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incipal\Documents\RESPALDO GITHUB\LIBROS DE IVA DESPACHO 2024\GUILLERMO MARTINEZ\2024\"/>
    </mc:Choice>
  </mc:AlternateContent>
  <xr:revisionPtr revIDLastSave="0" documentId="13_ncr:1_{653B0BE9-396D-4EB4-96B6-B4503CBA2AED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RETENCIONES'!$A$1:$J$44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81029"/>
  <pivotCaches>
    <pivotCache cacheId="25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C3" i="3"/>
  <c r="D3" i="3" s="1"/>
  <c r="E3" i="3" s="1"/>
  <c r="C4" i="3"/>
  <c r="D4" i="3" s="1"/>
  <c r="E4" i="3" s="1"/>
  <c r="T3" i="8"/>
  <c r="T4" i="8"/>
  <c r="T5" i="8"/>
  <c r="T6" i="8"/>
  <c r="T7" i="8"/>
  <c r="T8" i="8"/>
  <c r="T9" i="8"/>
  <c r="T10" i="8"/>
  <c r="T11" i="8"/>
  <c r="C5" i="3"/>
  <c r="D5" i="3" s="1"/>
  <c r="E5" i="3" s="1"/>
  <c r="T12" i="8"/>
  <c r="T13" i="8"/>
  <c r="T14" i="8"/>
  <c r="C6" i="3"/>
  <c r="D6" i="3" s="1"/>
  <c r="E6" i="3" s="1"/>
  <c r="T15" i="8"/>
  <c r="T16" i="8"/>
  <c r="T17" i="8"/>
  <c r="T18" i="8"/>
  <c r="C7" i="3"/>
  <c r="D7" i="3" s="1"/>
  <c r="E7" i="3" s="1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C8" i="3"/>
  <c r="D8" i="3" s="1"/>
  <c r="E8" i="3" s="1"/>
  <c r="T34" i="8"/>
  <c r="T35" i="8"/>
  <c r="T36" i="8"/>
  <c r="T37" i="8"/>
  <c r="T38" i="8"/>
  <c r="T39" i="8"/>
  <c r="T40" i="8"/>
  <c r="T41" i="8"/>
  <c r="C9" i="3"/>
  <c r="D9" i="3"/>
  <c r="E9" i="3" s="1"/>
  <c r="T42" i="8"/>
  <c r="T43" i="8"/>
  <c r="T44" i="8"/>
  <c r="C10" i="3"/>
  <c r="D10" i="3" s="1"/>
  <c r="E10" i="3" s="1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C11" i="3"/>
  <c r="D11" i="3" s="1"/>
  <c r="E11" i="3" s="1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C12" i="3"/>
  <c r="D12" i="3" s="1"/>
  <c r="E12" i="3" s="1"/>
  <c r="C13" i="3"/>
  <c r="D13" i="3" s="1"/>
  <c r="E13" i="3" s="1"/>
  <c r="T81" i="8"/>
  <c r="C14" i="3"/>
  <c r="D14" i="3" s="1"/>
  <c r="E14" i="3" s="1"/>
  <c r="T82" i="8"/>
  <c r="T83" i="8"/>
  <c r="T84" i="8"/>
  <c r="T85" i="8"/>
  <c r="T86" i="8"/>
  <c r="T87" i="8"/>
  <c r="T88" i="8"/>
  <c r="T89" i="8"/>
  <c r="T90" i="8"/>
  <c r="T91" i="8"/>
  <c r="T92" i="8"/>
  <c r="C15" i="3"/>
  <c r="D15" i="3" s="1"/>
  <c r="E15" i="3" s="1"/>
  <c r="D11" i="5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C16" i="3"/>
  <c r="D16" i="3" s="1"/>
  <c r="E16" i="3" s="1"/>
  <c r="T109" i="8"/>
  <c r="C17" i="3"/>
  <c r="D17" i="3" s="1"/>
  <c r="E17" i="3" s="1"/>
  <c r="T110" i="8"/>
  <c r="T111" i="8"/>
  <c r="T112" i="8"/>
  <c r="T113" i="8"/>
  <c r="T114" i="8"/>
  <c r="C18" i="3"/>
  <c r="D18" i="3" s="1"/>
  <c r="E18" i="3" s="1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C19" i="3"/>
  <c r="D19" i="3" s="1"/>
  <c r="E19" i="3" s="1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D15" i="5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 l="1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C20" i="3"/>
  <c r="D20" i="3" s="1"/>
  <c r="E20" i="3" s="1"/>
  <c r="T238" i="8"/>
  <c r="T239" i="8"/>
  <c r="T240" i="8"/>
  <c r="T241" i="8"/>
  <c r="T242" i="8"/>
  <c r="T243" i="8"/>
  <c r="T244" i="8"/>
  <c r="T245" i="8"/>
  <c r="T246" i="8" l="1"/>
  <c r="C21" i="3"/>
  <c r="D21" i="3" s="1"/>
  <c r="E21" i="3" s="1"/>
  <c r="T247" i="8"/>
  <c r="T248" i="8"/>
  <c r="T249" i="8"/>
  <c r="T250" i="8"/>
  <c r="T251" i="8"/>
  <c r="C22" i="3"/>
  <c r="D22" i="3" s="1"/>
  <c r="E22" i="3" s="1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C23" i="3"/>
  <c r="D23" i="3" s="1"/>
  <c r="E23" i="3" s="1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C24" i="3"/>
  <c r="D24" i="3" s="1"/>
  <c r="E24" i="3" s="1"/>
  <c r="T310" i="8"/>
  <c r="T311" i="8"/>
  <c r="T312" i="8"/>
  <c r="T313" i="8"/>
  <c r="T314" i="8"/>
  <c r="T315" i="8"/>
  <c r="C25" i="3"/>
  <c r="D25" i="3" s="1"/>
  <c r="E25" i="3" s="1"/>
  <c r="T316" i="8"/>
  <c r="T317" i="8"/>
  <c r="T318" i="8"/>
  <c r="T319" i="8"/>
  <c r="T320" i="8"/>
  <c r="T321" i="8"/>
  <c r="T322" i="8"/>
  <c r="T323" i="8"/>
  <c r="T324" i="8"/>
  <c r="T325" i="8"/>
  <c r="C26" i="3"/>
  <c r="D26" i="3" s="1"/>
  <c r="E26" i="3" s="1"/>
  <c r="T326" i="8"/>
  <c r="T327" i="8"/>
  <c r="T328" i="8"/>
  <c r="T329" i="8"/>
  <c r="T330" i="8"/>
  <c r="C27" i="3"/>
  <c r="D27" i="3" s="1"/>
  <c r="E27" i="3" s="1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C28" i="3"/>
  <c r="D28" i="3" s="1"/>
  <c r="E28" i="3" s="1"/>
  <c r="T368" i="8"/>
  <c r="T369" i="8"/>
  <c r="T370" i="8"/>
  <c r="T371" i="8"/>
  <c r="T372" i="8"/>
  <c r="C29" i="3"/>
  <c r="D29" i="3" s="1"/>
  <c r="E29" i="3" s="1"/>
  <c r="T373" i="8"/>
  <c r="T374" i="8"/>
  <c r="T375" i="8"/>
  <c r="T376" i="8"/>
  <c r="T377" i="8"/>
  <c r="T378" i="8"/>
  <c r="T379" i="8"/>
  <c r="T380" i="8"/>
  <c r="T381" i="8"/>
  <c r="T382" i="8"/>
  <c r="T383" i="8"/>
  <c r="C30" i="3"/>
  <c r="D30" i="3" s="1"/>
  <c r="E30" i="3" s="1"/>
  <c r="T384" i="8"/>
  <c r="T385" i="8"/>
  <c r="C31" i="3"/>
  <c r="D31" i="3" s="1"/>
  <c r="E31" i="3" s="1"/>
  <c r="T386" i="8"/>
  <c r="T387" i="8"/>
  <c r="C32" i="3"/>
  <c r="D32" i="3" s="1"/>
  <c r="E32" i="3" s="1"/>
  <c r="T388" i="8"/>
  <c r="T389" i="8"/>
  <c r="C33" i="3"/>
  <c r="D33" i="3" s="1"/>
  <c r="E33" i="3" s="1"/>
  <c r="T390" i="8"/>
  <c r="T391" i="8"/>
  <c r="T392" i="8"/>
  <c r="T393" i="8"/>
  <c r="C34" i="3"/>
  <c r="D34" i="3" s="1"/>
  <c r="E34" i="3" s="1"/>
  <c r="T394" i="8"/>
  <c r="T395" i="8"/>
  <c r="T396" i="8"/>
  <c r="T397" i="8"/>
  <c r="T398" i="8"/>
  <c r="T399" i="8"/>
  <c r="T400" i="8"/>
  <c r="T401" i="8"/>
  <c r="C35" i="3"/>
  <c r="D35" i="3" s="1"/>
  <c r="E35" i="3" s="1"/>
  <c r="T402" i="8"/>
  <c r="T403" i="8"/>
  <c r="T404" i="8"/>
  <c r="T405" i="8"/>
  <c r="T406" i="8"/>
  <c r="T407" i="8"/>
  <c r="T408" i="8"/>
  <c r="T409" i="8"/>
  <c r="T410" i="8"/>
  <c r="T411" i="8"/>
  <c r="C36" i="3"/>
  <c r="D36" i="3" s="1"/>
  <c r="E36" i="3" s="1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C37" i="3"/>
  <c r="D37" i="3" s="1"/>
  <c r="E37" i="3" s="1"/>
  <c r="T431" i="8"/>
  <c r="C38" i="3"/>
  <c r="D38" i="3" s="1"/>
  <c r="E38" i="3" s="1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C39" i="3"/>
  <c r="D39" i="3" s="1"/>
  <c r="E39" i="3" s="1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C40" i="3"/>
  <c r="D40" i="3" s="1"/>
  <c r="E40" i="3" s="1"/>
  <c r="T464" i="8"/>
  <c r="T465" i="8"/>
  <c r="T466" i="8"/>
  <c r="T467" i="8"/>
  <c r="T468" i="8"/>
  <c r="T469" i="8"/>
  <c r="T470" i="8"/>
  <c r="T471" i="8"/>
  <c r="T472" i="8"/>
  <c r="T473" i="8"/>
  <c r="T474" i="8"/>
  <c r="T475" i="8"/>
  <c r="C41" i="3"/>
  <c r="D41" i="3" s="1"/>
  <c r="E41" i="3" s="1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C42" i="3" l="1"/>
  <c r="D42" i="3" s="1"/>
  <c r="E42" i="3" s="1"/>
  <c r="T489" i="8"/>
  <c r="T490" i="8"/>
  <c r="C43" i="3"/>
  <c r="D43" i="3" s="1"/>
  <c r="E43" i="3" s="1"/>
  <c r="T491" i="8"/>
  <c r="T492" i="8"/>
  <c r="T493" i="8"/>
  <c r="T494" i="8"/>
  <c r="T495" i="8"/>
  <c r="T496" i="8"/>
  <c r="C44" i="3"/>
  <c r="D44" i="3" s="1"/>
  <c r="E44" i="3" s="1"/>
  <c r="T497" i="8"/>
  <c r="T498" i="8"/>
  <c r="C45" i="3"/>
  <c r="D45" i="3" s="1"/>
  <c r="E45" i="3" s="1"/>
  <c r="T499" i="8"/>
  <c r="T500" i="8"/>
  <c r="C46" i="3"/>
  <c r="D46" i="3" s="1"/>
  <c r="E46" i="3" s="1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C47" i="3"/>
  <c r="D47" i="3" s="1"/>
  <c r="E47" i="3" s="1"/>
  <c r="T514" i="8"/>
  <c r="T515" i="8"/>
  <c r="T516" i="8"/>
  <c r="C48" i="3"/>
  <c r="D48" i="3" s="1"/>
  <c r="E48" i="3" s="1"/>
  <c r="T517" i="8"/>
  <c r="T518" i="8"/>
  <c r="T519" i="8"/>
  <c r="T520" i="8"/>
  <c r="T521" i="8"/>
  <c r="T522" i="8"/>
  <c r="T523" i="8"/>
  <c r="C49" i="3"/>
  <c r="D49" i="3" s="1"/>
  <c r="E49" i="3" s="1"/>
  <c r="T524" i="8"/>
  <c r="T525" i="8"/>
  <c r="C50" i="3"/>
  <c r="D50" i="3" s="1"/>
  <c r="E50" i="3" s="1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C51" i="3"/>
  <c r="D51" i="3" s="1"/>
  <c r="E51" i="3" s="1"/>
  <c r="T543" i="8"/>
  <c r="T544" i="8"/>
  <c r="C52" i="3"/>
  <c r="D52" i="3" s="1"/>
  <c r="E52" i="3" s="1"/>
  <c r="T545" i="8"/>
  <c r="T546" i="8"/>
  <c r="C53" i="3"/>
  <c r="D53" i="3" s="1"/>
  <c r="E53" i="3" s="1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C54" i="3"/>
  <c r="D54" i="3" s="1"/>
  <c r="E54" i="3" s="1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C55" i="3"/>
  <c r="D55" i="3" s="1"/>
  <c r="E55" i="3" s="1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C56" i="3"/>
  <c r="D56" i="3" s="1"/>
  <c r="E56" i="3" s="1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C57" i="3"/>
  <c r="D57" i="3" s="1"/>
  <c r="E57" i="3" s="1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C58" i="3"/>
  <c r="D58" i="3" s="1"/>
  <c r="E58" i="3" s="1"/>
  <c r="T669" i="8"/>
  <c r="T670" i="8"/>
  <c r="T671" i="8"/>
  <c r="T672" i="8"/>
  <c r="T673" i="8"/>
  <c r="T674" i="8"/>
  <c r="T675" i="8"/>
  <c r="T676" i="8"/>
  <c r="T677" i="8"/>
  <c r="C59" i="3"/>
  <c r="D59" i="3" s="1"/>
  <c r="E59" i="3" s="1"/>
  <c r="T678" i="8"/>
  <c r="T679" i="8"/>
  <c r="T680" i="8"/>
  <c r="T681" i="8"/>
  <c r="T682" i="8"/>
  <c r="T683" i="8"/>
  <c r="T684" i="8"/>
  <c r="T685" i="8"/>
  <c r="T686" i="8"/>
  <c r="T687" i="8"/>
  <c r="C60" i="3"/>
  <c r="D60" i="3" s="1"/>
  <c r="E60" i="3" s="1"/>
  <c r="T688" i="8"/>
  <c r="T689" i="8"/>
  <c r="T690" i="8"/>
  <c r="T691" i="8"/>
  <c r="T692" i="8"/>
  <c r="T693" i="8"/>
  <c r="T694" i="8" l="1"/>
  <c r="C61" i="3"/>
  <c r="D61" i="3" s="1"/>
  <c r="E61" i="3" s="1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C62" i="3"/>
  <c r="D62" i="3" s="1"/>
  <c r="E62" i="3" s="1"/>
  <c r="T728" i="8"/>
  <c r="T729" i="8"/>
  <c r="T730" i="8"/>
  <c r="C63" i="3" l="1"/>
  <c r="D63" i="3" s="1"/>
  <c r="E63" i="3" s="1"/>
  <c r="H4" i="6" l="1"/>
  <c r="T731" i="8" l="1"/>
  <c r="T732" i="8"/>
  <c r="T733" i="8"/>
  <c r="T734" i="8"/>
  <c r="T735" i="8"/>
  <c r="T736" i="8"/>
  <c r="T737" i="8"/>
  <c r="T738" i="8"/>
  <c r="C64" i="3"/>
  <c r="D64" i="3" s="1"/>
  <c r="E64" i="3" s="1"/>
  <c r="T739" i="8"/>
  <c r="T740" i="8"/>
  <c r="T741" i="8"/>
  <c r="T742" i="8"/>
  <c r="T743" i="8"/>
  <c r="T744" i="8"/>
  <c r="T745" i="8"/>
  <c r="T746" i="8"/>
  <c r="T747" i="8"/>
  <c r="T748" i="8"/>
  <c r="T749" i="8"/>
  <c r="T750" i="8"/>
  <c r="C65" i="3"/>
  <c r="D65" i="3" s="1"/>
  <c r="E65" i="3" s="1"/>
  <c r="T751" i="8"/>
  <c r="T752" i="8"/>
  <c r="T753" i="8"/>
  <c r="T754" i="8"/>
  <c r="T755" i="8"/>
  <c r="T756" i="8"/>
  <c r="T757" i="8"/>
  <c r="T758" i="8"/>
  <c r="C66" i="3"/>
  <c r="D66" i="3" s="1"/>
  <c r="E66" i="3" s="1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C67" i="3"/>
  <c r="D67" i="3" s="1"/>
  <c r="E67" i="3" s="1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C68" i="3"/>
  <c r="D68" i="3" s="1"/>
  <c r="E68" i="3" s="1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C69" i="3"/>
  <c r="D69" i="3" s="1"/>
  <c r="E69" i="3" s="1"/>
  <c r="T840" i="8"/>
  <c r="T841" i="8"/>
  <c r="T842" i="8"/>
  <c r="C70" i="3"/>
  <c r="D70" i="3" s="1"/>
  <c r="E70" i="3" s="1"/>
  <c r="T843" i="8"/>
  <c r="T844" i="8"/>
  <c r="T845" i="8"/>
  <c r="T846" i="8"/>
  <c r="T847" i="8"/>
  <c r="T848" i="8"/>
  <c r="T849" i="8"/>
  <c r="T850" i="8"/>
  <c r="T851" i="8"/>
  <c r="T852" i="8"/>
  <c r="T853" i="8"/>
  <c r="T854" i="8"/>
  <c r="C71" i="3"/>
  <c r="D71" i="3" s="1"/>
  <c r="E71" i="3" s="1"/>
  <c r="T855" i="8"/>
  <c r="T856" i="8"/>
  <c r="T857" i="8"/>
  <c r="T858" i="8"/>
  <c r="T859" i="8"/>
  <c r="T860" i="8"/>
  <c r="T861" i="8"/>
  <c r="T862" i="8"/>
  <c r="T863" i="8"/>
  <c r="T864" i="8"/>
  <c r="T865" i="8"/>
  <c r="C72" i="3"/>
  <c r="D72" i="3" s="1"/>
  <c r="E72" i="3" s="1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C73" i="3"/>
  <c r="D73" i="3" s="1"/>
  <c r="E73" i="3" s="1"/>
  <c r="T897" i="8"/>
  <c r="T898" i="8"/>
  <c r="T899" i="8"/>
  <c r="T900" i="8"/>
  <c r="T901" i="8"/>
  <c r="T902" i="8"/>
  <c r="T903" i="8"/>
  <c r="T904" i="8"/>
  <c r="T905" i="8"/>
  <c r="C74" i="3"/>
  <c r="D74" i="3" s="1"/>
  <c r="E74" i="3" s="1"/>
  <c r="T906" i="8"/>
  <c r="T907" i="8"/>
  <c r="T908" i="8"/>
  <c r="C75" i="3"/>
  <c r="D75" i="3" s="1"/>
  <c r="E75" i="3" s="1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C76" i="3"/>
  <c r="D76" i="3" s="1"/>
  <c r="E76" i="3" s="1"/>
  <c r="T938" i="8"/>
  <c r="T939" i="8"/>
  <c r="T940" i="8"/>
  <c r="T941" i="8"/>
  <c r="T942" i="8"/>
  <c r="C77" i="3"/>
  <c r="D77" i="3" s="1"/>
  <c r="E77" i="3" s="1"/>
  <c r="T943" i="8"/>
  <c r="T944" i="8"/>
  <c r="T945" i="8"/>
  <c r="T946" i="8"/>
  <c r="T947" i="8"/>
  <c r="T948" i="8"/>
  <c r="T949" i="8"/>
  <c r="T950" i="8"/>
  <c r="C78" i="3"/>
  <c r="D78" i="3" s="1"/>
  <c r="E78" i="3" s="1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C79" i="3"/>
  <c r="D79" i="3" s="1"/>
  <c r="E79" i="3" s="1"/>
  <c r="T984" i="8"/>
  <c r="T985" i="8"/>
  <c r="T986" i="8"/>
  <c r="T987" i="8"/>
  <c r="T988" i="8"/>
  <c r="T989" i="8"/>
  <c r="T990" i="8"/>
  <c r="T991" i="8"/>
  <c r="T992" i="8" l="1"/>
  <c r="T993" i="8"/>
  <c r="C80" i="3"/>
  <c r="D80" i="3" s="1"/>
  <c r="E80" i="3" s="1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C81" i="3"/>
  <c r="D81" i="3" s="1"/>
  <c r="E81" i="3" s="1"/>
  <c r="T1014" i="8"/>
  <c r="C82" i="3"/>
  <c r="D82" i="3" s="1"/>
  <c r="E82" i="3" s="1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C83" i="3"/>
  <c r="D83" i="3" s="1"/>
  <c r="E83" i="3" s="1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C84" i="3"/>
  <c r="D84" i="3" s="1"/>
  <c r="E84" i="3" s="1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C85" i="3"/>
  <c r="D85" i="3" s="1"/>
  <c r="E85" i="3" s="1"/>
  <c r="T1113" i="8"/>
  <c r="T1114" i="8"/>
  <c r="T1115" i="8"/>
  <c r="T1116" i="8"/>
  <c r="T1117" i="8"/>
  <c r="T1118" i="8"/>
  <c r="T1119" i="8" l="1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C86" i="3"/>
  <c r="D86" i="3" s="1"/>
  <c r="E86" i="3" s="1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C87" i="3"/>
  <c r="D87" i="3" s="1"/>
  <c r="E87" i="3" s="1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C88" i="3"/>
  <c r="D88" i="3" s="1"/>
  <c r="E88" i="3" s="1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C89" i="3" l="1"/>
  <c r="D89" i="3" s="1"/>
  <c r="E89" i="3" s="1"/>
  <c r="C90" i="3" l="1"/>
  <c r="D90" i="3" s="1"/>
  <c r="E90" i="3" s="1"/>
  <c r="M4" i="31" l="1"/>
  <c r="L4" i="31"/>
  <c r="M3" i="31"/>
  <c r="L3" i="31"/>
  <c r="T1232" i="8" l="1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C91" i="3"/>
  <c r="D91" i="3" s="1"/>
  <c r="E91" i="3" s="1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C92" i="3"/>
  <c r="D92" i="3" s="1"/>
  <c r="E92" i="3" s="1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 l="1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C93" i="3"/>
  <c r="D93" i="3" s="1"/>
  <c r="E93" i="3" s="1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C94" i="3"/>
  <c r="D94" i="3" s="1"/>
  <c r="E94" i="3" s="1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C95" i="3"/>
  <c r="D95" i="3" s="1"/>
  <c r="E95" i="3" s="1"/>
  <c r="T1407" i="8"/>
  <c r="T1408" i="8"/>
  <c r="T1409" i="8"/>
  <c r="T1410" i="8"/>
  <c r="T1411" i="8"/>
  <c r="T1412" i="8"/>
  <c r="T1413" i="8"/>
  <c r="T1414" i="8"/>
  <c r="C96" i="3"/>
  <c r="D96" i="3" s="1"/>
  <c r="E96" i="3" s="1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C97" i="3"/>
  <c r="D97" i="3" s="1"/>
  <c r="E97" i="3" s="1"/>
  <c r="T1459" i="8"/>
  <c r="C98" i="3"/>
  <c r="D98" i="3" s="1"/>
  <c r="E98" i="3" s="1"/>
  <c r="T1460" i="8"/>
  <c r="T1461" i="8"/>
  <c r="T1462" i="8"/>
  <c r="T1463" i="8"/>
  <c r="T1464" i="8"/>
  <c r="C99" i="3"/>
  <c r="D99" i="3" s="1"/>
  <c r="E99" i="3" s="1"/>
  <c r="T1465" i="8"/>
  <c r="T1466" i="8"/>
  <c r="D9" i="5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C100" i="3"/>
  <c r="D100" i="3" s="1"/>
  <c r="E100" i="3" s="1"/>
  <c r="T1483" i="8"/>
  <c r="T1484" i="8"/>
  <c r="T1485" i="8"/>
  <c r="C101" i="3"/>
  <c r="D101" i="3" s="1"/>
  <c r="E101" i="3" s="1"/>
  <c r="T1486" i="8"/>
  <c r="G2" i="5"/>
  <c r="C102" i="3" l="1"/>
  <c r="D102" i="3" s="1"/>
  <c r="E102" i="3" s="1"/>
  <c r="T1488" i="8" l="1"/>
  <c r="T1489" i="8"/>
  <c r="T1490" i="8"/>
  <c r="T1491" i="8"/>
  <c r="C103" i="3"/>
  <c r="D103" i="3" s="1"/>
  <c r="E103" i="3" s="1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 l="1"/>
  <c r="T1536" i="8"/>
  <c r="T1537" i="8"/>
  <c r="T1538" i="8"/>
  <c r="T1539" i="8"/>
  <c r="T1540" i="8"/>
  <c r="T1541" i="8"/>
  <c r="T1542" i="8"/>
  <c r="C104" i="3"/>
  <c r="D104" i="3" s="1"/>
  <c r="E104" i="3" s="1"/>
  <c r="T1543" i="8"/>
  <c r="T1544" i="8"/>
  <c r="T1545" i="8"/>
  <c r="T1546" i="8"/>
  <c r="T1547" i="8"/>
  <c r="C105" i="3"/>
  <c r="D105" i="3" s="1"/>
  <c r="E105" i="3" s="1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C106" i="3"/>
  <c r="D106" i="3" s="1"/>
  <c r="E106" i="3" s="1"/>
  <c r="T1652" i="8"/>
  <c r="T1653" i="8"/>
  <c r="T1654" i="8"/>
  <c r="T1655" i="8"/>
  <c r="T1656" i="8"/>
  <c r="T1657" i="8"/>
  <c r="T1658" i="8"/>
  <c r="T1659" i="8"/>
  <c r="C107" i="3"/>
  <c r="D107" i="3" s="1"/>
  <c r="E107" i="3" s="1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C108" i="3"/>
  <c r="D108" i="3" s="1"/>
  <c r="E108" i="3" s="1"/>
  <c r="T1679" i="8"/>
  <c r="C109" i="3"/>
  <c r="D109" i="3" s="1"/>
  <c r="E109" i="3" s="1"/>
  <c r="T1680" i="8"/>
  <c r="T1681" i="8"/>
  <c r="T1682" i="8"/>
  <c r="T1683" i="8"/>
  <c r="T1684" i="8"/>
  <c r="T1685" i="8"/>
  <c r="T1686" i="8"/>
  <c r="T1687" i="8"/>
  <c r="T1688" i="8"/>
  <c r="T2701" i="8" l="1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1689" i="8"/>
  <c r="T1690" i="8"/>
  <c r="T1691" i="8"/>
  <c r="T1692" i="8"/>
  <c r="T1693" i="8"/>
  <c r="T1694" i="8"/>
  <c r="T1695" i="8"/>
  <c r="T1696" i="8"/>
  <c r="T1697" i="8"/>
  <c r="C110" i="3"/>
  <c r="D110" i="3" s="1"/>
  <c r="E110" i="3" s="1"/>
  <c r="T1698" i="8"/>
  <c r="T1699" i="8"/>
  <c r="T1700" i="8"/>
  <c r="C111" i="3"/>
  <c r="D111" i="3" s="1"/>
  <c r="E111" i="3" s="1"/>
  <c r="T1701" i="8"/>
  <c r="T1702" i="8"/>
  <c r="T1703" i="8"/>
  <c r="T1704" i="8"/>
  <c r="T1705" i="8"/>
  <c r="T1706" i="8"/>
  <c r="T1707" i="8"/>
  <c r="T1708" i="8"/>
  <c r="T1709" i="8"/>
  <c r="T1710" i="8"/>
  <c r="T1711" i="8"/>
  <c r="C112" i="3"/>
  <c r="D112" i="3" s="1"/>
  <c r="E112" i="3" s="1"/>
  <c r="T1712" i="8"/>
  <c r="T1713" i="8"/>
  <c r="T1714" i="8"/>
  <c r="T1715" i="8"/>
  <c r="C113" i="3"/>
  <c r="D113" i="3" s="1"/>
  <c r="E113" i="3" s="1"/>
  <c r="T1716" i="8"/>
  <c r="T1717" i="8"/>
  <c r="T1718" i="8" l="1"/>
  <c r="T1719" i="8"/>
  <c r="C114" i="3"/>
  <c r="D114" i="3" s="1"/>
  <c r="E114" i="3" s="1"/>
  <c r="T1720" i="8"/>
  <c r="T1721" i="8"/>
  <c r="T1722" i="8"/>
  <c r="T1723" i="8"/>
  <c r="C115" i="3"/>
  <c r="D115" i="3" s="1"/>
  <c r="E115" i="3" s="1"/>
  <c r="T1724" i="8"/>
  <c r="C116" i="3"/>
  <c r="D116" i="3" s="1"/>
  <c r="E116" i="3" s="1"/>
  <c r="T1725" i="8"/>
  <c r="T1726" i="8"/>
  <c r="T1727" i="8"/>
  <c r="T1728" i="8"/>
  <c r="C117" i="3"/>
  <c r="D117" i="3" s="1"/>
  <c r="E117" i="3" s="1"/>
  <c r="T1729" i="8"/>
  <c r="T1730" i="8"/>
  <c r="T1731" i="8"/>
  <c r="T1732" i="8"/>
  <c r="T1733" i="8"/>
  <c r="T1734" i="8"/>
  <c r="C118" i="3"/>
  <c r="D118" i="3" s="1"/>
  <c r="E118" i="3" s="1"/>
  <c r="T1735" i="8"/>
  <c r="C119" i="3"/>
  <c r="D119" i="3" s="1"/>
  <c r="E119" i="3" s="1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C120" i="3"/>
  <c r="D120" i="3" s="1"/>
  <c r="E120" i="3" s="1"/>
  <c r="T1754" i="8"/>
  <c r="T1755" i="8"/>
  <c r="T1756" i="8"/>
  <c r="T1757" i="8"/>
  <c r="T1758" i="8"/>
  <c r="T1759" i="8"/>
  <c r="C121" i="3"/>
  <c r="D121" i="3" s="1"/>
  <c r="E121" i="3" s="1"/>
  <c r="T1760" i="8"/>
  <c r="T1761" i="8"/>
  <c r="C122" i="3"/>
  <c r="D122" i="3" s="1"/>
  <c r="E122" i="3" s="1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C123" i="3"/>
  <c r="D123" i="3" s="1"/>
  <c r="E123" i="3" s="1"/>
  <c r="T1786" i="8"/>
  <c r="T1787" i="8"/>
  <c r="T1788" i="8"/>
  <c r="T1789" i="8"/>
  <c r="T1790" i="8"/>
  <c r="T1791" i="8" l="1"/>
  <c r="T1792" i="8"/>
  <c r="T1793" i="8"/>
  <c r="T1794" i="8"/>
  <c r="T1795" i="8"/>
  <c r="T1796" i="8"/>
  <c r="T1797" i="8"/>
  <c r="T1798" i="8"/>
  <c r="C124" i="3"/>
  <c r="D124" i="3" s="1"/>
  <c r="E124" i="3" s="1"/>
  <c r="T1799" i="8"/>
  <c r="T1800" i="8"/>
  <c r="T1801" i="8"/>
  <c r="T1802" i="8"/>
  <c r="T1803" i="8"/>
  <c r="T1804" i="8"/>
  <c r="C125" i="3"/>
  <c r="D125" i="3" s="1"/>
  <c r="E125" i="3" s="1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C126" i="3"/>
  <c r="D126" i="3" s="1"/>
  <c r="E126" i="3" s="1"/>
  <c r="T1837" i="8"/>
  <c r="T1838" i="8"/>
  <c r="C127" i="3"/>
  <c r="D127" i="3" s="1"/>
  <c r="E127" i="3" s="1"/>
  <c r="T1839" i="8"/>
  <c r="T1840" i="8"/>
  <c r="T1841" i="8"/>
  <c r="T1842" i="8"/>
  <c r="T1843" i="8"/>
  <c r="T1844" i="8"/>
  <c r="T1845" i="8"/>
  <c r="T1846" i="8"/>
  <c r="T1847" i="8"/>
  <c r="T1848" i="8"/>
  <c r="T1849" i="8"/>
  <c r="C128" i="3"/>
  <c r="D128" i="3" s="1"/>
  <c r="E128" i="3" s="1"/>
  <c r="T1850" i="8"/>
  <c r="C129" i="3"/>
  <c r="D129" i="3" s="1"/>
  <c r="E129" i="3" s="1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C130" i="3"/>
  <c r="D130" i="3" s="1"/>
  <c r="E130" i="3" s="1"/>
  <c r="T1877" i="8"/>
  <c r="T1878" i="8"/>
  <c r="T1879" i="8"/>
  <c r="C131" i="3"/>
  <c r="D131" i="3" s="1"/>
  <c r="E131" i="3" s="1"/>
  <c r="T1880" i="8"/>
  <c r="T1881" i="8"/>
  <c r="T1882" i="8"/>
  <c r="C132" i="3"/>
  <c r="D132" i="3" s="1"/>
  <c r="E132" i="3" s="1"/>
  <c r="T1883" i="8"/>
  <c r="T1884" i="8"/>
  <c r="T1885" i="8"/>
  <c r="T1886" i="8"/>
  <c r="T1887" i="8"/>
  <c r="T1888" i="8"/>
  <c r="T1889" i="8"/>
  <c r="T1890" i="8"/>
  <c r="C133" i="3"/>
  <c r="D133" i="3" s="1"/>
  <c r="E133" i="3" s="1"/>
  <c r="T1891" i="8"/>
  <c r="C134" i="3"/>
  <c r="D134" i="3" s="1"/>
  <c r="E134" i="3" s="1"/>
  <c r="T1892" i="8"/>
  <c r="T1893" i="8"/>
  <c r="T1894" i="8"/>
  <c r="T1895" i="8"/>
  <c r="T1896" i="8"/>
  <c r="T1897" i="8"/>
  <c r="T1898" i="8"/>
  <c r="C135" i="3"/>
  <c r="D135" i="3" s="1"/>
  <c r="E135" i="3" s="1"/>
  <c r="T1899" i="8"/>
  <c r="C136" i="3"/>
  <c r="D136" i="3" s="1"/>
  <c r="E136" i="3" s="1"/>
  <c r="T1900" i="8"/>
  <c r="T1901" i="8"/>
  <c r="T1902" i="8"/>
  <c r="C137" i="3"/>
  <c r="D137" i="3" s="1"/>
  <c r="E137" i="3" s="1"/>
  <c r="T1903" i="8" l="1"/>
  <c r="T1904" i="8"/>
  <c r="T1905" i="8"/>
  <c r="C138" i="3"/>
  <c r="D138" i="3" s="1"/>
  <c r="E138" i="3" s="1"/>
  <c r="T1906" i="8"/>
  <c r="C139" i="3"/>
  <c r="D139" i="3" s="1"/>
  <c r="E139" i="3" s="1"/>
  <c r="T1907" i="8"/>
  <c r="T1908" i="8"/>
  <c r="T1909" i="8"/>
  <c r="T1910" i="8"/>
  <c r="T1911" i="8"/>
  <c r="T1912" i="8"/>
  <c r="C140" i="3"/>
  <c r="D140" i="3" s="1"/>
  <c r="E140" i="3" s="1"/>
  <c r="T1913" i="8"/>
  <c r="T1914" i="8"/>
  <c r="T1915" i="8"/>
  <c r="T1916" i="8"/>
  <c r="T1917" i="8"/>
  <c r="T1918" i="8"/>
  <c r="C141" i="3"/>
  <c r="D141" i="3" s="1"/>
  <c r="E141" i="3" s="1"/>
  <c r="T1919" i="8"/>
  <c r="T1920" i="8"/>
  <c r="C142" i="3"/>
  <c r="D142" i="3" s="1"/>
  <c r="E142" i="3" s="1"/>
  <c r="T1921" i="8"/>
  <c r="T1922" i="8"/>
  <c r="T1923" i="8"/>
  <c r="T1924" i="8"/>
  <c r="T1925" i="8"/>
  <c r="T1926" i="8"/>
  <c r="T1927" i="8"/>
  <c r="C143" i="3"/>
  <c r="D143" i="3" s="1"/>
  <c r="E143" i="3" s="1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C144" i="3"/>
  <c r="D144" i="3" s="1"/>
  <c r="E144" i="3" s="1"/>
  <c r="T1952" i="8"/>
  <c r="T1953" i="8"/>
  <c r="T1954" i="8"/>
  <c r="T1955" i="8"/>
  <c r="T1956" i="8"/>
  <c r="T1957" i="8"/>
  <c r="T1958" i="8"/>
  <c r="T1959" i="8"/>
  <c r="T1960" i="8"/>
  <c r="C145" i="3"/>
  <c r="D145" i="3" s="1"/>
  <c r="E145" i="3" s="1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C146" i="3"/>
  <c r="D146" i="3" s="1"/>
  <c r="E146" i="3" s="1"/>
  <c r="T1974" i="8"/>
  <c r="C147" i="3"/>
  <c r="D147" i="3" s="1"/>
  <c r="E147" i="3" s="1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C148" i="3"/>
  <c r="D148" i="3" s="1"/>
  <c r="E148" i="3" s="1"/>
  <c r="T1988" i="8"/>
  <c r="T1989" i="8"/>
  <c r="T1990" i="8"/>
  <c r="T1991" i="8"/>
  <c r="C149" i="3"/>
  <c r="D149" i="3" s="1"/>
  <c r="E149" i="3" s="1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C150" i="3"/>
  <c r="D150" i="3" s="1"/>
  <c r="E150" i="3" s="1"/>
  <c r="T2009" i="8"/>
  <c r="T2010" i="8"/>
  <c r="T2011" i="8"/>
  <c r="T2012" i="8"/>
  <c r="T2013" i="8"/>
  <c r="C151" i="3"/>
  <c r="D151" i="3" s="1"/>
  <c r="E151" i="3" s="1"/>
  <c r="T2014" i="8"/>
  <c r="T2015" i="8"/>
  <c r="T2016" i="8"/>
  <c r="T2017" i="8"/>
  <c r="T2018" i="8"/>
  <c r="C152" i="3"/>
  <c r="D152" i="3" s="1"/>
  <c r="E152" i="3" s="1"/>
  <c r="T2019" i="8"/>
  <c r="C153" i="3"/>
  <c r="D153" i="3" s="1"/>
  <c r="E153" i="3" s="1"/>
  <c r="T2020" i="8"/>
  <c r="T2021" i="8"/>
  <c r="T2022" i="8"/>
  <c r="T2023" i="8"/>
  <c r="T2024" i="8"/>
  <c r="T2025" i="8"/>
  <c r="T2026" i="8"/>
  <c r="T2027" i="8"/>
  <c r="T2028" i="8"/>
  <c r="C154" i="3"/>
  <c r="D154" i="3" s="1"/>
  <c r="E154" i="3" s="1"/>
  <c r="T2029" i="8"/>
  <c r="T2030" i="8"/>
  <c r="T2031" i="8"/>
  <c r="T2032" i="8"/>
  <c r="T2033" i="8"/>
  <c r="T2034" i="8"/>
  <c r="T2035" i="8"/>
  <c r="T2036" i="8"/>
  <c r="C155" i="3"/>
  <c r="D155" i="3" s="1"/>
  <c r="E155" i="3" s="1"/>
  <c r="T2037" i="8"/>
  <c r="T2038" i="8"/>
  <c r="C156" i="3"/>
  <c r="D156" i="3" s="1"/>
  <c r="E156" i="3" s="1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C157" i="3"/>
  <c r="D157" i="3" s="1"/>
  <c r="E157" i="3" s="1"/>
  <c r="T2058" i="8"/>
  <c r="T2059" i="8"/>
  <c r="T2060" i="8"/>
  <c r="T2061" i="8"/>
  <c r="T2062" i="8"/>
  <c r="T2063" i="8"/>
  <c r="T2064" i="8"/>
  <c r="T2065" i="8"/>
  <c r="C158" i="3"/>
  <c r="D158" i="3" s="1"/>
  <c r="E158" i="3" s="1"/>
  <c r="T2066" i="8"/>
  <c r="T2067" i="8"/>
  <c r="T2068" i="8"/>
  <c r="T2069" i="8"/>
  <c r="T2070" i="8"/>
  <c r="C159" i="3"/>
  <c r="D159" i="3" s="1"/>
  <c r="E159" i="3" s="1"/>
  <c r="B31" i="5"/>
  <c r="T2071" i="8"/>
  <c r="T2072" i="8"/>
  <c r="T2073" i="8"/>
  <c r="C160" i="3"/>
  <c r="D160" i="3" s="1"/>
  <c r="E160" i="3" s="1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C161" i="3"/>
  <c r="D161" i="3" s="1"/>
  <c r="E161" i="3" s="1"/>
  <c r="T2095" i="8"/>
  <c r="T2096" i="8"/>
  <c r="T2097" i="8"/>
  <c r="T2098" i="8"/>
  <c r="T2099" i="8"/>
  <c r="T2100" i="8"/>
  <c r="T2101" i="8"/>
  <c r="T2102" i="8"/>
  <c r="T2103" i="8"/>
  <c r="T2104" i="8"/>
  <c r="T2105" i="8" l="1"/>
  <c r="T2106" i="8"/>
  <c r="T2107" i="8"/>
  <c r="T2108" i="8"/>
  <c r="C162" i="3"/>
  <c r="D162" i="3" s="1"/>
  <c r="E162" i="3" s="1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C163" i="3"/>
  <c r="D163" i="3" s="1"/>
  <c r="E163" i="3" s="1"/>
  <c r="T2124" i="8"/>
  <c r="T2125" i="8"/>
  <c r="T2126" i="8"/>
  <c r="T2127" i="8"/>
  <c r="T2128" i="8"/>
  <c r="T2129" i="8"/>
  <c r="T2130" i="8"/>
  <c r="C164" i="3"/>
  <c r="D164" i="3" s="1"/>
  <c r="E164" i="3" s="1"/>
  <c r="T2131" i="8"/>
  <c r="T2132" i="8"/>
  <c r="T2133" i="8"/>
  <c r="T2134" i="8"/>
  <c r="T2135" i="8"/>
  <c r="T2136" i="8"/>
  <c r="C165" i="3"/>
  <c r="D165" i="3" s="1"/>
  <c r="E165" i="3" s="1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C166" i="3"/>
  <c r="D166" i="3" s="1"/>
  <c r="E166" i="3" s="1"/>
  <c r="T2158" i="8"/>
  <c r="T2159" i="8"/>
  <c r="C167" i="3"/>
  <c r="D167" i="3" s="1"/>
  <c r="E167" i="3" s="1"/>
  <c r="T2160" i="8"/>
  <c r="T2161" i="8"/>
  <c r="T2162" i="8"/>
  <c r="C168" i="3"/>
  <c r="D168" i="3" s="1"/>
  <c r="E168" i="3" s="1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C169" i="3"/>
  <c r="D169" i="3" s="1"/>
  <c r="E169" i="3" s="1"/>
  <c r="T2176" i="8"/>
  <c r="T2177" i="8"/>
  <c r="T2178" i="8"/>
  <c r="T2179" i="8"/>
  <c r="C170" i="3"/>
  <c r="D170" i="3" s="1"/>
  <c r="E170" i="3" s="1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C171" i="3"/>
  <c r="D171" i="3" s="1"/>
  <c r="E171" i="3" s="1"/>
  <c r="T2192" i="8"/>
  <c r="C172" i="3"/>
  <c r="D172" i="3" s="1"/>
  <c r="E172" i="3" s="1"/>
  <c r="T2193" i="8"/>
  <c r="T2194" i="8"/>
  <c r="T2195" i="8"/>
  <c r="T2196" i="8"/>
  <c r="C173" i="3"/>
  <c r="D173" i="3" s="1"/>
  <c r="E173" i="3" s="1"/>
  <c r="T2197" i="8"/>
  <c r="T2198" i="8"/>
  <c r="T2199" i="8"/>
  <c r="C174" i="3"/>
  <c r="D174" i="3" s="1"/>
  <c r="E174" i="3" s="1"/>
  <c r="T2200" i="8"/>
  <c r="T2201" i="8"/>
  <c r="T2202" i="8"/>
  <c r="T2203" i="8"/>
  <c r="C175" i="3"/>
  <c r="D175" i="3" s="1"/>
  <c r="E175" i="3" s="1"/>
  <c r="T2204" i="8"/>
  <c r="C176" i="3"/>
  <c r="D176" i="3" s="1"/>
  <c r="E176" i="3" s="1"/>
  <c r="T2205" i="8"/>
  <c r="T2206" i="8"/>
  <c r="T2207" i="8"/>
  <c r="T2208" i="8"/>
  <c r="E9" i="29" l="1"/>
  <c r="C177" i="3" l="1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T2209" i="8"/>
  <c r="T2210" i="8"/>
  <c r="T2211" i="8"/>
  <c r="T2212" i="8"/>
  <c r="T2213" i="8"/>
  <c r="T2214" i="8"/>
  <c r="C181" i="3"/>
  <c r="D181" i="3" s="1"/>
  <c r="E181" i="3" s="1"/>
  <c r="T2215" i="8"/>
  <c r="T2216" i="8"/>
  <c r="T2217" i="8"/>
  <c r="T2218" i="8"/>
  <c r="C182" i="3"/>
  <c r="D182" i="3" s="1"/>
  <c r="E182" i="3" s="1"/>
  <c r="T2219" i="8"/>
  <c r="T2220" i="8" l="1"/>
  <c r="T2221" i="8"/>
  <c r="C183" i="3"/>
  <c r="D183" i="3" s="1"/>
  <c r="E183" i="3" s="1"/>
  <c r="T2222" i="8"/>
  <c r="T2223" i="8"/>
  <c r="T2224" i="8"/>
  <c r="T2225" i="8"/>
  <c r="T2227" i="8"/>
  <c r="T2228" i="8"/>
  <c r="T2229" i="8"/>
  <c r="T2230" i="8"/>
  <c r="T2231" i="8"/>
  <c r="T2232" i="8"/>
  <c r="C184" i="3"/>
  <c r="D184" i="3" s="1"/>
  <c r="E184" i="3" s="1"/>
  <c r="T2233" i="8"/>
  <c r="T2234" i="8"/>
  <c r="C185" i="3"/>
  <c r="D185" i="3" s="1"/>
  <c r="E185" i="3" s="1"/>
  <c r="T2235" i="8"/>
  <c r="T2236" i="8"/>
  <c r="T2237" i="8"/>
  <c r="T2238" i="8"/>
  <c r="T2239" i="8"/>
  <c r="T2240" i="8"/>
  <c r="C186" i="3"/>
  <c r="D186" i="3" s="1"/>
  <c r="E186" i="3" s="1"/>
  <c r="T2241" i="8"/>
  <c r="T2242" i="8"/>
  <c r="T2243" i="8"/>
  <c r="T2244" i="8"/>
  <c r="T2245" i="8"/>
  <c r="T2246" i="8"/>
  <c r="T2247" i="8"/>
  <c r="C187" i="3"/>
  <c r="D187" i="3" s="1"/>
  <c r="E187" i="3" s="1"/>
  <c r="T2248" i="8"/>
  <c r="T2249" i="8"/>
  <c r="T2250" i="8"/>
  <c r="T2251" i="8"/>
  <c r="T2252" i="8"/>
  <c r="T2253" i="8"/>
  <c r="T2254" i="8"/>
  <c r="C188" i="3"/>
  <c r="D188" i="3" s="1"/>
  <c r="E188" i="3" s="1"/>
  <c r="T2255" i="8"/>
  <c r="T2256" i="8"/>
  <c r="T2257" i="8"/>
  <c r="T2258" i="8"/>
  <c r="T2259" i="8"/>
  <c r="T2260" i="8"/>
  <c r="T2261" i="8"/>
  <c r="T2262" i="8"/>
  <c r="T2263" i="8"/>
  <c r="C189" i="3"/>
  <c r="D189" i="3" s="1"/>
  <c r="E189" i="3" s="1"/>
  <c r="T2264" i="8"/>
  <c r="T2265" i="8"/>
  <c r="T2266" i="8"/>
  <c r="T2267" i="8"/>
  <c r="T2268" i="8"/>
  <c r="C190" i="3"/>
  <c r="D190" i="3" s="1"/>
  <c r="E190" i="3" s="1"/>
  <c r="T2269" i="8"/>
  <c r="T2270" i="8"/>
  <c r="T2271" i="8"/>
  <c r="T2272" i="8" l="1"/>
  <c r="T2273" i="8"/>
  <c r="C191" i="3"/>
  <c r="D191" i="3" s="1"/>
  <c r="E191" i="3" s="1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C192" i="3"/>
  <c r="D192" i="3" s="1"/>
  <c r="E192" i="3" s="1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C193" i="3"/>
  <c r="D193" i="3" s="1"/>
  <c r="E193" i="3" s="1"/>
  <c r="T2301" i="8"/>
  <c r="T2302" i="8"/>
  <c r="T2303" i="8"/>
  <c r="C194" i="3"/>
  <c r="D194" i="3" s="1"/>
  <c r="E194" i="3" s="1"/>
  <c r="T2304" i="8"/>
  <c r="T2305" i="8"/>
  <c r="C195" i="3"/>
  <c r="D195" i="3" s="1"/>
  <c r="E195" i="3" s="1"/>
  <c r="T2306" i="8"/>
  <c r="C196" i="3"/>
  <c r="D196" i="3" s="1"/>
  <c r="E196" i="3" s="1"/>
  <c r="T2307" i="8"/>
  <c r="T2308" i="8"/>
  <c r="T2309" i="8"/>
  <c r="T2310" i="8"/>
  <c r="C197" i="3"/>
  <c r="D197" i="3" s="1"/>
  <c r="E197" i="3" s="1"/>
  <c r="T2311" i="8"/>
  <c r="T2312" i="8"/>
  <c r="T2313" i="8"/>
  <c r="T2314" i="8"/>
  <c r="T2315" i="8"/>
  <c r="T2316" i="8"/>
  <c r="C198" i="3"/>
  <c r="D198" i="3" s="1"/>
  <c r="E198" i="3" s="1"/>
  <c r="T2317" i="8"/>
  <c r="T2318" i="8"/>
  <c r="T2319" i="8"/>
  <c r="C199" i="3"/>
  <c r="D199" i="3" s="1"/>
  <c r="E199" i="3" s="1"/>
  <c r="T2320" i="8"/>
  <c r="T2321" i="8"/>
  <c r="T2322" i="8"/>
  <c r="T2323" i="8"/>
  <c r="T2324" i="8"/>
  <c r="T2325" i="8"/>
  <c r="T2326" i="8"/>
  <c r="C200" i="3"/>
  <c r="D200" i="3" s="1"/>
  <c r="E200" i="3" s="1"/>
  <c r="T2327" i="8"/>
  <c r="T2328" i="8"/>
  <c r="T2329" i="8"/>
  <c r="T2330" i="8"/>
  <c r="T2331" i="8"/>
  <c r="C201" i="3"/>
  <c r="D201" i="3" s="1"/>
  <c r="E201" i="3" s="1"/>
  <c r="T2332" i="8"/>
  <c r="T2333" i="8"/>
  <c r="T2334" i="8"/>
  <c r="T2335" i="8"/>
  <c r="T2336" i="8"/>
  <c r="T2337" i="8"/>
  <c r="T2338" i="8"/>
  <c r="T2339" i="8"/>
  <c r="T2340" i="8"/>
  <c r="T2341" i="8"/>
  <c r="C202" i="3"/>
  <c r="D202" i="3" s="1"/>
  <c r="E202" i="3" s="1"/>
  <c r="T2342" i="8"/>
  <c r="T2343" i="8"/>
  <c r="T2344" i="8"/>
  <c r="T2345" i="8"/>
  <c r="T2346" i="8"/>
  <c r="T2347" i="8"/>
  <c r="T2348" i="8"/>
  <c r="C203" i="3"/>
  <c r="D203" i="3" s="1"/>
  <c r="E203" i="3" s="1"/>
  <c r="T2349" i="8"/>
  <c r="T2350" i="8"/>
  <c r="T2351" i="8"/>
  <c r="T2352" i="8"/>
  <c r="C204" i="3"/>
  <c r="D204" i="3" s="1"/>
  <c r="E204" i="3" s="1"/>
  <c r="T2353" i="8"/>
  <c r="T2354" i="8"/>
  <c r="T2355" i="8"/>
  <c r="T2356" i="8"/>
  <c r="T2357" i="8"/>
  <c r="C205" i="3"/>
  <c r="D205" i="3" s="1"/>
  <c r="E205" i="3" s="1"/>
  <c r="T2358" i="8"/>
  <c r="T2359" i="8"/>
  <c r="T2360" i="8"/>
  <c r="T2361" i="8"/>
  <c r="T2362" i="8"/>
  <c r="T2363" i="8"/>
  <c r="T2364" i="8"/>
  <c r="C206" i="3"/>
  <c r="D206" i="3" s="1"/>
  <c r="E206" i="3" s="1"/>
  <c r="T2365" i="8"/>
  <c r="T2366" i="8"/>
  <c r="T2367" i="8"/>
  <c r="T2368" i="8"/>
  <c r="T2369" i="8"/>
  <c r="T2370" i="8"/>
  <c r="T2371" i="8"/>
  <c r="T2372" i="8"/>
  <c r="T2373" i="8"/>
  <c r="T2374" i="8"/>
  <c r="C207" i="3"/>
  <c r="D207" i="3" s="1"/>
  <c r="E207" i="3" s="1"/>
  <c r="T2375" i="8"/>
  <c r="T2376" i="8"/>
  <c r="T2377" i="8"/>
  <c r="T2378" i="8"/>
  <c r="T2379" i="8"/>
  <c r="T2380" i="8"/>
  <c r="T2381" i="8"/>
  <c r="C208" i="3"/>
  <c r="D208" i="3" s="1"/>
  <c r="E208" i="3" s="1"/>
  <c r="T2382" i="8"/>
  <c r="C209" i="3"/>
  <c r="D209" i="3" s="1"/>
  <c r="E209" i="3" s="1"/>
  <c r="T2383" i="8"/>
  <c r="T2384" i="8"/>
  <c r="T2385" i="8"/>
  <c r="T2386" i="8"/>
  <c r="T2387" i="8"/>
  <c r="T2388" i="8"/>
  <c r="T2389" i="8"/>
  <c r="T2390" i="8"/>
  <c r="T2391" i="8"/>
  <c r="C210" i="3"/>
  <c r="D210" i="3" s="1"/>
  <c r="E210" i="3" s="1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C211" i="3"/>
  <c r="D211" i="3" s="1"/>
  <c r="E211" i="3" s="1"/>
  <c r="T2424" i="8"/>
  <c r="C212" i="3"/>
  <c r="D212" i="3" s="1"/>
  <c r="E212" i="3" s="1"/>
  <c r="T2425" i="8"/>
  <c r="T2426" i="8"/>
  <c r="T2427" i="8"/>
  <c r="T2428" i="8"/>
  <c r="T2429" i="8"/>
  <c r="T2430" i="8"/>
  <c r="T2431" i="8"/>
  <c r="T2432" i="8"/>
  <c r="T2433" i="8"/>
  <c r="T2434" i="8"/>
  <c r="T2435" i="8"/>
  <c r="C213" i="3"/>
  <c r="D213" i="3" s="1"/>
  <c r="E213" i="3" s="1"/>
  <c r="T2436" i="8"/>
  <c r="C214" i="3"/>
  <c r="D214" i="3" s="1"/>
  <c r="E214" i="3" s="1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C215" i="3"/>
  <c r="D215" i="3" s="1"/>
  <c r="E215" i="3" s="1"/>
  <c r="C216" i="3"/>
  <c r="D216" i="3" s="1"/>
  <c r="E216" i="3" s="1"/>
  <c r="C217" i="3" l="1"/>
  <c r="D217" i="3" s="1"/>
  <c r="E217" i="3" s="1"/>
  <c r="D2" i="21" l="1"/>
  <c r="C218" i="3" l="1"/>
  <c r="D218" i="3" s="1"/>
  <c r="E218" i="3" s="1"/>
  <c r="C219" i="3" l="1"/>
  <c r="D219" i="3" s="1"/>
  <c r="E219" i="3" s="1"/>
  <c r="C220" i="3"/>
  <c r="D220" i="3" s="1"/>
  <c r="E220" i="3" s="1"/>
  <c r="T2477" i="8" l="1"/>
  <c r="T2478" i="8"/>
  <c r="T2479" i="8"/>
  <c r="C221" i="3"/>
  <c r="D221" i="3" s="1"/>
  <c r="E221" i="3" s="1"/>
  <c r="T2480" i="8"/>
  <c r="T2481" i="8"/>
  <c r="C222" i="3"/>
  <c r="D222" i="3" s="1"/>
  <c r="E222" i="3" s="1"/>
  <c r="T2482" i="8"/>
  <c r="T2483" i="8"/>
  <c r="T2484" i="8"/>
  <c r="T2485" i="8"/>
  <c r="C223" i="3"/>
  <c r="D223" i="3" s="1"/>
  <c r="E223" i="3" s="1"/>
  <c r="T2486" i="8"/>
  <c r="C224" i="3"/>
  <c r="D224" i="3" s="1"/>
  <c r="E224" i="3" s="1"/>
  <c r="T2487" i="8"/>
  <c r="T2488" i="8"/>
  <c r="T2489" i="8"/>
  <c r="T2490" i="8"/>
  <c r="C225" i="3"/>
  <c r="D225" i="3" s="1"/>
  <c r="E225" i="3" s="1"/>
  <c r="T2491" i="8"/>
  <c r="T2492" i="8"/>
  <c r="C226" i="3"/>
  <c r="D226" i="3" s="1"/>
  <c r="E226" i="3" s="1"/>
  <c r="T2493" i="8"/>
  <c r="T2494" i="8"/>
  <c r="T2495" i="8"/>
  <c r="T2496" i="8"/>
  <c r="T2497" i="8"/>
  <c r="T2498" i="8"/>
  <c r="T2499" i="8"/>
  <c r="T2500" i="8"/>
  <c r="T2501" i="8"/>
  <c r="T2502" i="8"/>
  <c r="C227" i="3"/>
  <c r="D227" i="3" s="1"/>
  <c r="E227" i="3" s="1"/>
  <c r="T2503" i="8"/>
  <c r="T2504" i="8"/>
  <c r="T2505" i="8"/>
  <c r="T2506" i="8"/>
  <c r="C228" i="3"/>
  <c r="D228" i="3" s="1"/>
  <c r="E228" i="3" s="1"/>
  <c r="T2507" i="8"/>
  <c r="T2508" i="8"/>
  <c r="T2509" i="8"/>
  <c r="T2510" i="8"/>
  <c r="T2511" i="8"/>
  <c r="T2512" i="8"/>
  <c r="C229" i="3"/>
  <c r="D229" i="3" s="1"/>
  <c r="E229" i="3" s="1"/>
  <c r="T2513" i="8"/>
  <c r="T2514" i="8"/>
  <c r="T2515" i="8"/>
  <c r="T2516" i="8"/>
  <c r="T2517" i="8"/>
  <c r="T2518" i="8"/>
  <c r="T2519" i="8"/>
  <c r="T2520" i="8"/>
  <c r="C230" i="3"/>
  <c r="D230" i="3" s="1"/>
  <c r="E230" i="3" s="1"/>
  <c r="T2521" i="8"/>
  <c r="C231" i="3"/>
  <c r="D231" i="3" s="1"/>
  <c r="E231" i="3" s="1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C232" i="3"/>
  <c r="D232" i="3" s="1"/>
  <c r="E232" i="3" s="1"/>
  <c r="T2535" i="8"/>
  <c r="C233" i="3"/>
  <c r="D233" i="3" s="1"/>
  <c r="E233" i="3" s="1"/>
  <c r="T2536" i="8"/>
  <c r="T2537" i="8"/>
  <c r="T2538" i="8"/>
  <c r="T2539" i="8"/>
  <c r="C234" i="3"/>
  <c r="D234" i="3" s="1"/>
  <c r="E234" i="3" s="1"/>
  <c r="T2540" i="8"/>
  <c r="T2541" i="8"/>
  <c r="T2542" i="8"/>
  <c r="C235" i="3"/>
  <c r="D235" i="3" s="1"/>
  <c r="E235" i="3" s="1"/>
  <c r="T2543" i="8"/>
  <c r="C236" i="3"/>
  <c r="D236" i="3" s="1"/>
  <c r="E236" i="3" s="1"/>
  <c r="T2544" i="8"/>
  <c r="C237" i="3"/>
  <c r="D237" i="3" s="1"/>
  <c r="E237" i="3" s="1"/>
  <c r="T2545" i="8"/>
  <c r="T2546" i="8"/>
  <c r="C238" i="3"/>
  <c r="D238" i="3" s="1"/>
  <c r="E238" i="3" s="1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C239" i="3"/>
  <c r="D239" i="3" s="1"/>
  <c r="E239" i="3" s="1"/>
  <c r="T2567" i="8"/>
  <c r="T2568" i="8"/>
  <c r="T2569" i="8"/>
  <c r="C240" i="3"/>
  <c r="D240" i="3" s="1"/>
  <c r="E240" i="3" s="1"/>
  <c r="T2570" i="8"/>
  <c r="T2571" i="8"/>
  <c r="C241" i="3"/>
  <c r="D241" i="3" s="1"/>
  <c r="E241" i="3" s="1"/>
  <c r="T2572" i="8"/>
  <c r="T2573" i="8"/>
  <c r="T2574" i="8"/>
  <c r="T2575" i="8"/>
  <c r="C242" i="3"/>
  <c r="D242" i="3" s="1"/>
  <c r="E242" i="3" s="1"/>
  <c r="C2" i="3"/>
  <c r="D2" i="3" s="1"/>
  <c r="E2" i="3" s="1"/>
  <c r="T2576" i="8"/>
  <c r="C244" i="3"/>
  <c r="D244" i="3" s="1"/>
  <c r="E244" i="3" s="1"/>
  <c r="T2577" i="8"/>
  <c r="E8" i="5" a="1"/>
  <c r="E8" i="5" s="1"/>
  <c r="T2578" i="8"/>
  <c r="T2579" i="8"/>
  <c r="T2580" i="8"/>
  <c r="T2581" i="8"/>
  <c r="T2582" i="8"/>
  <c r="T2583" i="8"/>
  <c r="T2584" i="8"/>
  <c r="T2585" i="8"/>
  <c r="C245" i="3"/>
  <c r="D245" i="3" s="1"/>
  <c r="E245" i="3" s="1"/>
  <c r="T2586" i="8"/>
  <c r="T2587" i="8"/>
  <c r="T2588" i="8"/>
  <c r="T2589" i="8"/>
  <c r="T2590" i="8"/>
  <c r="T2591" i="8"/>
  <c r="T2592" i="8"/>
  <c r="T2593" i="8"/>
  <c r="T2594" i="8"/>
  <c r="T2595" i="8"/>
  <c r="C246" i="3"/>
  <c r="D246" i="3" s="1"/>
  <c r="E246" i="3" s="1"/>
  <c r="T2596" i="8"/>
  <c r="T2597" i="8"/>
  <c r="T2598" i="8"/>
  <c r="T2599" i="8"/>
  <c r="C247" i="3"/>
  <c r="D247" i="3" s="1"/>
  <c r="E247" i="3" s="1"/>
  <c r="T2600" i="8"/>
  <c r="T2601" i="8"/>
  <c r="T2602" i="8"/>
  <c r="C248" i="3"/>
  <c r="D248" i="3" s="1"/>
  <c r="E248" i="3" s="1"/>
  <c r="T2603" i="8"/>
  <c r="T2604" i="8"/>
  <c r="T2605" i="8"/>
  <c r="T2606" i="8"/>
  <c r="C249" i="3"/>
  <c r="D249" i="3" s="1"/>
  <c r="E249" i="3" s="1"/>
  <c r="T2607" i="8"/>
  <c r="T2608" i="8"/>
  <c r="C250" i="3"/>
  <c r="D250" i="3" s="1"/>
  <c r="E250" i="3" s="1"/>
  <c r="T2609" i="8"/>
  <c r="C251" i="3"/>
  <c r="D251" i="3" s="1"/>
  <c r="E251" i="3" s="1"/>
  <c r="T2610" i="8"/>
  <c r="T2611" i="8"/>
  <c r="T2612" i="8"/>
  <c r="T2613" i="8"/>
  <c r="C252" i="3"/>
  <c r="D252" i="3" s="1"/>
  <c r="E252" i="3" s="1"/>
  <c r="C253" i="3"/>
  <c r="D253" i="3" s="1"/>
  <c r="E253" i="3" s="1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C254" i="3"/>
  <c r="D254" i="3" s="1"/>
  <c r="E254" i="3" s="1"/>
  <c r="T2633" i="8"/>
  <c r="C255" i="3"/>
  <c r="D255" i="3" s="1"/>
  <c r="E255" i="3" s="1"/>
  <c r="T2634" i="8"/>
  <c r="C256" i="3"/>
  <c r="D256" i="3" s="1"/>
  <c r="E256" i="3" s="1"/>
  <c r="T2635" i="8"/>
  <c r="C257" i="3"/>
  <c r="D257" i="3" s="1"/>
  <c r="E257" i="3" s="1"/>
  <c r="T2636" i="8"/>
  <c r="T2637" i="8"/>
  <c r="T2638" i="8"/>
  <c r="T2639" i="8"/>
  <c r="C258" i="3"/>
  <c r="D258" i="3" s="1"/>
  <c r="E258" i="3" s="1"/>
  <c r="T2640" i="8"/>
  <c r="C259" i="3"/>
  <c r="D259" i="3" s="1"/>
  <c r="E259" i="3" s="1"/>
  <c r="T2641" i="8"/>
  <c r="T2642" i="8"/>
  <c r="T2643" i="8"/>
  <c r="T2644" i="8"/>
  <c r="T2645" i="8"/>
  <c r="T2646" i="8"/>
  <c r="T2647" i="8"/>
  <c r="T2648" i="8"/>
  <c r="T2649" i="8"/>
  <c r="T2650" i="8"/>
  <c r="T2651" i="8"/>
  <c r="C260" i="3"/>
  <c r="D260" i="3" s="1"/>
  <c r="E260" i="3" s="1"/>
  <c r="T2652" i="8"/>
  <c r="T2653" i="8"/>
  <c r="C261" i="3"/>
  <c r="D261" i="3" s="1"/>
  <c r="E261" i="3" s="1"/>
  <c r="T2654" i="8"/>
  <c r="T2655" i="8"/>
  <c r="C262" i="3"/>
  <c r="D262" i="3" s="1"/>
  <c r="E262" i="3" s="1"/>
  <c r="T2656" i="8"/>
  <c r="T2657" i="8"/>
  <c r="T2658" i="8"/>
  <c r="T2659" i="8"/>
  <c r="C263" i="3"/>
  <c r="D263" i="3" s="1"/>
  <c r="E263" i="3" s="1"/>
  <c r="T2660" i="8"/>
  <c r="T2661" i="8"/>
  <c r="T2662" i="8"/>
  <c r="C264" i="3"/>
  <c r="D264" i="3" s="1"/>
  <c r="E264" i="3" s="1"/>
  <c r="T2663" i="8"/>
  <c r="T2664" i="8"/>
  <c r="C265" i="3"/>
  <c r="D265" i="3" s="1"/>
  <c r="E265" i="3" s="1"/>
  <c r="T2665" i="8"/>
  <c r="C266" i="3"/>
  <c r="D266" i="3" s="1"/>
  <c r="E266" i="3" s="1"/>
  <c r="T2666" i="8"/>
  <c r="C267" i="3"/>
  <c r="D267" i="3" s="1"/>
  <c r="E267" i="3" s="1"/>
  <c r="T2667" i="8"/>
  <c r="C268" i="3"/>
  <c r="D268" i="3" s="1"/>
  <c r="E268" i="3" s="1"/>
  <c r="T2668" i="8"/>
  <c r="C269" i="3"/>
  <c r="D269" i="3" s="1"/>
  <c r="E269" i="3" s="1"/>
  <c r="T2669" i="8"/>
  <c r="C270" i="3"/>
  <c r="D270" i="3" s="1"/>
  <c r="E270" i="3" s="1"/>
  <c r="T2670" i="8"/>
  <c r="C271" i="3"/>
  <c r="D271" i="3" s="1"/>
  <c r="E271" i="3" s="1"/>
  <c r="T2671" i="8"/>
  <c r="T2672" i="8"/>
  <c r="C272" i="3"/>
  <c r="D272" i="3" s="1"/>
  <c r="E272" i="3" s="1"/>
  <c r="C273" i="3"/>
  <c r="D273" i="3" s="1"/>
  <c r="E273" i="3" s="1"/>
  <c r="T2673" i="8"/>
  <c r="T2674" i="8"/>
  <c r="C274" i="3"/>
  <c r="D274" i="3" s="1"/>
  <c r="E274" i="3" s="1"/>
  <c r="T2675" i="8"/>
  <c r="T2676" i="8"/>
  <c r="T2677" i="8"/>
  <c r="T2678" i="8"/>
  <c r="C275" i="3"/>
  <c r="D275" i="3" s="1"/>
  <c r="E275" i="3" s="1"/>
  <c r="T2679" i="8"/>
  <c r="C276" i="3"/>
  <c r="D276" i="3" s="1"/>
  <c r="E276" i="3" s="1"/>
  <c r="T2680" i="8"/>
  <c r="T2681" i="8"/>
  <c r="T2682" i="8"/>
  <c r="C277" i="3"/>
  <c r="D277" i="3" s="1"/>
  <c r="E277" i="3" s="1"/>
  <c r="T2683" i="8"/>
  <c r="C278" i="3"/>
  <c r="D278" i="3" s="1"/>
  <c r="E278" i="3" s="1"/>
  <c r="T2684" i="8"/>
  <c r="T2685" i="8"/>
  <c r="C279" i="3"/>
  <c r="D279" i="3" s="1"/>
  <c r="E279" i="3" s="1"/>
  <c r="T2686" i="8"/>
  <c r="T2687" i="8"/>
  <c r="T2688" i="8"/>
  <c r="C280" i="3"/>
  <c r="D280" i="3" s="1"/>
  <c r="E280" i="3" s="1"/>
  <c r="T2689" i="8"/>
  <c r="T2690" i="8"/>
  <c r="T2691" i="8"/>
  <c r="T2692" i="8"/>
  <c r="C281" i="3"/>
  <c r="D281" i="3" s="1"/>
  <c r="E281" i="3" s="1"/>
  <c r="T2693" i="8"/>
  <c r="C282" i="3"/>
  <c r="D282" i="3" s="1"/>
  <c r="E282" i="3" s="1"/>
  <c r="E8" i="9" l="1" a="1"/>
  <c r="E8" i="9" s="1"/>
  <c r="X1171" i="10" a="1"/>
  <c r="X1171" i="10" s="1"/>
  <c r="V2" i="8" a="1"/>
  <c r="V2" i="8" s="1"/>
  <c r="T2694" i="8"/>
  <c r="T2695" i="8"/>
  <c r="T2696" i="8"/>
  <c r="T2697" i="8"/>
  <c r="C283" i="3"/>
  <c r="D283" i="3" s="1"/>
  <c r="E283" i="3" s="1"/>
  <c r="T2698" i="8"/>
  <c r="T2699" i="8"/>
  <c r="T2700" i="8"/>
  <c r="H9" i="21"/>
  <c r="L9" i="21" s="1"/>
  <c r="L8" i="21"/>
  <c r="H7" i="21"/>
  <c r="L7" i="21" s="1"/>
  <c r="L6" i="21"/>
  <c r="H3" i="21"/>
  <c r="L3" i="21" s="1"/>
  <c r="L2" i="21"/>
  <c r="D6" i="35" l="1"/>
  <c r="F6" i="35" s="1"/>
  <c r="G4" i="34"/>
  <c r="H4" i="34"/>
  <c r="D10" i="35"/>
  <c r="D38" i="6" l="1"/>
  <c r="G38" i="6" s="1"/>
  <c r="E31" i="5"/>
  <c r="C4909" i="3"/>
  <c r="D4909" i="3" s="1"/>
  <c r="E4909" i="3" s="1"/>
  <c r="C4908" i="3"/>
  <c r="D4908" i="3" s="1"/>
  <c r="E4908" i="3" s="1"/>
  <c r="C4907" i="3"/>
  <c r="D4907" i="3" s="1"/>
  <c r="E4907" i="3" s="1"/>
  <c r="C4906" i="3" l="1"/>
  <c r="D4906" i="3" s="1"/>
  <c r="E4906" i="3" s="1"/>
  <c r="C4905" i="3"/>
  <c r="D4905" i="3" s="1"/>
  <c r="E4905" i="3" s="1"/>
  <c r="C4904" i="3" l="1"/>
  <c r="D4904" i="3" s="1"/>
  <c r="E4904" i="3" s="1"/>
  <c r="I3" i="9"/>
  <c r="C4903" i="3"/>
  <c r="D4903" i="3" s="1"/>
  <c r="E4903" i="3" s="1"/>
  <c r="C4902" i="3"/>
  <c r="D4902" i="3" s="1"/>
  <c r="E4902" i="3" s="1"/>
  <c r="C4901" i="3"/>
  <c r="D4901" i="3" s="1"/>
  <c r="E4901" i="3" s="1"/>
  <c r="I2" i="5"/>
  <c r="C4900" i="3"/>
  <c r="D4900" i="3" s="1"/>
  <c r="E4900" i="3" s="1"/>
  <c r="C4899" i="3" l="1"/>
  <c r="D4899" i="3" s="1"/>
  <c r="E4899" i="3" s="1"/>
  <c r="C4898" i="3"/>
  <c r="D4898" i="3" s="1"/>
  <c r="E4898" i="3" s="1"/>
  <c r="C4897" i="3"/>
  <c r="D4897" i="3" s="1"/>
  <c r="E4897" i="3" s="1"/>
  <c r="C4896" i="3"/>
  <c r="D4896" i="3" s="1"/>
  <c r="E4896" i="3" s="1"/>
  <c r="C4895" i="3"/>
  <c r="D4895" i="3" s="1"/>
  <c r="E4895" i="3" s="1"/>
  <c r="C243" i="3" l="1"/>
  <c r="D243" i="3" s="1"/>
  <c r="E24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H8" i="6" l="1"/>
  <c r="L8" i="6" s="1"/>
  <c r="L7" i="6"/>
  <c r="L6" i="6"/>
  <c r="L5" i="6"/>
  <c r="L4" i="6"/>
  <c r="L3" i="6"/>
  <c r="G5" i="31" l="1"/>
  <c r="H5" i="31"/>
  <c r="I5" i="31"/>
  <c r="J5" i="31"/>
  <c r="K5" i="31"/>
  <c r="L5" i="31"/>
  <c r="M5" i="31"/>
  <c r="N5" i="31"/>
  <c r="O5" i="31"/>
  <c r="P5" i="31"/>
  <c r="Q5" i="31"/>
  <c r="R5" i="31"/>
  <c r="D17" i="6" l="1"/>
  <c r="D18" i="6" s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E15" i="29" l="1"/>
  <c r="I45" i="13" l="1"/>
  <c r="E5" i="29" l="1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J4" i="29" s="1"/>
  <c r="I5" i="29"/>
  <c r="J5" i="29" s="1"/>
  <c r="E45" i="13"/>
  <c r="J6" i="29" l="1"/>
  <c r="I6" i="29"/>
  <c r="F45" i="13" l="1"/>
  <c r="X1717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11" i="21" l="1"/>
  <c r="V1717" i="7" l="1"/>
  <c r="J45" i="13" l="1"/>
  <c r="H45" i="13"/>
  <c r="M1556" i="10" l="1"/>
  <c r="N1556" i="10"/>
  <c r="O1556" i="10"/>
  <c r="O1557" i="10" s="1"/>
  <c r="O1558" i="10" s="1"/>
  <c r="P1556" i="10"/>
  <c r="Q1556" i="10"/>
  <c r="R1556" i="10"/>
  <c r="S1556" i="10"/>
  <c r="T1556" i="10"/>
  <c r="U1556" i="10"/>
  <c r="L1556" i="10"/>
  <c r="D9" i="9"/>
  <c r="D10" i="9" s="1"/>
  <c r="D11" i="9" s="1"/>
  <c r="D22" i="9" l="1"/>
  <c r="D18" i="5" l="1"/>
  <c r="L2932" i="8"/>
  <c r="M2932" i="8"/>
  <c r="N2932" i="8"/>
  <c r="O2932" i="8"/>
  <c r="P2932" i="8"/>
  <c r="Q2932" i="8"/>
  <c r="K2932" i="8"/>
  <c r="J1717" i="7" l="1"/>
  <c r="K1717" i="7"/>
  <c r="L1717" i="7"/>
  <c r="M1717" i="7"/>
  <c r="N1717" i="7"/>
  <c r="O1717" i="7"/>
  <c r="P1717" i="7"/>
  <c r="I1717" i="7"/>
  <c r="H1717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C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D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<sst xmlns="http://schemas.openxmlformats.org/spreadsheetml/2006/main" count="80912" uniqueCount="11540">
  <si>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</si>
  <si>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</si>
  <si>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</si>
  <si>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</si>
  <si>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</si>
  <si>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</si>
  <si>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</si>
  <si>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</si>
  <si>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</si>
  <si>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</si>
  <si>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</si>
  <si>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</si>
  <si>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</si>
  <si>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</si>
  <si>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</si>
  <si>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</si>
  <si>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</si>
  <si>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</si>
  <si>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</si>
  <si>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</si>
  <si>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</si>
  <si>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</si>
  <si>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</si>
  <si>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</si>
  <si>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</si>
  <si>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</si>
  <si>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</si>
  <si>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</si>
  <si>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</si>
  <si>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</si>
  <si>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</si>
  <si>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</si>
  <si>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</si>
  <si>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</si>
  <si>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</si>
  <si>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</si>
  <si>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</si>
  <si>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</si>
  <si>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</si>
  <si>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</si>
  <si>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</si>
  <si>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</si>
  <si>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</si>
  <si>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</si>
  <si>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</si>
  <si>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</si>
  <si>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</si>
  <si>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</si>
  <si>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</si>
  <si>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</si>
  <si>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</si>
  <si>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</si>
  <si>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</si>
  <si>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</si>
  <si>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</si>
  <si>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</si>
  <si>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</si>
  <si>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</si>
  <si>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</si>
  <si>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</si>
  <si>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</si>
  <si>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</si>
  <si>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</si>
  <si>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</si>
  <si>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</si>
  <si>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</si>
  <si>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</si>
  <si>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</si>
  <si>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</si>
  <si>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</si>
  <si>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</si>
  <si>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</si>
  <si>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</si>
  <si>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</si>
  <si>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</si>
  <si>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</si>
  <si>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</si>
  <si>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</si>
  <si>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</si>
  <si>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</si>
  <si>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</si>
  <si>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</si>
  <si>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</si>
  <si>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</si>
  <si>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</si>
  <si>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</si>
  <si>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</si>
  <si>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</si>
  <si>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</si>
  <si>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</si>
  <si>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</si>
  <si>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</si>
  <si>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</si>
  <si>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</si>
  <si>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</si>
  <si>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</si>
  <si>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</si>
  <si>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</si>
  <si>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</si>
  <si>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</si>
  <si>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</si>
  <si>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</si>
  <si>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</si>
  <si>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</si>
  <si>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</si>
  <si>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</si>
  <si>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</si>
  <si>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</si>
  <si>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</si>
  <si>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</si>
  <si>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</si>
  <si>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</si>
  <si>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</si>
  <si>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</si>
  <si>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</si>
  <si>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</si>
  <si>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</si>
  <si>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</si>
  <si>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</si>
  <si>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</si>
  <si>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</si>
  <si>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</si>
  <si>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</si>
  <si>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</si>
  <si>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</si>
  <si>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</si>
  <si>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</si>
  <si>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</si>
  <si>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</si>
  <si>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</si>
  <si>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</si>
  <si>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</si>
  <si>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</si>
  <si>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</si>
  <si>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</si>
  <si>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</si>
  <si>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</si>
  <si>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</si>
  <si>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</si>
  <si>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</si>
  <si>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</si>
  <si>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</si>
  <si>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</si>
  <si>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</si>
  <si>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</si>
  <si>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</si>
  <si>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</si>
  <si>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</si>
  <si>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</si>
  <si>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</si>
  <si>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</si>
  <si>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</si>
  <si>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</si>
  <si>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</si>
  <si>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</si>
  <si>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</si>
  <si>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</si>
  <si>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</si>
  <si>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</si>
  <si>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</si>
  <si>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</si>
  <si>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</si>
  <si>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</si>
  <si>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</si>
  <si>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</si>
  <si>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</si>
  <si>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</si>
  <si>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</si>
  <si>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</si>
  <si>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</si>
  <si>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</si>
  <si>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</si>
  <si>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</si>
  <si>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</si>
  <si>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</si>
  <si>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</si>
  <si>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</si>
  <si>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</si>
  <si>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</si>
  <si>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</si>
  <si>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</si>
  <si>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</si>
  <si>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</si>
  <si>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</si>
  <si>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</si>
  <si>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</si>
  <si>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</si>
  <si>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</si>
  <si>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</si>
  <si>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</si>
  <si>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</si>
  <si>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</si>
  <si>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</si>
  <si>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</si>
  <si>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</si>
  <si>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</si>
  <si>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</si>
  <si>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</si>
  <si>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</si>
  <si>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</si>
  <si>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</si>
  <si>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</si>
  <si>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</si>
  <si>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</si>
  <si>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</si>
  <si>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</si>
  <si>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</si>
  <si>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</si>
  <si>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</si>
  <si>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</si>
  <si>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</si>
  <si>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</si>
  <si>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</si>
  <si>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</si>
  <si>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</si>
  <si>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</si>
  <si>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</si>
  <si>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</si>
  <si>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</si>
  <si>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</si>
  <si>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</si>
  <si>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</si>
  <si>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</si>
  <si>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</si>
  <si>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</si>
  <si>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</si>
  <si>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</si>
  <si>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</si>
  <si>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</si>
  <si>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</si>
  <si>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</si>
  <si>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</si>
  <si>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</si>
  <si>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</si>
  <si>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</si>
  <si>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</si>
  <si>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</si>
  <si>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</si>
  <si>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</si>
  <si>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</si>
  <si>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</si>
  <si>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</si>
  <si>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</si>
  <si>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</si>
  <si>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</si>
  <si>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</si>
  <si>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</si>
  <si>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</si>
  <si>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</si>
  <si>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</si>
  <si>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</si>
  <si>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</si>
  <si>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</si>
  <si>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</si>
  <si>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</si>
  <si>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</si>
  <si>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</si>
  <si>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</si>
  <si>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</si>
  <si>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</si>
  <si>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</si>
  <si>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</si>
  <si>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</si>
  <si>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</si>
  <si>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</si>
  <si>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</si>
  <si>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</si>
  <si>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</si>
  <si>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</si>
  <si>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</si>
  <si>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</si>
  <si>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</si>
  <si>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</si>
  <si>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</si>
  <si>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</si>
  <si>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</si>
  <si>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</si>
  <si>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</si>
  <si>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</si>
  <si>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</si>
  <si>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</si>
  <si>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</si>
  <si>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</si>
  <si>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</si>
  <si>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</si>
  <si>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</si>
  <si>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</si>
  <si>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</si>
  <si>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</si>
  <si>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</si>
  <si>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</si>
  <si>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</si>
  <si>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</si>
  <si>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</si>
  <si>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</si>
  <si>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</si>
  <si>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</si>
  <si>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</si>
  <si>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</si>
  <si>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</si>
  <si>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</si>
  <si>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</si>
  <si>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</si>
  <si>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</si>
  <si>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</si>
  <si>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</si>
  <si>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</si>
  <si>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</si>
  <si>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</si>
  <si>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</si>
  <si>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</si>
  <si>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</si>
  <si>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</si>
  <si>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</si>
  <si>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</si>
  <si>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</si>
  <si>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</si>
  <si>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</si>
  <si>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</si>
  <si>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</si>
  <si>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</si>
  <si>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</si>
  <si>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</si>
  <si>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</si>
  <si>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</si>
  <si>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</si>
  <si>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</si>
  <si>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</si>
  <si>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</si>
  <si>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</si>
  <si>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</si>
  <si>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</si>
  <si>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</si>
  <si>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</si>
  <si>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</si>
  <si>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</si>
  <si>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</si>
  <si>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</si>
  <si>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</si>
  <si>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</si>
  <si>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</si>
  <si>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</si>
  <si>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</si>
  <si>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</si>
  <si>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</si>
  <si>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</si>
  <si>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</si>
  <si>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</si>
  <si>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</si>
  <si>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</si>
  <si>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</si>
  <si>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</si>
  <si>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</si>
  <si>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</si>
  <si>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</si>
  <si>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</si>
  <si>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</si>
  <si>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</si>
  <si>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</si>
  <si>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</si>
  <si>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</si>
  <si>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</si>
  <si>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</si>
  <si>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</si>
  <si>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</si>
  <si>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</si>
  <si>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</si>
  <si>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</si>
  <si>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</si>
  <si>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</si>
  <si>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</si>
  <si>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</si>
  <si>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</si>
  <si>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</si>
  <si>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</si>
  <si>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</si>
  <si>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</si>
  <si>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</si>
  <si>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</si>
  <si>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</si>
  <si>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</si>
  <si>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</si>
  <si>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</si>
  <si>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</si>
  <si>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</si>
  <si>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</si>
  <si>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</si>
  <si>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</si>
  <si>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</si>
  <si>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</si>
  <si>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</si>
  <si>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</si>
  <si>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</si>
  <si>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</si>
  <si>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</si>
  <si>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</si>
  <si>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</si>
  <si>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</si>
  <si>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</si>
  <si>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</si>
  <si>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</si>
  <si>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</si>
  <si>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</si>
  <si>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</si>
  <si>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</si>
  <si>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</si>
  <si>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</si>
  <si>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</si>
  <si>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</si>
  <si>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</si>
  <si>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</si>
  <si>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</si>
  <si>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</si>
  <si>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</si>
  <si>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</si>
  <si>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</si>
  <si>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</si>
  <si>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</si>
  <si>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</si>
  <si>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</si>
  <si>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</si>
  <si>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</si>
  <si>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</si>
  <si>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</si>
  <si>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</si>
  <si>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</si>
  <si>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</si>
  <si>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</si>
  <si>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</si>
  <si>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</si>
  <si>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</si>
  <si>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</si>
  <si>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</si>
  <si>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</si>
  <si>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</si>
  <si>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</si>
  <si>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</si>
  <si>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</si>
  <si>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</si>
  <si>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</si>
  <si>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</si>
  <si>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</si>
  <si>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</si>
  <si>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</si>
  <si>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</si>
  <si>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</si>
  <si>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</si>
  <si>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</si>
  <si>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</si>
  <si>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</si>
  <si>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</si>
  <si>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</si>
  <si>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</si>
  <si>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</si>
  <si>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</si>
  <si>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</si>
  <si>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</si>
  <si>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</si>
  <si>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</si>
  <si>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</si>
  <si>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</si>
  <si>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</si>
  <si>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</si>
  <si>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</si>
  <si>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</si>
  <si>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</si>
  <si>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</si>
  <si>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</si>
  <si>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</si>
  <si>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</si>
  <si>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</si>
  <si>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</si>
  <si>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</si>
  <si>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</si>
  <si>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</si>
  <si>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</si>
  <si>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</si>
  <si>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</si>
  <si>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</si>
  <si>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</si>
  <si>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</si>
  <si>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</si>
  <si>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</si>
  <si>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</si>
  <si>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</si>
  <si>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</si>
  <si>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</si>
  <si>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</si>
  <si>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</si>
  <si>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</si>
  <si>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</si>
  <si>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</si>
  <si>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</si>
  <si>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</si>
  <si>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</si>
  <si>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</si>
  <si>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</si>
  <si>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</si>
  <si>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</si>
  <si>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</si>
  <si>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</si>
  <si>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</si>
  <si>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</si>
  <si>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</si>
  <si>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</si>
  <si>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</si>
  <si>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</si>
  <si>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</si>
  <si>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</si>
  <si>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</si>
  <si>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</si>
  <si>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</si>
  <si>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</si>
  <si>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</si>
  <si>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</si>
  <si>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</si>
  <si>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</si>
  <si>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</si>
  <si>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</si>
  <si>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</si>
  <si>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</si>
  <si>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</si>
  <si>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</si>
  <si>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</si>
  <si>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</si>
  <si>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</si>
  <si>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</si>
  <si>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</si>
  <si>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</si>
  <si>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</si>
  <si>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</si>
  <si>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</si>
  <si>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</si>
  <si>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</si>
  <si>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</si>
  <si>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</si>
  <si>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</si>
  <si>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</si>
  <si>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</si>
  <si>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</si>
  <si>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</si>
  <si>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</si>
  <si>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</si>
  <si>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</si>
  <si>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</si>
  <si>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</si>
  <si>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</si>
  <si>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</si>
  <si>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</si>
  <si>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</si>
  <si>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</si>
  <si>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</si>
  <si>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</si>
  <si>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</si>
  <si>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</si>
  <si>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</si>
  <si>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</si>
  <si>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</si>
  <si>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</si>
  <si>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</si>
  <si>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</si>
  <si>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</si>
  <si>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</si>
  <si>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</si>
  <si>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</si>
  <si>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</si>
  <si>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</si>
  <si>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</si>
  <si>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</si>
  <si>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</si>
  <si>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</si>
  <si>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</si>
  <si>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</si>
  <si>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</si>
  <si>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</si>
  <si>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</si>
  <si>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</si>
  <si>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</si>
  <si>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</si>
  <si>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</si>
  <si>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</si>
  <si>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</si>
  <si>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</si>
  <si>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</si>
  <si>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</si>
  <si>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</si>
  <si>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</si>
  <si>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</si>
  <si>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</si>
  <si>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</si>
  <si>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</si>
  <si>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</si>
  <si>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</si>
  <si>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</si>
  <si>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</si>
  <si>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</si>
  <si>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</si>
  <si>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</si>
  <si>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</si>
  <si>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</si>
  <si>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</si>
  <si>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</si>
  <si>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</si>
  <si>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</si>
  <si>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</si>
  <si>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</si>
  <si>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</si>
  <si>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</si>
  <si>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</si>
  <si>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</si>
  <si>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</si>
  <si>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</si>
  <si>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</si>
  <si>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</si>
  <si>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</si>
  <si>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</si>
  <si>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</si>
  <si>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</si>
  <si>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</si>
  <si>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</si>
  <si>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</si>
  <si>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</si>
  <si>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</si>
  <si>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</si>
  <si>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</si>
  <si>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</si>
  <si>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</si>
  <si>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</si>
  <si>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</si>
  <si>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</si>
  <si>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</si>
  <si>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</si>
  <si>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</si>
  <si>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</si>
  <si>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</si>
  <si>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</si>
  <si>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</si>
  <si>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</si>
  <si>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</si>
  <si>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</si>
  <si>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</si>
  <si>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</si>
  <si>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</si>
  <si>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</si>
  <si>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</si>
  <si>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</si>
  <si>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</si>
  <si>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</si>
  <si>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</si>
  <si>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</si>
  <si>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</si>
  <si>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</si>
  <si>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</si>
  <si>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</si>
  <si>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</si>
  <si>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</si>
  <si>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</si>
  <si>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</si>
  <si>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</si>
  <si>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</si>
  <si>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</si>
  <si>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</si>
  <si>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</si>
  <si>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</si>
  <si>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</si>
  <si>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</si>
  <si>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</si>
  <si>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</si>
  <si>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</si>
  <si>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</si>
  <si>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</si>
  <si>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</si>
  <si>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</si>
  <si>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</si>
  <si>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</si>
  <si>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</si>
  <si>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</si>
  <si>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</si>
  <si>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</si>
  <si>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</si>
  <si>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</si>
  <si>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</si>
  <si>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</si>
  <si>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</si>
  <si>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</si>
  <si>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</si>
  <si>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</si>
  <si>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</si>
  <si>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</si>
  <si>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</si>
  <si>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</si>
  <si>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</si>
  <si>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</si>
  <si>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</si>
  <si>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</si>
  <si>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</si>
  <si>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</si>
  <si>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</si>
  <si>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</si>
  <si>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</si>
  <si>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</si>
  <si>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</si>
  <si>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</si>
  <si>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</si>
  <si>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</si>
  <si>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</si>
  <si>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</si>
  <si>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</si>
  <si>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</si>
  <si>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</si>
  <si>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</si>
  <si>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</si>
  <si>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</si>
  <si>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</si>
  <si>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</si>
  <si>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</si>
  <si>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</si>
  <si>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</si>
  <si>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</si>
  <si>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</si>
  <si>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</si>
  <si>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</si>
  <si>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</si>
  <si>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</si>
  <si>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</si>
  <si>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</si>
  <si>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</si>
  <si>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</si>
  <si>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</si>
  <si>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</si>
  <si>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</si>
  <si>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</si>
  <si>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</si>
  <si>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</si>
  <si>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</si>
  <si>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</si>
  <si>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</si>
  <si>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</si>
  <si>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</si>
  <si>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</si>
  <si>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</si>
  <si>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</si>
  <si>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</si>
  <si>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</si>
  <si>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</si>
  <si>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</si>
  <si>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</si>
  <si>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</si>
  <si>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</si>
  <si>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</si>
  <si>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</si>
  <si>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</si>
  <si>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</si>
  <si>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</si>
  <si>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</si>
  <si>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</si>
  <si>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</si>
  <si>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</si>
  <si>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</si>
  <si>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</si>
  <si>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</si>
  <si>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</si>
  <si>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</si>
  <si>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</si>
  <si>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</si>
  <si>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</si>
  <si>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</si>
  <si>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</si>
  <si>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</si>
  <si>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</si>
  <si>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</si>
  <si>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</si>
  <si>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</si>
  <si>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</si>
  <si>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</si>
  <si>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</si>
  <si>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</si>
  <si>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</si>
  <si>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</si>
  <si>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</si>
  <si>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</si>
  <si>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</si>
  <si>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</si>
  <si>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</si>
  <si>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06143010031041</t>
  </si>
  <si>
    <t>HOSPITAL DE LA PIEL</t>
  </si>
  <si>
    <t>06140703951013</t>
  </si>
  <si>
    <t>GRUDERCA, S.A.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</si>
  <si>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</si>
  <si>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</si>
  <si>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</si>
  <si>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</si>
  <si>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</si>
  <si>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</si>
  <si>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</si>
  <si>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</si>
  <si>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</si>
  <si>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</si>
  <si>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</si>
  <si>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</si>
  <si>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</si>
  <si>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</si>
  <si>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</si>
  <si>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</si>
  <si>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</si>
  <si>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</si>
  <si>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</si>
  <si>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</si>
  <si>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</si>
  <si>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</si>
  <si>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</si>
  <si>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</si>
  <si>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</si>
  <si>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</si>
  <si>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</si>
  <si>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</si>
  <si>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</si>
  <si>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</si>
  <si>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</si>
  <si>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</si>
  <si>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</si>
  <si>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</si>
  <si>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</si>
  <si>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</si>
  <si>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</si>
  <si>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</si>
  <si>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</si>
  <si>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</si>
  <si>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</si>
  <si>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</si>
  <si>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</si>
  <si>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</si>
  <si>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</si>
  <si>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</si>
  <si>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</si>
  <si>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</si>
  <si>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</si>
  <si>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</si>
  <si>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</si>
  <si>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</si>
  <si>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</si>
  <si>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</si>
  <si>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</si>
  <si>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</si>
  <si>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</si>
  <si>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</si>
  <si>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</si>
  <si>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</si>
  <si>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</si>
  <si>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</si>
  <si>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</si>
  <si>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</si>
  <si>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</si>
  <si>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</si>
  <si>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</si>
  <si>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</si>
  <si>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</si>
  <si>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</si>
  <si>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</si>
  <si>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</si>
  <si>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</si>
  <si>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</si>
  <si>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</si>
  <si>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</si>
  <si>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</si>
  <si>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</si>
  <si>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</si>
  <si>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</si>
  <si>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</si>
  <si>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</si>
  <si>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</si>
  <si>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</si>
  <si>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</si>
  <si>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</si>
  <si>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</si>
  <si>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</si>
  <si>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</si>
  <si>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</si>
  <si>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</si>
  <si>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</si>
  <si>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</si>
  <si>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</si>
  <si>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</si>
  <si>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</si>
  <si>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</si>
  <si>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</si>
  <si>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</si>
  <si>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</si>
  <si>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</si>
  <si>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</si>
  <si>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</si>
  <si>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</si>
  <si>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</si>
  <si>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</si>
  <si>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</si>
  <si>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</si>
  <si>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</si>
  <si>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</si>
  <si>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</si>
  <si>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</si>
  <si>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</si>
  <si>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</si>
  <si>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</si>
  <si>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</si>
  <si>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</si>
  <si>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</si>
  <si>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</si>
  <si>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</si>
  <si>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</si>
  <si>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</si>
  <si>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</si>
  <si>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</si>
  <si>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</si>
  <si>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</si>
  <si>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</si>
  <si>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</si>
  <si>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</si>
  <si>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</si>
  <si>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</si>
  <si>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</si>
  <si>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</si>
  <si>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</si>
  <si>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</si>
  <si>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</si>
  <si>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</si>
  <si>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</si>
  <si>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</si>
  <si>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</si>
  <si>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</si>
  <si>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</si>
  <si>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</si>
  <si>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</si>
  <si>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</si>
  <si>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</si>
  <si>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</si>
  <si>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</si>
  <si>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</si>
  <si>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</si>
  <si>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</si>
  <si>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</si>
  <si>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</si>
  <si>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</si>
  <si>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</si>
  <si>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</si>
  <si>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</si>
  <si>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</si>
  <si>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</si>
  <si>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</si>
  <si>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</si>
  <si>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</si>
  <si>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</si>
  <si>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</si>
  <si>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</si>
  <si>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</si>
  <si>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</si>
  <si>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</si>
  <si>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</si>
  <si>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</si>
  <si>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</si>
  <si>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</si>
  <si>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</si>
  <si>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</si>
  <si>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</si>
  <si>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</si>
  <si>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</si>
  <si>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</si>
  <si>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</si>
  <si>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</si>
  <si>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</si>
  <si>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</si>
  <si>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</si>
  <si>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</si>
  <si>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</si>
  <si>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</si>
  <si>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</si>
  <si>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</si>
  <si>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</si>
  <si>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</si>
  <si>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</si>
  <si>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</si>
  <si>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</si>
  <si>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</si>
  <si>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</si>
  <si>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</si>
  <si>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</si>
  <si>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</si>
  <si>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</si>
  <si>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</si>
  <si>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</si>
  <si>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</si>
  <si>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</si>
  <si>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</si>
  <si>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</si>
  <si>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</si>
  <si>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</si>
  <si>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</si>
  <si>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</si>
  <si>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</si>
  <si>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</si>
  <si>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</si>
  <si>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</si>
  <si>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</si>
  <si>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</si>
  <si>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</si>
  <si>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</si>
  <si>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</si>
  <si>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</si>
  <si>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</si>
  <si>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</si>
  <si>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</si>
  <si>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</si>
  <si>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</si>
  <si>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</si>
  <si>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</si>
  <si>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</si>
  <si>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</si>
  <si>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</si>
  <si>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</si>
  <si>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</si>
  <si>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</si>
  <si>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</si>
  <si>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</si>
  <si>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</si>
  <si>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</si>
  <si>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</si>
  <si>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</si>
  <si>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</si>
  <si>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</si>
  <si>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</si>
  <si>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</si>
  <si>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</si>
  <si>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</si>
  <si>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</si>
  <si>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</si>
  <si>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</si>
  <si>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</si>
  <si>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</si>
  <si>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</si>
  <si>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</si>
  <si>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</si>
  <si>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</si>
  <si>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</si>
  <si>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</si>
  <si>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</si>
  <si>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</si>
  <si>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</si>
  <si>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</si>
  <si>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</si>
  <si>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</si>
  <si>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</si>
  <si>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</si>
  <si>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</si>
  <si>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</si>
  <si>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</si>
  <si>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</si>
  <si>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</si>
  <si>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</si>
  <si>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</si>
  <si>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</si>
  <si>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</si>
  <si>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</si>
  <si>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</si>
  <si>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</si>
  <si>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</si>
  <si>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</si>
  <si>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</si>
  <si>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</si>
  <si>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</si>
  <si>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</si>
  <si>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</si>
  <si>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</si>
  <si>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</si>
  <si>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</si>
  <si>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</si>
  <si>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</si>
  <si>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</si>
  <si>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</si>
  <si>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</si>
  <si>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</si>
  <si>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</si>
  <si>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</si>
  <si>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</si>
  <si>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</si>
  <si>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</si>
  <si>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</si>
  <si>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</si>
  <si>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</si>
  <si>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</si>
  <si>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</si>
  <si>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</si>
  <si>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</si>
  <si>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</si>
  <si>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</si>
  <si>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</si>
  <si>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</si>
  <si>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</si>
  <si>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</si>
  <si>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</si>
  <si>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</si>
  <si>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</si>
  <si>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</si>
  <si>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</si>
  <si>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</si>
  <si>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</si>
  <si>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</si>
  <si>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</si>
  <si>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</si>
  <si>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</si>
  <si>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</si>
  <si>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</si>
  <si>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</si>
  <si>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</si>
  <si>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</si>
  <si>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</si>
  <si>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</si>
  <si>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</si>
  <si>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</si>
  <si>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</si>
  <si>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</si>
  <si>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</si>
  <si>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</si>
  <si>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</si>
  <si>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</si>
  <si>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</si>
  <si>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</si>
  <si>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</si>
  <si>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</si>
  <si>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</si>
  <si>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</si>
  <si>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</si>
  <si>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</si>
  <si>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</si>
  <si>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</si>
  <si>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</si>
  <si>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</si>
  <si>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</si>
  <si>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</si>
  <si>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</si>
  <si>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</si>
  <si>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</si>
  <si>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</si>
  <si>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</si>
  <si>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</si>
  <si>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</si>
  <si>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</si>
  <si>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</si>
  <si>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</si>
  <si>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</si>
  <si>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</si>
  <si>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</si>
  <si>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</si>
  <si>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</si>
  <si>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</si>
  <si>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</si>
  <si>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</si>
  <si>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</si>
  <si>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</si>
  <si>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</si>
  <si>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</si>
  <si>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</si>
  <si>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</si>
  <si>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</si>
  <si>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</si>
  <si>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</si>
  <si>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</si>
  <si>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</si>
  <si>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</si>
  <si>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</si>
  <si>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</si>
  <si>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</si>
  <si>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</si>
  <si>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</si>
  <si>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</si>
  <si>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</si>
  <si>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</si>
  <si>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</si>
  <si>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</si>
  <si>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</si>
  <si>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</si>
  <si>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</si>
  <si>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</si>
  <si>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</si>
  <si>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</si>
  <si>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</si>
  <si>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</si>
  <si>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</si>
  <si>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</si>
  <si>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</si>
  <si>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</si>
  <si>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</si>
  <si>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</si>
  <si>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</si>
  <si>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</si>
  <si>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</si>
  <si>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</si>
  <si>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</si>
  <si>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</si>
  <si>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</si>
  <si>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</si>
  <si>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</si>
  <si>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</si>
  <si>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</si>
  <si>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</si>
  <si>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</si>
  <si>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</si>
  <si>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</si>
  <si>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</si>
  <si>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</si>
  <si>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</si>
  <si>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</si>
  <si>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</si>
  <si>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</si>
  <si>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</si>
  <si>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</si>
  <si>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</si>
  <si>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</si>
  <si>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</si>
  <si>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</si>
  <si>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</si>
  <si>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</si>
  <si>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</si>
  <si>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</si>
  <si>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</si>
  <si>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</si>
  <si>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</si>
  <si>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</si>
  <si>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</si>
  <si>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</si>
  <si>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</si>
  <si>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</si>
  <si>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</si>
  <si>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</si>
  <si>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</si>
  <si>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</si>
  <si>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</si>
  <si>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</si>
  <si>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</si>
  <si>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</si>
  <si>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</si>
  <si>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</si>
  <si>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</si>
  <si>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</si>
  <si>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</si>
  <si>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</si>
  <si>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</si>
  <si>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</si>
  <si>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</si>
  <si>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</si>
  <si>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</si>
  <si>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</si>
  <si>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</si>
  <si>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</si>
  <si>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</si>
  <si>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</si>
  <si>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</si>
  <si>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</si>
  <si>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</si>
  <si>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</si>
  <si>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</si>
  <si>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</si>
  <si>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</si>
  <si>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</si>
  <si>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</si>
  <si>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</si>
  <si>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</si>
  <si>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</si>
  <si>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</si>
  <si>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</si>
  <si>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</si>
  <si>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</si>
  <si>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</si>
  <si>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</si>
  <si>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</si>
  <si>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</si>
  <si>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</si>
  <si>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</si>
  <si>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</si>
  <si>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</si>
  <si>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</si>
  <si>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</si>
  <si>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</si>
  <si>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</si>
  <si>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</si>
  <si>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</si>
  <si>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</si>
  <si>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</si>
  <si>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</si>
  <si>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</si>
  <si>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</si>
  <si>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</si>
  <si>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</si>
  <si>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</si>
  <si>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</si>
  <si>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</si>
  <si>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</si>
  <si>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</si>
  <si>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</si>
  <si>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</si>
  <si>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</si>
  <si>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</si>
  <si>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</si>
  <si>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</si>
  <si>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</si>
  <si>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</si>
  <si>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</si>
  <si>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</si>
  <si>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</si>
  <si>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</si>
  <si>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</si>
  <si>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</si>
  <si>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</si>
  <si>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</si>
  <si>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</si>
  <si>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</si>
  <si>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</si>
  <si>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</si>
  <si>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</si>
  <si>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</si>
  <si>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</si>
  <si>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</si>
  <si>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06141611841170</t>
  </si>
  <si>
    <t>CONNECTING BUSSINESS SERVICE</t>
  </si>
  <si>
    <t>06142302931020</t>
  </si>
  <si>
    <t>SERVICIO SALVADOREÑO DE</t>
  </si>
  <si>
    <t>05043110741013</t>
  </si>
  <si>
    <t>OSCAR HUMBERTO RIVAS INTERIANO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</si>
  <si>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</si>
  <si>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</si>
  <si>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</si>
  <si>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</si>
  <si>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</si>
  <si>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</si>
  <si>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07151508430012</t>
  </si>
  <si>
    <t>MARIA TRANSITO FIGUEROA</t>
  </si>
  <si>
    <t>05030410891020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</si>
  <si>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</si>
  <si>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</si>
  <si>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</si>
  <si>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</si>
  <si>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</si>
  <si>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</si>
  <si>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</si>
  <si>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</si>
  <si>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</si>
  <si>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</si>
  <si>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</si>
  <si>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</si>
  <si>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</si>
  <si>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</si>
  <si>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</si>
  <si>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</si>
  <si>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</si>
  <si>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</si>
  <si>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</si>
  <si>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</si>
  <si>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</si>
  <si>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</si>
  <si>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</si>
  <si>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</si>
  <si>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</si>
  <si>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</si>
  <si>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</si>
  <si>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</si>
  <si>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</si>
  <si>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</si>
  <si>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</si>
  <si>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</si>
  <si>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</si>
  <si>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</si>
  <si>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06141909961054</t>
  </si>
  <si>
    <t>ANGEL S.A DE C.V.</t>
  </si>
  <si>
    <t>12171906520017</t>
  </si>
  <si>
    <t>RAFAEL RENE CANALES PINAUD</t>
  </si>
  <si>
    <t>06140210081052</t>
  </si>
  <si>
    <t>FERRETERIA EPA S.A. DE C.V.</t>
  </si>
  <si>
    <t>06142201151105</t>
  </si>
  <si>
    <t>GRUPO CASTRO ASESORIA IMPORTACIONES Y DISTRIBUCIONES, S.A. DE C.V.</t>
  </si>
  <si>
    <t>06140812610145</t>
  </si>
  <si>
    <t>C IMBERTON, S.A.DE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</si>
  <si>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</si>
  <si>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</si>
  <si>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</si>
  <si>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</si>
  <si>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</si>
  <si>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</si>
  <si>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</si>
  <si>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</si>
  <si>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</si>
  <si>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</si>
  <si>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</si>
  <si>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</si>
  <si>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</si>
  <si>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</si>
  <si>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</si>
  <si>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</si>
  <si>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</si>
  <si>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</si>
  <si>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</si>
  <si>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</si>
  <si>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</si>
  <si>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ELECTROPUERTAS, S.A. DE C.V.</t>
  </si>
  <si>
    <t>06140205031020</t>
  </si>
  <si>
    <t>TESSA, S.A. DE C.V.</t>
  </si>
  <si>
    <t>06141407941017</t>
  </si>
  <si>
    <t>DM &amp; M, S.A. DE C.V.</t>
  </si>
  <si>
    <t>06140108161017</t>
  </si>
  <si>
    <t>DISTRIBUIDORA DE ETIQUETAS</t>
  </si>
  <si>
    <t>06141612021044</t>
  </si>
  <si>
    <t>LUIGEMI, S.A. DE C.V.</t>
  </si>
  <si>
    <t>06142604071063</t>
  </si>
  <si>
    <t>INVERSIONES RAMIREZ S.A DE C.V</t>
  </si>
  <si>
    <t>05032702851022</t>
  </si>
  <si>
    <t>KREACONARTE</t>
  </si>
  <si>
    <t>06140207670045</t>
  </si>
  <si>
    <t>MARIO ALBERTO MIRANDA FONSECA</t>
  </si>
  <si>
    <t>06142911101042</t>
  </si>
  <si>
    <t>INVERSIONES CAPITOL, S.A. DE C.V.</t>
  </si>
  <si>
    <t>05111703630014</t>
  </si>
  <si>
    <t>JOSE RICARDO MOLINA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</si>
  <si>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</si>
  <si>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</si>
  <si>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</si>
  <si>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</si>
  <si>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</si>
  <si>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</si>
  <si>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</si>
  <si>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06141512001054</t>
  </si>
  <si>
    <t>GRUPO PAILL, S.A. DE C.V.</t>
  </si>
  <si>
    <t>06141303151073</t>
  </si>
  <si>
    <t>VITAL MEDICAL, S.A. DE C.V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</si>
  <si>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</si>
  <si>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</si>
  <si>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</si>
  <si>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</si>
  <si>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</si>
  <si>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</si>
  <si>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</si>
  <si>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</si>
  <si>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</si>
  <si>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</si>
  <si>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</si>
  <si>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</si>
  <si>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</si>
  <si>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</si>
  <si>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</si>
  <si>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</si>
  <si>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</si>
  <si>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</si>
  <si>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</si>
  <si>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</si>
  <si>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</si>
  <si>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</si>
  <si>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</si>
  <si>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</si>
  <si>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</si>
  <si>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</si>
  <si>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</si>
  <si>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</si>
  <si>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</si>
  <si>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</si>
  <si>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</si>
  <si>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</si>
  <si>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</si>
  <si>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</si>
  <si>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</si>
  <si>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</si>
  <si>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</si>
  <si>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</si>
  <si>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</si>
  <si>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</si>
  <si>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</si>
  <si>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</si>
  <si>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</si>
  <si>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</si>
  <si>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</si>
  <si>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</si>
  <si>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</si>
  <si>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</si>
  <si>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</si>
  <si>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</si>
  <si>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</si>
  <si>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</si>
  <si>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</si>
  <si>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</si>
  <si>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</si>
  <si>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</si>
  <si>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</si>
  <si>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</si>
  <si>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</si>
  <si>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</si>
  <si>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</si>
  <si>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</si>
  <si>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</si>
  <si>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</si>
  <si>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</si>
  <si>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</si>
  <si>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</si>
  <si>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</si>
  <si>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</si>
  <si>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</si>
  <si>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</si>
  <si>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</si>
  <si>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</si>
  <si>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</si>
  <si>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</si>
  <si>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</si>
  <si>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</si>
  <si>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</si>
  <si>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</si>
  <si>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</si>
  <si>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</si>
  <si>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</si>
  <si>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</si>
  <si>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</si>
  <si>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</si>
  <si>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</si>
  <si>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</si>
  <si>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</si>
  <si>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</si>
  <si>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</si>
  <si>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</si>
  <si>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</si>
  <si>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</si>
  <si>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</si>
  <si>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</si>
  <si>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</si>
  <si>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</si>
  <si>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</si>
  <si>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</si>
  <si>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</si>
  <si>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</si>
  <si>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</si>
  <si>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</si>
  <si>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</si>
  <si>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</si>
  <si>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</si>
  <si>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</si>
  <si>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</si>
  <si>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</si>
  <si>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</si>
  <si>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</si>
  <si>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</si>
  <si>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</si>
  <si>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</si>
  <si>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</si>
  <si>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</si>
  <si>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</si>
  <si>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</si>
  <si>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</si>
  <si>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</si>
  <si>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</si>
  <si>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</si>
  <si>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</si>
  <si>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</si>
  <si>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</si>
  <si>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</si>
  <si>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</si>
  <si>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</si>
  <si>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</si>
  <si>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</si>
  <si>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</si>
  <si>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</si>
  <si>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</si>
  <si>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</si>
  <si>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</si>
  <si>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</si>
  <si>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</si>
  <si>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</si>
  <si>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</si>
  <si>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</si>
  <si>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</si>
  <si>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</si>
  <si>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</si>
  <si>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</si>
  <si>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</si>
  <si>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</si>
  <si>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</si>
  <si>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</si>
  <si>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</si>
  <si>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</si>
  <si>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</si>
  <si>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</si>
  <si>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</si>
  <si>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</si>
  <si>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</si>
  <si>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</si>
  <si>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</si>
  <si>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</si>
  <si>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</si>
  <si>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</si>
  <si>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</si>
  <si>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</si>
  <si>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</si>
  <si>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</si>
  <si>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</si>
  <si>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</si>
  <si>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</si>
  <si>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</si>
  <si>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</si>
  <si>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</si>
  <si>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</si>
  <si>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</si>
  <si>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</si>
  <si>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</si>
  <si>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</si>
  <si>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</si>
  <si>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</si>
  <si>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</si>
  <si>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</si>
  <si>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</si>
  <si>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</si>
  <si>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</si>
  <si>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</si>
  <si>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</si>
  <si>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</si>
  <si>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</si>
  <si>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</si>
  <si>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</si>
  <si>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</si>
  <si>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</si>
  <si>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</si>
  <si>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</si>
  <si>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</si>
  <si>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</si>
  <si>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</si>
  <si>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</si>
  <si>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</si>
  <si>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</si>
  <si>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</si>
  <si>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</si>
  <si>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</si>
  <si>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</si>
  <si>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</si>
  <si>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</si>
  <si>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</si>
  <si>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</si>
  <si>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</si>
  <si>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</si>
  <si>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</si>
  <si>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</si>
  <si>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</si>
  <si>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</si>
  <si>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</si>
  <si>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</si>
  <si>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</si>
  <si>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</si>
  <si>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</si>
  <si>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</si>
  <si>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</si>
  <si>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</si>
  <si>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</si>
  <si>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</si>
  <si>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</si>
  <si>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</si>
  <si>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</si>
  <si>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</si>
  <si>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</si>
  <si>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</si>
  <si>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</si>
  <si>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</si>
  <si>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</si>
  <si>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</si>
  <si>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</si>
  <si>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</si>
  <si>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</si>
  <si>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</si>
  <si>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</si>
  <si>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</si>
  <si>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</si>
  <si>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</si>
  <si>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</si>
  <si>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</si>
  <si>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</si>
  <si>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</si>
  <si>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</si>
  <si>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</si>
  <si>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</si>
  <si>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</si>
  <si>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</si>
  <si>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</si>
  <si>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</si>
  <si>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</si>
  <si>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</si>
  <si>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</si>
  <si>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</si>
  <si>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</si>
  <si>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</si>
  <si>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</si>
  <si>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</si>
  <si>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</si>
  <si>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</si>
  <si>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</si>
  <si>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</si>
  <si>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</si>
  <si>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</si>
  <si>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</si>
  <si>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</si>
  <si>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</si>
  <si>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</si>
  <si>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</si>
  <si>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</si>
  <si>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</si>
  <si>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</si>
  <si>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</si>
  <si>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</si>
  <si>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</si>
  <si>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</si>
  <si>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</si>
  <si>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</si>
  <si>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</si>
  <si>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</si>
  <si>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</si>
  <si>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</si>
  <si>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</si>
  <si>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</si>
  <si>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</si>
  <si>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</si>
  <si>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</si>
  <si>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</si>
  <si>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</si>
  <si>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</si>
  <si>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</si>
  <si>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</si>
  <si>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</si>
  <si>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</si>
  <si>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</si>
  <si>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</si>
  <si>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</si>
  <si>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</si>
  <si>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</si>
  <si>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</si>
  <si>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</si>
  <si>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</si>
  <si>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</si>
  <si>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</si>
  <si>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</si>
  <si>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</si>
  <si>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</si>
  <si>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</si>
  <si>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</si>
  <si>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</si>
  <si>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</si>
  <si>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</si>
  <si>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</si>
  <si>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</si>
  <si>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</si>
  <si>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</si>
  <si>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</si>
  <si>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</si>
  <si>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</si>
  <si>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</si>
  <si>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</si>
  <si>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</si>
  <si>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</si>
  <si>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</si>
  <si>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</si>
  <si>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</si>
  <si>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</si>
  <si>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</si>
  <si>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</si>
  <si>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</si>
  <si>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</si>
  <si>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</si>
  <si>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</si>
  <si>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</si>
  <si>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</si>
  <si>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</si>
  <si>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</si>
  <si>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</si>
  <si>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</si>
  <si>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</si>
  <si>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</si>
  <si>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</si>
  <si>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</si>
  <si>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</si>
  <si>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</si>
  <si>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</si>
  <si>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</si>
  <si>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</si>
  <si>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</si>
  <si>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</si>
  <si>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</si>
  <si>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</si>
  <si>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</si>
  <si>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</si>
  <si>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</si>
  <si>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</si>
  <si>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</si>
  <si>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</si>
  <si>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</si>
  <si>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</si>
  <si>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</si>
  <si>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</si>
  <si>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</si>
  <si>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</si>
  <si>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</si>
  <si>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</si>
  <si>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</si>
  <si>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</si>
  <si>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</si>
  <si>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</si>
  <si>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</si>
  <si>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</si>
  <si>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</si>
  <si>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</si>
  <si>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</si>
  <si>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</si>
  <si>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</si>
  <si>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</si>
  <si>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</si>
  <si>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</si>
  <si>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</si>
  <si>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</si>
  <si>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</si>
  <si>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</si>
  <si>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</si>
  <si>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</si>
  <si>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</si>
  <si>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</si>
  <si>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</si>
  <si>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</si>
  <si>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</si>
  <si>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</si>
  <si>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</si>
  <si>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</si>
  <si>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</si>
  <si>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</si>
  <si>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</si>
  <si>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</si>
  <si>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</si>
  <si>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</si>
  <si>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</si>
  <si>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</si>
  <si>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</si>
  <si>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</si>
  <si>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</si>
  <si>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</si>
  <si>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</si>
  <si>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</si>
  <si>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</si>
  <si>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</si>
  <si>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</si>
  <si>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</si>
  <si>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</si>
  <si>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</si>
  <si>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</si>
  <si>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</si>
  <si>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</si>
  <si>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</si>
  <si>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</si>
  <si>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</si>
  <si>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</si>
  <si>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</si>
  <si>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</si>
  <si>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</si>
  <si>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</si>
  <si>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</si>
  <si>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</si>
  <si>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</si>
  <si>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</si>
  <si>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</si>
  <si>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</si>
  <si>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</si>
  <si>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</si>
  <si>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</si>
  <si>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</si>
  <si>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</si>
  <si>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</si>
  <si>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</si>
  <si>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</si>
  <si>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</si>
  <si>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</si>
  <si>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</si>
  <si>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</si>
  <si>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</si>
  <si>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</si>
  <si>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</si>
  <si>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</si>
  <si>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</si>
  <si>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</si>
  <si>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</si>
  <si>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</si>
  <si>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</si>
  <si>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</si>
  <si>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</si>
  <si>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</si>
  <si>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</si>
  <si>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</si>
  <si>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</si>
  <si>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</si>
  <si>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</si>
  <si>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</si>
  <si>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</si>
  <si>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</si>
  <si>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</si>
  <si>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</si>
  <si>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</si>
  <si>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06142205101021</t>
  </si>
  <si>
    <t>CENTRO INTERNACIONAL DE CANCER, SOCIEDAD ANONIMA DE CAPITAL VARIABLE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</si>
  <si>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</si>
  <si>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</si>
  <si>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</si>
  <si>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</si>
  <si>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</si>
  <si>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</si>
  <si>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</si>
  <si>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</si>
  <si>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</si>
  <si>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</si>
  <si>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</si>
  <si>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</si>
  <si>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</si>
  <si>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</si>
  <si>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</si>
  <si>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</si>
  <si>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</si>
  <si>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</si>
  <si>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</si>
  <si>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</si>
  <si>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</si>
  <si>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</si>
  <si>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</si>
  <si>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</si>
  <si>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</si>
  <si>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</si>
  <si>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</si>
  <si>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</si>
  <si>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</si>
  <si>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</si>
  <si>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</si>
  <si>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</si>
  <si>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</si>
  <si>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</si>
  <si>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</si>
  <si>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</si>
  <si>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</si>
  <si>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</si>
  <si>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</si>
  <si>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</si>
  <si>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</si>
  <si>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</si>
  <si>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</si>
  <si>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</si>
  <si>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</si>
  <si>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</si>
  <si>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</si>
  <si>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</si>
  <si>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</si>
  <si>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</si>
  <si>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06140807041019</t>
  </si>
  <si>
    <t>COMIDAS ORIENTALES, S. A. DE C. V.</t>
  </si>
  <si>
    <t>06141809480014</t>
  </si>
  <si>
    <t>COMISIÓN EJECUTIVA HIDROELÉCTRICA DEL RÍO LEMPA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</si>
  <si>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</si>
  <si>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</si>
  <si>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</si>
  <si>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</si>
  <si>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</si>
  <si>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</si>
  <si>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</si>
  <si>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</si>
  <si>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</si>
  <si>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</si>
  <si>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</si>
  <si>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</si>
  <si>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</si>
  <si>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</si>
  <si>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</si>
  <si>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</si>
  <si>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</si>
  <si>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</si>
  <si>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</si>
  <si>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</si>
  <si>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</si>
  <si>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</si>
  <si>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</si>
  <si>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</si>
  <si>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</si>
  <si>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</si>
  <si>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</si>
  <si>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</si>
  <si>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</si>
  <si>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</si>
  <si>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</si>
  <si>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</si>
  <si>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</si>
  <si>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</si>
  <si>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</si>
  <si>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</si>
  <si>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</si>
  <si>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</si>
  <si>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</si>
  <si>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</si>
  <si>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</si>
  <si>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</si>
  <si>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</si>
  <si>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</si>
  <si>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</si>
  <si>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</si>
  <si>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</si>
  <si>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</si>
  <si>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</si>
  <si>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</si>
  <si>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</si>
  <si>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</si>
  <si>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</si>
  <si>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</si>
  <si>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</si>
  <si>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</si>
  <si>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</si>
  <si>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</si>
  <si>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</si>
  <si>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</si>
  <si>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</si>
  <si>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</si>
  <si>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</si>
  <si>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</si>
  <si>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</si>
  <si>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</si>
  <si>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</si>
  <si>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</si>
  <si>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</si>
  <si>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</si>
  <si>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</si>
  <si>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</si>
  <si>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</si>
  <si>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</si>
  <si>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</si>
  <si>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</si>
  <si>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</si>
  <si>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</si>
  <si>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</si>
  <si>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</si>
  <si>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</si>
  <si>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</si>
  <si>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</si>
  <si>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</si>
  <si>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</si>
  <si>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</si>
  <si>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</si>
  <si>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</si>
  <si>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</si>
  <si>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</si>
  <si>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</si>
  <si>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</si>
  <si>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</si>
  <si>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</si>
  <si>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</si>
  <si>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</si>
  <si>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</si>
  <si>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</si>
  <si>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</si>
  <si>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</si>
  <si>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</si>
  <si>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</si>
  <si>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</si>
  <si>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</si>
  <si>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</si>
  <si>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</si>
  <si>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</si>
  <si>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</si>
  <si>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</si>
  <si>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</si>
  <si>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</si>
  <si>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</si>
  <si>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</si>
  <si>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</si>
  <si>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</si>
  <si>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</si>
  <si>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</si>
  <si>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</si>
  <si>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</si>
  <si>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</si>
  <si>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</si>
  <si>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</si>
  <si>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</si>
  <si>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</si>
  <si>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</si>
  <si>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</si>
  <si>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</si>
  <si>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</si>
  <si>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</si>
  <si>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</si>
  <si>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</si>
  <si>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</si>
  <si>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</si>
  <si>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</si>
  <si>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</si>
  <si>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</si>
  <si>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</si>
  <si>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</si>
  <si>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</si>
  <si>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</si>
  <si>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</si>
  <si>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</si>
  <si>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</si>
  <si>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</si>
  <si>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</si>
  <si>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</si>
  <si>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</si>
  <si>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</si>
  <si>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</si>
  <si>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</si>
  <si>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</si>
  <si>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</si>
  <si>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</si>
  <si>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</si>
  <si>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</si>
  <si>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</si>
  <si>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</si>
  <si>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</si>
  <si>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</si>
  <si>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</si>
  <si>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</si>
  <si>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</si>
  <si>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</si>
  <si>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</si>
  <si>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</si>
  <si>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</si>
  <si>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</si>
  <si>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</si>
  <si>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</si>
  <si>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</si>
  <si>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</si>
  <si>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</si>
  <si>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</si>
  <si>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</si>
  <si>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</si>
  <si>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</si>
  <si>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</si>
  <si>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</si>
  <si>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</si>
  <si>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</si>
  <si>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</si>
  <si>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</si>
  <si>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</si>
  <si>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</si>
  <si>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</si>
  <si>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</si>
  <si>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</si>
  <si>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</si>
  <si>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</si>
  <si>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</si>
  <si>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</si>
  <si>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</si>
  <si>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</si>
  <si>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</si>
  <si>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</si>
  <si>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</si>
  <si>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</si>
  <si>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</si>
  <si>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</si>
  <si>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</si>
  <si>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</si>
  <si>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</si>
  <si>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</si>
  <si>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</si>
  <si>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</si>
  <si>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</si>
  <si>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</si>
  <si>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</si>
  <si>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</si>
  <si>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</si>
  <si>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</si>
  <si>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</si>
  <si>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</si>
  <si>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</si>
  <si>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</si>
  <si>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</si>
  <si>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</si>
  <si>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</si>
  <si>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</si>
  <si>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</si>
  <si>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</si>
  <si>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</si>
  <si>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</si>
  <si>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</si>
  <si>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</si>
  <si>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</si>
  <si>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</si>
  <si>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</si>
  <si>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</si>
  <si>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06140108131037</t>
  </si>
  <si>
    <t>DRIFAM, SOCIEDAD ANONIMA DE CAPITAL VARIABLE.</t>
  </si>
  <si>
    <t>06141309850035</t>
  </si>
  <si>
    <t>DROGUERIA AMERICANA,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</si>
  <si>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</si>
  <si>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</si>
  <si>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</si>
  <si>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</si>
  <si>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</si>
  <si>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</si>
  <si>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</si>
  <si>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</si>
  <si>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</si>
  <si>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</si>
  <si>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</si>
  <si>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</si>
  <si>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</si>
  <si>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</si>
  <si>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</si>
  <si>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</si>
  <si>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</si>
  <si>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</si>
  <si>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</si>
  <si>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</si>
  <si>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</si>
  <si>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</si>
  <si>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</si>
  <si>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</si>
  <si>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</si>
  <si>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</si>
  <si>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</si>
  <si>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</si>
  <si>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</si>
  <si>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</si>
  <si>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</si>
  <si>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</si>
  <si>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</si>
  <si>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</si>
  <si>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</si>
  <si>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</si>
  <si>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</si>
  <si>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</si>
  <si>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</si>
  <si>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</si>
  <si>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</si>
  <si>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</si>
  <si>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</si>
  <si>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</si>
  <si>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</si>
  <si>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</si>
  <si>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</si>
  <si>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</si>
  <si>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</si>
  <si>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</si>
  <si>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</si>
  <si>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</si>
  <si>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</si>
  <si>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</si>
  <si>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</si>
  <si>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</si>
  <si>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</si>
  <si>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</si>
  <si>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</si>
  <si>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</si>
  <si>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</si>
  <si>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</si>
  <si>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</si>
  <si>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</si>
  <si>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</si>
  <si>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</si>
  <si>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</si>
  <si>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</si>
  <si>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</si>
  <si>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</si>
  <si>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</si>
  <si>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</si>
  <si>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</si>
  <si>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</si>
  <si>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</si>
  <si>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</si>
  <si>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</si>
  <si>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</si>
  <si>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</si>
  <si>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</si>
  <si>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</si>
  <si>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</si>
  <si>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</si>
  <si>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</si>
  <si>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</si>
  <si>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</si>
  <si>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</si>
  <si>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</si>
  <si>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</si>
  <si>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</si>
  <si>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</si>
  <si>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</si>
  <si>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</si>
  <si>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</si>
  <si>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</si>
  <si>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</si>
  <si>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</si>
  <si>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</si>
  <si>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</si>
  <si>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</si>
  <si>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</si>
  <si>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</si>
  <si>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</si>
  <si>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</si>
  <si>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</si>
  <si>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</si>
  <si>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</si>
  <si>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</si>
  <si>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</si>
  <si>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</si>
  <si>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</si>
  <si>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</si>
  <si>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</si>
  <si>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</si>
  <si>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</si>
  <si>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</si>
  <si>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</si>
  <si>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</si>
  <si>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</si>
  <si>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</si>
  <si>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</si>
  <si>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</si>
  <si>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</si>
  <si>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</si>
  <si>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</si>
  <si>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</si>
  <si>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</si>
  <si>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</si>
  <si>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</si>
  <si>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</si>
  <si>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</si>
  <si>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</si>
  <si>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</si>
  <si>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</si>
  <si>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</si>
  <si>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</si>
  <si>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</si>
  <si>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06141402560013</t>
  </si>
  <si>
    <t>FERRETERIA LA PALMA S. A. DE C. V.</t>
  </si>
  <si>
    <t>06140911610019</t>
  </si>
  <si>
    <t>FERTILIZANTES DE C.A. (EL SALVADOR), S.A.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</si>
  <si>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</si>
  <si>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</si>
  <si>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</si>
  <si>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</si>
  <si>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</si>
  <si>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</si>
  <si>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</si>
  <si>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</si>
  <si>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</si>
  <si>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</si>
  <si>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</si>
  <si>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</si>
  <si>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</si>
  <si>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</si>
  <si>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</si>
  <si>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</si>
  <si>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</si>
  <si>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</si>
  <si>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</si>
  <si>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</si>
  <si>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</si>
  <si>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</si>
  <si>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</si>
  <si>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</si>
  <si>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</si>
  <si>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</si>
  <si>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</si>
  <si>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</si>
  <si>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</si>
  <si>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</si>
  <si>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</si>
  <si>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</si>
  <si>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</si>
  <si>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</si>
  <si>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</si>
  <si>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</si>
  <si>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</si>
  <si>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</si>
  <si>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</si>
  <si>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</si>
  <si>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</si>
  <si>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</si>
  <si>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</si>
  <si>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</si>
  <si>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</si>
  <si>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</si>
  <si>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</si>
  <si>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</si>
  <si>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</si>
  <si>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</si>
  <si>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</si>
  <si>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</si>
  <si>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</si>
  <si>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</si>
  <si>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</si>
  <si>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</si>
  <si>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</si>
  <si>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</si>
  <si>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</si>
  <si>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</si>
  <si>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</si>
  <si>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</si>
  <si>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</si>
  <si>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</si>
  <si>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</si>
  <si>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</si>
  <si>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</si>
  <si>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</si>
  <si>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</si>
  <si>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</si>
  <si>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</si>
  <si>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</si>
  <si>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</si>
  <si>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</si>
  <si>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</si>
  <si>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</si>
  <si>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</si>
  <si>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</si>
  <si>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</si>
  <si>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</si>
  <si>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</si>
  <si>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</si>
  <si>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</si>
  <si>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</si>
  <si>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</si>
  <si>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</si>
  <si>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</si>
  <si>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</si>
  <si>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</si>
  <si>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</si>
  <si>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</si>
  <si>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</si>
  <si>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</si>
  <si>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</si>
  <si>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</si>
  <si>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</si>
  <si>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</si>
  <si>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</si>
  <si>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</si>
  <si>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</si>
  <si>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12171306680010</t>
  </si>
  <si>
    <t>GRUPO Q EL SALVADOR,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</si>
  <si>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</si>
  <si>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</si>
  <si>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</si>
  <si>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</si>
  <si>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</si>
  <si>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</si>
  <si>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</si>
  <si>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</si>
  <si>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</si>
  <si>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</si>
  <si>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</si>
  <si>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</si>
  <si>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</si>
  <si>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</si>
  <si>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</si>
  <si>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</si>
  <si>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</si>
  <si>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</si>
  <si>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</si>
  <si>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</si>
  <si>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</si>
  <si>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</si>
  <si>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</si>
  <si>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</si>
  <si>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</si>
  <si>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</si>
  <si>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</si>
  <si>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</si>
  <si>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</si>
  <si>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</si>
  <si>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</si>
  <si>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</si>
  <si>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</si>
  <si>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</si>
  <si>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</si>
  <si>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</si>
  <si>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</si>
  <si>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</si>
  <si>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</si>
  <si>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</si>
  <si>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</si>
  <si>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</si>
  <si>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</si>
  <si>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</si>
  <si>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</si>
  <si>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</si>
  <si>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</si>
  <si>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</si>
  <si>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</si>
  <si>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</si>
  <si>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</si>
  <si>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</si>
  <si>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</si>
  <si>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</si>
  <si>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</si>
  <si>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</si>
  <si>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</si>
  <si>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</si>
  <si>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</si>
  <si>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</si>
  <si>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</si>
  <si>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</si>
  <si>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</si>
  <si>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</si>
  <si>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</si>
  <si>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</si>
  <si>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</si>
  <si>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</si>
  <si>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</si>
  <si>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</si>
  <si>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</si>
  <si>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</si>
  <si>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</si>
  <si>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</si>
  <si>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</si>
  <si>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</si>
  <si>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</si>
  <si>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</si>
  <si>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</si>
  <si>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</si>
  <si>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</si>
  <si>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</si>
  <si>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</si>
  <si>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</si>
  <si>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</si>
  <si>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</si>
  <si>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</si>
  <si>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</si>
  <si>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</si>
  <si>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</si>
  <si>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</si>
  <si>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</si>
  <si>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</si>
  <si>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</si>
  <si>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</si>
  <si>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</si>
  <si>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</si>
  <si>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</si>
  <si>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</si>
  <si>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</si>
  <si>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</si>
  <si>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</si>
  <si>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</si>
  <si>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</si>
  <si>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</si>
  <si>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</si>
  <si>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</si>
  <si>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</si>
  <si>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</si>
  <si>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</si>
  <si>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</si>
  <si>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</si>
  <si>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</si>
  <si>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</si>
  <si>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</si>
  <si>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</si>
  <si>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</si>
  <si>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</si>
  <si>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</si>
  <si>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</si>
  <si>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</si>
  <si>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</si>
  <si>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</si>
  <si>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</si>
  <si>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</si>
  <si>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</si>
  <si>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</si>
  <si>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</si>
  <si>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</si>
  <si>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</si>
  <si>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</si>
  <si>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</si>
  <si>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</si>
  <si>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</si>
  <si>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</si>
  <si>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</si>
  <si>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</si>
  <si>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</si>
  <si>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</si>
  <si>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</si>
  <si>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</si>
  <si>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</si>
  <si>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</si>
  <si>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</si>
  <si>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</si>
  <si>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</si>
  <si>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</si>
  <si>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</si>
  <si>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</si>
  <si>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</si>
  <si>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</si>
  <si>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</si>
  <si>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</si>
  <si>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</si>
  <si>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</si>
  <si>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</si>
  <si>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</si>
  <si>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</si>
  <si>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</si>
  <si>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</si>
  <si>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</si>
  <si>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</si>
  <si>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</si>
  <si>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</si>
  <si>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</si>
  <si>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</si>
  <si>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</si>
  <si>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</si>
  <si>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</si>
  <si>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</si>
  <si>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</si>
  <si>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</si>
  <si>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</si>
  <si>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</si>
  <si>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</si>
  <si>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</si>
  <si>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</si>
  <si>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</si>
  <si>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</si>
  <si>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</si>
  <si>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</si>
  <si>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</si>
  <si>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</si>
  <si>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</si>
  <si>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</si>
  <si>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</si>
  <si>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</si>
  <si>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</si>
  <si>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</si>
  <si>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</si>
  <si>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</si>
  <si>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</si>
  <si>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</si>
  <si>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</si>
  <si>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</si>
  <si>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</si>
  <si>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</si>
  <si>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</si>
  <si>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</si>
  <si>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</si>
  <si>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</si>
  <si>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</si>
  <si>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</si>
  <si>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</si>
  <si>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</si>
  <si>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</si>
  <si>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</si>
  <si>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</si>
  <si>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</si>
  <si>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</si>
  <si>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</si>
  <si>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</si>
  <si>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</si>
  <si>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</si>
  <si>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</si>
  <si>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</si>
  <si>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</si>
  <si>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</si>
  <si>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</si>
  <si>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</si>
  <si>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</si>
  <si>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</si>
  <si>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</si>
  <si>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</si>
  <si>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</si>
  <si>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</si>
  <si>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</si>
  <si>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</si>
  <si>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</si>
  <si>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</si>
  <si>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</si>
  <si>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</si>
  <si>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</si>
  <si>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</si>
  <si>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</si>
  <si>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</si>
  <si>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</si>
  <si>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</si>
  <si>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</si>
  <si>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</si>
  <si>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</si>
  <si>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</si>
  <si>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</si>
  <si>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</si>
  <si>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</si>
  <si>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</si>
  <si>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</si>
  <si>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</si>
  <si>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</si>
  <si>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</si>
  <si>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</si>
  <si>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</si>
  <si>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</si>
  <si>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</si>
  <si>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</si>
  <si>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</si>
  <si>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</si>
  <si>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</si>
  <si>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</si>
  <si>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</si>
  <si>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</si>
  <si>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</si>
  <si>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</si>
  <si>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</si>
  <si>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</si>
  <si>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</si>
  <si>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</si>
  <si>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</si>
  <si>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</si>
  <si>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</si>
  <si>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</si>
  <si>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</si>
  <si>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</si>
  <si>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</si>
  <si>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</si>
  <si>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</si>
  <si>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</si>
  <si>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</si>
  <si>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</si>
  <si>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</si>
  <si>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</si>
  <si>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</si>
  <si>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</si>
  <si>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</si>
  <si>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</si>
  <si>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</si>
  <si>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</si>
  <si>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</si>
  <si>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</si>
  <si>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</si>
  <si>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</si>
  <si>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</si>
  <si>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</si>
  <si>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</si>
  <si>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</si>
  <si>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</si>
  <si>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</si>
  <si>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</si>
  <si>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</si>
  <si>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</si>
  <si>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</si>
  <si>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</si>
  <si>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</si>
  <si>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</si>
  <si>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</si>
  <si>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</si>
  <si>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</si>
  <si>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</si>
  <si>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</si>
  <si>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</si>
  <si>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</si>
  <si>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</si>
  <si>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</si>
  <si>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</si>
  <si>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</si>
  <si>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</si>
  <si>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</si>
  <si>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</si>
  <si>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</si>
  <si>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</si>
  <si>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</si>
  <si>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</si>
  <si>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</si>
  <si>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</si>
  <si>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</si>
  <si>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</si>
  <si>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</si>
  <si>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</si>
  <si>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</si>
  <si>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</si>
  <si>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</si>
  <si>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</si>
  <si>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</si>
  <si>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</si>
  <si>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</si>
  <si>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</si>
  <si>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</si>
  <si>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</si>
  <si>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</si>
  <si>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</si>
  <si>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</si>
  <si>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</si>
  <si>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</si>
  <si>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</si>
  <si>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</si>
  <si>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</si>
  <si>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</si>
  <si>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</si>
  <si>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</si>
  <si>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</si>
  <si>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</si>
  <si>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</si>
  <si>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</si>
  <si>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</si>
  <si>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</si>
  <si>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</si>
  <si>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</si>
  <si>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</si>
  <si>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</si>
  <si>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</si>
  <si>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</si>
  <si>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</si>
  <si>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</si>
  <si>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</si>
  <si>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</si>
  <si>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</si>
  <si>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</si>
  <si>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</si>
  <si>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</si>
  <si>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</si>
  <si>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</si>
  <si>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</si>
  <si>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</si>
  <si>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</si>
  <si>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</si>
  <si>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</si>
  <si>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</si>
  <si>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</si>
  <si>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</si>
  <si>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</si>
  <si>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</si>
  <si>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</si>
  <si>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</si>
  <si>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</si>
  <si>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</si>
  <si>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</si>
  <si>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</si>
  <si>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</si>
  <si>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</si>
  <si>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</si>
  <si>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</si>
  <si>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</si>
  <si>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</si>
  <si>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</si>
  <si>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</si>
  <si>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</si>
  <si>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</si>
  <si>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</si>
  <si>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</si>
  <si>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</si>
  <si>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</si>
  <si>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</si>
  <si>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</si>
  <si>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</si>
  <si>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</si>
  <si>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</si>
  <si>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</si>
  <si>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</si>
  <si>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</si>
  <si>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</si>
  <si>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</si>
  <si>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</si>
  <si>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</si>
  <si>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</si>
  <si>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</si>
  <si>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</si>
  <si>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</si>
  <si>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</si>
  <si>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</si>
  <si>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</si>
  <si>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</si>
  <si>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</si>
  <si>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</si>
  <si>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</si>
  <si>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</si>
  <si>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</si>
  <si>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</si>
  <si>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</si>
  <si>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</si>
  <si>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</si>
  <si>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</si>
  <si>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</si>
  <si>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</si>
  <si>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</si>
  <si>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</si>
  <si>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</si>
  <si>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O &amp; M MANTENIMIENTO Y SERVICIOS, S.A. DE C.V.</t>
  </si>
  <si>
    <t>06141311141036</t>
  </si>
  <si>
    <t>OBSIDIANA, S.A. DE C.V.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</si>
  <si>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</si>
  <si>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</si>
  <si>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</si>
  <si>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</si>
  <si>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</si>
  <si>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</si>
  <si>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</si>
  <si>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</si>
  <si>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</si>
  <si>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</si>
  <si>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</si>
  <si>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</si>
  <si>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</si>
  <si>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</si>
  <si>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</si>
  <si>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</si>
  <si>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</si>
  <si>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</si>
  <si>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</si>
  <si>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</si>
  <si>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</si>
  <si>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</si>
  <si>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</si>
  <si>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</si>
  <si>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</si>
  <si>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</si>
  <si>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</si>
  <si>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</si>
  <si>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</si>
  <si>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</si>
  <si>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</si>
  <si>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</si>
  <si>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</si>
  <si>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</si>
  <si>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</si>
  <si>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</si>
  <si>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</si>
  <si>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</si>
  <si>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</si>
  <si>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</si>
  <si>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</si>
  <si>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</si>
  <si>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</si>
  <si>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</si>
  <si>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</si>
  <si>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</si>
  <si>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</si>
  <si>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</si>
  <si>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</si>
  <si>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</si>
  <si>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</si>
  <si>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</si>
  <si>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</si>
  <si>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</si>
  <si>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</si>
  <si>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</si>
  <si>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</si>
  <si>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</si>
  <si>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</si>
  <si>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</si>
  <si>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</si>
  <si>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</si>
  <si>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</si>
  <si>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</si>
  <si>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</si>
  <si>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</si>
  <si>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</si>
  <si>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</si>
  <si>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</si>
  <si>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</si>
  <si>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</si>
  <si>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</si>
  <si>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</si>
  <si>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</si>
  <si>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</si>
  <si>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</si>
  <si>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</si>
  <si>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</si>
  <si>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</si>
  <si>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</si>
  <si>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</si>
  <si>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</si>
  <si>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</si>
  <si>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</si>
  <si>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</si>
  <si>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</si>
  <si>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</si>
  <si>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</si>
  <si>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</si>
  <si>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</si>
  <si>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</si>
  <si>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</si>
  <si>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</si>
  <si>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</si>
  <si>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</si>
  <si>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</si>
  <si>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</si>
  <si>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</si>
  <si>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</si>
  <si>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</si>
  <si>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</si>
  <si>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</si>
  <si>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</si>
  <si>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</si>
  <si>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</si>
  <si>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</si>
  <si>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</si>
  <si>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</si>
  <si>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</si>
  <si>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</si>
  <si>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</si>
  <si>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</si>
  <si>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</si>
  <si>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</si>
  <si>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</si>
  <si>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</si>
  <si>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</si>
  <si>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</si>
  <si>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</si>
  <si>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</si>
  <si>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</si>
  <si>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</si>
  <si>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</si>
  <si>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</si>
  <si>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</si>
  <si>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</si>
  <si>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</si>
  <si>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</si>
  <si>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</si>
  <si>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</si>
  <si>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</si>
  <si>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</si>
  <si>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</si>
  <si>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</si>
  <si>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</si>
  <si>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</si>
  <si>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</si>
  <si>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</si>
  <si>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</si>
  <si>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</si>
  <si>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</si>
  <si>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</si>
  <si>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</si>
  <si>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</si>
  <si>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</si>
  <si>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</si>
  <si>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</si>
  <si>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</si>
  <si>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</si>
  <si>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</si>
  <si>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</si>
  <si>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</si>
  <si>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</si>
  <si>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</si>
  <si>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</si>
  <si>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</si>
  <si>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</si>
  <si>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</si>
  <si>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</si>
  <si>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</si>
  <si>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</si>
  <si>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</si>
  <si>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</si>
  <si>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</si>
  <si>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</si>
  <si>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</si>
  <si>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</si>
  <si>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</si>
  <si>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</si>
  <si>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</si>
  <si>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</si>
  <si>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</si>
  <si>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</si>
  <si>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</si>
  <si>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</si>
  <si>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</si>
  <si>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</si>
  <si>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</si>
  <si>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</si>
  <si>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</si>
  <si>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</si>
  <si>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</si>
  <si>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</si>
  <si>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</si>
  <si>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</si>
  <si>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</si>
  <si>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</si>
  <si>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</si>
  <si>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</si>
  <si>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</si>
  <si>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</si>
  <si>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</si>
  <si>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</si>
  <si>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</si>
  <si>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</si>
  <si>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</si>
  <si>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</si>
  <si>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</si>
  <si>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</si>
  <si>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</si>
  <si>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</si>
  <si>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</si>
  <si>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</si>
  <si>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</si>
  <si>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</si>
  <si>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</si>
  <si>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</si>
  <si>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</si>
  <si>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</si>
  <si>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</si>
  <si>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</si>
  <si>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</si>
  <si>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</si>
  <si>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</si>
  <si>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</si>
  <si>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</si>
  <si>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</si>
  <si>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</si>
  <si>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</si>
  <si>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</si>
  <si>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</si>
  <si>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</si>
  <si>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</si>
  <si>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</si>
  <si>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</si>
  <si>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</si>
  <si>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</si>
  <si>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</si>
  <si>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</si>
  <si>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</si>
  <si>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</si>
  <si>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</si>
  <si>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</si>
  <si>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</si>
  <si>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</si>
  <si>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</si>
  <si>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</si>
  <si>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</si>
  <si>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</si>
  <si>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</si>
  <si>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</si>
  <si>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</si>
  <si>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</si>
  <si>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</si>
  <si>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</si>
  <si>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</si>
  <si>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</si>
  <si>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</si>
  <si>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</si>
  <si>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</si>
  <si>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</si>
  <si>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</si>
  <si>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</si>
  <si>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</si>
  <si>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</si>
  <si>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</si>
  <si>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</si>
  <si>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</si>
  <si>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</si>
  <si>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</si>
  <si>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</si>
  <si>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</si>
  <si>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</si>
  <si>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</si>
  <si>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</si>
  <si>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</si>
  <si>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</si>
  <si>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</si>
  <si>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</si>
  <si>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</si>
  <si>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</si>
  <si>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</si>
  <si>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</si>
  <si>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</si>
  <si>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</si>
  <si>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</si>
  <si>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</si>
  <si>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</si>
  <si>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</si>
  <si>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</si>
  <si>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</si>
  <si>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</si>
  <si>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</si>
  <si>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</si>
  <si>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</si>
  <si>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</si>
  <si>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</si>
  <si>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</si>
  <si>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</si>
  <si>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</si>
  <si>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</si>
  <si>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</si>
  <si>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</si>
  <si>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</si>
  <si>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</si>
  <si>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</si>
  <si>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</si>
  <si>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</si>
  <si>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</si>
  <si>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</si>
  <si>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</si>
  <si>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</si>
  <si>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</si>
  <si>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</si>
  <si>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</si>
  <si>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</si>
  <si>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</si>
  <si>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</si>
  <si>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</si>
  <si>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</si>
  <si>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</si>
  <si>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</si>
  <si>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</si>
  <si>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</si>
  <si>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</si>
  <si>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</si>
  <si>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</si>
  <si>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</si>
  <si>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</si>
  <si>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</si>
  <si>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</si>
  <si>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</si>
  <si>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</si>
  <si>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</si>
  <si>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</si>
  <si>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</si>
  <si>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</si>
  <si>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</si>
  <si>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</si>
  <si>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</si>
  <si>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</si>
  <si>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</si>
  <si>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</si>
  <si>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</si>
  <si>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</si>
  <si>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</si>
  <si>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</si>
  <si>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</si>
  <si>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</si>
  <si>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</si>
  <si>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</si>
  <si>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</si>
  <si>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</si>
  <si>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</si>
  <si>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</si>
  <si>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</si>
  <si>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</si>
  <si>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</si>
  <si>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</si>
  <si>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</si>
  <si>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</si>
  <si>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</si>
  <si>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</si>
  <si>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</si>
  <si>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</si>
  <si>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</si>
  <si>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</si>
  <si>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</si>
  <si>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</si>
  <si>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</si>
  <si>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</si>
  <si>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</si>
  <si>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</si>
  <si>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</si>
  <si>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</si>
  <si>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</si>
  <si>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</si>
  <si>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</si>
  <si>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</si>
  <si>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</si>
  <si>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</si>
  <si>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</si>
  <si>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</si>
  <si>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</si>
  <si>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</si>
  <si>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</si>
  <si>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</si>
  <si>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</si>
  <si>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</si>
  <si>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</si>
  <si>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</si>
  <si>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</si>
  <si>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</si>
  <si>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</si>
  <si>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</si>
  <si>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</si>
  <si>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</si>
  <si>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</si>
  <si>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</si>
  <si>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</si>
  <si>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</si>
  <si>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</si>
  <si>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</si>
  <si>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</si>
  <si>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</si>
  <si>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</si>
  <si>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</si>
  <si>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</si>
  <si>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</si>
  <si>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</si>
  <si>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</si>
  <si>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</si>
  <si>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</si>
  <si>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</si>
  <si>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</si>
  <si>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</si>
  <si>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</si>
  <si>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</si>
  <si>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</si>
  <si>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</si>
  <si>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</si>
  <si>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</si>
  <si>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</si>
  <si>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</si>
  <si>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</si>
  <si>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</si>
  <si>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</si>
  <si>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</si>
  <si>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</si>
  <si>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</si>
  <si>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</si>
  <si>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</si>
  <si>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</si>
  <si>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</si>
  <si>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</si>
  <si>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</si>
  <si>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</si>
  <si>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</si>
  <si>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</si>
  <si>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</si>
  <si>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</si>
  <si>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</si>
  <si>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</si>
  <si>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</si>
  <si>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</si>
  <si>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</si>
  <si>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</si>
  <si>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</si>
  <si>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</si>
  <si>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</si>
  <si>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</si>
  <si>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</si>
  <si>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</si>
  <si>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</si>
  <si>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</si>
  <si>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</si>
  <si>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</si>
  <si>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</si>
  <si>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</si>
  <si>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</si>
  <si>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</si>
  <si>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</si>
  <si>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</si>
  <si>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</si>
  <si>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</si>
  <si>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</si>
  <si>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</si>
  <si>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</si>
  <si>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</si>
  <si>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</si>
  <si>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</si>
  <si>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</si>
  <si>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</si>
  <si>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</si>
  <si>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</si>
  <si>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</si>
  <si>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</si>
  <si>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</si>
  <si>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</si>
  <si>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</si>
  <si>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</si>
  <si>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</si>
  <si>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</si>
  <si>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</si>
  <si>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</si>
  <si>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</si>
  <si>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</si>
  <si>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</si>
  <si>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</si>
  <si>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</si>
  <si>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</si>
  <si>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</si>
  <si>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</si>
  <si>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</si>
  <si>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</si>
  <si>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</si>
  <si>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</si>
  <si>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</si>
  <si>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</si>
  <si>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</si>
  <si>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</si>
  <si>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</si>
  <si>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</si>
  <si>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</si>
  <si>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</si>
  <si>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</si>
  <si>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</si>
  <si>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</si>
  <si>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</si>
  <si>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</si>
  <si>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</si>
  <si>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</si>
  <si>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</si>
  <si>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</si>
  <si>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</si>
  <si>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</si>
  <si>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</si>
  <si>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</si>
  <si>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</si>
  <si>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</si>
  <si>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</si>
  <si>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</si>
  <si>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</si>
  <si>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</si>
  <si>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</si>
  <si>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</si>
  <si>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</si>
  <si>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</si>
  <si>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</si>
  <si>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</si>
  <si>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</si>
  <si>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</si>
  <si>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</si>
  <si>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</si>
  <si>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</si>
  <si>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</si>
  <si>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</si>
  <si>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</si>
  <si>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</si>
  <si>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</si>
  <si>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</si>
  <si>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</si>
  <si>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</si>
  <si>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</si>
  <si>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</si>
  <si>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</si>
  <si>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</si>
  <si>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</si>
  <si>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</si>
  <si>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</si>
  <si>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</si>
  <si>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</si>
  <si>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</si>
  <si>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</si>
  <si>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</si>
  <si>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</si>
  <si>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</si>
  <si>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</si>
  <si>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</si>
  <si>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</si>
  <si>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</si>
  <si>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</si>
  <si>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</si>
  <si>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</si>
  <si>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</si>
  <si>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</si>
  <si>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</si>
  <si>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</si>
  <si>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</si>
  <si>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</si>
  <si>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</si>
  <si>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</si>
  <si>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</si>
  <si>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</si>
  <si>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</si>
  <si>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</si>
  <si>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</si>
  <si>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</si>
  <si>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</si>
  <si>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</si>
  <si>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</si>
  <si>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</si>
  <si>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</si>
  <si>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</si>
  <si>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</si>
  <si>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</si>
  <si>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</si>
  <si>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</si>
  <si>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</si>
  <si>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</si>
  <si>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</si>
  <si>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</si>
  <si>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</si>
  <si>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</si>
  <si>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</si>
  <si>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</si>
  <si>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</si>
  <si>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</si>
  <si>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</si>
  <si>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</si>
  <si>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</si>
  <si>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</si>
  <si>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</si>
  <si>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</si>
  <si>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</si>
  <si>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</si>
  <si>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</si>
  <si>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</si>
  <si>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</si>
  <si>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</si>
  <si>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</si>
  <si>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</si>
  <si>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</si>
  <si>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</si>
  <si>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</si>
  <si>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</si>
  <si>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</si>
  <si>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</si>
  <si>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</si>
  <si>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</si>
  <si>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</si>
  <si>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</si>
  <si>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</si>
  <si>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</si>
  <si>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</si>
  <si>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</si>
  <si>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</si>
  <si>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</si>
  <si>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</si>
  <si>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</si>
  <si>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</si>
  <si>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</si>
  <si>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</si>
  <si>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</si>
  <si>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</si>
  <si>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</si>
  <si>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</si>
  <si>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</si>
  <si>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</si>
  <si>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</si>
  <si>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</si>
  <si>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</si>
  <si>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</si>
  <si>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</si>
  <si>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</si>
  <si>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</si>
  <si>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</si>
  <si>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06142906061040</t>
  </si>
  <si>
    <t>" BRANDT REPRESENTACIONES, S.A. DE C.V.</t>
  </si>
  <si>
    <t>06141102001030</t>
  </si>
  <si>
    <t>" C.A. INVERSIONES, S.A. DE C.V. "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</si>
  <si>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</si>
  <si>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</si>
  <si>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</si>
  <si>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</si>
  <si>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</si>
  <si>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</si>
  <si>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</si>
  <si>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</si>
  <si>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</si>
  <si>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</si>
  <si>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</si>
  <si>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</si>
  <si>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</si>
  <si>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</si>
  <si>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</si>
  <si>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</si>
  <si>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</si>
  <si>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</si>
  <si>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06140402021029</t>
  </si>
  <si>
    <t>" GEOTECNIA, CIMENTACIONES Y TECNICAS ESPECIALES, S.A. DE C.V. "</t>
  </si>
  <si>
    <t>06143011051054</t>
  </si>
  <si>
    <t>" GRUPO MEGA, S.A. DE C.V. "</t>
  </si>
  <si>
    <t>06140907021015</t>
  </si>
  <si>
    <t>" GUTICIA DE EL SALVADOR, S.A. DE C.V."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</si>
  <si>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</si>
  <si>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</si>
  <si>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</si>
  <si>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</si>
  <si>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</si>
  <si>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</si>
  <si>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</si>
  <si>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</si>
  <si>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</si>
  <si>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</si>
  <si>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</si>
  <si>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</si>
  <si>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</si>
  <si>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</si>
  <si>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</si>
  <si>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</si>
  <si>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</si>
  <si>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</si>
  <si>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</si>
  <si>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</si>
  <si>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</si>
  <si>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</si>
  <si>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</si>
  <si>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</si>
  <si>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</si>
  <si>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</si>
  <si>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</si>
  <si>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</si>
  <si>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</si>
  <si>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</si>
  <si>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</si>
  <si>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</si>
  <si>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</si>
  <si>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</si>
  <si>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</si>
  <si>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</si>
  <si>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</si>
  <si>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</si>
  <si>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</si>
  <si>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</si>
  <si>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</si>
  <si>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</si>
  <si>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</si>
  <si>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</si>
  <si>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</si>
  <si>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</si>
  <si>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</si>
  <si>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</si>
  <si>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</si>
  <si>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</si>
  <si>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06143008011017</t>
  </si>
  <si>
    <t>"ESCARRSA. DE C.V."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</si>
  <si>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</si>
  <si>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</si>
  <si>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</si>
  <si>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</si>
  <si>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</si>
  <si>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</si>
  <si>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</si>
  <si>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</si>
  <si>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</si>
  <si>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</si>
  <si>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</si>
  <si>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</si>
  <si>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</si>
  <si>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</si>
  <si>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</si>
  <si>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</si>
  <si>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</si>
  <si>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</si>
  <si>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</si>
  <si>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</si>
  <si>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</si>
  <si>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</si>
  <si>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</si>
  <si>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</si>
  <si>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</si>
  <si>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</si>
  <si>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</si>
  <si>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</si>
  <si>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</si>
  <si>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</si>
  <si>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</si>
  <si>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</si>
  <si>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</si>
  <si>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</si>
  <si>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</si>
  <si>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</si>
  <si>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</si>
  <si>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</si>
  <si>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</si>
  <si>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</si>
  <si>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</si>
  <si>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</si>
  <si>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</si>
  <si>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</si>
  <si>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</si>
  <si>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</si>
  <si>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</si>
  <si>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</si>
  <si>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</si>
  <si>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</si>
  <si>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</si>
  <si>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</si>
  <si>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</si>
  <si>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</si>
  <si>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</si>
  <si>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</si>
  <si>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</si>
  <si>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</si>
  <si>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</si>
  <si>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</si>
  <si>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</si>
  <si>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</si>
  <si>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</si>
  <si>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</si>
  <si>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</si>
  <si>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</si>
  <si>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</si>
  <si>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</si>
  <si>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</si>
  <si>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</si>
  <si>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</si>
  <si>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</si>
  <si>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</si>
  <si>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</si>
  <si>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</si>
  <si>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</si>
  <si>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</si>
  <si>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</si>
  <si>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</si>
  <si>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</si>
  <si>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</si>
  <si>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</si>
  <si>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</si>
  <si>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</si>
  <si>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</si>
  <si>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</si>
  <si>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</si>
  <si>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</si>
  <si>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</si>
  <si>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</si>
  <si>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</si>
  <si>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</si>
  <si>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</si>
  <si>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</si>
  <si>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</si>
  <si>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</si>
  <si>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</si>
  <si>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</si>
  <si>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</si>
  <si>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</si>
  <si>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</si>
  <si>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</si>
  <si>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</si>
  <si>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</si>
  <si>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</si>
  <si>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</si>
  <si>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</si>
  <si>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</si>
  <si>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</si>
  <si>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</si>
  <si>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</si>
  <si>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</si>
  <si>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</si>
  <si>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</si>
  <si>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</si>
  <si>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</si>
  <si>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</si>
  <si>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</si>
  <si>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</si>
  <si>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</si>
  <si>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</si>
  <si>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</si>
  <si>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</si>
  <si>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</si>
  <si>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</si>
  <si>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</si>
  <si>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</si>
  <si>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</si>
  <si>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</si>
  <si>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</si>
  <si>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</si>
  <si>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</si>
  <si>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</si>
  <si>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</si>
  <si>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</si>
  <si>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</si>
  <si>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</si>
  <si>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</si>
  <si>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</si>
  <si>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</si>
  <si>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</si>
  <si>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</si>
  <si>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</si>
  <si>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</si>
  <si>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</si>
  <si>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</si>
  <si>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</si>
  <si>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</si>
  <si>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</si>
  <si>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</si>
  <si>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</si>
  <si>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</si>
  <si>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</si>
  <si>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</si>
  <si>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</si>
  <si>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</si>
  <si>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</si>
  <si>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</si>
  <si>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</si>
  <si>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</si>
  <si>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</si>
  <si>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</si>
  <si>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</si>
  <si>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</si>
  <si>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</si>
  <si>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</si>
  <si>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</si>
  <si>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</si>
  <si>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</si>
  <si>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</si>
  <si>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</si>
  <si>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</si>
  <si>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</si>
  <si>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</si>
  <si>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</si>
  <si>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</si>
  <si>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</si>
  <si>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</si>
  <si>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</si>
  <si>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</si>
  <si>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</si>
  <si>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</si>
  <si>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</si>
  <si>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</si>
  <si>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</si>
  <si>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</si>
  <si>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</si>
  <si>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</si>
  <si>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</si>
  <si>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</si>
  <si>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</si>
  <si>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</si>
  <si>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</si>
  <si>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</si>
  <si>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</si>
  <si>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</si>
  <si>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</si>
  <si>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</si>
  <si>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</si>
  <si>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</si>
  <si>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</si>
  <si>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</si>
  <si>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</si>
  <si>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</si>
  <si>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</si>
  <si>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</si>
  <si>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</si>
  <si>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</si>
  <si>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</si>
  <si>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</si>
  <si>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</si>
  <si>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</si>
  <si>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</si>
  <si>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</si>
  <si>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</si>
  <si>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</si>
  <si>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</si>
  <si>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</si>
  <si>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</si>
  <si>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</si>
  <si>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</si>
  <si>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</si>
  <si>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</si>
  <si>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</si>
  <si>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</si>
  <si>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</si>
  <si>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</si>
  <si>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</si>
  <si>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</si>
  <si>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</si>
  <si>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</si>
  <si>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</si>
  <si>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</si>
  <si>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</si>
  <si>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</si>
  <si>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</si>
  <si>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14063110671010</t>
  </si>
  <si>
    <t>ANGEL ISRAEL REYES GRANADOS</t>
  </si>
  <si>
    <t>06170111781014</t>
  </si>
  <si>
    <t>ANGEL NATANAEL REYES ORTEZ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</si>
  <si>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</si>
  <si>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</si>
  <si>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</si>
  <si>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</si>
  <si>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</si>
  <si>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</si>
  <si>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</si>
  <si>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</si>
  <si>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</si>
  <si>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</si>
  <si>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</si>
  <si>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</si>
  <si>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</si>
  <si>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</si>
  <si>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</si>
  <si>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</si>
  <si>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</si>
  <si>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</si>
  <si>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</si>
  <si>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</si>
  <si>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</si>
  <si>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</si>
  <si>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</si>
  <si>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</si>
  <si>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</si>
  <si>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</si>
  <si>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</si>
  <si>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</si>
  <si>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</si>
  <si>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</si>
  <si>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</si>
  <si>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</si>
  <si>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</si>
  <si>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</si>
  <si>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</si>
  <si>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</si>
  <si>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</si>
  <si>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</si>
  <si>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</si>
  <si>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</si>
  <si>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</si>
  <si>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</si>
  <si>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</si>
  <si>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</si>
  <si>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</si>
  <si>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</si>
  <si>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</si>
  <si>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</si>
  <si>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</si>
  <si>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</si>
  <si>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</si>
  <si>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</si>
  <si>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</si>
  <si>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</si>
  <si>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</si>
  <si>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</si>
  <si>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</si>
  <si>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</si>
  <si>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</si>
  <si>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</si>
  <si>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</si>
  <si>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</si>
  <si>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</si>
  <si>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</si>
  <si>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</si>
  <si>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</si>
  <si>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</si>
  <si>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</si>
  <si>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</si>
  <si>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</si>
  <si>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</si>
  <si>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</si>
  <si>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</si>
  <si>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</si>
  <si>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</si>
  <si>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</si>
  <si>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</si>
  <si>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</si>
  <si>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</si>
  <si>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</si>
  <si>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</si>
  <si>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</si>
  <si>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</si>
  <si>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</si>
  <si>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</si>
  <si>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</si>
  <si>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</si>
  <si>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</si>
  <si>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</si>
  <si>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</si>
  <si>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</si>
  <si>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</si>
  <si>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</si>
  <si>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</si>
  <si>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</si>
  <si>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</si>
  <si>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</si>
  <si>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</si>
  <si>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</si>
  <si>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</si>
  <si>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</si>
  <si>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</si>
  <si>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</si>
  <si>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</si>
  <si>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</si>
  <si>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</si>
  <si>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</si>
  <si>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</si>
  <si>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</si>
  <si>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</si>
  <si>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</si>
  <si>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</si>
  <si>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</si>
  <si>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</si>
  <si>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</si>
  <si>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</si>
  <si>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</si>
  <si>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</si>
  <si>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</si>
  <si>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</si>
  <si>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</si>
  <si>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</si>
  <si>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</si>
  <si>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</si>
  <si>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</si>
  <si>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</si>
  <si>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</si>
  <si>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</si>
  <si>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</si>
  <si>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</si>
  <si>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</si>
  <si>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</si>
  <si>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</si>
  <si>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</si>
  <si>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</si>
  <si>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</si>
  <si>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</si>
  <si>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</si>
  <si>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</si>
  <si>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</si>
  <si>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</si>
  <si>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</si>
  <si>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</si>
  <si>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</si>
  <si>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</si>
  <si>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</si>
  <si>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</si>
  <si>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</si>
  <si>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</si>
  <si>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</si>
  <si>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</si>
  <si>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</si>
  <si>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</si>
  <si>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</si>
  <si>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</si>
  <si>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</si>
  <si>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</si>
  <si>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</si>
  <si>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</si>
  <si>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</si>
  <si>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</si>
  <si>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</si>
  <si>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</si>
  <si>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</si>
  <si>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</si>
  <si>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</si>
  <si>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</si>
  <si>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</si>
  <si>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</si>
  <si>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</si>
  <si>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</si>
  <si>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</si>
  <si>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</si>
  <si>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</si>
  <si>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</si>
  <si>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</si>
  <si>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</si>
  <si>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</si>
  <si>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</si>
  <si>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</si>
  <si>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</si>
  <si>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</si>
  <si>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</si>
  <si>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</si>
  <si>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</si>
  <si>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</si>
  <si>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</si>
  <si>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</si>
  <si>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</si>
  <si>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</si>
  <si>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</si>
  <si>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</si>
  <si>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</si>
  <si>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</si>
  <si>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</si>
  <si>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</si>
  <si>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</si>
  <si>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</si>
  <si>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</si>
  <si>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</si>
  <si>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</si>
  <si>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</si>
  <si>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</si>
  <si>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</si>
  <si>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</si>
  <si>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</si>
  <si>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</si>
  <si>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</si>
  <si>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</si>
  <si>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</si>
  <si>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</si>
  <si>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</si>
  <si>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</si>
  <si>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</si>
  <si>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</si>
  <si>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</si>
  <si>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</si>
  <si>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</si>
  <si>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</si>
  <si>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</si>
  <si>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</si>
  <si>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</si>
  <si>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</si>
  <si>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</si>
  <si>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</si>
  <si>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</si>
  <si>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</si>
  <si>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</si>
  <si>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</si>
  <si>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</si>
  <si>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</si>
  <si>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</si>
  <si>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</si>
  <si>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</si>
  <si>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</si>
  <si>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</si>
  <si>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</si>
  <si>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</si>
  <si>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</si>
  <si>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</si>
  <si>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</si>
  <si>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</si>
  <si>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</si>
  <si>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</si>
  <si>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</si>
  <si>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</si>
  <si>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</si>
  <si>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</si>
  <si>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</si>
  <si>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</si>
  <si>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</si>
  <si>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</si>
  <si>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</si>
  <si>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</si>
  <si>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</si>
  <si>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</si>
  <si>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</si>
  <si>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</si>
  <si>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</si>
  <si>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</si>
  <si>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</si>
  <si>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</si>
  <si>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</si>
  <si>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</si>
  <si>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</si>
  <si>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</si>
  <si>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</si>
  <si>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</si>
  <si>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</si>
  <si>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</si>
  <si>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</si>
  <si>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</si>
  <si>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</si>
  <si>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</si>
  <si>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</si>
  <si>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</si>
  <si>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</si>
  <si>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</si>
  <si>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</si>
  <si>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</si>
  <si>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</si>
  <si>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</si>
  <si>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</si>
  <si>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</si>
  <si>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</si>
  <si>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</si>
  <si>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</si>
  <si>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</si>
  <si>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</si>
  <si>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</si>
  <si>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</si>
  <si>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</si>
  <si>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</si>
  <si>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</si>
  <si>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</si>
  <si>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</si>
  <si>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</si>
  <si>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</si>
  <si>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</si>
  <si>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</si>
  <si>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</si>
  <si>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</si>
  <si>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</si>
  <si>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</si>
  <si>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</si>
  <si>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</si>
  <si>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</si>
  <si>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</si>
  <si>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</si>
  <si>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</si>
  <si>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</si>
  <si>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</si>
  <si>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</si>
  <si>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</si>
  <si>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</si>
  <si>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</si>
  <si>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</si>
  <si>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</si>
  <si>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</si>
  <si>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</si>
  <si>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</si>
  <si>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</si>
  <si>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</si>
  <si>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</si>
  <si>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</si>
  <si>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</si>
  <si>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</si>
  <si>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</si>
  <si>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</si>
  <si>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</si>
  <si>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</si>
  <si>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</si>
  <si>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</si>
  <si>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</si>
  <si>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</si>
  <si>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</si>
  <si>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</si>
  <si>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</si>
  <si>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</si>
  <si>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</si>
  <si>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</si>
  <si>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</si>
  <si>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</si>
  <si>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</si>
  <si>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</si>
  <si>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</si>
  <si>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</si>
  <si>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</si>
  <si>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</si>
  <si>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</si>
  <si>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</si>
  <si>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</si>
  <si>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</si>
  <si>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</si>
  <si>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</si>
  <si>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</si>
  <si>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</si>
  <si>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</si>
  <si>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</si>
  <si>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</si>
  <si>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</si>
  <si>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</si>
  <si>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</si>
  <si>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</si>
  <si>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</si>
  <si>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</si>
  <si>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</si>
  <si>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</si>
  <si>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</si>
  <si>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</si>
  <si>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</si>
  <si>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</si>
  <si>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</si>
  <si>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</si>
  <si>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</si>
  <si>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</si>
  <si>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</si>
  <si>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</si>
  <si>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</si>
  <si>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</si>
  <si>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</si>
  <si>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</si>
  <si>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</si>
  <si>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</si>
  <si>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</si>
  <si>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</si>
  <si>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</si>
  <si>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</si>
  <si>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</si>
  <si>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</si>
  <si>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</si>
  <si>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</si>
  <si>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</si>
  <si>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</si>
  <si>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</si>
  <si>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</si>
  <si>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</si>
  <si>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</si>
  <si>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</si>
  <si>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</si>
  <si>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</si>
  <si>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</si>
  <si>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</si>
  <si>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</si>
  <si>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</si>
  <si>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</si>
  <si>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</si>
  <si>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</si>
  <si>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</si>
  <si>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</si>
  <si>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</si>
  <si>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</si>
  <si>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</si>
  <si>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</si>
  <si>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</si>
  <si>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</si>
  <si>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</si>
  <si>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</si>
  <si>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</si>
  <si>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</si>
  <si>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</si>
  <si>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</si>
  <si>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</si>
  <si>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</si>
  <si>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</si>
  <si>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</si>
  <si>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</si>
  <si>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</si>
  <si>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</si>
  <si>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</si>
  <si>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</si>
  <si>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</si>
  <si>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</si>
  <si>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</si>
  <si>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</si>
  <si>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</si>
  <si>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</si>
  <si>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</si>
  <si>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</si>
  <si>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</si>
  <si>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</si>
  <si>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</si>
  <si>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</si>
  <si>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</si>
  <si>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</si>
  <si>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</si>
  <si>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</si>
  <si>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</si>
  <si>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</si>
  <si>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</si>
  <si>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</si>
  <si>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</si>
  <si>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</si>
  <si>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</si>
  <si>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</si>
  <si>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</si>
  <si>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</si>
  <si>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</si>
  <si>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</si>
  <si>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</si>
  <si>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</si>
  <si>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</si>
  <si>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</si>
  <si>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</si>
  <si>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</si>
  <si>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</si>
  <si>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</si>
  <si>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</si>
  <si>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</si>
  <si>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</si>
  <si>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</si>
  <si>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</si>
  <si>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</si>
  <si>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</si>
  <si>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</si>
  <si>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</si>
  <si>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</si>
  <si>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</si>
  <si>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</si>
  <si>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</si>
  <si>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</si>
  <si>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</si>
  <si>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</si>
  <si>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</si>
  <si>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</si>
  <si>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</si>
  <si>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</si>
  <si>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</si>
  <si>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</si>
  <si>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</si>
  <si>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</si>
  <si>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</si>
  <si>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</si>
  <si>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</si>
  <si>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</si>
  <si>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</si>
  <si>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</si>
  <si>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</si>
  <si>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</si>
  <si>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</si>
  <si>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</si>
  <si>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</si>
  <si>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</si>
  <si>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</si>
  <si>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</si>
  <si>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</si>
  <si>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</si>
  <si>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</si>
  <si>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</si>
  <si>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</si>
  <si>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</si>
  <si>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</si>
  <si>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</si>
  <si>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</si>
  <si>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</si>
  <si>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</si>
  <si>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</si>
  <si>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</si>
  <si>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</si>
  <si>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</si>
  <si>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</si>
  <si>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</si>
  <si>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</si>
  <si>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</si>
  <si>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</si>
  <si>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</si>
  <si>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</si>
  <si>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</si>
  <si>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</si>
  <si>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</si>
  <si>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</si>
  <si>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</si>
  <si>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</si>
  <si>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</si>
  <si>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</si>
  <si>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</si>
  <si>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</si>
  <si>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</si>
  <si>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</si>
  <si>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</si>
  <si>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</si>
  <si>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</si>
  <si>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</si>
  <si>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</si>
  <si>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</si>
  <si>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</si>
  <si>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</si>
  <si>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</si>
  <si>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</si>
  <si>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</si>
  <si>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</si>
  <si>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</si>
  <si>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</si>
  <si>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</si>
  <si>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</si>
  <si>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</si>
  <si>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</si>
  <si>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</si>
  <si>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</si>
  <si>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</si>
  <si>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</si>
  <si>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</si>
  <si>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</si>
  <si>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</si>
  <si>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</si>
  <si>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</si>
  <si>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</si>
  <si>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</si>
  <si>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</si>
  <si>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</si>
  <si>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</si>
  <si>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</si>
  <si>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</si>
  <si>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</si>
  <si>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</si>
  <si>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</si>
  <si>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</si>
  <si>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</si>
  <si>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</si>
  <si>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</si>
  <si>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</si>
  <si>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</si>
  <si>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</si>
  <si>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</si>
  <si>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</si>
  <si>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</si>
  <si>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</si>
  <si>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</si>
  <si>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</si>
  <si>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</si>
  <si>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</si>
  <si>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</si>
  <si>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</si>
  <si>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</si>
  <si>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</si>
  <si>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</si>
  <si>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</si>
  <si>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</si>
  <si>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</si>
  <si>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</si>
  <si>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</si>
  <si>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</si>
  <si>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</si>
  <si>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</si>
  <si>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</si>
  <si>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</si>
  <si>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</si>
  <si>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</si>
  <si>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</si>
  <si>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</si>
  <si>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</si>
  <si>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</si>
  <si>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</si>
  <si>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</si>
  <si>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</si>
  <si>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</si>
  <si>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</si>
  <si>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</si>
  <si>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</si>
  <si>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</si>
  <si>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</si>
  <si>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</si>
  <si>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</si>
  <si>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</si>
  <si>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</si>
  <si>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</si>
  <si>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</si>
  <si>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</si>
  <si>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</si>
  <si>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</si>
  <si>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</si>
  <si>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</si>
  <si>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</si>
  <si>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</si>
  <si>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</si>
  <si>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</si>
  <si>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</si>
  <si>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</si>
  <si>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</si>
  <si>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</si>
  <si>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</si>
  <si>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</si>
  <si>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</si>
  <si>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</si>
  <si>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</si>
  <si>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</si>
  <si>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</si>
  <si>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</si>
  <si>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</si>
  <si>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</si>
  <si>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</si>
  <si>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</si>
  <si>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</si>
  <si>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</si>
  <si>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</si>
  <si>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</si>
  <si>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</si>
  <si>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</si>
  <si>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</si>
  <si>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</si>
  <si>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</si>
  <si>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</si>
  <si>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</si>
  <si>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</si>
  <si>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</si>
  <si>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</si>
  <si>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</si>
  <si>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</si>
  <si>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</si>
  <si>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</si>
  <si>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</si>
  <si>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</si>
  <si>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</si>
  <si>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</si>
  <si>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</si>
  <si>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</si>
  <si>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</si>
  <si>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</si>
  <si>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</si>
  <si>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</si>
  <si>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</si>
  <si>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</si>
  <si>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</si>
  <si>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</si>
  <si>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</si>
  <si>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</si>
  <si>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</si>
  <si>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</si>
  <si>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</si>
  <si>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</si>
  <si>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</si>
  <si>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</si>
  <si>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</si>
  <si>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</si>
  <si>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</si>
  <si>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</si>
  <si>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</si>
  <si>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</si>
  <si>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</si>
  <si>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</si>
  <si>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</si>
  <si>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</si>
  <si>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</si>
  <si>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</si>
  <si>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</si>
  <si>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</si>
  <si>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</si>
  <si>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</si>
  <si>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</si>
  <si>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</si>
  <si>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</si>
  <si>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</si>
  <si>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</si>
  <si>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</si>
  <si>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</si>
  <si>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</si>
  <si>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</si>
  <si>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</si>
  <si>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</si>
  <si>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</si>
  <si>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</si>
  <si>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</si>
  <si>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</si>
  <si>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</si>
  <si>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</si>
  <si>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</si>
  <si>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</si>
  <si>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</si>
  <si>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</si>
  <si>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</si>
  <si>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</si>
  <si>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</si>
  <si>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</si>
  <si>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</si>
  <si>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</si>
  <si>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</si>
  <si>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</si>
  <si>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</si>
  <si>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</si>
  <si>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</si>
  <si>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</si>
  <si>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</si>
  <si>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</si>
  <si>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</si>
  <si>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</si>
  <si>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</si>
  <si>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</si>
  <si>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</si>
  <si>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</si>
  <si>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</si>
  <si>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</si>
  <si>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</si>
  <si>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</si>
  <si>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</si>
  <si>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</si>
  <si>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</si>
  <si>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</si>
  <si>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</si>
  <si>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</si>
  <si>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</si>
  <si>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</si>
  <si>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</si>
  <si>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</si>
  <si>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</si>
  <si>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</si>
  <si>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</si>
  <si>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</si>
  <si>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</si>
  <si>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</si>
  <si>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</si>
  <si>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</si>
  <si>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</si>
  <si>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</si>
  <si>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</si>
  <si>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</si>
  <si>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</si>
  <si>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</si>
  <si>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</si>
  <si>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</si>
  <si>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</si>
  <si>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</si>
  <si>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</si>
  <si>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</si>
  <si>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</si>
  <si>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</si>
  <si>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</si>
  <si>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</si>
  <si>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</si>
  <si>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</si>
  <si>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</si>
  <si>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</si>
  <si>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</si>
  <si>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</si>
  <si>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</si>
  <si>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</si>
  <si>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</si>
  <si>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</si>
  <si>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</si>
  <si>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</si>
  <si>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</si>
  <si>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</si>
  <si>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</si>
  <si>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</si>
  <si>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</si>
  <si>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</si>
  <si>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</si>
  <si>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</si>
  <si>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</si>
  <si>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</si>
  <si>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</si>
  <si>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</si>
  <si>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</si>
  <si>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</si>
  <si>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</si>
  <si>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</si>
  <si>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</si>
  <si>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</si>
  <si>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</si>
  <si>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</si>
  <si>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</si>
  <si>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</si>
  <si>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</si>
  <si>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</si>
  <si>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</si>
  <si>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</si>
  <si>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</si>
  <si>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</si>
  <si>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</si>
  <si>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</si>
  <si>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</si>
  <si>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</si>
  <si>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</si>
  <si>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</si>
  <si>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</si>
  <si>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</si>
  <si>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</si>
  <si>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</si>
  <si>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</si>
  <si>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</si>
  <si>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</si>
  <si>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</si>
  <si>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</si>
  <si>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</si>
  <si>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</si>
  <si>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</si>
  <si>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</si>
  <si>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</si>
  <si>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</si>
  <si>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</si>
  <si>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</si>
  <si>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</si>
  <si>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</si>
  <si>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</si>
  <si>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</si>
  <si>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</si>
  <si>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</si>
  <si>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</si>
  <si>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</si>
  <si>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</si>
  <si>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</si>
  <si>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</si>
  <si>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</si>
  <si>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</si>
  <si>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</si>
  <si>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</si>
  <si>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</si>
  <si>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</si>
  <si>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</si>
  <si>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</si>
  <si>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</si>
  <si>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</si>
  <si>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</si>
  <si>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</si>
  <si>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</si>
  <si>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</si>
  <si>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</si>
  <si>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</si>
  <si>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</si>
  <si>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</si>
  <si>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</si>
  <si>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</si>
  <si>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</si>
  <si>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</si>
  <si>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</si>
  <si>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</si>
  <si>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</si>
  <si>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</si>
  <si>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</si>
  <si>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</si>
  <si>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</si>
  <si>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</si>
  <si>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</si>
  <si>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</si>
  <si>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</si>
  <si>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</si>
  <si>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</si>
  <si>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</si>
  <si>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</si>
  <si>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</si>
  <si>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</si>
  <si>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</si>
  <si>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</si>
  <si>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</si>
  <si>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</si>
  <si>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</si>
  <si>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</si>
  <si>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</si>
  <si>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</si>
  <si>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</si>
  <si>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</si>
  <si>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</si>
  <si>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</si>
  <si>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</si>
  <si>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</si>
  <si>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</si>
  <si>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</si>
  <si>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</si>
  <si>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</si>
  <si>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</si>
  <si>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</si>
  <si>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</si>
  <si>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</si>
  <si>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</si>
  <si>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</si>
  <si>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</si>
  <si>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</si>
  <si>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</si>
  <si>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</si>
  <si>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</si>
  <si>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</si>
  <si>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</si>
  <si>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</si>
  <si>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</si>
  <si>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</si>
  <si>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</si>
  <si>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</si>
  <si>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</si>
  <si>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</si>
  <si>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</si>
  <si>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</si>
  <si>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</si>
  <si>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</si>
  <si>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</si>
  <si>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</si>
  <si>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</si>
  <si>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</si>
  <si>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</si>
  <si>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</si>
  <si>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</si>
  <si>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</si>
  <si>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</si>
  <si>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</si>
  <si>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</si>
  <si>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</si>
  <si>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</si>
  <si>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</si>
  <si>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</si>
  <si>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</si>
  <si>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</si>
  <si>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</si>
  <si>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</si>
  <si>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</si>
  <si>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</si>
  <si>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</si>
  <si>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</si>
  <si>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</si>
  <si>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</si>
  <si>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</si>
  <si>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</si>
  <si>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</si>
  <si>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</si>
  <si>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</si>
  <si>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</si>
  <si>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</si>
  <si>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</si>
  <si>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</si>
  <si>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</si>
  <si>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</si>
  <si>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</si>
  <si>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</si>
  <si>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</si>
  <si>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</si>
  <si>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</si>
  <si>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</si>
  <si>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</si>
  <si>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</si>
  <si>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</si>
  <si>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</si>
  <si>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</si>
  <si>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</si>
  <si>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</si>
  <si>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</si>
  <si>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</si>
  <si>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</si>
  <si>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</si>
  <si>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</si>
  <si>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</si>
  <si>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</si>
  <si>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06141103971017</t>
  </si>
  <si>
    <t>DYAMEQ, S. A. DE C. V.</t>
  </si>
  <si>
    <t>06140109001021</t>
  </si>
  <si>
    <t>E- BUSINESS DISTRIBUTION DE EL SALVADOR,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</si>
  <si>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</si>
  <si>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</si>
  <si>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</si>
  <si>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</si>
  <si>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</si>
  <si>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</si>
  <si>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</si>
  <si>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</si>
  <si>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</si>
  <si>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</si>
  <si>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</si>
  <si>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</si>
  <si>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</si>
  <si>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</si>
  <si>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</si>
  <si>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</si>
  <si>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</si>
  <si>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</si>
  <si>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</si>
  <si>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</si>
  <si>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</si>
  <si>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</si>
  <si>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</si>
  <si>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</si>
  <si>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</si>
  <si>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</si>
  <si>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</si>
  <si>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</si>
  <si>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</si>
  <si>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</si>
  <si>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</si>
  <si>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</si>
  <si>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</si>
  <si>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</si>
  <si>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</si>
  <si>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</si>
  <si>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</si>
  <si>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</si>
  <si>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</si>
  <si>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</si>
  <si>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</si>
  <si>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</si>
  <si>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</si>
  <si>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</si>
  <si>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</si>
  <si>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</si>
  <si>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</si>
  <si>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</si>
  <si>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</si>
  <si>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</si>
  <si>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</si>
  <si>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</si>
  <si>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</si>
  <si>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</si>
  <si>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</si>
  <si>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</si>
  <si>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</si>
  <si>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</si>
  <si>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</si>
  <si>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</si>
  <si>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</si>
  <si>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</si>
  <si>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</si>
  <si>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</si>
  <si>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</si>
  <si>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</si>
  <si>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</si>
  <si>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</si>
  <si>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</si>
  <si>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</si>
  <si>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</si>
  <si>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</si>
  <si>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</si>
  <si>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</si>
  <si>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</si>
  <si>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</si>
  <si>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</si>
  <si>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</si>
  <si>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</si>
  <si>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</si>
  <si>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</si>
  <si>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</si>
  <si>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</si>
  <si>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</si>
  <si>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</si>
  <si>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</si>
  <si>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</si>
  <si>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</si>
  <si>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</si>
  <si>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</si>
  <si>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</si>
  <si>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</si>
  <si>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</si>
  <si>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</si>
  <si>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</si>
  <si>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</si>
  <si>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</si>
  <si>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</si>
  <si>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</si>
  <si>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</si>
  <si>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</si>
  <si>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</si>
  <si>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</si>
  <si>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</si>
  <si>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</si>
  <si>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</si>
  <si>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</si>
  <si>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</si>
  <si>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</si>
  <si>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</si>
  <si>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</si>
  <si>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</si>
  <si>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</si>
  <si>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</si>
  <si>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</si>
  <si>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</si>
  <si>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</si>
  <si>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</si>
  <si>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</si>
  <si>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</si>
  <si>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</si>
  <si>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</si>
  <si>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</si>
  <si>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</si>
  <si>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</si>
  <si>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</si>
  <si>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</si>
  <si>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</si>
  <si>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</si>
  <si>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</si>
  <si>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</si>
  <si>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</si>
  <si>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</si>
  <si>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</si>
  <si>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</si>
  <si>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</si>
  <si>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</si>
  <si>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</si>
  <si>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</si>
  <si>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</si>
  <si>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</si>
  <si>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</si>
  <si>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</si>
  <si>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</si>
  <si>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</si>
  <si>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</si>
  <si>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</si>
  <si>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</si>
  <si>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</si>
  <si>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</si>
  <si>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</si>
  <si>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</si>
  <si>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</si>
  <si>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</si>
  <si>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</si>
  <si>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</si>
  <si>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</si>
  <si>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</si>
  <si>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</si>
  <si>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</si>
  <si>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</si>
  <si>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</si>
  <si>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</si>
  <si>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</si>
  <si>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</si>
  <si>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</si>
  <si>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</si>
  <si>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</si>
  <si>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</si>
  <si>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</si>
  <si>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</si>
  <si>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</si>
  <si>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</si>
  <si>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</si>
  <si>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</si>
  <si>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</si>
  <si>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</si>
  <si>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</si>
  <si>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</si>
  <si>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</si>
  <si>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</si>
  <si>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</si>
  <si>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</si>
  <si>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</si>
  <si>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</si>
  <si>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</si>
  <si>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</si>
  <si>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</si>
  <si>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</si>
  <si>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</si>
  <si>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</si>
  <si>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06140407921010</t>
  </si>
  <si>
    <t>FARMACEUTICA RODIM, S. A. DE C. V.</t>
  </si>
  <si>
    <t>06142608860013</t>
  </si>
  <si>
    <t>FARMACIA BEETHOVEN, S.A. 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</si>
  <si>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</si>
  <si>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</si>
  <si>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</si>
  <si>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</si>
  <si>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</si>
  <si>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</si>
  <si>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</si>
  <si>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</si>
  <si>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</si>
  <si>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</si>
  <si>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</si>
  <si>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</si>
  <si>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</si>
  <si>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</si>
  <si>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</si>
  <si>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</si>
  <si>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</si>
  <si>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</si>
  <si>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</si>
  <si>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</si>
  <si>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</si>
  <si>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</si>
  <si>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</si>
  <si>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</si>
  <si>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</si>
  <si>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</si>
  <si>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</si>
  <si>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</si>
  <si>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</si>
  <si>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</si>
  <si>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</si>
  <si>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</si>
  <si>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</si>
  <si>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</si>
  <si>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</si>
  <si>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</si>
  <si>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</si>
  <si>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</si>
  <si>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</si>
  <si>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</si>
  <si>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</si>
  <si>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</si>
  <si>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</si>
  <si>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</si>
  <si>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</si>
  <si>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</si>
  <si>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</si>
  <si>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</si>
  <si>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</si>
  <si>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</si>
  <si>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</si>
  <si>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</si>
  <si>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</si>
  <si>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</si>
  <si>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</si>
  <si>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</si>
  <si>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</si>
  <si>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</si>
  <si>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</si>
  <si>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</si>
  <si>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</si>
  <si>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</si>
  <si>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</si>
  <si>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</si>
  <si>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</si>
  <si>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</si>
  <si>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</si>
  <si>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</si>
  <si>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</si>
  <si>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</si>
  <si>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</si>
  <si>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</si>
  <si>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</si>
  <si>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</si>
  <si>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</si>
  <si>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</si>
  <si>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</si>
  <si>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</si>
  <si>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</si>
  <si>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</si>
  <si>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</si>
  <si>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</si>
  <si>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</si>
  <si>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</si>
  <si>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</si>
  <si>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</si>
  <si>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</si>
  <si>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</si>
  <si>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</si>
  <si>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</si>
  <si>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</si>
  <si>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</si>
  <si>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</si>
  <si>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</si>
  <si>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</si>
  <si>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</si>
  <si>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</si>
  <si>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</si>
  <si>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</si>
  <si>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</si>
  <si>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</si>
  <si>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</si>
  <si>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</si>
  <si>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</si>
  <si>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</si>
  <si>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</si>
  <si>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</si>
  <si>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</si>
  <si>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</si>
  <si>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</si>
  <si>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</si>
  <si>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</si>
  <si>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</si>
  <si>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</si>
  <si>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</si>
  <si>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</si>
  <si>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</si>
  <si>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</si>
  <si>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</si>
  <si>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</si>
  <si>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</si>
  <si>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</si>
  <si>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</si>
  <si>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</si>
  <si>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</si>
  <si>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</si>
  <si>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</si>
  <si>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</si>
  <si>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</si>
  <si>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</si>
  <si>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</si>
  <si>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</si>
  <si>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</si>
  <si>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</si>
  <si>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</si>
  <si>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</si>
  <si>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</si>
  <si>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</si>
  <si>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</si>
  <si>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</si>
  <si>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</si>
  <si>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</si>
  <si>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</si>
  <si>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</si>
  <si>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</si>
  <si>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</si>
  <si>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</si>
  <si>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</si>
  <si>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</si>
  <si>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</si>
  <si>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</si>
  <si>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</si>
  <si>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</si>
  <si>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</si>
  <si>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</si>
  <si>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</si>
  <si>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</si>
  <si>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</si>
  <si>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</si>
  <si>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</si>
  <si>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</si>
  <si>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</si>
  <si>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</si>
  <si>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</si>
  <si>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</si>
  <si>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</si>
  <si>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</si>
  <si>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</si>
  <si>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</si>
  <si>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</si>
  <si>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</si>
  <si>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</si>
  <si>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</si>
  <si>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</si>
  <si>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</si>
  <si>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</si>
  <si>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</si>
  <si>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</si>
  <si>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</si>
  <si>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</si>
  <si>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</si>
  <si>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</si>
  <si>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</si>
  <si>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</si>
  <si>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</si>
  <si>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</si>
  <si>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</si>
  <si>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</si>
  <si>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</si>
  <si>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</si>
  <si>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</si>
  <si>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</si>
  <si>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</si>
  <si>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</si>
  <si>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</si>
  <si>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</si>
  <si>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</si>
  <si>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</si>
  <si>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</si>
  <si>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</si>
  <si>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</si>
  <si>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</si>
  <si>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</si>
  <si>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</si>
  <si>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</si>
  <si>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</si>
  <si>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</si>
  <si>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</si>
  <si>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</si>
  <si>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</si>
  <si>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</si>
  <si>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</si>
  <si>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</si>
  <si>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</si>
  <si>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</si>
  <si>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</si>
  <si>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</si>
  <si>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</si>
  <si>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</si>
  <si>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</si>
  <si>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</si>
  <si>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</si>
  <si>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</si>
  <si>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</si>
  <si>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</si>
  <si>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</si>
  <si>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</si>
  <si>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</si>
  <si>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</si>
  <si>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</si>
  <si>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</si>
  <si>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</si>
  <si>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</si>
  <si>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</si>
  <si>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</si>
  <si>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</si>
  <si>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</si>
  <si>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</si>
  <si>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</si>
  <si>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</si>
  <si>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</si>
  <si>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</si>
  <si>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</si>
  <si>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</si>
  <si>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</si>
  <si>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</si>
  <si>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</si>
  <si>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</si>
  <si>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</si>
  <si>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</si>
  <si>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</si>
  <si>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</si>
  <si>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</si>
  <si>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</si>
  <si>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</si>
  <si>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</si>
  <si>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</si>
  <si>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</si>
  <si>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</si>
  <si>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</si>
  <si>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</si>
  <si>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</si>
  <si>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</si>
  <si>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</si>
  <si>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</si>
  <si>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</si>
  <si>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</si>
  <si>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</si>
  <si>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</si>
  <si>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</si>
  <si>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</si>
  <si>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</si>
  <si>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</si>
  <si>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</si>
  <si>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</si>
  <si>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</si>
  <si>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</si>
  <si>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</si>
  <si>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</si>
  <si>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</si>
  <si>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</si>
  <si>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</si>
  <si>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</si>
  <si>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</si>
  <si>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</si>
  <si>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</si>
  <si>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</si>
  <si>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</si>
  <si>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</si>
  <si>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</si>
  <si>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</si>
  <si>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</si>
  <si>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</si>
  <si>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</si>
  <si>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</si>
  <si>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</si>
  <si>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</si>
  <si>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</si>
  <si>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</si>
  <si>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</si>
  <si>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</si>
  <si>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</si>
  <si>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</si>
  <si>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</si>
  <si>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</si>
  <si>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</si>
  <si>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</si>
  <si>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</si>
  <si>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</si>
  <si>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</si>
  <si>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</si>
  <si>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</si>
  <si>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</si>
  <si>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</si>
  <si>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</si>
  <si>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</si>
  <si>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</si>
  <si>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</si>
  <si>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</si>
  <si>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</si>
  <si>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</si>
  <si>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</si>
  <si>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</si>
  <si>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</si>
  <si>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</si>
  <si>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</si>
  <si>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</si>
  <si>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</si>
  <si>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</si>
  <si>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</si>
  <si>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</si>
  <si>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</si>
  <si>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</si>
  <si>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</si>
  <si>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</si>
  <si>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</si>
  <si>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</si>
  <si>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</si>
  <si>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</si>
  <si>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</si>
  <si>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</si>
  <si>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</si>
  <si>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</si>
  <si>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</si>
  <si>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</si>
  <si>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</si>
  <si>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</si>
  <si>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</si>
  <si>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</si>
  <si>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</si>
  <si>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</si>
  <si>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</si>
  <si>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</si>
  <si>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</si>
  <si>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</si>
  <si>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</si>
  <si>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</si>
  <si>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</si>
  <si>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</si>
  <si>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</si>
  <si>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</si>
  <si>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</si>
  <si>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</si>
  <si>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</si>
  <si>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</si>
  <si>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</si>
  <si>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</si>
  <si>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</si>
  <si>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</si>
  <si>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</si>
  <si>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</si>
  <si>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</si>
  <si>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</si>
  <si>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</si>
  <si>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</si>
  <si>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</si>
  <si>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</si>
  <si>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</si>
  <si>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</si>
  <si>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</si>
  <si>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</si>
  <si>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</si>
  <si>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</si>
  <si>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</si>
  <si>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</si>
  <si>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</si>
  <si>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</si>
  <si>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</si>
  <si>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</si>
  <si>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</si>
  <si>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</si>
  <si>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</si>
  <si>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</si>
  <si>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</si>
  <si>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</si>
  <si>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</si>
  <si>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</si>
  <si>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</si>
  <si>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</si>
  <si>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</si>
  <si>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</si>
  <si>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</si>
  <si>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</si>
  <si>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</si>
  <si>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</si>
  <si>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</si>
  <si>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</si>
  <si>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</si>
  <si>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</si>
  <si>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</si>
  <si>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</si>
  <si>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</si>
  <si>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</si>
  <si>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</si>
  <si>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</si>
  <si>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</si>
  <si>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</si>
  <si>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</si>
  <si>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</si>
  <si>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</si>
  <si>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</si>
  <si>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</si>
  <si>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</si>
  <si>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</si>
  <si>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</si>
  <si>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</si>
  <si>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</si>
  <si>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</si>
  <si>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</si>
  <si>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</si>
  <si>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</si>
  <si>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</si>
  <si>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</si>
  <si>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</si>
  <si>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</si>
  <si>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</si>
  <si>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</si>
  <si>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</si>
  <si>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</si>
  <si>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</si>
  <si>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</si>
  <si>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</si>
  <si>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</si>
  <si>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</si>
  <si>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</si>
  <si>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</si>
  <si>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</si>
  <si>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</si>
  <si>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</si>
  <si>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</si>
  <si>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</si>
  <si>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</si>
  <si>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</si>
  <si>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</si>
  <si>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</si>
  <si>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</si>
  <si>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</si>
  <si>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</si>
  <si>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</si>
  <si>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</si>
  <si>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</si>
  <si>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</si>
  <si>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</si>
  <si>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</si>
  <si>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</si>
  <si>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</si>
  <si>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</si>
  <si>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</si>
  <si>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</si>
  <si>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</si>
  <si>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</si>
  <si>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</si>
  <si>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</si>
  <si>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</si>
  <si>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</si>
  <si>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</si>
  <si>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</si>
  <si>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</si>
  <si>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</si>
  <si>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</si>
  <si>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</si>
  <si>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</si>
  <si>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</si>
  <si>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</si>
  <si>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</si>
  <si>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</si>
  <si>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</si>
  <si>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</si>
  <si>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</si>
  <si>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</si>
  <si>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</si>
  <si>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</si>
  <si>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</si>
  <si>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</si>
  <si>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</si>
  <si>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</si>
  <si>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</si>
  <si>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</si>
  <si>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</si>
  <si>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</si>
  <si>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</si>
  <si>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</si>
  <si>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</si>
  <si>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</si>
  <si>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</si>
  <si>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</si>
  <si>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</si>
  <si>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</si>
  <si>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</si>
  <si>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</si>
  <si>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</si>
  <si>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</si>
  <si>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</si>
  <si>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</si>
  <si>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</si>
  <si>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</si>
  <si>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</si>
  <si>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</si>
  <si>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</si>
  <si>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</si>
  <si>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</si>
  <si>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</si>
  <si>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</si>
  <si>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</si>
  <si>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</si>
  <si>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</si>
  <si>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</si>
  <si>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</si>
  <si>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</si>
  <si>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</si>
  <si>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</si>
  <si>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</si>
  <si>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</si>
  <si>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</si>
  <si>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</si>
  <si>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</si>
  <si>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</si>
  <si>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</si>
  <si>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</si>
  <si>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</si>
  <si>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</si>
  <si>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</si>
  <si>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</si>
  <si>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</si>
  <si>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</si>
  <si>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</si>
  <si>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</si>
  <si>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</si>
  <si>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</si>
  <si>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</si>
  <si>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</si>
  <si>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</si>
  <si>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</si>
  <si>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</si>
  <si>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</si>
  <si>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</si>
  <si>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</si>
  <si>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</si>
  <si>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</si>
  <si>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</si>
  <si>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</si>
  <si>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</si>
  <si>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</si>
  <si>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</si>
  <si>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</si>
  <si>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</si>
  <si>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</si>
  <si>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</si>
  <si>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</si>
  <si>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</si>
  <si>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</si>
  <si>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</si>
  <si>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</si>
  <si>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</si>
  <si>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</si>
  <si>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</si>
  <si>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</si>
  <si>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</si>
  <si>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</si>
  <si>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</si>
  <si>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</si>
  <si>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</si>
  <si>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</si>
  <si>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</si>
  <si>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</si>
  <si>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</si>
  <si>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</si>
  <si>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</si>
  <si>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</si>
  <si>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</si>
  <si>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</si>
  <si>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</si>
  <si>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</si>
  <si>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</si>
  <si>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</si>
  <si>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</si>
  <si>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</si>
  <si>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</si>
  <si>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</si>
  <si>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</si>
  <si>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</si>
  <si>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</si>
  <si>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</si>
  <si>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</si>
  <si>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</si>
  <si>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</si>
  <si>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</si>
  <si>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</si>
  <si>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</si>
  <si>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</si>
  <si>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</si>
  <si>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</si>
  <si>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</si>
  <si>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</si>
  <si>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</si>
  <si>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</si>
  <si>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</si>
  <si>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</si>
  <si>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</si>
  <si>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</si>
  <si>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</si>
  <si>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</si>
  <si>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</si>
  <si>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</si>
  <si>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</si>
  <si>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</si>
  <si>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</si>
  <si>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</si>
  <si>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</si>
  <si>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</si>
  <si>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</si>
  <si>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</si>
  <si>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</si>
  <si>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</si>
  <si>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</si>
  <si>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</si>
  <si>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</si>
  <si>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</si>
  <si>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</si>
  <si>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</si>
  <si>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</si>
  <si>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</si>
  <si>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</si>
  <si>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</si>
  <si>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</si>
  <si>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</si>
  <si>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</si>
  <si>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</si>
  <si>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</si>
  <si>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</si>
  <si>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</si>
  <si>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</si>
  <si>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</si>
  <si>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</si>
  <si>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</si>
  <si>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</si>
  <si>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</si>
  <si>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</si>
  <si>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</si>
  <si>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</si>
  <si>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</si>
  <si>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</si>
  <si>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</si>
  <si>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</si>
  <si>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</si>
  <si>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</si>
  <si>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</si>
  <si>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</si>
  <si>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</si>
  <si>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</si>
  <si>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</si>
  <si>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</si>
  <si>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</si>
  <si>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</si>
  <si>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</si>
  <si>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</si>
  <si>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</si>
  <si>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</si>
  <si>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</si>
  <si>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</si>
  <si>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</si>
  <si>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</si>
  <si>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</si>
  <si>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</si>
  <si>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</si>
  <si>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</si>
  <si>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</si>
  <si>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</si>
  <si>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</si>
  <si>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</si>
  <si>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</si>
  <si>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</si>
  <si>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</si>
  <si>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</si>
  <si>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</si>
  <si>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</si>
  <si>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06141508860030</t>
  </si>
  <si>
    <t>INVERSIONES MAXIMA, 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</si>
  <si>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</si>
  <si>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</si>
  <si>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</si>
  <si>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</si>
  <si>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</si>
  <si>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</si>
  <si>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</si>
  <si>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</si>
  <si>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</si>
  <si>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</si>
  <si>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</si>
  <si>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</si>
  <si>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</si>
  <si>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</si>
  <si>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</si>
  <si>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</si>
  <si>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</si>
  <si>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</si>
  <si>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</si>
  <si>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</si>
  <si>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</si>
  <si>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</si>
  <si>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</si>
  <si>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</si>
  <si>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</si>
  <si>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</si>
  <si>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</si>
  <si>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</si>
  <si>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</si>
  <si>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</si>
  <si>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</si>
  <si>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</si>
  <si>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</si>
  <si>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</si>
  <si>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</si>
  <si>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</si>
  <si>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</si>
  <si>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</si>
  <si>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</si>
  <si>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</si>
  <si>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</si>
  <si>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</si>
  <si>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</si>
  <si>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</si>
  <si>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</si>
  <si>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</si>
  <si>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</si>
  <si>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</si>
  <si>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</si>
  <si>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</si>
  <si>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</si>
  <si>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</si>
  <si>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</si>
  <si>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</si>
  <si>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</si>
  <si>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</si>
  <si>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</si>
  <si>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</si>
  <si>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</si>
  <si>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</si>
  <si>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</si>
  <si>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</si>
  <si>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</si>
  <si>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</si>
  <si>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</si>
  <si>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</si>
  <si>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</si>
  <si>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</si>
  <si>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</si>
  <si>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</si>
  <si>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</si>
  <si>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</si>
  <si>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</si>
  <si>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</si>
  <si>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</si>
  <si>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</si>
  <si>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</si>
  <si>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</si>
  <si>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</si>
  <si>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</si>
  <si>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</si>
  <si>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</si>
  <si>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</si>
  <si>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</si>
  <si>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</si>
  <si>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</si>
  <si>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</si>
  <si>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</si>
  <si>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</si>
  <si>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</si>
  <si>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</si>
  <si>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</si>
  <si>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</si>
  <si>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</si>
  <si>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</si>
  <si>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</si>
  <si>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</si>
  <si>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</si>
  <si>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</si>
  <si>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</si>
  <si>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</si>
  <si>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</si>
  <si>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</si>
  <si>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</si>
  <si>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</si>
  <si>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</si>
  <si>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</si>
  <si>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</si>
  <si>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</si>
  <si>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</si>
  <si>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</si>
  <si>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</si>
  <si>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</si>
  <si>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</si>
  <si>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</si>
  <si>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</si>
  <si>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</si>
  <si>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</si>
  <si>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</si>
  <si>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</si>
  <si>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</si>
  <si>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</si>
  <si>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</si>
  <si>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</si>
  <si>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</si>
  <si>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</si>
  <si>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</si>
  <si>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</si>
  <si>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</si>
  <si>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</si>
  <si>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</si>
  <si>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</si>
  <si>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</si>
  <si>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</si>
  <si>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</si>
  <si>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</si>
  <si>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</si>
  <si>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</si>
  <si>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</si>
  <si>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</si>
  <si>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</si>
  <si>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</si>
  <si>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</si>
  <si>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</si>
  <si>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</si>
  <si>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</si>
  <si>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</si>
  <si>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</si>
  <si>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</si>
  <si>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</si>
  <si>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</si>
  <si>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</si>
  <si>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</si>
  <si>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</si>
  <si>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</si>
  <si>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</si>
  <si>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</si>
  <si>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</si>
  <si>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</si>
  <si>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</si>
  <si>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</si>
  <si>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</si>
  <si>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</si>
  <si>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</si>
  <si>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</si>
  <si>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</si>
  <si>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</si>
  <si>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</si>
  <si>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</si>
  <si>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</si>
  <si>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</si>
  <si>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</si>
  <si>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</si>
  <si>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</si>
  <si>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</si>
  <si>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</si>
  <si>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</si>
  <si>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</si>
  <si>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</si>
  <si>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</si>
  <si>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</si>
  <si>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</si>
  <si>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</si>
  <si>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</si>
  <si>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</si>
  <si>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</si>
  <si>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</si>
  <si>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</si>
  <si>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</si>
  <si>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</si>
  <si>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</si>
  <si>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</si>
  <si>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</si>
  <si>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</si>
  <si>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</si>
  <si>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</si>
  <si>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</si>
  <si>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</si>
  <si>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</si>
  <si>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</si>
  <si>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</si>
  <si>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</si>
  <si>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</si>
  <si>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</si>
  <si>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</si>
  <si>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</si>
  <si>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</si>
  <si>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</si>
  <si>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</si>
  <si>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</si>
  <si>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</si>
  <si>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</si>
  <si>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</si>
  <si>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</si>
  <si>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</si>
  <si>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</si>
  <si>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</si>
  <si>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</si>
  <si>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</si>
  <si>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</si>
  <si>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</si>
  <si>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</si>
  <si>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</si>
  <si>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</si>
  <si>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</si>
  <si>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</si>
  <si>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</si>
  <si>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</si>
  <si>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</si>
  <si>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</si>
  <si>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</si>
  <si>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</si>
  <si>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</si>
  <si>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</si>
  <si>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</si>
  <si>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</si>
  <si>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</si>
  <si>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</si>
  <si>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</si>
  <si>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</si>
  <si>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</si>
  <si>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</si>
  <si>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</si>
  <si>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</si>
  <si>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</si>
  <si>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</si>
  <si>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06142203991097</t>
  </si>
  <si>
    <t>LA YUNTA S.A. DE C.V.</t>
  </si>
  <si>
    <t>06142708850017</t>
  </si>
  <si>
    <t>LABORATORIO DB, S.A. DE C.V.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</si>
  <si>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</si>
  <si>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</si>
  <si>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</si>
  <si>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</si>
  <si>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</si>
  <si>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</si>
  <si>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</si>
  <si>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</si>
  <si>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</si>
  <si>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</si>
  <si>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</si>
  <si>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</si>
  <si>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</si>
  <si>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</si>
  <si>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</si>
  <si>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</si>
  <si>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</si>
  <si>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</si>
  <si>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</si>
  <si>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</si>
  <si>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</si>
  <si>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</si>
  <si>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</si>
  <si>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</si>
  <si>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</si>
  <si>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</si>
  <si>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</si>
  <si>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</si>
  <si>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</si>
  <si>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</si>
  <si>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</si>
  <si>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</si>
  <si>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</si>
  <si>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</si>
  <si>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</si>
  <si>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</si>
  <si>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</si>
  <si>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</si>
  <si>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</si>
  <si>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</si>
  <si>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</si>
  <si>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</si>
  <si>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</si>
  <si>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</si>
  <si>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</si>
  <si>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</si>
  <si>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</si>
  <si>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</si>
  <si>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</si>
  <si>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</si>
  <si>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</si>
  <si>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</si>
  <si>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</si>
  <si>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</si>
  <si>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</si>
  <si>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</si>
  <si>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</si>
  <si>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</si>
  <si>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</si>
  <si>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</si>
  <si>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</si>
  <si>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</si>
  <si>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</si>
  <si>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</si>
  <si>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</si>
  <si>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</si>
  <si>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</si>
  <si>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</si>
  <si>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</si>
  <si>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</si>
  <si>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</si>
  <si>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</si>
  <si>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</si>
  <si>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</si>
  <si>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</si>
  <si>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</si>
  <si>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</si>
  <si>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</si>
  <si>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</si>
  <si>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</si>
  <si>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</si>
  <si>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</si>
  <si>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</si>
  <si>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</si>
  <si>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</si>
  <si>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</si>
  <si>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</si>
  <si>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</si>
  <si>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</si>
  <si>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</si>
  <si>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</si>
  <si>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</si>
  <si>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</si>
  <si>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</si>
  <si>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</si>
  <si>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</si>
  <si>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</si>
  <si>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</si>
  <si>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</si>
  <si>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</si>
  <si>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</si>
  <si>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</si>
  <si>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</si>
  <si>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</si>
  <si>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</si>
  <si>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</si>
  <si>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</si>
  <si>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</si>
  <si>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</si>
  <si>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</si>
  <si>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</si>
  <si>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</si>
  <si>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</si>
  <si>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</si>
  <si>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</si>
  <si>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</si>
  <si>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</si>
  <si>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</si>
  <si>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</si>
  <si>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</si>
  <si>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</si>
  <si>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</si>
  <si>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</si>
  <si>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</si>
  <si>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</si>
  <si>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</si>
  <si>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</si>
  <si>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</si>
  <si>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</si>
  <si>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</si>
  <si>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</si>
  <si>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</si>
  <si>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</si>
  <si>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</si>
  <si>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</si>
  <si>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</si>
  <si>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</si>
  <si>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</si>
  <si>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</si>
  <si>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</si>
  <si>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</si>
  <si>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</si>
  <si>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</si>
  <si>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</si>
  <si>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</si>
  <si>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</si>
  <si>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</si>
  <si>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</si>
  <si>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</si>
  <si>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</si>
  <si>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</si>
  <si>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</si>
  <si>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</si>
  <si>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</si>
  <si>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</si>
  <si>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</si>
  <si>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</si>
  <si>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</si>
  <si>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</si>
  <si>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</si>
  <si>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</si>
  <si>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</si>
  <si>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</si>
  <si>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</si>
  <si>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</si>
  <si>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</si>
  <si>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</si>
  <si>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</si>
  <si>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</si>
  <si>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</si>
  <si>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</si>
  <si>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</si>
  <si>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</si>
  <si>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</si>
  <si>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</si>
  <si>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</si>
  <si>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</si>
  <si>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</si>
  <si>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</si>
  <si>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</si>
  <si>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</si>
  <si>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</si>
  <si>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</si>
  <si>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</si>
  <si>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</si>
  <si>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</si>
  <si>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</si>
  <si>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</si>
  <si>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</si>
  <si>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</si>
  <si>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</si>
  <si>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</si>
  <si>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</si>
  <si>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</si>
  <si>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</si>
  <si>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</si>
  <si>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</si>
  <si>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</si>
  <si>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</si>
  <si>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</si>
  <si>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</si>
  <si>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</si>
  <si>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</si>
  <si>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</si>
  <si>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</si>
  <si>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</si>
  <si>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</si>
  <si>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</si>
  <si>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</si>
  <si>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</si>
  <si>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</si>
  <si>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</si>
  <si>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</si>
  <si>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</si>
  <si>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</si>
  <si>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</si>
  <si>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</si>
  <si>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</si>
  <si>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</si>
  <si>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</si>
  <si>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</si>
  <si>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</si>
  <si>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</si>
  <si>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</si>
  <si>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</si>
  <si>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</si>
  <si>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</si>
  <si>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</si>
  <si>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</si>
  <si>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</si>
  <si>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</si>
  <si>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</si>
  <si>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</si>
  <si>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</si>
  <si>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</si>
  <si>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</si>
  <si>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</si>
  <si>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</si>
  <si>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</si>
  <si>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</si>
  <si>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</si>
  <si>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</si>
  <si>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</si>
  <si>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</si>
  <si>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</si>
  <si>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</si>
  <si>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</si>
  <si>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</si>
  <si>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</si>
  <si>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</si>
  <si>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</si>
  <si>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</si>
  <si>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</si>
  <si>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</si>
  <si>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</si>
  <si>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</si>
  <si>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</si>
  <si>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</si>
  <si>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</si>
  <si>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</si>
  <si>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</si>
  <si>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</si>
  <si>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</si>
  <si>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</si>
  <si>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</si>
  <si>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</si>
  <si>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</si>
  <si>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</si>
  <si>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</si>
  <si>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</si>
  <si>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</si>
  <si>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</si>
  <si>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</si>
  <si>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</si>
  <si>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</si>
  <si>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</si>
  <si>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</si>
  <si>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</si>
  <si>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</si>
  <si>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</si>
  <si>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</si>
  <si>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</si>
  <si>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</si>
  <si>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</si>
  <si>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</si>
  <si>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</si>
  <si>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</si>
  <si>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</si>
  <si>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</si>
  <si>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</si>
  <si>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</si>
  <si>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</si>
  <si>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</si>
  <si>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</si>
  <si>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</si>
  <si>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</si>
  <si>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</si>
  <si>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</si>
  <si>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</si>
  <si>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</si>
  <si>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</si>
  <si>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</si>
  <si>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</si>
  <si>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</si>
  <si>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</si>
  <si>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</si>
  <si>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</si>
  <si>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</si>
  <si>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</si>
  <si>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</si>
  <si>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</si>
  <si>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</si>
  <si>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</si>
  <si>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</si>
  <si>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</si>
  <si>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</si>
  <si>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</si>
  <si>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</si>
  <si>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</si>
  <si>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</si>
  <si>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</si>
  <si>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</si>
  <si>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</si>
  <si>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</si>
  <si>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</si>
  <si>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</si>
  <si>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</si>
  <si>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</si>
  <si>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</si>
  <si>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</si>
  <si>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</si>
  <si>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</si>
  <si>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</si>
  <si>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</si>
  <si>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</si>
  <si>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</si>
  <si>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</si>
  <si>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</si>
  <si>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</si>
  <si>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</si>
  <si>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</si>
  <si>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</si>
  <si>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</si>
  <si>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</si>
  <si>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</si>
  <si>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</si>
  <si>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</si>
  <si>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</si>
  <si>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</si>
  <si>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</si>
  <si>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</si>
  <si>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</si>
  <si>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</si>
  <si>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</si>
  <si>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</si>
  <si>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</si>
  <si>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</si>
  <si>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</si>
  <si>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</si>
  <si>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</si>
  <si>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</si>
  <si>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</si>
  <si>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</si>
  <si>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</si>
  <si>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</si>
  <si>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</si>
  <si>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</si>
  <si>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</si>
  <si>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</si>
  <si>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</si>
  <si>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</si>
  <si>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</si>
  <si>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</si>
  <si>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</si>
  <si>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</si>
  <si>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</si>
  <si>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</si>
  <si>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</si>
  <si>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</si>
  <si>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</si>
  <si>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</si>
  <si>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</si>
  <si>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</si>
  <si>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</si>
  <si>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</si>
  <si>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</si>
  <si>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</si>
  <si>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</si>
  <si>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</si>
  <si>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</si>
  <si>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</si>
  <si>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</si>
  <si>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</si>
  <si>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</si>
  <si>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</si>
  <si>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</si>
  <si>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</si>
  <si>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</si>
  <si>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</si>
  <si>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</si>
  <si>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</si>
  <si>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</si>
  <si>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</si>
  <si>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</si>
  <si>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</si>
  <si>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</si>
  <si>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</si>
  <si>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</si>
  <si>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</si>
  <si>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</si>
  <si>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</si>
  <si>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</si>
  <si>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</si>
  <si>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</si>
  <si>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</si>
  <si>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</si>
  <si>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</si>
  <si>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</si>
  <si>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</si>
  <si>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</si>
  <si>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</si>
  <si>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</si>
  <si>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</si>
  <si>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</si>
  <si>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</si>
  <si>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</si>
  <si>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</si>
  <si>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</si>
  <si>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</si>
  <si>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</si>
  <si>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</si>
  <si>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</si>
  <si>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</si>
  <si>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</si>
  <si>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</si>
  <si>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</si>
  <si>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</si>
  <si>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</si>
  <si>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</si>
  <si>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</si>
  <si>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</si>
  <si>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</si>
  <si>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</si>
  <si>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</si>
  <si>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</si>
  <si>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</si>
  <si>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</si>
  <si>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</si>
  <si>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</si>
  <si>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</si>
  <si>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</si>
  <si>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</si>
  <si>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</si>
  <si>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</si>
  <si>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</si>
  <si>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</si>
  <si>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</si>
  <si>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</si>
  <si>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</si>
  <si>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</si>
  <si>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</si>
  <si>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</si>
  <si>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</si>
  <si>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</si>
  <si>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</si>
  <si>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</si>
  <si>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</si>
  <si>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</si>
  <si>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</si>
  <si>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</si>
  <si>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</si>
  <si>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</si>
  <si>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</si>
  <si>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</si>
  <si>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</si>
  <si>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</si>
  <si>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</si>
  <si>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</si>
  <si>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</si>
  <si>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</si>
  <si>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</si>
  <si>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</si>
  <si>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</si>
  <si>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</si>
  <si>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</si>
  <si>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</si>
  <si>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</si>
  <si>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</si>
  <si>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</si>
  <si>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</si>
  <si>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</si>
  <si>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</si>
  <si>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</si>
  <si>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</si>
  <si>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</si>
  <si>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</si>
  <si>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</si>
  <si>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</si>
  <si>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</si>
  <si>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</si>
  <si>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</si>
  <si>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</si>
  <si>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</si>
  <si>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</si>
  <si>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</si>
  <si>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</si>
  <si>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</si>
  <si>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</si>
  <si>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</si>
  <si>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</si>
  <si>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</si>
  <si>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</si>
  <si>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</si>
  <si>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</si>
  <si>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</si>
  <si>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</si>
  <si>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</si>
  <si>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05011011941010</t>
  </si>
  <si>
    <t>PAPELERA INTERNACIONAL,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</si>
  <si>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</si>
  <si>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</si>
  <si>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</si>
  <si>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</si>
  <si>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</si>
  <si>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</si>
  <si>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</si>
  <si>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</si>
  <si>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</si>
  <si>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</si>
  <si>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</si>
  <si>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</si>
  <si>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</si>
  <si>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</si>
  <si>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</si>
  <si>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</si>
  <si>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</si>
  <si>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</si>
  <si>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</si>
  <si>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</si>
  <si>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</si>
  <si>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</si>
  <si>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</si>
  <si>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</si>
  <si>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</si>
  <si>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</si>
  <si>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</si>
  <si>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</si>
  <si>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</si>
  <si>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</si>
  <si>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</si>
  <si>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</si>
  <si>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</si>
  <si>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</si>
  <si>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</si>
  <si>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</si>
  <si>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</si>
  <si>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</si>
  <si>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</si>
  <si>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</si>
  <si>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</si>
  <si>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</si>
  <si>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</si>
  <si>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</si>
  <si>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</si>
  <si>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</si>
  <si>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</si>
  <si>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</si>
  <si>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</si>
  <si>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</si>
  <si>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</si>
  <si>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</si>
  <si>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</si>
  <si>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</si>
  <si>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</si>
  <si>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</si>
  <si>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</si>
  <si>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</si>
  <si>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</si>
  <si>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</si>
  <si>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</si>
  <si>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</si>
  <si>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</si>
  <si>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</si>
  <si>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</si>
  <si>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</si>
  <si>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</si>
  <si>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</si>
  <si>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</si>
  <si>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</si>
  <si>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</si>
  <si>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</si>
  <si>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</si>
  <si>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</si>
  <si>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</si>
  <si>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</si>
  <si>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</si>
  <si>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</si>
  <si>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</si>
  <si>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</si>
  <si>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</si>
  <si>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</si>
  <si>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</si>
  <si>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</si>
  <si>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</si>
  <si>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</si>
  <si>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</si>
  <si>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</si>
  <si>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</si>
  <si>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</si>
  <si>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</si>
  <si>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</si>
  <si>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</si>
  <si>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</si>
  <si>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</si>
  <si>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</si>
  <si>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</si>
  <si>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</si>
  <si>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</si>
  <si>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</si>
  <si>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</si>
  <si>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</si>
  <si>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</si>
  <si>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</si>
  <si>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</si>
  <si>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</si>
  <si>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</si>
  <si>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</si>
  <si>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</si>
  <si>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</si>
  <si>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</si>
  <si>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</si>
  <si>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</si>
  <si>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</si>
  <si>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</si>
  <si>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</si>
  <si>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</si>
  <si>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</si>
  <si>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</si>
  <si>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</si>
  <si>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</si>
  <si>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</si>
  <si>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</si>
  <si>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</si>
  <si>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</si>
  <si>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</si>
  <si>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</si>
  <si>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</si>
  <si>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</si>
  <si>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</si>
  <si>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</si>
  <si>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</si>
  <si>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</si>
  <si>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</si>
  <si>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</si>
  <si>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</si>
  <si>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</si>
  <si>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</si>
  <si>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</si>
  <si>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</si>
  <si>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</si>
  <si>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</si>
  <si>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</si>
  <si>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</si>
  <si>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</si>
  <si>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</si>
  <si>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</si>
  <si>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</si>
  <si>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</si>
  <si>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</si>
  <si>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</si>
  <si>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</si>
  <si>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</si>
  <si>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</si>
  <si>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</si>
  <si>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</si>
  <si>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</si>
  <si>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</si>
  <si>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</si>
  <si>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</si>
  <si>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</si>
  <si>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</si>
  <si>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</si>
  <si>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</si>
  <si>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</si>
  <si>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</si>
  <si>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</si>
  <si>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</si>
  <si>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</si>
  <si>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</si>
  <si>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</si>
  <si>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</si>
  <si>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</si>
  <si>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</si>
  <si>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</si>
  <si>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</si>
  <si>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</si>
  <si>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</si>
  <si>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</si>
  <si>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</si>
  <si>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</si>
  <si>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</si>
  <si>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</si>
  <si>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</si>
  <si>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</si>
  <si>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</si>
  <si>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</si>
  <si>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</si>
  <si>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</si>
  <si>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</si>
  <si>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</si>
  <si>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</si>
  <si>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</si>
  <si>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</si>
  <si>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</si>
  <si>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</si>
  <si>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</si>
  <si>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</si>
  <si>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</si>
  <si>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</si>
  <si>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</si>
  <si>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</si>
  <si>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</si>
  <si>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</si>
  <si>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</si>
  <si>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</si>
  <si>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</si>
  <si>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</si>
  <si>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</si>
  <si>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</si>
  <si>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</si>
  <si>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</si>
  <si>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</si>
  <si>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</si>
  <si>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</si>
  <si>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</si>
  <si>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</si>
  <si>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</si>
  <si>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</si>
  <si>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</si>
  <si>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</si>
  <si>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</si>
  <si>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</si>
  <si>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</si>
  <si>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</si>
  <si>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</si>
  <si>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</si>
  <si>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</si>
  <si>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</si>
  <si>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</si>
  <si>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</si>
  <si>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</si>
  <si>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</si>
  <si>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</si>
  <si>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</si>
  <si>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</si>
  <si>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</si>
  <si>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</si>
  <si>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</si>
  <si>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</si>
  <si>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</si>
  <si>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</si>
  <si>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</si>
  <si>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</si>
  <si>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</si>
  <si>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</si>
  <si>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</si>
  <si>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</si>
  <si>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</si>
  <si>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</si>
  <si>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</si>
  <si>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</si>
  <si>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</si>
  <si>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</si>
  <si>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</si>
  <si>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</si>
  <si>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</si>
  <si>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</si>
  <si>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</si>
  <si>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</si>
  <si>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</si>
  <si>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</si>
  <si>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</si>
  <si>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</si>
  <si>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</si>
  <si>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</si>
  <si>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</si>
  <si>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</si>
  <si>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</si>
  <si>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</si>
  <si>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</si>
  <si>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</si>
  <si>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</si>
  <si>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</si>
  <si>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</si>
  <si>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</si>
  <si>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</si>
  <si>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</si>
  <si>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</si>
  <si>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</si>
  <si>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</si>
  <si>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</si>
  <si>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</si>
  <si>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</si>
  <si>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</si>
  <si>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</si>
  <si>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</si>
  <si>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</si>
  <si>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</si>
  <si>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</si>
  <si>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</si>
  <si>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</si>
  <si>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</si>
  <si>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</si>
  <si>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</si>
  <si>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</si>
  <si>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</si>
  <si>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</si>
  <si>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</si>
  <si>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</si>
  <si>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</si>
  <si>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</si>
  <si>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</si>
  <si>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</si>
  <si>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</si>
  <si>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</si>
  <si>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</si>
  <si>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</si>
  <si>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</si>
  <si>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</si>
  <si>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</si>
  <si>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</si>
  <si>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</si>
  <si>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</si>
  <si>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</si>
  <si>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</si>
  <si>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</si>
  <si>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</si>
  <si>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</si>
  <si>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</si>
  <si>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</si>
  <si>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</si>
  <si>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</si>
  <si>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</si>
  <si>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</si>
  <si>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</si>
  <si>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</si>
  <si>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</si>
  <si>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</si>
  <si>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</si>
  <si>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</si>
  <si>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</si>
  <si>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</si>
  <si>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</si>
  <si>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</si>
  <si>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</si>
  <si>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</si>
  <si>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</si>
  <si>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</si>
  <si>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</si>
  <si>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</si>
  <si>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</si>
  <si>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</si>
  <si>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</si>
  <si>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</si>
  <si>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</si>
  <si>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</si>
  <si>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</si>
  <si>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</si>
  <si>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</si>
  <si>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</si>
  <si>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</si>
  <si>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</si>
  <si>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</si>
  <si>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</si>
  <si>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</si>
  <si>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</si>
  <si>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</si>
  <si>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</si>
  <si>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</si>
  <si>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</si>
  <si>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</si>
  <si>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</si>
  <si>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</si>
  <si>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</si>
  <si>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</si>
  <si>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</si>
  <si>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</si>
  <si>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</si>
  <si>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</si>
  <si>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</si>
  <si>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</si>
  <si>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</si>
  <si>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</si>
  <si>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</si>
  <si>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</si>
  <si>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</si>
  <si>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</si>
  <si>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</si>
  <si>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</si>
  <si>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</si>
  <si>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</si>
  <si>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</si>
  <si>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</si>
  <si>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</si>
  <si>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</si>
  <si>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</si>
  <si>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</si>
  <si>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</si>
  <si>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</si>
  <si>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</si>
  <si>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</si>
  <si>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</si>
  <si>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</si>
  <si>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</si>
  <si>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</si>
  <si>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</si>
  <si>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</si>
  <si>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</si>
  <si>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</si>
  <si>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</si>
  <si>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</si>
  <si>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</si>
  <si>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</si>
  <si>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</si>
  <si>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</si>
  <si>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</si>
  <si>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</si>
  <si>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</si>
  <si>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</si>
  <si>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</si>
  <si>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</si>
  <si>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</si>
  <si>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</si>
  <si>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</si>
  <si>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</si>
  <si>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</si>
  <si>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</si>
  <si>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</si>
  <si>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</si>
  <si>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</si>
  <si>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</si>
  <si>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</si>
  <si>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</si>
  <si>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</si>
  <si>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</si>
  <si>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</si>
  <si>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</si>
  <si>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</si>
  <si>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</si>
  <si>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</si>
  <si>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</si>
  <si>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</si>
  <si>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</si>
  <si>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</si>
  <si>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</si>
  <si>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</si>
  <si>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</si>
  <si>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</si>
  <si>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</si>
  <si>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</si>
  <si>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</si>
  <si>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</si>
  <si>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</si>
  <si>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</si>
  <si>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</si>
  <si>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</si>
  <si>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</si>
  <si>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</si>
  <si>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</si>
  <si>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</si>
  <si>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</si>
  <si>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</si>
  <si>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</si>
  <si>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</si>
  <si>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</si>
  <si>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</si>
  <si>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</si>
  <si>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</si>
  <si>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</si>
  <si>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</si>
  <si>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</si>
  <si>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</si>
  <si>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</si>
  <si>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</si>
  <si>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</si>
  <si>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</si>
  <si>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</si>
  <si>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</si>
  <si>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</si>
  <si>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</si>
  <si>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</si>
  <si>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</si>
  <si>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</si>
  <si>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</si>
  <si>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</si>
  <si>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</si>
  <si>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</si>
  <si>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</si>
  <si>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</si>
  <si>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</si>
  <si>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</si>
  <si>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</si>
  <si>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</si>
  <si>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</si>
  <si>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</si>
  <si>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</si>
  <si>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</si>
  <si>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</si>
  <si>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</si>
  <si>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</si>
  <si>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</si>
  <si>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</si>
  <si>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</si>
  <si>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</si>
  <si>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</si>
  <si>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</si>
  <si>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</si>
  <si>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</si>
  <si>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</si>
  <si>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</si>
  <si>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</si>
  <si>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</si>
  <si>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</si>
  <si>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</si>
  <si>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</si>
  <si>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</si>
  <si>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</si>
  <si>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</si>
  <si>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</si>
  <si>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</si>
  <si>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</si>
  <si>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</si>
  <si>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</si>
  <si>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</si>
  <si>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</si>
  <si>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</si>
  <si>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</si>
  <si>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</si>
  <si>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</si>
  <si>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</si>
  <si>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</si>
  <si>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</si>
  <si>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</si>
  <si>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</si>
  <si>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</si>
  <si>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</si>
  <si>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</si>
  <si>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</si>
  <si>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</si>
  <si>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</si>
  <si>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</si>
  <si>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</si>
  <si>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</si>
  <si>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</si>
  <si>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</si>
  <si>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</si>
  <si>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</si>
  <si>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</si>
  <si>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</si>
  <si>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</si>
  <si>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</si>
  <si>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</si>
  <si>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</si>
  <si>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</si>
  <si>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</si>
  <si>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</si>
  <si>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</si>
  <si>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</si>
  <si>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</si>
  <si>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</si>
  <si>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</si>
  <si>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</si>
  <si>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</si>
  <si>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</si>
  <si>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</si>
  <si>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</si>
  <si>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</si>
  <si>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</si>
  <si>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</si>
  <si>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</si>
  <si>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</si>
  <si>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</si>
  <si>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</si>
  <si>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</si>
  <si>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</si>
  <si>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</si>
  <si>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</si>
  <si>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</si>
  <si>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</si>
  <si>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</si>
  <si>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</si>
  <si>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</si>
  <si>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</si>
  <si>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</si>
  <si>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</si>
  <si>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</si>
  <si>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</si>
  <si>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</si>
  <si>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</si>
  <si>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</si>
  <si>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</si>
  <si>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</si>
  <si>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</si>
  <si>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</si>
  <si>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</si>
  <si>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</si>
  <si>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</si>
  <si>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</si>
  <si>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</si>
  <si>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</si>
  <si>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</si>
  <si>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</si>
  <si>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</si>
  <si>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</si>
  <si>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</si>
  <si>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</si>
  <si>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</si>
  <si>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</si>
  <si>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</si>
  <si>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</si>
  <si>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</si>
  <si>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</si>
  <si>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</si>
  <si>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</si>
  <si>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</si>
  <si>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</si>
  <si>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</si>
  <si>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</si>
  <si>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</si>
  <si>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</si>
  <si>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</si>
  <si>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</si>
  <si>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</si>
  <si>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</si>
  <si>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</si>
  <si>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</si>
  <si>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</si>
  <si>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</si>
  <si>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</si>
  <si>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</si>
  <si>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</si>
  <si>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</si>
  <si>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</si>
  <si>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</si>
  <si>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</si>
  <si>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</si>
  <si>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</si>
  <si>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</si>
  <si>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</si>
  <si>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</si>
  <si>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</si>
  <si>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</si>
  <si>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</si>
  <si>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</si>
  <si>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</si>
  <si>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</si>
  <si>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</si>
  <si>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</si>
  <si>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</si>
  <si>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</si>
  <si>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</si>
  <si>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</si>
  <si>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</si>
  <si>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</si>
  <si>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</si>
  <si>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</si>
  <si>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</si>
  <si>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</si>
  <si>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</si>
  <si>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</si>
  <si>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</si>
  <si>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</si>
  <si>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</si>
  <si>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</si>
  <si>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</si>
  <si>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</si>
  <si>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</si>
  <si>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</si>
  <si>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</si>
  <si>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</si>
  <si>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</si>
  <si>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</si>
  <si>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</si>
  <si>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</si>
  <si>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</si>
  <si>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</si>
  <si>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</si>
  <si>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</si>
  <si>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</si>
  <si>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</si>
  <si>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</si>
  <si>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</si>
  <si>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</si>
  <si>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</si>
  <si>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</si>
  <si>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</si>
  <si>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</si>
  <si>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</si>
  <si>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</si>
  <si>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</si>
  <si>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</si>
  <si>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</si>
  <si>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</si>
  <si>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</si>
  <si>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</si>
  <si>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</si>
  <si>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</si>
  <si>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</si>
  <si>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</si>
  <si>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</si>
  <si>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</si>
  <si>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</si>
  <si>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</si>
  <si>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</si>
  <si>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</si>
  <si>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</si>
  <si>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</si>
  <si>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</si>
  <si>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</si>
  <si>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</si>
  <si>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</si>
  <si>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</si>
  <si>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</si>
  <si>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</si>
  <si>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</si>
  <si>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</si>
  <si>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</si>
  <si>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</si>
  <si>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</si>
  <si>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</si>
  <si>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</si>
  <si>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</si>
  <si>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</si>
  <si>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</si>
  <si>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</si>
  <si>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</si>
  <si>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</si>
  <si>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</si>
  <si>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</si>
  <si>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</si>
  <si>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</si>
  <si>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</si>
  <si>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</si>
  <si>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</si>
  <si>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</si>
  <si>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</si>
  <si>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</si>
  <si>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</si>
  <si>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</si>
  <si>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</si>
  <si>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</si>
  <si>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</si>
  <si>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</si>
  <si>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</si>
  <si>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</si>
  <si>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</si>
  <si>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</si>
  <si>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</si>
  <si>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</si>
  <si>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</si>
  <si>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</si>
  <si>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</si>
  <si>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</si>
  <si>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</si>
  <si>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</si>
  <si>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</si>
  <si>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</si>
  <si>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</si>
  <si>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</si>
  <si>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</si>
  <si>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</si>
  <si>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</si>
  <si>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</si>
  <si>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</si>
  <si>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</si>
  <si>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</si>
  <si>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</si>
  <si>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</si>
  <si>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</si>
  <si>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</si>
  <si>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</si>
  <si>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</si>
  <si>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</si>
  <si>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</si>
  <si>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</si>
  <si>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</si>
  <si>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</si>
  <si>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</si>
  <si>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</si>
  <si>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</si>
  <si>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</si>
  <si>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</si>
  <si>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</si>
  <si>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</si>
  <si>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</si>
  <si>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</si>
  <si>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</si>
  <si>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</si>
  <si>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</si>
  <si>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</si>
  <si>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</si>
  <si>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</si>
  <si>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</si>
  <si>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</si>
  <si>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</si>
  <si>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</si>
  <si>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</si>
  <si>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</si>
  <si>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</si>
  <si>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</si>
  <si>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</si>
  <si>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</si>
  <si>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</si>
  <si>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</si>
  <si>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</si>
  <si>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</si>
  <si>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</si>
  <si>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</si>
  <si>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</si>
  <si>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</si>
  <si>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</si>
  <si>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</si>
  <si>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</si>
  <si>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</si>
  <si>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</si>
  <si>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</si>
  <si>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</si>
  <si>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</si>
  <si>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</si>
  <si>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</si>
  <si>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</si>
  <si>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</si>
  <si>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</si>
  <si>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</si>
  <si>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</si>
  <si>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</si>
  <si>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</si>
  <si>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</si>
  <si>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</si>
  <si>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</si>
  <si>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</si>
  <si>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</si>
  <si>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</si>
  <si>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</si>
  <si>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</si>
  <si>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</si>
  <si>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</si>
  <si>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</si>
  <si>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</si>
  <si>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</si>
  <si>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</si>
  <si>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</si>
  <si>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</si>
  <si>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</si>
  <si>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</si>
  <si>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</si>
  <si>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</si>
  <si>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</si>
  <si>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</si>
  <si>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</si>
  <si>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</si>
  <si>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</si>
  <si>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</si>
  <si>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</si>
  <si>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</si>
  <si>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</si>
  <si>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</si>
  <si>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</si>
  <si>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</si>
  <si>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</si>
  <si>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</si>
  <si>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</si>
  <si>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</si>
  <si>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</si>
  <si>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</si>
  <si>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</si>
  <si>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</si>
  <si>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</si>
  <si>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</si>
  <si>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</si>
  <si>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</si>
  <si>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</si>
  <si>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</si>
  <si>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</si>
  <si>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</si>
  <si>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</si>
  <si>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</si>
  <si>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</si>
  <si>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</si>
  <si>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</si>
  <si>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</si>
  <si>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</si>
  <si>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</si>
  <si>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</si>
  <si>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</si>
  <si>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</si>
  <si>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</si>
  <si>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</si>
  <si>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</si>
  <si>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</si>
  <si>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</si>
  <si>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</si>
  <si>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</si>
  <si>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</si>
  <si>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</si>
  <si>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</si>
  <si>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</si>
  <si>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</si>
  <si>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</si>
  <si>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</si>
  <si>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</si>
  <si>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</si>
  <si>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</si>
  <si>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</si>
  <si>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</si>
  <si>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</si>
  <si>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</si>
  <si>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</si>
  <si>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</si>
  <si>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</si>
  <si>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</si>
  <si>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</si>
  <si>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</si>
  <si>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</si>
  <si>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</si>
  <si>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</si>
  <si>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</si>
  <si>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</si>
  <si>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</si>
  <si>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</si>
  <si>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</si>
  <si>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</si>
  <si>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</si>
  <si>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</si>
  <si>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</si>
  <si>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</si>
  <si>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</si>
  <si>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</si>
  <si>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</si>
  <si>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</si>
  <si>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</si>
  <si>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</si>
  <si>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</si>
  <si>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</si>
  <si>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</si>
  <si>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</si>
  <si>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</si>
  <si>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</si>
  <si>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</si>
  <si>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</si>
  <si>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</si>
  <si>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</si>
  <si>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</si>
  <si>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</si>
  <si>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</si>
  <si>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</si>
  <si>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</si>
  <si>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</si>
  <si>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</si>
  <si>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</si>
  <si>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</si>
  <si>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</si>
  <si>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</si>
  <si>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</si>
  <si>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</si>
  <si>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</si>
  <si>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</si>
  <si>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</si>
  <si>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</si>
  <si>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</si>
  <si>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</si>
  <si>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</si>
  <si>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</si>
  <si>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</si>
  <si>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</si>
  <si>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</si>
  <si>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</si>
  <si>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</si>
  <si>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</si>
  <si>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</si>
  <si>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</si>
  <si>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</si>
  <si>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</si>
  <si>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</si>
  <si>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</si>
  <si>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</si>
  <si>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</si>
  <si>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</si>
  <si>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</si>
  <si>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</si>
  <si>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</si>
  <si>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06140903201124</t>
  </si>
  <si>
    <t>ADN GROUP, S.A. DE C.V.</t>
  </si>
  <si>
    <t>06143007891048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</si>
  <si>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</si>
  <si>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</si>
  <si>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</si>
  <si>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</si>
  <si>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</si>
  <si>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</si>
  <si>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</si>
  <si>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</si>
  <si>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</si>
  <si>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</si>
  <si>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</si>
  <si>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</si>
  <si>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</si>
  <si>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</si>
  <si>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</si>
  <si>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</si>
  <si>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</si>
  <si>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</si>
  <si>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</si>
  <si>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</si>
  <si>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</si>
  <si>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</si>
  <si>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</si>
  <si>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</si>
  <si>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</si>
  <si>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</si>
  <si>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</si>
  <si>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</si>
  <si>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</si>
  <si>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</si>
  <si>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</si>
  <si>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</si>
  <si>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</si>
  <si>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</si>
  <si>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</si>
  <si>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</si>
  <si>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</si>
  <si>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</si>
  <si>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</si>
  <si>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</si>
  <si>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</si>
  <si>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</si>
  <si>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</si>
  <si>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</si>
  <si>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</si>
  <si>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</si>
  <si>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</si>
  <si>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</si>
  <si>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</si>
  <si>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</si>
  <si>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</si>
  <si>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</si>
  <si>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</si>
  <si>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</si>
  <si>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</si>
  <si>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</si>
  <si>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</si>
  <si>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</si>
  <si>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</si>
  <si>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</si>
  <si>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</si>
  <si>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</si>
  <si>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</si>
  <si>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</si>
  <si>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</si>
  <si>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</si>
  <si>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</si>
  <si>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</si>
  <si>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</si>
  <si>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</si>
  <si>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</si>
  <si>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02103010630020</t>
  </si>
  <si>
    <t>06142002191068</t>
  </si>
  <si>
    <t>CENTRO DE REUMATOLOGIA DE EL SALVADOR, S.A. DE C.V.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</si>
  <si>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</si>
  <si>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</si>
  <si>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</si>
  <si>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</si>
  <si>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</si>
  <si>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</si>
  <si>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</si>
  <si>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</si>
  <si>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</si>
  <si>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</si>
  <si>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</si>
  <si>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</si>
  <si>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</si>
  <si>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</si>
  <si>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</si>
  <si>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</si>
  <si>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</si>
  <si>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</si>
  <si>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</si>
  <si>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</si>
  <si>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</si>
  <si>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</si>
  <si>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</si>
  <si>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</si>
  <si>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</si>
  <si>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</si>
  <si>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</si>
  <si>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</si>
  <si>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</si>
  <si>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</si>
  <si>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</si>
  <si>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</si>
  <si>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</si>
  <si>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</si>
  <si>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</si>
  <si>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</si>
  <si>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</si>
  <si>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</si>
  <si>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</si>
  <si>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</si>
  <si>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</si>
  <si>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</si>
  <si>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</si>
  <si>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</si>
  <si>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</si>
  <si>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</si>
  <si>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</si>
  <si>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</si>
  <si>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</si>
  <si>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</si>
  <si>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</si>
  <si>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</si>
  <si>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</si>
  <si>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</si>
  <si>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</si>
  <si>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</si>
  <si>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</si>
  <si>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</si>
  <si>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</si>
  <si>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</si>
  <si>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</si>
  <si>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</si>
  <si>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</si>
  <si>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</si>
  <si>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</si>
  <si>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</si>
  <si>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</si>
  <si>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</si>
  <si>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</si>
  <si>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</si>
  <si>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</si>
  <si>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</si>
  <si>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</si>
  <si>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</si>
  <si>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</si>
  <si>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</si>
  <si>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</si>
  <si>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</si>
  <si>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</si>
  <si>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</si>
  <si>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</si>
  <si>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</si>
  <si>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</si>
  <si>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</si>
  <si>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</si>
  <si>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</si>
  <si>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</si>
  <si>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</si>
  <si>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</si>
  <si>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</si>
  <si>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</si>
  <si>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</si>
  <si>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</si>
  <si>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</si>
  <si>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</si>
  <si>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</si>
  <si>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</si>
  <si>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</si>
  <si>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</si>
  <si>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</si>
  <si>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</si>
  <si>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</si>
  <si>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</si>
  <si>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</si>
  <si>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</si>
  <si>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</si>
  <si>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</si>
  <si>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</si>
  <si>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</si>
  <si>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</si>
  <si>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</si>
  <si>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</si>
  <si>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</si>
  <si>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</si>
  <si>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</si>
  <si>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</si>
  <si>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</si>
  <si>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</si>
  <si>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</si>
  <si>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</si>
  <si>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</si>
  <si>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</si>
  <si>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</si>
  <si>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</si>
  <si>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</si>
  <si>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</si>
  <si>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</si>
  <si>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</si>
  <si>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</si>
  <si>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05110812171028</t>
  </si>
  <si>
    <t>GRUPO REZA, S.A. DE C.V.</t>
  </si>
  <si>
    <t>12173107821020</t>
  </si>
  <si>
    <t>JAIME DAVID CARRANZA ROMERO</t>
  </si>
  <si>
    <t>EVER OMAR CALDERON ORELLANA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</si>
  <si>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</si>
  <si>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</si>
  <si>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</si>
  <si>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</si>
  <si>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</si>
  <si>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</si>
  <si>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</si>
  <si>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</si>
  <si>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</si>
  <si>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</si>
  <si>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</si>
  <si>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</si>
  <si>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</si>
  <si>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</si>
  <si>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</si>
  <si>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</si>
  <si>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</si>
  <si>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</si>
  <si>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</si>
  <si>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</si>
  <si>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</si>
  <si>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</si>
  <si>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</si>
  <si>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</si>
  <si>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</si>
  <si>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</si>
  <si>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</si>
  <si>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</si>
  <si>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</si>
  <si>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</si>
  <si>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</si>
  <si>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</si>
  <si>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</si>
  <si>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</si>
  <si>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</si>
  <si>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</si>
  <si>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</si>
  <si>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</si>
  <si>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</si>
  <si>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</si>
  <si>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</si>
  <si>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</si>
  <si>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</si>
  <si>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</si>
  <si>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</si>
  <si>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</si>
  <si>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</si>
  <si>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</si>
  <si>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</si>
  <si>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</si>
  <si>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</si>
  <si>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</si>
  <si>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</si>
  <si>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</si>
  <si>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</si>
  <si>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</si>
  <si>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</si>
  <si>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</si>
  <si>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</si>
  <si>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</si>
  <si>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</si>
  <si>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</si>
  <si>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</si>
  <si>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</si>
  <si>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</si>
  <si>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</si>
  <si>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</si>
  <si>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</si>
  <si>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</si>
  <si>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</si>
  <si>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</si>
  <si>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</si>
  <si>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</si>
  <si>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</si>
  <si>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</si>
  <si>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</si>
  <si>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</si>
  <si>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</si>
  <si>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</si>
  <si>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</si>
  <si>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</si>
  <si>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</si>
  <si>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</si>
  <si>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</si>
  <si>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</si>
  <si>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</si>
  <si>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</si>
  <si>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</si>
  <si>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</si>
  <si>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</si>
  <si>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</si>
  <si>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</si>
  <si>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</si>
  <si>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</si>
  <si>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</si>
  <si>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</si>
  <si>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</si>
  <si>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</si>
  <si>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</si>
  <si>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</si>
  <si>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</si>
  <si>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</si>
  <si>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</si>
  <si>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</si>
  <si>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</si>
  <si>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</si>
  <si>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</si>
  <si>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</si>
  <si>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</si>
  <si>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</si>
  <si>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</si>
  <si>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</si>
  <si>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</si>
  <si>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</si>
  <si>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</si>
  <si>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</si>
  <si>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</si>
  <si>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</si>
  <si>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</si>
  <si>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</si>
  <si>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</si>
  <si>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</si>
  <si>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</si>
  <si>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</si>
  <si>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</si>
  <si>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</si>
  <si>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</si>
  <si>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</si>
  <si>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</si>
  <si>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</si>
  <si>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</si>
  <si>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</si>
  <si>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</si>
  <si>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</si>
  <si>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</si>
  <si>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</si>
  <si>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</si>
  <si>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</si>
  <si>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</si>
  <si>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</si>
  <si>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</si>
  <si>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</si>
  <si>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</si>
  <si>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</si>
  <si>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</si>
  <si>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</si>
  <si>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</si>
  <si>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</si>
  <si>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</si>
  <si>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</si>
  <si>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</si>
  <si>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</si>
  <si>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</si>
  <si>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</si>
  <si>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</si>
  <si>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</si>
  <si>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</si>
  <si>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</si>
  <si>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</si>
  <si>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</si>
  <si>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</si>
  <si>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</si>
  <si>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</si>
  <si>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</si>
  <si>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</si>
  <si>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</si>
  <si>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</si>
  <si>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</si>
  <si>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</si>
  <si>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</si>
  <si>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</si>
  <si>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</si>
  <si>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</si>
  <si>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</si>
  <si>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</si>
  <si>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</si>
  <si>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</si>
  <si>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</si>
  <si>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</si>
  <si>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</si>
  <si>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</si>
  <si>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</si>
  <si>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</si>
  <si>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</si>
  <si>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</si>
  <si>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</si>
  <si>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</si>
  <si>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</si>
  <si>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</si>
  <si>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</si>
  <si>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</si>
  <si>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</si>
  <si>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</si>
  <si>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</si>
  <si>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</si>
  <si>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</si>
  <si>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</si>
  <si>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</si>
  <si>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</si>
  <si>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</si>
  <si>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</si>
  <si>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</si>
  <si>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</si>
  <si>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</si>
  <si>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</si>
  <si>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</si>
  <si>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</si>
  <si>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</si>
  <si>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</si>
  <si>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</si>
  <si>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</si>
  <si>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</si>
  <si>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</si>
  <si>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</si>
  <si>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</si>
  <si>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</si>
  <si>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</si>
  <si>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</si>
  <si>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</si>
  <si>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</si>
  <si>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</si>
  <si>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</si>
  <si>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</si>
  <si>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</si>
  <si>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</si>
  <si>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</si>
  <si>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</si>
  <si>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</si>
  <si>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</si>
  <si>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</si>
  <si>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</si>
  <si>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</si>
  <si>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</si>
  <si>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</si>
  <si>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</si>
  <si>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</si>
  <si>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</si>
  <si>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</si>
  <si>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</si>
  <si>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</si>
  <si>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</si>
  <si>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</si>
  <si>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</si>
  <si>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</si>
  <si>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</si>
  <si>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</si>
  <si>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</si>
  <si>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</si>
  <si>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</si>
  <si>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</si>
  <si>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</si>
  <si>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</si>
  <si>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</si>
  <si>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</si>
  <si>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</si>
  <si>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</si>
  <si>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</si>
  <si>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</si>
  <si>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</si>
  <si>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</si>
  <si>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</si>
  <si>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</si>
  <si>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</si>
  <si>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</si>
  <si>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</si>
  <si>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</si>
  <si>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</si>
  <si>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</si>
  <si>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</si>
  <si>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</si>
  <si>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</si>
  <si>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</si>
  <si>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</si>
  <si>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</si>
  <si>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</si>
  <si>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</si>
  <si>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</si>
  <si>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</si>
  <si>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</si>
  <si>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</si>
  <si>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</si>
  <si>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</si>
  <si>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</si>
  <si>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</si>
  <si>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</si>
  <si>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</si>
  <si>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</si>
  <si>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</si>
  <si>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</si>
  <si>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</si>
  <si>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</si>
  <si>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</si>
  <si>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</si>
  <si>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</si>
  <si>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</si>
  <si>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</si>
  <si>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</si>
  <si>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</si>
  <si>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</si>
  <si>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</si>
  <si>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</si>
  <si>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</si>
  <si>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</si>
  <si>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</si>
  <si>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</si>
  <si>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</si>
  <si>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</si>
  <si>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</si>
  <si>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</si>
  <si>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</si>
  <si>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</si>
  <si>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</si>
  <si>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</si>
  <si>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</si>
  <si>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</si>
  <si>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</si>
  <si>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</si>
  <si>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</si>
  <si>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</si>
  <si>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</si>
  <si>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</si>
  <si>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</si>
  <si>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</si>
  <si>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</si>
  <si>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</si>
  <si>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</si>
  <si>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</si>
  <si>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</si>
  <si>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</si>
  <si>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</si>
  <si>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</si>
  <si>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</si>
  <si>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</si>
  <si>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</si>
  <si>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</si>
  <si>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</si>
  <si>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</si>
  <si>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</si>
  <si>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</si>
  <si>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</si>
  <si>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</si>
  <si>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</si>
  <si>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</si>
  <si>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</si>
  <si>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</si>
  <si>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</si>
  <si>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</si>
  <si>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</si>
  <si>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</si>
  <si>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</si>
  <si>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</si>
  <si>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</si>
  <si>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</si>
  <si>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</si>
  <si>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</si>
  <si>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</si>
  <si>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</si>
  <si>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</si>
  <si>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</si>
  <si>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</si>
  <si>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</si>
  <si>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</si>
  <si>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</si>
  <si>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</si>
  <si>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</si>
  <si>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</si>
  <si>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</si>
  <si>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</si>
  <si>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</si>
  <si>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</si>
  <si>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</si>
  <si>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</si>
  <si>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</si>
  <si>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</si>
  <si>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</si>
  <si>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</si>
  <si>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</si>
  <si>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</si>
  <si>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</si>
  <si>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</si>
  <si>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</si>
  <si>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</si>
  <si>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</si>
  <si>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</si>
  <si>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</si>
  <si>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</si>
  <si>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</si>
  <si>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</si>
  <si>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</si>
  <si>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</si>
  <si>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</si>
  <si>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</si>
  <si>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</si>
  <si>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</si>
  <si>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</si>
  <si>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</si>
  <si>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</si>
  <si>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</si>
  <si>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</si>
  <si>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</si>
  <si>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</si>
  <si>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</si>
  <si>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</si>
  <si>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</si>
  <si>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</si>
  <si>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</si>
  <si>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</si>
  <si>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</si>
  <si>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</si>
  <si>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</si>
  <si>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</si>
  <si>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</si>
  <si>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</si>
  <si>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</si>
  <si>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</si>
  <si>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</si>
  <si>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</si>
  <si>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</si>
  <si>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</si>
  <si>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</si>
  <si>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</si>
  <si>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</si>
  <si>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</si>
  <si>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</si>
  <si>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</si>
  <si>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</si>
  <si>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</si>
  <si>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</si>
  <si>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</si>
  <si>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</si>
  <si>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</si>
  <si>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</si>
  <si>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</si>
  <si>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</si>
  <si>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</si>
  <si>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</si>
  <si>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</si>
  <si>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</si>
  <si>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</si>
  <si>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</si>
  <si>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</si>
  <si>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</si>
  <si>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</si>
  <si>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</si>
  <si>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</si>
  <si>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</si>
  <si>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</si>
  <si>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</si>
  <si>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</si>
  <si>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</si>
  <si>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</si>
  <si>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</si>
  <si>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</si>
  <si>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</si>
  <si>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</si>
  <si>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</si>
  <si>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</si>
  <si>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</si>
  <si>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</si>
  <si>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</si>
  <si>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</si>
  <si>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</si>
  <si>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</si>
  <si>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</si>
  <si>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</si>
  <si>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</si>
  <si>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</si>
  <si>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</si>
  <si>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</si>
  <si>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</si>
  <si>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</si>
  <si>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</si>
  <si>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</si>
  <si>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</si>
  <si>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</si>
  <si>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</si>
  <si>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</si>
  <si>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</si>
  <si>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</si>
  <si>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</si>
  <si>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</si>
  <si>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</si>
  <si>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</si>
  <si>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</si>
  <si>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</si>
  <si>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</si>
  <si>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</si>
  <si>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</si>
  <si>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</si>
  <si>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</si>
  <si>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</si>
  <si>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</si>
  <si>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</si>
  <si>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</si>
  <si>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</si>
  <si>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</si>
  <si>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</si>
  <si>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</si>
  <si>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</si>
  <si>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</si>
  <si>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</si>
  <si>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</si>
  <si>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</si>
  <si>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</si>
  <si>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</si>
  <si>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</si>
  <si>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</si>
  <si>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</si>
  <si>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</si>
  <si>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</si>
  <si>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</si>
  <si>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</si>
  <si>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</si>
  <si>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</si>
  <si>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</si>
  <si>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</si>
  <si>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</si>
  <si>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</si>
  <si>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</si>
  <si>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</si>
  <si>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</si>
  <si>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</si>
  <si>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</si>
  <si>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</si>
  <si>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</si>
  <si>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</si>
  <si>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</si>
  <si>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</si>
  <si>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</si>
  <si>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</si>
  <si>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</si>
  <si>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</si>
  <si>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</si>
  <si>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</si>
  <si>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</si>
  <si>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</si>
  <si>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</si>
  <si>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</si>
  <si>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</si>
  <si>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</si>
  <si>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</si>
  <si>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</si>
  <si>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</si>
  <si>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</si>
  <si>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</si>
  <si>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</si>
  <si>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</si>
  <si>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</si>
  <si>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</si>
  <si>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</si>
  <si>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</si>
  <si>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</si>
  <si>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</si>
  <si>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</si>
  <si>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</si>
  <si>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</si>
  <si>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</si>
  <si>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</si>
  <si>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</si>
  <si>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</si>
  <si>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</si>
  <si>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</si>
  <si>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</si>
  <si>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</si>
  <si>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</si>
  <si>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</si>
  <si>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</si>
  <si>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</si>
  <si>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</si>
  <si>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</si>
  <si>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</si>
  <si>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</si>
  <si>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</si>
  <si>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</si>
  <si>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</si>
  <si>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</si>
  <si>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</si>
  <si>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</si>
  <si>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</si>
  <si>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</si>
  <si>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</si>
  <si>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</si>
  <si>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</si>
  <si>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</si>
  <si>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</si>
  <si>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</si>
  <si>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</si>
  <si>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</si>
  <si>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</si>
  <si>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</si>
  <si>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</si>
  <si>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</si>
  <si>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</si>
  <si>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</si>
  <si>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</si>
  <si>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</si>
  <si>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</si>
  <si>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</si>
  <si>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</si>
  <si>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</si>
  <si>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</si>
  <si>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</si>
  <si>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</si>
  <si>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</si>
  <si>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</si>
  <si>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</si>
  <si>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</si>
  <si>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</si>
  <si>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</si>
  <si>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</si>
  <si>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</si>
  <si>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</si>
  <si>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</si>
  <si>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</si>
  <si>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</si>
  <si>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</si>
  <si>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</si>
  <si>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</si>
  <si>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</si>
  <si>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</si>
  <si>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</si>
  <si>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</si>
  <si>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</si>
  <si>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</si>
  <si>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</si>
  <si>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</si>
  <si>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</si>
  <si>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</si>
  <si>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</si>
  <si>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</si>
  <si>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</si>
  <si>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</si>
  <si>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</si>
  <si>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</si>
  <si>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</si>
  <si>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</si>
  <si>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</si>
  <si>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</si>
  <si>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</si>
  <si>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</si>
  <si>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</si>
  <si>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</si>
  <si>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</si>
  <si>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</si>
  <si>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</si>
  <si>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</si>
  <si>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</si>
  <si>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</si>
  <si>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</si>
  <si>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</si>
  <si>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</si>
  <si>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</si>
  <si>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</si>
  <si>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</si>
  <si>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</si>
  <si>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</si>
  <si>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</si>
  <si>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</si>
  <si>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</si>
  <si>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</si>
  <si>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</si>
  <si>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</si>
  <si>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</si>
  <si>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</si>
  <si>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</si>
  <si>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</si>
  <si>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</si>
  <si>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</si>
  <si>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</si>
  <si>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</si>
  <si>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</si>
  <si>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</si>
  <si>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</si>
  <si>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</si>
  <si>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</si>
  <si>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</si>
  <si>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</si>
  <si>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</si>
  <si>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</si>
  <si>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</si>
  <si>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</si>
  <si>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</si>
  <si>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</si>
  <si>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</si>
  <si>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</si>
  <si>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</si>
  <si>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</si>
  <si>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</si>
  <si>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</si>
  <si>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</si>
  <si>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</si>
  <si>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</si>
  <si>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</si>
  <si>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</si>
  <si>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</si>
  <si>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</si>
  <si>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</si>
  <si>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</si>
  <si>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</si>
  <si>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</si>
  <si>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</si>
  <si>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</si>
  <si>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</si>
  <si>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</si>
  <si>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</si>
  <si>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</si>
  <si>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</si>
  <si>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</si>
  <si>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</si>
  <si>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</si>
  <si>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</si>
  <si>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</si>
  <si>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</si>
  <si>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</si>
  <si>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</si>
  <si>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</si>
  <si>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</si>
  <si>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</si>
  <si>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</si>
  <si>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</si>
  <si>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</si>
  <si>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</si>
  <si>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</si>
  <si>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</si>
  <si>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</si>
  <si>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</si>
  <si>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</si>
  <si>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</si>
  <si>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</si>
  <si>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</si>
  <si>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</si>
  <si>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</si>
  <si>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</si>
  <si>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</si>
  <si>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</si>
  <si>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</si>
  <si>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</si>
  <si>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</si>
  <si>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</si>
  <si>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</si>
  <si>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</si>
  <si>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</si>
  <si>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</si>
  <si>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</si>
  <si>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</si>
  <si>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</si>
  <si>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</si>
  <si>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</si>
  <si>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</si>
  <si>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</si>
  <si>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</si>
  <si>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</si>
  <si>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</si>
  <si>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</si>
  <si>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</si>
  <si>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</si>
  <si>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</si>
  <si>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</si>
  <si>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</si>
  <si>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</si>
  <si>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</si>
  <si>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</si>
  <si>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</si>
  <si>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</si>
  <si>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</si>
  <si>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</si>
  <si>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</si>
  <si>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</si>
  <si>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</si>
  <si>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</si>
  <si>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</si>
  <si>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</si>
  <si>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</si>
  <si>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</si>
  <si>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</si>
  <si>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</si>
  <si>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</si>
  <si>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</si>
  <si>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</si>
  <si>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</si>
  <si>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</si>
  <si>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</si>
  <si>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</si>
  <si>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</si>
  <si>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</si>
  <si>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</si>
  <si>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</si>
  <si>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</si>
  <si>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</si>
  <si>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</si>
  <si>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</si>
  <si>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</si>
  <si>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</si>
  <si>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</si>
  <si>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</si>
  <si>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</si>
  <si>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</si>
  <si>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</si>
  <si>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</si>
  <si>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</si>
  <si>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</si>
  <si>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</si>
  <si>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</si>
  <si>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</si>
  <si>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</si>
  <si>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</si>
  <si>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</si>
  <si>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</si>
  <si>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</si>
  <si>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</si>
  <si>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</si>
  <si>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</si>
  <si>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</si>
  <si>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</si>
  <si>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</si>
  <si>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</si>
  <si>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</si>
  <si>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</si>
  <si>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</si>
  <si>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</si>
  <si>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</si>
  <si>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</si>
  <si>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</si>
  <si>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</si>
  <si>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</si>
  <si>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</si>
  <si>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</si>
  <si>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</si>
  <si>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</si>
  <si>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</si>
  <si>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</si>
  <si>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</si>
  <si>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</si>
  <si>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</si>
  <si>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</si>
  <si>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</si>
  <si>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</si>
  <si>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</si>
  <si>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</si>
  <si>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</si>
  <si>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</si>
  <si>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</si>
  <si>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</si>
  <si>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</si>
  <si>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</si>
  <si>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</si>
  <si>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</si>
  <si>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</si>
  <si>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</si>
  <si>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</si>
  <si>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</si>
  <si>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</si>
  <si>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</si>
  <si>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</si>
  <si>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</si>
  <si>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</si>
  <si>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</si>
  <si>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</si>
  <si>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</si>
  <si>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</si>
  <si>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</si>
  <si>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</si>
  <si>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</si>
  <si>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</si>
  <si>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</si>
  <si>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</si>
  <si>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</si>
  <si>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</si>
  <si>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</si>
  <si>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</si>
  <si>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</si>
  <si>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</si>
  <si>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</si>
  <si>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</si>
  <si>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</si>
  <si>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</si>
  <si>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</si>
  <si>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</si>
  <si>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</si>
  <si>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</si>
  <si>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</si>
  <si>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</si>
  <si>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</si>
  <si>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</si>
  <si>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</si>
  <si>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</si>
  <si>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</si>
  <si>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</si>
  <si>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</si>
  <si>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</si>
  <si>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</si>
  <si>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</si>
  <si>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</si>
  <si>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</si>
  <si>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</si>
  <si>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</si>
  <si>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</si>
  <si>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</si>
  <si>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</si>
  <si>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</si>
  <si>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</si>
  <si>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</si>
  <si>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</si>
  <si>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</si>
  <si>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</si>
  <si>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</si>
  <si>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</si>
  <si>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</si>
  <si>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</si>
  <si>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</si>
  <si>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</si>
  <si>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</si>
  <si>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</si>
  <si>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</si>
  <si>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</si>
  <si>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</si>
  <si>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</si>
  <si>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</si>
  <si>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</si>
  <si>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</si>
  <si>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</si>
  <si>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</si>
  <si>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</si>
  <si>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</si>
  <si>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</si>
  <si>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</si>
  <si>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</si>
  <si>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</si>
  <si>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</si>
  <si>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</si>
  <si>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</si>
  <si>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</si>
  <si>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</si>
  <si>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</si>
  <si>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</si>
  <si>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</si>
  <si>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</si>
  <si>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</si>
  <si>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</si>
  <si>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</si>
  <si>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</si>
  <si>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</si>
  <si>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</si>
  <si>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</si>
  <si>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</si>
  <si>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</si>
  <si>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</si>
  <si>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</si>
  <si>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</si>
  <si>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</si>
  <si>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</si>
  <si>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</si>
  <si>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</si>
  <si>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</si>
  <si>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</si>
  <si>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</si>
  <si>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</si>
  <si>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</si>
  <si>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</si>
  <si>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</si>
  <si>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</si>
  <si>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</si>
  <si>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</si>
  <si>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</si>
  <si>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</si>
  <si>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</si>
  <si>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</si>
  <si>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</si>
  <si>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</si>
  <si>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</si>
  <si>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</si>
  <si>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</si>
  <si>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</si>
  <si>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</si>
  <si>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</si>
  <si>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</si>
  <si>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</si>
  <si>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</si>
  <si>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</si>
  <si>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</si>
  <si>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</si>
  <si>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</si>
  <si>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</si>
  <si>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</si>
  <si>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</si>
  <si>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</si>
  <si>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</si>
  <si>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</si>
  <si>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</si>
  <si>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</si>
  <si>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</si>
  <si>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</si>
  <si>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</si>
  <si>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</si>
  <si>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</si>
  <si>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</si>
  <si>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</si>
  <si>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</si>
  <si>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</si>
  <si>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</si>
  <si>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</si>
  <si>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</si>
  <si>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</si>
  <si>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</si>
  <si>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</si>
  <si>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</si>
  <si>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</si>
  <si>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</si>
  <si>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</si>
  <si>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</si>
  <si>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</si>
  <si>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</si>
  <si>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</si>
  <si>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</si>
  <si>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</si>
  <si>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</si>
  <si>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</si>
  <si>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</si>
  <si>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</si>
  <si>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</si>
  <si>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</si>
  <si>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</si>
  <si>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</si>
  <si>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</si>
  <si>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</si>
  <si>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</si>
  <si>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</si>
  <si>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</si>
  <si>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</si>
  <si>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</si>
  <si>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</si>
  <si>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</si>
  <si>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</si>
  <si>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</si>
  <si>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</si>
  <si>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</si>
  <si>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</si>
  <si>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</si>
  <si>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</si>
  <si>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</si>
  <si>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</si>
  <si>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</si>
  <si>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</si>
  <si>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</si>
  <si>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</si>
  <si>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</si>
  <si>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</si>
  <si>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</si>
  <si>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</si>
  <si>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</si>
  <si>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</si>
  <si>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</si>
  <si>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</si>
  <si>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</si>
  <si>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</si>
  <si>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</si>
  <si>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</si>
  <si>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</si>
  <si>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</si>
  <si>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</si>
  <si>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</si>
  <si>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</si>
  <si>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</si>
  <si>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</si>
  <si>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</si>
  <si>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</si>
  <si>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</si>
  <si>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</si>
  <si>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</si>
  <si>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</si>
  <si>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</si>
  <si>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</si>
  <si>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</si>
  <si>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</si>
  <si>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</si>
  <si>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</si>
  <si>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</si>
  <si>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</si>
  <si>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</si>
  <si>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</si>
  <si>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</si>
  <si>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</si>
  <si>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</si>
  <si>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</si>
  <si>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</si>
  <si>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</si>
  <si>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</si>
  <si>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</si>
  <si>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</si>
  <si>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</si>
  <si>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</si>
  <si>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</si>
  <si>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</si>
  <si>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</si>
  <si>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</si>
  <si>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</si>
  <si>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</si>
  <si>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</si>
  <si>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</si>
  <si>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</si>
  <si>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</si>
  <si>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</si>
  <si>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</si>
  <si>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</si>
  <si>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</si>
  <si>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</si>
  <si>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</si>
  <si>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</si>
  <si>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</si>
  <si>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</si>
  <si>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</si>
  <si>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</si>
  <si>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</si>
  <si>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</si>
  <si>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</si>
  <si>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</si>
  <si>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</si>
  <si>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</si>
  <si>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</si>
  <si>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</si>
  <si>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</si>
  <si>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</si>
  <si>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MENOS R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</si>
  <si>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</si>
  <si>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</si>
  <si>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</si>
  <si>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</si>
  <si>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</si>
  <si>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</si>
  <si>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</si>
  <si>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</si>
  <si>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</si>
  <si>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</si>
  <si>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</si>
  <si>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</si>
  <si>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</si>
  <si>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</si>
  <si>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</si>
  <si>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</si>
  <si>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</si>
  <si>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</si>
  <si>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</si>
  <si>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</si>
  <si>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</si>
  <si>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</si>
  <si>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</si>
  <si>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</si>
  <si>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</si>
  <si>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</si>
  <si>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</si>
  <si>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</si>
  <si>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</si>
  <si>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</si>
  <si>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</si>
  <si>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</si>
  <si>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</si>
  <si>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</si>
  <si>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</si>
  <si>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</si>
  <si>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</si>
  <si>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</si>
  <si>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</si>
  <si>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</si>
  <si>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</si>
  <si>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</si>
  <si>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</si>
  <si>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</si>
  <si>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</si>
  <si>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</si>
  <si>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</si>
  <si>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</si>
  <si>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</si>
  <si>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</si>
  <si>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</si>
  <si>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</si>
  <si>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</si>
  <si>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</si>
  <si>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</si>
  <si>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</si>
  <si>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</si>
  <si>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</si>
  <si>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</si>
  <si>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</si>
  <si>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</si>
  <si>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</si>
  <si>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</si>
  <si>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</si>
  <si>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</si>
  <si>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</si>
  <si>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05111302771027</t>
  </si>
  <si>
    <t>JOSE RIGOBERTO CORDOBA BARRERA</t>
  </si>
  <si>
    <t>005703912</t>
  </si>
  <si>
    <t>JOSE RICARDO ANTONIO MOLINA</t>
  </si>
  <si>
    <t>06023010921017</t>
  </si>
  <si>
    <t>TALLERES SOLDATOR S.A DE C.V.</t>
  </si>
  <si>
    <t>06140207081033</t>
  </si>
  <si>
    <t>POWER SUPPLY S.A DE C.V</t>
  </si>
  <si>
    <t>06140209111053</t>
  </si>
  <si>
    <t>Vip Marketing, S.A de C.V.</t>
  </si>
  <si>
    <t>06140302870017</t>
  </si>
  <si>
    <t>ACEROS Y SALES SALVADOREÑOS S.A DE C.V.</t>
  </si>
  <si>
    <t>06140311171036</t>
  </si>
  <si>
    <t>SOLARTECH CENTROAMERICA S.A DE C.V</t>
  </si>
  <si>
    <t>06140402001010</t>
  </si>
  <si>
    <t xml:space="preserve">STAR MAIL S.A DE C.V </t>
  </si>
  <si>
    <t>06140410011032</t>
  </si>
  <si>
    <t>ACERO NOPA STEEL S.A DE C.V.</t>
  </si>
  <si>
    <t>06140509171066</t>
  </si>
  <si>
    <t xml:space="preserve">AQUASISTEMAS DE EL SALVADOR S.A DE C.V </t>
  </si>
  <si>
    <t>06140607161028</t>
  </si>
  <si>
    <t>PROVEEDORA DE RODAMIENTOS S.A DE C.V.</t>
  </si>
  <si>
    <t>06140705651014</t>
  </si>
  <si>
    <t xml:space="preserve">FELIX RAMIREZ ABREGO </t>
  </si>
  <si>
    <t>06140705901331</t>
  </si>
  <si>
    <t>WILLIAM JOSE GUEVARA</t>
  </si>
  <si>
    <t>06140803111012</t>
  </si>
  <si>
    <t xml:space="preserve">CELASA INGENIERIAS Y EQUIPOS S.A DE C.V </t>
  </si>
  <si>
    <t>06140807141021</t>
  </si>
  <si>
    <t xml:space="preserve">SEGURIDAD E INVERSIONES S.A DE C.V 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</si>
  <si>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</si>
  <si>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</si>
  <si>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</si>
  <si>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</si>
  <si>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</si>
  <si>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</si>
  <si>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COVI S.A DE C.V.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</si>
  <si>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</si>
  <si>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</si>
  <si>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</si>
  <si>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</si>
  <si>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</si>
  <si>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</si>
  <si>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</si>
  <si>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</si>
  <si>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06141402051099</t>
  </si>
  <si>
    <t xml:space="preserve">JEA S.A DE C.V. </t>
  </si>
  <si>
    <t>06141404161045</t>
  </si>
  <si>
    <t>GRUPO FERRESAL Y JM CONSTRUCCIONES</t>
  </si>
  <si>
    <t>06141408711090</t>
  </si>
  <si>
    <t>BENJAMIN ALFREDO ABARCA</t>
  </si>
  <si>
    <t>06141409121050</t>
  </si>
  <si>
    <t>CAMPOS ESCOBAR S.A DE C.V.</t>
  </si>
  <si>
    <t>06141509891057</t>
  </si>
  <si>
    <t xml:space="preserve">F.ROLANDO CANIZALES </t>
  </si>
  <si>
    <t>06141606691119</t>
  </si>
  <si>
    <t>CARLOS ROBERTO HERNANDEZ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</si>
  <si>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</si>
  <si>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</si>
  <si>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</si>
  <si>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</si>
  <si>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</si>
  <si>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</si>
  <si>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</si>
  <si>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</si>
  <si>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</si>
  <si>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</si>
  <si>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</si>
  <si>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</si>
  <si>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</si>
  <si>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</si>
  <si>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</si>
  <si>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06142403770051</t>
  </si>
  <si>
    <t>ANA GLADYS CORDOBA</t>
  </si>
  <si>
    <t>06142609701090</t>
  </si>
  <si>
    <t xml:space="preserve">SAMUEL ARMANDO DUBON </t>
  </si>
  <si>
    <t>06142610201025</t>
  </si>
  <si>
    <t>RODAMIENTOS Y REPUESTOS PARA MOTOCICLETA</t>
  </si>
  <si>
    <t>06142710780023</t>
  </si>
  <si>
    <t>QUIMICA INDUSTRIAL S.A DE C.V.</t>
  </si>
  <si>
    <t>06142803171026</t>
  </si>
  <si>
    <t xml:space="preserve">COPPER GROUP S.A DE C.V </t>
  </si>
  <si>
    <t>06142810061058</t>
  </si>
  <si>
    <t xml:space="preserve">CELULOSA Y COLORANTES EL SALVADOR S.A DE C.V </t>
  </si>
  <si>
    <t>06143012871071</t>
  </si>
  <si>
    <t>CORINA MARGARITA SOSA DE HERNANDEZ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</si>
  <si>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</si>
  <si>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</si>
  <si>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</si>
  <si>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</si>
  <si>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</si>
  <si>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</si>
  <si>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</si>
  <si>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</si>
  <si>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</si>
  <si>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</si>
  <si>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</si>
  <si>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</si>
  <si>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</si>
  <si>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</si>
  <si>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</si>
  <si>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</si>
  <si>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</si>
  <si>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</si>
  <si>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</si>
  <si>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</si>
  <si>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</si>
  <si>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</si>
  <si>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</si>
  <si>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</si>
  <si>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</si>
  <si>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</si>
  <si>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</si>
  <si>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</si>
  <si>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</si>
  <si>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</si>
  <si>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02101809761019</t>
  </si>
  <si>
    <t>ALEJANDRO FRANCISCO MONTOYA GIRON</t>
  </si>
  <si>
    <t>06142904630160</t>
  </si>
  <si>
    <t>ASETCA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</si>
  <si>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</si>
  <si>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</si>
  <si>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</si>
  <si>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</si>
  <si>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</si>
  <si>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</si>
  <si>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06140103031026</t>
  </si>
  <si>
    <t>CLUTCH EXPRESS S.A DE C.V.</t>
  </si>
  <si>
    <t>06142204860027</t>
  </si>
  <si>
    <t>MAURICIO NAPOLEON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</si>
  <si>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</si>
  <si>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</si>
  <si>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</si>
  <si>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</si>
  <si>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</si>
  <si>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</si>
  <si>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</si>
  <si>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</si>
  <si>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</si>
  <si>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</si>
  <si>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</si>
  <si>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</si>
  <si>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</si>
  <si>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</si>
  <si>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</si>
  <si>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</si>
  <si>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</si>
  <si>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</si>
  <si>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</si>
  <si>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</si>
  <si>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</si>
  <si>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</si>
  <si>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06143005051069</t>
  </si>
  <si>
    <t>PROAGROFE S.A DE C.V.</t>
  </si>
  <si>
    <t>06140510091041</t>
  </si>
  <si>
    <t>DISTRIBUIDORA MARANATHA S.A DE C.V.</t>
  </si>
  <si>
    <t>06142710761257</t>
  </si>
  <si>
    <t>SANDRA YANETH PEÑATE DE GUZMAN</t>
  </si>
  <si>
    <t>06141902091038</t>
  </si>
  <si>
    <t>PRODYLAB S.A DE C.V.</t>
  </si>
  <si>
    <t>REPUESTOS DIDEA S.A DE C.V.</t>
  </si>
  <si>
    <t>06191411771018</t>
  </si>
  <si>
    <t>WILLIAN ERNESTO BARRIENTOS</t>
  </si>
  <si>
    <t>06143008061057</t>
  </si>
  <si>
    <t>OCON S.A DE C.V.</t>
  </si>
  <si>
    <t>06141709011035</t>
  </si>
  <si>
    <t>IMPORTADORA MANHATTAN S.A DE C.V.</t>
  </si>
  <si>
    <t>06141410901506</t>
  </si>
  <si>
    <t>ARTERIA ESTUDIO</t>
  </si>
  <si>
    <t>06141808941052</t>
  </si>
  <si>
    <t>CASA MUÑOZ S.A DE C.V.</t>
  </si>
  <si>
    <t>05112311161017</t>
  </si>
  <si>
    <t>PAMELA BEAUTY SUPPLY S.A DE C.V.</t>
  </si>
  <si>
    <t>06140404001025</t>
  </si>
  <si>
    <t>SERVITEK S.A DE C.V.</t>
  </si>
  <si>
    <t>05102905901015</t>
  </si>
  <si>
    <t>CRISTIAN ERICSON MONTERROSA GOMEZ</t>
  </si>
  <si>
    <t>11180112320023</t>
  </si>
  <si>
    <t xml:space="preserve">MARTA HERMINIA MARTINEZ </t>
  </si>
  <si>
    <t>06142603721196</t>
  </si>
  <si>
    <t>JOSE NEFTALI HERNANDEZ SANCHEZ</t>
  </si>
  <si>
    <t>06143108911074</t>
  </si>
  <si>
    <t>EDUARDO JAVIER ROCHAC FERRUFINO</t>
  </si>
  <si>
    <t>02102311620052</t>
  </si>
  <si>
    <t xml:space="preserve">ANGEL MAURICIO TRUJILLO </t>
  </si>
  <si>
    <t>06082511590014</t>
  </si>
  <si>
    <t>CARLOS ERNESTO MEJIA RIVAS</t>
  </si>
  <si>
    <t>04330307590010</t>
  </si>
  <si>
    <t>MARIA ISABEL AVELAR</t>
  </si>
  <si>
    <t>06140701091041</t>
  </si>
  <si>
    <t>INVERSIONES ACEITUNO S.A DE C.V.</t>
  </si>
  <si>
    <t>06040302650016</t>
  </si>
  <si>
    <t>ULISES OLMEDO SANCHEZ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</si>
  <si>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</si>
  <si>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</si>
  <si>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</si>
  <si>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</si>
  <si>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</si>
  <si>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</si>
  <si>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</si>
  <si>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</si>
  <si>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</si>
  <si>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</si>
  <si>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</si>
  <si>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</si>
  <si>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</si>
  <si>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</si>
  <si>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</si>
  <si>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</si>
  <si>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</si>
  <si>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</si>
  <si>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</si>
  <si>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</si>
  <si>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14041507881018</t>
  </si>
  <si>
    <t>OSCAR ALEJANDRO ALVARENGA BONILLA</t>
  </si>
  <si>
    <t>06141501101073</t>
  </si>
  <si>
    <t>ROSA AUTOPARTS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</si>
  <si>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</si>
  <si>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</si>
  <si>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</si>
  <si>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</si>
  <si>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</si>
  <si>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</si>
  <si>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04310608891017</t>
  </si>
  <si>
    <t>SALVADOR ERNESTO GALAN</t>
  </si>
  <si>
    <t>05172512691017</t>
  </si>
  <si>
    <t>SUSY DEL CARMEN SOLORZANO DE FIGUERO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</si>
  <si>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</si>
  <si>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</si>
  <si>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</si>
  <si>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</si>
  <si>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</si>
  <si>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</si>
  <si>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</si>
  <si>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</si>
  <si>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</si>
  <si>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</si>
  <si>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</si>
  <si>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</si>
  <si>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</si>
  <si>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</si>
  <si>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</si>
  <si>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</si>
  <si>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</si>
  <si>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</si>
  <si>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05020712861028</t>
  </si>
  <si>
    <t>GARDENIA FLOR DE MARIA LOPEZ</t>
  </si>
  <si>
    <t>03151705191025</t>
  </si>
  <si>
    <t>SUMINISTROS ELECTRICOS Y TECNOENERGIA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</si>
  <si>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</si>
  <si>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</si>
  <si>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</si>
  <si>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</si>
  <si>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</si>
  <si>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</si>
  <si>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</si>
  <si>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</si>
  <si>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</si>
  <si>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</si>
  <si>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</si>
  <si>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</si>
  <si>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</si>
  <si>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</si>
  <si>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</si>
  <si>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</si>
  <si>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</si>
  <si>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</si>
  <si>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</si>
  <si>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</si>
  <si>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</si>
  <si>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</si>
  <si>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06142005091013</t>
  </si>
  <si>
    <t>ACAR S.A DE C.V.</t>
  </si>
  <si>
    <t>06142603520108</t>
  </si>
  <si>
    <t>OSCAR ATILIO PLEITEZ JUAREZ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</si>
  <si>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</si>
  <si>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</si>
  <si>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</si>
  <si>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</si>
  <si>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</si>
  <si>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</si>
  <si>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</si>
  <si>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</si>
  <si>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</si>
  <si>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</si>
  <si>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</si>
  <si>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</si>
  <si>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</si>
  <si>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</si>
  <si>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</si>
  <si>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</si>
  <si>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</si>
  <si>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</si>
  <si>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</si>
  <si>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</si>
  <si>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</si>
  <si>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</si>
  <si>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</si>
  <si>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</si>
  <si>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06141211141047</t>
  </si>
  <si>
    <t>THE COFFE NET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</si>
  <si>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</si>
  <si>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</si>
  <si>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</si>
  <si>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</si>
  <si>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</si>
  <si>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</si>
  <si>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</si>
  <si>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</si>
  <si>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</si>
  <si>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</si>
  <si>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</si>
  <si>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</si>
  <si>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</si>
  <si>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</si>
  <si>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06140411151040</t>
  </si>
  <si>
    <t>DIVERCELL S.A DE C.V.</t>
  </si>
  <si>
    <t>06142904051048</t>
  </si>
  <si>
    <t>PRODUCTOS INDUSTRIALES Y MAQUINARIA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</si>
  <si>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</si>
  <si>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</si>
  <si>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</si>
  <si>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</si>
  <si>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</si>
  <si>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</si>
  <si>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</si>
  <si>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</si>
  <si>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</si>
  <si>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</si>
  <si>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</si>
  <si>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</si>
  <si>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</si>
  <si>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</si>
  <si>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</si>
  <si>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</si>
  <si>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</si>
  <si>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</si>
  <si>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</si>
  <si>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</si>
  <si>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05032703771014</t>
  </si>
  <si>
    <t>JUAN ANTONIO COLOCHO MEDRANO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</si>
  <si>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</si>
  <si>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</si>
  <si>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</si>
  <si>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</si>
  <si>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</si>
  <si>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</si>
  <si>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</si>
  <si>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</si>
  <si>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</si>
  <si>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</si>
  <si>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06173003001010</t>
  </si>
  <si>
    <t>SALVAGRO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</si>
  <si>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</si>
  <si>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</si>
  <si>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</si>
  <si>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</si>
  <si>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</si>
  <si>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</si>
  <si>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</si>
  <si>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</si>
  <si>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10010105811024</t>
  </si>
  <si>
    <t>YASMIN ELIZABETH AREVALO</t>
  </si>
  <si>
    <t>06140706750010</t>
  </si>
  <si>
    <t xml:space="preserve">BODEGAS GENERALES DE DEPOSITO S.A </t>
  </si>
  <si>
    <t>06142708121046</t>
  </si>
  <si>
    <t>PCS CENTRAL AMERICA,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</si>
  <si>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</si>
  <si>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</si>
  <si>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</si>
  <si>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</si>
  <si>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</si>
  <si>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</si>
  <si>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</si>
  <si>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</si>
  <si>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</si>
  <si>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</si>
  <si>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</si>
  <si>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</si>
  <si>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</si>
  <si>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</si>
  <si>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</si>
  <si>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</si>
  <si>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</si>
  <si>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</si>
  <si>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</si>
  <si>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</si>
  <si>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</si>
  <si>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</si>
  <si>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</si>
  <si>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</si>
  <si>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</si>
  <si>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</si>
  <si>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</si>
  <si>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</si>
  <si>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</si>
  <si>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</si>
  <si>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</si>
  <si>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</si>
  <si>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05031610151010</t>
  </si>
  <si>
    <t>GRUPO DUARTE LOPEZ S.A DE C.V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</si>
  <si>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</si>
  <si>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</si>
  <si>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</si>
  <si>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</si>
  <si>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</si>
  <si>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</si>
  <si>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</si>
  <si>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</si>
  <si>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</si>
  <si>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</si>
  <si>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</si>
  <si>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</si>
  <si>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</si>
  <si>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</si>
  <si>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</si>
  <si>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</si>
  <si>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</si>
  <si>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</si>
  <si>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</si>
  <si>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</si>
  <si>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</si>
  <si>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</si>
  <si>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</si>
  <si>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</si>
  <si>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</si>
  <si>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</si>
  <si>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06141711941104</t>
  </si>
  <si>
    <t>FUNDACION INSTITUTO SALVADOREÑO DEL CEMENTO</t>
  </si>
  <si>
    <t>06142905111010</t>
  </si>
  <si>
    <t>GRUPO VALMIX S.A DE C.V.</t>
  </si>
  <si>
    <t>02100402741017</t>
  </si>
  <si>
    <t>DLMARK GIOVANNI ASCENCIO ORTIZ</t>
  </si>
  <si>
    <t>10100312771023</t>
  </si>
  <si>
    <t>REINA ISABEL SANCHEZ HERNANDEZ</t>
  </si>
  <si>
    <t>06142908941013</t>
  </si>
  <si>
    <t>M3 ASOCIADOS S.A DE C.V.</t>
  </si>
  <si>
    <t>06141306161010</t>
  </si>
  <si>
    <t>ECAT S.A DE C.V.</t>
  </si>
  <si>
    <t>06140705921391</t>
  </si>
  <si>
    <t>ISAAC VLADIMIR CALLEJAS RIVAS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</si>
  <si>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</si>
  <si>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</si>
  <si>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</si>
  <si>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</si>
  <si>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</si>
  <si>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</si>
  <si>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</si>
  <si>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</si>
  <si>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</si>
  <si>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</si>
  <si>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</si>
  <si>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</si>
  <si>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06140110191055</t>
  </si>
  <si>
    <t>HYM, S.A DE C.V.</t>
  </si>
  <si>
    <t>06141903931072</t>
  </si>
  <si>
    <t>BALMORE ALEJANDRO MARTINEZ VIZCARRA</t>
  </si>
  <si>
    <t>06142003921027</t>
  </si>
  <si>
    <t>MAPRECO S.A DE C.V.</t>
  </si>
  <si>
    <t>06142502211030</t>
  </si>
  <si>
    <t>GRUPO TIRE EXPRESS,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</si>
  <si>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</si>
  <si>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</si>
  <si>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</si>
  <si>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</si>
  <si>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</si>
  <si>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</si>
  <si>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</si>
  <si>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</si>
  <si>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</si>
  <si>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</si>
  <si>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</si>
  <si>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</si>
  <si>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</si>
  <si>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</si>
  <si>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</si>
  <si>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</si>
  <si>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</si>
  <si>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</si>
  <si>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</si>
  <si>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</si>
  <si>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</si>
  <si>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</si>
  <si>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</si>
  <si>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</si>
  <si>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</si>
  <si>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</si>
  <si>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20220242694</t>
  </si>
  <si>
    <t>QUANGONG MACHINERY CO LTD</t>
  </si>
  <si>
    <t>06140705121042</t>
  </si>
  <si>
    <t>AVANCORT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</si>
  <si>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</si>
  <si>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</si>
  <si>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</si>
  <si>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</si>
  <si>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</si>
  <si>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</si>
  <si>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</si>
  <si>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</si>
  <si>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</si>
  <si>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</si>
  <si>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</si>
  <si>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</si>
  <si>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</si>
  <si>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</si>
  <si>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</si>
  <si>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</si>
  <si>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</si>
  <si>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</si>
  <si>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</si>
  <si>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</si>
  <si>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</si>
  <si>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</si>
  <si>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</si>
  <si>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</si>
  <si>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</si>
  <si>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</si>
  <si>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</si>
  <si>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</si>
  <si>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</si>
  <si>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</si>
  <si>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</si>
  <si>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</si>
  <si>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06140801201057</t>
  </si>
  <si>
    <t>UNION DE PERSONAS, MELENDEZ PITIN</t>
  </si>
  <si>
    <t>06142110921080</t>
  </si>
  <si>
    <t>DAVID ALEJANDRO NAVAS RODRIGUEZ</t>
  </si>
  <si>
    <t>06142708820025</t>
  </si>
  <si>
    <t>QUIMICAL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</si>
  <si>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</si>
  <si>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</si>
  <si>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</si>
  <si>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</si>
  <si>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</si>
  <si>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</si>
  <si>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</si>
  <si>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</si>
  <si>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</si>
  <si>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</si>
  <si>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</si>
  <si>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</si>
  <si>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05151612570010</t>
  </si>
  <si>
    <t>JOSE EDGARDO BARRIOS AREVALO</t>
  </si>
  <si>
    <t>06142009640022</t>
  </si>
  <si>
    <t>OSCAR ARMANDO MENDOZA MENENDEZ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</si>
  <si>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</si>
  <si>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</si>
  <si>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</si>
  <si>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</si>
  <si>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</si>
  <si>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</si>
  <si>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</si>
  <si>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</si>
  <si>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</si>
  <si>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</si>
  <si>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</si>
  <si>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</si>
  <si>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</si>
  <si>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</si>
  <si>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</si>
  <si>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</si>
  <si>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</si>
  <si>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</si>
  <si>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</si>
  <si>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</si>
  <si>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</si>
  <si>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</si>
  <si>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</si>
  <si>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</si>
  <si>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03150901881084</t>
  </si>
  <si>
    <t>DAVID ORLANDO RIVERA RODRIGUEZ</t>
  </si>
  <si>
    <t>06142306941020</t>
  </si>
  <si>
    <t>SUMINISTRO INTERNACIONAL DE REPUESTOS S.A DE C.V.</t>
  </si>
  <si>
    <t>06140512081078</t>
  </si>
  <si>
    <t>CORTE Y PRESICION DE METALES, S.A DE C.V.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</si>
  <si>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</si>
  <si>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</si>
  <si>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</si>
  <si>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</si>
  <si>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</si>
  <si>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</si>
  <si>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</si>
  <si>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</si>
  <si>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</si>
  <si>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</si>
  <si>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</si>
  <si>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</si>
  <si>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</si>
  <si>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</si>
  <si>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</si>
  <si>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</si>
  <si>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</si>
  <si>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</si>
  <si>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</si>
  <si>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</si>
  <si>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06141406741073</t>
  </si>
  <si>
    <t>JOSE LUIS  CRUZ MEJIA</t>
  </si>
  <si>
    <t>03151110951018</t>
  </si>
  <si>
    <t>KATHERINE DANIELA CASTANEDA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</si>
  <si>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</si>
  <si>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</si>
  <si>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</si>
  <si>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</si>
  <si>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</si>
  <si>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</si>
  <si>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</si>
  <si>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</si>
  <si>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</si>
  <si>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</si>
  <si>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</si>
  <si>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</si>
  <si>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10102803791010</t>
  </si>
  <si>
    <t>CESAR ANTONIO CASTILLO MARTINEZ</t>
  </si>
  <si>
    <t>039938434</t>
  </si>
  <si>
    <t>EVELIA ESMERALDA MENDEZ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</si>
  <si>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</si>
  <si>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</si>
  <si>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</si>
  <si>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</si>
  <si>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</si>
  <si>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</si>
  <si>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</si>
  <si>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</si>
  <si>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</si>
  <si>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</si>
  <si>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</si>
  <si>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</si>
  <si>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</si>
  <si>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</si>
  <si>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</si>
  <si>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</si>
  <si>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</si>
  <si>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</si>
  <si>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</si>
  <si>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</si>
  <si>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</si>
  <si>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</si>
  <si>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</si>
  <si>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</si>
  <si>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</si>
  <si>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</si>
  <si>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</si>
  <si>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</si>
  <si>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</si>
  <si>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</si>
  <si>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</si>
  <si>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</si>
  <si>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</si>
  <si>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</si>
  <si>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</si>
  <si>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</si>
  <si>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</si>
  <si>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</si>
  <si>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</si>
  <si>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</si>
  <si>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06142107031031</t>
  </si>
  <si>
    <t>GRUPO EXTREMO S.A DE C.V.</t>
  </si>
  <si>
    <t>06140210871142</t>
  </si>
  <si>
    <t>JOSE FELICIANO RIVERA SUNCIN</t>
  </si>
  <si>
    <t>01011201931032</t>
  </si>
  <si>
    <t>CESAR ROBERTO VALDIVIESO FLORES</t>
  </si>
  <si>
    <t>06141407201064</t>
  </si>
  <si>
    <t>EXPLORER THE TRAVEL STORE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</si>
  <si>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</si>
  <si>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</si>
  <si>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</si>
  <si>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</si>
  <si>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</si>
  <si>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</si>
  <si>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07010809771017</t>
  </si>
  <si>
    <t>RODOLFO ARQUIMIDES VASQUEZ RAMIREZ</t>
  </si>
  <si>
    <t>12072208680013</t>
  </si>
  <si>
    <t>IMPORTADORA PELETERA COMERCIAL HIPOS</t>
  </si>
  <si>
    <t>06142504701175</t>
  </si>
  <si>
    <t>ANA AMELIA HERNANDEZ GOMEZ</t>
  </si>
  <si>
    <t>06140704841084</t>
  </si>
  <si>
    <t>JORGE ALBERTO MENJIVAR</t>
  </si>
  <si>
    <t>01082009761012</t>
  </si>
  <si>
    <t>JOSE ANTONIO ESCOBAR ORELLANA</t>
  </si>
  <si>
    <t>06141807221013</t>
  </si>
  <si>
    <t>BEMIAN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</si>
  <si>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</si>
  <si>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</si>
  <si>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</si>
  <si>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</si>
  <si>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</si>
  <si>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</si>
  <si>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</si>
  <si>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</si>
  <si>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06140611201093</t>
  </si>
  <si>
    <t>RED DE IMPRESIONES, S.A DE C.V.</t>
  </si>
  <si>
    <t>06140910911030</t>
  </si>
  <si>
    <t>HOPIMEDIC S.A DE C.V.</t>
  </si>
  <si>
    <t>05110104100011</t>
  </si>
  <si>
    <t>ENRIQUE ALVAREZ CORDOVA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</si>
  <si>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</si>
  <si>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</si>
  <si>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</si>
  <si>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</si>
  <si>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</si>
  <si>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</si>
  <si>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</si>
  <si>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</si>
  <si>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</si>
  <si>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</si>
  <si>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</si>
  <si>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</si>
  <si>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</si>
  <si>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</si>
  <si>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</si>
  <si>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</si>
  <si>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</si>
  <si>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</si>
  <si>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</si>
  <si>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</si>
  <si>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</si>
  <si>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</si>
  <si>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</si>
  <si>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</si>
  <si>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</si>
  <si>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</si>
  <si>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</si>
  <si>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</si>
  <si>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</si>
  <si>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</si>
  <si>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06141510971013</t>
  </si>
  <si>
    <t>COMSI DEL EL SALVADOR S.A DE C.V.</t>
  </si>
  <si>
    <t>06142201101086</t>
  </si>
  <si>
    <t>GEMELAS IMPORT,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</si>
  <si>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</si>
  <si>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</si>
  <si>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</si>
  <si>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</si>
  <si>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</si>
  <si>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</si>
  <si>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</si>
  <si>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</si>
  <si>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</si>
  <si>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</si>
  <si>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</si>
  <si>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</si>
  <si>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</si>
  <si>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</si>
  <si>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</si>
  <si>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</si>
  <si>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</si>
  <si>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</si>
  <si>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</si>
  <si>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</si>
  <si>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</si>
  <si>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</si>
  <si>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</si>
  <si>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</si>
  <si>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</si>
  <si>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</si>
  <si>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</si>
  <si>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</si>
  <si>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</si>
  <si>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</si>
  <si>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</si>
  <si>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</si>
  <si>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</si>
  <si>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</si>
  <si>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05111012891037</t>
  </si>
  <si>
    <t>ALIRIO ERNESTO SARAVIA LOPEZ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</si>
  <si>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</si>
  <si>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</si>
  <si>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</si>
  <si>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</si>
  <si>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</si>
  <si>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</si>
  <si>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</si>
  <si>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</si>
  <si>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</si>
  <si>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</si>
  <si>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</si>
  <si>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</si>
  <si>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</si>
  <si>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</si>
  <si>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</si>
  <si>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</si>
  <si>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</si>
  <si>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</si>
  <si>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</si>
  <si>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</si>
  <si>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06140303091023</t>
  </si>
  <si>
    <t>ARSEGUI DE EL SALVADOR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</si>
  <si>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</si>
  <si>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</si>
  <si>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</si>
  <si>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</si>
  <si>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</si>
  <si>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</si>
  <si>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</si>
  <si>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</si>
  <si>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</si>
  <si>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</si>
  <si>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</si>
  <si>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</si>
  <si>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</si>
  <si>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</si>
  <si>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</si>
  <si>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</si>
  <si>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</si>
  <si>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</si>
  <si>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</si>
  <si>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</si>
  <si>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04120805651016</t>
  </si>
  <si>
    <t>CARLOS AQUILINO MURCIA RIVERA</t>
  </si>
  <si>
    <t>06140706211045</t>
  </si>
  <si>
    <t>LOS CUÑADOS INC, S.A DE C.V.</t>
  </si>
  <si>
    <t>04161010711019</t>
  </si>
  <si>
    <t>HUGO REYNALDO TRUJILLO DIAZ</t>
  </si>
  <si>
    <t>05042509711014</t>
  </si>
  <si>
    <t>JOSE GUILLERMO MARTINEZ GALDAMEZ</t>
  </si>
  <si>
    <t>05111408530016</t>
  </si>
  <si>
    <t>VILMA ISABEL MEDRANO DE ALVARENGA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</si>
  <si>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</si>
  <si>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</si>
  <si>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</si>
  <si>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</si>
  <si>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</si>
  <si>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</si>
  <si>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</si>
  <si>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</si>
  <si>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</si>
  <si>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</si>
  <si>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</si>
  <si>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</si>
  <si>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06142312131014</t>
  </si>
  <si>
    <t>CATELOS, S.A. DE C.V.</t>
  </si>
  <si>
    <t>06141105121029</t>
  </si>
  <si>
    <t>FENTO ESPECIALIS, S.A. DE C.V.</t>
  </si>
  <si>
    <t>06140510991050</t>
  </si>
  <si>
    <t xml:space="preserve">INNOVACIONES DE METAL, S.A. DE C.V. 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</si>
  <si>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</si>
  <si>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</si>
  <si>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</si>
  <si>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</si>
  <si>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</si>
  <si>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</si>
  <si>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</si>
  <si>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</si>
  <si>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</si>
  <si>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</si>
  <si>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</si>
  <si>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</si>
  <si>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</si>
  <si>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</si>
  <si>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</si>
  <si>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</si>
  <si>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</si>
  <si>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</si>
  <si>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</si>
  <si>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</si>
  <si>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</si>
  <si>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</si>
  <si>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</si>
  <si>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</si>
  <si>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</si>
  <si>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</si>
  <si>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</si>
  <si>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</si>
  <si>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</si>
  <si>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</si>
  <si>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</si>
  <si>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</si>
  <si>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</si>
  <si>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</si>
  <si>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RESULTADO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</si>
  <si>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</si>
  <si>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</si>
  <si>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</si>
  <si>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</si>
  <si>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</si>
  <si>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</si>
  <si>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</si>
  <si>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</si>
  <si>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</si>
  <si>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</si>
  <si>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</si>
  <si>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</si>
  <si>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</si>
  <si>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</si>
  <si>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</si>
  <si>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</si>
  <si>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</si>
  <si>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</si>
  <si>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</si>
  <si>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</si>
  <si>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</si>
  <si>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</si>
  <si>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</si>
  <si>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</si>
  <si>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</si>
  <si>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</si>
  <si>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</si>
  <si>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</si>
  <si>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</si>
  <si>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</si>
  <si>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</si>
  <si>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</si>
  <si>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</si>
  <si>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</si>
  <si>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</si>
  <si>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</si>
  <si>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</si>
  <si>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</si>
  <si>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</si>
  <si>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</si>
  <si>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</si>
  <si>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005441162</t>
  </si>
  <si>
    <t>MIRNA EMERITA ORELLANA DE MARTINEZ</t>
  </si>
  <si>
    <t>039432929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</si>
  <si>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</si>
  <si>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</si>
  <si>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</si>
  <si>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</si>
  <si>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</si>
  <si>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</si>
  <si>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</si>
  <si>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</si>
  <si>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</si>
  <si>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</si>
  <si>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</si>
  <si>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</si>
  <si>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</si>
  <si>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</si>
  <si>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</si>
  <si>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</si>
  <si>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15041RESIN270012023</t>
  </si>
  <si>
    <t>23BL000C</t>
  </si>
  <si>
    <t>15041RESCR363802014</t>
  </si>
  <si>
    <t>14LB000F</t>
  </si>
  <si>
    <t>MAYE PEREZ OSCAR DE JESUS</t>
  </si>
  <si>
    <t>03080802671037</t>
  </si>
  <si>
    <t>QUITAR GUIONES (32 CARACTERES)</t>
  </si>
  <si>
    <t>CORREL</t>
  </si>
  <si>
    <t>0614-160616-104-7</t>
  </si>
  <si>
    <t>SELLO RECEP</t>
  </si>
  <si>
    <t>06142611660011</t>
  </si>
  <si>
    <t>MIRANDA LUPONE, SOL Y COMPAÑÍA</t>
  </si>
  <si>
    <t>08193001731027</t>
  </si>
  <si>
    <t>MIGUEL ANTONIO GONZALEZ JIMENEZ</t>
  </si>
  <si>
    <t>041133684</t>
  </si>
  <si>
    <t>OSCAR ALEXANDER SANCHEZ HERNANDEZ</t>
  </si>
  <si>
    <t>050599813</t>
  </si>
  <si>
    <t>JHONATAN STANLEY VETURA</t>
  </si>
  <si>
    <t>06140407131051</t>
  </si>
  <si>
    <t>TRANSPORTES ANDRADE SA DE CV</t>
  </si>
  <si>
    <t>018841868</t>
  </si>
  <si>
    <t>JOSE TOMAS GALVEZ SANTOS</t>
  </si>
  <si>
    <t>02/02/2024</t>
  </si>
  <si>
    <t>06141611181021</t>
  </si>
  <si>
    <t>TALLERES EL ADONAY SA DE CV</t>
  </si>
  <si>
    <t>014026775</t>
  </si>
  <si>
    <t>MANUEL DE JESUS AGUIRRE</t>
  </si>
  <si>
    <t>06143108121014</t>
  </si>
  <si>
    <t>INDUSTRIAS SUPERIOR</t>
  </si>
  <si>
    <t>05030808221017</t>
  </si>
  <si>
    <t>SERVICIOS DIVEROS INDUTRIALES SA DE CV</t>
  </si>
  <si>
    <t>06142411201067</t>
  </si>
  <si>
    <t>RENTEQUIPOS SA DE CV</t>
  </si>
  <si>
    <t>05150806071013</t>
  </si>
  <si>
    <t>SOLUCIONES LOGISTICA MECANICAS</t>
  </si>
  <si>
    <t>AVICOLA MEJIA SA DE CV</t>
  </si>
  <si>
    <t>03/02/2024</t>
  </si>
  <si>
    <t>06141410891372</t>
  </si>
  <si>
    <t>PABLO ALBERTO TORRES</t>
  </si>
  <si>
    <t>05/02/2024</t>
  </si>
  <si>
    <t>06142706091018</t>
  </si>
  <si>
    <t>CORDEROS SA DE CV</t>
  </si>
  <si>
    <t>06141301981060</t>
  </si>
  <si>
    <t>CRETA SA DE CV</t>
  </si>
  <si>
    <t>022836516</t>
  </si>
  <si>
    <t>SANCHEZ DE CARCAMO MONICA LILIANA</t>
  </si>
  <si>
    <t>05152502221011</t>
  </si>
  <si>
    <t>INDUSTRIAS ESCOBAR HENRIQUEZ SA DE CV</t>
  </si>
  <si>
    <t>06141111991060</t>
  </si>
  <si>
    <t>CONSTRUCTORA GIGANTE SA DE CV</t>
  </si>
  <si>
    <t>05152105590019</t>
  </si>
  <si>
    <t>PEDRO EDUARDO ESCOBAR</t>
  </si>
  <si>
    <t>06141401931214</t>
  </si>
  <si>
    <t>MELISA ELIZABETH FORTIS</t>
  </si>
  <si>
    <t>044592277</t>
  </si>
  <si>
    <t>MARIO ERNESTO RECINOS</t>
  </si>
  <si>
    <t>06/02/2024</t>
  </si>
  <si>
    <t>06140102840029</t>
  </si>
  <si>
    <t>NOBS HIDRODIFUSION</t>
  </si>
  <si>
    <t>06140802701028</t>
  </si>
  <si>
    <t>JUAN ANTONIO GUARDADO</t>
  </si>
  <si>
    <t>043889883</t>
  </si>
  <si>
    <t>ARGUMEDO CANTON ARMIDA DEL CARMEN</t>
  </si>
  <si>
    <t>07/02/2024</t>
  </si>
  <si>
    <t>08/02/2024</t>
  </si>
  <si>
    <t>05040506800014</t>
  </si>
  <si>
    <t>ACOPASA DE RL</t>
  </si>
  <si>
    <t>06141703001046</t>
  </si>
  <si>
    <t>SIGLO XXI</t>
  </si>
  <si>
    <t>03151111911028</t>
  </si>
  <si>
    <t>MELARA BENMITEZ IVAN LISANDRO</t>
  </si>
  <si>
    <t>037801534</t>
  </si>
  <si>
    <t>JUAN RAMON ESQUINA HERNANDEZ</t>
  </si>
  <si>
    <t>06140909211040</t>
  </si>
  <si>
    <t>TRANSPORTES BARAHONA INTERAMEICANOS</t>
  </si>
  <si>
    <t>06141808151043</t>
  </si>
  <si>
    <t>INTERNATIONAL TRANSPORT LOGIGISTIC</t>
  </si>
  <si>
    <t>06142211161095</t>
  </si>
  <si>
    <t>09/02/2024</t>
  </si>
  <si>
    <t>12090606831018</t>
  </si>
  <si>
    <t>06141206801025</t>
  </si>
  <si>
    <t>AGUSTIN VENTURA BATRES</t>
  </si>
  <si>
    <t>10/02/2024</t>
  </si>
  <si>
    <t>VALBO SA DE CV</t>
  </si>
  <si>
    <t>05111911971067</t>
  </si>
  <si>
    <t>TONY JOHNATN PAIZ</t>
  </si>
  <si>
    <t>053306552</t>
  </si>
  <si>
    <t>CAMPÒS HERCULES DAMARY MARLYN</t>
  </si>
  <si>
    <t>12/02/2024</t>
  </si>
  <si>
    <t>002938916</t>
  </si>
  <si>
    <t>PABLO ERNESTO MIGUEL VALLADARES</t>
  </si>
  <si>
    <t>05030609831027</t>
  </si>
  <si>
    <t>JAIRO ALEXIS ARDON RODRIGUEZ</t>
  </si>
  <si>
    <t>13/02/2024</t>
  </si>
  <si>
    <t>013227849</t>
  </si>
  <si>
    <t>CARRANZA MEJIA KENY BRISEYDA</t>
  </si>
  <si>
    <t>14/02/2024</t>
  </si>
  <si>
    <t>05012003191024</t>
  </si>
  <si>
    <t>RECTIFICADOS HEBRON SA DE CV</t>
  </si>
  <si>
    <t>15/02/2024</t>
  </si>
  <si>
    <t>06141201051040</t>
  </si>
  <si>
    <t>TAIMSAL SA DE CV</t>
  </si>
  <si>
    <t>042718314</t>
  </si>
  <si>
    <t>06141201051040042718314</t>
  </si>
  <si>
    <t>CASTRO GARCIA VICTOR MANUEL</t>
  </si>
  <si>
    <t>06140107161013</t>
  </si>
  <si>
    <t>TEC LOGISTICA SA DE CV</t>
  </si>
  <si>
    <t>06142607071013</t>
  </si>
  <si>
    <t>TICAMEX EL SALVADOR SA DE CV</t>
  </si>
  <si>
    <t>06141607121014</t>
  </si>
  <si>
    <t>RENIG SA DE CV</t>
  </si>
  <si>
    <t>16/02/2024</t>
  </si>
  <si>
    <t>06140710941023</t>
  </si>
  <si>
    <t>SERVIFACO SA DE CV</t>
  </si>
  <si>
    <t>17/02/2024</t>
  </si>
  <si>
    <t>19/02/2024</t>
  </si>
  <si>
    <t>06140702821021</t>
  </si>
  <si>
    <t>CASA BAZZINI SA DE CV</t>
  </si>
  <si>
    <t>027949429</t>
  </si>
  <si>
    <t>EDIBERTO ENRIQUE VILLALOBO</t>
  </si>
  <si>
    <t>03010412541010</t>
  </si>
  <si>
    <t>CASTELLANO DE GUZMAN VICTORIA</t>
  </si>
  <si>
    <t>20/02/2024</t>
  </si>
  <si>
    <t>06142611121076</t>
  </si>
  <si>
    <t>FIBRATECNICA SA DE CV</t>
  </si>
  <si>
    <t>003466043</t>
  </si>
  <si>
    <t>PORTILLO LUNA SAMUEL</t>
  </si>
  <si>
    <t>06071805131019</t>
  </si>
  <si>
    <t>GRUPO CENTRAL AMERICAN TRANSPORT</t>
  </si>
  <si>
    <t>21/02/2024</t>
  </si>
  <si>
    <t>06142702971021</t>
  </si>
  <si>
    <t>ANDALUCIA SA DE CV</t>
  </si>
  <si>
    <t>22/02/2024</t>
  </si>
  <si>
    <t>23/02/2024</t>
  </si>
  <si>
    <t>06140407151026</t>
  </si>
  <si>
    <t>MAPLESA SA DE CV</t>
  </si>
  <si>
    <t>028304931</t>
  </si>
  <si>
    <t>FRANCISCO ANTONIO HENRIQUEZ</t>
  </si>
  <si>
    <t>26/02/2024</t>
  </si>
  <si>
    <t>05011309131010</t>
  </si>
  <si>
    <t>QUALICONS SA DE CV</t>
  </si>
  <si>
    <t>27/02/2024</t>
  </si>
  <si>
    <t>034444333</t>
  </si>
  <si>
    <t>BURGOS MIRNA ELIZABETH</t>
  </si>
  <si>
    <t>06140305161045</t>
  </si>
  <si>
    <t>CENTRAL DE FACHADAS Y CERRAMIENTOS SA DE CV</t>
  </si>
  <si>
    <t>28/02/2024</t>
  </si>
  <si>
    <t>02070808871012</t>
  </si>
  <si>
    <t>LUIS ALFREDO MORALES MARTINEZ</t>
  </si>
  <si>
    <t>02102001181011</t>
  </si>
  <si>
    <t>DISEÑO Y CONSTRUCCION DE OBRAS CIVILES SA DE CV</t>
  </si>
  <si>
    <t>29</t>
  </si>
  <si>
    <t>06140508221101</t>
  </si>
  <si>
    <t>KLA SA DE CV</t>
  </si>
  <si>
    <t>29/02/2024</t>
  </si>
  <si>
    <t>06142605981012</t>
  </si>
  <si>
    <t>PLATICOS UNIVERSALES SA DE CV</t>
  </si>
  <si>
    <t>JNT INVERSIONES</t>
  </si>
  <si>
    <t>010685867</t>
  </si>
  <si>
    <t>RENE IVAN LOPEZ</t>
  </si>
  <si>
    <t>021721053</t>
  </si>
  <si>
    <t>24/02/2024</t>
  </si>
  <si>
    <t>02/12/2023</t>
  </si>
  <si>
    <t>29/11/2023</t>
  </si>
  <si>
    <t>12/12/2023</t>
  </si>
  <si>
    <t>05</t>
  </si>
  <si>
    <t>10/01/2024</t>
  </si>
  <si>
    <t>31/01/2024</t>
  </si>
  <si>
    <t>03061105911025</t>
  </si>
  <si>
    <t>MARIO ERNESTO RECINOS ARANA</t>
  </si>
  <si>
    <t>06140509221101</t>
  </si>
  <si>
    <t>KILA SA DE CV</t>
  </si>
  <si>
    <t>20/01/2024</t>
  </si>
  <si>
    <t>22/01/2024</t>
  </si>
  <si>
    <t>18/02/2024</t>
  </si>
  <si>
    <t>05110701831010</t>
  </si>
  <si>
    <t>CESY ARELY PALACIOS DE REYES</t>
  </si>
  <si>
    <t>01B6E981E2CD42AABC6CF14B96018157</t>
  </si>
  <si>
    <t>1EFA0539919543D5A358B431AC79D75A</t>
  </si>
  <si>
    <t>3A9CC12C88844443A1F43D19419D60B1</t>
  </si>
  <si>
    <t>3A121ED429D3482C952307CA8ABA93E3</t>
  </si>
  <si>
    <t>6B505A43911148968BD990D2D185C9B8</t>
  </si>
  <si>
    <t>6E1EA70AC41C496882E225808E245839</t>
  </si>
  <si>
    <t>08A17DC126A34FCEB3D09499C8439E76</t>
  </si>
  <si>
    <t>8B2291D72CB34CF5B75C1576FDF4A9FC</t>
  </si>
  <si>
    <t>8D8E2291346B4BA19F5D71B784064EF0</t>
  </si>
  <si>
    <t>9A1C789018FE4069AFAD0DDB84EBEA2F</t>
  </si>
  <si>
    <t>9F2750556FB445E08F9EF93B9C6ED675</t>
  </si>
  <si>
    <t>10D5BBB8B63C464B8ECDB05A4238A70A</t>
  </si>
  <si>
    <t>11F2F519E37844278B5DFEC5697868E0</t>
  </si>
  <si>
    <t>16CAE1F69DFA4C148BD6AAC435B9F4BB</t>
  </si>
  <si>
    <t>42C652A964F34716A0689E45009A5F8B</t>
  </si>
  <si>
    <t>55B4C5BF5BE1498994EB287A26A08E3F</t>
  </si>
  <si>
    <t>073ED36E6E974F4092CA5D208B50DDB9</t>
  </si>
  <si>
    <t>81C94172B811490B98F97721A8E612AE</t>
  </si>
  <si>
    <t>767AE40BF3C34BEB87F2C4461E5C5D74</t>
  </si>
  <si>
    <t>848C484263DD42248D703B170D00C8FF</t>
  </si>
  <si>
    <t>929B8B8B105540B5A973824AE57C62C5</t>
  </si>
  <si>
    <t>01615E3C007143C1A1D26FC580D9D395</t>
  </si>
  <si>
    <t>8250B69E8C564FF99C097D8EC91FDDAC</t>
  </si>
  <si>
    <t>8697D084A9154AEBB306FDEEA70E31C9</t>
  </si>
  <si>
    <t>473239E2AAB34459A3B5BD6CC3940D7D</t>
  </si>
  <si>
    <t>959554E694984F789CB7C6BC974200BD</t>
  </si>
  <si>
    <t>A90E2B54D3264846B14D2F359C904C05</t>
  </si>
  <si>
    <t>25/02/2024</t>
  </si>
  <si>
    <t>AEFCD11B40DE44109FBE19DC3BF8D340</t>
  </si>
  <si>
    <t>C7BE6AE83B7D430B965169CDDECEF43C</t>
  </si>
  <si>
    <t>E7F59AB0E3A749E781932B0267EE453B</t>
  </si>
  <si>
    <t>E34A39C2DAC144C3B03322A8C7E00F37</t>
  </si>
  <si>
    <t>F55B66E4B8C94919A1922C066B199CAB</t>
  </si>
  <si>
    <t>F3179DF1C8F8449C9135364D9ED5DE9B</t>
  </si>
  <si>
    <t>F1046900C348449F9C2BF6AFDFF21917</t>
  </si>
  <si>
    <t>FB0D330E1EE14909A20D90909005AA42</t>
  </si>
  <si>
    <t>6B41832441124BF5825E24B800725765</t>
  </si>
  <si>
    <t>CD1CB31167B243638D8788399C61D126</t>
  </si>
  <si>
    <t>AC157DA6CB7E46C3BE7726664025DE3A</t>
  </si>
  <si>
    <t>65BEE374-FF2F43D8A6AB9979B1C4C474</t>
  </si>
  <si>
    <t>23DS00E</t>
  </si>
  <si>
    <t>17</t>
  </si>
  <si>
    <t>54</t>
  </si>
  <si>
    <t>23DS000E</t>
  </si>
  <si>
    <t>20240BDA1372A11D4128B8F07C12B7A86835QEOS</t>
  </si>
  <si>
    <t>873570CFC7C04D96BCD877D1AC4BC1F2</t>
  </si>
  <si>
    <t>2024E430DD830B2242F18B6D8F90BDADA120V1SF</t>
  </si>
  <si>
    <t>68E3609390BD4390B540C2C262FB0740</t>
  </si>
  <si>
    <t>20241DE1F7DCB3594D748A6D42CCF5F815111YNL</t>
  </si>
  <si>
    <t>74AAD1F0AD0B4BEFA81BBE9469584665</t>
  </si>
  <si>
    <t>2024ADC23FB1D5F547B9B55696214EAB1020JBHH</t>
  </si>
  <si>
    <t>D9EA6C1A15C74238BBAE78D424ACFB1C</t>
  </si>
  <si>
    <t>202460D0B2B8B1E245BEB99BBEB2A9E47D09LFHD</t>
  </si>
  <si>
    <t>2D5DAE6B486A476EB63BCE31FDC6EA6B</t>
  </si>
  <si>
    <t>20249E3A191F7FF641ACB527F98712B474BARCEB</t>
  </si>
  <si>
    <t>13756A2B601E46029345822C96F576A8</t>
  </si>
  <si>
    <t>04</t>
  </si>
  <si>
    <t>01/03/2024</t>
  </si>
  <si>
    <t>02/03/2024</t>
  </si>
  <si>
    <t>04/03/2024</t>
  </si>
  <si>
    <t>05/03/2024</t>
  </si>
  <si>
    <t>06/03/2024</t>
  </si>
  <si>
    <t>07/03/2024</t>
  </si>
  <si>
    <t>08/03/2024</t>
  </si>
  <si>
    <t>09/03/2024</t>
  </si>
  <si>
    <t>11/03/2024</t>
  </si>
  <si>
    <t>12/03/2024</t>
  </si>
  <si>
    <t>13/03/2024</t>
  </si>
  <si>
    <t>14/03/2024</t>
  </si>
  <si>
    <t>15/03/2024</t>
  </si>
  <si>
    <t>16/03/2024</t>
  </si>
  <si>
    <t>18/03/2024</t>
  </si>
  <si>
    <t>19/03/2024</t>
  </si>
  <si>
    <t>20/03/2024</t>
  </si>
  <si>
    <t>21/03/2024</t>
  </si>
  <si>
    <t>22/03/2024</t>
  </si>
  <si>
    <t>23/03/2024</t>
  </si>
  <si>
    <t>25/03/2024</t>
  </si>
  <si>
    <t>26/03/2024</t>
  </si>
  <si>
    <t>27/03/2024</t>
  </si>
  <si>
    <t>05031102811012</t>
  </si>
  <si>
    <t>AREVALO PINEDA GABRIEL</t>
  </si>
  <si>
    <t>034461898</t>
  </si>
  <si>
    <t>RODRIGUEZ VILLALTA MARDEN OMAR</t>
  </si>
  <si>
    <t>06141512211105</t>
  </si>
  <si>
    <t>GRUPO PALACIOS S.A. DE C.V.</t>
  </si>
  <si>
    <t>09040200741019</t>
  </si>
  <si>
    <t>CASTELLANOS AVALOS FREDYS</t>
  </si>
  <si>
    <t>02101208201024</t>
  </si>
  <si>
    <t>ROMUALDO COMPANY S.A. DE C.V.</t>
  </si>
  <si>
    <t>010161816</t>
  </si>
  <si>
    <t>EDWIN MIRA SANDOVAL</t>
  </si>
  <si>
    <t>PANIAGUA AGUILAR MILTON</t>
  </si>
  <si>
    <t>015308447</t>
  </si>
  <si>
    <t>06143110081038</t>
  </si>
  <si>
    <t>MACADI S.A. DE C.V.</t>
  </si>
  <si>
    <t>06140403901037</t>
  </si>
  <si>
    <t>TECNAVES S.A. DE C.V.</t>
  </si>
  <si>
    <t>06140501061018</t>
  </si>
  <si>
    <t>INVERSIONES Y PROYECTOS CUSCATLAN</t>
  </si>
  <si>
    <t>026435613</t>
  </si>
  <si>
    <t>ALEJANDRO AGUILERA CARIAS</t>
  </si>
  <si>
    <t>02102010211020</t>
  </si>
  <si>
    <t>GRUPO YUDICE S.A. DE C.V.</t>
  </si>
  <si>
    <t>GABRIEL ENRIQUE AREVALO</t>
  </si>
  <si>
    <t>05091102611012</t>
  </si>
  <si>
    <t>06141112201046</t>
  </si>
  <si>
    <t>MACCORMICK TRACTORES DE CENTROAMERICA S.A. DE C.V.</t>
  </si>
  <si>
    <t>027549172</t>
  </si>
  <si>
    <t>ALVARENGA ARTIGA ALEX WILSON</t>
  </si>
  <si>
    <t>048667456</t>
  </si>
  <si>
    <t xml:space="preserve">MIRA RAMIREZ HECTOR ANTONIO </t>
  </si>
  <si>
    <t>05031911761018</t>
  </si>
  <si>
    <t>JIMI CRISTIAN RECINOS HERNANDEZ</t>
  </si>
  <si>
    <t>013783798</t>
  </si>
  <si>
    <t>RIVAS PALACIOS RAFAEL ANTONIO</t>
  </si>
  <si>
    <t>03150912211013</t>
  </si>
  <si>
    <t>CONSTRUCCIONES CAINES S.A. DE C.V.</t>
  </si>
  <si>
    <t>05010709161018</t>
  </si>
  <si>
    <t>GASPIRO EL SALVADOR</t>
  </si>
  <si>
    <t>06142502091035</t>
  </si>
  <si>
    <t>RENTA Y SERVICIOS DE EL SALVADOR S.A. DE C.V.</t>
  </si>
  <si>
    <t>027287453</t>
  </si>
  <si>
    <t>ADALBERTO JOSE CORDOVA PALACIOS</t>
  </si>
  <si>
    <t>019493155</t>
  </si>
  <si>
    <t>TONY EVENOR PAIZ FERNANDEZ</t>
  </si>
  <si>
    <t>05030404881013</t>
  </si>
  <si>
    <t>GREYSI LISSETH BONILLA RIVERA</t>
  </si>
  <si>
    <t>022268268</t>
  </si>
  <si>
    <t>JOTGE ZELAYA LOZANO</t>
  </si>
  <si>
    <t>002938816</t>
  </si>
  <si>
    <t>06081808991014</t>
  </si>
  <si>
    <t>CASTANEDA MORENO JOSE NAPOLEON</t>
  </si>
  <si>
    <t>06142410191033</t>
  </si>
  <si>
    <t>KIKIRIKI DE EL SALVADOR S.A. DE C.V.</t>
  </si>
  <si>
    <t>060255348</t>
  </si>
  <si>
    <t>JUAN CARLOS VELLOSO CASTELLANOS</t>
  </si>
  <si>
    <t>022831053</t>
  </si>
  <si>
    <t>RUIZ MORALEZ JAVIER DANILO</t>
  </si>
  <si>
    <t>016086284</t>
  </si>
  <si>
    <t>LUIS ALBERTO HERNANDEZ ALDANA</t>
  </si>
  <si>
    <t>29/03/2024</t>
  </si>
  <si>
    <t>032437160</t>
  </si>
  <si>
    <t>EDGAR DAGOBERTO CUNZA GOMEZ</t>
  </si>
  <si>
    <t>06142605681012</t>
  </si>
  <si>
    <t>PLASTICOS UNIVERSALES S.A. DE C.V.</t>
  </si>
  <si>
    <t>05042504650011</t>
  </si>
  <si>
    <t>GUZMAN NICOLAS</t>
  </si>
  <si>
    <t>GLORIA MARLENI CONTRERAS CAÑAS</t>
  </si>
  <si>
    <t>06142806181073</t>
  </si>
  <si>
    <t>POLARIS EL SALVADOR</t>
  </si>
  <si>
    <t>03081402821010</t>
  </si>
  <si>
    <t>ESQUINA HERNANDEZ ELIAS SAMUEL</t>
  </si>
  <si>
    <t>06142811001040</t>
  </si>
  <si>
    <t>INVERSIONES COMERCIALES ESCOBAR</t>
  </si>
  <si>
    <t>06142107231065</t>
  </si>
  <si>
    <t>CHARTER LINK LOGISTICS EL SALVADOR S.A. DE C.V.</t>
  </si>
  <si>
    <t>20242841715</t>
  </si>
  <si>
    <t xml:space="preserve">DUCA </t>
  </si>
  <si>
    <t>020875263</t>
  </si>
  <si>
    <t>'020875263</t>
  </si>
  <si>
    <t>FORZA ENERGY S.A. DE C.V.</t>
  </si>
  <si>
    <t>10/03/2024</t>
  </si>
  <si>
    <t>06142610981020</t>
  </si>
  <si>
    <t>CHONSA PLASTICOS INDUSTRIAL, S.A. DE C.V.</t>
  </si>
  <si>
    <t>06142810991047</t>
  </si>
  <si>
    <t>INCAPRO S.A. DE C.V.</t>
  </si>
  <si>
    <t>E9F6FBBEF6634634A58C274E9FAA41C5</t>
  </si>
  <si>
    <t>3B84193BFF6E4DAF9F85FE30F5A8BC5F</t>
  </si>
  <si>
    <t>9ABB36C0DA84436190971ABD477291EE</t>
  </si>
  <si>
    <t>43114DC93C744C0F9239126216B013C4</t>
  </si>
  <si>
    <t>803E262202CD4EF5BFDCA93D4D768A7C</t>
  </si>
  <si>
    <t>25C9F6CDABFB47FFB7B13E7B5DF7ACE6</t>
  </si>
  <si>
    <t>02A52498794C4CFB9F5D4D689AE37596</t>
  </si>
  <si>
    <t>FF705CC1DC9A40C5B7167D4F3FAF0F59</t>
  </si>
  <si>
    <t>39CAFFC5437C4229BBD36F76BA2338F3</t>
  </si>
  <si>
    <t>6094E6885071409C943A9E2D5AB85C14</t>
  </si>
  <si>
    <t>DE2FAC4402DF499AA58FCB2AB1B7202F</t>
  </si>
  <si>
    <t>D10D83BD789245A5B401D5E0C0650D3F</t>
  </si>
  <si>
    <t>97FE68471DC0456098E9E59F167A1255</t>
  </si>
  <si>
    <t>9A9AF7F25236417A880AF9584B34CF0B</t>
  </si>
  <si>
    <t>F74E0567AE9645CB9F4ABB432191A2FF</t>
  </si>
  <si>
    <t>416346CE6D0A486FA22C2AF685118ED7</t>
  </si>
  <si>
    <t>1DCDBEC016914991A1B31E36DB27F6EE</t>
  </si>
  <si>
    <t>2E6ADF586109427FB790AE1BF0A0EFB5</t>
  </si>
  <si>
    <t>E421CF95163A41CE9C53492AC8417517</t>
  </si>
  <si>
    <t>76D3B25D2B5E4D0D981D8F00C27CDD41</t>
  </si>
  <si>
    <t>3BF4298E97A840F18B0061A47EAD3A2E</t>
  </si>
  <si>
    <t>925240469A93487595D7CC6557CC76E2</t>
  </si>
  <si>
    <t>8A34A3716A7D4D2695578B165EF02610</t>
  </si>
  <si>
    <t>BF7EB90CF3CE41B5A4EA55706429A909</t>
  </si>
  <si>
    <t>62F483F5618B492288B4CB4EAE53C7A0</t>
  </si>
  <si>
    <t>AA61F78D435B4C2383C3D3E3797E5BE0</t>
  </si>
  <si>
    <t>925C8C1D32B44C4688E9A524B742D71A</t>
  </si>
  <si>
    <t>F0B758C6AAE344D484FF71EA2C4E5768</t>
  </si>
  <si>
    <t>4902D5C53B754411AFA27D53BE064BF3</t>
  </si>
  <si>
    <t>9A81516402124778B9D8421D2CE95845</t>
  </si>
  <si>
    <t>62E8577AF69C40458115FE82EA2FFC27</t>
  </si>
  <si>
    <t>06167979DA674F929ED45BB52E68873B</t>
  </si>
  <si>
    <t>ECEBE4C3F7584C728915D2B28F8BC3A4</t>
  </si>
  <si>
    <t>F6B859307F9345CFAB0844CAD226CF75</t>
  </si>
  <si>
    <t>13177AFD1AF74DE8A4E24EEF80C1C934</t>
  </si>
  <si>
    <t>C0CE6653124B47CBA446C844D24D9EAC</t>
  </si>
  <si>
    <t>4E37566819F74E51A7861B5D6C1B90CC</t>
  </si>
  <si>
    <t>37592D060CB44EA246994B4EADE98179</t>
  </si>
  <si>
    <t>8020626498FC4812A41C4AAC45E5EB97</t>
  </si>
  <si>
    <t>3BA16840FBAA4123847A0F560804E692</t>
  </si>
  <si>
    <t>094FC45B7FBE4F23B212F149E8E38596</t>
  </si>
  <si>
    <t>620196F5A1D9422B8DF9975FD7E77848</t>
  </si>
  <si>
    <t>C0224E814F294361B3A939E6EA227A4A</t>
  </si>
  <si>
    <t>017992608</t>
  </si>
  <si>
    <t>01/04/2024</t>
  </si>
  <si>
    <t>30/04/2024</t>
  </si>
  <si>
    <t>02/04/2024</t>
  </si>
  <si>
    <t>03/04/2024</t>
  </si>
  <si>
    <t>04/04/2024</t>
  </si>
  <si>
    <t>05/04/2024</t>
  </si>
  <si>
    <t>06/04/2024</t>
  </si>
  <si>
    <t>08/04/2024</t>
  </si>
  <si>
    <t>09/04/2024</t>
  </si>
  <si>
    <t>10/04/2024</t>
  </si>
  <si>
    <t>11/04/2024</t>
  </si>
  <si>
    <t>12/04/2024</t>
  </si>
  <si>
    <t>13/04/2024</t>
  </si>
  <si>
    <t>15/04/2024</t>
  </si>
  <si>
    <t>16/04/2024</t>
  </si>
  <si>
    <t>17/04/2024</t>
  </si>
  <si>
    <t>18/04/2024</t>
  </si>
  <si>
    <t>19/04/2024</t>
  </si>
  <si>
    <t>20/04/2024</t>
  </si>
  <si>
    <t>22/04/2024</t>
  </si>
  <si>
    <t>23/04/2024</t>
  </si>
  <si>
    <t>24/04/2024</t>
  </si>
  <si>
    <t>25/04/2024</t>
  </si>
  <si>
    <t>26/04/2024</t>
  </si>
  <si>
    <t>27/04/2024</t>
  </si>
  <si>
    <t>29/04/2024</t>
  </si>
  <si>
    <t>02102102191026</t>
  </si>
  <si>
    <t>KMA CENTROAMERICA S.A. DE C.V.</t>
  </si>
  <si>
    <t>019873525</t>
  </si>
  <si>
    <t>MANUEL DE JESUS CHANTA AMAYA</t>
  </si>
  <si>
    <t>022372263</t>
  </si>
  <si>
    <t>PORTILLO NOVOA EDWIN ENRIQUE</t>
  </si>
  <si>
    <t>05110507121010</t>
  </si>
  <si>
    <t>TRANSTEX S.A. DE C.V.</t>
  </si>
  <si>
    <t>06142903931036</t>
  </si>
  <si>
    <t>PRODUCTOS HELADOS S.A. DE C.V.</t>
  </si>
  <si>
    <t>06142805151090</t>
  </si>
  <si>
    <t>GREENER ORIGINS S.A. DE C.V.</t>
  </si>
  <si>
    <t>022631053</t>
  </si>
  <si>
    <t>047661994</t>
  </si>
  <si>
    <t>MARLON MANUEL RAMIREZ RAMOS</t>
  </si>
  <si>
    <t>03021701971017</t>
  </si>
  <si>
    <t>PALACIOS SARAVIA RAUL ALEXANDER</t>
  </si>
  <si>
    <t>034022610</t>
  </si>
  <si>
    <t>JOSE LUIS RODATH</t>
  </si>
  <si>
    <t>043268304</t>
  </si>
  <si>
    <t>MIGUEL ANGEL HERCULES CERON</t>
  </si>
  <si>
    <t>06140409191035</t>
  </si>
  <si>
    <t>GLOBAL STEEL JIREH S.A. DE C.V.</t>
  </si>
  <si>
    <t>JAVIER DANILO MORALES</t>
  </si>
  <si>
    <t>06141101161042</t>
  </si>
  <si>
    <t>MEGALOAD S.A. DE C.V.</t>
  </si>
  <si>
    <t>06042101161030</t>
  </si>
  <si>
    <t>ALQUILER DE MAQUINARIA Y EQUIPOS S.A. DE C.V.</t>
  </si>
  <si>
    <t>038822004</t>
  </si>
  <si>
    <t>VICTOR MANUEL MEMBREÑO ZAVALA</t>
  </si>
  <si>
    <t>03023010861013</t>
  </si>
  <si>
    <t>JOSE ERNESTO CASTRO HENRIQUEZ</t>
  </si>
  <si>
    <t>039110214</t>
  </si>
  <si>
    <t>GREYSY LISSETH BONILLA RIVERA</t>
  </si>
  <si>
    <t>065082978</t>
  </si>
  <si>
    <t>JUAN FERNANDO SALGUERO CARRANZA</t>
  </si>
  <si>
    <t>019138153</t>
  </si>
  <si>
    <t>SERGIO ISABEL NAVARRO ESPINOZA</t>
  </si>
  <si>
    <t>06142204791210</t>
  </si>
  <si>
    <t>MARIO ENRIQUE AREVALO</t>
  </si>
  <si>
    <t>06141106161059</t>
  </si>
  <si>
    <t>LTE RENTA EQUIPOS S.A. DE C.V.</t>
  </si>
  <si>
    <t>05033008211012</t>
  </si>
  <si>
    <t>INDUSTRIAS VEKALZA S.A. DE C.V.</t>
  </si>
  <si>
    <t>05112510221010</t>
  </si>
  <si>
    <t>PROYECTOS DE MANTENIMIENTO</t>
  </si>
  <si>
    <t>05150308560012</t>
  </si>
  <si>
    <t>AQUINO TRUJILLO PEDRO ARMANDO</t>
  </si>
  <si>
    <t>06142211111071</t>
  </si>
  <si>
    <t>D'METAL PLUS S.A. DE C.V.</t>
  </si>
  <si>
    <t>040956259</t>
  </si>
  <si>
    <t>HERCULES CERON JOSE GUSTAVO</t>
  </si>
  <si>
    <t>05132709221010</t>
  </si>
  <si>
    <t>MULTI INVERSIONES RAMOS S.A. DE C.V.</t>
  </si>
  <si>
    <t>06141812231035</t>
  </si>
  <si>
    <t>IMPERSAL PAVESA</t>
  </si>
  <si>
    <t>05011708221015</t>
  </si>
  <si>
    <t>L&amp;L INGENIEROS S.A. DE C.V.</t>
  </si>
  <si>
    <t>94830612681016</t>
  </si>
  <si>
    <t>RINO PIERRO SUDASASSI PEÑA</t>
  </si>
  <si>
    <t>01033009921019</t>
  </si>
  <si>
    <t>JENFER NAUDEMIR CAMPOS FAJARDO</t>
  </si>
  <si>
    <t>07151801791011</t>
  </si>
  <si>
    <t>JEREMIAS DE JESUS ARTIGA DE PAZ</t>
  </si>
  <si>
    <t>05150504241017</t>
  </si>
  <si>
    <t>HERCULES EXPRESS</t>
  </si>
  <si>
    <t>06140407151028</t>
  </si>
  <si>
    <t>MAPLESA S.A. DE C.V.</t>
  </si>
  <si>
    <t>06142104161090</t>
  </si>
  <si>
    <t>GLOBAL PART S.A. DE C.V.</t>
  </si>
  <si>
    <t>047537674</t>
  </si>
  <si>
    <t>CRISTIAN GERARDO ORELLANA CACERES</t>
  </si>
  <si>
    <t>05111504191014</t>
  </si>
  <si>
    <t>PROVETSA S.A. DE C.V.</t>
  </si>
  <si>
    <t>06142203991046</t>
  </si>
  <si>
    <t>PRODUCTOS Y SERVICIOS ELECTROMECANICOS S.A. DE C.V.</t>
  </si>
  <si>
    <t>05021805791018</t>
  </si>
  <si>
    <t>WILFREDO ARNULFO ALFARO RODRIGUEZ</t>
  </si>
  <si>
    <t>17/03/2024</t>
  </si>
  <si>
    <t>14/04/2024</t>
  </si>
  <si>
    <t>30783F58F2DB489B9DDCD139999F42BB</t>
  </si>
  <si>
    <t>B85C97BBBB4F4B739C172D54CC494175</t>
  </si>
  <si>
    <t>08F8863CC9734F97BD3FDBADB0799BC1</t>
  </si>
  <si>
    <t>B6ABAE6EE20F4368AF8C5B2E874BB22D</t>
  </si>
  <si>
    <t>17FA8B8FD55D40B1AA491FC640DAF2B2</t>
  </si>
  <si>
    <t>E27E2BE9F55F4109B44025FDD25DF82E</t>
  </si>
  <si>
    <t>1FD4F8C17DCA4BA9A2F1922EBBD17EAA</t>
  </si>
  <si>
    <t>521387D5D0B14015BD0E65ADFF5D33FB</t>
  </si>
  <si>
    <t>170AF0714BCA4306B25ADA1E70FCA4BB</t>
  </si>
  <si>
    <t>485A77FB58BE43978C69F1E08513EEA5</t>
  </si>
  <si>
    <t>07/04/2024</t>
  </si>
  <si>
    <t>D2DB9CD2BFFB470CAA50AC12B78C8559</t>
  </si>
  <si>
    <t>1B3FC087CD2A4C76BA69DCEDF5ACB161</t>
  </si>
  <si>
    <t>26966CCD5DF04B029E8AE066EE9DFF56</t>
  </si>
  <si>
    <t>8BAF8BB7017B4B2894BA051393A1720B</t>
  </si>
  <si>
    <t>C62E58DB8EBB45189E0741B7BB3D3B27</t>
  </si>
  <si>
    <t>B24276795B114121BEDCB376739148C6</t>
  </si>
  <si>
    <t>9640A1EA0AF8423EA434E97634875A1D</t>
  </si>
  <si>
    <t>2B9277C92C4A4705A772FC64456AA456</t>
  </si>
  <si>
    <t>76BA9999117A4E96A4D7909C28D9883C</t>
  </si>
  <si>
    <t>AEB2E142F18444FE8538568E498A921B</t>
  </si>
  <si>
    <t>39CB6C1401C3403B95962106CBD82034</t>
  </si>
  <si>
    <t>5AED083561E04593A9959F93871A39D8</t>
  </si>
  <si>
    <t>F5FFF0F8894C47159A35F036684AD8E4</t>
  </si>
  <si>
    <t>5C467F2EF75E4CE8A1630059ED8F4DF7</t>
  </si>
  <si>
    <t>2E9377C4A3EC4485923CD7BDC80C13FE</t>
  </si>
  <si>
    <t>F67EE9022494461BA676BA4B5CC73AA9</t>
  </si>
  <si>
    <t>38E000232B67495381385C809BE4FCAA</t>
  </si>
  <si>
    <t>667EA6686FAC4041A415B9171AE18785</t>
  </si>
  <si>
    <t>28CF17FE07DA4FE1ADF0D3595E5F92B6</t>
  </si>
  <si>
    <t>A7DE6F70918A4C4E8885F2337114E7B8</t>
  </si>
  <si>
    <t xml:space="preserve"> 08F8863CC9734F97BD3FDBADB0799BC1</t>
  </si>
  <si>
    <t>1F4E6F1C1E2A487398E33979DB1A6B23</t>
  </si>
  <si>
    <t>9BF448619C8E4D5B8099EFBFB57AF658</t>
  </si>
  <si>
    <t>FD89890409A44AB48268D9578BF7A979</t>
  </si>
  <si>
    <t>02/05/2024</t>
  </si>
  <si>
    <t>03/05/2024</t>
  </si>
  <si>
    <t>06/05/2024</t>
  </si>
  <si>
    <t>07/05/2024</t>
  </si>
  <si>
    <t>08/05/2024</t>
  </si>
  <si>
    <t>09/05/2024</t>
  </si>
  <si>
    <t>11/05/2024</t>
  </si>
  <si>
    <t>13/05/2024</t>
  </si>
  <si>
    <t>14/05/2024</t>
  </si>
  <si>
    <t>15/05/2024</t>
  </si>
  <si>
    <t>16/05/2024</t>
  </si>
  <si>
    <t>17/05/2024</t>
  </si>
  <si>
    <t>18/05/2024</t>
  </si>
  <si>
    <t>20/05/2024</t>
  </si>
  <si>
    <t>21/05/2024</t>
  </si>
  <si>
    <t>22/05/2024</t>
  </si>
  <si>
    <t>23/05/2024</t>
  </si>
  <si>
    <t>24/05/2024</t>
  </si>
  <si>
    <t>25/05/2024</t>
  </si>
  <si>
    <t>27/05/2024</t>
  </si>
  <si>
    <t>28/05/2024</t>
  </si>
  <si>
    <t>29/05/2024</t>
  </si>
  <si>
    <t>30/05/2024</t>
  </si>
  <si>
    <t>31/05/2024</t>
  </si>
  <si>
    <t>06142811660011</t>
  </si>
  <si>
    <t>MIRANDA LUPONE SOL Y COMPAÑÍA</t>
  </si>
  <si>
    <t>05032111191015</t>
  </si>
  <si>
    <t>UNIKO S.A. DE C.V.</t>
  </si>
  <si>
    <t>06140711770052</t>
  </si>
  <si>
    <t>TERRAC PAVIN VIVIENDA E INVERSIONES S.A. DE C.V.</t>
  </si>
  <si>
    <t>003506423</t>
  </si>
  <si>
    <t>OTHMARO ANTONIO LANDAVERDE CERON</t>
  </si>
  <si>
    <t>06142105691026</t>
  </si>
  <si>
    <t>RAFAEL ALIRIO MARINERO GIL</t>
  </si>
  <si>
    <t>001562961</t>
  </si>
  <si>
    <t>WALBERTO PORTILLO CORNEJO</t>
  </si>
  <si>
    <t>04/05/2024</t>
  </si>
  <si>
    <t>05110101691010</t>
  </si>
  <si>
    <t>J HUMBERTO ROSA</t>
  </si>
  <si>
    <t>06142012221062</t>
  </si>
  <si>
    <t>ADMINISTRACIÓN DE GRUPO GASTRONOMICO EN INMOBILIARIA S.A. DE C.V.</t>
  </si>
  <si>
    <t>06142410071038</t>
  </si>
  <si>
    <t>ASTRUM CONSULTORES S.A. DE C.V.</t>
  </si>
  <si>
    <t>05210406731017</t>
  </si>
  <si>
    <t>CARLOS RENE ORELLANA GIRON</t>
  </si>
  <si>
    <t>06140511121033</t>
  </si>
  <si>
    <t>ANDROMENA MANTENIMIENTOS S.A. DE C.V.</t>
  </si>
  <si>
    <t>013341067</t>
  </si>
  <si>
    <t>MALDONADO LIMA LUIS OSWALDO</t>
  </si>
  <si>
    <t>06140503851065</t>
  </si>
  <si>
    <t>HERNANDEZ CHAVEZ RENE ADALBERTO</t>
  </si>
  <si>
    <t>06142907091032</t>
  </si>
  <si>
    <t>MANTENIMIENTOS Y REPARACIONES</t>
  </si>
  <si>
    <t>060599813</t>
  </si>
  <si>
    <t>VENTURA LUNA JONATHAN STANLEY</t>
  </si>
  <si>
    <t>05031807931041</t>
  </si>
  <si>
    <t>HENRIQUEZ SAAVEDRA STEFANY CAROLINA</t>
  </si>
  <si>
    <t>06141711171023</t>
  </si>
  <si>
    <t>VE EL SALVADOR S.A. DE C.V.</t>
  </si>
  <si>
    <t>05191807781012</t>
  </si>
  <si>
    <t>JUAN MAFREDY HERRERA</t>
  </si>
  <si>
    <t>036619706</t>
  </si>
  <si>
    <t>GAOMEZ SAUL OTONIEL</t>
  </si>
  <si>
    <t>05152804101015</t>
  </si>
  <si>
    <t>INDUSTRIAS DIVERSA BLANCO S.A. DE C.V.</t>
  </si>
  <si>
    <t>018854552</t>
  </si>
  <si>
    <t>JUAN ANTONIO VALLE GUARDADO</t>
  </si>
  <si>
    <t>06141911141099</t>
  </si>
  <si>
    <t>M Y E SOLUTION S.A. DE C.V.</t>
  </si>
  <si>
    <t>034910229</t>
  </si>
  <si>
    <t>ROSELL MARTINEZ EDWIN ERNESTO</t>
  </si>
  <si>
    <t>05030412811016</t>
  </si>
  <si>
    <t>GUADRON PINEDA SERGIO BALMORE</t>
  </si>
  <si>
    <t>12091704681012</t>
  </si>
  <si>
    <t>MORILLOS GAMEZ BONIFACIO</t>
  </si>
  <si>
    <t>05032005221010</t>
  </si>
  <si>
    <t>WCR AUTOMOTORES S.A. DE C.V.</t>
  </si>
  <si>
    <t>06142009881051</t>
  </si>
  <si>
    <t>INVERSIONES POLITEX S.A. DE C.V.</t>
  </si>
  <si>
    <t>06141303201054</t>
  </si>
  <si>
    <t>MERSV S.A. DE C.V.</t>
  </si>
  <si>
    <t>05/05/2024</t>
  </si>
  <si>
    <t>10/05/2024</t>
  </si>
  <si>
    <t>26/05/2024</t>
  </si>
  <si>
    <t>65A1F25592EA472391095C769A3876AF</t>
  </si>
  <si>
    <t>F3FD18A826FA40D58F28931DE1B1E781</t>
  </si>
  <si>
    <t>A1B89B6C5E084C7AA9C1EEE9A908F36C</t>
  </si>
  <si>
    <t>2F0069DBD55F4A3EB6551DCE8BDA82C8</t>
  </si>
  <si>
    <t>8EF06E8729EC45D1860CDF22FE827B3B</t>
  </si>
  <si>
    <t>5782CDB08F454819AF2B3BC31CC7F604</t>
  </si>
  <si>
    <t>C0B27CBD5FF14804B379D967E9100010</t>
  </si>
  <si>
    <t>129491E7CD064C22EF116FE297C7D30C</t>
  </si>
  <si>
    <t>BD0A5E7F770A441DA9ECA3C29E0E2EFF</t>
  </si>
  <si>
    <t>210E1E52CEDE431CB1CAB5DBCC6B4672</t>
  </si>
  <si>
    <t>28950CFF366E49A395A3AAF470A36E8A</t>
  </si>
  <si>
    <t>12CB82C8C5B04775A86407E4CFB4B9EC</t>
  </si>
  <si>
    <t>6CE4813A92CB49DFA6E5665DBF42BD53</t>
  </si>
  <si>
    <t>E8992B19F5944E9490FE71A99AA86518</t>
  </si>
  <si>
    <t>303E42E846DE4D8A8CA4978F1E7F6A3F</t>
  </si>
  <si>
    <t>663633C7B44A4F62BCD6FC342A6951E5</t>
  </si>
  <si>
    <t>8AD349252F394AE9A5D532F11A615933</t>
  </si>
  <si>
    <t>15725B9790CA4219B6742B43248301B4</t>
  </si>
  <si>
    <t>553B0281FD964695B17FE57D18DDAB42</t>
  </si>
  <si>
    <t>0C10924E827D4DBCB3477E313D352BE4</t>
  </si>
  <si>
    <t>568B0FBE5D004D18A12B306B35F80070</t>
  </si>
  <si>
    <t>75258CFC6CEC4BCDBA9D9E67BD3E5B7D</t>
  </si>
  <si>
    <t>BA916C1CC2BF4E16BD2CF9118D4DA6B3</t>
  </si>
  <si>
    <t>8CF22DD134744252A039EB52D0216A41</t>
  </si>
  <si>
    <t>5F4698D7FEAD4FD4BC2C9FB46167DC95</t>
  </si>
  <si>
    <t>686DB2BB34694F9FA97EA1F862DC1BC1</t>
  </si>
  <si>
    <t>4F15267A4F0F4D2482820FB3E83A8FA4</t>
  </si>
  <si>
    <t>1EB856D0060146878301823FDA40FFFC</t>
  </si>
  <si>
    <t>D18BB24152A040C0802BC8BA89D30C6D</t>
  </si>
  <si>
    <t>EFDD42EA67A648E7872E9E9B40C6E8C0</t>
  </si>
  <si>
    <t>85B487229C80430BAA47108C09308F48</t>
  </si>
  <si>
    <t>3321A91A676E48A2B5CC63BCC4728104</t>
  </si>
  <si>
    <t>93A649C5FDB5434090A75DB87B562342</t>
  </si>
  <si>
    <t>2FF68003C5331ABCB8280004AC1EA976</t>
  </si>
  <si>
    <t>2024A702D890334D410382BBE4B4969709800SHE</t>
  </si>
  <si>
    <t>20240CAE793E9CF24768BD5806ED4A915E3AXV5U</t>
  </si>
  <si>
    <t>1529FA5826B44E429FFD5C1E894E415F</t>
  </si>
  <si>
    <t>202458D35E247A5646598398CC2038FC84E4FRQ4</t>
  </si>
  <si>
    <t>49438C72DB9E4A73B999DE28F1360C95</t>
  </si>
  <si>
    <t>20247067769E7DD5459BBFB1E71892620233YHRK</t>
  </si>
  <si>
    <t>22A9ACB8727B462C8414E2BB0913AB97</t>
  </si>
  <si>
    <t>202441B0D50433A443CE8B942A8FCAF38BCEW3VA</t>
  </si>
  <si>
    <t>96B70FB3D81943228841DE9D47793300</t>
  </si>
  <si>
    <t>20242E47091DE65E4B3CB29B7BB8504CEA6AHRZE</t>
  </si>
  <si>
    <t>E9BEF5D5C39E41D98071D5AECD4811D7</t>
  </si>
  <si>
    <t>12171006951010</t>
  </si>
  <si>
    <t>TECNIMARKET SA DE CV</t>
  </si>
  <si>
    <t>ALEJANDRO FRANSICO MONTOYA GIRON</t>
  </si>
  <si>
    <t>DISTRIBUIDORA DE BALEROS Y TONILLOS, S.A. DE C.V.</t>
  </si>
  <si>
    <t>30/01/2024</t>
  </si>
  <si>
    <t>8318B9E51B534B0B8563E662E3B2DF78</t>
  </si>
  <si>
    <t>5F93D5B5A9764A5B8348FC16421CC49B</t>
  </si>
  <si>
    <t>INFRA DE EL SALVADOR</t>
  </si>
  <si>
    <t>PROVEEDORA DE RODAMIENTOS, S.A. DE C.V.</t>
  </si>
  <si>
    <t>ELECTRICOS OMEGA, S.A. DE C.V.</t>
  </si>
  <si>
    <t>IMGRAL, S.A. DE C.V.</t>
  </si>
  <si>
    <t>29/01/2024</t>
  </si>
  <si>
    <t>B8DEB00317671AB3B8280004AC1EA976</t>
  </si>
  <si>
    <t>F73DEFF87CDC401FB19689B21C3E6D15</t>
  </si>
  <si>
    <t>0E4E4B2BA749459BB7C586EA5A5A8916</t>
  </si>
  <si>
    <t>RODAMIENTOS DE CENTROAMERICA, S.A. DE C.V.</t>
  </si>
  <si>
    <t>28/01/2024</t>
  </si>
  <si>
    <t>27/01/2024</t>
  </si>
  <si>
    <t>59F32DD65F2B4648B32E3626143684ED</t>
  </si>
  <si>
    <t>ACEROS Y SALES SALVADOREÑOS, S.A. DE C.V.</t>
  </si>
  <si>
    <t>26/01/2024</t>
  </si>
  <si>
    <t>265555AFF3114257B2BF84C1640CBE41</t>
  </si>
  <si>
    <t>25/01/2024</t>
  </si>
  <si>
    <t>EF1815B05B0D420685579E80B8345BE7</t>
  </si>
  <si>
    <t>B505361234BB47E0990E61A8E7C06F08</t>
  </si>
  <si>
    <t>3E176850B1C94A199669544650CDA1B2</t>
  </si>
  <si>
    <t>CARLOS ROBERTO HERNANDEZ POUZEAUD</t>
  </si>
  <si>
    <t>24/01/2024</t>
  </si>
  <si>
    <t>EFECFB22711A438BB2B04914F7441F48</t>
  </si>
  <si>
    <t>7BE7AF18A0D345EEA588CC1D6AE14D26</t>
  </si>
  <si>
    <t>ABASTECEDORA INDUSTRIAL, S.A. DE C.V.</t>
  </si>
  <si>
    <t>23/01/2024</t>
  </si>
  <si>
    <t>A976172C6A2142ABBA0DB3EEFC285678</t>
  </si>
  <si>
    <t>EF08B7C89E734040B83D9751176B48B6</t>
  </si>
  <si>
    <t>A22021F983404E828D1050DCB2EA996B</t>
  </si>
  <si>
    <t>D81153B6FE774C58863B35DE349BBB2D</t>
  </si>
  <si>
    <t>INVERSIONES CALMA, S.A. DE C.V.</t>
  </si>
  <si>
    <t>D8115386FE774C58863835DE349BBB2D</t>
  </si>
  <si>
    <t>ACBC5957DBF44A73AB354C843AFE3B1C</t>
  </si>
  <si>
    <t>ACERO NOPA STEEL, S.A. DE C.V.</t>
  </si>
  <si>
    <t>INCAPRO, SA DE CV</t>
  </si>
  <si>
    <t>21/1/2024</t>
  </si>
  <si>
    <t>21/01/2024</t>
  </si>
  <si>
    <t>D094B4C631914257A1B4FBDF3A918196</t>
  </si>
  <si>
    <t>405C83C2216B44FF98592A3C7AC165C1</t>
  </si>
  <si>
    <t>19/01/2024</t>
  </si>
  <si>
    <t>0D7C680AAAA94F398230BEB1353AD788</t>
  </si>
  <si>
    <t>E4ED8EFCFF8B4BD1A65D4437C1C5B892</t>
  </si>
  <si>
    <t>6312F60CBA2E4F799CD1B7F0020BC23F</t>
  </si>
  <si>
    <t>405C83C2216844FF98592A3C7AC165C1</t>
  </si>
  <si>
    <t>7589B7911EF044E089A418958387810D</t>
  </si>
  <si>
    <t>18/1/2024</t>
  </si>
  <si>
    <t>18/01/2024</t>
  </si>
  <si>
    <t>CFF617D91917442AB4BBC446208F5A62</t>
  </si>
  <si>
    <t>C97FA0831FEC485A904A8E30FACC7506</t>
  </si>
  <si>
    <t>66440B71E3834E01BDEAF36135859948</t>
  </si>
  <si>
    <t>4ACF23355A484942B46161419DC748DD</t>
  </si>
  <si>
    <t>17/01/2024</t>
  </si>
  <si>
    <t>350F286D959F72202727227758874273</t>
  </si>
  <si>
    <t>16/01/2024</t>
  </si>
  <si>
    <t>D0765752FA2F46779DC3100804CBA26B</t>
  </si>
  <si>
    <t>41731BEC6DFA498FBFA40CFCA6425244</t>
  </si>
  <si>
    <t>171C24A452AB46FB91812E1D31396408</t>
  </si>
  <si>
    <t>15/01/2024</t>
  </si>
  <si>
    <t>CB506D2792B84729AA05948AC7C8C8D2</t>
  </si>
  <si>
    <t>28049AA0403F46CEB47F19D7F98702F9</t>
  </si>
  <si>
    <t>14/01/2024</t>
  </si>
  <si>
    <t>13/01/2024</t>
  </si>
  <si>
    <t>36956A81706540F68E83C5F7F60DAE2E</t>
  </si>
  <si>
    <t>12/01/2024</t>
  </si>
  <si>
    <t>6A3DD515DD40430EBAFA280375F0EA20</t>
  </si>
  <si>
    <t>E7016054871D4C75AA3A011AD6AF85E3</t>
  </si>
  <si>
    <t>11/1/2024</t>
  </si>
  <si>
    <t>11/01/2024</t>
  </si>
  <si>
    <t>3EE3961AAB404BE2A0242C199C77627D</t>
  </si>
  <si>
    <t>37E6B3E5506E4457AF17455A403DB8C5</t>
  </si>
  <si>
    <t>55000E02C3F045E596F958F82653C7F2</t>
  </si>
  <si>
    <t>06142611071044</t>
  </si>
  <si>
    <t>ACEROS INOXIDABLES DE CENTROAMERICA, S.A. DE CV.</t>
  </si>
  <si>
    <t>82AB46CC0E2A44B0B983060EB6F85ABF</t>
  </si>
  <si>
    <t>348CBE717D8E46F89A003F1CF5A20B2A</t>
  </si>
  <si>
    <t>09/01/2024</t>
  </si>
  <si>
    <t>08/01/2024</t>
  </si>
  <si>
    <t>A99FCB8E5AFC44F69102DBC64B09894E</t>
  </si>
  <si>
    <t>07/01/2024</t>
  </si>
  <si>
    <t>B8A40D01DFB145448B19ECEB049F3D4D</t>
  </si>
  <si>
    <t>AC9A7FDC57684B99A18B48C350086025</t>
  </si>
  <si>
    <t>06/01/2024</t>
  </si>
  <si>
    <t>05/01/2024</t>
  </si>
  <si>
    <t>31901DAF43CB4DDDA1B911B7FCA42262</t>
  </si>
  <si>
    <t>5DC6F39A014546069AF04623176BF2BD</t>
  </si>
  <si>
    <t>VARELL, SA DE CV</t>
  </si>
  <si>
    <t>04/01/2024</t>
  </si>
  <si>
    <t>03/01/2024</t>
  </si>
  <si>
    <t>MARIA LUDUVINA CARDOZA DE CARDOZA</t>
  </si>
  <si>
    <t>02/01/2024</t>
  </si>
  <si>
    <t>29/12/2023</t>
  </si>
  <si>
    <t>22/12/2023</t>
  </si>
  <si>
    <t xml:space="preserve">MIGUEL ANGEL HERCULES CERON </t>
  </si>
  <si>
    <t>06142211161065</t>
  </si>
  <si>
    <t>AVICOLA MEJIA, S.A. DE C.V.</t>
  </si>
  <si>
    <t>INDUSTRIAS ESCOBAR HERNANDEZ, S.A. DE C.V.</t>
  </si>
  <si>
    <t>06140407131061</t>
  </si>
  <si>
    <t>KIKIRIKI DE EL SALVADOR</t>
  </si>
  <si>
    <t>ALEJANDRO FIGUEROA CARIAS</t>
  </si>
  <si>
    <t>028435813</t>
  </si>
  <si>
    <t>TALLERES EL ADONAI S.A DE C.V.</t>
  </si>
  <si>
    <t>MILTON RAFAEL PANIAGUA AGUILAR</t>
  </si>
  <si>
    <t>PABLO ERNERTO MIGUEL VALLADARES</t>
  </si>
  <si>
    <t>SERVICIOS DIVERSOS INDUSTRIALES,S.A DEC.V.</t>
  </si>
  <si>
    <t>06142602861010</t>
  </si>
  <si>
    <t>INCARTER, S.A. DE C.V.</t>
  </si>
  <si>
    <t>KLA, S.A. DE C.V.</t>
  </si>
  <si>
    <t>04260501690012</t>
  </si>
  <si>
    <t>ISMAEL RAMIREZ MARTINEZ</t>
  </si>
  <si>
    <t>03020410871027</t>
  </si>
  <si>
    <t>GLORIA SARAI CALLEJAS CARDONA</t>
  </si>
  <si>
    <t>MANUEL DE JESUS AGUIRRE ACOSTA</t>
  </si>
  <si>
    <t>06142311981022</t>
  </si>
  <si>
    <t>SOCIDAD COMERCIALIZADORA TRINIDAD, SA DE CV</t>
  </si>
  <si>
    <t>INTERNATIONAL TRANSPORT LOGISTIC, S.A. DE C.V.</t>
  </si>
  <si>
    <t>TRANSPORTE ANDRADE S.A DE C.V.</t>
  </si>
  <si>
    <t>OSCAR FERNANDO PORTILLO</t>
  </si>
  <si>
    <t>010604822</t>
  </si>
  <si>
    <t>06142105831027</t>
  </si>
  <si>
    <t>ECONSA</t>
  </si>
  <si>
    <t>MCCORMICK TRACTORES DE CENTROAMERICA</t>
  </si>
  <si>
    <t>06142706161075</t>
  </si>
  <si>
    <t>DEFENDER TECHNOLOGY SA DE CV</t>
  </si>
  <si>
    <t>VE EL SALVDOR S.A DE C.V.</t>
  </si>
  <si>
    <t>06142011951024</t>
  </si>
  <si>
    <t>TRANSPORTES Y SERVICIOS AGRICOLAS</t>
  </si>
  <si>
    <t>06143003121051</t>
  </si>
  <si>
    <t>CORPORACION METAL MECANICA G M, S.A. DE C.V.</t>
  </si>
  <si>
    <t>06141504161069</t>
  </si>
  <si>
    <t>GLOBAL SERVICE EL SALVADOR</t>
  </si>
  <si>
    <t>AGUSTIN VENTURA BATRES GONZALES</t>
  </si>
  <si>
    <t>RAMON ANTONIO ALVARADO CALLEJAS</t>
  </si>
  <si>
    <t>005628853</t>
  </si>
  <si>
    <t>COMSI DE EL SALVADOR, S.A. DE C.V.</t>
  </si>
  <si>
    <t>JOSE WILLIAM ESCOBAR FLORES</t>
  </si>
  <si>
    <t>012074421</t>
  </si>
  <si>
    <t>CHRISTIAN GERARDO ORELLANA CACERES</t>
  </si>
  <si>
    <t>MAPLESA S.A DE C.V.</t>
  </si>
  <si>
    <t>07100106540018</t>
  </si>
  <si>
    <t>JORGE ALBERTO ESCOBAR HERNANDEZ</t>
  </si>
  <si>
    <t>06141911991033</t>
  </si>
  <si>
    <t xml:space="preserve">SERVICIO DE MANTEMIMIENTO AUTOMOTRIZ </t>
  </si>
  <si>
    <t>COOP DE CAFETALEROS SIGLO XXI</t>
  </si>
  <si>
    <t>02022401570012</t>
  </si>
  <si>
    <t xml:space="preserve">SIFREDO LINARES BARRERA </t>
  </si>
  <si>
    <t>14030609691017</t>
  </si>
  <si>
    <t>CARLOS ADALBERTO SOSA TORRES</t>
  </si>
  <si>
    <t>CASA BAZZINI, S.A. DE C.V.</t>
  </si>
  <si>
    <t>ERICK EVELIO ROJAS ORELLANA</t>
  </si>
  <si>
    <t>043131117</t>
  </si>
  <si>
    <t>TONI EVENOR PAIZ</t>
  </si>
  <si>
    <t>ELIAS SAMUEL HERNANDEZ</t>
  </si>
  <si>
    <t>06142307141052</t>
  </si>
  <si>
    <t>DELOTE, S.A.DE C.V.</t>
  </si>
  <si>
    <t>TATIANA LISSETTE DE PAZ ORELLANA</t>
  </si>
  <si>
    <t>057915222</t>
  </si>
  <si>
    <t>ADALBERTO JOSE CORDOBA</t>
  </si>
  <si>
    <t>SERGIO ISABEL NAVARRO</t>
  </si>
  <si>
    <t>JESUS TEODORO CRUZ</t>
  </si>
  <si>
    <t>014237554</t>
  </si>
  <si>
    <t>EDWIN ENRIQUE PORTILLO NOVOA</t>
  </si>
  <si>
    <t>022372253</t>
  </si>
  <si>
    <t>RECTIFICADOS HEBRON, S.A. DE C.V.</t>
  </si>
  <si>
    <t>11100101931028</t>
  </si>
  <si>
    <t>MARLON FRANCISCO VIERA HERNANDEZ</t>
  </si>
  <si>
    <t xml:space="preserve">ALFONSO ERNESTO ALFARO MERLOS </t>
  </si>
  <si>
    <t>006659954</t>
  </si>
  <si>
    <t>MARDEN OMAR RODRIGUEZ VILLALTA</t>
  </si>
  <si>
    <t>MAGADI S.A DE C.V.</t>
  </si>
  <si>
    <t>06142104071024</t>
  </si>
  <si>
    <t>TECNOLOGIAS AGROINDUSTRIALES CENTROAMERICANAS SA DE CV</t>
  </si>
  <si>
    <t>ELTON EVARISTO BARRERA MEJIA</t>
  </si>
  <si>
    <t>034561672</t>
  </si>
  <si>
    <t>05121506660010</t>
  </si>
  <si>
    <t>JOSE ANGEL VALENCIA PEREZ</t>
  </si>
  <si>
    <t>RAYMUNDO COMPANY S.A DE C.V.</t>
  </si>
  <si>
    <t>06141606101052</t>
  </si>
  <si>
    <t>CORPORACION FERGU S.A DE C.V.</t>
  </si>
  <si>
    <t>JIMY CRISTIAN RECINOS HERNANDEZ</t>
  </si>
  <si>
    <t>06142711201018</t>
  </si>
  <si>
    <t>DISTRIBUIDORA DE EQUIPOS Y SERVICIOS</t>
  </si>
  <si>
    <t>SOLUCIONES LOGISTICA MECANICAS S.A DE C.V.</t>
  </si>
  <si>
    <t>GUILLERMO RAFAEL SANTOS MARTINEZ</t>
  </si>
  <si>
    <t>057745693</t>
  </si>
  <si>
    <t xml:space="preserve">HERMES ANTONIO GUARDADO ALVARENGA </t>
  </si>
  <si>
    <t>009243778</t>
  </si>
  <si>
    <t>06141511211080</t>
  </si>
  <si>
    <t>CAPRI RECYCLING, S.A. DE C.V.</t>
  </si>
  <si>
    <t>ELI ADALBERTO CRUZ HERNANDEZ</t>
  </si>
  <si>
    <t>004309286</t>
  </si>
  <si>
    <t>MARISOL CARRANZA ALFARO</t>
  </si>
  <si>
    <t>052483725</t>
  </si>
  <si>
    <t>ERICK HUMBERTO HERNADEZ ARIAS</t>
  </si>
  <si>
    <t>046393310</t>
  </si>
  <si>
    <t>JOSE FELICIANO RIVERA</t>
  </si>
  <si>
    <t>033053309</t>
  </si>
  <si>
    <t>06140110921096</t>
  </si>
  <si>
    <t>AUTOREPUESTOS EL CASTAÑO</t>
  </si>
  <si>
    <t>15041RESIN146362023</t>
  </si>
  <si>
    <t>2024FE8AEF2D5A3248D6A4AE4A0C6E3BC781JLGD</t>
  </si>
  <si>
    <t>9EE8F5D6945045F38CF7D91788B54A20</t>
  </si>
  <si>
    <t>2024C37E25C8AE734EAC81AD9CAC9D60995ATOTJ</t>
  </si>
  <si>
    <t>D94DFD3E613B4EB28DC60AB0EAE1EEF7</t>
  </si>
  <si>
    <t>20244BDFDC316EDA484AA53C7DEC6DD7116EDQYO</t>
  </si>
  <si>
    <t>4755512A4CEA4B4DA06DDFF20851C863</t>
  </si>
  <si>
    <t>202488811E9DFDD94F9495EC775C7018C957W3CN</t>
  </si>
  <si>
    <t>8ACF715DCA4C4012ADA9AA4D3EEC8D53</t>
  </si>
  <si>
    <t>2024DD8CFF59060E4BFFBE2B0EBAC795A3D6R0Q9</t>
  </si>
  <si>
    <t>B3D5E122D8A641A4A1E5F41621FC9E61</t>
  </si>
  <si>
    <t>20243C496AB10C5D4012A6D7A96484AC4E0ESLJJ</t>
  </si>
  <si>
    <t>3ECC277D45984474AFEE85653093DD29</t>
  </si>
  <si>
    <t>06</t>
  </si>
  <si>
    <t>03/06/2024</t>
  </si>
  <si>
    <t>04/06/2024</t>
  </si>
  <si>
    <t>05/06/2024</t>
  </si>
  <si>
    <t>06/06/2024</t>
  </si>
  <si>
    <t>07/06/2024</t>
  </si>
  <si>
    <t>08/06/2024</t>
  </si>
  <si>
    <t>10/06/2024</t>
  </si>
  <si>
    <t>11/06/2024</t>
  </si>
  <si>
    <t>12/06/2024</t>
  </si>
  <si>
    <t>13/06/2024</t>
  </si>
  <si>
    <t>14/06/2024</t>
  </si>
  <si>
    <t>15/06/2024</t>
  </si>
  <si>
    <t>19/06/2024</t>
  </si>
  <si>
    <t>20/06/2024</t>
  </si>
  <si>
    <t>21/06/2024</t>
  </si>
  <si>
    <t>22/06/2024</t>
  </si>
  <si>
    <t>24/06/2024</t>
  </si>
  <si>
    <t>25/06/2024</t>
  </si>
  <si>
    <t>26/06/2024</t>
  </si>
  <si>
    <t>27/06/2024</t>
  </si>
  <si>
    <t>28/06/2024</t>
  </si>
  <si>
    <t>29/06/2024</t>
  </si>
  <si>
    <t>02070202921014</t>
  </si>
  <si>
    <t>JULIO ALBERTO CHAVEZ MENDEZ</t>
  </si>
  <si>
    <t>02042212951015</t>
  </si>
  <si>
    <t>CARLOS ROBERTO JORDAN LUNA</t>
  </si>
  <si>
    <t>03020606661012</t>
  </si>
  <si>
    <t>SALVADOR ULICES MARTINEZ</t>
  </si>
  <si>
    <t>CORPORACION METAL MECANICA GM S.A. DE C.V.</t>
  </si>
  <si>
    <t>18/06/2024</t>
  </si>
  <si>
    <t>009542973</t>
  </si>
  <si>
    <t>MARIA ELENA MEMBREÑO</t>
  </si>
  <si>
    <t>06142506891168</t>
  </si>
  <si>
    <t>SANCHEZ HERNANDEZ OSCAR ALEXANDER</t>
  </si>
  <si>
    <t>06140210971236</t>
  </si>
  <si>
    <t>LEMUS CHAVARRIA RODRIGO JOSE</t>
  </si>
  <si>
    <t>06140810961030</t>
  </si>
  <si>
    <t>SEESA, DE C.V.</t>
  </si>
  <si>
    <t>73819B6C967547C3BAF847E7DD9AD022</t>
  </si>
  <si>
    <t>39146FDA6C434B938199170652438530</t>
  </si>
  <si>
    <t>0634B6B0BEA5474AB297A8CE8C8782AF</t>
  </si>
  <si>
    <t>593CCB7016964BCF9029DB348E5814EC</t>
  </si>
  <si>
    <t>423E2E5305EB47A5BE366ADB30D9FEC3</t>
  </si>
  <si>
    <t>336F7B32E4F04D94A331CCBE85B6F8CD</t>
  </si>
  <si>
    <t>269EC24A3BEC4335948ABF427AC11694</t>
  </si>
  <si>
    <t>51EA8FD7138A409D9C5262D7AAC34BD2</t>
  </si>
  <si>
    <t>32BFD1396009419892103CF3CE391107</t>
  </si>
  <si>
    <t>6D51E1942283457AAD62F4CBDFDA39F5</t>
  </si>
  <si>
    <t>4C5B902BFAE34C589288324065FD0380</t>
  </si>
  <si>
    <t>3C46F49922C249C38B588D6B07B04DAD</t>
  </si>
  <si>
    <t>2D8269B1A86243ECA2795D9582272B46</t>
  </si>
  <si>
    <t>1FE5BC5CA88C4242BC540BCB5AC886B4</t>
  </si>
  <si>
    <t>1BE3B4FE604641EC9994B081B145EC0D</t>
  </si>
  <si>
    <t>FC4B4FB112E64197BEE9619ED6A51926</t>
  </si>
  <si>
    <t>F2BFC2D3C25D43BE9C10C5E2A601F275</t>
  </si>
  <si>
    <t xml:space="preserve"> E890C9B72C6C49FF9DD4FB6256C2DD12</t>
  </si>
  <si>
    <t>DEF31E79B3544914865BEEEBF1BE74DF</t>
  </si>
  <si>
    <t>D992C88240FC4AFD9D7BA961705C7A19</t>
  </si>
  <si>
    <t>C30174EE62ED48CA8811BD45679DA84E</t>
  </si>
  <si>
    <t>C7610FAA444D4F8689BB5B4A8DD1AC12</t>
  </si>
  <si>
    <t>C8D176A7709340488FC974405C9A42EF</t>
  </si>
  <si>
    <t>BF5C9F9190DC40348004DEF0C99D51EA</t>
  </si>
  <si>
    <t>ADD66DAA4C5C4BEDBF6C5B11BA9F49E6</t>
  </si>
  <si>
    <t>80368381BD7B445C8636FD32CC3B6DC7</t>
  </si>
  <si>
    <t>578541D0A94F48F9AE48C5227EEB6DE0</t>
  </si>
  <si>
    <t>3582A724538A41E9A39474CCCB14A433</t>
  </si>
  <si>
    <t>98C3648FE953489FB16BBE23177CC020</t>
  </si>
  <si>
    <t>EA06F9969DA14DCDAE57EB0B376D276A</t>
  </si>
  <si>
    <t>DA5327AE999940C7B02358BC73ABCE2B</t>
  </si>
  <si>
    <t>BFA6517E80CD43B499297D43016B53ED</t>
  </si>
  <si>
    <t>B7DB1BAF73204C30AC94D1D604C33A45</t>
  </si>
  <si>
    <t>86290C3B998547069300FF22B521F9E0</t>
  </si>
  <si>
    <t>77A24B6635774ADD926780F90A978C87</t>
  </si>
  <si>
    <t>F1C92CF3B88E4D389F4B4AE1C067A481</t>
  </si>
  <si>
    <t>690C7D1263FD4E34999C55A99C58F117</t>
  </si>
  <si>
    <t>2024E241B582EDD7488A93631E2FC67F5600SJUO</t>
  </si>
  <si>
    <t>24SD000E</t>
  </si>
  <si>
    <t>637338267DB34B7683D1BE9495EE7C3D</t>
  </si>
  <si>
    <t>2024E11EBFB54A914E21ACA79B376ECB8F41DVIE</t>
  </si>
  <si>
    <t>2024DD36561073464242A42FB57F5AFA50F3ZLYO</t>
  </si>
  <si>
    <t>94C52783-9750-4DA5-A5D5-60DB6D9193B0</t>
  </si>
  <si>
    <t>2024B4EC29E1BC15421F94BCBFE13B813F869TPH</t>
  </si>
  <si>
    <t>1FA97A21-A1CD-4012-9EB8-D0944F9E8A00</t>
  </si>
  <si>
    <t>2024086FA5DECCA04E20A8B9A108C8884942KD9T</t>
  </si>
  <si>
    <t>8F37AF55-D4DE-4630-8B45-834D6AA47AF5</t>
  </si>
  <si>
    <t>2024230C9C250172485F9466F1B159165985UBZG</t>
  </si>
  <si>
    <t>833EB214-6A76-4181-9257-AF5629B43DE6</t>
  </si>
  <si>
    <t>202456A9F2C7B44E42CD8603DBB1E842D0A6Z2SQ</t>
  </si>
  <si>
    <t>AFF1CDA5-9929-4CFC-8345-9072E7C49892</t>
  </si>
  <si>
    <t>2024BBCBC56DB5DB40F08B2F4071A8384A006ISW</t>
  </si>
  <si>
    <t>344ACD2A-2A89-4BCB-845C-6726D2173EA5</t>
  </si>
  <si>
    <t>20241B88ED028DA24C81A54ABCCADAA167EEJZDB</t>
  </si>
  <si>
    <t>E61EFDB8-410B-4D5A-AAEA-E90A4790B766</t>
  </si>
  <si>
    <t>20247996B49A3AC340A78EEF01DD391B527DOV73</t>
  </si>
  <si>
    <t>01/07/2024</t>
  </si>
  <si>
    <t>07</t>
  </si>
  <si>
    <t>02/07/2024</t>
  </si>
  <si>
    <t>03/07/2024</t>
  </si>
  <si>
    <t>04/07/2024</t>
  </si>
  <si>
    <t>05/07/2024</t>
  </si>
  <si>
    <t>06/07/2024</t>
  </si>
  <si>
    <t>08/07/2024</t>
  </si>
  <si>
    <t>09/07/2024</t>
  </si>
  <si>
    <t>10/07/2024</t>
  </si>
  <si>
    <t>11/07/2024</t>
  </si>
  <si>
    <t>12/07/2024</t>
  </si>
  <si>
    <t>13/07/2024</t>
  </si>
  <si>
    <t>15/07/2024</t>
  </si>
  <si>
    <t>16/07/2024</t>
  </si>
  <si>
    <t>17/07/2024</t>
  </si>
  <si>
    <t>18/07/2024</t>
  </si>
  <si>
    <t>19/07/2024</t>
  </si>
  <si>
    <t>20/07/2024</t>
  </si>
  <si>
    <t>21/07/2024</t>
  </si>
  <si>
    <t>22/07/2024</t>
  </si>
  <si>
    <t>24/07/2024</t>
  </si>
  <si>
    <t>25/07/2024</t>
  </si>
  <si>
    <t>26/07/2024</t>
  </si>
  <si>
    <t>27/07/2024</t>
  </si>
  <si>
    <t>29/07/2024</t>
  </si>
  <si>
    <t>30/07/2024</t>
  </si>
  <si>
    <t>31</t>
  </si>
  <si>
    <t>31/07/2024</t>
  </si>
  <si>
    <t>08</t>
  </si>
  <si>
    <t>09</t>
  </si>
  <si>
    <t>10</t>
  </si>
  <si>
    <t>11</t>
  </si>
  <si>
    <t>02100312771090</t>
  </si>
  <si>
    <t>MORAN ESTRADA JOSE RUBEN</t>
  </si>
  <si>
    <t>021520382</t>
  </si>
  <si>
    <t>LUIS ALBERTO RIVERA ALFARO</t>
  </si>
  <si>
    <t>06140207761290</t>
  </si>
  <si>
    <t>CASTILLO JOVEL JORGUE DAGOBERTO</t>
  </si>
  <si>
    <t>CORPORACION FERGU S.A. DE C.V.</t>
  </si>
  <si>
    <t>SEMAC S.A. DE C.V.</t>
  </si>
  <si>
    <t>016554229</t>
  </si>
  <si>
    <t>CONTRERAS YANE ASCENCION</t>
  </si>
  <si>
    <t>06142012201029</t>
  </si>
  <si>
    <t>LOGUISTICS 3D S.A. DE C.V.</t>
  </si>
  <si>
    <t>05031107861018</t>
  </si>
  <si>
    <t>RAMOS CALLEJAS OVIDIO ADONAY</t>
  </si>
  <si>
    <t>005029180</t>
  </si>
  <si>
    <t>COLOCHO PADILLA LUIS ENRIQUE</t>
  </si>
  <si>
    <t>06072209881040</t>
  </si>
  <si>
    <t>GUILLERMO ANTONIO ESCOBAR HERNANDEZ</t>
  </si>
  <si>
    <t>23/07/2024</t>
  </si>
  <si>
    <t>06142810221039</t>
  </si>
  <si>
    <t>IDS INDUSTRY S.A. DE C.V.</t>
  </si>
  <si>
    <t>14/07/2024</t>
  </si>
  <si>
    <t>28/07/2024</t>
  </si>
  <si>
    <t>049BDC37040249A78CBD658E7A62FB07</t>
  </si>
  <si>
    <t>0A06A6986D414A64877AFB71FCD78BD3</t>
  </si>
  <si>
    <t>30706B2812A244F38ECBCD536AC2BCA5</t>
  </si>
  <si>
    <t>C429A6BA6CAF430D91097F924C4D58CC</t>
  </si>
  <si>
    <t>646E4ABD9D3F4FCF9E63AADBF8457576</t>
  </si>
  <si>
    <t>B5D51CDFD1D74C499A1CC89688F1269B</t>
  </si>
  <si>
    <t>E1D895179869439482ED3D40F13FB381</t>
  </si>
  <si>
    <t>627026972C57480092A561D2FD6A5565</t>
  </si>
  <si>
    <t>32EF61A3E0A046F1B1AF0D54F272FDD3</t>
  </si>
  <si>
    <t>27B93F2B6ECA40CA82A68E7E1831811C</t>
  </si>
  <si>
    <t>E08E1BE7C05542AF980F0FE025024079</t>
  </si>
  <si>
    <t>1140F2CC080F4823B830579D94E35A75</t>
  </si>
  <si>
    <t>271877021EF544D3B83E5F6F3BF9078D</t>
  </si>
  <si>
    <t>BD519F11AF7343118EB81D6F1613FB0D</t>
  </si>
  <si>
    <t>D62CD99B1E994A068E187FDB7C0A1D4D</t>
  </si>
  <si>
    <t>748C93341377454F8B6116673F983021</t>
  </si>
  <si>
    <t>43AF1CB1C4404A0EA7FB21D3DEFEC41E</t>
  </si>
  <si>
    <t>68F3D012EE3A47B2A2A534AD1C293716</t>
  </si>
  <si>
    <t>FA775F978CD147A181D224061F2A5A23</t>
  </si>
  <si>
    <t>7B5A4DD05FE54BB1B1DAC10A47D86619</t>
  </si>
  <si>
    <t>8EF35DB1A759492788A209ABBBF17D3B</t>
  </si>
  <si>
    <t>8A2EB49DE373475E809D9150B3897ADC</t>
  </si>
  <si>
    <t>6D8F6BCBFEA94400A7D672493B875D25</t>
  </si>
  <si>
    <t>7D2CBA268C1D4F1487A4AB3CB84A11F6</t>
  </si>
  <si>
    <t>C7D3F2C130564AB7B052F046DD8FDB47</t>
  </si>
  <si>
    <t>2029B433C3A4451382C3932F8F3BE09B</t>
  </si>
  <si>
    <t>13D6E7E3CB274363814B035986A8E2AD</t>
  </si>
  <si>
    <t>21131A156F38454DA70071AD2EB398EC</t>
  </si>
  <si>
    <t>FC775B2B25AD482E83D530E64F390346</t>
  </si>
  <si>
    <t>6EFA52ECFAB04E738ED074437066B33D</t>
  </si>
  <si>
    <t>B191E722E557402D8D8CE7F2D98FF4BF</t>
  </si>
  <si>
    <t>B20B4B1CEF474CF78A5B692B878E117F</t>
  </si>
  <si>
    <t>02CE600387841AC0B8280004AC1EA976</t>
  </si>
  <si>
    <t>06141609691119</t>
  </si>
  <si>
    <t>01/08/2024</t>
  </si>
  <si>
    <t>02/08/2024</t>
  </si>
  <si>
    <t>07/08/2024</t>
  </si>
  <si>
    <t>08/08/2024</t>
  </si>
  <si>
    <t>09/08/2024</t>
  </si>
  <si>
    <t>12/08/2024</t>
  </si>
  <si>
    <t>13/08/2024</t>
  </si>
  <si>
    <t>03020910470024</t>
  </si>
  <si>
    <t>MAURICIO HERNAND CRUZ OLMEDO</t>
  </si>
  <si>
    <t>15/08/2024</t>
  </si>
  <si>
    <t>19/08/2024</t>
  </si>
  <si>
    <t>20/08/2024</t>
  </si>
  <si>
    <t>21/08/2024</t>
  </si>
  <si>
    <t>22/08/2024</t>
  </si>
  <si>
    <t>23/08/2024</t>
  </si>
  <si>
    <t>24/08/2024</t>
  </si>
  <si>
    <t>25/08/2024</t>
  </si>
  <si>
    <t>26/08/2024</t>
  </si>
  <si>
    <t>27/08/2024</t>
  </si>
  <si>
    <t>28/08/2024</t>
  </si>
  <si>
    <t>29/08/2024</t>
  </si>
  <si>
    <t>30/08/2024</t>
  </si>
  <si>
    <t>03/08/2024</t>
  </si>
  <si>
    <t>06140502041027</t>
  </si>
  <si>
    <t>INVERSIONES MR, S.A. DE C.V.</t>
  </si>
  <si>
    <t>05110710841070</t>
  </si>
  <si>
    <t>JORGE ALBERTO MONTALVO LOPEZ</t>
  </si>
  <si>
    <t>10/08/2024</t>
  </si>
  <si>
    <t>05032410771036</t>
  </si>
  <si>
    <t>MONICA LILIANA SANCHEZ CARCAMO</t>
  </si>
  <si>
    <t>14/08/2024</t>
  </si>
  <si>
    <t>16/08/2024</t>
  </si>
  <si>
    <t>06142209051037</t>
  </si>
  <si>
    <t>ALQUILERES, SERVICIOS E INGENIERIA S.A. DE C.V.</t>
  </si>
  <si>
    <t>17/08/2024</t>
  </si>
  <si>
    <t>05070905470010</t>
  </si>
  <si>
    <t>HERMES ANTONIO GUARDADO ALVARENGA</t>
  </si>
  <si>
    <t>05071008921019</t>
  </si>
  <si>
    <t>CESAR EDIMAR LOPEZ</t>
  </si>
  <si>
    <t>02100501741037</t>
  </si>
  <si>
    <t>LUIS ARMANDO CAMPO</t>
  </si>
  <si>
    <t>10062811771019</t>
  </si>
  <si>
    <t>MOISES ESAU BARAHONA</t>
  </si>
  <si>
    <t>05070201881010</t>
  </si>
  <si>
    <t>RICARDO ERNESTO GARCIA</t>
  </si>
  <si>
    <t>31/08/2024</t>
  </si>
  <si>
    <t>C22036172B4247EEB5F8CC35C126060D</t>
  </si>
  <si>
    <t>D8984C2CAB124D8CB7C39A56B61BC776</t>
  </si>
  <si>
    <t>D3E2D9937ADE4AF8BD6CCD50F5FB12E4</t>
  </si>
  <si>
    <t>D20B6A3BA6814A499E26A28B54EA4538</t>
  </si>
  <si>
    <t>11/08/2024</t>
  </si>
  <si>
    <t>DE53AF4B05894A21BB604AD3BD814316</t>
  </si>
  <si>
    <t>DF28955DCCC841A09321AFB9CBDA867C</t>
  </si>
  <si>
    <t>E82220421BE84857A1FC5A9B1F6F07A4</t>
  </si>
  <si>
    <t>F9703B3EB0824E489804DF7355776C85</t>
  </si>
  <si>
    <t>4166895A30414E2988F9761485C46E79</t>
  </si>
  <si>
    <t>CA5D0FC10B8C4ECC8451ECC09960EB64</t>
  </si>
  <si>
    <t>715DD0035FC71AC3B8280004AC1EA976</t>
  </si>
  <si>
    <t>5782100398B11AC3B8280004AC1EA976</t>
  </si>
  <si>
    <t>14969003A99F1AC2B8280004AC1EA976</t>
  </si>
  <si>
    <t>B3B6BFA7AF014CE989E6C2D98A947376</t>
  </si>
  <si>
    <t>B061F2B1762F4414A4E2451E74358422</t>
  </si>
  <si>
    <t>2395E89FE18247799081EA95DD97D4F3</t>
  </si>
  <si>
    <t>1400B419E7404E9092FE61842F5855DE</t>
  </si>
  <si>
    <t>848BE923E78E4474B5656786CD0CFB5D</t>
  </si>
  <si>
    <t>967441BCFDCF47B5A2FF5B05282DC56A</t>
  </si>
  <si>
    <t>3070878567C4418BA37180571A4AA707</t>
  </si>
  <si>
    <t>0771B8EBFFFB4991AF0AE0960AC1EF7C</t>
  </si>
  <si>
    <t>459B8BC6DB8642C1951D7F75E3C27B28</t>
  </si>
  <si>
    <t>8E3BAD409B824EA7887B908186AB9B19</t>
  </si>
  <si>
    <t>90D84E4030B5416A8FF0032FA9A78B6A</t>
  </si>
  <si>
    <t>99EF8BCC7E5F45538C4E285305C3850C</t>
  </si>
  <si>
    <t>48DE0BD3D9144AA8BA80BE5C07087A78</t>
  </si>
  <si>
    <t>87D1900333D41AC3B8280004AC1EA976</t>
  </si>
  <si>
    <t>12E0DDE3F6F145FFB7D739D3205ACB27</t>
  </si>
  <si>
    <t>36F97BF99EA74B329AB9A2E5353A6B26</t>
  </si>
  <si>
    <t>9E3814A419A54A708A1D884DB954F884</t>
  </si>
  <si>
    <t>10AF696CCF514E8D95E8F9EA9489FA04</t>
  </si>
  <si>
    <t>058D10E3F41E4CB8B35F1A1A493C8713</t>
  </si>
  <si>
    <t>0073D57FC91A461D98540122EDC2F891</t>
  </si>
  <si>
    <t>241EC7459DF954922221318394129182</t>
  </si>
  <si>
    <t>0B2EC3BEBF734C8CA3F1971F3FA3011F</t>
  </si>
  <si>
    <t>2F6C35CB04464361B61E8FF5B9658A5B</t>
  </si>
  <si>
    <t>8DD0ACB03CB749A78EBBFE2480E53841</t>
  </si>
  <si>
    <t>7BECA3A58F0940A79E44CB00D18119EF</t>
  </si>
  <si>
    <t>0E1BAC821C5445228904975F4A0044C0</t>
  </si>
  <si>
    <t>7ED7587A90A84D638FC97ACA3B1CEF38</t>
  </si>
  <si>
    <t>6FF7C78A0A5B4CBAA4B6EEF431D051A0</t>
  </si>
  <si>
    <t>07AB89A5F64749CAAF277023F13DE856</t>
  </si>
  <si>
    <t>6D3050715FDF43169056F4F1BCA89390</t>
  </si>
  <si>
    <t>6E33FCFBAE85403A95EBAA8D0C957CDF</t>
  </si>
  <si>
    <t>CA5D0FC10B8C4ECC8451ECC09960EB6</t>
  </si>
  <si>
    <t>7D2E126B56AC4F1FB62C847BB2176E52</t>
  </si>
  <si>
    <t>06142709831411</t>
  </si>
  <si>
    <t>ERICK GIOVANNI CONSTANZA AMAYA</t>
  </si>
  <si>
    <t>05022403871038</t>
  </si>
  <si>
    <t>CARLOS ISAI REGALO SANDOVAL</t>
  </si>
  <si>
    <t>06142611181079</t>
  </si>
  <si>
    <t>JJC &amp; RENT, S.A. DE C.V.</t>
  </si>
  <si>
    <t>05093108470011</t>
  </si>
  <si>
    <t>VICTORIANO CORTEZ MOLINA</t>
  </si>
  <si>
    <t>12141812971020</t>
  </si>
  <si>
    <t>03021307771010</t>
  </si>
  <si>
    <t>FLOR AMERICA VELAZQUEZ DE GALINDO</t>
  </si>
  <si>
    <t>06141805151034</t>
  </si>
  <si>
    <t>TECNI INVERSIONES S.A. DE C.V.</t>
  </si>
  <si>
    <t>06140512881210</t>
  </si>
  <si>
    <t>REINA ISABEL RAMOS QUIÑONES</t>
  </si>
  <si>
    <t>06142811131033</t>
  </si>
  <si>
    <t>SERVICIOS INDUSTRIALES Y MONTAJES DIVERSOS S.A. DE C.V.</t>
  </si>
  <si>
    <t>09092812671019</t>
  </si>
  <si>
    <t>MARIA OTILIA CORNEJO DE LLANES</t>
  </si>
  <si>
    <t>30611009151105</t>
  </si>
  <si>
    <t>INTEGRAL SERVICES S.A. DE C.V.</t>
  </si>
  <si>
    <t>06141908861013</t>
  </si>
  <si>
    <t>AGRO PRODUCTORES NACIONALES S.A. DE C.V.</t>
  </si>
  <si>
    <t>06140903101049</t>
  </si>
  <si>
    <t>INDUSTRIAS FERRETY S.A. DE C.V.</t>
  </si>
  <si>
    <t>94832312821013</t>
  </si>
  <si>
    <t>WILLIAN WILSON GODINEZ MEJIA</t>
  </si>
  <si>
    <t>11151801701019</t>
  </si>
  <si>
    <t>LUIS ELMER CARCAMO GUZMAN</t>
  </si>
  <si>
    <t>10102802761045</t>
  </si>
  <si>
    <t>SANTOS TOMAS TORRES</t>
  </si>
  <si>
    <t>485E41E371C44EB18B77ACC738BBDEFB</t>
  </si>
  <si>
    <t>538C93B90995415C8FCABB86A0F78FCA</t>
  </si>
  <si>
    <t>30CB7307F98E449486BBF9685B32057C</t>
  </si>
  <si>
    <t>256CEF7B925343D181395B30ABC5928E</t>
  </si>
  <si>
    <t>78638003EFB31AC4B8280004AC1EA976</t>
  </si>
  <si>
    <t>D8777003E1611AC5B8280004AC1EA976</t>
  </si>
  <si>
    <t>17433003CE0B1AC5B8280004AC1EA976</t>
  </si>
  <si>
    <t>CCBF6A5F43214E2AB58159A6424CE418</t>
  </si>
  <si>
    <t>64512ADEECFB488EBE261F1E942F3560</t>
  </si>
  <si>
    <t>CE74D0CACCC14B56B6C50DD44AFE6F37</t>
  </si>
  <si>
    <t>FC205FD06EBF482CBC3C12D22FB5561A</t>
  </si>
  <si>
    <t>EE03EDB932D947238D81E373C1D05A31</t>
  </si>
  <si>
    <t>366AE3899A7943C2812B333F3D162E20</t>
  </si>
  <si>
    <t>EF7843CFAB534A47806F724FB0FDA9AA</t>
  </si>
  <si>
    <t>3151EDE23915455DA02FFA4A2711D40E</t>
  </si>
  <si>
    <t>608429CF57574C91A8B8B75F6D9C39D2</t>
  </si>
  <si>
    <t>1000CF7B778F476E8757E3954301C5EE</t>
  </si>
  <si>
    <t>98CCB548230F480098E30BE01285A5F3</t>
  </si>
  <si>
    <t>8163EA42C1E94AD5A46F26656D249AB5</t>
  </si>
  <si>
    <t>0B1CE33CA63A4C929049E2280FEAC0D7</t>
  </si>
  <si>
    <t>7E50869DCD1E4D47AD3585FE5B976575</t>
  </si>
  <si>
    <t>E72FBDEA940C4441AB2A2168E999AAD0</t>
  </si>
  <si>
    <t>2130D3648522402CA21843E491F8BB25</t>
  </si>
  <si>
    <t>88A6BC3076224591BEB986D34E912BAB</t>
  </si>
  <si>
    <t>0D0725CE1EFF4CDC9EAD02A6EB8150A4</t>
  </si>
  <si>
    <t>86D50ABD1F494CAE945CED36844B1912</t>
  </si>
  <si>
    <t>94BE61DE97B64F96AB6257295B21D563</t>
  </si>
  <si>
    <t>BE3D3E8815454648A9683F2346F222DA</t>
  </si>
  <si>
    <t>7D81FD1F48F44DADB454784CBE149269</t>
  </si>
  <si>
    <t>9DDB9C02B85340E0A506EA7AEA5B663D</t>
  </si>
  <si>
    <t>9501B21DBC4B407DA47A0E341DFDDF03</t>
  </si>
  <si>
    <t>3E46DF54A4ED4EDD95B64F7C6C6E7A71</t>
  </si>
  <si>
    <t>347E9FEE46CB4F3FAC67145F9305B90C</t>
  </si>
  <si>
    <t>C052CDD5663748EF91701327AF8049F2</t>
  </si>
  <si>
    <t>2D68F6C2A87244A79C7C84C242CDF6AA</t>
  </si>
  <si>
    <t>BB2B166816B742CDA4525D679CD620CC</t>
  </si>
  <si>
    <t>1F86644278E24CE9980EFBC61E758FC7</t>
  </si>
  <si>
    <t>7C96153FC4A14C988A602FE5BF09CE57</t>
  </si>
  <si>
    <t>215FDEF203794EE39E4CABC2BFADC763</t>
  </si>
  <si>
    <t>E3D7254CB3F8460E8EA324FEB3DC7F77</t>
  </si>
  <si>
    <t>6A3D2AA90A7048CE88E029FE24135D37</t>
  </si>
  <si>
    <t>6083B627315C4EA2B3AD72CDFADEA735</t>
  </si>
  <si>
    <t>F763E061CD9D4D029231594745A9F10D</t>
  </si>
  <si>
    <t>4F45D4F5B762469DB2108A9A26AAE390</t>
  </si>
  <si>
    <t>613577426E1C4FC6855E383BDF91731E</t>
  </si>
  <si>
    <t>98D5F086AA2A499AAA7CD2E6FA567F65</t>
  </si>
  <si>
    <t>C8034EC5AC4F48819BC17156CFF1BE3F</t>
  </si>
  <si>
    <t>F35DADFA540A43218FD7DF4E6386A8E9</t>
  </si>
  <si>
    <t>97F454316BA849DD8486645816F7E904</t>
  </si>
  <si>
    <t>9FD8ED9C0C4F427E8EA3B1E08EF8E3B1</t>
  </si>
  <si>
    <t>DB0E97D370504F9FB9184C7EE166FD69</t>
  </si>
  <si>
    <t>3D18751140CE461581ECBDB267E23271</t>
  </si>
  <si>
    <t>189CF531A3474EE883FF93323E96CBAE</t>
  </si>
  <si>
    <t>F0729D31EBB94CA896F7CB601FCF2097</t>
  </si>
  <si>
    <t>FCA375534A424515B67FAB99624E8B87</t>
  </si>
  <si>
    <t>321F8B9B5D274320B43E5A794E534C15</t>
  </si>
  <si>
    <t>F7667966A8F6422CBDB1835A04D9C94E</t>
  </si>
  <si>
    <t>C9E26EB44397454BAF65FCCE19681363</t>
  </si>
  <si>
    <t>4A903CFAFCBE4403AC57CEBAE2EEE56D</t>
  </si>
  <si>
    <t>1696EF610AC342E4825041AB104898A2</t>
  </si>
  <si>
    <t>FD7CCF2E7FDF42C2A58A87EF5AB6AF17</t>
  </si>
  <si>
    <t>96137563CC5440E89E8B69A2D43D5618</t>
  </si>
  <si>
    <t>06141904161033</t>
  </si>
  <si>
    <t>SOLAR WORD INTERNATIONAL S.A. DE C.V.</t>
  </si>
  <si>
    <t>1941D0A1D8044441A73464E557D9460B</t>
  </si>
  <si>
    <t>89267247D41C4310B3545BA610F3B77E</t>
  </si>
  <si>
    <t>7231CA0DE6B84FA099C33599B5FB004B</t>
  </si>
  <si>
    <t>3F74626AA4FC43F48D4762347C4278C5</t>
  </si>
  <si>
    <t>3E489DC8D5A6411091B22A3D6D2ECA9D</t>
  </si>
  <si>
    <t>919A327EE94047C984E735FFD985748F</t>
  </si>
  <si>
    <t>47E9FEE46CB4F3FAC67145F9305B90C</t>
  </si>
  <si>
    <t>330A806FAB124AB58270ED215B6E8405</t>
  </si>
  <si>
    <t>E1A441261EB145F9954E6ADF2D04425D</t>
  </si>
  <si>
    <t>A1034B664A464E46B2890922908CB250</t>
  </si>
  <si>
    <t>5AE7EEC40C9B43C4934B70B7125060A8</t>
  </si>
  <si>
    <t>3A3174DE2C5E4B3BA9597D4B6C28C985</t>
  </si>
  <si>
    <t>05111402961010</t>
  </si>
  <si>
    <t>FIBRAS M MAS R S.A. DE C.V.</t>
  </si>
  <si>
    <t>03073010701013</t>
  </si>
  <si>
    <t>MIRON JULIO ALONSO</t>
  </si>
  <si>
    <t>06141404231060</t>
  </si>
  <si>
    <t>SOLUCIONES NEUMATICAS E INDUSTRIALES, S.A. DE C.V.</t>
  </si>
  <si>
    <t>033542015</t>
  </si>
  <si>
    <t>PEÑATE LOPEZ GEORGINA</t>
  </si>
  <si>
    <t>06142107161016</t>
  </si>
  <si>
    <t>GASPRO EL SALVADOR, S.A. DE C.V.</t>
  </si>
  <si>
    <t>019267295</t>
  </si>
  <si>
    <t>MIGUEL ANGEL NAVARRO ALVARADO</t>
  </si>
  <si>
    <t>02032103791010</t>
  </si>
  <si>
    <t>DAMARIS YOLANDA ARIAS ZEPEDA</t>
  </si>
  <si>
    <t>05012001911011</t>
  </si>
  <si>
    <t>LOMBARDIA S.A. DE C.V.</t>
  </si>
  <si>
    <t>06140907201064</t>
  </si>
  <si>
    <t>HACHE S.A. DE C.V.</t>
  </si>
  <si>
    <t>057595177</t>
  </si>
  <si>
    <t>BRYAN ALEXANDER FLORES MAZA</t>
  </si>
  <si>
    <t>06140401971015</t>
  </si>
  <si>
    <t>SERVITRANS S.A. DE C.V.</t>
  </si>
  <si>
    <t>12171009121018</t>
  </si>
  <si>
    <t>DESARROLLO Y CONSTRUCCION DE OBRAS S.A. DE C.V.</t>
  </si>
  <si>
    <t>06142001221060</t>
  </si>
  <si>
    <t>SMARTALENT S.A. DE C.V.</t>
  </si>
  <si>
    <t>06141409161051</t>
  </si>
  <si>
    <t>WAREHOUSELIFT S.A. DE C.V.</t>
  </si>
  <si>
    <t>023326873</t>
  </si>
  <si>
    <t>SALVADOR ORELLANA SERRANO</t>
  </si>
  <si>
    <t>06142204101060</t>
  </si>
  <si>
    <t>EQUI-RENT S.A. DE C.V.</t>
  </si>
  <si>
    <t>06030412811016</t>
  </si>
  <si>
    <t>ALFONSO ERNESTO ALFARO MERLOS</t>
  </si>
  <si>
    <t>022420404</t>
  </si>
  <si>
    <t>ROBERTO CARLOS CERRATO CRUZ</t>
  </si>
  <si>
    <t>03081402771012</t>
  </si>
  <si>
    <t>VALENCIA SAMAYOA CARLOS ALBERTO</t>
  </si>
  <si>
    <t>06142201141010</t>
  </si>
  <si>
    <t>DISMAELECTRIC S.A. DE C.V.</t>
  </si>
  <si>
    <t>F5B2E33383D349F0BA65AB4DA6B75264</t>
  </si>
  <si>
    <t>9F1C5003C57A1AC8B8280004AC1EA976</t>
  </si>
  <si>
    <t>16BDD003E8001AC6B8280004AC1EA976</t>
  </si>
  <si>
    <t>03B17CF3682D4287A089D98CD4EDDFD4</t>
  </si>
  <si>
    <t>3A414D746739454280FF01E5465DB1AF</t>
  </si>
  <si>
    <t>E425B0F6FC614CBEABFF0A633F59E394</t>
  </si>
  <si>
    <t>72308E3058234FE69C7C6AC2DA08354A</t>
  </si>
  <si>
    <t>BAAC00C2749640EBAD8288D81DDC59AA</t>
  </si>
  <si>
    <t>46925A90D3854B4587338C2C998ACE34</t>
  </si>
  <si>
    <t>B6454E3A19424E5C9CF8BA0DDD9FCC14</t>
  </si>
  <si>
    <t>C727FB38FA11410382F6C05A4C13703E</t>
  </si>
  <si>
    <t>6D7DA1CD3E434D068C3210134AD0E14B</t>
  </si>
  <si>
    <t>4965210BE1C74FF0A01E14C567E45B3B</t>
  </si>
  <si>
    <t>04B11AE8459F4F3A8F4421D77F39C2C5</t>
  </si>
  <si>
    <t>18EC937DEE5A48C980EAD5C3ED40F7F7</t>
  </si>
  <si>
    <t>3182177DC2664E0BB319750D7AE84B55</t>
  </si>
  <si>
    <t>EB6DF6918F7B4034B4A66A10633846FD</t>
  </si>
  <si>
    <t>EAC062F4D1084378AFD9AB04B5831C06</t>
  </si>
  <si>
    <t>5A737B993E4B490E99D03042D2D15DB9</t>
  </si>
  <si>
    <t>8D8580D3AABB41F7BF3BABCE69F5AC6F</t>
  </si>
  <si>
    <t>DB25CA3CDF5845F9B1687211F0D949FC</t>
  </si>
  <si>
    <t>F5504144CFD7485D9A3BFDE0CC687147</t>
  </si>
  <si>
    <t>58B3A8BF085D4A56BF67E1C40E6D3864</t>
  </si>
  <si>
    <t>A0DC2504F30D46B0842A5812F68CD415</t>
  </si>
  <si>
    <t>148898685D2A4F95BFC0CC6068358953</t>
  </si>
  <si>
    <t>E1ED87666ABA4507BBE3E38B97E4DCCB</t>
  </si>
  <si>
    <t>8456425D-F02F-4185-B9CF-0EDA936D65AF</t>
  </si>
  <si>
    <t>8456425DF02F4185B9CF0EDA936D65AF</t>
  </si>
  <si>
    <t>1A492BDE1C8B43DBA86E7A4443D1AB7C</t>
  </si>
  <si>
    <t>F3B2207F465145C7A8CCAA01B22680D0</t>
  </si>
  <si>
    <t>INFRA DE EL SALVADOR, S.A. DE C.V.</t>
  </si>
  <si>
    <t>15/10/2024</t>
  </si>
  <si>
    <t>0BFE8773BFA147B29F7C97BFC59E02FF</t>
  </si>
  <si>
    <t>FERRETERIA LA PALMA S.A. DE C.V.</t>
  </si>
  <si>
    <t>19/10/2024</t>
  </si>
  <si>
    <t>103735D8B24F4BFE964BEDD2F120005E</t>
  </si>
  <si>
    <t>24/10/2024</t>
  </si>
  <si>
    <t>10EAE1715E1A4AF28CE9CD15DF950D34</t>
  </si>
  <si>
    <t>18/10/2024</t>
  </si>
  <si>
    <t>1679762E930947ED9C92394FC5926430</t>
  </si>
  <si>
    <t>31/10/2024</t>
  </si>
  <si>
    <t>18CD714CD26241D6A35ACA94CDD56E2A</t>
  </si>
  <si>
    <t>28/10/2024</t>
  </si>
  <si>
    <t>191A203F390A480D8B8FBAA00B361EC3</t>
  </si>
  <si>
    <t>IMPORTACIONES GENERALES DE EL SALVADOR, S.A. DE C.V.</t>
  </si>
  <si>
    <t>1D9101679E7D47FD90ADDDA9D8788B3E</t>
  </si>
  <si>
    <t>03/10/2024</t>
  </si>
  <si>
    <t>20AE3630E3234409A3BE94D72BAF036A</t>
  </si>
  <si>
    <t>11/10/2024</t>
  </si>
  <si>
    <t>222AA3F3107C450E82C01CA12700BF54</t>
  </si>
  <si>
    <t>22D7374953C140E1BD76CDA210FFEB91</t>
  </si>
  <si>
    <t>29/10/2024</t>
  </si>
  <si>
    <t>259FE9A5646A4F74AFAE2BC52E8CD663</t>
  </si>
  <si>
    <t>268CF688FA3B41A39660FDDC619578F9</t>
  </si>
  <si>
    <t>27CEA17C99934FD59C8C673DB68638EE</t>
  </si>
  <si>
    <t>25/10/2024</t>
  </si>
  <si>
    <t>2B64D741BAE84E8A9480ECB32F08C9FE</t>
  </si>
  <si>
    <t>14/10/2024</t>
  </si>
  <si>
    <t>3E7CD07168394D9AB44506ECAA619A5A</t>
  </si>
  <si>
    <t>10/10/2024</t>
  </si>
  <si>
    <t>RODAMIENTOS, S.A DE C.V</t>
  </si>
  <si>
    <t>49A8DAD7F93949EDA0CE27B6197C5F98</t>
  </si>
  <si>
    <t>01/10/2024</t>
  </si>
  <si>
    <t>4FEBE887256242F7AF12086AFE8B9730</t>
  </si>
  <si>
    <t>04/10/2024</t>
  </si>
  <si>
    <t>522C3935E837457C894EF3547A1239D4</t>
  </si>
  <si>
    <t>52C331FDB2344959A4F7DEE43D018700</t>
  </si>
  <si>
    <t>02/10/2024</t>
  </si>
  <si>
    <t>56B17BA5AC7C485DBA2D3ED2AFB18E96</t>
  </si>
  <si>
    <t>30/10/2024</t>
  </si>
  <si>
    <t>REPUESTOS Y SERVICIOS AUTOMOTRICES, S.A. DE C.V.</t>
  </si>
  <si>
    <t>5941D5DB31FD49B8B20AE896BBC78C63</t>
  </si>
  <si>
    <t>23/10/2024</t>
  </si>
  <si>
    <t>630BFA6158D5429680E23D32FAF26914</t>
  </si>
  <si>
    <t>68943FCB3B514971B928BE030B08703D</t>
  </si>
  <si>
    <t>16/10/2024</t>
  </si>
  <si>
    <t>6ED0C4373B4643839D656C631E39B3D4</t>
  </si>
  <si>
    <t>22/10/2024</t>
  </si>
  <si>
    <t>76FDDEF8493B423B875618459AC81E2E</t>
  </si>
  <si>
    <t>7D892FFE69ED46E3A689D862C831AA90</t>
  </si>
  <si>
    <t>7FA647D1AF8840449B360BE4ED950D4D</t>
  </si>
  <si>
    <t>813FA0DFC6D148E88F0C5CB418108483</t>
  </si>
  <si>
    <t>8E39BB7460E54C32B637BF42FCF3B43F</t>
  </si>
  <si>
    <t>94D5AA4332074052A7F6E37176EF384C</t>
  </si>
  <si>
    <t>17/10/2024</t>
  </si>
  <si>
    <t>9690FFAA125C46ECA3900B922207C49E</t>
  </si>
  <si>
    <t>A0CDD061C8774996965199D759475067</t>
  </si>
  <si>
    <t>Distribuidora de Electricidad Del Sur, S.A. de C.V.</t>
  </si>
  <si>
    <t>21/10/2024</t>
  </si>
  <si>
    <t>A0D27329C18A45E79DEFDD3C4E82C14E</t>
  </si>
  <si>
    <t>A1B7CB0D3E7E4921A4F4D166CC74A1A3</t>
  </si>
  <si>
    <t>A58450D2C20D4B13B66E28AA9B4B3686</t>
  </si>
  <si>
    <t>A62C2F9308064C06A846B3D0F4B0C465</t>
  </si>
  <si>
    <t>AFAE775D86C74650815F23454111B909</t>
  </si>
  <si>
    <t>CENTROAMERICA COMERCIAL S.A. DE C.V.</t>
  </si>
  <si>
    <t>B08386712B884497852965665A001A34</t>
  </si>
  <si>
    <t>B1517B99B078424C93C47CE4F26CC584</t>
  </si>
  <si>
    <t>09/10/2024</t>
  </si>
  <si>
    <t>B5CC96966728455891F21EFF9C305BF0</t>
  </si>
  <si>
    <t>B7E3A29F12A244A0B20006BDD3CD1292</t>
  </si>
  <si>
    <t>DISTRIBUIDORA SALVADOREÑA DE COMBUSTIBLES, S.A. DE C.V.</t>
  </si>
  <si>
    <t>C2E319E1B9084400AE37B7DDB4C823C7</t>
  </si>
  <si>
    <t>D1003354F6E24CEEBF971D5D94210E65</t>
  </si>
  <si>
    <t>D22D7E92CEDB4363B2602266ED5683E7</t>
  </si>
  <si>
    <t>08/10/2024</t>
  </si>
  <si>
    <t>D3698D63CBC74AA9B9FF7428D13CB9E1</t>
  </si>
  <si>
    <t>D5E6C8FE5DC04FF9A2FDDBC7816F6BA2</t>
  </si>
  <si>
    <t>D645BD30FF634217B66F858438AE91D9</t>
  </si>
  <si>
    <t>D8A2594F28954CD68C7F016D3D3507B4</t>
  </si>
  <si>
    <t>DC94A417F062418480874B78178BE05D</t>
  </si>
  <si>
    <t>47FC4E62ADCA43ACB909B636E7E87506</t>
  </si>
  <si>
    <t>E2BE441C4CB3488EBD24C0615956DA92</t>
  </si>
  <si>
    <t>F1E6F324696D408F922AFECAD4774DF8</t>
  </si>
  <si>
    <t>12/10/2024</t>
  </si>
  <si>
    <t>F269AEE007EA45A1BB63D413ABBC7FD7</t>
  </si>
  <si>
    <t>F871ADDFC0FB463A89C1D94710FE7F38</t>
  </si>
  <si>
    <t>06141811750025</t>
  </si>
  <si>
    <t>DISEÑO E INDUSTRIAS DIVERSOS S.A. DE C.V.</t>
  </si>
  <si>
    <t>014768694</t>
  </si>
  <si>
    <t>ANCHETA SALINAS CARMEN ELENA</t>
  </si>
  <si>
    <t>06141408041010</t>
  </si>
  <si>
    <t>FABRICA BONANZA S.A. DE C.V.</t>
  </si>
  <si>
    <t>03012801731014</t>
  </si>
  <si>
    <t>SERGIO ALBERTO DERAS GUARDADO</t>
  </si>
  <si>
    <t>05112301231017</t>
  </si>
  <si>
    <t>GRUAS HERMANOS SERRANO S.A. DE C.V.</t>
  </si>
  <si>
    <t>06141801211067</t>
  </si>
  <si>
    <t>PEDRO ANTONIO RIVERA SOLUTION S.A. DE C.V.</t>
  </si>
  <si>
    <t>06140603011088</t>
  </si>
  <si>
    <t>ALVAREZ ASTURIAS INGENIEROS ARQUITECTOS S.A. DE C.V.</t>
  </si>
  <si>
    <t>05111112021013</t>
  </si>
  <si>
    <t>CONSULTEF S.A. DE C.V.</t>
  </si>
  <si>
    <t>06142608951319</t>
  </si>
  <si>
    <t>GABRIEL ALEJANDRO FLORES MAZA</t>
  </si>
  <si>
    <t>06141104780085</t>
  </si>
  <si>
    <t>IMPERMEABILIZANTES DE EL SALVADOR S.A. DE C.V.</t>
  </si>
  <si>
    <t>02101705051010</t>
  </si>
  <si>
    <t>CATECO S.A. DE C.V.</t>
  </si>
  <si>
    <t>06140204981025</t>
  </si>
  <si>
    <t>E.G.I. EL SALVADOR S.A. DE C.V.</t>
  </si>
  <si>
    <t>02040410731036</t>
  </si>
  <si>
    <t>JAIME ENRIQUE MONTEZ</t>
  </si>
  <si>
    <t>06142504141080</t>
  </si>
  <si>
    <t>AVICOLA SAN JOAQUIN S.A. DE C.V.</t>
  </si>
  <si>
    <t>06142302081035</t>
  </si>
  <si>
    <t>EDIMETAL</t>
  </si>
  <si>
    <t>06232808241200</t>
  </si>
  <si>
    <t>AGROINDUSTRIAS SANTA FE S.A. DE C.V.</t>
  </si>
  <si>
    <t>DIESAL S.A. DE C.V.</t>
  </si>
  <si>
    <t>023086376</t>
  </si>
  <si>
    <t>CARLOS ALFREDO MIRA MORALES</t>
  </si>
  <si>
    <t>034340717</t>
  </si>
  <si>
    <t>05031601211018</t>
  </si>
  <si>
    <t>TRANSPORTE ALFA S.A. DE C.V.</t>
  </si>
  <si>
    <t>PADILLA RIVERA ROSA MARINA</t>
  </si>
  <si>
    <t>18/11/2024</t>
  </si>
  <si>
    <t>07982BEB175346DE9759943064330E46</t>
  </si>
  <si>
    <t>06/11/2024</t>
  </si>
  <si>
    <t>09280BC767C245DDAD4CA22D57D5B0B8</t>
  </si>
  <si>
    <t>05/11/2024</t>
  </si>
  <si>
    <t>0DE5018CFB6E4CD58B79C3817C2AAC08</t>
  </si>
  <si>
    <t>27/11/2024</t>
  </si>
  <si>
    <t>0E5D424F52EE47A1A69F5E5358063B74</t>
  </si>
  <si>
    <t>01/11/2024</t>
  </si>
  <si>
    <t>1A49ABAD1B5743CE9A0DA1A6168048B7</t>
  </si>
  <si>
    <t>23/11/2024</t>
  </si>
  <si>
    <t>1A7DB0DF433A43B3B4751CB2F181652A</t>
  </si>
  <si>
    <t>AGROSERVICIO EL SURCO, S.A. DE C.V.</t>
  </si>
  <si>
    <t>21/11/2024</t>
  </si>
  <si>
    <t>21A2C54DA5DA4976A7EEFDB12F71A7C4</t>
  </si>
  <si>
    <t>24/11/2024</t>
  </si>
  <si>
    <t>2517D3FD199A4BE8BB87A9ADC261313D</t>
  </si>
  <si>
    <t>25/11/2024</t>
  </si>
  <si>
    <t>31D8A8339C9840FA9468468F151F8736</t>
  </si>
  <si>
    <t>04/11/2024</t>
  </si>
  <si>
    <t>3328BF33B9D242D99DA7251EC2AF4547</t>
  </si>
  <si>
    <t>28/11/2024</t>
  </si>
  <si>
    <t>350B622113E44B90B7E4544E5A9007C7</t>
  </si>
  <si>
    <t>3680A00344831AC9B8280004AC1EA976</t>
  </si>
  <si>
    <t>02/11/2024</t>
  </si>
  <si>
    <t>3BE3060050FA41A282F4324D9A7261B1</t>
  </si>
  <si>
    <t>12/11/2024</t>
  </si>
  <si>
    <t>40C8BAFD2A174E668F9097D158C3C8F2</t>
  </si>
  <si>
    <t>26/11/2024</t>
  </si>
  <si>
    <t>4186C1BD031C46A9B7C4469953A557EE</t>
  </si>
  <si>
    <t>11/11/2024</t>
  </si>
  <si>
    <t>439DECDD6CEA4DE280AAE74854AFF19D</t>
  </si>
  <si>
    <t>441C0B953E1B45A28A845A7022810E0D</t>
  </si>
  <si>
    <t>45B2D430A2764F4D8FC91A7B6DF9F05F</t>
  </si>
  <si>
    <t>49ED285DAB9C4E7DAF89D0FE2F043557</t>
  </si>
  <si>
    <t>4B01309CB18B4F54949C9003B13B6CBC</t>
  </si>
  <si>
    <t>29/11/2024</t>
  </si>
  <si>
    <t>518E7F4369D240149352A0B70B480DAC</t>
  </si>
  <si>
    <t>09/11/2024</t>
  </si>
  <si>
    <t>52F13CB985FF4801AB486E18214218A8</t>
  </si>
  <si>
    <t>08/11/2024</t>
  </si>
  <si>
    <t>5D5DC34AF70342E086F45582C456E4E4</t>
  </si>
  <si>
    <t>5DAB13CD5F7440AFA8E849DF877D026B</t>
  </si>
  <si>
    <t>6345CFD945CD42A096EF285702BA1B74</t>
  </si>
  <si>
    <t>07/11/2024</t>
  </si>
  <si>
    <t>652E9CDA6F754004926722F757F670A5</t>
  </si>
  <si>
    <t>658DD307357A4C4D993C0820BAFD8B45</t>
  </si>
  <si>
    <t>68732D1D5BF14091B7DAC43F92B334D2</t>
  </si>
  <si>
    <t>6B01F84AD8CB4C4DA7D9B8EEE95F5938</t>
  </si>
  <si>
    <t>15/11/2024</t>
  </si>
  <si>
    <t>736C6181EA5242B09473428DBFF87669</t>
  </si>
  <si>
    <t>74B0B3A629554C45AE2AB49DD7CFAE7B</t>
  </si>
  <si>
    <t>20/11/2024</t>
  </si>
  <si>
    <t>753EB7354D5C4876BCA4E670D6720C32</t>
  </si>
  <si>
    <t>75CAD9C644E347E0B1B58588CF8A86EB</t>
  </si>
  <si>
    <t>7880318239A343DB8B88D2CCF99B91EE</t>
  </si>
  <si>
    <t>LA CASA DEL SOLDADOR S.A DE C.V</t>
  </si>
  <si>
    <t>7AD2CDC328FE4762AA59DDA940798523</t>
  </si>
  <si>
    <t>7B7AEF5391514BD8ABA498F7D6D45A15</t>
  </si>
  <si>
    <t>7DC4E35E1E894F299DA4509349D135E3</t>
  </si>
  <si>
    <t>7F68FB079AB34EB0889BD9C3012AEC86</t>
  </si>
  <si>
    <t>844D0456DB414C518FEB9BFEB75D5497</t>
  </si>
  <si>
    <t>GASPRO EL SALVADOR, SOCIEDAD ANONIMA DE CAPITAL VARIABLE</t>
  </si>
  <si>
    <t>8CB96C003845426082737372BD50C7A7</t>
  </si>
  <si>
    <t>944562AE264E411F8FA8F887D26BB9BB</t>
  </si>
  <si>
    <t>96E71F3F8C6545F5AF729E437B8023E3</t>
  </si>
  <si>
    <t>9B9CD3E084DC42D0931D203450F15BD3</t>
  </si>
  <si>
    <t>14/11/2024</t>
  </si>
  <si>
    <t>9E3E8F29262E486EA208C77B398D3294</t>
  </si>
  <si>
    <t>BANCO DAVIVIENDA SALVADORE�O, S. A.</t>
  </si>
  <si>
    <t>9F8DC958A93F416D925CDBAB082DBA17</t>
  </si>
  <si>
    <t>A4A09EF659364F2FA7B6599567ACF9F0</t>
  </si>
  <si>
    <t>A5342F193282416BB70020D85F100024</t>
  </si>
  <si>
    <t>13/11/2024</t>
  </si>
  <si>
    <t>A6904003CC521AC9B8280004AC1EA976</t>
  </si>
  <si>
    <t>A6EA71FC5D3D420AA4710E3F549E4E1C</t>
  </si>
  <si>
    <t>A8455DF09BDD4203BFFBE18F0090942C</t>
  </si>
  <si>
    <t>30/11/2024</t>
  </si>
  <si>
    <t>AB3D7AA256CE46D592F89EEEF347ACAD</t>
  </si>
  <si>
    <t>B138464A2BDA444D973B400A15CFB63E</t>
  </si>
  <si>
    <t>B4C0D070683D4975AE1A75ED1F49D64C</t>
  </si>
  <si>
    <t>22/11/2024</t>
  </si>
  <si>
    <t>B893F471BADE413BB3D3976BC6F62456</t>
  </si>
  <si>
    <t>C1B07CFB9D254412AFB2FEFD767C6E69</t>
  </si>
  <si>
    <t>C1CFFA2E47F64F83AE94D37528543D2B</t>
  </si>
  <si>
    <t>C200A598E75444C197A808043319D1A2</t>
  </si>
  <si>
    <t>C4434A1AA3644D69BAB73E227716E8ED</t>
  </si>
  <si>
    <t>C481600381B41ACAB8280004AC1EA976</t>
  </si>
  <si>
    <t>C827900395E81ACAB8280004AC1EA976</t>
  </si>
  <si>
    <t>CAE595E546B74CEB8C60006608F28376</t>
  </si>
  <si>
    <t>16/11/2024</t>
  </si>
  <si>
    <t>CBF0426B346D442DA9F469C8D1F345E3</t>
  </si>
  <si>
    <t>CCE4253343704DA6929D20325FBC0DAF</t>
  </si>
  <si>
    <t>CFBF595F131E4974B11A9750B13F077E</t>
  </si>
  <si>
    <t>D9F2F00354C91AC9B8280004AC1EA976</t>
  </si>
  <si>
    <t>DB94DD76B70040588D1BBB8A7545DDB1</t>
  </si>
  <si>
    <t>DD5DFE2F269B4BE5A40A99187643E703</t>
  </si>
  <si>
    <t>E78209D1A58F4A33A2B46E80A0603E3D</t>
  </si>
  <si>
    <t>1DAF8FB3923C438EA019AF50D453952B</t>
  </si>
  <si>
    <t>E52E92FD9BA54981A2467EE1CAB3420E</t>
  </si>
  <si>
    <t>9D64AB8F819D4420A66B5483BBB46E90</t>
  </si>
  <si>
    <t>4C98E40D2285493D8EF725CDF1AECAD8</t>
  </si>
  <si>
    <t>E11CFF830D7849E4B4E4C6847986A221</t>
  </si>
  <si>
    <t>E2A7787A44974FB6B3FDADA7BA8FE00E</t>
  </si>
  <si>
    <t>E7A49E5AF6F1434A9595DA86751A004A</t>
  </si>
  <si>
    <t>EF6B325FD2324542ADD907151A414811</t>
  </si>
  <si>
    <t>ECSA OPERADORA EL SALVADOR, SOCIEDAD ANONIMA DE CAPITAL VARIABLE</t>
  </si>
  <si>
    <t>F1D7BA1F7C3C4338AC6E9BC6EDF7C0E8</t>
  </si>
  <si>
    <t>ALMACENES VIDRI S.A. DE C.V.</t>
  </si>
  <si>
    <t>F25A7258303249C08444A93537FBF63D</t>
  </si>
  <si>
    <t>F425101FB34C436FAD470A5B42722B68</t>
  </si>
  <si>
    <t>03/11/2024</t>
  </si>
  <si>
    <t>F56F1E9A0120406199FFEACEF42A776B</t>
  </si>
  <si>
    <t>F5FF43C7AEB14850A017FBA4F4F0C0B3</t>
  </si>
  <si>
    <t>F8196D8886E14CB69348BEB35301CBE2</t>
  </si>
  <si>
    <t>SOLAR WORD INTERNATIONAL, S.A. DE C.V.</t>
  </si>
  <si>
    <t>FE919DD114214AB28A721BE6526A645F</t>
  </si>
  <si>
    <t>FEB8A7C3FF55498FA6F882BC5B691777</t>
  </si>
  <si>
    <t>20244C8086C3E40D4FDEBADE73031C025DB5ITPC</t>
  </si>
  <si>
    <t>20244D83DFF873424E20853E1A47B2C91F8ELAFJ</t>
  </si>
  <si>
    <t>20245371C1393B36438E811CFE34881FCAAD0MWL</t>
  </si>
  <si>
    <t>20244762EAF3E52D4518A7E66F85F6538894N19K</t>
  </si>
  <si>
    <t>20249463BE42B93345A2B46A0075813BB410VHHM</t>
  </si>
  <si>
    <t>61C148AC40AB4855AEAC83589387D684</t>
  </si>
  <si>
    <t>AC2DE738191E4A778A0DD6263F91469F</t>
  </si>
  <si>
    <t>D6B3A828D8D54A05BD40EFE2FF3E70E8</t>
  </si>
  <si>
    <t>D887B5E3AB5A41C992C757C097072BBF</t>
  </si>
  <si>
    <t>78B6F0FEA71E46FAA9583E5CBF23F45C</t>
  </si>
  <si>
    <t>044242157</t>
  </si>
  <si>
    <t>CARLOS ALBERTO RIVAS HERNANDEZ</t>
  </si>
  <si>
    <t>05023112781020</t>
  </si>
  <si>
    <t>ARDON MORALES JUAN ESTEBAN</t>
  </si>
  <si>
    <t>008691499</t>
  </si>
  <si>
    <t>MARIO ALFREDO HUEZO GUARDADO</t>
  </si>
  <si>
    <t>05011601691020</t>
  </si>
  <si>
    <t>ACOSTA JUAREZ ELVIS ALFREDO</t>
  </si>
  <si>
    <t>025809796</t>
  </si>
  <si>
    <t>VILLACORTA HERNANDEZ JOSE LEONEL</t>
  </si>
  <si>
    <t>06140601660045</t>
  </si>
  <si>
    <t>JORGE OMAR GARCIA</t>
  </si>
  <si>
    <t>06071108821014</t>
  </si>
  <si>
    <t>MATA GONZALES JOSE DAVID</t>
  </si>
  <si>
    <t>05212209833021</t>
  </si>
  <si>
    <t xml:space="preserve">ALEX ALFREDO CASTRO </t>
  </si>
  <si>
    <t>069392024</t>
  </si>
  <si>
    <t>CHRISTIAN EDUARDO MONTERROSA PORTILLO</t>
  </si>
  <si>
    <t>032789664</t>
  </si>
  <si>
    <t>MARTINEZ MARROQUIN PABLO</t>
  </si>
  <si>
    <t>06142509650066</t>
  </si>
  <si>
    <t>OSORIO CALDERON S.A. DE C.V.</t>
  </si>
  <si>
    <t>05210607731015</t>
  </si>
  <si>
    <t>CUELLAR PAZ, CARLOS ALBERTO</t>
  </si>
  <si>
    <t>05032611191011</t>
  </si>
  <si>
    <t>INDUSTRIAS GALDAMEZ S.A. DE C.V.</t>
  </si>
  <si>
    <t>06141511981454</t>
  </si>
  <si>
    <t>CARPIO MARTINEZ LUIS ERNESTO</t>
  </si>
  <si>
    <t>06140310901014</t>
  </si>
  <si>
    <t>EL BARBARO S.A DE C.V.</t>
  </si>
  <si>
    <t>06142006121072</t>
  </si>
  <si>
    <t>CARNES EL SALVADOR S.A. DE C.V.</t>
  </si>
  <si>
    <t>06230105241027</t>
  </si>
  <si>
    <t>BAZAR MURALLA CHINA S.A. DE C.V.</t>
  </si>
  <si>
    <t>06141808141099</t>
  </si>
  <si>
    <t>CORTECH S.A. DE C.V.</t>
  </si>
  <si>
    <t>23/12/2024</t>
  </si>
  <si>
    <t>01528A59A0314F52BB31F071CF5C8622</t>
  </si>
  <si>
    <t>04/12/2024</t>
  </si>
  <si>
    <t>016DC28C916849C7B93D394BB6ADDF73</t>
  </si>
  <si>
    <t>27/12/2024</t>
  </si>
  <si>
    <t>032A0AE93BFA44DA91E91267D8FF35E0</t>
  </si>
  <si>
    <t>28/12/2024</t>
  </si>
  <si>
    <t>06054C3623C54EE09DD793A79873E990</t>
  </si>
  <si>
    <t>12/12/2024</t>
  </si>
  <si>
    <t>0AA82C91D5AE4E1AB2E232C5AD52345F</t>
  </si>
  <si>
    <t>0EBC07D0273F4A39ACD1C5CAB23901A0</t>
  </si>
  <si>
    <t>20/12/2024</t>
  </si>
  <si>
    <t>119AB532AE0C43849119AAA8674D9EDD</t>
  </si>
  <si>
    <t>21/12/2024</t>
  </si>
  <si>
    <t>1CFEA18737D14FD18B5C1BF89009E4AE</t>
  </si>
  <si>
    <t>1E637CD1065643A3A187CF4503569288</t>
  </si>
  <si>
    <t>02/12/2024</t>
  </si>
  <si>
    <t>1F1840FFCEB7429AA7E5BE93F5AA66B4</t>
  </si>
  <si>
    <t>13/12/2024</t>
  </si>
  <si>
    <t>1F3997BF41BC47629A4B0918731C06F2</t>
  </si>
  <si>
    <t>14/12/2024</t>
  </si>
  <si>
    <t>2134A39270D24539A6BF4F33878DB611</t>
  </si>
  <si>
    <t>30/12/2024</t>
  </si>
  <si>
    <t>21F333F495A84D2BA6DF893F54C1045C</t>
  </si>
  <si>
    <t>25/12/2024</t>
  </si>
  <si>
    <t>2563764A57C7481E9C02752035D1E5CF</t>
  </si>
  <si>
    <t>05/12/2024</t>
  </si>
  <si>
    <t>26195114498746A49034A381BB15250B</t>
  </si>
  <si>
    <t>2B0C0F05818F42CABAE0D2DDC6CE4DD7</t>
  </si>
  <si>
    <t>2D7F73D40001416C810F29A6B29FB057</t>
  </si>
  <si>
    <t>11/12/2024</t>
  </si>
  <si>
    <t>2DF6ABB65DFD49E3A3A041D26FA0C1FC</t>
  </si>
  <si>
    <t>324F00DBB06946AEA70C7D001E78B364</t>
  </si>
  <si>
    <t>33C2216C723E4521AD9CC50432F8FDD5</t>
  </si>
  <si>
    <t>18/12/2024</t>
  </si>
  <si>
    <t>34AF7FFF84D64E9689C1C0A60CFEFDFA</t>
  </si>
  <si>
    <t>36B9C162F7484973AC5D8E70F9B698F3</t>
  </si>
  <si>
    <t>372B8E39F1E140A39F66DF8A6C578A3E</t>
  </si>
  <si>
    <t>393CB737729944C0A9AB8CBBB8E66CCA</t>
  </si>
  <si>
    <t>16/12/2024</t>
  </si>
  <si>
    <t>39ED62410F4C4D2DA5B14A8D35382F64</t>
  </si>
  <si>
    <t>3CF7F2E54D9E4679B4A65564299F653A</t>
  </si>
  <si>
    <t>3F0A168E2B0D4522BFCE6177AC69B336</t>
  </si>
  <si>
    <t>403F9960D11040A6AEBF78547DCDA713</t>
  </si>
  <si>
    <t>5BAC112323C940C8889DAF515608C219</t>
  </si>
  <si>
    <t>5CD3975DB8DE49299DD95CA4CE7DFCD4</t>
  </si>
  <si>
    <t>06/12/2024</t>
  </si>
  <si>
    <t>5D848DD25B0C4D8EBB4BB2C5FA581804</t>
  </si>
  <si>
    <t>REPUESTOS NOE S.A  DE  C.V</t>
  </si>
  <si>
    <t>5DD81205F0BE478DA1957E9EBD5B1B33</t>
  </si>
  <si>
    <t>5E5BC6C0CEDE43F3AF920A5DF1842110</t>
  </si>
  <si>
    <t>10/12/2024</t>
  </si>
  <si>
    <t>5E61E2093A8D4EE0AD4040453CC31EBA</t>
  </si>
  <si>
    <t>09/12/2024</t>
  </si>
  <si>
    <t>60C9732A3DD64B418043DC0C4522099A</t>
  </si>
  <si>
    <t>22/12/2024</t>
  </si>
  <si>
    <t>63958A630B914AF0AEA1ACF737005220</t>
  </si>
  <si>
    <t>648E806E6B714571959F962E39BB3624</t>
  </si>
  <si>
    <t>17/12/2024</t>
  </si>
  <si>
    <t>6C66B1D38E1C4497B603AA80C37817B3</t>
  </si>
  <si>
    <t>03/12/2024</t>
  </si>
  <si>
    <t>6DE3F41CDCCF448C82EFDCFB680DC39B</t>
  </si>
  <si>
    <t>6F1A38493D7D4ADA8CBBC13E43B3B102</t>
  </si>
  <si>
    <t>74315E6786694A1CB24DF36EDAC1ABDF</t>
  </si>
  <si>
    <t>753ADB8B2B234F73A2515074F035636C</t>
  </si>
  <si>
    <t>7779F4298CBB44F495CA4AA694F07C87</t>
  </si>
  <si>
    <t>785E6552EE4043488DC01A53B5AB6067</t>
  </si>
  <si>
    <t>07/12/2024</t>
  </si>
  <si>
    <t>7D1CA617723D443CACEB4A4221185371</t>
  </si>
  <si>
    <t>7F2ADD2356AC4690A83BBA302DBD1861</t>
  </si>
  <si>
    <t>7FEF60033DCE1ACCB8280004AC1EA976</t>
  </si>
  <si>
    <t>8058EBCF8ECB4F429DE9838C901DD4C5</t>
  </si>
  <si>
    <t>FERRUSAL S.A DE C.V</t>
  </si>
  <si>
    <t>8788A53176054C05BF417D583BFA9557</t>
  </si>
  <si>
    <t>8999E8247BED4F83AD28185BD3E0EC24</t>
  </si>
  <si>
    <t>8A8ECD91133A442591BD4370CC6BAD01</t>
  </si>
  <si>
    <t>8C03045680EC4F1CB84EE431D18B8E89</t>
  </si>
  <si>
    <t>957CEFAB85CD489699B10D46CAB620FF</t>
  </si>
  <si>
    <t>19/12/2024</t>
  </si>
  <si>
    <t>97FB863D451349F58DFD2E7306DEA6D9</t>
  </si>
  <si>
    <t>29/12/2024</t>
  </si>
  <si>
    <t>9CCDF9C6FE664297AE1C7460626E5F8E</t>
  </si>
  <si>
    <t>A4F7417A864A4F9795E5420E05869E97</t>
  </si>
  <si>
    <t>AAB4F5F6A5CD43909274222323AD2C2C</t>
  </si>
  <si>
    <t>AE3359D81CDA477DA86E3C31A96BA913</t>
  </si>
  <si>
    <t>B0CCAB0335C4413EAB667C33AF801DE8</t>
  </si>
  <si>
    <t>B0F713B06BAB4E999F0A04638A9924CF</t>
  </si>
  <si>
    <t>B2956219B1AD4FD9A76AB2F7E4A12839</t>
  </si>
  <si>
    <t>24/12/2024</t>
  </si>
  <si>
    <t>BBBB08A24BF6401A9A27E9C082C54CF4</t>
  </si>
  <si>
    <t>BE9E49F4C7834FE4BECBA2D2BA095A69</t>
  </si>
  <si>
    <t>C03EA6CDC2744416A505404A5B30186A</t>
  </si>
  <si>
    <t>C22505A22729488AB41109A9864BFA74</t>
  </si>
  <si>
    <t>C7793DD288B54D4DB1E7034FED18DE06</t>
  </si>
  <si>
    <t>CC9BD463111741C79DFA87A1209E5701</t>
  </si>
  <si>
    <t>CD3E15CCB854408099F9C2EB84E544DF</t>
  </si>
  <si>
    <t>31/12/2024</t>
  </si>
  <si>
    <t>DA2DD71C4CC04B059D45500F1BE9AA51</t>
  </si>
  <si>
    <t>DED1DC35213B4599B1F32188633A5A53</t>
  </si>
  <si>
    <t>9E46C0EA00C14AD38893593A7B1AE986</t>
  </si>
  <si>
    <t>16495F1CB2934791BF73A7502EB0A9C6</t>
  </si>
  <si>
    <t>FB2909B81EF443F7A8B4731737180011</t>
  </si>
  <si>
    <t>FAE03ABAA04640F29684993729E105CF</t>
  </si>
  <si>
    <t>8FF9DFE963A14F9BB9A2A25594A48638</t>
  </si>
  <si>
    <t>183CC3CB846F44B39B333F34732D7924</t>
  </si>
  <si>
    <t>26/12/2024</t>
  </si>
  <si>
    <t>BE925BF66CF747CFA93FF788E5654A44</t>
  </si>
  <si>
    <t>50039F0AB55B485DB6B603019B82057C</t>
  </si>
  <si>
    <t>E11BCA80FB884848837DBCA61CED6A71</t>
  </si>
  <si>
    <t>E2EB482AC330402DB58AFFF3859272CB</t>
  </si>
  <si>
    <t>E555B169DBB24DCCAEA1317745603553</t>
  </si>
  <si>
    <t>E5F2590E477D400DAA1C887BF66E6492</t>
  </si>
  <si>
    <t>E7A9D1A67E4942E6A707AABB287D4D02</t>
  </si>
  <si>
    <t>EED24407CA6E4AF5B7D767241F661E67</t>
  </si>
  <si>
    <t>EF5F37E906424BFD981C18247E9DA3F3</t>
  </si>
  <si>
    <t>F1DC8FA0C1814464B5A165BCFCB9D934</t>
  </si>
  <si>
    <t>F69672CC8387444E80837CC2C631879F</t>
  </si>
  <si>
    <t>F7A7F44A60EE43A68B1F37DE837CADCE</t>
  </si>
  <si>
    <t>F818AE04932E46D8B409D2FBE43F053B</t>
  </si>
  <si>
    <t>FA77BADFF7794719AFC22B8C6EE1AA50</t>
  </si>
  <si>
    <t>FCE618BF251D4F2DA2E3EF365E1F5FCF</t>
  </si>
  <si>
    <t>FD677E0500CB43FD9DC0E4119CA109DF</t>
  </si>
  <si>
    <t>FDAB4D4712CB4674AB79A5A2C05EE68B</t>
  </si>
  <si>
    <t>20249495942E1CB54A5DA6EF4C51EAEB528389RN</t>
  </si>
  <si>
    <t>202491747B95B9BB49329503A7671B29D12AVDOO</t>
  </si>
  <si>
    <t>2024F8533E0A17CA44E39DE263380415E38DCHAD</t>
  </si>
  <si>
    <t>50C2414EAD0943DCAD21714BC09BB957</t>
  </si>
  <si>
    <t>70D54451D8F340CEB25B0A3D7A4476BB</t>
  </si>
  <si>
    <t>A8F7B47632BF434D946B8102444561FC</t>
  </si>
  <si>
    <t>122024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</si>
</sst>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&quot;$&quot;* #,##0.0_-;\-&quot;$&quot;* #,##0.0_-;_-&quot;$&quot;* &quot;-&quot;??_-;_-@_-"/>
    <numFmt numFmtId="165" formatCode="_(\$* #,##0.00_);_(\$* \(#,##0.00\);_(\$* &quot;-&quot;??_);_(@_)"/>
  </numFmts>
  <fonts count="4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212529"/>
      <name val="Segoe UI"/>
      <family val="2"/>
    </font>
    <font>
      <sz val="11"/>
      <color rgb="FF212529"/>
      <name val="Segoe UI"/>
      <family val="2"/>
    </font>
    <font>
      <sz val="10"/>
      <color theme="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/>
        <bgColor theme="0" tint="-0.14999847407452621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21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8" fontId="33" fillId="0" borderId="0" xfId="0" applyNumberFormat="1" applyFont="1"/>
    <xf numFmtId="0" fontId="34" fillId="13" borderId="10" xfId="0" applyFont="1" applyFill="1" applyBorder="1" applyAlignment="1">
      <alignment horizontal="center"/>
    </xf>
    <xf numFmtId="8" fontId="18" fillId="0" borderId="0" xfId="0" applyNumberFormat="1" applyFont="1"/>
    <xf numFmtId="49" fontId="7" fillId="0" borderId="0" xfId="1" applyNumberFormat="1" applyFont="1" applyBorder="1" applyAlignment="1">
      <alignment horizontal="right"/>
    </xf>
    <xf numFmtId="49" fontId="0" fillId="0" borderId="29" xfId="0" applyNumberFormat="1" applyBorder="1"/>
    <xf numFmtId="0" fontId="35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6" fillId="0" borderId="0" xfId="0" applyFont="1" applyAlignment="1">
      <alignment horizontal="left"/>
    </xf>
    <xf numFmtId="0" fontId="0" fillId="16" borderId="0" xfId="0" applyFill="1"/>
    <xf numFmtId="44" fontId="37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0" fontId="0" fillId="12" borderId="0" xfId="0" applyFill="1"/>
    <xf numFmtId="0" fontId="0" fillId="18" borderId="0" xfId="0" applyFill="1"/>
    <xf numFmtId="0" fontId="0" fillId="0" borderId="0" xfId="0" applyProtection="1">
      <protection locked="0"/>
    </xf>
    <xf numFmtId="49" fontId="0" fillId="5" borderId="0" xfId="0" applyNumberFormat="1" applyFill="1"/>
    <xf numFmtId="0" fontId="0" fillId="21" borderId="0" xfId="0" applyFill="1"/>
    <xf numFmtId="49" fontId="0" fillId="19" borderId="0" xfId="0" applyNumberFormat="1" applyFill="1" applyAlignment="1">
      <alignment horizontal="center"/>
    </xf>
    <xf numFmtId="0" fontId="26" fillId="22" borderId="0" xfId="0" applyFont="1" applyFill="1"/>
    <xf numFmtId="0" fontId="0" fillId="22" borderId="0" xfId="0" applyFill="1"/>
    <xf numFmtId="49" fontId="0" fillId="22" borderId="0" xfId="0" applyNumberFormat="1" applyFill="1"/>
    <xf numFmtId="49" fontId="0" fillId="22" borderId="0" xfId="1" applyNumberFormat="1" applyFont="1" applyFill="1"/>
    <xf numFmtId="0" fontId="9" fillId="22" borderId="0" xfId="0" applyFont="1" applyFill="1" applyAlignment="1">
      <alignment horizontal="right"/>
    </xf>
    <xf numFmtId="0" fontId="22" fillId="22" borderId="0" xfId="0" applyFont="1" applyFill="1"/>
    <xf numFmtId="49" fontId="11" fillId="22" borderId="6" xfId="0" applyNumberFormat="1" applyFont="1" applyFill="1" applyBorder="1" applyAlignment="1">
      <alignment horizontal="center"/>
    </xf>
    <xf numFmtId="49" fontId="11" fillId="22" borderId="6" xfId="0" applyNumberFormat="1" applyFont="1" applyFill="1" applyBorder="1" applyAlignment="1">
      <alignment horizontal="right"/>
    </xf>
    <xf numFmtId="0" fontId="10" fillId="22" borderId="0" xfId="0" applyFont="1" applyFill="1" applyAlignment="1">
      <alignment horizontal="right"/>
    </xf>
    <xf numFmtId="0" fontId="11" fillId="22" borderId="6" xfId="1" applyNumberFormat="1" applyFont="1" applyFill="1" applyBorder="1" applyAlignment="1"/>
    <xf numFmtId="49" fontId="11" fillId="22" borderId="7" xfId="1" applyNumberFormat="1" applyFont="1" applyFill="1" applyBorder="1" applyAlignment="1">
      <alignment horizontal="right"/>
    </xf>
    <xf numFmtId="0" fontId="38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3" borderId="6" xfId="0" applyFont="1" applyFill="1" applyBorder="1" applyAlignment="1">
      <alignment horizontal="center"/>
    </xf>
    <xf numFmtId="49" fontId="24" fillId="23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2" borderId="6" xfId="0" applyFont="1" applyFill="1" applyBorder="1" applyAlignment="1">
      <alignment horizontal="left"/>
    </xf>
    <xf numFmtId="0" fontId="0" fillId="24" borderId="33" xfId="0" applyFill="1" applyBorder="1"/>
    <xf numFmtId="0" fontId="0" fillId="25" borderId="0" xfId="0" applyFill="1"/>
    <xf numFmtId="0" fontId="0" fillId="25" borderId="34" xfId="0" applyFill="1" applyBorder="1"/>
    <xf numFmtId="0" fontId="0" fillId="26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5" borderId="0" xfId="0" applyNumberFormat="1" applyFill="1"/>
    <xf numFmtId="0" fontId="0" fillId="26" borderId="36" xfId="0" applyFill="1" applyBorder="1"/>
    <xf numFmtId="0" fontId="0" fillId="12" borderId="37" xfId="0" applyFill="1" applyBorder="1"/>
    <xf numFmtId="0" fontId="40" fillId="0" borderId="0" xfId="0" applyFont="1"/>
    <xf numFmtId="0" fontId="0" fillId="27" borderId="0" xfId="0" applyFill="1"/>
    <xf numFmtId="0" fontId="0" fillId="0" borderId="0" xfId="1" quotePrefix="1" applyNumberFormat="1" applyFont="1" applyFill="1" applyBorder="1"/>
    <xf numFmtId="49" fontId="0" fillId="16" borderId="0" xfId="0" applyNumberFormat="1" applyFill="1"/>
    <xf numFmtId="49" fontId="0" fillId="16" borderId="0" xfId="1" applyNumberFormat="1" applyFont="1" applyFill="1"/>
    <xf numFmtId="14" fontId="0" fillId="0" borderId="0" xfId="0" quotePrefix="1" applyNumberFormat="1"/>
    <xf numFmtId="49" fontId="24" fillId="28" borderId="12" xfId="1" quotePrefix="1" applyNumberFormat="1" applyFont="1" applyFill="1" applyBorder="1" applyAlignment="1">
      <alignment horizontal="center"/>
    </xf>
    <xf numFmtId="49" fontId="24" fillId="28" borderId="12" xfId="1" quotePrefix="1" applyNumberFormat="1" applyFont="1" applyFill="1" applyBorder="1" applyAlignment="1">
      <alignment horizontal="right"/>
    </xf>
    <xf numFmtId="44" fontId="24" fillId="28" borderId="6" xfId="1" applyFont="1" applyFill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49" fontId="0" fillId="0" borderId="29" xfId="0" quotePrefix="1" applyNumberFormat="1" applyBorder="1"/>
    <xf numFmtId="44" fontId="0" fillId="0" borderId="0" xfId="1" quotePrefix="1" applyFont="1"/>
    <xf numFmtId="0" fontId="41" fillId="0" borderId="0" xfId="0" applyFont="1"/>
    <xf numFmtId="0" fontId="0" fillId="12" borderId="0" xfId="1" applyNumberFormat="1" applyFont="1" applyFill="1" applyBorder="1"/>
    <xf numFmtId="44" fontId="9" fillId="0" borderId="6" xfId="1" applyFont="1" applyBorder="1" applyAlignment="1">
      <alignment horizontal="right"/>
    </xf>
    <xf numFmtId="49" fontId="3" fillId="0" borderId="0" xfId="0" quotePrefix="1" applyNumberFormat="1" applyFont="1"/>
    <xf numFmtId="0" fontId="26" fillId="19" borderId="28" xfId="0" quotePrefix="1" applyFont="1" applyFill="1" applyBorder="1"/>
    <xf numFmtId="0" fontId="11" fillId="7" borderId="6" xfId="0" quotePrefix="1" applyFont="1" applyFill="1" applyBorder="1" applyAlignment="1">
      <alignment horizontal="center"/>
    </xf>
    <xf numFmtId="14" fontId="0" fillId="0" borderId="0" xfId="1" quotePrefix="1" applyNumberFormat="1" applyFont="1"/>
    <xf numFmtId="49" fontId="29" fillId="0" borderId="6" xfId="1" applyNumberFormat="1" applyFont="1" applyBorder="1" applyAlignment="1"/>
    <xf numFmtId="2" fontId="29" fillId="0" borderId="12" xfId="1" quotePrefix="1" applyNumberFormat="1" applyFont="1" applyBorder="1" applyAlignment="1">
      <alignment horizontal="right"/>
    </xf>
    <xf numFmtId="0" fontId="42" fillId="0" borderId="0" xfId="0" applyFont="1"/>
    <xf numFmtId="49" fontId="0" fillId="29" borderId="28" xfId="0" applyNumberFormat="1" applyFill="1" applyBorder="1"/>
    <xf numFmtId="11" fontId="0" fillId="30" borderId="14" xfId="0" applyNumberFormat="1" applyFill="1" applyBorder="1"/>
    <xf numFmtId="49" fontId="0" fillId="12" borderId="28" xfId="0" quotePrefix="1" applyNumberFormat="1" applyFill="1" applyBorder="1"/>
    <xf numFmtId="0" fontId="22" fillId="0" borderId="0" xfId="0" applyFont="1"/>
    <xf numFmtId="43" fontId="22" fillId="0" borderId="0" xfId="2" quotePrefix="1" applyFont="1"/>
    <xf numFmtId="0" fontId="11" fillId="0" borderId="6" xfId="1" applyNumberFormat="1" applyFont="1" applyFill="1" applyBorder="1" applyAlignment="1">
      <alignment horizontal="center"/>
    </xf>
    <xf numFmtId="49" fontId="5" fillId="4" borderId="6" xfId="0" quotePrefix="1" applyNumberFormat="1" applyFont="1" applyFill="1" applyBorder="1" applyAlignment="1">
      <alignment horizontal="right"/>
    </xf>
    <xf numFmtId="2" fontId="0" fillId="12" borderId="0" xfId="0" applyNumberFormat="1" applyFill="1"/>
    <xf numFmtId="0" fontId="43" fillId="14" borderId="0" xfId="0" applyFont="1" applyFill="1"/>
    <xf numFmtId="14" fontId="11" fillId="6" borderId="6" xfId="0" applyNumberFormat="1" applyFont="1" applyFill="1" applyBorder="1" applyAlignment="1">
      <alignment horizontal="center"/>
    </xf>
    <xf numFmtId="14" fontId="7" fillId="2" borderId="6" xfId="0" applyNumberFormat="1" applyFont="1" applyFill="1" applyBorder="1" applyAlignment="1">
      <alignment horizontal="center"/>
    </xf>
    <xf numFmtId="14" fontId="12" fillId="8" borderId="6" xfId="0" applyNumberFormat="1" applyFont="1" applyFill="1" applyBorder="1" applyAlignment="1">
      <alignment horizontal="center"/>
    </xf>
    <xf numFmtId="49" fontId="0" fillId="0" borderId="0" xfId="1" quotePrefix="1" applyNumberFormat="1" applyFont="1"/>
    <xf numFmtId="44" fontId="0" fillId="0" borderId="0" xfId="1" applyFont="1" applyAlignment="1">
      <alignment horizontal="left"/>
    </xf>
    <xf numFmtId="0" fontId="3" fillId="0" borderId="0" xfId="0" applyFont="1" applyAlignment="1">
      <alignment horizontal="center" vertical="center" wrapText="1"/>
    </xf>
    <xf numFmtId="49" fontId="0" fillId="0" borderId="0" xfId="0" applyNumberFormat="1" applyAlignment="1">
      <alignment horizontal="left" vertical="center" wrapText="1"/>
    </xf>
    <xf numFmtId="14" fontId="0" fillId="0" borderId="0" xfId="0" applyNumberFormat="1" applyAlignment="1">
      <alignment horizontal="right" vertical="center" wrapText="1"/>
    </xf>
    <xf numFmtId="165" fontId="0" fillId="0" borderId="0" xfId="0" applyNumberFormat="1"/>
    <xf numFmtId="44" fontId="0" fillId="0" borderId="0" xfId="1" applyFont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4" fontId="0" fillId="0" borderId="0" xfId="1" applyFont="1" applyBorder="1" applyAlignment="1"/>
    <xf numFmtId="0" fontId="0" fillId="5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3">
    <cellStyle name="Millares" xfId="2" builtinId="3"/>
    <cellStyle name="Moneda" xfId="1" builtinId="4"/>
    <cellStyle name="Normal" xfId="0" builtinId="0"/>
  </cellStyles>
  <dxfs count="133">
    <dxf>
      <font>
        <strike val="0"/>
        <outline val="0"/>
        <shadow val="0"/>
        <u val="none"/>
        <vertAlign val="baseline"/>
        <color theme="0"/>
        <name val="Arial"/>
        <scheme val="none"/>
      </font>
      <numFmt numFmtId="12" formatCode="&quot;$&quot;#,##0.00;[Red]\-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66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6" formatCode="dd/mm/yyyy"/>
    </dxf>
    <dxf>
      <fill>
        <patternFill patternType="none">
          <fgColor indexed="64"/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1076325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76325" y="733425"/>
          <a:ext cx="2953615" cy="4419600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1066800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66800" y="67235"/>
          <a:ext cx="2963141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9525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1019174</xdr:colOff>
      <xdr:row>26</xdr:row>
      <xdr:rowOff>28575</xdr:rowOff>
    </xdr:to>
    <xdr:sp macro="" textlink="">
      <xdr:nvSpPr>
        <xdr:cNvPr id="9" name="9 Rectángulo redondeado">
          <a:extLst>
            <a:ext uri="{FF2B5EF4-FFF2-40B4-BE49-F238E27FC236}">
              <a16:creationId xmlns:a16="http://schemas.microsoft.com/office/drawing/2014/main" id="{FF5E7E23-81DB-4DDF-A074-35F3FAE43A13}"/>
            </a:ext>
          </a:extLst>
        </xdr:cNvPr>
        <xdr:cNvSpPr/>
      </xdr:nvSpPr>
      <xdr:spPr>
        <a:xfrm>
          <a:off x="0" y="0"/>
          <a:ext cx="1019174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6</xdr:row>
      <xdr:rowOff>57150</xdr:rowOff>
    </xdr:from>
    <xdr:to>
      <xdr:col>0</xdr:col>
      <xdr:colOff>952614</xdr:colOff>
      <xdr:row>11</xdr:row>
      <xdr:rowOff>47757</xdr:rowOff>
    </xdr:to>
    <xdr:pic macro="[0]!chek_cfinal">
      <xdr:nvPicPr>
        <xdr:cNvPr id="11" name="12 Imagen">
          <a:extLst>
            <a:ext uri="{FF2B5EF4-FFF2-40B4-BE49-F238E27FC236}">
              <a16:creationId xmlns:a16="http://schemas.microsoft.com/office/drawing/2014/main" id="{D2089E12-0928-4724-96E6-28AA4C8B8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11</xdr:row>
      <xdr:rowOff>180975</xdr:rowOff>
    </xdr:from>
    <xdr:to>
      <xdr:col>0</xdr:col>
      <xdr:colOff>876404</xdr:colOff>
      <xdr:row>16</xdr:row>
      <xdr:rowOff>114424</xdr:rowOff>
    </xdr:to>
    <xdr:pic macro="[0]!chek_declaracion">
      <xdr:nvPicPr>
        <xdr:cNvPr id="12" name="13 Imagen">
          <a:extLst>
            <a:ext uri="{FF2B5EF4-FFF2-40B4-BE49-F238E27FC236}">
              <a16:creationId xmlns:a16="http://schemas.microsoft.com/office/drawing/2014/main" id="{D1EED261-FBA2-4A53-B998-BE0E5CAA8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3</xdr:row>
      <xdr:rowOff>162058</xdr:rowOff>
    </xdr:to>
    <xdr:pic macro="[0]!check_cont">
      <xdr:nvPicPr>
        <xdr:cNvPr id="13" name="14 Imagen">
          <a:extLst>
            <a:ext uri="{FF2B5EF4-FFF2-40B4-BE49-F238E27FC236}">
              <a16:creationId xmlns:a16="http://schemas.microsoft.com/office/drawing/2014/main" id="{C068C062-2976-4A4E-A78C-E13485B78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1047750</xdr:colOff>
      <xdr:row>0</xdr:row>
      <xdr:rowOff>1065067</xdr:rowOff>
    </xdr:from>
    <xdr:to>
      <xdr:col>4</xdr:col>
      <xdr:colOff>180109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47750" y="1065067"/>
          <a:ext cx="3370984" cy="297439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1114425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114425" y="134471"/>
          <a:ext cx="3330387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25</xdr:row>
      <xdr:rowOff>76200</xdr:rowOff>
    </xdr:to>
    <xdr:sp macro="" textlink="">
      <xdr:nvSpPr>
        <xdr:cNvPr id="7" name="11 Rectángulo redondeado">
          <a:extLst>
            <a:ext uri="{FF2B5EF4-FFF2-40B4-BE49-F238E27FC236}">
              <a16:creationId xmlns:a16="http://schemas.microsoft.com/office/drawing/2014/main" id="{D2B0471F-249D-45EC-A606-9DC705DA610C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9" name="12 Imagen">
          <a:extLst>
            <a:ext uri="{FF2B5EF4-FFF2-40B4-BE49-F238E27FC236}">
              <a16:creationId xmlns:a16="http://schemas.microsoft.com/office/drawing/2014/main" id="{1CE0FF65-FE6B-4F31-9BA6-971608AD8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</xdr:row>
      <xdr:rowOff>19050</xdr:rowOff>
    </xdr:from>
    <xdr:to>
      <xdr:col>0</xdr:col>
      <xdr:colOff>895464</xdr:colOff>
      <xdr:row>11</xdr:row>
      <xdr:rowOff>143007</xdr:rowOff>
    </xdr:to>
    <xdr:pic macro="[0]!chek_cfinal">
      <xdr:nvPicPr>
        <xdr:cNvPr id="10" name="13 Imagen">
          <a:extLst>
            <a:ext uri="{FF2B5EF4-FFF2-40B4-BE49-F238E27FC236}">
              <a16:creationId xmlns:a16="http://schemas.microsoft.com/office/drawing/2014/main" id="{7B08A254-4B49-40A1-9A45-09F3F451D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5255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11</xdr:row>
      <xdr:rowOff>66675</xdr:rowOff>
    </xdr:from>
    <xdr:to>
      <xdr:col>0</xdr:col>
      <xdr:colOff>866879</xdr:colOff>
      <xdr:row>16</xdr:row>
      <xdr:rowOff>19174</xdr:rowOff>
    </xdr:to>
    <xdr:pic macro="[0]!chek_declaracion">
      <xdr:nvPicPr>
        <xdr:cNvPr id="11" name="14 Imagen">
          <a:extLst>
            <a:ext uri="{FF2B5EF4-FFF2-40B4-BE49-F238E27FC236}">
              <a16:creationId xmlns:a16="http://schemas.microsoft.com/office/drawing/2014/main" id="{AAB6640B-DE8B-4734-99B2-0A6C2A3256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42887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971549</xdr:colOff>
      <xdr:row>0</xdr:row>
      <xdr:rowOff>918881</xdr:rowOff>
    </xdr:from>
    <xdr:to>
      <xdr:col>4</xdr:col>
      <xdr:colOff>161924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71549" y="918881"/>
          <a:ext cx="3152775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904875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904875" y="97491"/>
          <a:ext cx="3258670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33</xdr:row>
      <xdr:rowOff>76200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F1F3C3B9-22A0-43AC-A8AC-1D3C2CE69E85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8" name="7 Imagen">
          <a:extLst>
            <a:ext uri="{FF2B5EF4-FFF2-40B4-BE49-F238E27FC236}">
              <a16:creationId xmlns:a16="http://schemas.microsoft.com/office/drawing/2014/main" id="{9ABDB6D6-85CF-4E39-8446-9F3C388FA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19</xdr:row>
      <xdr:rowOff>28708</xdr:rowOff>
    </xdr:to>
    <xdr:pic macro="[0]!check_cont">
      <xdr:nvPicPr>
        <xdr:cNvPr id="9" name="8 Imagen">
          <a:extLst>
            <a:ext uri="{FF2B5EF4-FFF2-40B4-BE49-F238E27FC236}">
              <a16:creationId xmlns:a16="http://schemas.microsoft.com/office/drawing/2014/main" id="{21DFE00F-DFF9-42EE-B80F-4BB398AF2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19</xdr:row>
      <xdr:rowOff>142875</xdr:rowOff>
    </xdr:from>
    <xdr:to>
      <xdr:col>0</xdr:col>
      <xdr:colOff>847829</xdr:colOff>
      <xdr:row>24</xdr:row>
      <xdr:rowOff>66799</xdr:rowOff>
    </xdr:to>
    <xdr:pic macro="[0]!chek_declaracion">
      <xdr:nvPicPr>
        <xdr:cNvPr id="10" name="9 Imagen">
          <a:extLst>
            <a:ext uri="{FF2B5EF4-FFF2-40B4-BE49-F238E27FC236}">
              <a16:creationId xmlns:a16="http://schemas.microsoft.com/office/drawing/2014/main" id="{1B499D11-02CA-4D7D-A1BF-735554E28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675408</xdr:colOff>
      <xdr:row>1</xdr:row>
      <xdr:rowOff>191366</xdr:rowOff>
    </xdr:from>
    <xdr:to>
      <xdr:col>4</xdr:col>
      <xdr:colOff>77931</xdr:colOff>
      <xdr:row>13</xdr:row>
      <xdr:rowOff>58016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75408" y="823480"/>
          <a:ext cx="2545773" cy="1988127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17318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63091" cy="582197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28575</xdr:colOff>
      <xdr:row>0</xdr:row>
      <xdr:rowOff>0</xdr:rowOff>
    </xdr:from>
    <xdr:to>
      <xdr:col>2</xdr:col>
      <xdr:colOff>419100</xdr:colOff>
      <xdr:row>21</xdr:row>
      <xdr:rowOff>133350</xdr:rowOff>
    </xdr:to>
    <xdr:sp macro="" textlink="">
      <xdr:nvSpPr>
        <xdr:cNvPr id="2" name="2 Rectángulo redondeado">
          <a:extLst>
            <a:ext uri="{FF2B5EF4-FFF2-40B4-BE49-F238E27FC236}">
              <a16:creationId xmlns:a16="http://schemas.microsoft.com/office/drawing/2014/main" id="{B293548B-0C24-4E83-9DB5-7DB6AE3C161B}"/>
            </a:ext>
          </a:extLst>
        </xdr:cNvPr>
        <xdr:cNvSpPr/>
      </xdr:nvSpPr>
      <xdr:spPr>
        <a:xfrm>
          <a:off x="28575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9525</xdr:colOff>
      <xdr:row>0</xdr:row>
      <xdr:rowOff>228600</xdr:rowOff>
    </xdr:from>
    <xdr:to>
      <xdr:col>2</xdr:col>
      <xdr:colOff>266793</xdr:colOff>
      <xdr:row>3</xdr:row>
      <xdr:rowOff>133480</xdr:rowOff>
    </xdr:to>
    <xdr:pic macro="[0]!chek_comp">
      <xdr:nvPicPr>
        <xdr:cNvPr id="4" name="3 Imagen">
          <a:extLst>
            <a:ext uri="{FF2B5EF4-FFF2-40B4-BE49-F238E27FC236}">
              <a16:creationId xmlns:a16="http://schemas.microsoft.com/office/drawing/2014/main" id="{514519BE-0613-4410-AF87-457A4E9D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228600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4</xdr:row>
      <xdr:rowOff>142875</xdr:rowOff>
    </xdr:from>
    <xdr:to>
      <xdr:col>2</xdr:col>
      <xdr:colOff>266809</xdr:colOff>
      <xdr:row>8</xdr:row>
      <xdr:rowOff>181108</xdr:rowOff>
    </xdr:to>
    <xdr:pic macro="[0]!check_cont">
      <xdr:nvPicPr>
        <xdr:cNvPr id="7" name="5 Imagen">
          <a:extLst>
            <a:ext uri="{FF2B5EF4-FFF2-40B4-BE49-F238E27FC236}">
              <a16:creationId xmlns:a16="http://schemas.microsoft.com/office/drawing/2014/main" id="{B03A8235-5D66-4A1C-A7DF-F700069D9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40017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85725</xdr:rowOff>
    </xdr:from>
    <xdr:to>
      <xdr:col>2</xdr:col>
      <xdr:colOff>352539</xdr:colOff>
      <xdr:row>13</xdr:row>
      <xdr:rowOff>114432</xdr:rowOff>
    </xdr:to>
    <xdr:pic macro="[0]!chek_cfinal">
      <xdr:nvPicPr>
        <xdr:cNvPr id="9" name="6 Imagen">
          <a:extLst>
            <a:ext uri="{FF2B5EF4-FFF2-40B4-BE49-F238E27FC236}">
              <a16:creationId xmlns:a16="http://schemas.microsoft.com/office/drawing/2014/main" id="{EB9D8AEA-646F-401D-BE8F-240B8A853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48602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E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TablaDinámica3" cacheId="25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1716" totalsRowShown="0" headerRowDxfId="126">
  <autoFilter ref="A2:X1716" xr:uid="{00000000-0009-0000-0100-000001000000}">
    <filterColumn colId="0">
      <filters>
        <filter val="Diciembre"/>
      </filters>
    </filterColumn>
  </autoFilter>
  <tableColumns count="24">
    <tableColumn id="1" xr3:uid="{00000000-0010-0000-0000-000001000000}" name="MES"/>
    <tableColumn id="2" xr3:uid="{00000000-0010-0000-0000-000002000000}" name="FECHA" dataDxfId="125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24" dataCellStyle="Moneda"/>
    <tableColumn id="23" xr3:uid="{00000000-0010-0000-0000-000017000000}" name="TIPO DE OPERACION" dataDxfId="123" dataCellStyle="Moneda"/>
    <tableColumn id="24" xr3:uid="{00000000-0010-0000-0000-000018000000}" name="CLASIFICACION" dataDxfId="122" dataCellStyle="Moneda"/>
    <tableColumn id="22" xr3:uid="{00000000-0010-0000-0000-000016000000}" name="SECTOR" dataDxfId="121" dataCellStyle="Moneda"/>
    <tableColumn id="21" xr3:uid="{00000000-0010-0000-0000-000015000000}" name="TIPO COSTO/GASTO" dataDxfId="120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19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2931" totalsRowShown="0">
  <autoFilter ref="A2:T2931" xr:uid="{00000000-0009-0000-0100-000002000000}">
    <filterColumn colId="0">
      <filters>
        <filter val="Diciembre"/>
      </filters>
    </filterColumn>
    <filterColumn colId="9">
      <filters>
        <filter val="ACOSTA JUAREZ ELVIS ALFREDO"/>
        <filter val="ADALBERTO JOSE CORDOVA PALACIOS"/>
        <filter val="ALMAPA, S.A. DE C.V."/>
        <filter val="ALMEDRAN, S.A. DE C.V."/>
        <filter val="AMERICAN PETROLEUM DE EL SALVADOR, S.A. DE C.V."/>
        <filter val="ARDON MORALES JUAN ESTEBAN"/>
        <filter val="AVICOLA MEJIA SA DE CV"/>
        <filter val="CARLOS ALBERTO RIVAS HERNANDEZ"/>
        <filter val="CARLOS ISAI REGALO SANDOVAL"/>
        <filter val="CARLOS RENE ORELLANA GIRON"/>
        <filter val="CARNES EL SALVADOR S.A. DE C.V."/>
        <filter val="CARPIO MARTINEZ LUIS ERNESTO"/>
        <filter val="CASA BAZZINI, S. A. DE C. V."/>
        <filter val="CONSTRUCTORA DISA, S.A. DE C.V."/>
        <filter val="CORPORIN,S.A. DE C.V."/>
        <filter val="CRISTIAN GERARDO ORELLANA CACERES"/>
        <filter val="CUELLAR PAZ, CARLOS ALBERTO"/>
        <filter val="DESARROLLO Y CONSTRUCCION DE OBRAS S.A. DE C.V."/>
        <filter val="DISTRIBUIDORA DE ALIMENTOS BÁSICOS, S.A. DE C.V."/>
        <filter val="EL BARBARO S.A DE C.V."/>
        <filter val="EL GRANJERO, S.A. DE C.V."/>
        <filter val="EXPORTADORA PACAS MARTINEZ, S.A. DE C.V."/>
        <filter val="FIBRATECNICA SA DE CV"/>
        <filter val="INDUSTRIAS FERRETY S.A. DE C.V."/>
        <filter val="INDUSTRIAS GALDAMEZ S.A. DE C.V."/>
        <filter val="INDUSTRIAS SUPERIOR"/>
        <filter val="INGENIERIA Y TECNICA, S. A. DE C. V."/>
        <filter val="INVERSIONES COMERCIALES ESCOBAR"/>
        <filter val="J. HUMBERTO ROSA, S.A. DE C.V."/>
        <filter val="JAVIER DANILO MORALES"/>
        <filter val="JHONATAN STANLEY VETURA"/>
        <filter val="JORGE ALBERTO MENJIVAR"/>
        <filter val="JORGE OMAR GARCIA"/>
        <filter val="JOSE ANTONIO ESCOBAR ORELLANA"/>
        <filter val="JUAN CARLOS VELLOSO CASTELLANOS"/>
        <filter val="JUAN MAFREDY HERRERA"/>
        <filter val="KIKIRIKI DE EL SALVADOR S.A. DE C.V."/>
        <filter val="KLA SA DE CV"/>
        <filter val="LABORATORIO SOLARIS, S.A. DE C.V."/>
        <filter val="LEO'S, S. A. DE C. V."/>
        <filter val="LLANTAS Y ACCESORIOS S.A DE C.V."/>
        <filter val="LOGUISTICS 3D S.A. DE C.V."/>
        <filter val="LUIS ALBERTO HERNANDEZ ALDANA"/>
        <filter val="MAPLESA S.A. DE C.V."/>
        <filter val="MARIO ALFREDO HUEZO GUARDADO"/>
        <filter val="MARTINEZ MARROQUIN PABLO"/>
        <filter val="MATA GONZALES JOSE DAVID"/>
        <filter val="MEGABLOCK, S.A. DE C.V."/>
        <filter val="MORAN ESTRADA JOSE RUBEN"/>
        <filter val="MUEBLES ENCINA, S. A. DE C. V."/>
        <filter val="MULTI INVERSIONES RAMOS S.A. DE C.V."/>
        <filter val="MUNDO DE LOS FRENOS Y REPUESTOS, S.A. DE C.V."/>
        <filter val="OSORIO CALDERON S.A. DE C.V."/>
        <filter val="PANIAGUA AGUILAR MILTON"/>
        <filter val="PREFABRICADOS, S.A DE C.V."/>
        <filter val="PROSELA, S. A. DE C. V."/>
        <filter val="RODAMIENTOS, S.A. DE C.V."/>
        <filter val="SALVADOR ORELLANA SERRANO"/>
        <filter val="SERGIO ALBERTO DERAS GUARDADO"/>
        <filter val="SIGLO XXI"/>
        <filter val="SOLUCIONES LOGISTICA MECANICAS"/>
        <filter val="TAIMSAL SA DE CV"/>
        <filter val="TALLERES EL ADONAY SA DE CV"/>
        <filter val="TECNICA EN NUTRICION ANIMAL, S.A. DE C.V."/>
        <filter val="TONY JOHNATN PAIZ"/>
        <filter val="TRANSPORTES ANDRADE SA DE CV"/>
        <filter val="TRANSPORTES BARAHONA INTERAMEICANOS"/>
        <filter val="TRANSPORTES DANY S.A. DE C.V."/>
        <filter val="TRANSTEX S.A. DE C.V."/>
        <filter val="VILLACORTA HERNANDEZ JOSE LEONEL"/>
        <filter val="YOBEL, S.A. DE C.V."/>
      </filters>
    </filterColumn>
  </autoFilter>
  <tableColumns count="20">
    <tableColumn id="19" xr3:uid="{00000000-0010-0000-0100-000013000000}" name="MES"/>
    <tableColumn id="2" xr3:uid="{00000000-0010-0000-0100-000002000000}" name="FECHA" dataDxfId="113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12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11" dataCellStyle="Moneda"/>
    <tableColumn id="18" xr3:uid="{00000000-0010-0000-0100-000012000000}" name="ANEXO"/>
    <tableColumn id="1" xr3:uid="{00000000-0010-0000-0100-000001000000}" name="SUCURSAL" dataDxfId="110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1555" totalsRowShown="0">
  <autoFilter ref="A2:V1555" xr:uid="{00000000-0009-0000-0100-000003000000}">
    <filterColumn colId="0">
      <filters>
        <filter val="DICIEMBRE"/>
      </filters>
    </filterColumn>
    <filterColumn colId="20">
      <filters>
        <filter val="$1.60"/>
        <filter val="$10.00"/>
        <filter val="$10.39"/>
        <filter val="$10.50"/>
        <filter val="$100.00"/>
        <filter val="$105.00"/>
        <filter val="$11.75"/>
        <filter val="$110.00"/>
        <filter val="$12.00"/>
        <filter val="$12.35"/>
        <filter val="$13.50"/>
        <filter val="$14.00"/>
        <filter val="$14.10"/>
        <filter val="$143.00"/>
        <filter val="$15.00"/>
        <filter val="$15.44"/>
        <filter val="$15.75"/>
        <filter val="$16.00"/>
        <filter val="$17.00"/>
        <filter val="$18.00"/>
        <filter val="$2.00"/>
        <filter val="$2.50"/>
        <filter val="$2.90"/>
        <filter val="$20.00"/>
        <filter val="$20.50"/>
        <filter val="$20.80"/>
        <filter val="$21.47"/>
        <filter val="$21.60"/>
        <filter val="$22.46"/>
        <filter val="$22.48"/>
        <filter val="$23.20"/>
        <filter val="$23.50"/>
        <filter val="$24.50"/>
        <filter val="$24.75"/>
        <filter val="$25.00"/>
        <filter val="$26.50"/>
        <filter val="$27.20"/>
        <filter val="$28.10"/>
        <filter val="$28.20"/>
        <filter val="$28.30"/>
        <filter val="$28.75"/>
        <filter val="$29.00"/>
        <filter val="$29.20"/>
        <filter val="$3.00"/>
        <filter val="$3.25"/>
        <filter val="$3.50"/>
        <filter val="$3.75"/>
        <filter val="$30.00"/>
        <filter val="$32.00"/>
        <filter val="$34.00"/>
        <filter val="$35.00"/>
        <filter val="$35.55"/>
        <filter val="$36.00"/>
        <filter val="$36.25"/>
        <filter val="$36.45"/>
        <filter val="$38.00"/>
        <filter val="$4.00"/>
        <filter val="$4.75"/>
        <filter val="$4.94"/>
        <filter val="$44.75"/>
        <filter val="$45.00"/>
        <filter val="$46.00"/>
        <filter val="$46.20"/>
        <filter val="$47.50"/>
        <filter val="$48.00"/>
        <filter val="$5.00"/>
        <filter val="$5.40"/>
        <filter val="$5.50"/>
        <filter val="$5.65"/>
        <filter val="$5.97"/>
        <filter val="$54.50"/>
        <filter val="$56.00"/>
        <filter val="$6.00"/>
        <filter val="$6.25"/>
        <filter val="$6.30"/>
        <filter val="$6.50"/>
        <filter val="$6.75"/>
        <filter val="$60.00"/>
        <filter val="$7.00"/>
        <filter val="$7.50"/>
        <filter val="$70.00"/>
        <filter val="$8.00"/>
        <filter val="$8.50"/>
        <filter val="$80.95"/>
        <filter val="$9.00"/>
        <filter val="$9.50"/>
        <filter val="$9.80"/>
      </filters>
    </filterColumn>
  </autoFilter>
  <tableColumns count="22">
    <tableColumn id="1" xr3:uid="{00000000-0010-0000-0200-000001000000}" name="MES"/>
    <tableColumn id="2" xr3:uid="{00000000-0010-0000-0200-000002000000}" name="FECHA" dataDxfId="109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108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5" totalsRowCount="1" headerRowDxfId="107" headerRowBorderDxfId="106" tableBorderDxfId="105">
  <tableColumns count="10">
    <tableColumn id="1" xr3:uid="{00000000-0010-0000-0300-000001000000}" name="Mes" totalsRowLabel="Total" dataDxfId="104"/>
    <tableColumn id="10" xr3:uid="{00000000-0010-0000-0300-00000A000000}" name="NCR" dataDxfId="103"/>
    <tableColumn id="2" xr3:uid="{00000000-0010-0000-0300-000002000000}" name="NIT Agente" dataDxfId="102"/>
    <tableColumn id="3" xr3:uid="{00000000-0010-0000-0300-000003000000}" name="Fecha de emisión" dataDxfId="101" totalsRowDxfId="100"/>
    <tableColumn id="4" xr3:uid="{00000000-0010-0000-0300-000004000000}" name="Tipo de documento" totalsRowFunction="sum" dataDxfId="99" totalsRowDxfId="98"/>
    <tableColumn id="5" xr3:uid="{00000000-0010-0000-0300-000005000000}" name="Serie" totalsRowFunction="sum" dataDxfId="97" totalsRowDxfId="96"/>
    <tableColumn id="6" xr3:uid="{00000000-0010-0000-0300-000006000000}" name="Número de documento" dataDxfId="95" totalsRowDxfId="94"/>
    <tableColumn id="7" xr3:uid="{00000000-0010-0000-0300-000007000000}" name="Monto sujeto" totalsRowFunction="sum" dataDxfId="93" totalsRowDxfId="92" dataCellStyle="Moneda"/>
    <tableColumn id="13" xr3:uid="{00000000-0010-0000-0300-00000D000000}" name="Monto Retención 1%" totalsRowFunction="sum" dataDxfId="91" totalsRowDxfId="90" dataCellStyle="Moneda"/>
    <tableColumn id="8" xr3:uid="{00000000-0010-0000-0300-000008000000}" name="ANEXO" totalsRowFunction="sum" dataDxfId="89" totalsRowDxfId="88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a4" displayName="Tabla4" ref="A1:E4909" totalsRowShown="0">
  <autoFilter ref="A1:E4909" xr:uid="{00000000-0009-0000-0100-000004000000}"/>
  <tableColumns count="5">
    <tableColumn id="1" xr3:uid="{00000000-0010-0000-0400-000001000000}" name="NIT" dataDxfId="82"/>
    <tableColumn id="2" xr3:uid="{00000000-0010-0000-0400-000002000000}" name="PROVEEDOR"/>
    <tableColumn id="4" xr3:uid="{00000000-0010-0000-0400-000004000000}" name="ITEMS" dataDxfId="81">
      <calculatedColumnFormula>Tabla4[[#This Row],[NIT]]</calculatedColumnFormula>
    </tableColumn>
    <tableColumn id="5" xr3:uid="{00000000-0010-0000-0400-000005000000}" name="DIGITOS" dataDxfId="80">
      <calculatedColumnFormula>LEN(C2)</calculatedColumnFormula>
    </tableColumn>
    <tableColumn id="6" xr3:uid="{00000000-0010-0000-0400-000006000000}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a69" displayName="Tabla69" ref="A1:Q5" totalsRowCount="1" headerRowDxfId="78" headerRowBorderDxfId="77" tableBorderDxfId="76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500-000001000000}" name="Mes" totalsRowLabel="Total" dataDxfId="75"/>
    <tableColumn id="10" xr3:uid="{00000000-0010-0000-0500-00000A000000}" name="NCR" dataDxfId="74"/>
    <tableColumn id="2" xr3:uid="{00000000-0010-0000-0500-000002000000}" name="NIT Agente" dataDxfId="73"/>
    <tableColumn id="18" xr3:uid="{00000000-0010-0000-0500-000012000000}" name="Columna6"/>
    <tableColumn id="19" xr3:uid="{00000000-0010-0000-0500-000013000000}" name="Columna7"/>
    <tableColumn id="16" xr3:uid="{00000000-0010-0000-0500-000010000000}" name="Columna4" dataDxfId="72">
      <calculatedColumnFormula>VLOOKUP(Tabla69[[#This Row],[Columna5]],'[2]LIBRO '!$A$1:$B$1007,2,FALSE)</calculatedColumnFormula>
    </tableColumn>
    <tableColumn id="17" xr3:uid="{00000000-0010-0000-0500-000011000000}" name="Columna5" dataDxfId="71">
      <calculatedColumnFormula>VLOOKUP(Tabla69[[#This Row],[NIT Agente]],Tabla4[#All],2,FALSE)</calculatedColumnFormula>
    </tableColumn>
    <tableColumn id="12" xr3:uid="{00000000-0010-0000-0500-00000C000000}" name="Columna2" dataDxfId="70" totalsRowDxfId="69">
      <calculatedColumnFormula>VLOOKUP(Tabla69[[#This Row],[Columna1]],'[2]LIBRO '!$A$1:$B$902,2,FALSE)</calculatedColumnFormula>
    </tableColumn>
    <tableColumn id="11" xr3:uid="{00000000-0010-0000-0500-00000B000000}" name="Columna1" dataDxfId="68">
      <calculatedColumnFormula>VLOOKUP(Tabla69[[#This Row],[NIT Agente]],Tabla4[#All],2,FALSE)</calculatedColumnFormula>
    </tableColumn>
    <tableColumn id="3" xr3:uid="{00000000-0010-0000-0500-000003000000}" name="Fecha de emisión" dataDxfId="67"/>
    <tableColumn id="4" xr3:uid="{00000000-0010-0000-0500-000004000000}" name="Tipo de documento" totalsRowFunction="sum" dataDxfId="66" totalsRowDxfId="65"/>
    <tableColumn id="5" xr3:uid="{00000000-0010-0000-0500-000005000000}" name="Serie" totalsRowFunction="sum" dataDxfId="64" totalsRowDxfId="63"/>
    <tableColumn id="6" xr3:uid="{00000000-0010-0000-0500-000006000000}" name="Número de documento" totalsRowFunction="sum" dataDxfId="62" totalsRowDxfId="61"/>
    <tableColumn id="7" xr3:uid="{00000000-0010-0000-0500-000007000000}" name="Monto sujeto" totalsRowFunction="sum" dataDxfId="60" totalsRowDxfId="59" dataCellStyle="Moneda"/>
    <tableColumn id="13" xr3:uid="{00000000-0010-0000-0500-00000D000000}" name="Columna3" dataDxfId="58" totalsRowDxfId="57" dataCellStyle="Moneda"/>
    <tableColumn id="8" xr3:uid="{00000000-0010-0000-0500-000008000000}" name="Monto Retención 1%" totalsRowFunction="sum" dataDxfId="56" totalsRowDxfId="55" dataCellStyle="Moneda"/>
    <tableColumn id="9" xr3:uid="{00000000-0010-0000-0500-000009000000}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a10" displayName="Tabla10" ref="A2:M4" totalsRowCount="1">
  <autoFilter ref="A2:M3" xr:uid="{00000000-0009-0000-0100-00000A000000}"/>
  <tableColumns count="13">
    <tableColumn id="1" xr3:uid="{00000000-0010-0000-0600-000001000000}" name="TIPO DE DOCUMENTO" totalsRowLabel="Total"/>
    <tableColumn id="2" xr3:uid="{00000000-0010-0000-0600-000002000000}" name="NÚMERO DE NIT, DUI U OTRO DOCUMENTO  "/>
    <tableColumn id="3" xr3:uid="{00000000-0010-0000-0600-000003000000}" name="NOMBRE, RAZÓN SOCIAL O DENOMINACIÓN"/>
    <tableColumn id="4" xr3:uid="{00000000-0010-0000-0600-000004000000}" name="FECHA DE EMISIÓN DEL DOCUMENTO"/>
    <tableColumn id="5" xr3:uid="{00000000-0010-0000-0600-000005000000}" name="NÚMERO DE SERIE DEL DOCUMENTO "/>
    <tableColumn id="6" xr3:uid="{00000000-0010-0000-0600-000006000000}" name="NÚMERO DE DOCUMENTO "/>
    <tableColumn id="7" xr3:uid="{00000000-0010-0000-0600-000007000000}" name="MONTO DE LA OPERACIÓN" totalsRowFunction="custom" dataDxfId="53" totalsRowDxfId="52" dataCellStyle="Moneda">
      <totalsRowFormula>SUBTOTAL(109,Tabla10[MONTO DE LA RETENCIÓN DEL IVA 13%])</totalsRowFormula>
    </tableColumn>
    <tableColumn id="8" xr3:uid="{00000000-0010-0000-0600-000008000000}" name="MONTO DE LA RETENCIÓN DEL IVA 13%" totalsRowFunction="sum" totalsRowDxfId="51" dataCellStyle="Moneda"/>
    <tableColumn id="9" xr3:uid="{00000000-0010-0000-0600-000009000000}" name="TIPO DE OPERACIÓN (Renta)"/>
    <tableColumn id="10" xr3:uid="{00000000-0010-0000-0600-00000A000000}" name="CLASIFICACIÓN _x000a_(Renta)"/>
    <tableColumn id="11" xr3:uid="{00000000-0010-0000-0600-00000B000000}" name="SECTOR _x000a_(Renta)"/>
    <tableColumn id="12" xr3:uid="{00000000-0010-0000-0600-00000C000000}" name="TIPO DE COSTO/GASTO _x000a_(Renta)"/>
    <tableColumn id="13" xr3:uid="{00000000-0010-0000-0600-00000D000000}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2:W5" totalsRowCount="1" headerRowDxfId="50" dataDxfId="49" headerRowCellStyle="Moneda" dataCellStyle="Moneda">
  <tableColumns count="23">
    <tableColumn id="1" xr3:uid="{00000000-0010-0000-0700-000001000000}" name="DOMICILIADO" totalsRowLabel="Total"/>
    <tableColumn id="2" xr3:uid="{00000000-0010-0000-0700-000002000000}" name="CODIGO DE PAÍS "/>
    <tableColumn id="3" xr3:uid="{00000000-0010-0000-0700-000003000000}" name="APELLIDOS, NOMBRES; RAZON O DENOMINACIÓN SOCIAL "/>
    <tableColumn id="4" xr3:uid="{00000000-0010-0000-0700-000004000000}" name="NIT/NIF"/>
    <tableColumn id="5" xr3:uid="{00000000-0010-0000-0700-000005000000}" name="DUI "/>
    <tableColumn id="6" xr3:uid="{00000000-0010-0000-0700-000006000000}" name="CÓDIGO DE INGRESO "/>
    <tableColumn id="7" xr3:uid="{00000000-0010-0000-0700-000007000000}" name="MONTO DEVENGADO " totalsRowFunction="sum" dataDxfId="48" totalsRowDxfId="47" dataCellStyle="Moneda"/>
    <tableColumn id="8" xr3:uid="{00000000-0010-0000-0700-000008000000}" name="MONTO DEVENGADO POR BONIFICACIONES Y GRATIFICACIONES " totalsRowFunction="sum" dataDxfId="46" totalsRowDxfId="45" dataCellStyle="Moneda"/>
    <tableColumn id="9" xr3:uid="{00000000-0010-0000-0700-000009000000}" name="IMPUESTO RETENIDO " totalsRowFunction="sum" dataDxfId="44" totalsRowDxfId="43" dataCellStyle="Moneda"/>
    <tableColumn id="10" xr3:uid="{00000000-0010-0000-0700-00000A000000}" name="AGUINALDO EXENTO " totalsRowFunction="sum" dataDxfId="42" totalsRowDxfId="41" dataCellStyle="Moneda"/>
    <tableColumn id="11" xr3:uid="{00000000-0010-0000-0700-00000B000000}" name="AGUINALDO GRAVADO " totalsRowFunction="sum" dataDxfId="40" totalsRowDxfId="39" dataCellStyle="Moneda"/>
    <tableColumn id="12" xr3:uid="{00000000-0010-0000-0700-00000C000000}" name="AFP" totalsRowFunction="sum" dataDxfId="38" totalsRowDxfId="37" dataCellStyle="Moneda">
      <calculatedColumnFormula>IF(Tabla9[[#This Row],[CÓDIGO DE INGRESO ]]="01",Tabla9[[#This Row],[MONTO DEVENGADO ]]*0.0725,0)</calculatedColumnFormula>
    </tableColumn>
    <tableColumn id="13" xr3:uid="{00000000-0010-0000-0700-00000D000000}" name="ISSS" totalsRowFunction="sum" dataDxfId="36" totalsRowDxfId="35" dataCellStyle="Moneda">
      <calculatedColumnFormula>IF(Tabla9[[#This Row],[CÓDIGO DE INGRESO ]]="11", 0, IF(Tabla9[[#This Row],[MONTO DEVENGADO ]]&gt;1000, 1000*0.03, Tabla9[[#This Row],[MONTO DEVENGADO ]]*0.03))</calculatedColumnFormula>
    </tableColumn>
    <tableColumn id="14" xr3:uid="{00000000-0010-0000-0700-00000E000000}" name="INPEP" totalsRowFunction="sum" dataDxfId="34" totalsRowDxfId="33" dataCellStyle="Moneda"/>
    <tableColumn id="15" xr3:uid="{00000000-0010-0000-0700-00000F000000}" name="IPSFA" totalsRowFunction="sum" dataDxfId="32" totalsRowDxfId="31" dataCellStyle="Moneda"/>
    <tableColumn id="16" xr3:uid="{00000000-0010-0000-0700-000010000000}" name="CEFAFA" totalsRowFunction="sum" dataDxfId="30" totalsRowDxfId="29" dataCellStyle="Moneda"/>
    <tableColumn id="17" xr3:uid="{00000000-0010-0000-0700-000011000000}" name="BIENESTAR MAGISTERIAL" totalsRowFunction="sum" dataDxfId="28" totalsRowDxfId="27" dataCellStyle="Moneda"/>
    <tableColumn id="18" xr3:uid="{00000000-0010-0000-0700-000012000000}" name="ISSS IVM " totalsRowFunction="sum" dataDxfId="26" totalsRowDxfId="25" dataCellStyle="Moneda"/>
    <tableColumn id="19" xr3:uid="{00000000-0010-0000-0700-000013000000}" name="TIPO DE OPERACIÓN (Renta)" totalsRowDxfId="24"/>
    <tableColumn id="20" xr3:uid="{00000000-0010-0000-0700-000014000000}" name="CLASIFICACIÓN _x000a_(Renta)" dataDxfId="23" totalsRowDxfId="22" dataCellStyle="Moneda"/>
    <tableColumn id="21" xr3:uid="{00000000-0010-0000-0700-000015000000}" name="SECTOR _x000a_(Renta)" dataDxfId="21" totalsRowDxfId="20" dataCellStyle="Moneda"/>
    <tableColumn id="22" xr3:uid="{00000000-0010-0000-0700-000016000000}" name="TIPO DE COSTO/GASTO _x000a_(Renta)" dataDxfId="19" totalsRowDxfId="18" dataCellStyle="Moneda"/>
    <tableColumn id="23" xr3:uid="{00000000-0010-0000-0700-000017000000}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a7" displayName="Tabla7" ref="D3:F15" totalsRowShown="0" headerRowDxfId="15" dataDxfId="13" headerRowBorderDxfId="14" tableBorderDxfId="12" totalsRowBorderDxfId="11">
  <tableColumns count="3">
    <tableColumn id="1" xr3:uid="{00000000-0010-0000-0800-000001000000}" name="Columna1" dataDxfId="10"/>
    <tableColumn id="2" xr3:uid="{00000000-0010-0000-0800-000002000000}" name="DICIEMBRE" dataDxfId="9" dataCellStyle="Moneda"/>
    <tableColumn id="3" xr3:uid="{00000000-0010-0000-0800-000003000000}" name="SUMAS" dataDxfId="8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Tabla911" displayName="Tabla911" ref="H3:J6" totalsRowShown="0" headerRowDxfId="7" dataDxfId="5" headerRowBorderDxfId="6" tableBorderDxfId="4" totalsRowBorderDxfId="3">
  <autoFilter ref="H3:J6" xr:uid="{00000000-0009-0000-0100-000006000000}"/>
  <tableColumns count="3">
    <tableColumn id="1" xr3:uid="{00000000-0010-0000-0900-000001000000}" name="MANDAMIENTOS" dataDxfId="2"/>
    <tableColumn id="2" xr3:uid="{00000000-0010-0000-0900-000002000000}" name="IMPORTE" dataDxfId="1"/>
    <tableColumn id="3" xr3:uid="{00000000-0010-0000-0900-000003000000}" name="MENOS R" dataDxfId="0">
      <calculatedColumnFormula>Tabla911[[#This Row],[IMPORTE]]-9520.92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38"/>
  <sheetViews>
    <sheetView showGridLines="0" tabSelected="1" zoomScaleNormal="100" zoomScaleSheetLayoutView="85" workbookViewId="0">
      <selection activeCell="H4" sqref="H4"/>
    </sheetView>
  </sheetViews>
  <sheetFormatPr baseColWidth="10" defaultColWidth="11.5703125" defaultRowHeight="15" x14ac:dyDescent="0.25"/>
  <cols>
    <col min="1" max="1" width="23.7109375" customWidth="1"/>
    <col min="2" max="2" width="13.7109375" customWidth="1"/>
    <col min="3" max="3" width="0.5703125" customWidth="1"/>
    <col min="4" max="4" width="21.140625" customWidth="1"/>
    <col min="5" max="5" width="7.85546875" customWidth="1"/>
    <col min="6" max="6" width="12.5703125" hidden="1" customWidth="1"/>
    <col min="7" max="7" width="13" customWidth="1"/>
    <col min="8" max="8" width="12" customWidth="1"/>
    <col min="11" max="11" width="9.5703125" customWidth="1"/>
    <col min="12" max="12" width="7.28515625" customWidth="1"/>
    <col min="13" max="13" width="64.140625" customWidth="1"/>
    <col min="14" max="14" width="64.28515625" customWidth="1"/>
    <col min="38" max="38" width="36" customWidth="1"/>
    <col min="39" max="39" width="41.7109375" customWidth="1"/>
    <col min="40" max="40" width="42.7109375" customWidth="1"/>
    <col min="41" max="41" width="64.28515625" customWidth="1"/>
  </cols>
  <sheetData>
    <row r="1" spans="2:41 16384:16384" ht="49.5" customHeight="1" x14ac:dyDescent="0.25"/>
    <row r="2" spans="2:41 16384:16384" ht="15.75" thickBot="1" x14ac:dyDescent="0.3">
      <c r="G2" s="203" t="s">
        <v>9729</v>
      </c>
      <c r="H2" s="203"/>
      <c r="I2" s="203"/>
      <c r="J2" s="203"/>
      <c r="K2" s="203"/>
    </row>
    <row r="3" spans="2:41 16384:16384" ht="17.25" customHeight="1" x14ac:dyDescent="0.25">
      <c r="B3" s="22" t="s">
        <v>17</v>
      </c>
      <c r="D3" s="42" t="s">
        <v>8793</v>
      </c>
      <c r="G3" s="123" t="s">
        <v>5</v>
      </c>
      <c r="H3" s="182" t="s">
        <v>11117</v>
      </c>
      <c r="I3" s="124"/>
      <c r="J3" s="124"/>
      <c r="K3" s="124"/>
      <c r="L3" s="124">
        <f>LEN(H3)</f>
        <v>36</v>
      </c>
      <c r="AL3" s="120" t="s">
        <v>9708</v>
      </c>
      <c r="AM3" s="120" t="s">
        <v>9709</v>
      </c>
      <c r="AN3" s="120" t="s">
        <v>9710</v>
      </c>
      <c r="AO3" s="120" t="s">
        <v>9711</v>
      </c>
      <c r="XFD3" t="s">
        <v>8272</v>
      </c>
    </row>
    <row r="4" spans="2:41 16384:16384" x14ac:dyDescent="0.25">
      <c r="B4" s="22" t="s">
        <v>2</v>
      </c>
      <c r="D4" s="192">
        <v>45656</v>
      </c>
      <c r="F4" s="12"/>
      <c r="G4" s="125" t="s">
        <v>9730</v>
      </c>
      <c r="H4" s="124" t="str">
        <f>SUBSTITUTE(H3,"-","")</f>
        <v>8456425DF02F4185B9CF0EDA936D65AF</v>
      </c>
      <c r="I4" s="124"/>
      <c r="J4" s="124"/>
      <c r="K4" s="124"/>
      <c r="L4" s="124">
        <f t="shared" ref="L4:L8" si="0">LEN(H4)</f>
        <v>32</v>
      </c>
      <c r="AL4" s="120" t="s">
        <v>9712</v>
      </c>
      <c r="AM4" s="120" t="s">
        <v>9713</v>
      </c>
      <c r="AN4" s="120" t="s">
        <v>9714</v>
      </c>
      <c r="AO4" s="120" t="s">
        <v>9715</v>
      </c>
      <c r="XFD4" t="s">
        <v>8267</v>
      </c>
    </row>
    <row r="5" spans="2:41 16384:16384" x14ac:dyDescent="0.25">
      <c r="B5" s="22" t="s">
        <v>3</v>
      </c>
      <c r="D5" s="187" t="s">
        <v>7503</v>
      </c>
      <c r="G5" s="124"/>
      <c r="H5" s="124"/>
      <c r="I5" s="124"/>
      <c r="J5" s="124"/>
      <c r="K5" s="124"/>
      <c r="L5" s="124">
        <f t="shared" si="0"/>
        <v>0</v>
      </c>
      <c r="AL5" s="120" t="s">
        <v>9716</v>
      </c>
      <c r="AM5" s="120" t="s">
        <v>9717</v>
      </c>
      <c r="AN5" s="120" t="s">
        <v>9718</v>
      </c>
      <c r="AO5" s="120" t="s">
        <v>9719</v>
      </c>
      <c r="XFD5" t="s">
        <v>8268</v>
      </c>
    </row>
    <row r="6" spans="2:41 16384:16384" ht="15" customHeight="1" x14ac:dyDescent="0.25">
      <c r="B6" s="22" t="s">
        <v>4</v>
      </c>
      <c r="D6" s="25" t="s">
        <v>0</v>
      </c>
      <c r="G6" s="124"/>
      <c r="H6" s="124"/>
      <c r="I6" s="124"/>
      <c r="J6" s="124"/>
      <c r="K6" s="124"/>
      <c r="L6" s="124">
        <f t="shared" si="0"/>
        <v>0</v>
      </c>
      <c r="AL6" s="120" t="s">
        <v>9723</v>
      </c>
      <c r="AM6" s="120" t="s">
        <v>9731</v>
      </c>
      <c r="AN6" s="120" t="s">
        <v>9721</v>
      </c>
      <c r="AO6" s="120" t="s">
        <v>9722</v>
      </c>
      <c r="XFD6" t="s">
        <v>8269</v>
      </c>
    </row>
    <row r="7" spans="2:41 16384:16384" x14ac:dyDescent="0.25">
      <c r="B7" s="22" t="s">
        <v>5</v>
      </c>
      <c r="D7" s="176"/>
      <c r="G7" s="123" t="s">
        <v>54</v>
      </c>
      <c r="H7" s="183" t="s">
        <v>8931</v>
      </c>
      <c r="I7" s="124"/>
      <c r="J7" s="124"/>
      <c r="K7" s="124"/>
      <c r="L7" s="124">
        <f t="shared" si="0"/>
        <v>14</v>
      </c>
      <c r="AL7" s="120" t="s">
        <v>9731</v>
      </c>
      <c r="AM7" s="120" t="s">
        <v>9720</v>
      </c>
      <c r="AN7" s="120" t="s">
        <v>9724</v>
      </c>
      <c r="AO7" s="120" t="s">
        <v>9725</v>
      </c>
      <c r="XFD7" t="s">
        <v>8271</v>
      </c>
    </row>
    <row r="8" spans="2:41 16384:16384" x14ac:dyDescent="0.25">
      <c r="B8" s="22" t="s">
        <v>6</v>
      </c>
      <c r="D8" s="165" t="s">
        <v>8847</v>
      </c>
      <c r="G8" s="125" t="s">
        <v>9730</v>
      </c>
      <c r="H8" s="124" t="str">
        <f>SUBSTITUTE(H7,"-","")</f>
        <v>06142201071012</v>
      </c>
      <c r="I8" s="124"/>
      <c r="J8" s="124"/>
      <c r="K8" s="124"/>
      <c r="L8" s="124">
        <f t="shared" si="0"/>
        <v>14</v>
      </c>
      <c r="AL8" s="120" t="s">
        <v>9720</v>
      </c>
      <c r="AM8" s="120"/>
      <c r="AN8" s="120" t="s">
        <v>9731</v>
      </c>
      <c r="AO8" s="120" t="s">
        <v>9726</v>
      </c>
      <c r="XFD8" t="s">
        <v>8270</v>
      </c>
    </row>
    <row r="9" spans="2:41 16384:16384" x14ac:dyDescent="0.25">
      <c r="B9" s="22" t="s">
        <v>70</v>
      </c>
      <c r="D9" s="178" t="str">
        <f>IFERROR(IF(D8&lt;&gt;"",VLOOKUP(D8,Tabla4[#All],2,0),IF(D19&lt;&gt;0,VLOOKUP(D19,Tabla4[#All],2,0),0)),"")</f>
        <v>ELECTRICOS OMEGA S.A DE C.V.</v>
      </c>
      <c r="AL9" s="120"/>
      <c r="AM9" s="120"/>
      <c r="AN9" s="120" t="s">
        <v>9720</v>
      </c>
      <c r="AO9" s="120" t="s">
        <v>9727</v>
      </c>
      <c r="XFD9" t="s">
        <v>8788</v>
      </c>
    </row>
    <row r="10" spans="2:41 16384:16384" x14ac:dyDescent="0.25">
      <c r="B10" s="22" t="s">
        <v>7</v>
      </c>
      <c r="D10" s="167">
        <v>0</v>
      </c>
      <c r="F10" s="2"/>
      <c r="AL10" s="120"/>
      <c r="AM10" s="120"/>
      <c r="AN10" s="120"/>
      <c r="AO10" s="120" t="s">
        <v>9728</v>
      </c>
      <c r="XFD10" t="s">
        <v>8789</v>
      </c>
    </row>
    <row r="11" spans="2:41 16384:16384" x14ac:dyDescent="0.25">
      <c r="B11" s="22" t="s">
        <v>8</v>
      </c>
      <c r="D11" s="97">
        <v>0</v>
      </c>
      <c r="F11" s="2"/>
      <c r="AL11" s="120"/>
      <c r="AM11" s="120"/>
      <c r="AN11" s="120"/>
      <c r="AO11" s="120" t="s">
        <v>9731</v>
      </c>
      <c r="XFD11" t="s">
        <v>8790</v>
      </c>
    </row>
    <row r="12" spans="2:41 16384:16384" x14ac:dyDescent="0.25">
      <c r="B12" s="22" t="s">
        <v>9</v>
      </c>
      <c r="D12" s="97">
        <v>0</v>
      </c>
      <c r="F12" s="2"/>
      <c r="AL12" s="120"/>
      <c r="AM12" s="120"/>
      <c r="AN12" s="120"/>
      <c r="AO12" s="120" t="s">
        <v>9720</v>
      </c>
      <c r="XFD12" t="s">
        <v>8791</v>
      </c>
    </row>
    <row r="13" spans="2:41 16384:16384" x14ac:dyDescent="0.25">
      <c r="B13" s="22" t="s">
        <v>10</v>
      </c>
      <c r="D13" s="188"/>
      <c r="F13" s="14"/>
      <c r="G13" s="2"/>
      <c r="AL13" s="120"/>
      <c r="AM13" s="120"/>
      <c r="AN13" s="120"/>
      <c r="AO13" s="120"/>
      <c r="XFD13" t="s">
        <v>8792</v>
      </c>
    </row>
    <row r="14" spans="2:41 16384:16384" x14ac:dyDescent="0.25">
      <c r="B14" s="22" t="s">
        <v>11</v>
      </c>
      <c r="D14" s="97">
        <v>0</v>
      </c>
      <c r="F14" s="2"/>
      <c r="XFD14" t="s">
        <v>8793</v>
      </c>
    </row>
    <row r="15" spans="2:41 16384:16384" x14ac:dyDescent="0.25">
      <c r="B15" s="22" t="s">
        <v>13</v>
      </c>
      <c r="D15" s="98">
        <v>0</v>
      </c>
      <c r="F15" s="2"/>
    </row>
    <row r="16" spans="2:41 16384:16384" x14ac:dyDescent="0.25">
      <c r="B16" s="22" t="s">
        <v>12</v>
      </c>
      <c r="D16" s="97">
        <v>0</v>
      </c>
      <c r="F16" s="2"/>
    </row>
    <row r="17" spans="2:6" x14ac:dyDescent="0.25">
      <c r="B17" s="22" t="s">
        <v>14</v>
      </c>
      <c r="D17" s="97">
        <f>+(D16++D15+D14+D13)*0.13</f>
        <v>0</v>
      </c>
      <c r="F17" s="2"/>
    </row>
    <row r="18" spans="2:6" x14ac:dyDescent="0.25">
      <c r="B18" s="22" t="s">
        <v>15</v>
      </c>
      <c r="D18" s="97">
        <f>+SUBTOTAL(9,D10,D11,D12,D13,D14,D15,D16,D17)</f>
        <v>0</v>
      </c>
      <c r="F18" s="2"/>
    </row>
    <row r="19" spans="2:6" x14ac:dyDescent="0.25">
      <c r="B19" s="22" t="s">
        <v>7728</v>
      </c>
      <c r="D19" s="166"/>
    </row>
    <row r="20" spans="2:6" x14ac:dyDescent="0.25">
      <c r="B20" s="22" t="s">
        <v>9704</v>
      </c>
      <c r="D20" s="122" t="s">
        <v>9712</v>
      </c>
    </row>
    <row r="21" spans="2:6" x14ac:dyDescent="0.25">
      <c r="B21" s="22" t="s">
        <v>9705</v>
      </c>
      <c r="D21" s="122" t="s">
        <v>7659</v>
      </c>
    </row>
    <row r="22" spans="2:6" x14ac:dyDescent="0.25">
      <c r="B22" s="22" t="s">
        <v>9706</v>
      </c>
      <c r="D22" s="122" t="s">
        <v>7659</v>
      </c>
    </row>
    <row r="23" spans="2:6" x14ac:dyDescent="0.25">
      <c r="B23" s="22" t="s">
        <v>9707</v>
      </c>
      <c r="D23" s="122" t="s">
        <v>9722</v>
      </c>
      <c r="F23" s="2"/>
    </row>
    <row r="24" spans="2:6" x14ac:dyDescent="0.25">
      <c r="B24" s="22" t="s">
        <v>16</v>
      </c>
      <c r="D24" s="179" t="s">
        <v>7830</v>
      </c>
    </row>
    <row r="25" spans="2:6" x14ac:dyDescent="0.25">
      <c r="B25" s="22" t="s">
        <v>68</v>
      </c>
      <c r="D25" s="101">
        <v>0</v>
      </c>
      <c r="F25" s="2"/>
    </row>
    <row r="26" spans="2:6" ht="15.75" thickBot="1" x14ac:dyDescent="0.3">
      <c r="B26" s="22" t="s">
        <v>7664</v>
      </c>
      <c r="D26" s="41">
        <v>0</v>
      </c>
      <c r="F26" s="2"/>
    </row>
    <row r="27" spans="2:6" x14ac:dyDescent="0.25">
      <c r="F27" s="2"/>
    </row>
    <row r="37" spans="4:7" x14ac:dyDescent="0.25">
      <c r="D37" s="204"/>
      <c r="E37" s="204"/>
      <c r="F37" s="204"/>
    </row>
    <row r="38" spans="4:7" x14ac:dyDescent="0.25">
      <c r="D38" s="129" t="str">
        <f>D8&amp;D19</f>
        <v>05032201151020</v>
      </c>
      <c r="E38" s="40"/>
      <c r="F38" s="124"/>
      <c r="G38" s="128">
        <f>LEN(D38)</f>
        <v>14</v>
      </c>
    </row>
  </sheetData>
  <mergeCells count="2">
    <mergeCell ref="G2:K2"/>
    <mergeCell ref="D37:F37"/>
  </mergeCells>
  <phoneticPr fontId="8" type="noConversion"/>
  <conditionalFormatting sqref="H3">
    <cfRule type="duplicateValues" dxfId="132" priority="3"/>
    <cfRule type="duplicateValues" dxfId="131" priority="4"/>
  </conditionalFormatting>
  <conditionalFormatting sqref="H7">
    <cfRule type="duplicateValues" dxfId="130" priority="1"/>
  </conditionalFormatting>
  <dataValidations disablePrompts="1" count="7">
    <dataValidation type="decimal" allowBlank="1" showInputMessage="1" showErrorMessage="1" errorTitle="Error de ingreso" error="Los datos ingresados no son validos solo se aceptan numeros" sqref="D10:D12 D14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  <dataValidation type="list" allowBlank="1" showInputMessage="1" showErrorMessage="1" sqref="D20" xr:uid="{00000000-0002-0000-0000-000003000000}">
      <formula1>$AL$4:$AL$8</formula1>
    </dataValidation>
    <dataValidation type="list" allowBlank="1" showInputMessage="1" showErrorMessage="1" sqref="D21" xr:uid="{00000000-0002-0000-0000-000004000000}">
      <formula1>$AM$4:$AM$7</formula1>
    </dataValidation>
    <dataValidation type="list" allowBlank="1" showInputMessage="1" showErrorMessage="1" sqref="D22" xr:uid="{00000000-0002-0000-0000-000005000000}">
      <formula1>$AN$4:$AN$9</formula1>
    </dataValidation>
    <dataValidation type="list" allowBlank="1" showInputMessage="1" showErrorMessage="1" sqref="D23" xr:uid="{00000000-0002-0000-0000-000006000000}">
      <formula1>$AO$4:$AO$12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5703125" customWidth="1"/>
    <col min="15" max="15" width="15.28515625" customWidth="1"/>
  </cols>
  <sheetData>
    <row r="1" spans="1:29" x14ac:dyDescent="0.25">
      <c r="A1" s="48" t="s">
        <v>17</v>
      </c>
      <c r="B1" s="49" t="s">
        <v>8725</v>
      </c>
      <c r="C1" s="49" t="s">
        <v>8724</v>
      </c>
      <c r="D1" s="49" t="s">
        <v>8273</v>
      </c>
      <c r="E1" s="49"/>
      <c r="F1" s="49" t="s">
        <v>2</v>
      </c>
      <c r="G1" s="49" t="s">
        <v>3</v>
      </c>
      <c r="H1" s="49" t="s">
        <v>4</v>
      </c>
      <c r="I1" s="49" t="s">
        <v>8286</v>
      </c>
      <c r="J1" s="49"/>
      <c r="K1" s="49"/>
      <c r="L1" s="49"/>
      <c r="M1" s="49" t="s">
        <v>5</v>
      </c>
      <c r="N1" s="49" t="s">
        <v>6</v>
      </c>
      <c r="O1" s="49"/>
      <c r="P1" s="49" t="s">
        <v>70</v>
      </c>
      <c r="Q1" s="51" t="s">
        <v>7</v>
      </c>
      <c r="R1" s="51" t="s">
        <v>8</v>
      </c>
      <c r="S1" s="51" t="s">
        <v>9</v>
      </c>
      <c r="T1" s="51" t="s">
        <v>10</v>
      </c>
      <c r="U1" s="51" t="s">
        <v>11</v>
      </c>
      <c r="V1" s="51" t="s">
        <v>13</v>
      </c>
      <c r="W1" s="51" t="s">
        <v>12</v>
      </c>
      <c r="X1" s="51" t="s">
        <v>14</v>
      </c>
      <c r="Y1" s="51" t="s">
        <v>15</v>
      </c>
      <c r="Z1" s="51" t="s">
        <v>7728</v>
      </c>
      <c r="AA1" s="49" t="s">
        <v>16</v>
      </c>
      <c r="AB1" s="49" t="s">
        <v>68</v>
      </c>
      <c r="AC1" s="50" t="s">
        <v>7663</v>
      </c>
    </row>
    <row r="2" spans="1:29" hidden="1" x14ac:dyDescent="0.25">
      <c r="A2" t="s">
        <v>8110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8701</v>
      </c>
      <c r="G2" t="s">
        <v>7503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0" t="s">
        <v>8287</v>
      </c>
      <c r="L2" s="60" t="s">
        <v>7659</v>
      </c>
      <c r="M2">
        <v>5</v>
      </c>
      <c r="N2" t="s">
        <v>1484</v>
      </c>
      <c r="O2" t="str">
        <f>IF(N2="",Z2,N2)</f>
        <v>12170701191011</v>
      </c>
      <c r="P2" t="s">
        <v>1485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7659</v>
      </c>
      <c r="AA2" s="107" t="s">
        <v>1</v>
      </c>
      <c r="AB2" t="s">
        <v>7659</v>
      </c>
      <c r="AC2">
        <v>0</v>
      </c>
    </row>
    <row r="3" spans="1:29" hidden="1" x14ac:dyDescent="0.25">
      <c r="A3" t="s">
        <v>8110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8661</v>
      </c>
      <c r="G3" t="s">
        <v>7503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0" t="s">
        <v>8287</v>
      </c>
      <c r="L3" s="60" t="s">
        <v>7659</v>
      </c>
      <c r="M3">
        <v>68</v>
      </c>
      <c r="N3" t="s">
        <v>1320</v>
      </c>
      <c r="O3" t="str">
        <f t="shared" ref="O3:O66" si="4">IF(N3="",Z3,N3)</f>
        <v>06141611841170</v>
      </c>
      <c r="P3" t="s">
        <v>1321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7659</v>
      </c>
      <c r="AA3" s="107" t="s">
        <v>1</v>
      </c>
      <c r="AB3" t="s">
        <v>7659</v>
      </c>
      <c r="AC3">
        <v>0</v>
      </c>
    </row>
    <row r="4" spans="1:29" hidden="1" x14ac:dyDescent="0.25">
      <c r="A4" t="s">
        <v>8110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8661</v>
      </c>
      <c r="G4" t="s">
        <v>7503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0" t="s">
        <v>8287</v>
      </c>
      <c r="L4" s="60" t="s">
        <v>7659</v>
      </c>
      <c r="M4">
        <v>441</v>
      </c>
      <c r="N4" t="s">
        <v>8722</v>
      </c>
      <c r="O4" t="str">
        <f t="shared" si="4"/>
        <v>06140802181017</v>
      </c>
      <c r="P4" t="s">
        <v>8723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7659</v>
      </c>
      <c r="AA4" s="107" t="s">
        <v>1</v>
      </c>
      <c r="AB4" t="s">
        <v>7659</v>
      </c>
      <c r="AC4">
        <v>0</v>
      </c>
    </row>
    <row r="5" spans="1:29" hidden="1" x14ac:dyDescent="0.25">
      <c r="A5" t="s">
        <v>8110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8721</v>
      </c>
      <c r="G5" t="s">
        <v>7503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0" t="s">
        <v>8287</v>
      </c>
      <c r="L5" s="60" t="s">
        <v>7659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7659</v>
      </c>
      <c r="AA5" s="107" t="s">
        <v>1</v>
      </c>
      <c r="AB5" t="s">
        <v>7659</v>
      </c>
      <c r="AC5">
        <v>0</v>
      </c>
    </row>
    <row r="6" spans="1:29" hidden="1" x14ac:dyDescent="0.25">
      <c r="A6" t="s">
        <v>8110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8625</v>
      </c>
      <c r="G6" t="s">
        <v>7503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0" t="s">
        <v>8287</v>
      </c>
      <c r="L6" s="60" t="s">
        <v>7659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7659</v>
      </c>
      <c r="AA6" s="107" t="s">
        <v>1</v>
      </c>
      <c r="AB6" t="s">
        <v>7659</v>
      </c>
      <c r="AC6">
        <v>0</v>
      </c>
    </row>
    <row r="7" spans="1:29" hidden="1" x14ac:dyDescent="0.25">
      <c r="A7" t="s">
        <v>8110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8655</v>
      </c>
      <c r="G7" t="s">
        <v>7503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0" t="s">
        <v>8287</v>
      </c>
      <c r="L7" s="60" t="s">
        <v>7659</v>
      </c>
      <c r="M7">
        <v>300</v>
      </c>
      <c r="N7" t="s">
        <v>1324</v>
      </c>
      <c r="O7" t="str">
        <f t="shared" si="4"/>
        <v>05043110741013</v>
      </c>
      <c r="P7" t="s">
        <v>1325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7659</v>
      </c>
      <c r="AA7" s="107" t="s">
        <v>1</v>
      </c>
      <c r="AB7" t="s">
        <v>7659</v>
      </c>
      <c r="AC7">
        <v>0</v>
      </c>
    </row>
    <row r="8" spans="1:29" hidden="1" x14ac:dyDescent="0.25">
      <c r="A8" t="s">
        <v>8110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8628</v>
      </c>
      <c r="G8" t="s">
        <v>7503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0" t="s">
        <v>8287</v>
      </c>
      <c r="L8" s="60" t="s">
        <v>7659</v>
      </c>
      <c r="M8">
        <v>294</v>
      </c>
      <c r="N8" t="s">
        <v>1324</v>
      </c>
      <c r="O8" t="str">
        <f t="shared" si="4"/>
        <v>05043110741013</v>
      </c>
      <c r="P8" t="s">
        <v>1325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7659</v>
      </c>
      <c r="AA8" s="107" t="s">
        <v>1</v>
      </c>
      <c r="AB8" t="s">
        <v>7828</v>
      </c>
      <c r="AC8">
        <v>14.46</v>
      </c>
    </row>
    <row r="9" spans="1:29" hidden="1" x14ac:dyDescent="0.25">
      <c r="A9" t="s">
        <v>8110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8655</v>
      </c>
      <c r="G9" t="s">
        <v>7503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0" t="s">
        <v>8287</v>
      </c>
      <c r="L9" s="60" t="s">
        <v>7659</v>
      </c>
      <c r="M9">
        <v>3226</v>
      </c>
      <c r="N9" t="s">
        <v>1040</v>
      </c>
      <c r="O9" t="str">
        <f t="shared" si="4"/>
        <v>06142703981055</v>
      </c>
      <c r="P9" t="s">
        <v>1041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7659</v>
      </c>
      <c r="AA9" s="107" t="s">
        <v>1</v>
      </c>
      <c r="AB9" t="s">
        <v>7828</v>
      </c>
      <c r="AC9">
        <v>15.73</v>
      </c>
    </row>
    <row r="10" spans="1:29" hidden="1" x14ac:dyDescent="0.25">
      <c r="A10" t="s">
        <v>8110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8694</v>
      </c>
      <c r="G10" t="s">
        <v>7503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0" t="s">
        <v>8287</v>
      </c>
      <c r="L10" s="60" t="s">
        <v>7659</v>
      </c>
      <c r="M10">
        <v>100724</v>
      </c>
      <c r="N10" t="s">
        <v>1506</v>
      </c>
      <c r="O10" t="str">
        <f t="shared" si="4"/>
        <v>06141702660013</v>
      </c>
      <c r="P10" t="s">
        <v>1507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7659</v>
      </c>
      <c r="AA10" s="107" t="s">
        <v>1</v>
      </c>
      <c r="AB10" t="s">
        <v>7828</v>
      </c>
      <c r="AC10">
        <v>15.24</v>
      </c>
    </row>
    <row r="11" spans="1:29" hidden="1" x14ac:dyDescent="0.25">
      <c r="A11" t="s">
        <v>8110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8694</v>
      </c>
      <c r="G11" t="s">
        <v>7503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0" t="s">
        <v>8287</v>
      </c>
      <c r="L11" s="60" t="s">
        <v>7659</v>
      </c>
      <c r="M11">
        <v>100723</v>
      </c>
      <c r="N11" t="s">
        <v>1506</v>
      </c>
      <c r="O11" t="str">
        <f t="shared" si="4"/>
        <v>06141702660013</v>
      </c>
      <c r="P11" t="s">
        <v>1507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7659</v>
      </c>
      <c r="AA11" s="107" t="s">
        <v>1</v>
      </c>
      <c r="AB11" t="s">
        <v>7659</v>
      </c>
      <c r="AC11">
        <v>0</v>
      </c>
    </row>
    <row r="12" spans="1:29" hidden="1" x14ac:dyDescent="0.25">
      <c r="A12" t="s">
        <v>8110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8694</v>
      </c>
      <c r="G12" t="s">
        <v>7503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0" t="s">
        <v>8287</v>
      </c>
      <c r="L12" s="60" t="s">
        <v>7659</v>
      </c>
      <c r="M12">
        <v>100722</v>
      </c>
      <c r="N12" t="s">
        <v>1506</v>
      </c>
      <c r="O12" t="str">
        <f t="shared" si="4"/>
        <v>06141702660013</v>
      </c>
      <c r="P12" t="s">
        <v>1507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7659</v>
      </c>
      <c r="AA12" s="107" t="s">
        <v>1</v>
      </c>
      <c r="AB12" t="s">
        <v>7659</v>
      </c>
      <c r="AC12">
        <v>0</v>
      </c>
    </row>
    <row r="13" spans="1:29" hidden="1" x14ac:dyDescent="0.25">
      <c r="A13" t="s">
        <v>8110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8694</v>
      </c>
      <c r="G13" t="s">
        <v>7503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0" t="s">
        <v>8287</v>
      </c>
      <c r="L13" s="60" t="s">
        <v>7659</v>
      </c>
      <c r="M13">
        <v>690221</v>
      </c>
      <c r="N13" t="s">
        <v>1316</v>
      </c>
      <c r="O13" t="str">
        <f t="shared" si="4"/>
        <v>14070503650018</v>
      </c>
      <c r="P13" t="s">
        <v>1317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7659</v>
      </c>
      <c r="AA13" s="107" t="s">
        <v>1</v>
      </c>
      <c r="AB13" t="s">
        <v>7659</v>
      </c>
      <c r="AC13">
        <v>0</v>
      </c>
    </row>
    <row r="14" spans="1:29" hidden="1" x14ac:dyDescent="0.25">
      <c r="A14" t="s">
        <v>8110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8715</v>
      </c>
      <c r="G14" t="s">
        <v>7503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0" t="s">
        <v>8287</v>
      </c>
      <c r="L14" s="60" t="s">
        <v>7659</v>
      </c>
      <c r="M14">
        <v>277929</v>
      </c>
      <c r="N14" t="s">
        <v>1326</v>
      </c>
      <c r="O14" t="str">
        <f t="shared" si="4"/>
        <v>06142307091063</v>
      </c>
      <c r="P14" t="s">
        <v>1327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7659</v>
      </c>
      <c r="AA14" s="107" t="s">
        <v>1</v>
      </c>
      <c r="AB14" t="s">
        <v>7659</v>
      </c>
      <c r="AC14">
        <v>0</v>
      </c>
    </row>
    <row r="15" spans="1:29" hidden="1" x14ac:dyDescent="0.25">
      <c r="A15" t="s">
        <v>8110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8692</v>
      </c>
      <c r="G15" t="s">
        <v>7503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0" t="s">
        <v>8287</v>
      </c>
      <c r="L15" s="60" t="s">
        <v>7659</v>
      </c>
      <c r="M15">
        <v>56914</v>
      </c>
      <c r="N15" t="s">
        <v>1444</v>
      </c>
      <c r="O15" t="str">
        <f t="shared" si="4"/>
        <v>06140307951051</v>
      </c>
      <c r="P15" t="s">
        <v>1445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7659</v>
      </c>
      <c r="AA15" s="107" t="s">
        <v>1</v>
      </c>
      <c r="AB15" t="s">
        <v>7659</v>
      </c>
      <c r="AC15">
        <v>0</v>
      </c>
    </row>
    <row r="16" spans="1:29" hidden="1" x14ac:dyDescent="0.25">
      <c r="A16" t="s">
        <v>8110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8720</v>
      </c>
      <c r="G16" t="s">
        <v>7503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0" t="s">
        <v>8287</v>
      </c>
      <c r="L16" s="60" t="s">
        <v>7659</v>
      </c>
      <c r="M16">
        <v>104009</v>
      </c>
      <c r="N16" t="s">
        <v>1387</v>
      </c>
      <c r="O16" t="str">
        <f t="shared" si="4"/>
        <v>06142008011037</v>
      </c>
      <c r="P16" t="s">
        <v>1388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7659</v>
      </c>
      <c r="AA16" s="107" t="s">
        <v>1</v>
      </c>
      <c r="AB16" t="s">
        <v>7659</v>
      </c>
      <c r="AC16">
        <v>0</v>
      </c>
    </row>
    <row r="17" spans="1:29" hidden="1" x14ac:dyDescent="0.25">
      <c r="A17" t="s">
        <v>8110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8688</v>
      </c>
      <c r="G17" t="s">
        <v>7503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0" t="s">
        <v>8287</v>
      </c>
      <c r="L17" s="60" t="s">
        <v>7659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7659</v>
      </c>
      <c r="AA17" s="107" t="s">
        <v>1</v>
      </c>
      <c r="AB17" t="s">
        <v>7659</v>
      </c>
      <c r="AC17">
        <v>0</v>
      </c>
    </row>
    <row r="18" spans="1:29" hidden="1" x14ac:dyDescent="0.25">
      <c r="A18" t="s">
        <v>8110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8655</v>
      </c>
      <c r="G18" t="s">
        <v>7503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0" t="s">
        <v>8287</v>
      </c>
      <c r="L18" s="60" t="s">
        <v>7659</v>
      </c>
      <c r="M18">
        <v>7888</v>
      </c>
      <c r="N18" t="s">
        <v>1347</v>
      </c>
      <c r="O18" t="str">
        <f t="shared" si="4"/>
        <v>06141708071034</v>
      </c>
      <c r="P18" t="s">
        <v>1348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7659</v>
      </c>
      <c r="AA18" s="107" t="s">
        <v>1</v>
      </c>
      <c r="AB18" t="s">
        <v>7659</v>
      </c>
      <c r="AC18">
        <v>0</v>
      </c>
    </row>
    <row r="19" spans="1:29" hidden="1" x14ac:dyDescent="0.25">
      <c r="A19" t="s">
        <v>8110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8656</v>
      </c>
      <c r="G19" t="s">
        <v>7503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0" t="s">
        <v>8287</v>
      </c>
      <c r="L19" s="60" t="s">
        <v>7659</v>
      </c>
      <c r="M19">
        <v>508115</v>
      </c>
      <c r="N19" t="s">
        <v>1353</v>
      </c>
      <c r="O19" t="str">
        <f t="shared" si="4"/>
        <v>06142407500017</v>
      </c>
      <c r="P19" t="s">
        <v>1354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7659</v>
      </c>
      <c r="AA19" s="107" t="s">
        <v>1</v>
      </c>
      <c r="AB19" t="s">
        <v>7659</v>
      </c>
      <c r="AC19">
        <v>0</v>
      </c>
    </row>
    <row r="20" spans="1:29" hidden="1" x14ac:dyDescent="0.25">
      <c r="A20" t="s">
        <v>8110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8656</v>
      </c>
      <c r="G20" t="s">
        <v>7503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0" t="s">
        <v>8287</v>
      </c>
      <c r="L20" s="60" t="s">
        <v>7659</v>
      </c>
      <c r="M20">
        <v>24993</v>
      </c>
      <c r="N20" t="s">
        <v>1330</v>
      </c>
      <c r="O20" t="str">
        <f t="shared" si="4"/>
        <v>06142407750010</v>
      </c>
      <c r="P20" t="s">
        <v>1331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7659</v>
      </c>
      <c r="AA20" s="107" t="s">
        <v>1</v>
      </c>
      <c r="AB20" t="s">
        <v>7659</v>
      </c>
      <c r="AC20">
        <v>0</v>
      </c>
    </row>
    <row r="21" spans="1:29" hidden="1" x14ac:dyDescent="0.25">
      <c r="A21" t="s">
        <v>8110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8696</v>
      </c>
      <c r="G21" t="s">
        <v>7503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0" t="s">
        <v>8287</v>
      </c>
      <c r="L21" s="60" t="s">
        <v>7659</v>
      </c>
      <c r="M21">
        <v>1077183</v>
      </c>
      <c r="N21" t="s">
        <v>39</v>
      </c>
      <c r="O21" t="str">
        <f t="shared" si="4"/>
        <v>06141909001034</v>
      </c>
      <c r="P21" t="s">
        <v>1393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7659</v>
      </c>
      <c r="AA21" s="107" t="s">
        <v>1</v>
      </c>
      <c r="AB21" t="s">
        <v>7659</v>
      </c>
      <c r="AC21">
        <v>0</v>
      </c>
    </row>
    <row r="22" spans="1:29" hidden="1" x14ac:dyDescent="0.25">
      <c r="A22" t="s">
        <v>8110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8657</v>
      </c>
      <c r="G22" t="s">
        <v>7503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0" t="s">
        <v>8287</v>
      </c>
      <c r="L22" s="60" t="s">
        <v>7659</v>
      </c>
      <c r="M22">
        <v>10613</v>
      </c>
      <c r="N22" t="s">
        <v>6734</v>
      </c>
      <c r="O22" t="str">
        <f t="shared" si="4"/>
        <v>06142406031056</v>
      </c>
      <c r="P22" t="s">
        <v>6735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7659</v>
      </c>
      <c r="AA22" s="107" t="s">
        <v>1</v>
      </c>
      <c r="AB22" t="s">
        <v>7659</v>
      </c>
      <c r="AC22">
        <v>0</v>
      </c>
    </row>
    <row r="23" spans="1:29" hidden="1" x14ac:dyDescent="0.25">
      <c r="A23" t="s">
        <v>8110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8657</v>
      </c>
      <c r="G23" t="s">
        <v>7503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0" t="s">
        <v>8287</v>
      </c>
      <c r="L23" s="60" t="s">
        <v>7659</v>
      </c>
      <c r="M23">
        <v>1463322</v>
      </c>
      <c r="N23" t="s">
        <v>39</v>
      </c>
      <c r="O23" t="str">
        <f t="shared" si="4"/>
        <v>06141909001034</v>
      </c>
      <c r="P23" t="s">
        <v>1393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7659</v>
      </c>
      <c r="AA23" s="107" t="s">
        <v>1</v>
      </c>
      <c r="AB23" t="s">
        <v>7828</v>
      </c>
      <c r="AC23">
        <v>109.45</v>
      </c>
    </row>
    <row r="24" spans="1:29" hidden="1" x14ac:dyDescent="0.25">
      <c r="A24" t="s">
        <v>8110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8657</v>
      </c>
      <c r="G24" t="s">
        <v>7503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0" t="s">
        <v>8287</v>
      </c>
      <c r="L24" s="60" t="s">
        <v>7659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7659</v>
      </c>
      <c r="AA24" s="107" t="s">
        <v>1</v>
      </c>
      <c r="AB24" t="s">
        <v>7659</v>
      </c>
      <c r="AC24">
        <v>0</v>
      </c>
    </row>
    <row r="25" spans="1:29" hidden="1" x14ac:dyDescent="0.25">
      <c r="A25" t="s">
        <v>8110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8695</v>
      </c>
      <c r="G25" t="s">
        <v>7503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0" t="s">
        <v>8287</v>
      </c>
      <c r="L25" s="60" t="s">
        <v>7659</v>
      </c>
      <c r="M25">
        <v>24692</v>
      </c>
      <c r="N25" t="s">
        <v>1330</v>
      </c>
      <c r="O25" t="str">
        <f t="shared" si="4"/>
        <v>06142407750010</v>
      </c>
      <c r="P25" t="s">
        <v>1331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7659</v>
      </c>
      <c r="AA25" s="107" t="s">
        <v>1</v>
      </c>
      <c r="AB25" t="s">
        <v>7659</v>
      </c>
      <c r="AC25">
        <v>0</v>
      </c>
    </row>
    <row r="26" spans="1:29" hidden="1" x14ac:dyDescent="0.25">
      <c r="A26" t="s">
        <v>8110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8695</v>
      </c>
      <c r="G26" t="s">
        <v>7503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0" t="s">
        <v>8287</v>
      </c>
      <c r="L26" s="60" t="s">
        <v>7659</v>
      </c>
      <c r="M26">
        <v>50024</v>
      </c>
      <c r="N26" t="s">
        <v>2130</v>
      </c>
      <c r="O26" t="str">
        <f t="shared" si="4"/>
        <v>06141612991019</v>
      </c>
      <c r="P26" t="s">
        <v>2131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7659</v>
      </c>
      <c r="AA26" s="107" t="s">
        <v>1</v>
      </c>
      <c r="AB26" t="s">
        <v>7659</v>
      </c>
      <c r="AC26">
        <v>0</v>
      </c>
    </row>
    <row r="27" spans="1:29" hidden="1" x14ac:dyDescent="0.25">
      <c r="A27" t="s">
        <v>8110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8695</v>
      </c>
      <c r="G27" t="s">
        <v>7503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0" t="s">
        <v>8287</v>
      </c>
      <c r="L27" s="60" t="s">
        <v>7659</v>
      </c>
      <c r="M27">
        <v>8301928</v>
      </c>
      <c r="N27" t="s">
        <v>1409</v>
      </c>
      <c r="O27" t="str">
        <f t="shared" si="4"/>
        <v>06142604071063</v>
      </c>
      <c r="P27" t="s">
        <v>1410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7659</v>
      </c>
      <c r="AA27" s="107" t="s">
        <v>1</v>
      </c>
      <c r="AB27" t="s">
        <v>7659</v>
      </c>
      <c r="AC27">
        <v>0</v>
      </c>
    </row>
    <row r="28" spans="1:29" hidden="1" x14ac:dyDescent="0.25">
      <c r="A28" t="s">
        <v>8110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8695</v>
      </c>
      <c r="G28" t="s">
        <v>7503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0" t="s">
        <v>8287</v>
      </c>
      <c r="L28" s="60" t="s">
        <v>7659</v>
      </c>
      <c r="M28">
        <v>1462547</v>
      </c>
      <c r="N28" t="s">
        <v>39</v>
      </c>
      <c r="O28" t="str">
        <f t="shared" si="4"/>
        <v>06141909001034</v>
      </c>
      <c r="P28" t="s">
        <v>1393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7659</v>
      </c>
      <c r="AA28" s="107" t="s">
        <v>1</v>
      </c>
      <c r="AB28" t="s">
        <v>7828</v>
      </c>
      <c r="AC28">
        <v>676.98</v>
      </c>
    </row>
    <row r="29" spans="1:29" hidden="1" x14ac:dyDescent="0.25">
      <c r="A29" t="s">
        <v>8110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8695</v>
      </c>
      <c r="G29" t="s">
        <v>7503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0" t="s">
        <v>8287</v>
      </c>
      <c r="L29" s="60" t="s">
        <v>7659</v>
      </c>
      <c r="M29">
        <v>59503</v>
      </c>
      <c r="N29" t="s">
        <v>1332</v>
      </c>
      <c r="O29" t="str">
        <f t="shared" si="4"/>
        <v>07151508430012</v>
      </c>
      <c r="P29" t="s">
        <v>1333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7659</v>
      </c>
      <c r="AA29" s="107" t="s">
        <v>1</v>
      </c>
      <c r="AB29" t="s">
        <v>7828</v>
      </c>
      <c r="AC29">
        <v>1056.1199999999999</v>
      </c>
    </row>
    <row r="30" spans="1:29" hidden="1" x14ac:dyDescent="0.25">
      <c r="A30" t="s">
        <v>8110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8691</v>
      </c>
      <c r="G30" t="s">
        <v>7503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0" t="s">
        <v>8287</v>
      </c>
      <c r="L30" s="60" t="s">
        <v>7659</v>
      </c>
      <c r="M30">
        <v>2482</v>
      </c>
      <c r="N30" t="s">
        <v>8712</v>
      </c>
      <c r="O30" t="str">
        <f t="shared" si="4"/>
        <v>06141802881201</v>
      </c>
      <c r="P30" t="s">
        <v>8713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7659</v>
      </c>
      <c r="AA30" s="107" t="s">
        <v>1</v>
      </c>
      <c r="AB30" t="s">
        <v>7659</v>
      </c>
      <c r="AC30">
        <v>0</v>
      </c>
    </row>
    <row r="31" spans="1:29" hidden="1" x14ac:dyDescent="0.25">
      <c r="A31" t="s">
        <v>8110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8691</v>
      </c>
      <c r="G31" t="s">
        <v>7503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0" t="s">
        <v>8287</v>
      </c>
      <c r="L31" s="60" t="s">
        <v>7659</v>
      </c>
      <c r="M31">
        <v>942134</v>
      </c>
      <c r="N31" t="s">
        <v>1353</v>
      </c>
      <c r="O31" t="str">
        <f t="shared" si="4"/>
        <v>06142407500017</v>
      </c>
      <c r="P31" t="s">
        <v>1354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7659</v>
      </c>
      <c r="AA31" s="107" t="s">
        <v>1</v>
      </c>
      <c r="AB31" t="s">
        <v>7659</v>
      </c>
      <c r="AC31">
        <v>0</v>
      </c>
    </row>
    <row r="32" spans="1:29" hidden="1" x14ac:dyDescent="0.25">
      <c r="A32" t="s">
        <v>8110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8659</v>
      </c>
      <c r="G32" t="s">
        <v>7503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0" t="s">
        <v>8287</v>
      </c>
      <c r="L32" s="60" t="s">
        <v>7659</v>
      </c>
      <c r="M32">
        <v>10512</v>
      </c>
      <c r="N32" t="s">
        <v>6734</v>
      </c>
      <c r="O32" t="str">
        <f t="shared" si="4"/>
        <v>06142406031056</v>
      </c>
      <c r="P32" t="s">
        <v>6735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7659</v>
      </c>
      <c r="AA32" s="107" t="s">
        <v>1</v>
      </c>
      <c r="AB32" t="s">
        <v>7659</v>
      </c>
      <c r="AC32">
        <v>0</v>
      </c>
    </row>
    <row r="33" spans="1:29" hidden="1" x14ac:dyDescent="0.25">
      <c r="A33" t="s">
        <v>8110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8659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0" t="s">
        <v>8287</v>
      </c>
      <c r="L33" s="60" t="s">
        <v>7659</v>
      </c>
      <c r="M33">
        <v>15378</v>
      </c>
      <c r="N33" t="s">
        <v>1367</v>
      </c>
      <c r="O33" t="str">
        <f t="shared" si="4"/>
        <v>06142501101070</v>
      </c>
      <c r="P33" t="s">
        <v>1368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7659</v>
      </c>
      <c r="AA33" s="107" t="s">
        <v>1</v>
      </c>
      <c r="AB33" t="s">
        <v>7659</v>
      </c>
      <c r="AC33">
        <v>0</v>
      </c>
    </row>
    <row r="34" spans="1:29" hidden="1" x14ac:dyDescent="0.25">
      <c r="A34" t="s">
        <v>8110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8659</v>
      </c>
      <c r="G34" t="s">
        <v>7503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0" t="s">
        <v>8287</v>
      </c>
      <c r="L34" s="60" t="s">
        <v>7659</v>
      </c>
      <c r="M34">
        <v>10529</v>
      </c>
      <c r="N34" t="s">
        <v>6734</v>
      </c>
      <c r="O34" t="str">
        <f t="shared" si="4"/>
        <v>06142406031056</v>
      </c>
      <c r="P34" t="s">
        <v>6735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7659</v>
      </c>
      <c r="AA34" s="107" t="s">
        <v>1</v>
      </c>
      <c r="AB34" t="s">
        <v>7659</v>
      </c>
      <c r="AC34">
        <v>0</v>
      </c>
    </row>
    <row r="35" spans="1:29" hidden="1" x14ac:dyDescent="0.25">
      <c r="A35" t="s">
        <v>8110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8694</v>
      </c>
      <c r="G35" t="s">
        <v>7503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0" t="s">
        <v>8287</v>
      </c>
      <c r="L35" s="60" t="s">
        <v>7659</v>
      </c>
      <c r="M35">
        <v>4372</v>
      </c>
      <c r="N35" t="s">
        <v>7347</v>
      </c>
      <c r="O35" t="str">
        <f t="shared" si="4"/>
        <v>06140404081061</v>
      </c>
      <c r="P35" t="s">
        <v>7348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7659</v>
      </c>
      <c r="AA35" s="107" t="s">
        <v>1</v>
      </c>
      <c r="AB35" t="s">
        <v>7828</v>
      </c>
      <c r="AC35">
        <v>6.24</v>
      </c>
    </row>
    <row r="36" spans="1:29" hidden="1" x14ac:dyDescent="0.25">
      <c r="A36" t="s">
        <v>8110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8694</v>
      </c>
      <c r="G36" t="s">
        <v>7503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0" t="s">
        <v>8287</v>
      </c>
      <c r="L36" s="60" t="s">
        <v>7659</v>
      </c>
      <c r="M36">
        <v>188622</v>
      </c>
      <c r="N36" t="s">
        <v>1359</v>
      </c>
      <c r="O36" t="str">
        <f t="shared" si="4"/>
        <v>06141403161033</v>
      </c>
      <c r="P36" t="s">
        <v>1360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7659</v>
      </c>
      <c r="AA36" s="107" t="s">
        <v>1</v>
      </c>
      <c r="AB36" t="s">
        <v>7828</v>
      </c>
      <c r="AC36">
        <v>67.45</v>
      </c>
    </row>
    <row r="37" spans="1:29" hidden="1" x14ac:dyDescent="0.25">
      <c r="A37" t="s">
        <v>8110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8660</v>
      </c>
      <c r="G37" t="s">
        <v>7503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0" t="s">
        <v>8287</v>
      </c>
      <c r="L37" s="60" t="s">
        <v>7659</v>
      </c>
      <c r="M37">
        <v>261</v>
      </c>
      <c r="N37" t="s">
        <v>1458</v>
      </c>
      <c r="O37" t="str">
        <f t="shared" si="4"/>
        <v>06143009921068</v>
      </c>
      <c r="P37" t="s">
        <v>1459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7659</v>
      </c>
      <c r="AA37" s="107" t="s">
        <v>1</v>
      </c>
      <c r="AB37" t="s">
        <v>7659</v>
      </c>
      <c r="AC37">
        <v>0</v>
      </c>
    </row>
    <row r="38" spans="1:29" x14ac:dyDescent="0.25">
      <c r="A38" t="s">
        <v>8110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8661</v>
      </c>
      <c r="G38" t="s">
        <v>0</v>
      </c>
      <c r="H38" t="s">
        <v>7833</v>
      </c>
      <c r="I38" t="str">
        <f t="shared" si="2"/>
        <v>Factura</v>
      </c>
      <c r="J38" t="str">
        <f t="shared" si="3"/>
        <v>Otros</v>
      </c>
      <c r="K38" s="60" t="s">
        <v>8287</v>
      </c>
      <c r="L38" s="60" t="s">
        <v>7659</v>
      </c>
      <c r="M38">
        <v>13418077</v>
      </c>
      <c r="N38" t="s">
        <v>8717</v>
      </c>
      <c r="O38" t="str">
        <f t="shared" si="4"/>
        <v>202203454523</v>
      </c>
      <c r="P38" t="s">
        <v>7722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7659</v>
      </c>
      <c r="AA38" s="107" t="s">
        <v>1</v>
      </c>
      <c r="AB38" t="s">
        <v>7659</v>
      </c>
      <c r="AC38">
        <v>0</v>
      </c>
    </row>
    <row r="39" spans="1:29" hidden="1" x14ac:dyDescent="0.25">
      <c r="A39" t="s">
        <v>8110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8661</v>
      </c>
      <c r="G39" t="s">
        <v>7503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0" t="s">
        <v>8287</v>
      </c>
      <c r="L39" s="60" t="s">
        <v>7659</v>
      </c>
      <c r="M39">
        <v>36233</v>
      </c>
      <c r="N39" t="s">
        <v>8246</v>
      </c>
      <c r="O39" t="str">
        <f t="shared" si="4"/>
        <v>95012110211015</v>
      </c>
      <c r="P39" t="s">
        <v>8247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7659</v>
      </c>
      <c r="AA39" s="107" t="s">
        <v>1</v>
      </c>
      <c r="AB39" t="s">
        <v>7659</v>
      </c>
      <c r="AC39">
        <v>0</v>
      </c>
    </row>
    <row r="40" spans="1:29" hidden="1" x14ac:dyDescent="0.25">
      <c r="A40" t="s">
        <v>8110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8661</v>
      </c>
      <c r="G40" t="s">
        <v>7503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0" t="s">
        <v>8287</v>
      </c>
      <c r="L40" s="60" t="s">
        <v>7659</v>
      </c>
      <c r="M40">
        <v>18564</v>
      </c>
      <c r="N40" t="s">
        <v>1335</v>
      </c>
      <c r="O40" t="str">
        <f t="shared" si="4"/>
        <v>06142406870019</v>
      </c>
      <c r="P40" t="s">
        <v>1336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7659</v>
      </c>
      <c r="AA40" s="107" t="s">
        <v>1</v>
      </c>
      <c r="AB40" t="s">
        <v>7659</v>
      </c>
      <c r="AC40">
        <v>0</v>
      </c>
    </row>
    <row r="41" spans="1:29" hidden="1" x14ac:dyDescent="0.25">
      <c r="A41" t="s">
        <v>8110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8661</v>
      </c>
      <c r="G41" t="s">
        <v>7503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0" t="s">
        <v>8287</v>
      </c>
      <c r="L41" s="60" t="s">
        <v>7659</v>
      </c>
      <c r="M41">
        <v>18565</v>
      </c>
      <c r="N41" t="s">
        <v>1335</v>
      </c>
      <c r="O41" t="str">
        <f t="shared" si="4"/>
        <v>06142406870019</v>
      </c>
      <c r="P41" t="s">
        <v>1336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7659</v>
      </c>
      <c r="AA41" s="107" t="s">
        <v>1</v>
      </c>
      <c r="AB41" t="s">
        <v>7659</v>
      </c>
      <c r="AC41">
        <v>0</v>
      </c>
    </row>
    <row r="42" spans="1:29" hidden="1" x14ac:dyDescent="0.25">
      <c r="A42" t="s">
        <v>8110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8661</v>
      </c>
      <c r="G42" t="s">
        <v>7503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0" t="s">
        <v>8287</v>
      </c>
      <c r="L42" s="60" t="s">
        <v>7659</v>
      </c>
      <c r="M42">
        <v>16553</v>
      </c>
      <c r="N42" t="s">
        <v>4661</v>
      </c>
      <c r="O42" t="str">
        <f t="shared" si="4"/>
        <v>06170103310012</v>
      </c>
      <c r="P42" t="s">
        <v>4662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7659</v>
      </c>
      <c r="AA42" s="107" t="s">
        <v>1</v>
      </c>
      <c r="AB42" t="s">
        <v>7828</v>
      </c>
      <c r="AC42">
        <v>4</v>
      </c>
    </row>
    <row r="43" spans="1:29" hidden="1" x14ac:dyDescent="0.25">
      <c r="A43" t="s">
        <v>8110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8661</v>
      </c>
      <c r="G43" t="s">
        <v>7503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0" t="s">
        <v>8287</v>
      </c>
      <c r="L43" s="60" t="s">
        <v>7659</v>
      </c>
      <c r="M43">
        <v>258</v>
      </c>
      <c r="N43" t="s">
        <v>8244</v>
      </c>
      <c r="O43" t="str">
        <f t="shared" si="4"/>
        <v>06141402221059</v>
      </c>
      <c r="P43" t="s">
        <v>8245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7659</v>
      </c>
      <c r="AA43" s="107" t="s">
        <v>1</v>
      </c>
      <c r="AB43" t="s">
        <v>7659</v>
      </c>
      <c r="AC43">
        <v>0</v>
      </c>
    </row>
    <row r="44" spans="1:29" hidden="1" x14ac:dyDescent="0.25">
      <c r="A44" t="s">
        <v>8110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8661</v>
      </c>
      <c r="G44" t="s">
        <v>7503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0" t="s">
        <v>8287</v>
      </c>
      <c r="L44" s="60" t="s">
        <v>7659</v>
      </c>
      <c r="M44">
        <v>115527</v>
      </c>
      <c r="N44" t="s">
        <v>2200</v>
      </c>
      <c r="O44" t="str">
        <f t="shared" si="4"/>
        <v>06142305771172</v>
      </c>
      <c r="P44" t="s">
        <v>2201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7659</v>
      </c>
      <c r="AA44" s="107" t="s">
        <v>1</v>
      </c>
      <c r="AB44" t="s">
        <v>7659</v>
      </c>
      <c r="AC44">
        <v>0</v>
      </c>
    </row>
    <row r="45" spans="1:29" hidden="1" x14ac:dyDescent="0.25">
      <c r="A45" t="s">
        <v>8110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8716</v>
      </c>
      <c r="G45" t="s">
        <v>7503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0" t="s">
        <v>8287</v>
      </c>
      <c r="L45" s="60" t="s">
        <v>7659</v>
      </c>
      <c r="M45">
        <v>15458</v>
      </c>
      <c r="N45" t="s">
        <v>1444</v>
      </c>
      <c r="O45" t="str">
        <f t="shared" si="4"/>
        <v>06140307951051</v>
      </c>
      <c r="P45" t="s">
        <v>1445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7659</v>
      </c>
      <c r="AA45" s="107" t="s">
        <v>1</v>
      </c>
      <c r="AB45" t="s">
        <v>7659</v>
      </c>
      <c r="AC45">
        <v>0</v>
      </c>
    </row>
    <row r="46" spans="1:29" hidden="1" x14ac:dyDescent="0.25">
      <c r="A46" t="s">
        <v>8110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8715</v>
      </c>
      <c r="G46" t="s">
        <v>7503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0" t="s">
        <v>8287</v>
      </c>
      <c r="L46" s="60" t="s">
        <v>7659</v>
      </c>
      <c r="M46">
        <v>18116</v>
      </c>
      <c r="N46" t="s">
        <v>1335</v>
      </c>
      <c r="O46" t="str">
        <f t="shared" si="4"/>
        <v>06142406870019</v>
      </c>
      <c r="P46" t="s">
        <v>1336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7659</v>
      </c>
      <c r="AA46" s="107" t="s">
        <v>1</v>
      </c>
      <c r="AB46" t="s">
        <v>7659</v>
      </c>
      <c r="AC46">
        <v>0</v>
      </c>
    </row>
    <row r="47" spans="1:29" hidden="1" x14ac:dyDescent="0.25">
      <c r="A47" t="s">
        <v>8110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8715</v>
      </c>
      <c r="G47" t="s">
        <v>7503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0" t="s">
        <v>8287</v>
      </c>
      <c r="L47" s="60" t="s">
        <v>7659</v>
      </c>
      <c r="M47">
        <v>18115</v>
      </c>
      <c r="N47" t="s">
        <v>1335</v>
      </c>
      <c r="O47" t="str">
        <f t="shared" si="4"/>
        <v>06142406870019</v>
      </c>
      <c r="P47" t="s">
        <v>1336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7659</v>
      </c>
      <c r="AA47" s="107" t="s">
        <v>1</v>
      </c>
      <c r="AB47" t="s">
        <v>7659</v>
      </c>
      <c r="AC47">
        <v>0</v>
      </c>
    </row>
    <row r="48" spans="1:29" x14ac:dyDescent="0.25">
      <c r="A48" t="s">
        <v>8110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8693</v>
      </c>
      <c r="G48" t="s">
        <v>0</v>
      </c>
      <c r="H48" t="s">
        <v>7833</v>
      </c>
      <c r="I48" t="str">
        <f t="shared" si="2"/>
        <v>Factura</v>
      </c>
      <c r="J48" t="str">
        <f t="shared" si="3"/>
        <v>Otros</v>
      </c>
      <c r="K48" s="60" t="s">
        <v>8287</v>
      </c>
      <c r="L48" s="60" t="s">
        <v>7659</v>
      </c>
      <c r="M48">
        <v>11010474</v>
      </c>
      <c r="N48" t="s">
        <v>8714</v>
      </c>
      <c r="O48" t="str">
        <f t="shared" si="4"/>
        <v>202203454209</v>
      </c>
      <c r="P48" t="s">
        <v>7722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7659</v>
      </c>
      <c r="AA48" s="107" t="s">
        <v>1</v>
      </c>
      <c r="AB48" t="s">
        <v>7834</v>
      </c>
      <c r="AC48">
        <v>7.67</v>
      </c>
    </row>
    <row r="49" spans="1:29" hidden="1" x14ac:dyDescent="0.25">
      <c r="A49" t="s">
        <v>8110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8693</v>
      </c>
      <c r="G49" t="s">
        <v>7503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0" t="s">
        <v>8287</v>
      </c>
      <c r="L49" s="60" t="s">
        <v>7659</v>
      </c>
      <c r="M49">
        <v>24268</v>
      </c>
      <c r="N49" t="s">
        <v>1330</v>
      </c>
      <c r="O49" t="str">
        <f t="shared" si="4"/>
        <v>06142407750010</v>
      </c>
      <c r="P49" t="s">
        <v>1331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7659</v>
      </c>
      <c r="AA49" s="107" t="s">
        <v>1</v>
      </c>
      <c r="AB49" t="s">
        <v>7659</v>
      </c>
      <c r="AC49">
        <v>0</v>
      </c>
    </row>
    <row r="50" spans="1:29" hidden="1" x14ac:dyDescent="0.25">
      <c r="A50" t="s">
        <v>8110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8693</v>
      </c>
      <c r="G50" t="s">
        <v>7503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0" t="s">
        <v>8287</v>
      </c>
      <c r="L50" s="60" t="s">
        <v>7659</v>
      </c>
      <c r="M50">
        <v>1408</v>
      </c>
      <c r="N50" t="s">
        <v>8525</v>
      </c>
      <c r="O50" t="str">
        <f t="shared" si="4"/>
        <v>11081010721018</v>
      </c>
      <c r="P50" t="s">
        <v>8526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7659</v>
      </c>
      <c r="AA50" s="107" t="s">
        <v>1</v>
      </c>
      <c r="AB50" t="s">
        <v>7659</v>
      </c>
      <c r="AC50">
        <v>0</v>
      </c>
    </row>
    <row r="51" spans="1:29" hidden="1" x14ac:dyDescent="0.25">
      <c r="A51" t="s">
        <v>8110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8692</v>
      </c>
      <c r="G51" t="s">
        <v>7503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0" t="s">
        <v>8287</v>
      </c>
      <c r="L51" s="60" t="s">
        <v>7659</v>
      </c>
      <c r="M51">
        <v>27581</v>
      </c>
      <c r="N51" t="s">
        <v>3467</v>
      </c>
      <c r="O51" t="str">
        <f t="shared" si="4"/>
        <v>08210507660026</v>
      </c>
      <c r="P51" t="s">
        <v>3468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7659</v>
      </c>
      <c r="AA51" s="107" t="s">
        <v>1</v>
      </c>
      <c r="AB51" t="s">
        <v>7659</v>
      </c>
      <c r="AC51">
        <v>0</v>
      </c>
    </row>
    <row r="52" spans="1:29" hidden="1" x14ac:dyDescent="0.25">
      <c r="A52" t="s">
        <v>8110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8692</v>
      </c>
      <c r="G52" t="s">
        <v>7503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0" t="s">
        <v>8287</v>
      </c>
      <c r="L52" s="60" t="s">
        <v>7659</v>
      </c>
      <c r="M52">
        <v>1409</v>
      </c>
      <c r="N52" t="s">
        <v>8525</v>
      </c>
      <c r="O52" t="str">
        <f t="shared" si="4"/>
        <v>11081010721018</v>
      </c>
      <c r="P52" t="s">
        <v>8526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7659</v>
      </c>
      <c r="AA52" s="107" t="s">
        <v>1</v>
      </c>
      <c r="AB52" t="s">
        <v>7828</v>
      </c>
      <c r="AC52">
        <v>724.69</v>
      </c>
    </row>
    <row r="53" spans="1:29" hidden="1" x14ac:dyDescent="0.25">
      <c r="A53" t="s">
        <v>8110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8692</v>
      </c>
      <c r="G53" t="s">
        <v>7503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0" t="s">
        <v>8287</v>
      </c>
      <c r="L53" s="60" t="s">
        <v>7659</v>
      </c>
      <c r="M53">
        <v>44</v>
      </c>
      <c r="N53" t="s">
        <v>1510</v>
      </c>
      <c r="O53" t="str">
        <f t="shared" si="4"/>
        <v>06142806901106</v>
      </c>
      <c r="P53" t="s">
        <v>1511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7659</v>
      </c>
      <c r="AA53" s="107" t="s">
        <v>1</v>
      </c>
      <c r="AB53" t="s">
        <v>7828</v>
      </c>
      <c r="AC53">
        <v>819.2</v>
      </c>
    </row>
    <row r="54" spans="1:29" hidden="1" x14ac:dyDescent="0.25">
      <c r="A54" t="s">
        <v>8110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8628</v>
      </c>
      <c r="G54" t="s">
        <v>7503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0" t="s">
        <v>8287</v>
      </c>
      <c r="L54" s="60" t="s">
        <v>7659</v>
      </c>
      <c r="M54">
        <v>24704</v>
      </c>
      <c r="N54" t="s">
        <v>1322</v>
      </c>
      <c r="O54" t="str">
        <f t="shared" si="4"/>
        <v>06142302931020</v>
      </c>
      <c r="P54" t="s">
        <v>1323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7659</v>
      </c>
      <c r="AA54" s="107" t="s">
        <v>1</v>
      </c>
      <c r="AB54" t="s">
        <v>7828</v>
      </c>
      <c r="AC54">
        <v>89.84</v>
      </c>
    </row>
    <row r="55" spans="1:29" hidden="1" x14ac:dyDescent="0.25">
      <c r="A55" t="s">
        <v>8110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8628</v>
      </c>
      <c r="G55" t="s">
        <v>7503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0" t="s">
        <v>8287</v>
      </c>
      <c r="L55" s="60" t="s">
        <v>7659</v>
      </c>
      <c r="M55">
        <v>3933558</v>
      </c>
      <c r="N55" t="s">
        <v>1454</v>
      </c>
      <c r="O55" t="str">
        <f t="shared" si="4"/>
        <v>06142610981012</v>
      </c>
      <c r="P55" t="s">
        <v>1455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7659</v>
      </c>
      <c r="AA55" s="107" t="s">
        <v>1</v>
      </c>
      <c r="AB55" t="s">
        <v>7828</v>
      </c>
      <c r="AC55">
        <v>12.24</v>
      </c>
    </row>
    <row r="56" spans="1:29" hidden="1" x14ac:dyDescent="0.25">
      <c r="A56" t="s">
        <v>8110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8628</v>
      </c>
      <c r="G56" t="s">
        <v>7503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0" t="s">
        <v>8287</v>
      </c>
      <c r="L56" s="60" t="s">
        <v>7659</v>
      </c>
      <c r="M56">
        <v>1062530</v>
      </c>
      <c r="N56" t="s">
        <v>39</v>
      </c>
      <c r="O56" t="str">
        <f t="shared" si="4"/>
        <v>06141909001034</v>
      </c>
      <c r="P56" t="s">
        <v>1393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7659</v>
      </c>
      <c r="AA56" s="107" t="s">
        <v>1</v>
      </c>
      <c r="AB56" t="s">
        <v>7659</v>
      </c>
      <c r="AC56">
        <v>0</v>
      </c>
    </row>
    <row r="57" spans="1:29" hidden="1" x14ac:dyDescent="0.25">
      <c r="A57" t="s">
        <v>8110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8628</v>
      </c>
      <c r="G57" t="s">
        <v>7503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0" t="s">
        <v>8287</v>
      </c>
      <c r="L57" s="60" t="s">
        <v>7659</v>
      </c>
      <c r="M57">
        <v>275302</v>
      </c>
      <c r="N57" t="s">
        <v>1316</v>
      </c>
      <c r="O57" t="str">
        <f t="shared" si="4"/>
        <v>14070503650018</v>
      </c>
      <c r="P57" t="s">
        <v>1317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7659</v>
      </c>
      <c r="AA57" s="107" t="s">
        <v>1</v>
      </c>
      <c r="AB57" t="s">
        <v>7659</v>
      </c>
      <c r="AC57">
        <v>0</v>
      </c>
    </row>
    <row r="58" spans="1:29" hidden="1" x14ac:dyDescent="0.25">
      <c r="A58" t="s">
        <v>8110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8628</v>
      </c>
      <c r="G58" t="s">
        <v>7503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0" t="s">
        <v>8287</v>
      </c>
      <c r="L58" s="60" t="s">
        <v>7659</v>
      </c>
      <c r="M58">
        <v>14531</v>
      </c>
      <c r="N58" t="s">
        <v>1367</v>
      </c>
      <c r="O58" t="str">
        <f t="shared" si="4"/>
        <v>06142501101070</v>
      </c>
      <c r="P58" t="s">
        <v>1368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7659</v>
      </c>
      <c r="AA58" s="107" t="s">
        <v>1</v>
      </c>
      <c r="AB58" t="s">
        <v>7659</v>
      </c>
      <c r="AC58">
        <v>0</v>
      </c>
    </row>
    <row r="59" spans="1:29" hidden="1" x14ac:dyDescent="0.25">
      <c r="A59" t="s">
        <v>8110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8605</v>
      </c>
      <c r="G59" t="s">
        <v>7503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0" t="s">
        <v>8287</v>
      </c>
      <c r="L59" s="60" t="s">
        <v>7659</v>
      </c>
      <c r="M59">
        <v>2338</v>
      </c>
      <c r="N59" t="s">
        <v>8712</v>
      </c>
      <c r="O59" t="str">
        <f t="shared" si="4"/>
        <v>06141802881201</v>
      </c>
      <c r="P59" t="s">
        <v>8713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7659</v>
      </c>
      <c r="AA59" s="107" t="s">
        <v>1</v>
      </c>
      <c r="AB59" t="s">
        <v>7659</v>
      </c>
      <c r="AC59">
        <v>0</v>
      </c>
    </row>
    <row r="60" spans="1:29" hidden="1" x14ac:dyDescent="0.25">
      <c r="A60" t="s">
        <v>8110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8606</v>
      </c>
      <c r="G60" t="s">
        <v>7503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0" t="s">
        <v>8287</v>
      </c>
      <c r="L60" s="60" t="s">
        <v>7659</v>
      </c>
      <c r="M60">
        <v>147</v>
      </c>
      <c r="N60" t="s">
        <v>1484</v>
      </c>
      <c r="O60" t="str">
        <f t="shared" si="4"/>
        <v>12170701191011</v>
      </c>
      <c r="P60" t="s">
        <v>1485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7659</v>
      </c>
      <c r="AA60" s="107" t="s">
        <v>1</v>
      </c>
      <c r="AB60" t="s">
        <v>7659</v>
      </c>
      <c r="AC60">
        <v>0</v>
      </c>
    </row>
    <row r="61" spans="1:29" hidden="1" x14ac:dyDescent="0.25">
      <c r="A61" t="s">
        <v>8110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8606</v>
      </c>
      <c r="G61" t="s">
        <v>7503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0" t="s">
        <v>8287</v>
      </c>
      <c r="L61" s="60" t="s">
        <v>7659</v>
      </c>
      <c r="M61">
        <v>49118</v>
      </c>
      <c r="N61" t="s">
        <v>1417</v>
      </c>
      <c r="O61" t="str">
        <f t="shared" si="4"/>
        <v>05111703630014</v>
      </c>
      <c r="P61" t="s">
        <v>1418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7659</v>
      </c>
      <c r="AA61" s="107" t="s">
        <v>1</v>
      </c>
      <c r="AB61" t="s">
        <v>7659</v>
      </c>
      <c r="AC61">
        <v>0</v>
      </c>
    </row>
    <row r="62" spans="1:29" hidden="1" x14ac:dyDescent="0.25">
      <c r="A62" t="s">
        <v>8110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8711</v>
      </c>
      <c r="G62" t="s">
        <v>7503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0" t="s">
        <v>8287</v>
      </c>
      <c r="L62" s="60" t="s">
        <v>7659</v>
      </c>
      <c r="M62">
        <v>8661</v>
      </c>
      <c r="N62" t="s">
        <v>3415</v>
      </c>
      <c r="O62" t="str">
        <f t="shared" si="4"/>
        <v>02102701001014</v>
      </c>
      <c r="P62" t="s">
        <v>3416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7659</v>
      </c>
      <c r="AA62" s="107" t="s">
        <v>1</v>
      </c>
      <c r="AB62" t="s">
        <v>7659</v>
      </c>
      <c r="AC62">
        <v>0</v>
      </c>
    </row>
    <row r="63" spans="1:29" hidden="1" x14ac:dyDescent="0.25">
      <c r="A63" t="s">
        <v>8110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8625</v>
      </c>
      <c r="G63" t="s">
        <v>7503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0" t="s">
        <v>8287</v>
      </c>
      <c r="L63" s="60" t="s">
        <v>7659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7659</v>
      </c>
      <c r="AA63" s="107" t="s">
        <v>1</v>
      </c>
      <c r="AB63" t="s">
        <v>7659</v>
      </c>
      <c r="AC63">
        <v>0</v>
      </c>
    </row>
    <row r="64" spans="1:29" hidden="1" x14ac:dyDescent="0.25">
      <c r="A64" t="s">
        <v>8110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8607</v>
      </c>
      <c r="G64" t="s">
        <v>7503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0" t="s">
        <v>8287</v>
      </c>
      <c r="L64" s="60" t="s">
        <v>7659</v>
      </c>
      <c r="M64">
        <v>2713892</v>
      </c>
      <c r="N64" t="s">
        <v>39</v>
      </c>
      <c r="O64" t="str">
        <f t="shared" si="4"/>
        <v>06141909001034</v>
      </c>
      <c r="P64" t="s">
        <v>1393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7659</v>
      </c>
      <c r="AA64" s="107" t="s">
        <v>1</v>
      </c>
      <c r="AB64" t="s">
        <v>7828</v>
      </c>
      <c r="AC64">
        <v>76.05</v>
      </c>
    </row>
    <row r="65" spans="1:29" hidden="1" x14ac:dyDescent="0.25">
      <c r="A65" t="s">
        <v>8110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8624</v>
      </c>
      <c r="G65" t="s">
        <v>7503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0" t="s">
        <v>8287</v>
      </c>
      <c r="L65" s="60" t="s">
        <v>7659</v>
      </c>
      <c r="M65">
        <v>60594</v>
      </c>
      <c r="N65" t="s">
        <v>2198</v>
      </c>
      <c r="O65" t="str">
        <f t="shared" si="4"/>
        <v>06142003971040</v>
      </c>
      <c r="P65" t="s">
        <v>2199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7659</v>
      </c>
      <c r="AA65" s="107" t="s">
        <v>1</v>
      </c>
      <c r="AB65" t="s">
        <v>7659</v>
      </c>
      <c r="AC65">
        <v>0</v>
      </c>
    </row>
    <row r="66" spans="1:29" hidden="1" x14ac:dyDescent="0.25">
      <c r="A66" t="s">
        <v>8110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8613</v>
      </c>
      <c r="G66" t="s">
        <v>7503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0" t="s">
        <v>8287</v>
      </c>
      <c r="L66" s="60" t="s">
        <v>7659</v>
      </c>
      <c r="M66">
        <v>143</v>
      </c>
      <c r="N66" t="s">
        <v>1484</v>
      </c>
      <c r="O66" t="str">
        <f t="shared" si="4"/>
        <v>12170701191011</v>
      </c>
      <c r="P66" t="s">
        <v>1485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7659</v>
      </c>
      <c r="AA66" s="107" t="s">
        <v>1</v>
      </c>
      <c r="AB66" t="s">
        <v>7659</v>
      </c>
      <c r="AC66">
        <v>0</v>
      </c>
    </row>
    <row r="67" spans="1:29" hidden="1" x14ac:dyDescent="0.25">
      <c r="A67" t="s">
        <v>8110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8613</v>
      </c>
      <c r="G67" t="s">
        <v>7503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0" t="s">
        <v>8287</v>
      </c>
      <c r="L67" s="60" t="s">
        <v>7659</v>
      </c>
      <c r="M67">
        <v>142</v>
      </c>
      <c r="N67" t="s">
        <v>1484</v>
      </c>
      <c r="O67" t="str">
        <f t="shared" ref="O67:O130" si="9">IF(N67="",Z67,N67)</f>
        <v>12170701191011</v>
      </c>
      <c r="P67" t="s">
        <v>1485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7659</v>
      </c>
      <c r="AA67" s="107" t="s">
        <v>1</v>
      </c>
      <c r="AB67" t="s">
        <v>7659</v>
      </c>
      <c r="AC67">
        <v>0</v>
      </c>
    </row>
    <row r="68" spans="1:29" hidden="1" x14ac:dyDescent="0.25">
      <c r="A68" t="s">
        <v>8110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8520</v>
      </c>
      <c r="G68" t="s">
        <v>7503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0" t="s">
        <v>8287</v>
      </c>
      <c r="L68" s="60" t="s">
        <v>7659</v>
      </c>
      <c r="M68">
        <v>196</v>
      </c>
      <c r="N68" t="s">
        <v>8345</v>
      </c>
      <c r="O68" t="str">
        <f t="shared" si="9"/>
        <v>06142002931037</v>
      </c>
      <c r="P68" t="s">
        <v>8346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7659</v>
      </c>
      <c r="AA68" s="107" t="s">
        <v>1</v>
      </c>
      <c r="AB68" t="s">
        <v>7659</v>
      </c>
      <c r="AC68">
        <v>0</v>
      </c>
    </row>
    <row r="69" spans="1:29" hidden="1" x14ac:dyDescent="0.25">
      <c r="A69" t="s">
        <v>8110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8500</v>
      </c>
      <c r="G69" t="s">
        <v>7503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0" t="s">
        <v>8287</v>
      </c>
      <c r="L69" s="60" t="s">
        <v>7659</v>
      </c>
      <c r="M69">
        <v>3669756</v>
      </c>
      <c r="N69" t="s">
        <v>1310</v>
      </c>
      <c r="O69" t="str">
        <f t="shared" si="9"/>
        <v>06140108580017</v>
      </c>
      <c r="P69" t="s">
        <v>1311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7659</v>
      </c>
      <c r="AA69" s="107" t="s">
        <v>1</v>
      </c>
      <c r="AB69" t="s">
        <v>7659</v>
      </c>
      <c r="AC69">
        <v>0</v>
      </c>
    </row>
    <row r="70" spans="1:29" hidden="1" x14ac:dyDescent="0.25">
      <c r="A70" t="s">
        <v>8110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8523</v>
      </c>
      <c r="G70" t="s">
        <v>7503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0" t="s">
        <v>8287</v>
      </c>
      <c r="L70" s="60" t="s">
        <v>7659</v>
      </c>
      <c r="M70">
        <v>193</v>
      </c>
      <c r="N70" t="s">
        <v>8345</v>
      </c>
      <c r="O70" t="str">
        <f t="shared" si="9"/>
        <v>06142002931037</v>
      </c>
      <c r="P70" t="s">
        <v>8346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7659</v>
      </c>
      <c r="AA70" s="107" t="s">
        <v>1</v>
      </c>
      <c r="AB70" t="s">
        <v>7659</v>
      </c>
      <c r="AC70">
        <v>0</v>
      </c>
    </row>
    <row r="71" spans="1:29" hidden="1" x14ac:dyDescent="0.25">
      <c r="A71" t="s">
        <v>8110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8421</v>
      </c>
      <c r="G71" t="s">
        <v>7503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0" t="s">
        <v>8287</v>
      </c>
      <c r="L71" s="60" t="s">
        <v>7659</v>
      </c>
      <c r="M71">
        <v>9728</v>
      </c>
      <c r="N71" t="s">
        <v>2010</v>
      </c>
      <c r="O71" t="str">
        <f t="shared" si="9"/>
        <v>06142704001062</v>
      </c>
      <c r="P71" t="s">
        <v>2011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7659</v>
      </c>
      <c r="AA71" s="107" t="s">
        <v>1</v>
      </c>
      <c r="AB71" t="s">
        <v>7659</v>
      </c>
      <c r="AC71">
        <v>0</v>
      </c>
    </row>
    <row r="72" spans="1:29" hidden="1" x14ac:dyDescent="0.25">
      <c r="A72" t="s">
        <v>8110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8508</v>
      </c>
      <c r="G72" t="s">
        <v>7503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0" t="s">
        <v>8287</v>
      </c>
      <c r="L72" s="60" t="s">
        <v>7659</v>
      </c>
      <c r="M72">
        <v>127</v>
      </c>
      <c r="N72" t="s">
        <v>1484</v>
      </c>
      <c r="O72" t="str">
        <f t="shared" si="9"/>
        <v>12170701191011</v>
      </c>
      <c r="P72" t="s">
        <v>1485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7659</v>
      </c>
      <c r="AA72" s="107" t="s">
        <v>1</v>
      </c>
      <c r="AB72" t="s">
        <v>7659</v>
      </c>
      <c r="AC72">
        <v>0</v>
      </c>
    </row>
    <row r="73" spans="1:29" hidden="1" x14ac:dyDescent="0.25">
      <c r="A73" t="s">
        <v>8110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8442</v>
      </c>
      <c r="G73" t="s">
        <v>7503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0" t="s">
        <v>8287</v>
      </c>
      <c r="L73" s="60" t="s">
        <v>7659</v>
      </c>
      <c r="M73">
        <v>37375</v>
      </c>
      <c r="N73" t="s">
        <v>8246</v>
      </c>
      <c r="O73" t="str">
        <f t="shared" si="9"/>
        <v>95012110211015</v>
      </c>
      <c r="P73" t="s">
        <v>8247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7659</v>
      </c>
      <c r="AA73" s="107" t="s">
        <v>1</v>
      </c>
      <c r="AB73" t="s">
        <v>7835</v>
      </c>
      <c r="AC73">
        <v>4.21</v>
      </c>
    </row>
    <row r="74" spans="1:29" hidden="1" x14ac:dyDescent="0.25">
      <c r="A74" t="s">
        <v>8110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8700</v>
      </c>
      <c r="G74" t="s">
        <v>7503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0" t="s">
        <v>8287</v>
      </c>
      <c r="L74" s="60" t="s">
        <v>7659</v>
      </c>
      <c r="M74">
        <v>2164400</v>
      </c>
      <c r="N74" t="s">
        <v>1339</v>
      </c>
      <c r="O74" t="str">
        <f t="shared" si="9"/>
        <v>06142708101053</v>
      </c>
      <c r="P74" t="s">
        <v>1340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7659</v>
      </c>
      <c r="AA74" s="107" t="s">
        <v>1</v>
      </c>
      <c r="AB74" t="s">
        <v>7659</v>
      </c>
      <c r="AC74">
        <v>0</v>
      </c>
    </row>
    <row r="75" spans="1:29" hidden="1" x14ac:dyDescent="0.25">
      <c r="A75" t="s">
        <v>8110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8699</v>
      </c>
      <c r="G75" t="s">
        <v>7503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0" t="s">
        <v>8287</v>
      </c>
      <c r="L75" s="60" t="s">
        <v>7659</v>
      </c>
      <c r="M75">
        <v>4901</v>
      </c>
      <c r="N75" t="s">
        <v>1496</v>
      </c>
      <c r="O75" t="str">
        <f t="shared" si="9"/>
        <v>13071610671016</v>
      </c>
      <c r="P75" t="s">
        <v>1497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7659</v>
      </c>
      <c r="AA75" s="107" t="s">
        <v>1</v>
      </c>
      <c r="AB75" t="s">
        <v>7828</v>
      </c>
      <c r="AC75">
        <v>28.13</v>
      </c>
    </row>
    <row r="76" spans="1:29" hidden="1" x14ac:dyDescent="0.25">
      <c r="A76" t="s">
        <v>8110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8698</v>
      </c>
      <c r="G76" t="s">
        <v>7503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0" t="s">
        <v>8287</v>
      </c>
      <c r="L76" s="60" t="s">
        <v>7659</v>
      </c>
      <c r="M76">
        <v>749392</v>
      </c>
      <c r="N76" t="s">
        <v>1318</v>
      </c>
      <c r="O76" t="str">
        <f t="shared" si="9"/>
        <v>06141101690011</v>
      </c>
      <c r="P76" t="s">
        <v>1319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7659</v>
      </c>
      <c r="AA76" s="107" t="s">
        <v>1</v>
      </c>
      <c r="AB76" t="s">
        <v>7659</v>
      </c>
      <c r="AC76">
        <v>0</v>
      </c>
    </row>
    <row r="77" spans="1:29" hidden="1" x14ac:dyDescent="0.25">
      <c r="A77" t="s">
        <v>8110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8697</v>
      </c>
      <c r="G77" t="s">
        <v>7503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0" t="s">
        <v>8287</v>
      </c>
      <c r="L77" s="60" t="s">
        <v>7659</v>
      </c>
      <c r="M77">
        <v>263944</v>
      </c>
      <c r="N77" t="s">
        <v>1359</v>
      </c>
      <c r="O77" t="str">
        <f t="shared" si="9"/>
        <v>06141403161033</v>
      </c>
      <c r="P77" t="s">
        <v>1360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7659</v>
      </c>
      <c r="AA77" s="107" t="s">
        <v>1</v>
      </c>
      <c r="AB77" t="s">
        <v>7659</v>
      </c>
      <c r="AC77">
        <v>0</v>
      </c>
    </row>
    <row r="78" spans="1:29" hidden="1" x14ac:dyDescent="0.25">
      <c r="A78" t="s">
        <v>8110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8690</v>
      </c>
      <c r="G78" t="s">
        <v>7503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0" t="s">
        <v>8287</v>
      </c>
      <c r="L78" s="60" t="s">
        <v>7659</v>
      </c>
      <c r="M78">
        <v>129355</v>
      </c>
      <c r="N78" t="s">
        <v>1359</v>
      </c>
      <c r="O78" t="str">
        <f t="shared" si="9"/>
        <v>06141403161033</v>
      </c>
      <c r="P78" t="s">
        <v>1360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7659</v>
      </c>
      <c r="AA78" s="107" t="s">
        <v>1</v>
      </c>
      <c r="AB78" t="s">
        <v>7659</v>
      </c>
      <c r="AC78">
        <v>0</v>
      </c>
    </row>
    <row r="79" spans="1:29" hidden="1" x14ac:dyDescent="0.25">
      <c r="A79" t="s">
        <v>8110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8689</v>
      </c>
      <c r="G79" t="s">
        <v>7503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0" t="s">
        <v>8287</v>
      </c>
      <c r="L79" s="60" t="s">
        <v>7659</v>
      </c>
      <c r="M79">
        <v>29008</v>
      </c>
      <c r="N79" t="s">
        <v>8249</v>
      </c>
      <c r="O79" t="str">
        <f t="shared" si="9"/>
        <v>06140410021046</v>
      </c>
      <c r="P79" t="s">
        <v>8250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7659</v>
      </c>
      <c r="AA79" s="107" t="s">
        <v>1</v>
      </c>
      <c r="AB79" t="s">
        <v>7659</v>
      </c>
      <c r="AC79">
        <v>0</v>
      </c>
    </row>
    <row r="80" spans="1:29" hidden="1" x14ac:dyDescent="0.25">
      <c r="A80" t="s">
        <v>8110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8688</v>
      </c>
      <c r="G80" t="s">
        <v>7503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0" t="s">
        <v>8287</v>
      </c>
      <c r="L80" s="60" t="s">
        <v>7659</v>
      </c>
      <c r="M80">
        <v>4235</v>
      </c>
      <c r="N80" t="s">
        <v>879</v>
      </c>
      <c r="O80" t="str">
        <f t="shared" si="9"/>
        <v>06141605121041</v>
      </c>
      <c r="P80" t="s">
        <v>880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7659</v>
      </c>
      <c r="AA80" s="107" t="s">
        <v>1</v>
      </c>
      <c r="AB80" t="s">
        <v>7659</v>
      </c>
      <c r="AC80">
        <v>0</v>
      </c>
    </row>
    <row r="81" spans="1:29" hidden="1" x14ac:dyDescent="0.25">
      <c r="A81" t="s">
        <v>8110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8655</v>
      </c>
      <c r="G81" t="s">
        <v>7503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0" t="s">
        <v>8287</v>
      </c>
      <c r="L81" s="60" t="s">
        <v>7659</v>
      </c>
      <c r="M81">
        <v>262810</v>
      </c>
      <c r="N81" t="s">
        <v>1359</v>
      </c>
      <c r="O81" t="str">
        <f t="shared" si="9"/>
        <v>06141403161033</v>
      </c>
      <c r="P81" t="s">
        <v>1360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7659</v>
      </c>
      <c r="AA81" s="107" t="s">
        <v>1</v>
      </c>
      <c r="AB81" t="s">
        <v>7659</v>
      </c>
      <c r="AC81">
        <v>0</v>
      </c>
    </row>
    <row r="82" spans="1:29" hidden="1" x14ac:dyDescent="0.25">
      <c r="A82" t="s">
        <v>8110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8656</v>
      </c>
      <c r="G82" t="s">
        <v>7503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0" t="s">
        <v>8287</v>
      </c>
      <c r="L82" s="60" t="s">
        <v>7659</v>
      </c>
      <c r="M82">
        <v>3166</v>
      </c>
      <c r="N82" t="s">
        <v>1040</v>
      </c>
      <c r="O82" t="str">
        <f t="shared" si="9"/>
        <v>06142703981055</v>
      </c>
      <c r="P82" t="s">
        <v>1041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7659</v>
      </c>
      <c r="AA82" s="107" t="s">
        <v>1</v>
      </c>
      <c r="AB82" t="s">
        <v>7659</v>
      </c>
      <c r="AC82">
        <v>0</v>
      </c>
    </row>
    <row r="83" spans="1:29" hidden="1" x14ac:dyDescent="0.25">
      <c r="A83" t="s">
        <v>8110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8696</v>
      </c>
      <c r="G83" t="s">
        <v>7503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0" t="s">
        <v>8287</v>
      </c>
      <c r="L83" s="60" t="s">
        <v>7659</v>
      </c>
      <c r="M83">
        <v>3125</v>
      </c>
      <c r="N83" t="s">
        <v>1040</v>
      </c>
      <c r="O83" t="str">
        <f t="shared" si="9"/>
        <v>06142703981055</v>
      </c>
      <c r="P83" t="s">
        <v>1041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7659</v>
      </c>
      <c r="AA83" s="107" t="s">
        <v>1</v>
      </c>
      <c r="AB83" t="s">
        <v>7659</v>
      </c>
      <c r="AC83">
        <v>0</v>
      </c>
    </row>
    <row r="84" spans="1:29" hidden="1" x14ac:dyDescent="0.25">
      <c r="A84" t="s">
        <v>8110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8696</v>
      </c>
      <c r="G84" t="s">
        <v>7503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0" t="s">
        <v>8287</v>
      </c>
      <c r="L84" s="60" t="s">
        <v>7659</v>
      </c>
      <c r="M84">
        <v>3127</v>
      </c>
      <c r="N84" t="s">
        <v>1040</v>
      </c>
      <c r="O84" t="str">
        <f t="shared" si="9"/>
        <v>06142703981055</v>
      </c>
      <c r="P84" t="s">
        <v>1041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7659</v>
      </c>
      <c r="AA84" s="107" t="s">
        <v>1</v>
      </c>
      <c r="AB84" t="s">
        <v>7659</v>
      </c>
      <c r="AC84">
        <v>0</v>
      </c>
    </row>
    <row r="85" spans="1:29" hidden="1" x14ac:dyDescent="0.25">
      <c r="A85" t="s">
        <v>8110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8696</v>
      </c>
      <c r="G85" t="s">
        <v>7503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0" t="s">
        <v>8287</v>
      </c>
      <c r="L85" s="60" t="s">
        <v>7659</v>
      </c>
      <c r="M85">
        <v>86</v>
      </c>
      <c r="N85" t="s">
        <v>7583</v>
      </c>
      <c r="O85" t="str">
        <f t="shared" si="9"/>
        <v>11100209671014</v>
      </c>
      <c r="P85" t="s">
        <v>7584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7659</v>
      </c>
      <c r="AA85" s="107" t="s">
        <v>1</v>
      </c>
      <c r="AB85" t="s">
        <v>7659</v>
      </c>
      <c r="AC85">
        <v>0</v>
      </c>
    </row>
    <row r="86" spans="1:29" hidden="1" x14ac:dyDescent="0.25">
      <c r="A86" t="s">
        <v>8110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8696</v>
      </c>
      <c r="G86" t="s">
        <v>7503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0" t="s">
        <v>8287</v>
      </c>
      <c r="L86" s="60" t="s">
        <v>7659</v>
      </c>
      <c r="M86">
        <v>4521</v>
      </c>
      <c r="N86" t="s">
        <v>7347</v>
      </c>
      <c r="O86" t="str">
        <f t="shared" si="9"/>
        <v>06140404081061</v>
      </c>
      <c r="P86" t="s">
        <v>7348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7659</v>
      </c>
      <c r="AA86" s="107" t="s">
        <v>1</v>
      </c>
      <c r="AB86" t="s">
        <v>7659</v>
      </c>
      <c r="AC86">
        <v>0</v>
      </c>
    </row>
    <row r="87" spans="1:29" hidden="1" x14ac:dyDescent="0.25">
      <c r="A87" t="s">
        <v>8110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8696</v>
      </c>
      <c r="G87" t="s">
        <v>7503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0" t="s">
        <v>8287</v>
      </c>
      <c r="L87" s="60" t="s">
        <v>7659</v>
      </c>
      <c r="M87">
        <v>105428</v>
      </c>
      <c r="N87" t="s">
        <v>1302</v>
      </c>
      <c r="O87" t="str">
        <f t="shared" si="9"/>
        <v>94832404991012</v>
      </c>
      <c r="P87" t="s">
        <v>1303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7659</v>
      </c>
      <c r="AA87" s="107" t="s">
        <v>1</v>
      </c>
      <c r="AB87" t="s">
        <v>7659</v>
      </c>
      <c r="AC87">
        <v>0</v>
      </c>
    </row>
    <row r="88" spans="1:29" hidden="1" x14ac:dyDescent="0.25">
      <c r="A88" t="s">
        <v>8110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8696</v>
      </c>
      <c r="G88" t="s">
        <v>7503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0" t="s">
        <v>8287</v>
      </c>
      <c r="L88" s="60" t="s">
        <v>7659</v>
      </c>
      <c r="M88">
        <v>4868</v>
      </c>
      <c r="N88" t="s">
        <v>1496</v>
      </c>
      <c r="O88" t="str">
        <f t="shared" si="9"/>
        <v>13071610671016</v>
      </c>
      <c r="P88" t="s">
        <v>1497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7659</v>
      </c>
      <c r="AA88" s="107" t="s">
        <v>1</v>
      </c>
      <c r="AB88" t="s">
        <v>7659</v>
      </c>
      <c r="AC88">
        <v>0</v>
      </c>
    </row>
    <row r="89" spans="1:29" hidden="1" x14ac:dyDescent="0.25">
      <c r="A89" t="s">
        <v>8110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8696</v>
      </c>
      <c r="G89" t="s">
        <v>7503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0" t="s">
        <v>8287</v>
      </c>
      <c r="L89" s="60" t="s">
        <v>7659</v>
      </c>
      <c r="M89">
        <v>27076</v>
      </c>
      <c r="N89" t="s">
        <v>1379</v>
      </c>
      <c r="O89" t="str">
        <f t="shared" si="9"/>
        <v>06140406191018</v>
      </c>
      <c r="P89" t="s">
        <v>1380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7659</v>
      </c>
      <c r="AA89" s="107" t="s">
        <v>1</v>
      </c>
      <c r="AB89" t="s">
        <v>7659</v>
      </c>
      <c r="AC89">
        <v>0</v>
      </c>
    </row>
    <row r="90" spans="1:29" hidden="1" x14ac:dyDescent="0.25">
      <c r="A90" t="s">
        <v>8110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8657</v>
      </c>
      <c r="G90" t="s">
        <v>7503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0" t="s">
        <v>8287</v>
      </c>
      <c r="L90" s="60" t="s">
        <v>7659</v>
      </c>
      <c r="M90">
        <v>1412</v>
      </c>
      <c r="N90" t="s">
        <v>8525</v>
      </c>
      <c r="O90" t="str">
        <f t="shared" si="9"/>
        <v>11081010721018</v>
      </c>
      <c r="P90" t="s">
        <v>8526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7659</v>
      </c>
      <c r="AA90" s="107" t="s">
        <v>1</v>
      </c>
      <c r="AB90" t="s">
        <v>7828</v>
      </c>
      <c r="AC90">
        <v>1484.33</v>
      </c>
    </row>
    <row r="91" spans="1:29" hidden="1" x14ac:dyDescent="0.25">
      <c r="A91" t="s">
        <v>8110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8658</v>
      </c>
      <c r="G91" t="s">
        <v>7503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0" t="s">
        <v>8287</v>
      </c>
      <c r="L91" s="60" t="s">
        <v>7659</v>
      </c>
      <c r="M91">
        <v>3048</v>
      </c>
      <c r="N91" t="s">
        <v>1040</v>
      </c>
      <c r="O91" t="str">
        <f t="shared" si="9"/>
        <v>06142703981055</v>
      </c>
      <c r="P91" t="s">
        <v>1041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7659</v>
      </c>
      <c r="AA91" s="107" t="s">
        <v>1</v>
      </c>
      <c r="AB91" t="s">
        <v>7659</v>
      </c>
      <c r="AC91">
        <v>0</v>
      </c>
    </row>
    <row r="92" spans="1:29" hidden="1" x14ac:dyDescent="0.25">
      <c r="A92" t="s">
        <v>8110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8658</v>
      </c>
      <c r="G92" t="s">
        <v>7503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0" t="s">
        <v>8287</v>
      </c>
      <c r="L92" s="60" t="s">
        <v>7659</v>
      </c>
      <c r="M92">
        <v>3052</v>
      </c>
      <c r="N92" t="s">
        <v>1040</v>
      </c>
      <c r="O92" t="str">
        <f t="shared" si="9"/>
        <v>06142703981055</v>
      </c>
      <c r="P92" t="s">
        <v>1041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7659</v>
      </c>
      <c r="AA92" s="107" t="s">
        <v>1</v>
      </c>
      <c r="AB92" t="s">
        <v>7659</v>
      </c>
      <c r="AC92">
        <v>0</v>
      </c>
    </row>
    <row r="93" spans="1:29" hidden="1" x14ac:dyDescent="0.25">
      <c r="A93" t="s">
        <v>8110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8658</v>
      </c>
      <c r="G93" t="s">
        <v>7503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0" t="s">
        <v>8287</v>
      </c>
      <c r="L93" s="60" t="s">
        <v>7659</v>
      </c>
      <c r="M93">
        <v>2162278</v>
      </c>
      <c r="N93" t="s">
        <v>1339</v>
      </c>
      <c r="O93" t="str">
        <f t="shared" si="9"/>
        <v>06142708101053</v>
      </c>
      <c r="P93" t="s">
        <v>1340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7659</v>
      </c>
      <c r="AA93" s="107" t="s">
        <v>1</v>
      </c>
      <c r="AB93" t="s">
        <v>7828</v>
      </c>
      <c r="AC93">
        <v>461.08</v>
      </c>
    </row>
    <row r="94" spans="1:29" hidden="1" x14ac:dyDescent="0.25">
      <c r="A94" t="s">
        <v>8110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8695</v>
      </c>
      <c r="G94" t="s">
        <v>7503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0" t="s">
        <v>8287</v>
      </c>
      <c r="L94" s="60" t="s">
        <v>7659</v>
      </c>
      <c r="M94">
        <v>7595</v>
      </c>
      <c r="N94" t="s">
        <v>1347</v>
      </c>
      <c r="O94" t="str">
        <f t="shared" si="9"/>
        <v>06141708071034</v>
      </c>
      <c r="P94" t="s">
        <v>1348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7659</v>
      </c>
      <c r="AA94" s="107" t="s">
        <v>1</v>
      </c>
      <c r="AB94" t="s">
        <v>7828</v>
      </c>
      <c r="AC94">
        <v>69.61</v>
      </c>
    </row>
    <row r="95" spans="1:29" hidden="1" x14ac:dyDescent="0.25">
      <c r="A95" t="s">
        <v>8110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8695</v>
      </c>
      <c r="G95" t="s">
        <v>7503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0" t="s">
        <v>8287</v>
      </c>
      <c r="L95" s="60" t="s">
        <v>7659</v>
      </c>
      <c r="M95">
        <v>71075550</v>
      </c>
      <c r="N95" t="s">
        <v>3057</v>
      </c>
      <c r="O95" t="str">
        <f t="shared" si="9"/>
        <v>06143107620016</v>
      </c>
      <c r="P95" t="s">
        <v>1419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7659</v>
      </c>
      <c r="AA95" s="107" t="s">
        <v>1</v>
      </c>
      <c r="AB95" t="s">
        <v>7828</v>
      </c>
      <c r="AC95">
        <v>71.02</v>
      </c>
    </row>
    <row r="96" spans="1:29" hidden="1" x14ac:dyDescent="0.25">
      <c r="A96" t="s">
        <v>8110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8691</v>
      </c>
      <c r="G96" t="s">
        <v>7503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0" t="s">
        <v>8287</v>
      </c>
      <c r="L96" s="60" t="s">
        <v>7659</v>
      </c>
      <c r="M96">
        <v>7955</v>
      </c>
      <c r="N96" t="s">
        <v>8249</v>
      </c>
      <c r="O96" t="str">
        <f t="shared" si="9"/>
        <v>06140410021046</v>
      </c>
      <c r="P96" t="s">
        <v>8250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7659</v>
      </c>
      <c r="AA96" s="107" t="s">
        <v>1</v>
      </c>
      <c r="AB96" t="s">
        <v>7828</v>
      </c>
      <c r="AC96">
        <v>7.96</v>
      </c>
    </row>
    <row r="97" spans="1:29" hidden="1" x14ac:dyDescent="0.25">
      <c r="A97" t="s">
        <v>8110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8694</v>
      </c>
      <c r="G97" t="s">
        <v>7503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0" t="s">
        <v>8287</v>
      </c>
      <c r="L97" s="60" t="s">
        <v>7659</v>
      </c>
      <c r="M97">
        <v>187397</v>
      </c>
      <c r="N97" t="s">
        <v>1383</v>
      </c>
      <c r="O97" t="str">
        <f t="shared" si="9"/>
        <v>06141007840010</v>
      </c>
      <c r="P97" t="s">
        <v>1384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7659</v>
      </c>
      <c r="AA97" s="107" t="s">
        <v>1</v>
      </c>
      <c r="AB97" t="s">
        <v>7659</v>
      </c>
      <c r="AC97">
        <v>0</v>
      </c>
    </row>
    <row r="98" spans="1:29" hidden="1" x14ac:dyDescent="0.25">
      <c r="A98" t="s">
        <v>8110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8660</v>
      </c>
      <c r="G98" t="s">
        <v>7503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0" t="s">
        <v>8287</v>
      </c>
      <c r="L98" s="60" t="s">
        <v>7659</v>
      </c>
      <c r="M98">
        <v>2906</v>
      </c>
      <c r="N98" t="s">
        <v>1040</v>
      </c>
      <c r="O98" t="str">
        <f t="shared" si="9"/>
        <v>06142703981055</v>
      </c>
      <c r="P98" t="s">
        <v>1041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7659</v>
      </c>
      <c r="AA98" s="107" t="s">
        <v>1</v>
      </c>
      <c r="AB98" t="s">
        <v>7659</v>
      </c>
      <c r="AC98">
        <v>0</v>
      </c>
    </row>
    <row r="99" spans="1:29" hidden="1" x14ac:dyDescent="0.25">
      <c r="A99" t="s">
        <v>8110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8661</v>
      </c>
      <c r="G99" t="s">
        <v>7503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0" t="s">
        <v>8287</v>
      </c>
      <c r="L99" s="60" t="s">
        <v>7659</v>
      </c>
      <c r="M99">
        <v>2874</v>
      </c>
      <c r="N99" t="s">
        <v>1040</v>
      </c>
      <c r="O99" t="str">
        <f t="shared" si="9"/>
        <v>06142703981055</v>
      </c>
      <c r="P99" t="s">
        <v>1041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7659</v>
      </c>
      <c r="AA99" s="107" t="s">
        <v>1</v>
      </c>
      <c r="AB99" t="s">
        <v>7659</v>
      </c>
      <c r="AC99">
        <v>0</v>
      </c>
    </row>
    <row r="100" spans="1:29" hidden="1" x14ac:dyDescent="0.25">
      <c r="A100" t="s">
        <v>8110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8661</v>
      </c>
      <c r="G100" t="s">
        <v>7503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0" t="s">
        <v>8287</v>
      </c>
      <c r="L100" s="60" t="s">
        <v>7659</v>
      </c>
      <c r="M100">
        <v>2875</v>
      </c>
      <c r="N100" t="s">
        <v>1040</v>
      </c>
      <c r="O100" t="str">
        <f t="shared" si="9"/>
        <v>06142703981055</v>
      </c>
      <c r="P100" t="s">
        <v>1041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7659</v>
      </c>
      <c r="AA100" s="107" t="s">
        <v>1</v>
      </c>
      <c r="AB100" t="s">
        <v>7659</v>
      </c>
      <c r="AC100">
        <v>0</v>
      </c>
    </row>
    <row r="101" spans="1:29" hidden="1" x14ac:dyDescent="0.25">
      <c r="A101" t="s">
        <v>8110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8661</v>
      </c>
      <c r="G101" t="s">
        <v>7503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0" t="s">
        <v>8287</v>
      </c>
      <c r="L101" s="60" t="s">
        <v>7659</v>
      </c>
      <c r="M101">
        <v>2876</v>
      </c>
      <c r="N101" t="s">
        <v>1040</v>
      </c>
      <c r="O101" t="str">
        <f t="shared" si="9"/>
        <v>06142703981055</v>
      </c>
      <c r="P101" t="s">
        <v>1041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7659</v>
      </c>
      <c r="AA101" s="107" t="s">
        <v>1</v>
      </c>
      <c r="AB101" t="s">
        <v>7659</v>
      </c>
      <c r="AC101">
        <v>0</v>
      </c>
    </row>
    <row r="102" spans="1:29" hidden="1" x14ac:dyDescent="0.25">
      <c r="A102" t="s">
        <v>8110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8693</v>
      </c>
      <c r="G102" t="s">
        <v>7503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0" t="s">
        <v>8287</v>
      </c>
      <c r="L102" s="60" t="s">
        <v>7659</v>
      </c>
      <c r="M102">
        <v>34904</v>
      </c>
      <c r="N102" t="s">
        <v>1314</v>
      </c>
      <c r="O102" t="str">
        <f t="shared" si="9"/>
        <v>06140711071030</v>
      </c>
      <c r="P102" t="s">
        <v>1315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7659</v>
      </c>
      <c r="AA102" s="107" t="s">
        <v>1</v>
      </c>
      <c r="AB102" t="s">
        <v>7659</v>
      </c>
      <c r="AC102">
        <v>0</v>
      </c>
    </row>
    <row r="103" spans="1:29" hidden="1" x14ac:dyDescent="0.25">
      <c r="A103" t="s">
        <v>8110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8693</v>
      </c>
      <c r="G103" t="s">
        <v>7503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0" t="s">
        <v>8287</v>
      </c>
      <c r="L103" s="60" t="s">
        <v>7659</v>
      </c>
      <c r="M103">
        <v>6240</v>
      </c>
      <c r="N103" t="s">
        <v>1428</v>
      </c>
      <c r="O103" t="str">
        <f t="shared" si="9"/>
        <v>06141303151073</v>
      </c>
      <c r="P103" t="s">
        <v>1429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7659</v>
      </c>
      <c r="AA103" s="107" t="s">
        <v>1</v>
      </c>
      <c r="AB103" t="s">
        <v>7659</v>
      </c>
      <c r="AC103">
        <v>0</v>
      </c>
    </row>
    <row r="104" spans="1:29" hidden="1" x14ac:dyDescent="0.25">
      <c r="A104" t="s">
        <v>8110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8692</v>
      </c>
      <c r="G104" t="s">
        <v>7503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0" t="s">
        <v>8287</v>
      </c>
      <c r="L104" s="60" t="s">
        <v>7659</v>
      </c>
      <c r="M104">
        <v>309</v>
      </c>
      <c r="N104" t="s">
        <v>1434</v>
      </c>
      <c r="O104" t="str">
        <f t="shared" si="9"/>
        <v>06140404530104</v>
      </c>
      <c r="P104" t="s">
        <v>1435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7659</v>
      </c>
      <c r="AA104" s="107" t="s">
        <v>1</v>
      </c>
      <c r="AB104" t="s">
        <v>7659</v>
      </c>
      <c r="AC104">
        <v>0</v>
      </c>
    </row>
    <row r="105" spans="1:29" hidden="1" x14ac:dyDescent="0.25">
      <c r="A105" t="s">
        <v>8110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8692</v>
      </c>
      <c r="G105" t="s">
        <v>7503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0" t="s">
        <v>8287</v>
      </c>
      <c r="L105" s="60" t="s">
        <v>7659</v>
      </c>
      <c r="M105">
        <v>733</v>
      </c>
      <c r="N105" t="s">
        <v>2231</v>
      </c>
      <c r="O105" t="str">
        <f t="shared" si="9"/>
        <v>05112308101011</v>
      </c>
      <c r="P105" t="s">
        <v>2232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7659</v>
      </c>
      <c r="AA105" s="107" t="s">
        <v>1</v>
      </c>
      <c r="AB105" t="s">
        <v>7836</v>
      </c>
      <c r="AC105">
        <v>1.1599999999999999</v>
      </c>
    </row>
    <row r="106" spans="1:29" hidden="1" x14ac:dyDescent="0.25">
      <c r="A106" t="s">
        <v>8110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8628</v>
      </c>
      <c r="G106" t="s">
        <v>7503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0" t="s">
        <v>8287</v>
      </c>
      <c r="L106" s="60" t="s">
        <v>7659</v>
      </c>
      <c r="M106">
        <v>2808</v>
      </c>
      <c r="N106" t="s">
        <v>1040</v>
      </c>
      <c r="O106" t="str">
        <f t="shared" si="9"/>
        <v>06142703981055</v>
      </c>
      <c r="P106" t="s">
        <v>1041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7659</v>
      </c>
      <c r="AA106" s="107" t="s">
        <v>1</v>
      </c>
      <c r="AB106" t="s">
        <v>7659</v>
      </c>
      <c r="AC106">
        <v>0</v>
      </c>
    </row>
    <row r="107" spans="1:29" hidden="1" x14ac:dyDescent="0.25">
      <c r="A107" t="s">
        <v>8110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8628</v>
      </c>
      <c r="G107" t="s">
        <v>7503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0" t="s">
        <v>8287</v>
      </c>
      <c r="L107" s="60" t="s">
        <v>7659</v>
      </c>
      <c r="M107">
        <v>2807</v>
      </c>
      <c r="N107" t="s">
        <v>1040</v>
      </c>
      <c r="O107" t="str">
        <f t="shared" si="9"/>
        <v>06142703981055</v>
      </c>
      <c r="P107" t="s">
        <v>1041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7659</v>
      </c>
      <c r="AA107" s="107" t="s">
        <v>1</v>
      </c>
      <c r="AB107" t="s">
        <v>7659</v>
      </c>
      <c r="AC107">
        <v>0</v>
      </c>
    </row>
    <row r="108" spans="1:29" hidden="1" x14ac:dyDescent="0.25">
      <c r="A108" t="s">
        <v>8109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8495</v>
      </c>
      <c r="G108" t="s">
        <v>7503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0" t="s">
        <v>8287</v>
      </c>
      <c r="L108" s="60" t="s">
        <v>7659</v>
      </c>
      <c r="M108">
        <v>65</v>
      </c>
      <c r="N108" t="s">
        <v>1320</v>
      </c>
      <c r="O108" t="str">
        <f t="shared" si="9"/>
        <v>06141611841170</v>
      </c>
      <c r="P108" t="s">
        <v>1321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7659</v>
      </c>
      <c r="AA108" s="107" t="s">
        <v>1</v>
      </c>
      <c r="AB108" t="s">
        <v>7659</v>
      </c>
      <c r="AC108">
        <v>0</v>
      </c>
    </row>
    <row r="109" spans="1:29" hidden="1" x14ac:dyDescent="0.25">
      <c r="A109" t="s">
        <v>8109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8607</v>
      </c>
      <c r="G109" t="s">
        <v>7503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0" t="s">
        <v>8287</v>
      </c>
      <c r="L109" s="60" t="s">
        <v>7659</v>
      </c>
      <c r="M109">
        <v>71</v>
      </c>
      <c r="N109" t="s">
        <v>7521</v>
      </c>
      <c r="O109" t="str">
        <f t="shared" si="9"/>
        <v>02101107171019</v>
      </c>
      <c r="P109" t="s">
        <v>7522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7659</v>
      </c>
      <c r="AA109" s="107" t="s">
        <v>1</v>
      </c>
      <c r="AB109" t="s">
        <v>7659</v>
      </c>
      <c r="AC109">
        <v>0</v>
      </c>
    </row>
    <row r="110" spans="1:29" hidden="1" x14ac:dyDescent="0.25">
      <c r="A110" t="s">
        <v>8109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8607</v>
      </c>
      <c r="G110" t="s">
        <v>7503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0" t="s">
        <v>8287</v>
      </c>
      <c r="L110" s="60" t="s">
        <v>7659</v>
      </c>
      <c r="M110">
        <v>76</v>
      </c>
      <c r="N110" t="s">
        <v>1391</v>
      </c>
      <c r="O110" t="str">
        <f t="shared" si="9"/>
        <v>06142704801220</v>
      </c>
      <c r="P110" t="s">
        <v>1392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7659</v>
      </c>
      <c r="AA110" s="107" t="s">
        <v>1</v>
      </c>
      <c r="AB110" t="s">
        <v>7659</v>
      </c>
      <c r="AC110">
        <v>0</v>
      </c>
    </row>
    <row r="111" spans="1:29" hidden="1" x14ac:dyDescent="0.25">
      <c r="A111" t="s">
        <v>8109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8503</v>
      </c>
      <c r="G111" t="s">
        <v>7503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0" t="s">
        <v>8287</v>
      </c>
      <c r="L111" s="60" t="s">
        <v>7659</v>
      </c>
      <c r="M111">
        <v>87</v>
      </c>
      <c r="N111" t="s">
        <v>7724</v>
      </c>
      <c r="O111" t="str">
        <f t="shared" si="9"/>
        <v>06141012141020</v>
      </c>
      <c r="P111" t="s">
        <v>7725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7659</v>
      </c>
      <c r="AA111" s="107" t="s">
        <v>1</v>
      </c>
      <c r="AB111" t="s">
        <v>7659</v>
      </c>
      <c r="AC111">
        <v>0</v>
      </c>
    </row>
    <row r="112" spans="1:29" hidden="1" x14ac:dyDescent="0.25">
      <c r="A112" t="s">
        <v>8109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8611</v>
      </c>
      <c r="G112" t="s">
        <v>7503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0" t="s">
        <v>8287</v>
      </c>
      <c r="L112" s="60" t="s">
        <v>7659</v>
      </c>
      <c r="M112">
        <v>1549</v>
      </c>
      <c r="N112" t="s">
        <v>8649</v>
      </c>
      <c r="O112" t="str">
        <f t="shared" si="9"/>
        <v>06141203201065</v>
      </c>
      <c r="P112" t="s">
        <v>8650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7659</v>
      </c>
      <c r="AA112" s="107" t="s">
        <v>1</v>
      </c>
      <c r="AB112" t="s">
        <v>7659</v>
      </c>
      <c r="AC112">
        <v>0</v>
      </c>
    </row>
    <row r="113" spans="1:29" hidden="1" x14ac:dyDescent="0.25">
      <c r="A113" t="s">
        <v>8109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8520</v>
      </c>
      <c r="G113" t="s">
        <v>7503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0" t="s">
        <v>8287</v>
      </c>
      <c r="L113" s="60" t="s">
        <v>7659</v>
      </c>
      <c r="M113">
        <v>108</v>
      </c>
      <c r="N113" t="s">
        <v>7468</v>
      </c>
      <c r="O113" t="str">
        <f t="shared" si="9"/>
        <v>06142407131054</v>
      </c>
      <c r="P113" t="s">
        <v>7469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7659</v>
      </c>
      <c r="AA113" s="107" t="s">
        <v>1</v>
      </c>
      <c r="AB113" t="s">
        <v>7659</v>
      </c>
      <c r="AC113">
        <v>0</v>
      </c>
    </row>
    <row r="114" spans="1:29" hidden="1" x14ac:dyDescent="0.25">
      <c r="A114" t="s">
        <v>8109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8416</v>
      </c>
      <c r="G114" t="s">
        <v>7503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0" t="s">
        <v>8287</v>
      </c>
      <c r="L114" s="60" t="s">
        <v>7659</v>
      </c>
      <c r="M114">
        <v>44</v>
      </c>
      <c r="N114" t="s">
        <v>7468</v>
      </c>
      <c r="O114" t="str">
        <f t="shared" si="9"/>
        <v>06142407131054</v>
      </c>
      <c r="P114" t="s">
        <v>7469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7659</v>
      </c>
      <c r="AA114" s="107" t="s">
        <v>1</v>
      </c>
      <c r="AB114" t="s">
        <v>7659</v>
      </c>
      <c r="AC114">
        <v>0</v>
      </c>
    </row>
    <row r="115" spans="1:29" hidden="1" x14ac:dyDescent="0.25">
      <c r="A115" t="s">
        <v>8109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8618</v>
      </c>
      <c r="G115" t="s">
        <v>7503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0" t="s">
        <v>8287</v>
      </c>
      <c r="L115" s="60" t="s">
        <v>7659</v>
      </c>
      <c r="M115">
        <v>26404</v>
      </c>
      <c r="N115" t="s">
        <v>1486</v>
      </c>
      <c r="O115" t="str">
        <f t="shared" si="9"/>
        <v>09031006711010</v>
      </c>
      <c r="P115" t="s">
        <v>1487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7659</v>
      </c>
      <c r="AA115" s="107" t="s">
        <v>1</v>
      </c>
      <c r="AB115" t="s">
        <v>7828</v>
      </c>
      <c r="AC115">
        <v>565.26</v>
      </c>
    </row>
    <row r="116" spans="1:29" hidden="1" x14ac:dyDescent="0.25">
      <c r="A116" t="s">
        <v>8109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8628</v>
      </c>
      <c r="G116" t="s">
        <v>7503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0" t="s">
        <v>8287</v>
      </c>
      <c r="L116" s="60" t="s">
        <v>7659</v>
      </c>
      <c r="M116">
        <v>9904</v>
      </c>
      <c r="N116" t="s">
        <v>1369</v>
      </c>
      <c r="O116" t="str">
        <f t="shared" si="9"/>
        <v>06141909961054</v>
      </c>
      <c r="P116" t="s">
        <v>1370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7659</v>
      </c>
      <c r="AA116" s="107" t="s">
        <v>1</v>
      </c>
      <c r="AB116" t="s">
        <v>7828</v>
      </c>
      <c r="AC116">
        <v>68</v>
      </c>
    </row>
    <row r="117" spans="1:29" hidden="1" x14ac:dyDescent="0.25">
      <c r="A117" t="s">
        <v>8109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8628</v>
      </c>
      <c r="G117" t="s">
        <v>7503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0" t="s">
        <v>8287</v>
      </c>
      <c r="L117" s="60" t="s">
        <v>7659</v>
      </c>
      <c r="M117">
        <v>158</v>
      </c>
      <c r="N117" t="s">
        <v>5976</v>
      </c>
      <c r="O117" t="str">
        <f t="shared" si="9"/>
        <v>06143105820014</v>
      </c>
      <c r="P117" t="s">
        <v>5977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7659</v>
      </c>
      <c r="AA117" s="107" t="s">
        <v>1</v>
      </c>
      <c r="AB117" t="s">
        <v>7828</v>
      </c>
      <c r="AC117">
        <v>119.21</v>
      </c>
    </row>
    <row r="118" spans="1:29" hidden="1" x14ac:dyDescent="0.25">
      <c r="A118" t="s">
        <v>8109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8628</v>
      </c>
      <c r="G118" t="s">
        <v>7503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0" t="s">
        <v>8287</v>
      </c>
      <c r="L118" s="60" t="s">
        <v>7659</v>
      </c>
      <c r="M118">
        <v>275349</v>
      </c>
      <c r="N118" t="s">
        <v>1316</v>
      </c>
      <c r="O118" t="str">
        <f t="shared" si="9"/>
        <v>14070503650018</v>
      </c>
      <c r="P118" t="s">
        <v>1317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7659</v>
      </c>
      <c r="AA118" s="107" t="s">
        <v>1</v>
      </c>
      <c r="AB118" t="s">
        <v>7659</v>
      </c>
      <c r="AC118">
        <v>0</v>
      </c>
    </row>
    <row r="119" spans="1:29" hidden="1" x14ac:dyDescent="0.25">
      <c r="A119" t="s">
        <v>8109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8628</v>
      </c>
      <c r="G119" t="s">
        <v>7503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0" t="s">
        <v>8287</v>
      </c>
      <c r="L119" s="60" t="s">
        <v>7659</v>
      </c>
      <c r="M119">
        <v>6458</v>
      </c>
      <c r="N119" t="s">
        <v>1347</v>
      </c>
      <c r="O119" t="str">
        <f t="shared" si="9"/>
        <v>06141708071034</v>
      </c>
      <c r="P119" t="s">
        <v>1348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7659</v>
      </c>
      <c r="AA119" s="107" t="s">
        <v>1</v>
      </c>
      <c r="AB119" t="s">
        <v>7659</v>
      </c>
      <c r="AC119">
        <v>0</v>
      </c>
    </row>
    <row r="120" spans="1:29" hidden="1" x14ac:dyDescent="0.25">
      <c r="A120" t="s">
        <v>8109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8628</v>
      </c>
      <c r="G120" t="s">
        <v>7503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0" t="s">
        <v>8287</v>
      </c>
      <c r="L120" s="60" t="s">
        <v>7659</v>
      </c>
      <c r="M120">
        <v>102614</v>
      </c>
      <c r="N120" t="s">
        <v>1302</v>
      </c>
      <c r="O120" t="str">
        <f t="shared" si="9"/>
        <v>94832404991012</v>
      </c>
      <c r="P120" t="s">
        <v>1303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7659</v>
      </c>
      <c r="AA120" s="107" t="s">
        <v>1</v>
      </c>
      <c r="AB120" t="s">
        <v>7659</v>
      </c>
      <c r="AC120">
        <v>0</v>
      </c>
    </row>
    <row r="121" spans="1:29" hidden="1" x14ac:dyDescent="0.25">
      <c r="A121" t="s">
        <v>8109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8613</v>
      </c>
      <c r="G121" t="s">
        <v>7503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0" t="s">
        <v>8287</v>
      </c>
      <c r="L121" s="60" t="s">
        <v>7659</v>
      </c>
      <c r="M121">
        <v>3579</v>
      </c>
      <c r="N121" t="s">
        <v>1496</v>
      </c>
      <c r="O121" t="str">
        <f t="shared" si="9"/>
        <v>13071610671016</v>
      </c>
      <c r="P121" t="s">
        <v>1497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7659</v>
      </c>
      <c r="AA121" s="107" t="s">
        <v>1</v>
      </c>
      <c r="AB121" t="s">
        <v>7659</v>
      </c>
      <c r="AC121">
        <v>0</v>
      </c>
    </row>
    <row r="122" spans="1:29" hidden="1" x14ac:dyDescent="0.25">
      <c r="A122" t="s">
        <v>8109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8613</v>
      </c>
      <c r="G122" t="s">
        <v>7503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0" t="s">
        <v>8287</v>
      </c>
      <c r="L122" s="60" t="s">
        <v>7659</v>
      </c>
      <c r="M122">
        <v>2642</v>
      </c>
      <c r="N122" t="s">
        <v>1496</v>
      </c>
      <c r="O122" t="str">
        <f t="shared" si="9"/>
        <v>13071610671016</v>
      </c>
      <c r="P122" t="s">
        <v>1497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7659</v>
      </c>
      <c r="AA122" s="107" t="s">
        <v>1</v>
      </c>
      <c r="AB122" t="s">
        <v>7659</v>
      </c>
      <c r="AC122">
        <v>0</v>
      </c>
    </row>
    <row r="123" spans="1:29" hidden="1" x14ac:dyDescent="0.25">
      <c r="A123" t="s">
        <v>8109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8628</v>
      </c>
      <c r="G123" t="s">
        <v>7503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0" t="s">
        <v>8287</v>
      </c>
      <c r="L123" s="60" t="s">
        <v>7659</v>
      </c>
      <c r="M123">
        <v>2806</v>
      </c>
      <c r="N123" t="s">
        <v>1040</v>
      </c>
      <c r="O123" t="str">
        <f t="shared" si="9"/>
        <v>06142703981055</v>
      </c>
      <c r="P123" t="s">
        <v>1041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7659</v>
      </c>
      <c r="AA123" s="107" t="s">
        <v>1</v>
      </c>
      <c r="AB123" t="s">
        <v>7659</v>
      </c>
      <c r="AC123">
        <v>0</v>
      </c>
    </row>
    <row r="124" spans="1:29" hidden="1" x14ac:dyDescent="0.25">
      <c r="A124" t="s">
        <v>8109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8648</v>
      </c>
      <c r="G124" t="s">
        <v>7503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0" t="s">
        <v>8287</v>
      </c>
      <c r="L124" s="60" t="s">
        <v>7659</v>
      </c>
      <c r="M124">
        <v>8</v>
      </c>
      <c r="N124" t="s">
        <v>8643</v>
      </c>
      <c r="O124" t="str">
        <f t="shared" si="9"/>
        <v>12051405761016</v>
      </c>
      <c r="P124" t="s">
        <v>8644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7659</v>
      </c>
      <c r="AA124" s="107" t="s">
        <v>1</v>
      </c>
      <c r="AB124" t="s">
        <v>7659</v>
      </c>
      <c r="AC124">
        <v>0</v>
      </c>
    </row>
    <row r="125" spans="1:29" hidden="1" x14ac:dyDescent="0.25">
      <c r="A125" t="s">
        <v>8109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8628</v>
      </c>
      <c r="G125" t="s">
        <v>7503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0" t="s">
        <v>8287</v>
      </c>
      <c r="L125" s="60" t="s">
        <v>7659</v>
      </c>
      <c r="M125">
        <v>73977</v>
      </c>
      <c r="N125" t="s">
        <v>1387</v>
      </c>
      <c r="O125" t="str">
        <f t="shared" si="9"/>
        <v>06142008011037</v>
      </c>
      <c r="P125" t="s">
        <v>1388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7659</v>
      </c>
      <c r="AA125" s="107" t="s">
        <v>1</v>
      </c>
      <c r="AB125" t="s">
        <v>7659</v>
      </c>
      <c r="AC125">
        <v>0</v>
      </c>
    </row>
    <row r="126" spans="1:29" hidden="1" x14ac:dyDescent="0.25">
      <c r="A126" t="s">
        <v>8109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8605</v>
      </c>
      <c r="G126" t="s">
        <v>7503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0" t="s">
        <v>8287</v>
      </c>
      <c r="L126" s="60" t="s">
        <v>7659</v>
      </c>
      <c r="M126">
        <v>167745</v>
      </c>
      <c r="N126" t="s">
        <v>4020</v>
      </c>
      <c r="O126" t="str">
        <f t="shared" si="9"/>
        <v>06140107740062</v>
      </c>
      <c r="P126" t="s">
        <v>4021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7659</v>
      </c>
      <c r="AA126" s="107" t="s">
        <v>1</v>
      </c>
      <c r="AB126" t="s">
        <v>7659</v>
      </c>
      <c r="AC126">
        <v>0</v>
      </c>
    </row>
    <row r="127" spans="1:29" hidden="1" x14ac:dyDescent="0.25">
      <c r="A127" t="s">
        <v>8109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8606</v>
      </c>
      <c r="G127" t="s">
        <v>7503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0" t="s">
        <v>8287</v>
      </c>
      <c r="L127" s="60" t="s">
        <v>7659</v>
      </c>
      <c r="M127">
        <v>1459099</v>
      </c>
      <c r="N127" t="s">
        <v>39</v>
      </c>
      <c r="O127" t="str">
        <f t="shared" si="9"/>
        <v>06141909001034</v>
      </c>
      <c r="P127" t="s">
        <v>1393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7659</v>
      </c>
      <c r="AA127" s="107" t="s">
        <v>1</v>
      </c>
      <c r="AB127" t="s">
        <v>7659</v>
      </c>
      <c r="AC127">
        <v>0</v>
      </c>
    </row>
    <row r="128" spans="1:29" hidden="1" x14ac:dyDescent="0.25">
      <c r="A128" t="s">
        <v>8109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8606</v>
      </c>
      <c r="G128" t="s">
        <v>7503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0" t="s">
        <v>8287</v>
      </c>
      <c r="L128" s="60" t="s">
        <v>7659</v>
      </c>
      <c r="M128">
        <v>1717</v>
      </c>
      <c r="N128" t="s">
        <v>456</v>
      </c>
      <c r="O128" t="str">
        <f t="shared" si="9"/>
        <v>06141211870020</v>
      </c>
      <c r="P128" t="s">
        <v>457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7659</v>
      </c>
      <c r="AA128" s="107" t="s">
        <v>1</v>
      </c>
      <c r="AB128" t="s">
        <v>7659</v>
      </c>
      <c r="AC128">
        <v>0</v>
      </c>
    </row>
    <row r="129" spans="1:29" hidden="1" x14ac:dyDescent="0.25">
      <c r="A129" t="s">
        <v>8109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8607</v>
      </c>
      <c r="G129" t="s">
        <v>7503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0" t="s">
        <v>8287</v>
      </c>
      <c r="L129" s="60" t="s">
        <v>7659</v>
      </c>
      <c r="M129">
        <v>48564</v>
      </c>
      <c r="N129" t="s">
        <v>2130</v>
      </c>
      <c r="O129" t="str">
        <f t="shared" si="9"/>
        <v>06141612991019</v>
      </c>
      <c r="P129" t="s">
        <v>2131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7659</v>
      </c>
      <c r="AA129" s="107" t="s">
        <v>1</v>
      </c>
      <c r="AB129" t="s">
        <v>7836</v>
      </c>
      <c r="AC129">
        <v>10.27</v>
      </c>
    </row>
    <row r="130" spans="1:29" hidden="1" x14ac:dyDescent="0.25">
      <c r="A130" t="s">
        <v>8109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8607</v>
      </c>
      <c r="G130" t="s">
        <v>7503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0" t="s">
        <v>8287</v>
      </c>
      <c r="L130" s="60" t="s">
        <v>7659</v>
      </c>
      <c r="M130">
        <v>45972</v>
      </c>
      <c r="O130" t="str">
        <f t="shared" si="9"/>
        <v>018991736</v>
      </c>
      <c r="P130" t="s">
        <v>8647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8646</v>
      </c>
      <c r="AA130" s="107" t="s">
        <v>1</v>
      </c>
      <c r="AB130" t="s">
        <v>7659</v>
      </c>
      <c r="AC130">
        <v>0</v>
      </c>
    </row>
    <row r="131" spans="1:29" hidden="1" x14ac:dyDescent="0.25">
      <c r="A131" t="s">
        <v>8109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8607</v>
      </c>
      <c r="G131" t="s">
        <v>7503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0" t="s">
        <v>8287</v>
      </c>
      <c r="L131" s="60" t="s">
        <v>7659</v>
      </c>
      <c r="M131">
        <v>38755</v>
      </c>
      <c r="N131" t="s">
        <v>2094</v>
      </c>
      <c r="O131" t="str">
        <f t="shared" ref="O131:O194" si="14">IF(N131="",Z131,N131)</f>
        <v>06140103951010</v>
      </c>
      <c r="P131" t="s">
        <v>2095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7659</v>
      </c>
      <c r="AA131" s="107" t="s">
        <v>1</v>
      </c>
      <c r="AB131" t="s">
        <v>7659</v>
      </c>
      <c r="AC131">
        <v>0</v>
      </c>
    </row>
    <row r="132" spans="1:29" hidden="1" x14ac:dyDescent="0.25">
      <c r="A132" t="s">
        <v>8109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8608</v>
      </c>
      <c r="G132" t="s">
        <v>7503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0" t="s">
        <v>8287</v>
      </c>
      <c r="L132" s="60" t="s">
        <v>7659</v>
      </c>
      <c r="M132">
        <v>65138</v>
      </c>
      <c r="N132" t="s">
        <v>1387</v>
      </c>
      <c r="O132" t="str">
        <f t="shared" si="14"/>
        <v>06142008011037</v>
      </c>
      <c r="P132" t="s">
        <v>1388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7659</v>
      </c>
      <c r="AA132" s="107" t="s">
        <v>1</v>
      </c>
      <c r="AB132" t="s">
        <v>7659</v>
      </c>
      <c r="AC132">
        <v>0</v>
      </c>
    </row>
    <row r="133" spans="1:29" hidden="1" x14ac:dyDescent="0.25">
      <c r="A133" t="s">
        <v>8109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8609</v>
      </c>
      <c r="G133" t="s">
        <v>7503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0" t="s">
        <v>8287</v>
      </c>
      <c r="L133" s="60" t="s">
        <v>7659</v>
      </c>
      <c r="M133">
        <v>23848</v>
      </c>
      <c r="N133" t="s">
        <v>1330</v>
      </c>
      <c r="O133" t="str">
        <f t="shared" si="14"/>
        <v>06142407750010</v>
      </c>
      <c r="P133" t="s">
        <v>1331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7659</v>
      </c>
      <c r="AA133" s="107" t="s">
        <v>1</v>
      </c>
      <c r="AB133" t="s">
        <v>7659</v>
      </c>
      <c r="AC133">
        <v>0</v>
      </c>
    </row>
    <row r="134" spans="1:29" hidden="1" x14ac:dyDescent="0.25">
      <c r="A134" t="s">
        <v>8109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8609</v>
      </c>
      <c r="G134" t="s">
        <v>7503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0" t="s">
        <v>8287</v>
      </c>
      <c r="L134" s="60" t="s">
        <v>7659</v>
      </c>
      <c r="M134">
        <v>5736</v>
      </c>
      <c r="N134" t="s">
        <v>1347</v>
      </c>
      <c r="O134" t="str">
        <f t="shared" si="14"/>
        <v>06141708071034</v>
      </c>
      <c r="P134" t="s">
        <v>1348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7659</v>
      </c>
      <c r="AA134" s="107" t="s">
        <v>1</v>
      </c>
      <c r="AB134" t="s">
        <v>7659</v>
      </c>
      <c r="AC134">
        <v>0</v>
      </c>
    </row>
    <row r="135" spans="1:29" hidden="1" x14ac:dyDescent="0.25">
      <c r="A135" t="s">
        <v>8109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8610</v>
      </c>
      <c r="G135" t="s">
        <v>7503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0" t="s">
        <v>8287</v>
      </c>
      <c r="L135" s="60" t="s">
        <v>7659</v>
      </c>
      <c r="M135">
        <v>25583</v>
      </c>
      <c r="N135" t="s">
        <v>3298</v>
      </c>
      <c r="O135" t="str">
        <f t="shared" si="14"/>
        <v>06140104620021</v>
      </c>
      <c r="P135" t="s">
        <v>3299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7659</v>
      </c>
      <c r="AA135" s="107" t="s">
        <v>1</v>
      </c>
      <c r="AB135" t="s">
        <v>7659</v>
      </c>
      <c r="AC135">
        <v>0</v>
      </c>
    </row>
    <row r="136" spans="1:29" hidden="1" x14ac:dyDescent="0.25">
      <c r="A136" t="s">
        <v>8109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8611</v>
      </c>
      <c r="G136" t="s">
        <v>7503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0" t="s">
        <v>8287</v>
      </c>
      <c r="L136" s="60" t="s">
        <v>7659</v>
      </c>
      <c r="M136">
        <v>23528</v>
      </c>
      <c r="N136" t="s">
        <v>1330</v>
      </c>
      <c r="O136" t="str">
        <f t="shared" si="14"/>
        <v>06142407750010</v>
      </c>
      <c r="P136" t="s">
        <v>1331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7659</v>
      </c>
      <c r="AA136" s="107" t="s">
        <v>1</v>
      </c>
      <c r="AB136" t="s">
        <v>7659</v>
      </c>
      <c r="AC136">
        <v>0</v>
      </c>
    </row>
    <row r="137" spans="1:29" hidden="1" x14ac:dyDescent="0.25">
      <c r="A137" t="s">
        <v>8109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8611</v>
      </c>
      <c r="G137" t="s">
        <v>7503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0" t="s">
        <v>8287</v>
      </c>
      <c r="L137" s="60" t="s">
        <v>7659</v>
      </c>
      <c r="M137">
        <v>1056987</v>
      </c>
      <c r="N137" t="s">
        <v>5090</v>
      </c>
      <c r="O137" t="str">
        <f t="shared" si="14"/>
        <v>06141708001052</v>
      </c>
      <c r="P137" t="s">
        <v>5091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7659</v>
      </c>
      <c r="AA137" s="107" t="s">
        <v>1</v>
      </c>
      <c r="AB137" t="s">
        <v>7659</v>
      </c>
      <c r="AC137">
        <v>0</v>
      </c>
    </row>
    <row r="138" spans="1:29" hidden="1" x14ac:dyDescent="0.25">
      <c r="A138" t="s">
        <v>8109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8611</v>
      </c>
      <c r="G138" t="s">
        <v>7503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0" t="s">
        <v>8287</v>
      </c>
      <c r="L138" s="60" t="s">
        <v>7659</v>
      </c>
      <c r="M138">
        <v>335</v>
      </c>
      <c r="N138" t="s">
        <v>8518</v>
      </c>
      <c r="O138" t="str">
        <f t="shared" si="14"/>
        <v>12170109031010</v>
      </c>
      <c r="P138" t="s">
        <v>8519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7659</v>
      </c>
      <c r="AA138" s="107" t="s">
        <v>1</v>
      </c>
      <c r="AB138" t="s">
        <v>7659</v>
      </c>
      <c r="AC138">
        <v>0</v>
      </c>
    </row>
    <row r="139" spans="1:29" hidden="1" x14ac:dyDescent="0.25">
      <c r="A139" t="s">
        <v>8109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8611</v>
      </c>
      <c r="G139" t="s">
        <v>7503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0" t="s">
        <v>8287</v>
      </c>
      <c r="L139" s="60" t="s">
        <v>7659</v>
      </c>
      <c r="M139">
        <v>336</v>
      </c>
      <c r="N139" t="s">
        <v>8518</v>
      </c>
      <c r="O139" t="str">
        <f t="shared" si="14"/>
        <v>12170109031010</v>
      </c>
      <c r="P139" t="s">
        <v>8519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7659</v>
      </c>
      <c r="AA139" s="107" t="s">
        <v>1</v>
      </c>
      <c r="AB139" t="s">
        <v>7659</v>
      </c>
      <c r="AC139">
        <v>0</v>
      </c>
    </row>
    <row r="140" spans="1:29" hidden="1" x14ac:dyDescent="0.25">
      <c r="A140" t="s">
        <v>8109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8612</v>
      </c>
      <c r="G140" t="s">
        <v>7503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0" t="s">
        <v>8287</v>
      </c>
      <c r="L140" s="60" t="s">
        <v>7659</v>
      </c>
      <c r="M140">
        <v>46229</v>
      </c>
      <c r="N140" t="s">
        <v>1417</v>
      </c>
      <c r="O140" t="str">
        <f t="shared" si="14"/>
        <v>05111703630014</v>
      </c>
      <c r="P140" t="s">
        <v>1418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7659</v>
      </c>
      <c r="AA140" s="107" t="s">
        <v>1</v>
      </c>
      <c r="AB140" t="s">
        <v>7659</v>
      </c>
      <c r="AC140">
        <v>0</v>
      </c>
    </row>
    <row r="141" spans="1:29" hidden="1" x14ac:dyDescent="0.25">
      <c r="A141" t="s">
        <v>8109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8612</v>
      </c>
      <c r="G141" t="s">
        <v>7503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0" t="s">
        <v>8287</v>
      </c>
      <c r="L141" s="60" t="s">
        <v>7659</v>
      </c>
      <c r="M141">
        <v>117569</v>
      </c>
      <c r="N141" t="s">
        <v>1359</v>
      </c>
      <c r="O141" t="str">
        <f t="shared" si="14"/>
        <v>06141403161033</v>
      </c>
      <c r="P141" t="s">
        <v>1360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7659</v>
      </c>
      <c r="AA141" s="107" t="s">
        <v>1</v>
      </c>
      <c r="AB141" t="s">
        <v>7659</v>
      </c>
      <c r="AC141">
        <v>0</v>
      </c>
    </row>
    <row r="142" spans="1:29" hidden="1" x14ac:dyDescent="0.25">
      <c r="A142" t="s">
        <v>8109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8613</v>
      </c>
      <c r="G142" t="s">
        <v>7503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0" t="s">
        <v>8287</v>
      </c>
      <c r="L142" s="60" t="s">
        <v>7659</v>
      </c>
      <c r="M142">
        <v>758054</v>
      </c>
      <c r="N142" t="s">
        <v>1409</v>
      </c>
      <c r="O142" t="str">
        <f t="shared" si="14"/>
        <v>06142604071063</v>
      </c>
      <c r="P142" t="s">
        <v>1410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7659</v>
      </c>
      <c r="AA142" s="107" t="s">
        <v>1</v>
      </c>
      <c r="AB142" t="s">
        <v>7659</v>
      </c>
      <c r="AC142">
        <v>0</v>
      </c>
    </row>
    <row r="143" spans="1:29" hidden="1" x14ac:dyDescent="0.25">
      <c r="A143" t="s">
        <v>8109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8613</v>
      </c>
      <c r="G143" t="s">
        <v>7503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0" t="s">
        <v>8287</v>
      </c>
      <c r="L143" s="60" t="s">
        <v>7659</v>
      </c>
      <c r="M143">
        <v>28625</v>
      </c>
      <c r="N143" t="s">
        <v>572</v>
      </c>
      <c r="O143" t="str">
        <f t="shared" si="14"/>
        <v>02102402171027</v>
      </c>
      <c r="P143" t="s">
        <v>573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7659</v>
      </c>
      <c r="AA143" s="107" t="s">
        <v>1</v>
      </c>
      <c r="AB143" t="s">
        <v>7659</v>
      </c>
      <c r="AC143">
        <v>0</v>
      </c>
    </row>
    <row r="144" spans="1:29" hidden="1" x14ac:dyDescent="0.25">
      <c r="A144" t="s">
        <v>8109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8613</v>
      </c>
      <c r="G144" t="s">
        <v>7503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0" t="s">
        <v>8287</v>
      </c>
      <c r="L144" s="60" t="s">
        <v>7659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7659</v>
      </c>
      <c r="AA144" s="107" t="s">
        <v>1</v>
      </c>
      <c r="AB144" t="s">
        <v>7659</v>
      </c>
      <c r="AC144">
        <v>0</v>
      </c>
    </row>
    <row r="145" spans="1:29" hidden="1" x14ac:dyDescent="0.25">
      <c r="A145" t="s">
        <v>8109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8613</v>
      </c>
      <c r="G145" t="s">
        <v>7503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0" t="s">
        <v>8287</v>
      </c>
      <c r="L145" s="60" t="s">
        <v>7659</v>
      </c>
      <c r="M145">
        <v>46005727</v>
      </c>
      <c r="N145" t="s">
        <v>3298</v>
      </c>
      <c r="O145" t="str">
        <f t="shared" si="14"/>
        <v>06140104620021</v>
      </c>
      <c r="P145" t="s">
        <v>3299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7659</v>
      </c>
      <c r="AA145" s="107" t="s">
        <v>1</v>
      </c>
      <c r="AB145" t="s">
        <v>7659</v>
      </c>
      <c r="AC145">
        <v>0</v>
      </c>
    </row>
    <row r="146" spans="1:29" hidden="1" x14ac:dyDescent="0.25">
      <c r="A146" t="s">
        <v>8109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8614</v>
      </c>
      <c r="G146" t="s">
        <v>7503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0" t="s">
        <v>8287</v>
      </c>
      <c r="L146" s="60" t="s">
        <v>7659</v>
      </c>
      <c r="M146">
        <v>939213</v>
      </c>
      <c r="N146" t="s">
        <v>1353</v>
      </c>
      <c r="O146" t="str">
        <f t="shared" si="14"/>
        <v>06142407500017</v>
      </c>
      <c r="P146" t="s">
        <v>1354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7659</v>
      </c>
      <c r="AA146" s="107" t="s">
        <v>1</v>
      </c>
      <c r="AB146" t="s">
        <v>7659</v>
      </c>
      <c r="AC146">
        <v>0</v>
      </c>
    </row>
    <row r="147" spans="1:29" hidden="1" x14ac:dyDescent="0.25">
      <c r="A147" t="s">
        <v>8109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8614</v>
      </c>
      <c r="G147" t="s">
        <v>7503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0" t="s">
        <v>8287</v>
      </c>
      <c r="L147" s="60" t="s">
        <v>7659</v>
      </c>
      <c r="M147">
        <v>5070</v>
      </c>
      <c r="N147" t="s">
        <v>1347</v>
      </c>
      <c r="O147" t="str">
        <f t="shared" si="14"/>
        <v>06141708071034</v>
      </c>
      <c r="P147" t="s">
        <v>1348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7659</v>
      </c>
      <c r="AA147" s="107" t="s">
        <v>1</v>
      </c>
      <c r="AB147" t="s">
        <v>7659</v>
      </c>
      <c r="AC147">
        <v>0</v>
      </c>
    </row>
    <row r="148" spans="1:29" hidden="1" x14ac:dyDescent="0.25">
      <c r="A148" t="s">
        <v>8109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8645</v>
      </c>
      <c r="G148" t="s">
        <v>7503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0" t="s">
        <v>8287</v>
      </c>
      <c r="L148" s="60" t="s">
        <v>7659</v>
      </c>
      <c r="M148">
        <v>287371</v>
      </c>
      <c r="N148" t="s">
        <v>1326</v>
      </c>
      <c r="O148" t="str">
        <f t="shared" si="14"/>
        <v>06142307091063</v>
      </c>
      <c r="P148" t="s">
        <v>1327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7659</v>
      </c>
      <c r="AA148" s="107" t="s">
        <v>1</v>
      </c>
      <c r="AB148" t="s">
        <v>7828</v>
      </c>
      <c r="AC148">
        <v>1505.28</v>
      </c>
    </row>
    <row r="149" spans="1:29" hidden="1" x14ac:dyDescent="0.25">
      <c r="A149" t="s">
        <v>8109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8616</v>
      </c>
      <c r="G149" t="s">
        <v>7503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0" t="s">
        <v>8287</v>
      </c>
      <c r="L149" s="60" t="s">
        <v>7659</v>
      </c>
      <c r="M149">
        <v>48984</v>
      </c>
      <c r="N149" t="s">
        <v>1387</v>
      </c>
      <c r="O149" t="str">
        <f t="shared" si="14"/>
        <v>06142008011037</v>
      </c>
      <c r="P149" t="s">
        <v>1388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7659</v>
      </c>
      <c r="AA149" s="107" t="s">
        <v>1</v>
      </c>
      <c r="AB149" t="s">
        <v>7659</v>
      </c>
      <c r="AC149">
        <v>0</v>
      </c>
    </row>
    <row r="150" spans="1:29" hidden="1" x14ac:dyDescent="0.25">
      <c r="A150" t="s">
        <v>8109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8616</v>
      </c>
      <c r="G150" t="s">
        <v>7503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0" t="s">
        <v>8287</v>
      </c>
      <c r="L150" s="60" t="s">
        <v>7659</v>
      </c>
      <c r="M150">
        <v>46613</v>
      </c>
      <c r="N150" t="s">
        <v>2259</v>
      </c>
      <c r="O150" t="str">
        <f t="shared" si="14"/>
        <v>06142209520012</v>
      </c>
      <c r="P150" t="s">
        <v>2260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7659</v>
      </c>
      <c r="AA150" s="107" t="s">
        <v>1</v>
      </c>
      <c r="AB150" t="s">
        <v>7659</v>
      </c>
      <c r="AC150">
        <v>0</v>
      </c>
    </row>
    <row r="151" spans="1:29" hidden="1" x14ac:dyDescent="0.25">
      <c r="A151" t="s">
        <v>8109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8616</v>
      </c>
      <c r="G151" t="s">
        <v>7503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0" t="s">
        <v>8287</v>
      </c>
      <c r="L151" s="60" t="s">
        <v>7659</v>
      </c>
      <c r="M151">
        <v>46614</v>
      </c>
      <c r="N151" t="s">
        <v>2259</v>
      </c>
      <c r="O151" t="str">
        <f t="shared" si="14"/>
        <v>06142209520012</v>
      </c>
      <c r="P151" t="s">
        <v>2260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7659</v>
      </c>
      <c r="AA151" s="107" t="s">
        <v>1</v>
      </c>
      <c r="AB151" t="s">
        <v>7659</v>
      </c>
      <c r="AC151">
        <v>0</v>
      </c>
    </row>
    <row r="152" spans="1:29" hidden="1" x14ac:dyDescent="0.25">
      <c r="A152" t="s">
        <v>8109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8616</v>
      </c>
      <c r="G152" t="s">
        <v>7503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0" t="s">
        <v>8287</v>
      </c>
      <c r="L152" s="60" t="s">
        <v>7659</v>
      </c>
      <c r="M152">
        <v>524127</v>
      </c>
      <c r="N152" t="s">
        <v>1339</v>
      </c>
      <c r="O152" t="str">
        <f t="shared" si="14"/>
        <v>06142708101053</v>
      </c>
      <c r="P152" t="s">
        <v>1340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7659</v>
      </c>
      <c r="AA152" s="107" t="s">
        <v>1</v>
      </c>
      <c r="AB152" t="s">
        <v>7659</v>
      </c>
      <c r="AC152">
        <v>0</v>
      </c>
    </row>
    <row r="153" spans="1:29" hidden="1" x14ac:dyDescent="0.25">
      <c r="A153" t="s">
        <v>8109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8616</v>
      </c>
      <c r="G153" t="s">
        <v>7503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0" t="s">
        <v>8287</v>
      </c>
      <c r="L153" s="60" t="s">
        <v>7659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7659</v>
      </c>
      <c r="AA153" s="107" t="s">
        <v>1</v>
      </c>
      <c r="AB153" t="s">
        <v>7659</v>
      </c>
      <c r="AC153">
        <v>0</v>
      </c>
    </row>
    <row r="154" spans="1:29" hidden="1" x14ac:dyDescent="0.25">
      <c r="A154" t="s">
        <v>8109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8616</v>
      </c>
      <c r="G154" t="s">
        <v>7503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0" t="s">
        <v>8287</v>
      </c>
      <c r="L154" s="60" t="s">
        <v>7659</v>
      </c>
      <c r="M154">
        <v>2199895</v>
      </c>
      <c r="N154" t="s">
        <v>1316</v>
      </c>
      <c r="O154" t="str">
        <f t="shared" si="14"/>
        <v>14070503650018</v>
      </c>
      <c r="P154" t="s">
        <v>1317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7659</v>
      </c>
      <c r="AA154" s="107" t="s">
        <v>1</v>
      </c>
      <c r="AB154" t="s">
        <v>7659</v>
      </c>
      <c r="AC154">
        <v>0</v>
      </c>
    </row>
    <row r="155" spans="1:29" hidden="1" x14ac:dyDescent="0.25">
      <c r="A155" t="s">
        <v>8109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8617</v>
      </c>
      <c r="G155" t="s">
        <v>7503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0" t="s">
        <v>8287</v>
      </c>
      <c r="L155" s="60" t="s">
        <v>7659</v>
      </c>
      <c r="M155">
        <v>22951</v>
      </c>
      <c r="N155" t="s">
        <v>1330</v>
      </c>
      <c r="O155" t="str">
        <f t="shared" si="14"/>
        <v>06142407750010</v>
      </c>
      <c r="P155" t="s">
        <v>1331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7659</v>
      </c>
      <c r="AA155" s="107" t="s">
        <v>1</v>
      </c>
      <c r="AB155" t="s">
        <v>7659</v>
      </c>
      <c r="AC155">
        <v>0</v>
      </c>
    </row>
    <row r="156" spans="1:29" hidden="1" x14ac:dyDescent="0.25">
      <c r="A156" t="s">
        <v>8109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8617</v>
      </c>
      <c r="G156" t="s">
        <v>7503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0" t="s">
        <v>8287</v>
      </c>
      <c r="L156" s="60" t="s">
        <v>7659</v>
      </c>
      <c r="M156">
        <v>234769</v>
      </c>
      <c r="N156" t="s">
        <v>1316</v>
      </c>
      <c r="O156" t="str">
        <f t="shared" si="14"/>
        <v>14070503650018</v>
      </c>
      <c r="P156" t="s">
        <v>1317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7659</v>
      </c>
      <c r="AA156" s="107" t="s">
        <v>1</v>
      </c>
      <c r="AB156" t="s">
        <v>7828</v>
      </c>
      <c r="AC156">
        <v>538.55999999999995</v>
      </c>
    </row>
    <row r="157" spans="1:29" hidden="1" x14ac:dyDescent="0.25">
      <c r="A157" t="s">
        <v>8109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8617</v>
      </c>
      <c r="G157" t="s">
        <v>7503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0" t="s">
        <v>8287</v>
      </c>
      <c r="L157" s="60" t="s">
        <v>7659</v>
      </c>
      <c r="M157">
        <v>1020183</v>
      </c>
      <c r="N157" t="s">
        <v>39</v>
      </c>
      <c r="O157" t="str">
        <f t="shared" si="14"/>
        <v>06141909001034</v>
      </c>
      <c r="P157" t="s">
        <v>1393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7659</v>
      </c>
      <c r="AA157" s="107" t="s">
        <v>1</v>
      </c>
      <c r="AB157" t="s">
        <v>7659</v>
      </c>
      <c r="AC157">
        <v>0</v>
      </c>
    </row>
    <row r="158" spans="1:29" hidden="1" x14ac:dyDescent="0.25">
      <c r="A158" t="s">
        <v>8109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8617</v>
      </c>
      <c r="G158" t="s">
        <v>7503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0" t="s">
        <v>8287</v>
      </c>
      <c r="L158" s="60" t="s">
        <v>7659</v>
      </c>
      <c r="M158">
        <v>11</v>
      </c>
      <c r="N158" t="s">
        <v>8643</v>
      </c>
      <c r="O158" t="str">
        <f t="shared" si="14"/>
        <v>12051405761016</v>
      </c>
      <c r="P158" t="s">
        <v>8644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7659</v>
      </c>
      <c r="AA158" s="107" t="s">
        <v>1</v>
      </c>
      <c r="AB158" t="s">
        <v>7828</v>
      </c>
      <c r="AC158">
        <v>538.55999999999995</v>
      </c>
    </row>
    <row r="159" spans="1:29" hidden="1" x14ac:dyDescent="0.25">
      <c r="A159" t="s">
        <v>8109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8622</v>
      </c>
      <c r="G159" t="s">
        <v>7503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0" t="s">
        <v>8287</v>
      </c>
      <c r="L159" s="60" t="s">
        <v>7659</v>
      </c>
      <c r="M159">
        <v>14229</v>
      </c>
      <c r="N159" t="s">
        <v>4661</v>
      </c>
      <c r="O159" t="str">
        <f t="shared" si="14"/>
        <v>06170103310012</v>
      </c>
      <c r="P159" t="s">
        <v>4662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7659</v>
      </c>
      <c r="AA159" s="107" t="s">
        <v>1</v>
      </c>
      <c r="AB159" t="s">
        <v>7906</v>
      </c>
      <c r="AC159">
        <v>1.22</v>
      </c>
    </row>
    <row r="160" spans="1:29" hidden="1" x14ac:dyDescent="0.25">
      <c r="A160" t="s">
        <v>8109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8622</v>
      </c>
      <c r="G160" t="s">
        <v>7503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0" t="s">
        <v>8287</v>
      </c>
      <c r="L160" s="60" t="s">
        <v>7659</v>
      </c>
      <c r="M160">
        <v>53905</v>
      </c>
      <c r="N160" t="s">
        <v>1332</v>
      </c>
      <c r="O160" t="str">
        <f t="shared" si="14"/>
        <v>07151508430012</v>
      </c>
      <c r="P160" t="s">
        <v>1333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7659</v>
      </c>
      <c r="AA160" s="107" t="s">
        <v>1</v>
      </c>
      <c r="AB160" t="s">
        <v>7659</v>
      </c>
      <c r="AC160">
        <v>0</v>
      </c>
    </row>
    <row r="161" spans="1:29" hidden="1" x14ac:dyDescent="0.25">
      <c r="A161" t="s">
        <v>8109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8618</v>
      </c>
      <c r="G161" t="s">
        <v>7503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0" t="s">
        <v>8287</v>
      </c>
      <c r="L161" s="60" t="s">
        <v>7659</v>
      </c>
      <c r="M161">
        <v>10191</v>
      </c>
      <c r="N161" t="s">
        <v>6734</v>
      </c>
      <c r="O161" t="str">
        <f t="shared" si="14"/>
        <v>06142406031056</v>
      </c>
      <c r="P161" t="s">
        <v>6735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7659</v>
      </c>
      <c r="AA161" s="107" t="s">
        <v>1</v>
      </c>
      <c r="AB161" t="s">
        <v>7828</v>
      </c>
      <c r="AC161">
        <v>31.64</v>
      </c>
    </row>
    <row r="162" spans="1:29" hidden="1" x14ac:dyDescent="0.25">
      <c r="A162" t="s">
        <v>8109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8619</v>
      </c>
      <c r="G162" t="s">
        <v>7503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0" t="s">
        <v>8287</v>
      </c>
      <c r="L162" s="60" t="s">
        <v>7659</v>
      </c>
      <c r="M162">
        <v>28248</v>
      </c>
      <c r="N162" t="s">
        <v>8641</v>
      </c>
      <c r="O162" t="str">
        <f t="shared" si="14"/>
        <v>06141808121063</v>
      </c>
      <c r="P162" t="s">
        <v>8642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7659</v>
      </c>
      <c r="AA162" s="107" t="s">
        <v>1</v>
      </c>
      <c r="AB162" t="s">
        <v>7659</v>
      </c>
      <c r="AC162">
        <v>0</v>
      </c>
    </row>
    <row r="163" spans="1:29" hidden="1" x14ac:dyDescent="0.25">
      <c r="A163" t="s">
        <v>8109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8640</v>
      </c>
      <c r="G163" t="s">
        <v>7503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0" t="s">
        <v>8287</v>
      </c>
      <c r="L163" s="60" t="s">
        <v>7659</v>
      </c>
      <c r="M163">
        <v>42968</v>
      </c>
      <c r="N163" t="s">
        <v>1417</v>
      </c>
      <c r="O163" t="str">
        <f t="shared" si="14"/>
        <v>05111703630014</v>
      </c>
      <c r="P163" t="s">
        <v>1418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7659</v>
      </c>
      <c r="AA163" s="107" t="s">
        <v>1</v>
      </c>
      <c r="AB163" t="s">
        <v>7659</v>
      </c>
      <c r="AC163">
        <v>0</v>
      </c>
    </row>
    <row r="164" spans="1:29" hidden="1" x14ac:dyDescent="0.25">
      <c r="A164" t="s">
        <v>8109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8621</v>
      </c>
      <c r="G164" t="s">
        <v>7503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0" t="s">
        <v>8287</v>
      </c>
      <c r="L164" s="60" t="s">
        <v>7659</v>
      </c>
      <c r="M164">
        <v>2233082</v>
      </c>
      <c r="N164" t="s">
        <v>1316</v>
      </c>
      <c r="O164" t="str">
        <f t="shared" si="14"/>
        <v>14070503650018</v>
      </c>
      <c r="P164" t="s">
        <v>1317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7659</v>
      </c>
      <c r="AA164" s="107" t="s">
        <v>1</v>
      </c>
      <c r="AB164" t="s">
        <v>7659</v>
      </c>
      <c r="AC164">
        <v>0</v>
      </c>
    </row>
    <row r="165" spans="1:29" hidden="1" x14ac:dyDescent="0.25">
      <c r="A165" t="s">
        <v>8109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8520</v>
      </c>
      <c r="G165" t="s">
        <v>7503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0" t="s">
        <v>8287</v>
      </c>
      <c r="L165" s="60" t="s">
        <v>7659</v>
      </c>
      <c r="M165">
        <v>3913981</v>
      </c>
      <c r="N165" t="s">
        <v>1454</v>
      </c>
      <c r="O165" t="str">
        <f t="shared" si="14"/>
        <v>06142610981012</v>
      </c>
      <c r="P165" t="s">
        <v>1455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7659</v>
      </c>
      <c r="AA165" s="107" t="s">
        <v>1</v>
      </c>
      <c r="AB165" t="s">
        <v>7659</v>
      </c>
      <c r="AC165">
        <v>0</v>
      </c>
    </row>
    <row r="166" spans="1:29" hidden="1" x14ac:dyDescent="0.25">
      <c r="A166" t="s">
        <v>8109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8530</v>
      </c>
      <c r="G166" t="s">
        <v>7503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0" t="s">
        <v>8287</v>
      </c>
      <c r="L166" s="60" t="s">
        <v>7659</v>
      </c>
      <c r="M166">
        <v>9597</v>
      </c>
      <c r="N166" t="s">
        <v>2124</v>
      </c>
      <c r="O166" t="str">
        <f t="shared" si="14"/>
        <v>06143112510011</v>
      </c>
      <c r="P166" t="s">
        <v>2125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7659</v>
      </c>
      <c r="AA166" s="107" t="s">
        <v>1</v>
      </c>
      <c r="AB166" t="s">
        <v>7828</v>
      </c>
      <c r="AC166">
        <v>2.29</v>
      </c>
    </row>
    <row r="167" spans="1:29" hidden="1" x14ac:dyDescent="0.25">
      <c r="A167" t="s">
        <v>8109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8495</v>
      </c>
      <c r="G167" t="s">
        <v>7503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0" t="s">
        <v>8287</v>
      </c>
      <c r="L167" s="60" t="s">
        <v>7659</v>
      </c>
      <c r="M167">
        <v>1533</v>
      </c>
      <c r="N167" t="s">
        <v>456</v>
      </c>
      <c r="O167" t="str">
        <f t="shared" si="14"/>
        <v>06141211870020</v>
      </c>
      <c r="P167" t="s">
        <v>457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7659</v>
      </c>
      <c r="AA167" s="107" t="s">
        <v>1</v>
      </c>
      <c r="AB167" t="s">
        <v>7659</v>
      </c>
      <c r="AC167">
        <v>0</v>
      </c>
    </row>
    <row r="168" spans="1:29" hidden="1" x14ac:dyDescent="0.25">
      <c r="A168" t="s">
        <v>8109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8497</v>
      </c>
      <c r="G168" t="s">
        <v>7503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0" t="s">
        <v>8287</v>
      </c>
      <c r="L168" s="60" t="s">
        <v>7659</v>
      </c>
      <c r="M168">
        <v>526023</v>
      </c>
      <c r="N168" t="s">
        <v>1316</v>
      </c>
      <c r="O168" t="str">
        <f t="shared" si="14"/>
        <v>14070503650018</v>
      </c>
      <c r="P168" t="s">
        <v>1317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7659</v>
      </c>
      <c r="AA168" s="107" t="s">
        <v>1</v>
      </c>
      <c r="AB168" t="s">
        <v>7659</v>
      </c>
      <c r="AC168">
        <v>0</v>
      </c>
    </row>
    <row r="169" spans="1:29" hidden="1" x14ac:dyDescent="0.25">
      <c r="A169" t="s">
        <v>8109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8498</v>
      </c>
      <c r="G169" t="s">
        <v>7503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0" t="s">
        <v>8287</v>
      </c>
      <c r="L169" s="60" t="s">
        <v>7659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7659</v>
      </c>
      <c r="AA169" s="107" t="s">
        <v>1</v>
      </c>
      <c r="AB169" t="s">
        <v>7659</v>
      </c>
      <c r="AC169">
        <v>0</v>
      </c>
    </row>
    <row r="170" spans="1:29" hidden="1" x14ac:dyDescent="0.25">
      <c r="A170" t="s">
        <v>8109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8496</v>
      </c>
      <c r="G170" t="s">
        <v>7503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0" t="s">
        <v>8287</v>
      </c>
      <c r="L170" s="60" t="s">
        <v>7659</v>
      </c>
      <c r="M170">
        <v>876332</v>
      </c>
      <c r="N170" t="s">
        <v>39</v>
      </c>
      <c r="O170" t="str">
        <f t="shared" si="14"/>
        <v>06141909001034</v>
      </c>
      <c r="P170" t="s">
        <v>1393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7659</v>
      </c>
      <c r="AA170" s="107" t="s">
        <v>1</v>
      </c>
      <c r="AB170" t="s">
        <v>7828</v>
      </c>
      <c r="AC170">
        <v>412.37</v>
      </c>
    </row>
    <row r="171" spans="1:29" hidden="1" x14ac:dyDescent="0.25">
      <c r="A171" t="s">
        <v>8109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8639</v>
      </c>
      <c r="G171" t="s">
        <v>7503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0" t="s">
        <v>8287</v>
      </c>
      <c r="L171" s="60" t="s">
        <v>7659</v>
      </c>
      <c r="M171">
        <v>40656</v>
      </c>
      <c r="N171" t="s">
        <v>1417</v>
      </c>
      <c r="O171" t="str">
        <f t="shared" si="14"/>
        <v>05111703630014</v>
      </c>
      <c r="P171" t="s">
        <v>1418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7659</v>
      </c>
      <c r="AA171" s="107" t="s">
        <v>1</v>
      </c>
      <c r="AB171" t="s">
        <v>7659</v>
      </c>
      <c r="AC171">
        <v>0</v>
      </c>
    </row>
    <row r="172" spans="1:29" hidden="1" x14ac:dyDescent="0.25">
      <c r="A172" t="s">
        <v>8109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8511</v>
      </c>
      <c r="G172" t="s">
        <v>7503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0" t="s">
        <v>8287</v>
      </c>
      <c r="L172" s="60" t="s">
        <v>7659</v>
      </c>
      <c r="M172">
        <v>24241</v>
      </c>
      <c r="N172" t="s">
        <v>1314</v>
      </c>
      <c r="O172" t="str">
        <f t="shared" si="14"/>
        <v>06140711071030</v>
      </c>
      <c r="P172" t="s">
        <v>1315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7659</v>
      </c>
      <c r="AA172" s="107" t="s">
        <v>1</v>
      </c>
      <c r="AB172" t="s">
        <v>7828</v>
      </c>
      <c r="AC172">
        <v>32.119999999999997</v>
      </c>
    </row>
    <row r="173" spans="1:29" hidden="1" x14ac:dyDescent="0.25">
      <c r="A173" t="s">
        <v>8109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8503</v>
      </c>
      <c r="G173" t="s">
        <v>7503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0" t="s">
        <v>8287</v>
      </c>
      <c r="L173" s="60" t="s">
        <v>7659</v>
      </c>
      <c r="M173">
        <v>39143</v>
      </c>
      <c r="N173" t="s">
        <v>1417</v>
      </c>
      <c r="O173" t="str">
        <f t="shared" si="14"/>
        <v>05111703630014</v>
      </c>
      <c r="P173" t="s">
        <v>1418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7659</v>
      </c>
      <c r="AA173" s="107" t="s">
        <v>1</v>
      </c>
      <c r="AB173" t="s">
        <v>7659</v>
      </c>
      <c r="AC173">
        <v>0</v>
      </c>
    </row>
    <row r="174" spans="1:29" hidden="1" x14ac:dyDescent="0.25">
      <c r="A174" t="s">
        <v>8109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8410</v>
      </c>
      <c r="G174" t="s">
        <v>7503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0" t="s">
        <v>8287</v>
      </c>
      <c r="L174" s="60" t="s">
        <v>7659</v>
      </c>
      <c r="M174">
        <v>1388</v>
      </c>
      <c r="N174" t="s">
        <v>456</v>
      </c>
      <c r="O174" t="str">
        <f t="shared" si="14"/>
        <v>06141211870020</v>
      </c>
      <c r="P174" t="s">
        <v>457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7659</v>
      </c>
      <c r="AA174" s="107" t="s">
        <v>1</v>
      </c>
      <c r="AB174" t="s">
        <v>7828</v>
      </c>
      <c r="AC174">
        <v>269.27999999999997</v>
      </c>
    </row>
    <row r="175" spans="1:29" hidden="1" x14ac:dyDescent="0.25">
      <c r="A175" t="s">
        <v>8109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8628</v>
      </c>
      <c r="G175" t="s">
        <v>7503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0" t="s">
        <v>8287</v>
      </c>
      <c r="L175" s="60" t="s">
        <v>7659</v>
      </c>
      <c r="M175">
        <v>26</v>
      </c>
      <c r="N175" t="s">
        <v>7904</v>
      </c>
      <c r="O175" t="str">
        <f t="shared" si="14"/>
        <v>05112011861033</v>
      </c>
      <c r="P175" t="s">
        <v>7905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7659</v>
      </c>
      <c r="AA175" s="107" t="s">
        <v>1</v>
      </c>
      <c r="AB175" t="s">
        <v>7659</v>
      </c>
      <c r="AC175">
        <v>0</v>
      </c>
    </row>
    <row r="176" spans="1:29" hidden="1" x14ac:dyDescent="0.25">
      <c r="A176" t="s">
        <v>8109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8606</v>
      </c>
      <c r="G176" t="s">
        <v>7503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0" t="s">
        <v>8287</v>
      </c>
      <c r="L176" s="60" t="s">
        <v>7659</v>
      </c>
      <c r="M176">
        <v>490</v>
      </c>
      <c r="N176" t="s">
        <v>8626</v>
      </c>
      <c r="O176" t="str">
        <f t="shared" si="14"/>
        <v>03021608841022</v>
      </c>
      <c r="P176" t="s">
        <v>8627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7659</v>
      </c>
      <c r="AA176" s="107" t="s">
        <v>1</v>
      </c>
      <c r="AB176" t="s">
        <v>7659</v>
      </c>
      <c r="AC176">
        <v>0</v>
      </c>
    </row>
    <row r="177" spans="1:29" hidden="1" x14ac:dyDescent="0.25">
      <c r="A177" t="s">
        <v>8109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8606</v>
      </c>
      <c r="G177" t="s">
        <v>7503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0" t="s">
        <v>8287</v>
      </c>
      <c r="L177" s="60" t="s">
        <v>7659</v>
      </c>
      <c r="M177">
        <v>2745</v>
      </c>
      <c r="N177" t="s">
        <v>1040</v>
      </c>
      <c r="O177" t="str">
        <f t="shared" si="14"/>
        <v>06142703981055</v>
      </c>
      <c r="P177" t="s">
        <v>1041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7659</v>
      </c>
      <c r="AA177" s="107" t="s">
        <v>1</v>
      </c>
      <c r="AB177" t="s">
        <v>7659</v>
      </c>
      <c r="AC177">
        <v>0</v>
      </c>
    </row>
    <row r="178" spans="1:29" hidden="1" x14ac:dyDescent="0.25">
      <c r="A178" t="s">
        <v>8109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8606</v>
      </c>
      <c r="G178" t="s">
        <v>7503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0" t="s">
        <v>8287</v>
      </c>
      <c r="L178" s="60" t="s">
        <v>7659</v>
      </c>
      <c r="M178">
        <v>1593</v>
      </c>
      <c r="N178" t="s">
        <v>1403</v>
      </c>
      <c r="O178" t="str">
        <f t="shared" si="14"/>
        <v>06141407941017</v>
      </c>
      <c r="P178" t="s">
        <v>1404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7659</v>
      </c>
      <c r="AA178" s="107" t="s">
        <v>1</v>
      </c>
      <c r="AB178" t="s">
        <v>7828</v>
      </c>
      <c r="AC178">
        <v>87.22</v>
      </c>
    </row>
    <row r="179" spans="1:29" hidden="1" x14ac:dyDescent="0.25">
      <c r="A179" t="s">
        <v>8109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8625</v>
      </c>
      <c r="G179" t="s">
        <v>7503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0" t="s">
        <v>8287</v>
      </c>
      <c r="L179" s="60" t="s">
        <v>7659</v>
      </c>
      <c r="M179">
        <v>186812</v>
      </c>
      <c r="N179" t="s">
        <v>1359</v>
      </c>
      <c r="O179" t="str">
        <f t="shared" si="14"/>
        <v>06141403161033</v>
      </c>
      <c r="P179" t="s">
        <v>1360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7659</v>
      </c>
      <c r="AA179" s="107" t="s">
        <v>1</v>
      </c>
      <c r="AB179" t="s">
        <v>7828</v>
      </c>
      <c r="AC179">
        <v>538.55999999999995</v>
      </c>
    </row>
    <row r="180" spans="1:29" hidden="1" x14ac:dyDescent="0.25">
      <c r="A180" t="s">
        <v>8109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8607</v>
      </c>
      <c r="G180" t="s">
        <v>7503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0" t="s">
        <v>8287</v>
      </c>
      <c r="L180" s="60" t="s">
        <v>7659</v>
      </c>
      <c r="M180">
        <v>1188</v>
      </c>
      <c r="N180" t="s">
        <v>1355</v>
      </c>
      <c r="O180" t="str">
        <f t="shared" si="14"/>
        <v>06143003710013</v>
      </c>
      <c r="P180" t="s">
        <v>1356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7659</v>
      </c>
      <c r="AA180" s="107" t="s">
        <v>1</v>
      </c>
      <c r="AB180" t="s">
        <v>7659</v>
      </c>
      <c r="AC180">
        <v>0</v>
      </c>
    </row>
    <row r="181" spans="1:29" hidden="1" x14ac:dyDescent="0.25">
      <c r="A181" t="s">
        <v>8109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8607</v>
      </c>
      <c r="G181" t="s">
        <v>7503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0" t="s">
        <v>8287</v>
      </c>
      <c r="L181" s="60" t="s">
        <v>7659</v>
      </c>
      <c r="M181">
        <v>209311</v>
      </c>
      <c r="N181" t="s">
        <v>1426</v>
      </c>
      <c r="O181" t="str">
        <f t="shared" si="14"/>
        <v>06141512001054</v>
      </c>
      <c r="P181" t="s">
        <v>1427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7659</v>
      </c>
      <c r="AA181" s="107" t="s">
        <v>1</v>
      </c>
      <c r="AB181" t="s">
        <v>7828</v>
      </c>
      <c r="AC181">
        <v>399.3</v>
      </c>
    </row>
    <row r="182" spans="1:29" hidden="1" x14ac:dyDescent="0.25">
      <c r="A182" t="s">
        <v>8109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8608</v>
      </c>
      <c r="G182" t="s">
        <v>7503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0" t="s">
        <v>8287</v>
      </c>
      <c r="L182" s="60" t="s">
        <v>7659</v>
      </c>
      <c r="M182">
        <v>2672</v>
      </c>
      <c r="N182" t="s">
        <v>1040</v>
      </c>
      <c r="O182" t="str">
        <f t="shared" si="14"/>
        <v>06142703981055</v>
      </c>
      <c r="P182" t="s">
        <v>1041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7659</v>
      </c>
      <c r="AA182" s="107" t="s">
        <v>1</v>
      </c>
      <c r="AB182" t="s">
        <v>7828</v>
      </c>
      <c r="AC182">
        <v>163.97</v>
      </c>
    </row>
    <row r="183" spans="1:29" hidden="1" x14ac:dyDescent="0.25">
      <c r="A183" t="s">
        <v>8109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8608</v>
      </c>
      <c r="G183" t="s">
        <v>7503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0" t="s">
        <v>8287</v>
      </c>
      <c r="L183" s="60" t="s">
        <v>7659</v>
      </c>
      <c r="M183">
        <v>2685</v>
      </c>
      <c r="N183" t="s">
        <v>1040</v>
      </c>
      <c r="O183" t="str">
        <f t="shared" si="14"/>
        <v>06142703981055</v>
      </c>
      <c r="P183" t="s">
        <v>1041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7659</v>
      </c>
      <c r="AA183" s="107" t="s">
        <v>1</v>
      </c>
      <c r="AB183" t="s">
        <v>7828</v>
      </c>
      <c r="AC183">
        <v>388.48</v>
      </c>
    </row>
    <row r="184" spans="1:29" hidden="1" x14ac:dyDescent="0.25">
      <c r="A184" t="s">
        <v>8109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8608</v>
      </c>
      <c r="G184" t="s">
        <v>7503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0" t="s">
        <v>8287</v>
      </c>
      <c r="L184" s="60" t="s">
        <v>7659</v>
      </c>
      <c r="M184">
        <v>2663</v>
      </c>
      <c r="N184" t="s">
        <v>1040</v>
      </c>
      <c r="O184" t="str">
        <f t="shared" si="14"/>
        <v>06142703981055</v>
      </c>
      <c r="P184" t="s">
        <v>1041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7659</v>
      </c>
      <c r="AA184" s="107" t="s">
        <v>1</v>
      </c>
      <c r="AB184" t="s">
        <v>7659</v>
      </c>
      <c r="AC184">
        <v>0</v>
      </c>
    </row>
    <row r="185" spans="1:29" hidden="1" x14ac:dyDescent="0.25">
      <c r="A185" t="s">
        <v>8109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8608</v>
      </c>
      <c r="G185" t="s">
        <v>7503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0" t="s">
        <v>8287</v>
      </c>
      <c r="L185" s="60" t="s">
        <v>7659</v>
      </c>
      <c r="M185">
        <v>56733</v>
      </c>
      <c r="N185" t="s">
        <v>1500</v>
      </c>
      <c r="O185" t="str">
        <f t="shared" si="14"/>
        <v>06142312610117</v>
      </c>
      <c r="P185" t="s">
        <v>1501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7659</v>
      </c>
      <c r="AA185" s="107" t="s">
        <v>1</v>
      </c>
      <c r="AB185" t="s">
        <v>7659</v>
      </c>
      <c r="AC185">
        <v>0</v>
      </c>
    </row>
    <row r="186" spans="1:29" hidden="1" x14ac:dyDescent="0.25">
      <c r="A186" t="s">
        <v>8109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8608</v>
      </c>
      <c r="G186" t="s">
        <v>7503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0" t="s">
        <v>8287</v>
      </c>
      <c r="L186" s="60" t="s">
        <v>7659</v>
      </c>
      <c r="M186">
        <v>24304</v>
      </c>
      <c r="N186" t="s">
        <v>1379</v>
      </c>
      <c r="O186" t="str">
        <f t="shared" si="14"/>
        <v>06140406191018</v>
      </c>
      <c r="P186" t="s">
        <v>1380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7659</v>
      </c>
      <c r="AA186" s="107" t="s">
        <v>1</v>
      </c>
      <c r="AB186" t="s">
        <v>7659</v>
      </c>
      <c r="AC186">
        <v>0</v>
      </c>
    </row>
    <row r="187" spans="1:29" hidden="1" x14ac:dyDescent="0.25">
      <c r="A187" t="s">
        <v>8109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8608</v>
      </c>
      <c r="G187" t="s">
        <v>7503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0" t="s">
        <v>8287</v>
      </c>
      <c r="L187" s="60" t="s">
        <v>7659</v>
      </c>
      <c r="M187">
        <v>1519</v>
      </c>
      <c r="N187" t="s">
        <v>1403</v>
      </c>
      <c r="O187" t="str">
        <f t="shared" si="14"/>
        <v>06141407941017</v>
      </c>
      <c r="P187" t="s">
        <v>1404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7659</v>
      </c>
      <c r="AA187" s="107" t="s">
        <v>1</v>
      </c>
      <c r="AB187" t="s">
        <v>7659</v>
      </c>
      <c r="AC187">
        <v>0</v>
      </c>
    </row>
    <row r="188" spans="1:29" hidden="1" x14ac:dyDescent="0.25">
      <c r="A188" t="s">
        <v>8109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8609</v>
      </c>
      <c r="G188" t="s">
        <v>7503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0" t="s">
        <v>8287</v>
      </c>
      <c r="L188" s="60" t="s">
        <v>7659</v>
      </c>
      <c r="M188">
        <v>2638</v>
      </c>
      <c r="N188" t="s">
        <v>1040</v>
      </c>
      <c r="O188" t="str">
        <f t="shared" si="14"/>
        <v>06142703981055</v>
      </c>
      <c r="P188" t="s">
        <v>1041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7659</v>
      </c>
      <c r="AA188" s="107" t="s">
        <v>1</v>
      </c>
      <c r="AB188" t="s">
        <v>7659</v>
      </c>
      <c r="AC188">
        <v>0</v>
      </c>
    </row>
    <row r="189" spans="1:29" hidden="1" x14ac:dyDescent="0.25">
      <c r="A189" t="s">
        <v>8109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8609</v>
      </c>
      <c r="G189" t="s">
        <v>7503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0" t="s">
        <v>8287</v>
      </c>
      <c r="L189" s="60" t="s">
        <v>7659</v>
      </c>
      <c r="M189">
        <v>106</v>
      </c>
      <c r="N189" t="s">
        <v>495</v>
      </c>
      <c r="O189" t="str">
        <f t="shared" si="14"/>
        <v>06143105181040</v>
      </c>
      <c r="P189" t="s">
        <v>496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7659</v>
      </c>
      <c r="AA189" s="107" t="s">
        <v>1</v>
      </c>
      <c r="AB189" t="s">
        <v>7659</v>
      </c>
      <c r="AC189">
        <v>0</v>
      </c>
    </row>
    <row r="190" spans="1:29" hidden="1" x14ac:dyDescent="0.25">
      <c r="A190" t="s">
        <v>8109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8624</v>
      </c>
      <c r="G190" t="s">
        <v>7503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0" t="s">
        <v>8287</v>
      </c>
      <c r="L190" s="60" t="s">
        <v>7659</v>
      </c>
      <c r="M190">
        <v>5057</v>
      </c>
      <c r="N190" t="s">
        <v>1436</v>
      </c>
      <c r="O190" t="str">
        <f t="shared" si="14"/>
        <v>06141605081040</v>
      </c>
      <c r="P190" t="s">
        <v>1437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7659</v>
      </c>
      <c r="AA190" s="107" t="s">
        <v>1</v>
      </c>
      <c r="AB190" t="s">
        <v>7828</v>
      </c>
      <c r="AC190">
        <v>403.92</v>
      </c>
    </row>
    <row r="191" spans="1:29" hidden="1" x14ac:dyDescent="0.25">
      <c r="A191" t="s">
        <v>8109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8624</v>
      </c>
      <c r="G191" t="s">
        <v>7503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0" t="s">
        <v>8287</v>
      </c>
      <c r="L191" s="60" t="s">
        <v>7659</v>
      </c>
      <c r="M191">
        <v>2159363</v>
      </c>
      <c r="N191" t="s">
        <v>1339</v>
      </c>
      <c r="O191" t="str">
        <f t="shared" si="14"/>
        <v>06142708101053</v>
      </c>
      <c r="P191" t="s">
        <v>1340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7659</v>
      </c>
      <c r="AA191" s="107" t="s">
        <v>1</v>
      </c>
      <c r="AB191" t="s">
        <v>7659</v>
      </c>
      <c r="AC191">
        <v>0</v>
      </c>
    </row>
    <row r="192" spans="1:29" hidden="1" x14ac:dyDescent="0.25">
      <c r="A192" t="s">
        <v>8109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8624</v>
      </c>
      <c r="G192" t="s">
        <v>7503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0" t="s">
        <v>8287</v>
      </c>
      <c r="L192" s="60" t="s">
        <v>7659</v>
      </c>
      <c r="M192">
        <v>28531</v>
      </c>
      <c r="N192" t="s">
        <v>1349</v>
      </c>
      <c r="O192" t="str">
        <f t="shared" si="14"/>
        <v>14162710661017</v>
      </c>
      <c r="P192" t="s">
        <v>1350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7659</v>
      </c>
      <c r="AA192" s="107" t="s">
        <v>1</v>
      </c>
      <c r="AB192" t="s">
        <v>7659</v>
      </c>
      <c r="AC192">
        <v>0</v>
      </c>
    </row>
    <row r="193" spans="1:29" hidden="1" x14ac:dyDescent="0.25">
      <c r="A193" t="s">
        <v>8109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8610</v>
      </c>
      <c r="G193" t="s">
        <v>7503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0" t="s">
        <v>8287</v>
      </c>
      <c r="L193" s="60" t="s">
        <v>7659</v>
      </c>
      <c r="M193">
        <v>309391</v>
      </c>
      <c r="N193" t="s">
        <v>2522</v>
      </c>
      <c r="O193" t="str">
        <f t="shared" si="14"/>
        <v>06141312850038</v>
      </c>
      <c r="P193" t="s">
        <v>2523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7659</v>
      </c>
      <c r="AA193" s="107" t="s">
        <v>1</v>
      </c>
      <c r="AB193" t="s">
        <v>7659</v>
      </c>
      <c r="AC193">
        <v>0</v>
      </c>
    </row>
    <row r="194" spans="1:29" hidden="1" x14ac:dyDescent="0.25">
      <c r="A194" t="s">
        <v>8109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8610</v>
      </c>
      <c r="G194" t="s">
        <v>7503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0" t="s">
        <v>8287</v>
      </c>
      <c r="L194" s="60" t="s">
        <v>7659</v>
      </c>
      <c r="M194">
        <v>3986</v>
      </c>
      <c r="N194" t="s">
        <v>7347</v>
      </c>
      <c r="O194" t="str">
        <f t="shared" si="14"/>
        <v>06140404081061</v>
      </c>
      <c r="P194" t="s">
        <v>7348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7659</v>
      </c>
      <c r="AA194" s="107" t="s">
        <v>1</v>
      </c>
      <c r="AB194" t="s">
        <v>7659</v>
      </c>
      <c r="AC194">
        <v>0</v>
      </c>
    </row>
    <row r="195" spans="1:29" hidden="1" x14ac:dyDescent="0.25">
      <c r="A195" t="s">
        <v>8109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8613</v>
      </c>
      <c r="G195" t="s">
        <v>7503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0" t="s">
        <v>8287</v>
      </c>
      <c r="L195" s="60" t="s">
        <v>7659</v>
      </c>
      <c r="M195">
        <v>209180</v>
      </c>
      <c r="N195" t="s">
        <v>1426</v>
      </c>
      <c r="O195" t="str">
        <f t="shared" ref="O195:O258" si="19">IF(N195="",Z195,N195)</f>
        <v>06141512001054</v>
      </c>
      <c r="P195" t="s">
        <v>1427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7659</v>
      </c>
      <c r="AA195" s="107" t="s">
        <v>1</v>
      </c>
      <c r="AB195" t="s">
        <v>7907</v>
      </c>
      <c r="AC195">
        <v>576.45000000000005</v>
      </c>
    </row>
    <row r="196" spans="1:29" hidden="1" x14ac:dyDescent="0.25">
      <c r="A196" t="s">
        <v>8109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8613</v>
      </c>
      <c r="G196" t="s">
        <v>7503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0" t="s">
        <v>8287</v>
      </c>
      <c r="L196" s="60" t="s">
        <v>7659</v>
      </c>
      <c r="M196">
        <v>30624</v>
      </c>
      <c r="N196" t="s">
        <v>1367</v>
      </c>
      <c r="O196" t="str">
        <f t="shared" si="19"/>
        <v>06142501101070</v>
      </c>
      <c r="P196" t="s">
        <v>1368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7659</v>
      </c>
      <c r="AA196" s="107" t="s">
        <v>1</v>
      </c>
      <c r="AB196" t="s">
        <v>7659</v>
      </c>
      <c r="AC196">
        <v>0</v>
      </c>
    </row>
    <row r="197" spans="1:29" hidden="1" x14ac:dyDescent="0.25">
      <c r="A197" t="s">
        <v>8109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8613</v>
      </c>
      <c r="G197" t="s">
        <v>7503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0" t="s">
        <v>8287</v>
      </c>
      <c r="L197" s="60" t="s">
        <v>7659</v>
      </c>
      <c r="M197">
        <v>2516</v>
      </c>
      <c r="N197" t="s">
        <v>1040</v>
      </c>
      <c r="O197" t="str">
        <f t="shared" si="19"/>
        <v>06142703981055</v>
      </c>
      <c r="P197" t="s">
        <v>1041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7659</v>
      </c>
      <c r="AA197" s="107" t="s">
        <v>1</v>
      </c>
      <c r="AB197" t="s">
        <v>7828</v>
      </c>
      <c r="AC197">
        <v>522.05999999999995</v>
      </c>
    </row>
    <row r="198" spans="1:29" hidden="1" x14ac:dyDescent="0.25">
      <c r="A198" t="s">
        <v>8109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8613</v>
      </c>
      <c r="G198" t="s">
        <v>7503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0" t="s">
        <v>8287</v>
      </c>
      <c r="L198" s="60" t="s">
        <v>7659</v>
      </c>
      <c r="M198">
        <v>2508</v>
      </c>
      <c r="N198" t="s">
        <v>1040</v>
      </c>
      <c r="O198" t="str">
        <f t="shared" si="19"/>
        <v>06142703981055</v>
      </c>
      <c r="P198" t="s">
        <v>1041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7659</v>
      </c>
      <c r="AA198" s="107" t="s">
        <v>1</v>
      </c>
      <c r="AB198" t="s">
        <v>7659</v>
      </c>
      <c r="AC198">
        <v>0</v>
      </c>
    </row>
    <row r="199" spans="1:29" hidden="1" x14ac:dyDescent="0.25">
      <c r="A199" t="s">
        <v>8109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8613</v>
      </c>
      <c r="G199" t="s">
        <v>7503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0" t="s">
        <v>8287</v>
      </c>
      <c r="L199" s="60" t="s">
        <v>7659</v>
      </c>
      <c r="M199">
        <v>2509</v>
      </c>
      <c r="N199" t="s">
        <v>1040</v>
      </c>
      <c r="O199" t="str">
        <f t="shared" si="19"/>
        <v>06142703981055</v>
      </c>
      <c r="P199" t="s">
        <v>1041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7659</v>
      </c>
      <c r="AA199" s="107" t="s">
        <v>1</v>
      </c>
      <c r="AB199" t="s">
        <v>7828</v>
      </c>
      <c r="AC199">
        <v>209.37</v>
      </c>
    </row>
    <row r="200" spans="1:29" hidden="1" x14ac:dyDescent="0.25">
      <c r="A200" t="s">
        <v>8109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8613</v>
      </c>
      <c r="G200" t="s">
        <v>7503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0" t="s">
        <v>8287</v>
      </c>
      <c r="L200" s="60" t="s">
        <v>7659</v>
      </c>
      <c r="M200">
        <v>5681</v>
      </c>
      <c r="N200" t="s">
        <v>1373</v>
      </c>
      <c r="O200" t="str">
        <f t="shared" si="19"/>
        <v>06140210081052</v>
      </c>
      <c r="P200" t="s">
        <v>1374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7659</v>
      </c>
      <c r="AA200" s="107" t="s">
        <v>1</v>
      </c>
      <c r="AB200" t="s">
        <v>7659</v>
      </c>
      <c r="AC200">
        <v>0</v>
      </c>
    </row>
    <row r="201" spans="1:29" hidden="1" x14ac:dyDescent="0.25">
      <c r="A201" t="s">
        <v>8109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8613</v>
      </c>
      <c r="G201" t="s">
        <v>7503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0" t="s">
        <v>8287</v>
      </c>
      <c r="L201" s="60" t="s">
        <v>7659</v>
      </c>
      <c r="M201">
        <v>4228160</v>
      </c>
      <c r="N201" t="s">
        <v>1310</v>
      </c>
      <c r="O201" t="str">
        <f t="shared" si="19"/>
        <v>06140108580017</v>
      </c>
      <c r="P201" t="s">
        <v>1311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7659</v>
      </c>
      <c r="AA201" s="107" t="s">
        <v>1</v>
      </c>
      <c r="AB201" t="s">
        <v>7659</v>
      </c>
      <c r="AC201">
        <v>0</v>
      </c>
    </row>
    <row r="202" spans="1:29" hidden="1" x14ac:dyDescent="0.25">
      <c r="A202" t="s">
        <v>8109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8613</v>
      </c>
      <c r="G202" t="s">
        <v>7503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0" t="s">
        <v>8287</v>
      </c>
      <c r="L202" s="60" t="s">
        <v>7659</v>
      </c>
      <c r="M202">
        <v>25</v>
      </c>
      <c r="N202" t="s">
        <v>7904</v>
      </c>
      <c r="O202" t="str">
        <f t="shared" si="19"/>
        <v>05112011861033</v>
      </c>
      <c r="P202" t="s">
        <v>7905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7659</v>
      </c>
      <c r="AA202" s="107" t="s">
        <v>1</v>
      </c>
      <c r="AB202" t="s">
        <v>7659</v>
      </c>
      <c r="AC202">
        <v>0</v>
      </c>
    </row>
    <row r="203" spans="1:29" hidden="1" x14ac:dyDescent="0.25">
      <c r="A203" t="s">
        <v>8109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8614</v>
      </c>
      <c r="G203" t="s">
        <v>7503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0" t="s">
        <v>8287</v>
      </c>
      <c r="L203" s="60" t="s">
        <v>7659</v>
      </c>
      <c r="M203">
        <v>27745</v>
      </c>
      <c r="N203" t="s">
        <v>1349</v>
      </c>
      <c r="O203" t="str">
        <f t="shared" si="19"/>
        <v>14162710661017</v>
      </c>
      <c r="P203" t="s">
        <v>1350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7659</v>
      </c>
      <c r="AA203" s="107" t="s">
        <v>1</v>
      </c>
      <c r="AB203" t="s">
        <v>7828</v>
      </c>
      <c r="AC203">
        <v>148.62</v>
      </c>
    </row>
    <row r="204" spans="1:29" hidden="1" x14ac:dyDescent="0.25">
      <c r="A204" t="s">
        <v>8109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8615</v>
      </c>
      <c r="G204" t="s">
        <v>7503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0" t="s">
        <v>8287</v>
      </c>
      <c r="L204" s="60" t="s">
        <v>7659</v>
      </c>
      <c r="M204">
        <v>626369</v>
      </c>
      <c r="N204" t="s">
        <v>1318</v>
      </c>
      <c r="O204" t="str">
        <f t="shared" si="19"/>
        <v>06141101690011</v>
      </c>
      <c r="P204" t="s">
        <v>1319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7659</v>
      </c>
      <c r="AA204" s="107" t="s">
        <v>1</v>
      </c>
      <c r="AB204" t="s">
        <v>7659</v>
      </c>
      <c r="AC204">
        <v>0</v>
      </c>
    </row>
    <row r="205" spans="1:29" hidden="1" x14ac:dyDescent="0.25">
      <c r="A205" t="s">
        <v>8109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8615</v>
      </c>
      <c r="G205" t="s">
        <v>7503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0" t="s">
        <v>8287</v>
      </c>
      <c r="L205" s="60" t="s">
        <v>7659</v>
      </c>
      <c r="M205">
        <v>378</v>
      </c>
      <c r="N205" t="s">
        <v>1462</v>
      </c>
      <c r="O205" t="str">
        <f t="shared" si="19"/>
        <v>11181602731029</v>
      </c>
      <c r="P205" t="s">
        <v>1463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7659</v>
      </c>
      <c r="AA205" s="107" t="s">
        <v>1</v>
      </c>
      <c r="AB205" t="s">
        <v>7659</v>
      </c>
      <c r="AC205">
        <v>0</v>
      </c>
    </row>
    <row r="206" spans="1:29" hidden="1" x14ac:dyDescent="0.25">
      <c r="A206" t="s">
        <v>8109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8616</v>
      </c>
      <c r="G206" t="s">
        <v>7503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0" t="s">
        <v>8287</v>
      </c>
      <c r="L206" s="60" t="s">
        <v>7659</v>
      </c>
      <c r="M206">
        <v>4728</v>
      </c>
      <c r="N206" t="s">
        <v>1347</v>
      </c>
      <c r="O206" t="str">
        <f t="shared" si="19"/>
        <v>06141708071034</v>
      </c>
      <c r="P206" t="s">
        <v>1348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7659</v>
      </c>
      <c r="AA206" s="107" t="s">
        <v>1</v>
      </c>
      <c r="AB206" t="s">
        <v>7828</v>
      </c>
      <c r="AC206">
        <v>269.27999999999997</v>
      </c>
    </row>
    <row r="207" spans="1:29" hidden="1" x14ac:dyDescent="0.25">
      <c r="A207" t="s">
        <v>8109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8623</v>
      </c>
      <c r="G207" t="s">
        <v>7503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0" t="s">
        <v>8287</v>
      </c>
      <c r="L207" s="60" t="s">
        <v>7659</v>
      </c>
      <c r="M207">
        <v>2448</v>
      </c>
      <c r="N207" t="s">
        <v>1040</v>
      </c>
      <c r="O207" t="str">
        <f t="shared" si="19"/>
        <v>06142703981055</v>
      </c>
      <c r="P207" t="s">
        <v>1041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7659</v>
      </c>
      <c r="AA207" s="107" t="s">
        <v>1</v>
      </c>
      <c r="AB207" t="s">
        <v>7659</v>
      </c>
      <c r="AC207">
        <v>0</v>
      </c>
    </row>
    <row r="208" spans="1:29" hidden="1" x14ac:dyDescent="0.25">
      <c r="A208" t="s">
        <v>8109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8623</v>
      </c>
      <c r="G208" t="s">
        <v>7503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0" t="s">
        <v>8287</v>
      </c>
      <c r="L208" s="60" t="s">
        <v>7659</v>
      </c>
      <c r="M208">
        <v>2449</v>
      </c>
      <c r="N208" t="s">
        <v>1040</v>
      </c>
      <c r="O208" t="str">
        <f t="shared" si="19"/>
        <v>06142703981055</v>
      </c>
      <c r="P208" t="s">
        <v>1041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7659</v>
      </c>
      <c r="AA208" s="107" t="s">
        <v>1</v>
      </c>
      <c r="AB208" t="s">
        <v>7659</v>
      </c>
      <c r="AC208">
        <v>0</v>
      </c>
    </row>
    <row r="209" spans="1:29" hidden="1" x14ac:dyDescent="0.25">
      <c r="A209" t="s">
        <v>8109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8623</v>
      </c>
      <c r="G209" t="s">
        <v>7503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0" t="s">
        <v>8287</v>
      </c>
      <c r="L209" s="60" t="s">
        <v>7659</v>
      </c>
      <c r="M209">
        <v>22520</v>
      </c>
      <c r="N209" t="s">
        <v>1379</v>
      </c>
      <c r="O209" t="str">
        <f t="shared" si="19"/>
        <v>06140406191018</v>
      </c>
      <c r="P209" t="s">
        <v>1380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7659</v>
      </c>
      <c r="AA209" s="107" t="s">
        <v>1</v>
      </c>
      <c r="AB209" t="s">
        <v>7828</v>
      </c>
      <c r="AC209">
        <v>143.15</v>
      </c>
    </row>
    <row r="210" spans="1:29" hidden="1" x14ac:dyDescent="0.25">
      <c r="A210" t="s">
        <v>8109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8623</v>
      </c>
      <c r="G210" t="s">
        <v>7503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0" t="s">
        <v>8287</v>
      </c>
      <c r="L210" s="60" t="s">
        <v>7659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7659</v>
      </c>
      <c r="AA210" s="107" t="s">
        <v>1</v>
      </c>
      <c r="AB210" t="s">
        <v>7659</v>
      </c>
      <c r="AC210">
        <v>0</v>
      </c>
    </row>
    <row r="211" spans="1:29" hidden="1" x14ac:dyDescent="0.25">
      <c r="A211" t="s">
        <v>8109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8622</v>
      </c>
      <c r="G211" t="s">
        <v>7503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0" t="s">
        <v>8287</v>
      </c>
      <c r="L211" s="60" t="s">
        <v>7659</v>
      </c>
      <c r="M211">
        <v>1534163</v>
      </c>
      <c r="N211" t="s">
        <v>1377</v>
      </c>
      <c r="O211" t="str">
        <f t="shared" si="19"/>
        <v>06140812610145</v>
      </c>
      <c r="P211" t="s">
        <v>1378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7659</v>
      </c>
      <c r="AA211" s="107" t="s">
        <v>1</v>
      </c>
      <c r="AB211" t="s">
        <v>7659</v>
      </c>
      <c r="AC211">
        <v>0</v>
      </c>
    </row>
    <row r="212" spans="1:29" hidden="1" x14ac:dyDescent="0.25">
      <c r="A212" t="s">
        <v>8109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8622</v>
      </c>
      <c r="G212" t="s">
        <v>7503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0" t="s">
        <v>8287</v>
      </c>
      <c r="L212" s="60" t="s">
        <v>7659</v>
      </c>
      <c r="M212">
        <v>2349</v>
      </c>
      <c r="N212" t="s">
        <v>1040</v>
      </c>
      <c r="O212" t="str">
        <f t="shared" si="19"/>
        <v>06142703981055</v>
      </c>
      <c r="P212" t="s">
        <v>1041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7659</v>
      </c>
      <c r="AA212" s="107" t="s">
        <v>1</v>
      </c>
      <c r="AB212" t="s">
        <v>7659</v>
      </c>
      <c r="AC212">
        <v>0</v>
      </c>
    </row>
    <row r="213" spans="1:29" hidden="1" x14ac:dyDescent="0.25">
      <c r="A213" t="s">
        <v>8109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8622</v>
      </c>
      <c r="G213" t="s">
        <v>7503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0" t="s">
        <v>8287</v>
      </c>
      <c r="L213" s="60" t="s">
        <v>7659</v>
      </c>
      <c r="M213">
        <v>1347669</v>
      </c>
      <c r="N213" t="s">
        <v>1339</v>
      </c>
      <c r="O213" t="str">
        <f t="shared" si="19"/>
        <v>06142708101053</v>
      </c>
      <c r="P213" t="s">
        <v>1340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7659</v>
      </c>
      <c r="AA213" s="107" t="s">
        <v>1</v>
      </c>
      <c r="AB213" t="s">
        <v>7659</v>
      </c>
      <c r="AC213">
        <v>0</v>
      </c>
    </row>
    <row r="214" spans="1:29" hidden="1" x14ac:dyDescent="0.25">
      <c r="A214" t="s">
        <v>8109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8622</v>
      </c>
      <c r="G214" t="s">
        <v>7503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0" t="s">
        <v>8287</v>
      </c>
      <c r="L214" s="60" t="s">
        <v>7659</v>
      </c>
      <c r="M214">
        <v>1125</v>
      </c>
      <c r="N214" t="s">
        <v>1355</v>
      </c>
      <c r="O214" t="str">
        <f t="shared" si="19"/>
        <v>06143003710013</v>
      </c>
      <c r="P214" t="s">
        <v>1356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7659</v>
      </c>
      <c r="AA214" s="107" t="s">
        <v>1</v>
      </c>
      <c r="AB214" t="s">
        <v>7659</v>
      </c>
      <c r="AC214">
        <v>0</v>
      </c>
    </row>
    <row r="215" spans="1:29" hidden="1" x14ac:dyDescent="0.25">
      <c r="A215" t="s">
        <v>8109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8618</v>
      </c>
      <c r="G215" t="s">
        <v>7503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0" t="s">
        <v>8287</v>
      </c>
      <c r="L215" s="60" t="s">
        <v>7659</v>
      </c>
      <c r="M215">
        <v>183148</v>
      </c>
      <c r="N215" t="s">
        <v>1359</v>
      </c>
      <c r="O215" t="str">
        <f t="shared" si="19"/>
        <v>06141403161033</v>
      </c>
      <c r="P215" t="s">
        <v>1360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7659</v>
      </c>
      <c r="AA215" s="107" t="s">
        <v>1</v>
      </c>
      <c r="AB215" t="s">
        <v>7659</v>
      </c>
      <c r="AC215">
        <v>0</v>
      </c>
    </row>
    <row r="216" spans="1:29" hidden="1" x14ac:dyDescent="0.25">
      <c r="A216" t="s">
        <v>8109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8621</v>
      </c>
      <c r="G216" t="s">
        <v>7503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0" t="s">
        <v>8287</v>
      </c>
      <c r="L216" s="60" t="s">
        <v>7659</v>
      </c>
      <c r="M216">
        <v>661</v>
      </c>
      <c r="N216" t="s">
        <v>2231</v>
      </c>
      <c r="O216" t="str">
        <f t="shared" si="19"/>
        <v>05112308101011</v>
      </c>
      <c r="P216" t="s">
        <v>2232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7659</v>
      </c>
      <c r="AA216" s="107" t="s">
        <v>1</v>
      </c>
      <c r="AB216" t="s">
        <v>7659</v>
      </c>
      <c r="AC216">
        <v>0</v>
      </c>
    </row>
    <row r="217" spans="1:29" hidden="1" x14ac:dyDescent="0.25">
      <c r="A217" t="s">
        <v>8109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8621</v>
      </c>
      <c r="G217" t="s">
        <v>7503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0" t="s">
        <v>8287</v>
      </c>
      <c r="L217" s="60" t="s">
        <v>7659</v>
      </c>
      <c r="M217">
        <v>2156874</v>
      </c>
      <c r="N217" t="s">
        <v>1339</v>
      </c>
      <c r="O217" t="str">
        <f t="shared" si="19"/>
        <v>06142708101053</v>
      </c>
      <c r="P217" t="s">
        <v>1340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7659</v>
      </c>
      <c r="AA217" s="107" t="s">
        <v>1</v>
      </c>
      <c r="AB217" t="s">
        <v>7659</v>
      </c>
      <c r="AC217">
        <v>0</v>
      </c>
    </row>
    <row r="218" spans="1:29" hidden="1" x14ac:dyDescent="0.25">
      <c r="A218" t="s">
        <v>8109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8520</v>
      </c>
      <c r="G218" t="s">
        <v>7503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0" t="s">
        <v>8287</v>
      </c>
      <c r="L218" s="60" t="s">
        <v>7659</v>
      </c>
      <c r="M218">
        <v>2261</v>
      </c>
      <c r="N218" t="s">
        <v>1040</v>
      </c>
      <c r="O218" t="str">
        <f t="shared" si="19"/>
        <v>06142703981055</v>
      </c>
      <c r="P218" t="s">
        <v>1041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7659</v>
      </c>
      <c r="AA218" s="107" t="s">
        <v>1</v>
      </c>
      <c r="AB218" t="s">
        <v>7659</v>
      </c>
      <c r="AC218">
        <v>0</v>
      </c>
    </row>
    <row r="219" spans="1:29" hidden="1" x14ac:dyDescent="0.25">
      <c r="A219" t="s">
        <v>8109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8495</v>
      </c>
      <c r="G219" t="s">
        <v>7503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0" t="s">
        <v>8287</v>
      </c>
      <c r="L219" s="60" t="s">
        <v>7659</v>
      </c>
      <c r="M219">
        <v>22278</v>
      </c>
      <c r="N219" t="s">
        <v>1322</v>
      </c>
      <c r="O219" t="str">
        <f t="shared" si="19"/>
        <v>06142302931020</v>
      </c>
      <c r="P219" t="s">
        <v>1323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7659</v>
      </c>
      <c r="AA219" s="107" t="s">
        <v>1</v>
      </c>
      <c r="AB219" t="s">
        <v>7659</v>
      </c>
      <c r="AC219">
        <v>0</v>
      </c>
    </row>
    <row r="220" spans="1:29" hidden="1" x14ac:dyDescent="0.25">
      <c r="A220" t="s">
        <v>8109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8499</v>
      </c>
      <c r="G220" t="s">
        <v>7503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0" t="s">
        <v>8287</v>
      </c>
      <c r="L220" s="60" t="s">
        <v>7659</v>
      </c>
      <c r="M220">
        <v>97023</v>
      </c>
      <c r="N220" t="s">
        <v>1302</v>
      </c>
      <c r="O220" t="str">
        <f t="shared" si="19"/>
        <v>94832404991012</v>
      </c>
      <c r="P220" t="s">
        <v>1303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7659</v>
      </c>
      <c r="AA220" s="107" t="s">
        <v>1</v>
      </c>
      <c r="AB220" t="s">
        <v>7659</v>
      </c>
      <c r="AC220">
        <v>0</v>
      </c>
    </row>
    <row r="221" spans="1:29" hidden="1" x14ac:dyDescent="0.25">
      <c r="A221" t="s">
        <v>8109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8502</v>
      </c>
      <c r="G221" t="s">
        <v>7503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0" t="s">
        <v>8287</v>
      </c>
      <c r="L221" s="60" t="s">
        <v>7659</v>
      </c>
      <c r="M221">
        <v>2743</v>
      </c>
      <c r="N221" t="s">
        <v>1496</v>
      </c>
      <c r="O221" t="str">
        <f t="shared" si="19"/>
        <v>13071610671016</v>
      </c>
      <c r="P221" t="s">
        <v>1497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7659</v>
      </c>
      <c r="AA221" s="107" t="s">
        <v>1</v>
      </c>
      <c r="AB221" t="s">
        <v>7659</v>
      </c>
      <c r="AC221">
        <v>0</v>
      </c>
    </row>
    <row r="222" spans="1:29" hidden="1" x14ac:dyDescent="0.25">
      <c r="A222" t="s">
        <v>8109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8521</v>
      </c>
      <c r="G222" t="s">
        <v>7503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0" t="s">
        <v>8287</v>
      </c>
      <c r="L222" s="60" t="s">
        <v>7659</v>
      </c>
      <c r="M222">
        <v>72670</v>
      </c>
      <c r="N222" t="s">
        <v>1302</v>
      </c>
      <c r="O222" t="str">
        <f t="shared" si="19"/>
        <v>94832404991012</v>
      </c>
      <c r="P222" t="s">
        <v>1303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7659</v>
      </c>
      <c r="AA222" s="107" t="s">
        <v>1</v>
      </c>
      <c r="AB222" t="s">
        <v>7659</v>
      </c>
      <c r="AC222">
        <v>0</v>
      </c>
    </row>
    <row r="223" spans="1:29" hidden="1" x14ac:dyDescent="0.25">
      <c r="A223" t="s">
        <v>8109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8620</v>
      </c>
      <c r="G223" t="s">
        <v>7503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0" t="s">
        <v>8287</v>
      </c>
      <c r="L223" s="60" t="s">
        <v>7659</v>
      </c>
      <c r="M223">
        <v>7550</v>
      </c>
      <c r="N223" t="s">
        <v>2815</v>
      </c>
      <c r="O223" t="str">
        <f t="shared" si="19"/>
        <v>06141402891011</v>
      </c>
      <c r="P223" t="s">
        <v>2816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7659</v>
      </c>
      <c r="AA223" s="107" t="s">
        <v>1</v>
      </c>
      <c r="AB223" t="s">
        <v>7836</v>
      </c>
      <c r="AC223">
        <v>9.02</v>
      </c>
    </row>
    <row r="224" spans="1:29" hidden="1" x14ac:dyDescent="0.25">
      <c r="A224" t="s">
        <v>8109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8620</v>
      </c>
      <c r="G224" t="s">
        <v>7503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0" t="s">
        <v>8287</v>
      </c>
      <c r="L224" s="60" t="s">
        <v>7659</v>
      </c>
      <c r="M224">
        <v>117138</v>
      </c>
      <c r="N224" t="s">
        <v>1506</v>
      </c>
      <c r="O224" t="str">
        <f t="shared" si="19"/>
        <v>06141702660013</v>
      </c>
      <c r="P224" t="s">
        <v>1507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7659</v>
      </c>
      <c r="AA224" s="107" t="s">
        <v>1</v>
      </c>
      <c r="AB224" t="s">
        <v>7659</v>
      </c>
      <c r="AC224">
        <v>0</v>
      </c>
    </row>
    <row r="225" spans="1:29" hidden="1" x14ac:dyDescent="0.25">
      <c r="A225" t="s">
        <v>8109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8411</v>
      </c>
      <c r="G225" t="s">
        <v>7503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0" t="s">
        <v>8287</v>
      </c>
      <c r="L225" s="60" t="s">
        <v>7659</v>
      </c>
      <c r="M225">
        <v>72</v>
      </c>
      <c r="N225" t="s">
        <v>1285</v>
      </c>
      <c r="O225" t="str">
        <f t="shared" si="19"/>
        <v>06141203791032</v>
      </c>
      <c r="P225" t="s">
        <v>1286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7659</v>
      </c>
      <c r="AA225" s="107" t="s">
        <v>1</v>
      </c>
      <c r="AB225" t="s">
        <v>7659</v>
      </c>
      <c r="AC225">
        <v>0</v>
      </c>
    </row>
    <row r="226" spans="1:29" hidden="1" x14ac:dyDescent="0.25">
      <c r="A226" t="s">
        <v>8108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8504</v>
      </c>
      <c r="G226" t="s">
        <v>7503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0" t="s">
        <v>8287</v>
      </c>
      <c r="L226" s="60" t="s">
        <v>7659</v>
      </c>
      <c r="M226">
        <v>972074</v>
      </c>
      <c r="N226" t="s">
        <v>39</v>
      </c>
      <c r="O226" t="str">
        <f t="shared" si="19"/>
        <v>06141909001034</v>
      </c>
      <c r="P226" t="s">
        <v>1393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7659</v>
      </c>
      <c r="AA226" s="107" t="s">
        <v>1</v>
      </c>
      <c r="AB226" t="s">
        <v>7659</v>
      </c>
      <c r="AC226">
        <v>0</v>
      </c>
    </row>
    <row r="227" spans="1:29" hidden="1" x14ac:dyDescent="0.25">
      <c r="A227" t="s">
        <v>8108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8521</v>
      </c>
      <c r="G227" t="s">
        <v>7503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0" t="s">
        <v>8287</v>
      </c>
      <c r="L227" s="60" t="s">
        <v>7659</v>
      </c>
      <c r="M227">
        <v>45078</v>
      </c>
      <c r="N227" t="s">
        <v>2130</v>
      </c>
      <c r="O227" t="str">
        <f t="shared" si="19"/>
        <v>06141612991019</v>
      </c>
      <c r="P227" t="s">
        <v>2131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7659</v>
      </c>
      <c r="AA227" s="107" t="s">
        <v>1</v>
      </c>
      <c r="AB227" t="s">
        <v>7659</v>
      </c>
      <c r="AC227">
        <v>0</v>
      </c>
    </row>
    <row r="228" spans="1:29" hidden="1" x14ac:dyDescent="0.25">
      <c r="A228" t="s">
        <v>8108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8498</v>
      </c>
      <c r="G228" t="s">
        <v>7503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0" t="s">
        <v>8287</v>
      </c>
      <c r="L228" s="60" t="s">
        <v>7659</v>
      </c>
      <c r="M228">
        <v>1457</v>
      </c>
      <c r="N228" t="s">
        <v>8515</v>
      </c>
      <c r="O228" t="str">
        <f t="shared" si="19"/>
        <v>06141002041019</v>
      </c>
      <c r="P228" t="s">
        <v>8516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7659</v>
      </c>
      <c r="AA228" s="107" t="s">
        <v>1</v>
      </c>
      <c r="AB228" t="s">
        <v>7659</v>
      </c>
      <c r="AC228">
        <v>0</v>
      </c>
    </row>
    <row r="229" spans="1:29" hidden="1" x14ac:dyDescent="0.25">
      <c r="A229" t="s">
        <v>8108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8534</v>
      </c>
      <c r="G229" t="s">
        <v>7503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0" t="s">
        <v>8287</v>
      </c>
      <c r="L229" s="60" t="s">
        <v>7659</v>
      </c>
      <c r="M229">
        <v>1011239</v>
      </c>
      <c r="N229" t="s">
        <v>39</v>
      </c>
      <c r="O229" t="str">
        <f t="shared" si="19"/>
        <v>06141909001034</v>
      </c>
      <c r="P229" t="s">
        <v>1393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7659</v>
      </c>
      <c r="AA229" s="107" t="s">
        <v>1</v>
      </c>
      <c r="AB229" t="s">
        <v>7659</v>
      </c>
      <c r="AC229">
        <v>0</v>
      </c>
    </row>
    <row r="230" spans="1:29" hidden="1" x14ac:dyDescent="0.25">
      <c r="A230" t="s">
        <v>8108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8497</v>
      </c>
      <c r="G230" t="s">
        <v>7503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0" t="s">
        <v>8287</v>
      </c>
      <c r="L230" s="60" t="s">
        <v>7659</v>
      </c>
      <c r="M230">
        <v>1985</v>
      </c>
      <c r="N230" t="s">
        <v>8532</v>
      </c>
      <c r="O230" t="str">
        <f t="shared" si="19"/>
        <v>07092307510014</v>
      </c>
      <c r="P230" t="s">
        <v>8533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7659</v>
      </c>
      <c r="AA230" s="107" t="s">
        <v>1</v>
      </c>
      <c r="AB230" t="s">
        <v>7659</v>
      </c>
      <c r="AC230">
        <v>0</v>
      </c>
    </row>
    <row r="231" spans="1:29" hidden="1" x14ac:dyDescent="0.25">
      <c r="A231" t="s">
        <v>8108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8505</v>
      </c>
      <c r="G231" t="s">
        <v>7503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0" t="s">
        <v>8287</v>
      </c>
      <c r="L231" s="60" t="s">
        <v>7659</v>
      </c>
      <c r="M231">
        <v>37832</v>
      </c>
      <c r="N231" t="s">
        <v>1417</v>
      </c>
      <c r="O231" t="str">
        <f t="shared" si="19"/>
        <v>05111703630014</v>
      </c>
      <c r="P231" t="s">
        <v>1418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7659</v>
      </c>
      <c r="AA231" s="107" t="s">
        <v>1</v>
      </c>
      <c r="AB231" t="s">
        <v>7659</v>
      </c>
      <c r="AC231">
        <v>0</v>
      </c>
    </row>
    <row r="232" spans="1:29" hidden="1" x14ac:dyDescent="0.25">
      <c r="A232" t="s">
        <v>8108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8505</v>
      </c>
      <c r="G232" t="s">
        <v>7503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0" t="s">
        <v>8287</v>
      </c>
      <c r="L232" s="60" t="s">
        <v>7659</v>
      </c>
      <c r="M232">
        <v>2187972</v>
      </c>
      <c r="N232" t="s">
        <v>1316</v>
      </c>
      <c r="O232" t="str">
        <f t="shared" si="19"/>
        <v>14070503650018</v>
      </c>
      <c r="P232" t="s">
        <v>1317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7659</v>
      </c>
      <c r="AA232" s="107" t="s">
        <v>1</v>
      </c>
      <c r="AB232" t="s">
        <v>7659</v>
      </c>
      <c r="AC232">
        <v>0</v>
      </c>
    </row>
    <row r="233" spans="1:29" hidden="1" x14ac:dyDescent="0.25">
      <c r="A233" t="s">
        <v>8108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8498</v>
      </c>
      <c r="G233" t="s">
        <v>7503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0" t="s">
        <v>8287</v>
      </c>
      <c r="L233" s="60" t="s">
        <v>7659</v>
      </c>
      <c r="M233">
        <v>27972</v>
      </c>
      <c r="N233" t="s">
        <v>1314</v>
      </c>
      <c r="O233" t="str">
        <f t="shared" si="19"/>
        <v>06140711071030</v>
      </c>
      <c r="P233" t="s">
        <v>1315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7659</v>
      </c>
      <c r="AA233" s="107" t="s">
        <v>1</v>
      </c>
      <c r="AB233" t="s">
        <v>7659</v>
      </c>
      <c r="AC233">
        <v>0</v>
      </c>
    </row>
    <row r="234" spans="1:29" hidden="1" x14ac:dyDescent="0.25">
      <c r="A234" t="s">
        <v>8108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8498</v>
      </c>
      <c r="G234" t="s">
        <v>7503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0" t="s">
        <v>8287</v>
      </c>
      <c r="L234" s="60" t="s">
        <v>7659</v>
      </c>
      <c r="M234">
        <v>1245469</v>
      </c>
      <c r="N234" t="s">
        <v>1339</v>
      </c>
      <c r="O234" t="str">
        <f t="shared" si="19"/>
        <v>06142708101053</v>
      </c>
      <c r="P234" t="s">
        <v>1340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7659</v>
      </c>
      <c r="AA234" s="107" t="s">
        <v>1</v>
      </c>
      <c r="AB234" t="s">
        <v>7659</v>
      </c>
      <c r="AC234">
        <v>0</v>
      </c>
    </row>
    <row r="235" spans="1:29" hidden="1" x14ac:dyDescent="0.25">
      <c r="A235" t="s">
        <v>8108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8531</v>
      </c>
      <c r="G235" t="s">
        <v>7503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0" t="s">
        <v>8287</v>
      </c>
      <c r="L235" s="60" t="s">
        <v>7659</v>
      </c>
      <c r="M235">
        <v>230043</v>
      </c>
      <c r="N235" t="s">
        <v>1316</v>
      </c>
      <c r="O235" t="str">
        <f t="shared" si="19"/>
        <v>14070503650018</v>
      </c>
      <c r="P235" t="s">
        <v>1317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7659</v>
      </c>
      <c r="AA235" s="107" t="s">
        <v>1</v>
      </c>
      <c r="AB235" t="s">
        <v>7828</v>
      </c>
      <c r="AC235">
        <v>3.15</v>
      </c>
    </row>
    <row r="236" spans="1:29" hidden="1" x14ac:dyDescent="0.25">
      <c r="A236" t="s">
        <v>8108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8498</v>
      </c>
      <c r="G236" t="s">
        <v>7503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0" t="s">
        <v>8287</v>
      </c>
      <c r="L236" s="60" t="s">
        <v>7659</v>
      </c>
      <c r="M236">
        <v>2227993</v>
      </c>
      <c r="N236" t="s">
        <v>1316</v>
      </c>
      <c r="O236" t="str">
        <f t="shared" si="19"/>
        <v>14070503650018</v>
      </c>
      <c r="P236" t="s">
        <v>1317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7659</v>
      </c>
      <c r="AA236" s="107" t="s">
        <v>1</v>
      </c>
      <c r="AB236" t="s">
        <v>7828</v>
      </c>
      <c r="AC236">
        <v>7.7</v>
      </c>
    </row>
    <row r="237" spans="1:29" hidden="1" x14ac:dyDescent="0.25">
      <c r="A237" t="s">
        <v>8108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8530</v>
      </c>
      <c r="G237" t="s">
        <v>7503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0" t="s">
        <v>8287</v>
      </c>
      <c r="L237" s="60" t="s">
        <v>7659</v>
      </c>
      <c r="M237">
        <v>937395</v>
      </c>
      <c r="N237" t="s">
        <v>1353</v>
      </c>
      <c r="O237" t="str">
        <f t="shared" si="19"/>
        <v>06142407500017</v>
      </c>
      <c r="P237" t="s">
        <v>1354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7659</v>
      </c>
      <c r="AA237" s="107" t="s">
        <v>1</v>
      </c>
      <c r="AB237" t="s">
        <v>7828</v>
      </c>
      <c r="AC237">
        <v>7.35</v>
      </c>
    </row>
    <row r="238" spans="1:29" hidden="1" x14ac:dyDescent="0.25">
      <c r="A238" t="s">
        <v>8108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8512</v>
      </c>
      <c r="G238" t="s">
        <v>7503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0" t="s">
        <v>8287</v>
      </c>
      <c r="L238" s="60" t="s">
        <v>7659</v>
      </c>
      <c r="M238">
        <v>3786893</v>
      </c>
      <c r="N238" t="s">
        <v>1310</v>
      </c>
      <c r="O238" t="str">
        <f t="shared" si="19"/>
        <v>06140108580017</v>
      </c>
      <c r="P238" t="s">
        <v>1311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7659</v>
      </c>
      <c r="AA238" s="107" t="s">
        <v>1</v>
      </c>
      <c r="AB238" t="s">
        <v>7659</v>
      </c>
      <c r="AC238">
        <v>0</v>
      </c>
    </row>
    <row r="239" spans="1:29" hidden="1" x14ac:dyDescent="0.25">
      <c r="A239" t="s">
        <v>8108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8503</v>
      </c>
      <c r="G239" t="s">
        <v>7503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0" t="s">
        <v>8287</v>
      </c>
      <c r="L239" s="60" t="s">
        <v>7659</v>
      </c>
      <c r="M239">
        <v>373</v>
      </c>
      <c r="N239" t="s">
        <v>1405</v>
      </c>
      <c r="O239" t="str">
        <f t="shared" si="19"/>
        <v>06140108161017</v>
      </c>
      <c r="P239" t="s">
        <v>1406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7659</v>
      </c>
      <c r="AA239" s="107" t="s">
        <v>1</v>
      </c>
      <c r="AB239" t="s">
        <v>7659</v>
      </c>
      <c r="AC239">
        <v>0</v>
      </c>
    </row>
    <row r="240" spans="1:29" hidden="1" x14ac:dyDescent="0.25">
      <c r="A240" t="s">
        <v>8108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8508</v>
      </c>
      <c r="G240" t="s">
        <v>7503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0" t="s">
        <v>8287</v>
      </c>
      <c r="L240" s="60" t="s">
        <v>7659</v>
      </c>
      <c r="M240">
        <v>226858</v>
      </c>
      <c r="N240" t="s">
        <v>1316</v>
      </c>
      <c r="O240" t="str">
        <f t="shared" si="19"/>
        <v>14070503650018</v>
      </c>
      <c r="P240" t="s">
        <v>1317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7659</v>
      </c>
      <c r="AA240" s="107" t="s">
        <v>1</v>
      </c>
      <c r="AB240" t="s">
        <v>7659</v>
      </c>
      <c r="AC240">
        <v>0</v>
      </c>
    </row>
    <row r="241" spans="1:29" hidden="1" x14ac:dyDescent="0.25">
      <c r="A241" t="s">
        <v>8108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8521</v>
      </c>
      <c r="G241" t="s">
        <v>7503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0" t="s">
        <v>8287</v>
      </c>
      <c r="L241" s="60" t="s">
        <v>7659</v>
      </c>
      <c r="M241">
        <v>28854</v>
      </c>
      <c r="N241" t="s">
        <v>1316</v>
      </c>
      <c r="O241" t="str">
        <f t="shared" si="19"/>
        <v>14070503650018</v>
      </c>
      <c r="P241" t="s">
        <v>1317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7659</v>
      </c>
      <c r="AA241" s="107" t="s">
        <v>1</v>
      </c>
      <c r="AB241" t="s">
        <v>7659</v>
      </c>
      <c r="AC241">
        <v>0</v>
      </c>
    </row>
    <row r="242" spans="1:29" hidden="1" x14ac:dyDescent="0.25">
      <c r="A242" t="s">
        <v>8108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8441</v>
      </c>
      <c r="G242" t="s">
        <v>7503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0" t="s">
        <v>8287</v>
      </c>
      <c r="L242" s="60" t="s">
        <v>7659</v>
      </c>
      <c r="M242">
        <v>26286</v>
      </c>
      <c r="N242" t="s">
        <v>572</v>
      </c>
      <c r="O242" t="str">
        <f t="shared" si="19"/>
        <v>02102402171027</v>
      </c>
      <c r="P242" t="s">
        <v>573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7659</v>
      </c>
      <c r="AA242" s="107" t="s">
        <v>1</v>
      </c>
      <c r="AB242" t="s">
        <v>7659</v>
      </c>
      <c r="AC242">
        <v>0</v>
      </c>
    </row>
    <row r="243" spans="1:29" hidden="1" x14ac:dyDescent="0.25">
      <c r="A243" t="s">
        <v>8108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8509</v>
      </c>
      <c r="G243" t="s">
        <v>7503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0" t="s">
        <v>8287</v>
      </c>
      <c r="L243" s="60" t="s">
        <v>7659</v>
      </c>
      <c r="M243">
        <v>935334</v>
      </c>
      <c r="N243" t="s">
        <v>1353</v>
      </c>
      <c r="O243" t="str">
        <f t="shared" si="19"/>
        <v>06142407500017</v>
      </c>
      <c r="P243" t="s">
        <v>1354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7659</v>
      </c>
      <c r="AA243" s="107" t="s">
        <v>1</v>
      </c>
      <c r="AB243" t="s">
        <v>7659</v>
      </c>
      <c r="AC243">
        <v>0</v>
      </c>
    </row>
    <row r="244" spans="1:29" hidden="1" x14ac:dyDescent="0.25">
      <c r="A244" t="s">
        <v>8108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8505</v>
      </c>
      <c r="G244" t="s">
        <v>7503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0" t="s">
        <v>8287</v>
      </c>
      <c r="L244" s="60" t="s">
        <v>7659</v>
      </c>
      <c r="M244">
        <v>14405</v>
      </c>
      <c r="N244" t="s">
        <v>1438</v>
      </c>
      <c r="O244" t="str">
        <f t="shared" si="19"/>
        <v>06142403071030</v>
      </c>
      <c r="P244" t="s">
        <v>1439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7659</v>
      </c>
      <c r="AA244" s="107" t="s">
        <v>1</v>
      </c>
      <c r="AB244" t="s">
        <v>7659</v>
      </c>
      <c r="AC244">
        <v>0</v>
      </c>
    </row>
    <row r="245" spans="1:29" hidden="1" x14ac:dyDescent="0.25">
      <c r="A245" t="s">
        <v>8108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8504</v>
      </c>
      <c r="G245" t="s">
        <v>7503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0" t="s">
        <v>8287</v>
      </c>
      <c r="L245" s="60" t="s">
        <v>7659</v>
      </c>
      <c r="M245">
        <v>15225</v>
      </c>
      <c r="N245" t="s">
        <v>1335</v>
      </c>
      <c r="O245" t="str">
        <f t="shared" si="19"/>
        <v>06142406870019</v>
      </c>
      <c r="P245" t="s">
        <v>1336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7659</v>
      </c>
      <c r="AA245" s="107" t="s">
        <v>1</v>
      </c>
      <c r="AB245" t="s">
        <v>7659</v>
      </c>
      <c r="AC245">
        <v>0</v>
      </c>
    </row>
    <row r="246" spans="1:29" hidden="1" x14ac:dyDescent="0.25">
      <c r="A246" t="s">
        <v>8108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8507</v>
      </c>
      <c r="G246" t="s">
        <v>7503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0" t="s">
        <v>8287</v>
      </c>
      <c r="L246" s="60" t="s">
        <v>7659</v>
      </c>
      <c r="M246">
        <v>21939</v>
      </c>
      <c r="N246" t="s">
        <v>1314</v>
      </c>
      <c r="O246" t="str">
        <f t="shared" si="19"/>
        <v>06140711071030</v>
      </c>
      <c r="P246" t="s">
        <v>1315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7659</v>
      </c>
      <c r="AA246" s="107" t="s">
        <v>1</v>
      </c>
      <c r="AB246" t="s">
        <v>7659</v>
      </c>
      <c r="AC246">
        <v>0</v>
      </c>
    </row>
    <row r="247" spans="1:29" hidden="1" x14ac:dyDescent="0.25">
      <c r="A247" t="s">
        <v>8108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8507</v>
      </c>
      <c r="G247" t="s">
        <v>7503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0" t="s">
        <v>8287</v>
      </c>
      <c r="L247" s="60" t="s">
        <v>7659</v>
      </c>
      <c r="M247">
        <v>7748</v>
      </c>
      <c r="N247" t="s">
        <v>1432</v>
      </c>
      <c r="O247" t="str">
        <f t="shared" si="19"/>
        <v>06140804161013</v>
      </c>
      <c r="P247" t="s">
        <v>1433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7659</v>
      </c>
      <c r="AA247" s="107" t="s">
        <v>1</v>
      </c>
      <c r="AB247" t="s">
        <v>7659</v>
      </c>
      <c r="AC247">
        <v>0</v>
      </c>
    </row>
    <row r="248" spans="1:29" hidden="1" x14ac:dyDescent="0.25">
      <c r="A248" t="s">
        <v>8108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8529</v>
      </c>
      <c r="G248" t="s">
        <v>7503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0" t="s">
        <v>8287</v>
      </c>
      <c r="L248" s="60" t="s">
        <v>7659</v>
      </c>
      <c r="M248">
        <v>9101</v>
      </c>
      <c r="N248" t="s">
        <v>7685</v>
      </c>
      <c r="O248" t="str">
        <f t="shared" si="19"/>
        <v>06140602141037</v>
      </c>
      <c r="P248" t="s">
        <v>7686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7659</v>
      </c>
      <c r="AA248" s="107" t="s">
        <v>1</v>
      </c>
      <c r="AB248" t="s">
        <v>7659</v>
      </c>
      <c r="AC248">
        <v>0</v>
      </c>
    </row>
    <row r="249" spans="1:29" hidden="1" x14ac:dyDescent="0.25">
      <c r="A249" t="s">
        <v>8108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8508</v>
      </c>
      <c r="G249" t="s">
        <v>7503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0" t="s">
        <v>8287</v>
      </c>
      <c r="L249" s="60" t="s">
        <v>7659</v>
      </c>
      <c r="M249">
        <v>4241934</v>
      </c>
      <c r="N249" t="s">
        <v>1339</v>
      </c>
      <c r="O249" t="str">
        <f t="shared" si="19"/>
        <v>06142708101053</v>
      </c>
      <c r="P249" t="s">
        <v>1340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7659</v>
      </c>
      <c r="AA249" s="107" t="s">
        <v>1</v>
      </c>
      <c r="AB249" t="s">
        <v>7659</v>
      </c>
      <c r="AC249">
        <v>0</v>
      </c>
    </row>
    <row r="250" spans="1:29" hidden="1" x14ac:dyDescent="0.25">
      <c r="A250" t="s">
        <v>8108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8500</v>
      </c>
      <c r="G250" t="s">
        <v>7503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0" t="s">
        <v>8287</v>
      </c>
      <c r="L250" s="60" t="s">
        <v>7659</v>
      </c>
      <c r="M250">
        <v>132693</v>
      </c>
      <c r="N250" t="s">
        <v>1359</v>
      </c>
      <c r="O250" t="str">
        <f t="shared" si="19"/>
        <v>06141403161033</v>
      </c>
      <c r="P250" t="s">
        <v>1360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7659</v>
      </c>
      <c r="AA250" s="107" t="s">
        <v>1</v>
      </c>
      <c r="AB250" t="s">
        <v>7828</v>
      </c>
      <c r="AC250">
        <v>32</v>
      </c>
    </row>
    <row r="251" spans="1:29" hidden="1" x14ac:dyDescent="0.25">
      <c r="A251" t="s">
        <v>8108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8502</v>
      </c>
      <c r="G251" t="s">
        <v>7503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0" t="s">
        <v>8287</v>
      </c>
      <c r="L251" s="60" t="s">
        <v>7659</v>
      </c>
      <c r="M251">
        <v>2632</v>
      </c>
      <c r="N251" t="s">
        <v>1347</v>
      </c>
      <c r="O251" t="str">
        <f t="shared" si="19"/>
        <v>06141708071034</v>
      </c>
      <c r="P251" t="s">
        <v>1348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7659</v>
      </c>
      <c r="AA251" s="107" t="s">
        <v>1</v>
      </c>
      <c r="AB251" t="s">
        <v>7659</v>
      </c>
      <c r="AC251">
        <v>0</v>
      </c>
    </row>
    <row r="252" spans="1:29" hidden="1" x14ac:dyDescent="0.25">
      <c r="A252" t="s">
        <v>8108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8501</v>
      </c>
      <c r="G252" t="s">
        <v>7503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0" t="s">
        <v>8287</v>
      </c>
      <c r="L252" s="60" t="s">
        <v>7659</v>
      </c>
      <c r="M252">
        <v>17973</v>
      </c>
      <c r="N252" t="s">
        <v>1438</v>
      </c>
      <c r="O252" t="str">
        <f t="shared" si="19"/>
        <v>06142403071030</v>
      </c>
      <c r="P252" t="s">
        <v>1439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7659</v>
      </c>
      <c r="AA252" s="107" t="s">
        <v>1</v>
      </c>
      <c r="AB252" t="s">
        <v>7836</v>
      </c>
      <c r="AC252">
        <v>1.69</v>
      </c>
    </row>
    <row r="253" spans="1:29" hidden="1" x14ac:dyDescent="0.25">
      <c r="A253" t="s">
        <v>8108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8508</v>
      </c>
      <c r="G253" t="s">
        <v>7503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0" t="s">
        <v>8287</v>
      </c>
      <c r="L253" s="60" t="s">
        <v>7659</v>
      </c>
      <c r="M253">
        <v>20023213</v>
      </c>
      <c r="N253" t="s">
        <v>3298</v>
      </c>
      <c r="O253" t="str">
        <f t="shared" si="19"/>
        <v>06140104620021</v>
      </c>
      <c r="P253" t="s">
        <v>3299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7659</v>
      </c>
      <c r="AA253" s="107" t="s">
        <v>1</v>
      </c>
      <c r="AB253" t="s">
        <v>7659</v>
      </c>
      <c r="AC253">
        <v>0</v>
      </c>
    </row>
    <row r="254" spans="1:29" hidden="1" x14ac:dyDescent="0.25">
      <c r="A254" t="s">
        <v>8108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8501</v>
      </c>
      <c r="G254" t="s">
        <v>7503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0" t="s">
        <v>8287</v>
      </c>
      <c r="L254" s="60" t="s">
        <v>7659</v>
      </c>
      <c r="M254">
        <v>25784</v>
      </c>
      <c r="N254" t="s">
        <v>1387</v>
      </c>
      <c r="O254" t="str">
        <f t="shared" si="19"/>
        <v>06142008011037</v>
      </c>
      <c r="P254" t="s">
        <v>1388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7659</v>
      </c>
      <c r="AA254" s="107" t="s">
        <v>1</v>
      </c>
      <c r="AB254" t="s">
        <v>7659</v>
      </c>
      <c r="AC254">
        <v>0</v>
      </c>
    </row>
    <row r="255" spans="1:29" hidden="1" x14ac:dyDescent="0.25">
      <c r="A255" t="s">
        <v>8108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8504</v>
      </c>
      <c r="G255" t="s">
        <v>7503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0" t="s">
        <v>8287</v>
      </c>
      <c r="L255" s="60" t="s">
        <v>7659</v>
      </c>
      <c r="M255">
        <v>7218</v>
      </c>
      <c r="N255" t="s">
        <v>1472</v>
      </c>
      <c r="O255" t="str">
        <f t="shared" si="19"/>
        <v>06140706911055</v>
      </c>
      <c r="P255" t="s">
        <v>1473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7659</v>
      </c>
      <c r="AA255" s="107" t="s">
        <v>1</v>
      </c>
      <c r="AB255" t="s">
        <v>7659</v>
      </c>
      <c r="AC255">
        <v>0</v>
      </c>
    </row>
    <row r="256" spans="1:29" hidden="1" x14ac:dyDescent="0.25">
      <c r="A256" t="s">
        <v>8108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8503</v>
      </c>
      <c r="G256" t="s">
        <v>7503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0" t="s">
        <v>8287</v>
      </c>
      <c r="L256" s="60" t="s">
        <v>7659</v>
      </c>
      <c r="M256">
        <v>9961</v>
      </c>
      <c r="N256" t="s">
        <v>1373</v>
      </c>
      <c r="O256" t="str">
        <f t="shared" si="19"/>
        <v>06140210081052</v>
      </c>
      <c r="P256" t="s">
        <v>1374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7659</v>
      </c>
      <c r="AA256" s="107" t="s">
        <v>1</v>
      </c>
      <c r="AB256" t="s">
        <v>7659</v>
      </c>
      <c r="AC256">
        <v>0</v>
      </c>
    </row>
    <row r="257" spans="1:29" hidden="1" x14ac:dyDescent="0.25">
      <c r="A257" t="s">
        <v>8108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8520</v>
      </c>
      <c r="G257" t="s">
        <v>7503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0" t="s">
        <v>8287</v>
      </c>
      <c r="L257" s="60" t="s">
        <v>7659</v>
      </c>
      <c r="M257">
        <v>38665</v>
      </c>
      <c r="N257" t="s">
        <v>1367</v>
      </c>
      <c r="O257" t="str">
        <f t="shared" si="19"/>
        <v>06142501101070</v>
      </c>
      <c r="P257" t="s">
        <v>1368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7659</v>
      </c>
      <c r="AA257" s="107" t="s">
        <v>1</v>
      </c>
      <c r="AB257" t="s">
        <v>7659</v>
      </c>
      <c r="AC257">
        <v>0</v>
      </c>
    </row>
    <row r="258" spans="1:29" hidden="1" x14ac:dyDescent="0.25">
      <c r="A258" t="s">
        <v>8108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8510</v>
      </c>
      <c r="G258" t="s">
        <v>7503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0" t="s">
        <v>8287</v>
      </c>
      <c r="L258" s="60" t="s">
        <v>7659</v>
      </c>
      <c r="M258">
        <v>1398</v>
      </c>
      <c r="N258" t="s">
        <v>8525</v>
      </c>
      <c r="O258" t="str">
        <f t="shared" si="19"/>
        <v>11081010721018</v>
      </c>
      <c r="P258" t="s">
        <v>8526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7659</v>
      </c>
      <c r="AA258" s="107" t="s">
        <v>1</v>
      </c>
      <c r="AB258" t="s">
        <v>7659</v>
      </c>
      <c r="AC258">
        <v>0</v>
      </c>
    </row>
    <row r="259" spans="1:29" hidden="1" x14ac:dyDescent="0.25">
      <c r="A259" t="s">
        <v>8108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8510</v>
      </c>
      <c r="G259" t="s">
        <v>7503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0" t="s">
        <v>8287</v>
      </c>
      <c r="L259" s="60" t="s">
        <v>7659</v>
      </c>
      <c r="M259">
        <v>14</v>
      </c>
      <c r="N259" t="s">
        <v>8527</v>
      </c>
      <c r="O259" t="str">
        <f t="shared" ref="O259:O322" si="24">IF(N259="",Z259,N259)</f>
        <v>03062612731027</v>
      </c>
      <c r="P259" t="s">
        <v>8528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7659</v>
      </c>
      <c r="AA259" s="107" t="s">
        <v>1</v>
      </c>
      <c r="AB259" t="s">
        <v>7659</v>
      </c>
      <c r="AC259">
        <v>0</v>
      </c>
    </row>
    <row r="260" spans="1:29" hidden="1" x14ac:dyDescent="0.25">
      <c r="A260" t="s">
        <v>8108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8510</v>
      </c>
      <c r="G260" t="s">
        <v>7503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0" t="s">
        <v>8287</v>
      </c>
      <c r="L260" s="60" t="s">
        <v>7659</v>
      </c>
      <c r="M260">
        <v>128240</v>
      </c>
      <c r="N260" t="s">
        <v>1359</v>
      </c>
      <c r="O260" t="str">
        <f t="shared" si="24"/>
        <v>06141403161033</v>
      </c>
      <c r="P260" t="s">
        <v>1360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7659</v>
      </c>
      <c r="AA260" s="107" t="s">
        <v>1</v>
      </c>
      <c r="AB260" t="s">
        <v>7659</v>
      </c>
      <c r="AC260">
        <v>0</v>
      </c>
    </row>
    <row r="261" spans="1:29" hidden="1" x14ac:dyDescent="0.25">
      <c r="A261" t="s">
        <v>8108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8506</v>
      </c>
      <c r="G261" t="s">
        <v>7503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0" t="s">
        <v>8287</v>
      </c>
      <c r="L261" s="60" t="s">
        <v>7659</v>
      </c>
      <c r="M261">
        <v>168389</v>
      </c>
      <c r="N261" t="s">
        <v>2130</v>
      </c>
      <c r="O261" t="str">
        <f t="shared" si="24"/>
        <v>06141612991019</v>
      </c>
      <c r="P261" t="s">
        <v>2131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7659</v>
      </c>
      <c r="AA261" s="107" t="s">
        <v>1</v>
      </c>
      <c r="AB261" t="s">
        <v>7659</v>
      </c>
      <c r="AC261">
        <v>0</v>
      </c>
    </row>
    <row r="262" spans="1:29" hidden="1" x14ac:dyDescent="0.25">
      <c r="A262" t="s">
        <v>8108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8506</v>
      </c>
      <c r="G262" t="s">
        <v>7503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0" t="s">
        <v>8287</v>
      </c>
      <c r="L262" s="60" t="s">
        <v>7659</v>
      </c>
      <c r="M262">
        <v>3818325</v>
      </c>
      <c r="N262" t="s">
        <v>1310</v>
      </c>
      <c r="O262" t="str">
        <f t="shared" si="24"/>
        <v>06140108580017</v>
      </c>
      <c r="P262" t="s">
        <v>1311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7659</v>
      </c>
      <c r="AA262" s="107" t="s">
        <v>1</v>
      </c>
      <c r="AB262" t="s">
        <v>7659</v>
      </c>
      <c r="AC262">
        <v>0</v>
      </c>
    </row>
    <row r="263" spans="1:29" hidden="1" x14ac:dyDescent="0.25">
      <c r="A263" t="s">
        <v>8108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8506</v>
      </c>
      <c r="G263" t="s">
        <v>7503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0" t="s">
        <v>8287</v>
      </c>
      <c r="L263" s="60" t="s">
        <v>7659</v>
      </c>
      <c r="M263">
        <v>531342</v>
      </c>
      <c r="N263" t="s">
        <v>1318</v>
      </c>
      <c r="O263" t="str">
        <f t="shared" si="24"/>
        <v>06141101690011</v>
      </c>
      <c r="P263" t="s">
        <v>1319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7659</v>
      </c>
      <c r="AA263" s="107" t="s">
        <v>1</v>
      </c>
      <c r="AB263" t="s">
        <v>7659</v>
      </c>
      <c r="AC263">
        <v>0</v>
      </c>
    </row>
    <row r="264" spans="1:29" hidden="1" x14ac:dyDescent="0.25">
      <c r="A264" t="s">
        <v>8108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8509</v>
      </c>
      <c r="G264" t="s">
        <v>7503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0" t="s">
        <v>8287</v>
      </c>
      <c r="L264" s="60" t="s">
        <v>7659</v>
      </c>
      <c r="M264">
        <v>140453</v>
      </c>
      <c r="N264" t="s">
        <v>1359</v>
      </c>
      <c r="O264" t="str">
        <f t="shared" si="24"/>
        <v>06141403161033</v>
      </c>
      <c r="P264" t="s">
        <v>1360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7659</v>
      </c>
      <c r="AA264" s="107" t="s">
        <v>1</v>
      </c>
      <c r="AB264" t="s">
        <v>7659</v>
      </c>
      <c r="AC264">
        <v>0</v>
      </c>
    </row>
    <row r="265" spans="1:29" hidden="1" x14ac:dyDescent="0.25">
      <c r="A265" t="s">
        <v>8108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8495</v>
      </c>
      <c r="G265" t="s">
        <v>7503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0" t="s">
        <v>8287</v>
      </c>
      <c r="L265" s="60" t="s">
        <v>7659</v>
      </c>
      <c r="M265">
        <v>1525</v>
      </c>
      <c r="N265" t="s">
        <v>1341</v>
      </c>
      <c r="O265" t="str">
        <f t="shared" si="24"/>
        <v>06141607031015</v>
      </c>
      <c r="P265" t="s">
        <v>1342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7659</v>
      </c>
      <c r="AA265" s="107" t="s">
        <v>1</v>
      </c>
      <c r="AB265" t="s">
        <v>7659</v>
      </c>
      <c r="AC265">
        <v>0</v>
      </c>
    </row>
    <row r="266" spans="1:29" hidden="1" x14ac:dyDescent="0.25">
      <c r="A266" t="s">
        <v>8108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8496</v>
      </c>
      <c r="G266" t="s">
        <v>7503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0" t="s">
        <v>8287</v>
      </c>
      <c r="L266" s="60" t="s">
        <v>7659</v>
      </c>
      <c r="M266">
        <v>1521</v>
      </c>
      <c r="N266" t="s">
        <v>1341</v>
      </c>
      <c r="O266" t="str">
        <f t="shared" si="24"/>
        <v>06141607031015</v>
      </c>
      <c r="P266" t="s">
        <v>1342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7659</v>
      </c>
      <c r="AA266" s="107" t="s">
        <v>1</v>
      </c>
      <c r="AB266" t="s">
        <v>7659</v>
      </c>
      <c r="AC266">
        <v>0</v>
      </c>
    </row>
    <row r="267" spans="1:29" hidden="1" x14ac:dyDescent="0.25">
      <c r="A267" t="s">
        <v>8108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8496</v>
      </c>
      <c r="G267" t="s">
        <v>7503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0" t="s">
        <v>8287</v>
      </c>
      <c r="L267" s="60" t="s">
        <v>7659</v>
      </c>
      <c r="M267">
        <v>760</v>
      </c>
      <c r="N267" t="s">
        <v>1394</v>
      </c>
      <c r="O267" t="str">
        <f t="shared" si="24"/>
        <v>06143007941037</v>
      </c>
      <c r="P267" t="s">
        <v>1395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7659</v>
      </c>
      <c r="AA267" s="107" t="s">
        <v>1</v>
      </c>
      <c r="AB267" t="s">
        <v>7659</v>
      </c>
      <c r="AC267">
        <v>0</v>
      </c>
    </row>
    <row r="268" spans="1:29" hidden="1" x14ac:dyDescent="0.25">
      <c r="A268" t="s">
        <v>8108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8496</v>
      </c>
      <c r="G268" t="s">
        <v>7503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0" t="s">
        <v>8287</v>
      </c>
      <c r="L268" s="60" t="s">
        <v>7659</v>
      </c>
      <c r="M268">
        <v>20841</v>
      </c>
      <c r="N268" t="s">
        <v>1379</v>
      </c>
      <c r="O268" t="str">
        <f t="shared" si="24"/>
        <v>06140406191018</v>
      </c>
      <c r="P268" t="s">
        <v>1380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7659</v>
      </c>
      <c r="AA268" s="107" t="s">
        <v>1</v>
      </c>
      <c r="AB268" t="s">
        <v>7659</v>
      </c>
      <c r="AC268">
        <v>0</v>
      </c>
    </row>
    <row r="269" spans="1:29" hidden="1" x14ac:dyDescent="0.25">
      <c r="A269" t="s">
        <v>8108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8511</v>
      </c>
      <c r="G269" t="s">
        <v>7503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0" t="s">
        <v>8287</v>
      </c>
      <c r="L269" s="60" t="s">
        <v>7659</v>
      </c>
      <c r="M269">
        <v>1395</v>
      </c>
      <c r="N269" t="s">
        <v>8525</v>
      </c>
      <c r="O269" t="str">
        <f t="shared" si="24"/>
        <v>11081010721018</v>
      </c>
      <c r="P269" t="s">
        <v>8526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7659</v>
      </c>
      <c r="AA269" s="107" t="s">
        <v>1</v>
      </c>
      <c r="AB269" t="s">
        <v>7659</v>
      </c>
      <c r="AC269">
        <v>0</v>
      </c>
    </row>
    <row r="270" spans="1:29" hidden="1" x14ac:dyDescent="0.25">
      <c r="A270" t="s">
        <v>8108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8511</v>
      </c>
      <c r="G270" t="s">
        <v>7503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0" t="s">
        <v>8287</v>
      </c>
      <c r="L270" s="60" t="s">
        <v>7659</v>
      </c>
      <c r="M270">
        <v>24388</v>
      </c>
      <c r="N270" t="s">
        <v>1444</v>
      </c>
      <c r="O270" t="str">
        <f t="shared" si="24"/>
        <v>06140307951051</v>
      </c>
      <c r="P270" t="s">
        <v>1445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7659</v>
      </c>
      <c r="AA270" s="107" t="s">
        <v>1</v>
      </c>
      <c r="AB270" t="s">
        <v>7659</v>
      </c>
      <c r="AC270">
        <v>0</v>
      </c>
    </row>
    <row r="271" spans="1:29" hidden="1" x14ac:dyDescent="0.25">
      <c r="A271" t="s">
        <v>8108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8495</v>
      </c>
      <c r="G271" t="s">
        <v>7503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0" t="s">
        <v>8287</v>
      </c>
      <c r="L271" s="60" t="s">
        <v>7659</v>
      </c>
      <c r="M271">
        <v>356</v>
      </c>
      <c r="N271" t="s">
        <v>1462</v>
      </c>
      <c r="O271" t="str">
        <f t="shared" si="24"/>
        <v>11181602731029</v>
      </c>
      <c r="P271" t="s">
        <v>1463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7659</v>
      </c>
      <c r="AA271" s="107" t="s">
        <v>1</v>
      </c>
      <c r="AB271" t="s">
        <v>7659</v>
      </c>
      <c r="AC271">
        <v>0</v>
      </c>
    </row>
    <row r="272" spans="1:29" hidden="1" x14ac:dyDescent="0.25">
      <c r="A272" t="s">
        <v>8108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8520</v>
      </c>
      <c r="G272" t="s">
        <v>7503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0" t="s">
        <v>8287</v>
      </c>
      <c r="L272" s="60" t="s">
        <v>7659</v>
      </c>
      <c r="M272">
        <v>24</v>
      </c>
      <c r="N272" t="s">
        <v>7904</v>
      </c>
      <c r="O272" t="str">
        <f t="shared" si="24"/>
        <v>05112011861033</v>
      </c>
      <c r="P272" t="s">
        <v>7905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7659</v>
      </c>
      <c r="AA272" s="107" t="s">
        <v>1</v>
      </c>
      <c r="AB272" t="s">
        <v>7836</v>
      </c>
      <c r="AC272">
        <v>4.9000000000000004</v>
      </c>
    </row>
    <row r="273" spans="1:29" hidden="1" x14ac:dyDescent="0.25">
      <c r="A273" t="s">
        <v>8108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8413</v>
      </c>
      <c r="G273" t="s">
        <v>7503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0" t="s">
        <v>8287</v>
      </c>
      <c r="L273" s="60" t="s">
        <v>7659</v>
      </c>
      <c r="M273">
        <v>22</v>
      </c>
      <c r="N273" t="s">
        <v>7904</v>
      </c>
      <c r="O273" t="str">
        <f t="shared" si="24"/>
        <v>05112011861033</v>
      </c>
      <c r="P273" t="s">
        <v>7905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7659</v>
      </c>
      <c r="AA273" s="107" t="s">
        <v>1</v>
      </c>
      <c r="AB273" t="s">
        <v>7659</v>
      </c>
      <c r="AC273">
        <v>0</v>
      </c>
    </row>
    <row r="274" spans="1:29" hidden="1" x14ac:dyDescent="0.25">
      <c r="A274" t="s">
        <v>8108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8524</v>
      </c>
      <c r="G274" t="s">
        <v>7503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0" t="s">
        <v>8287</v>
      </c>
      <c r="L274" s="60" t="s">
        <v>7659</v>
      </c>
      <c r="M274">
        <v>470</v>
      </c>
      <c r="N274" t="s">
        <v>2231</v>
      </c>
      <c r="O274" t="str">
        <f t="shared" si="24"/>
        <v>05112308101011</v>
      </c>
      <c r="P274" t="s">
        <v>2232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7659</v>
      </c>
      <c r="AA274" s="107" t="s">
        <v>1</v>
      </c>
      <c r="AB274" t="s">
        <v>7836</v>
      </c>
      <c r="AC274">
        <v>4.96</v>
      </c>
    </row>
    <row r="275" spans="1:29" hidden="1" x14ac:dyDescent="0.25">
      <c r="A275" t="s">
        <v>8108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8511</v>
      </c>
      <c r="G275" t="s">
        <v>7503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0" t="s">
        <v>8287</v>
      </c>
      <c r="L275" s="60" t="s">
        <v>7659</v>
      </c>
      <c r="M275">
        <v>1526620</v>
      </c>
      <c r="N275" t="s">
        <v>1377</v>
      </c>
      <c r="O275" t="str">
        <f t="shared" si="24"/>
        <v>06140812610145</v>
      </c>
      <c r="P275" t="s">
        <v>1378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7659</v>
      </c>
      <c r="AA275" s="107" t="s">
        <v>1</v>
      </c>
      <c r="AC275">
        <v>0</v>
      </c>
    </row>
    <row r="276" spans="1:29" hidden="1" x14ac:dyDescent="0.25">
      <c r="A276" t="s">
        <v>8108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8505</v>
      </c>
      <c r="G276" t="s">
        <v>7503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0" t="s">
        <v>8287</v>
      </c>
      <c r="L276" s="60" t="s">
        <v>7659</v>
      </c>
      <c r="M276">
        <v>208053</v>
      </c>
      <c r="N276" t="s">
        <v>1426</v>
      </c>
      <c r="O276" t="str">
        <f t="shared" si="24"/>
        <v>06141512001054</v>
      </c>
      <c r="P276" t="s">
        <v>1427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7659</v>
      </c>
      <c r="AA276" s="107" t="s">
        <v>1</v>
      </c>
      <c r="AB276" t="s">
        <v>7828</v>
      </c>
      <c r="AC276">
        <v>10.85</v>
      </c>
    </row>
    <row r="277" spans="1:29" hidden="1" x14ac:dyDescent="0.25">
      <c r="A277" t="s">
        <v>8108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8520</v>
      </c>
      <c r="G277" t="s">
        <v>7503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0" t="s">
        <v>8287</v>
      </c>
      <c r="L277" s="60" t="s">
        <v>7659</v>
      </c>
      <c r="M277">
        <v>22596</v>
      </c>
      <c r="N277" t="s">
        <v>1330</v>
      </c>
      <c r="O277" t="str">
        <f t="shared" si="24"/>
        <v>06142407750010</v>
      </c>
      <c r="P277" t="s">
        <v>1331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7659</v>
      </c>
      <c r="AA277" s="107" t="s">
        <v>1</v>
      </c>
      <c r="AB277" t="s">
        <v>7659</v>
      </c>
      <c r="AC277">
        <v>0</v>
      </c>
    </row>
    <row r="278" spans="1:29" hidden="1" x14ac:dyDescent="0.25">
      <c r="A278" t="s">
        <v>8108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8523</v>
      </c>
      <c r="G278" t="s">
        <v>7503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0" t="s">
        <v>8287</v>
      </c>
      <c r="L278" s="60" t="s">
        <v>7659</v>
      </c>
      <c r="M278">
        <v>23</v>
      </c>
      <c r="N278" t="s">
        <v>7904</v>
      </c>
      <c r="O278" t="str">
        <f t="shared" si="24"/>
        <v>05112011861033</v>
      </c>
      <c r="P278" t="s">
        <v>7905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7659</v>
      </c>
      <c r="AA278" s="107" t="s">
        <v>1</v>
      </c>
      <c r="AB278" t="s">
        <v>7659</v>
      </c>
      <c r="AC278">
        <v>0</v>
      </c>
    </row>
    <row r="279" spans="1:29" hidden="1" x14ac:dyDescent="0.25">
      <c r="A279" t="s">
        <v>8108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8504</v>
      </c>
      <c r="G279" t="s">
        <v>7503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0" t="s">
        <v>8287</v>
      </c>
      <c r="L279" s="60" t="s">
        <v>7659</v>
      </c>
      <c r="M279">
        <v>2292</v>
      </c>
      <c r="N279" t="s">
        <v>1347</v>
      </c>
      <c r="O279" t="str">
        <f t="shared" si="24"/>
        <v>06141708071034</v>
      </c>
      <c r="P279" t="s">
        <v>1348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7659</v>
      </c>
      <c r="AA279" s="107" t="s">
        <v>1</v>
      </c>
      <c r="AB279" t="s">
        <v>7659</v>
      </c>
      <c r="AC279">
        <v>0</v>
      </c>
    </row>
    <row r="280" spans="1:29" hidden="1" x14ac:dyDescent="0.25">
      <c r="A280" t="s">
        <v>8108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8504</v>
      </c>
      <c r="G280" t="s">
        <v>7503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0" t="s">
        <v>8287</v>
      </c>
      <c r="L280" s="60" t="s">
        <v>7659</v>
      </c>
      <c r="M280">
        <v>3081</v>
      </c>
      <c r="N280" t="s">
        <v>1383</v>
      </c>
      <c r="O280" t="str">
        <f t="shared" si="24"/>
        <v>06141007840010</v>
      </c>
      <c r="P280" t="s">
        <v>1384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7659</v>
      </c>
      <c r="AA280" s="107" t="s">
        <v>1</v>
      </c>
      <c r="AB280" t="s">
        <v>7659</v>
      </c>
      <c r="AC280">
        <v>0</v>
      </c>
    </row>
    <row r="281" spans="1:29" hidden="1" x14ac:dyDescent="0.25">
      <c r="A281" t="s">
        <v>8108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8504</v>
      </c>
      <c r="G281" t="s">
        <v>7503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0" t="s">
        <v>8287</v>
      </c>
      <c r="L281" s="60" t="s">
        <v>7659</v>
      </c>
      <c r="M281">
        <v>325</v>
      </c>
      <c r="N281" t="s">
        <v>1462</v>
      </c>
      <c r="O281" t="str">
        <f t="shared" si="24"/>
        <v>11181602731029</v>
      </c>
      <c r="P281" t="s">
        <v>1463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7659</v>
      </c>
      <c r="AA281" s="107" t="s">
        <v>1</v>
      </c>
      <c r="AB281" t="s">
        <v>7659</v>
      </c>
      <c r="AC281">
        <v>0</v>
      </c>
    </row>
    <row r="282" spans="1:29" hidden="1" x14ac:dyDescent="0.25">
      <c r="A282" t="s">
        <v>8108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8501</v>
      </c>
      <c r="G282" t="s">
        <v>7503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0" t="s">
        <v>8287</v>
      </c>
      <c r="L282" s="60" t="s">
        <v>7659</v>
      </c>
      <c r="M282">
        <v>3398</v>
      </c>
      <c r="N282" t="s">
        <v>7347</v>
      </c>
      <c r="O282" t="str">
        <f t="shared" si="24"/>
        <v>06140404081061</v>
      </c>
      <c r="P282" t="s">
        <v>7348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7659</v>
      </c>
      <c r="AA282" s="107" t="s">
        <v>1</v>
      </c>
      <c r="AB282" t="s">
        <v>7659</v>
      </c>
      <c r="AC282">
        <v>0</v>
      </c>
    </row>
    <row r="283" spans="1:29" hidden="1" x14ac:dyDescent="0.25">
      <c r="A283" t="s">
        <v>8108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8500</v>
      </c>
      <c r="G283" t="s">
        <v>7503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0" t="s">
        <v>8287</v>
      </c>
      <c r="L283" s="60" t="s">
        <v>7659</v>
      </c>
      <c r="M283">
        <v>965</v>
      </c>
      <c r="N283" t="s">
        <v>1403</v>
      </c>
      <c r="O283" t="str">
        <f t="shared" si="24"/>
        <v>06141407941017</v>
      </c>
      <c r="P283" t="s">
        <v>1404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7659</v>
      </c>
      <c r="AA283" s="107" t="s">
        <v>1</v>
      </c>
      <c r="AB283" t="s">
        <v>7659</v>
      </c>
      <c r="AC283">
        <v>0</v>
      </c>
    </row>
    <row r="284" spans="1:29" hidden="1" x14ac:dyDescent="0.25">
      <c r="A284" t="s">
        <v>8108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8520</v>
      </c>
      <c r="G284" t="s">
        <v>7503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0" t="s">
        <v>8287</v>
      </c>
      <c r="L284" s="60" t="s">
        <v>7659</v>
      </c>
      <c r="M284">
        <v>2245</v>
      </c>
      <c r="N284" t="s">
        <v>1040</v>
      </c>
      <c r="O284" t="str">
        <f t="shared" si="24"/>
        <v>06142703981055</v>
      </c>
      <c r="P284" t="s">
        <v>1041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7659</v>
      </c>
      <c r="AA284" s="107" t="s">
        <v>1</v>
      </c>
      <c r="AB284" t="s">
        <v>7659</v>
      </c>
      <c r="AC284">
        <v>0</v>
      </c>
    </row>
    <row r="285" spans="1:29" hidden="1" x14ac:dyDescent="0.25">
      <c r="A285" t="s">
        <v>8108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8520</v>
      </c>
      <c r="G285" t="s">
        <v>7503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0" t="s">
        <v>8287</v>
      </c>
      <c r="L285" s="60" t="s">
        <v>7659</v>
      </c>
      <c r="M285">
        <v>2243</v>
      </c>
      <c r="N285" t="s">
        <v>1040</v>
      </c>
      <c r="O285" t="str">
        <f t="shared" si="24"/>
        <v>06142703981055</v>
      </c>
      <c r="P285" t="s">
        <v>1041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7659</v>
      </c>
      <c r="AA285" s="107" t="s">
        <v>1</v>
      </c>
      <c r="AB285" t="s">
        <v>7659</v>
      </c>
      <c r="AC285">
        <v>0</v>
      </c>
    </row>
    <row r="286" spans="1:29" hidden="1" x14ac:dyDescent="0.25">
      <c r="A286" t="s">
        <v>8108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8520</v>
      </c>
      <c r="G286" t="s">
        <v>7503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0" t="s">
        <v>8287</v>
      </c>
      <c r="L286" s="60" t="s">
        <v>7659</v>
      </c>
      <c r="M286">
        <v>2242</v>
      </c>
      <c r="N286" t="s">
        <v>1040</v>
      </c>
      <c r="O286" t="str">
        <f t="shared" si="24"/>
        <v>06142703981055</v>
      </c>
      <c r="P286" t="s">
        <v>1041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7659</v>
      </c>
      <c r="AA286" s="107" t="s">
        <v>1</v>
      </c>
      <c r="AB286" t="s">
        <v>7659</v>
      </c>
      <c r="AC286">
        <v>0</v>
      </c>
    </row>
    <row r="287" spans="1:29" x14ac:dyDescent="0.25">
      <c r="A287" t="s">
        <v>8108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8508</v>
      </c>
      <c r="G287" t="s">
        <v>0</v>
      </c>
      <c r="H287" t="s">
        <v>7833</v>
      </c>
      <c r="I287" t="str">
        <f t="shared" si="22"/>
        <v>Factura</v>
      </c>
      <c r="J287" t="str">
        <f t="shared" si="23"/>
        <v>Otros</v>
      </c>
      <c r="K287" s="60" t="s">
        <v>8287</v>
      </c>
      <c r="L287" s="60" t="s">
        <v>7659</v>
      </c>
      <c r="M287">
        <v>1108711</v>
      </c>
      <c r="N287" t="s">
        <v>8522</v>
      </c>
      <c r="O287" t="str">
        <f t="shared" si="24"/>
        <v>202203443834</v>
      </c>
      <c r="P287" t="s">
        <v>7722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7659</v>
      </c>
      <c r="AA287" s="107" t="s">
        <v>1</v>
      </c>
      <c r="AB287" t="s">
        <v>7659</v>
      </c>
      <c r="AC287">
        <v>0</v>
      </c>
    </row>
    <row r="288" spans="1:29" hidden="1" x14ac:dyDescent="0.25">
      <c r="A288" t="s">
        <v>8108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8510</v>
      </c>
      <c r="G288" t="s">
        <v>7503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0" t="s">
        <v>8287</v>
      </c>
      <c r="L288" s="60" t="s">
        <v>7659</v>
      </c>
      <c r="M288">
        <v>1195</v>
      </c>
      <c r="N288" t="s">
        <v>7506</v>
      </c>
      <c r="O288" t="str">
        <f t="shared" si="24"/>
        <v>12170505681051</v>
      </c>
      <c r="P288" t="s">
        <v>7507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7659</v>
      </c>
      <c r="AA288" s="107" t="s">
        <v>1</v>
      </c>
      <c r="AB288" t="s">
        <v>7836</v>
      </c>
      <c r="AC288">
        <v>2.1800000000000002</v>
      </c>
    </row>
    <row r="289" spans="1:29" hidden="1" x14ac:dyDescent="0.25">
      <c r="A289" t="s">
        <v>8108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8510</v>
      </c>
      <c r="G289" t="s">
        <v>7503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0" t="s">
        <v>8287</v>
      </c>
      <c r="L289" s="60" t="s">
        <v>7659</v>
      </c>
      <c r="M289">
        <v>21375</v>
      </c>
      <c r="N289" t="s">
        <v>1330</v>
      </c>
      <c r="O289" t="str">
        <f t="shared" si="24"/>
        <v>06142407750010</v>
      </c>
      <c r="P289" t="s">
        <v>1331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7659</v>
      </c>
      <c r="AA289" s="107" t="s">
        <v>1</v>
      </c>
      <c r="AB289" t="s">
        <v>7659</v>
      </c>
      <c r="AC289">
        <v>0</v>
      </c>
    </row>
    <row r="290" spans="1:29" hidden="1" x14ac:dyDescent="0.25">
      <c r="A290" t="s">
        <v>8108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8510</v>
      </c>
      <c r="G290" t="s">
        <v>7503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0" t="s">
        <v>8287</v>
      </c>
      <c r="L290" s="60" t="s">
        <v>7659</v>
      </c>
      <c r="M290">
        <v>21324</v>
      </c>
      <c r="N290" t="s">
        <v>1330</v>
      </c>
      <c r="O290" t="str">
        <f t="shared" si="24"/>
        <v>06142407750010</v>
      </c>
      <c r="P290" t="s">
        <v>1331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7659</v>
      </c>
      <c r="AA290" s="107" t="s">
        <v>1</v>
      </c>
      <c r="AB290" t="s">
        <v>7659</v>
      </c>
      <c r="AC290">
        <v>0</v>
      </c>
    </row>
    <row r="291" spans="1:29" hidden="1" x14ac:dyDescent="0.25">
      <c r="A291" t="s">
        <v>8108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8521</v>
      </c>
      <c r="G291" t="s">
        <v>7503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0" t="s">
        <v>8287</v>
      </c>
      <c r="L291" s="60" t="s">
        <v>7659</v>
      </c>
      <c r="M291">
        <v>1948</v>
      </c>
      <c r="N291" t="s">
        <v>1040</v>
      </c>
      <c r="O291" t="str">
        <f t="shared" si="24"/>
        <v>06142703981055</v>
      </c>
      <c r="P291" t="s">
        <v>1041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7659</v>
      </c>
      <c r="AA291" s="107" t="s">
        <v>1</v>
      </c>
      <c r="AB291" t="s">
        <v>7659</v>
      </c>
      <c r="AC291">
        <v>0</v>
      </c>
    </row>
    <row r="292" spans="1:29" hidden="1" x14ac:dyDescent="0.25">
      <c r="A292" t="s">
        <v>8108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8506</v>
      </c>
      <c r="G292" t="s">
        <v>7503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0" t="s">
        <v>8287</v>
      </c>
      <c r="L292" s="60" t="s">
        <v>7659</v>
      </c>
      <c r="M292">
        <v>14884</v>
      </c>
      <c r="N292" t="s">
        <v>1335</v>
      </c>
      <c r="O292" t="str">
        <f t="shared" si="24"/>
        <v>06142406870019</v>
      </c>
      <c r="P292" t="s">
        <v>1336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7659</v>
      </c>
      <c r="AA292" s="107" t="s">
        <v>1</v>
      </c>
      <c r="AB292" t="s">
        <v>7659</v>
      </c>
      <c r="AC292">
        <v>0</v>
      </c>
    </row>
    <row r="293" spans="1:29" hidden="1" x14ac:dyDescent="0.25">
      <c r="A293" t="s">
        <v>8108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8409</v>
      </c>
      <c r="G293" t="s">
        <v>7503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0" t="s">
        <v>8287</v>
      </c>
      <c r="L293" s="60" t="s">
        <v>7659</v>
      </c>
      <c r="M293">
        <v>19896</v>
      </c>
      <c r="N293" t="s">
        <v>1322</v>
      </c>
      <c r="O293" t="str">
        <f t="shared" si="24"/>
        <v>06142302931020</v>
      </c>
      <c r="P293" t="s">
        <v>1323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7659</v>
      </c>
      <c r="AA293" s="107" t="s">
        <v>1</v>
      </c>
      <c r="AB293" t="s">
        <v>7659</v>
      </c>
      <c r="AC293">
        <v>0</v>
      </c>
    </row>
    <row r="294" spans="1:29" hidden="1" x14ac:dyDescent="0.25">
      <c r="A294" t="s">
        <v>8108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8507</v>
      </c>
      <c r="G294" t="s">
        <v>7503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0" t="s">
        <v>8287</v>
      </c>
      <c r="L294" s="60" t="s">
        <v>7659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7659</v>
      </c>
      <c r="AA294" s="107" t="s">
        <v>1</v>
      </c>
      <c r="AB294" t="s">
        <v>7659</v>
      </c>
      <c r="AC294">
        <v>0</v>
      </c>
    </row>
    <row r="295" spans="1:29" hidden="1" x14ac:dyDescent="0.25">
      <c r="A295" t="s">
        <v>8108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8409</v>
      </c>
      <c r="G295" t="s">
        <v>7503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0" t="s">
        <v>8287</v>
      </c>
      <c r="L295" s="60" t="s">
        <v>7659</v>
      </c>
      <c r="M295">
        <v>64</v>
      </c>
      <c r="N295" t="s">
        <v>1320</v>
      </c>
      <c r="O295" t="str">
        <f t="shared" si="24"/>
        <v>06141611841170</v>
      </c>
      <c r="P295" t="s">
        <v>1321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7659</v>
      </c>
      <c r="AA295" s="107" t="s">
        <v>1</v>
      </c>
      <c r="AB295" t="s">
        <v>7659</v>
      </c>
      <c r="AC295">
        <v>0</v>
      </c>
    </row>
    <row r="296" spans="1:29" hidden="1" x14ac:dyDescent="0.25">
      <c r="A296" t="s">
        <v>8108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8510</v>
      </c>
      <c r="G296" t="s">
        <v>7503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0" t="s">
        <v>8287</v>
      </c>
      <c r="L296" s="60" t="s">
        <v>7659</v>
      </c>
      <c r="M296">
        <v>1828</v>
      </c>
      <c r="N296" t="s">
        <v>1040</v>
      </c>
      <c r="O296" t="str">
        <f t="shared" si="24"/>
        <v>06142703981055</v>
      </c>
      <c r="P296" t="s">
        <v>1041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7659</v>
      </c>
      <c r="AA296" s="107" t="s">
        <v>1</v>
      </c>
      <c r="AB296" t="s">
        <v>7659</v>
      </c>
      <c r="AC296">
        <v>0</v>
      </c>
    </row>
    <row r="297" spans="1:29" hidden="1" x14ac:dyDescent="0.25">
      <c r="A297" t="s">
        <v>8108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8520</v>
      </c>
      <c r="G297" t="s">
        <v>7503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0" t="s">
        <v>8287</v>
      </c>
      <c r="L297" s="60" t="s">
        <v>7659</v>
      </c>
      <c r="M297">
        <v>2259</v>
      </c>
      <c r="N297" t="s">
        <v>1040</v>
      </c>
      <c r="O297" t="str">
        <f t="shared" si="24"/>
        <v>06142703981055</v>
      </c>
      <c r="P297" t="s">
        <v>1041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7659</v>
      </c>
      <c r="AA297" s="107" t="s">
        <v>1</v>
      </c>
      <c r="AB297" t="s">
        <v>7659</v>
      </c>
      <c r="AC297">
        <v>0</v>
      </c>
    </row>
    <row r="298" spans="1:29" hidden="1" x14ac:dyDescent="0.25">
      <c r="A298" t="s">
        <v>8108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8495</v>
      </c>
      <c r="G298" t="s">
        <v>7503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0" t="s">
        <v>8287</v>
      </c>
      <c r="L298" s="60" t="s">
        <v>7659</v>
      </c>
      <c r="M298">
        <v>2208</v>
      </c>
      <c r="N298" t="s">
        <v>1040</v>
      </c>
      <c r="O298" t="str">
        <f t="shared" si="24"/>
        <v>06142703981055</v>
      </c>
      <c r="P298" t="s">
        <v>1041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7659</v>
      </c>
      <c r="AA298" s="107" t="s">
        <v>1</v>
      </c>
      <c r="AB298" t="s">
        <v>7659</v>
      </c>
      <c r="AC298">
        <v>0</v>
      </c>
    </row>
    <row r="299" spans="1:29" hidden="1" x14ac:dyDescent="0.25">
      <c r="A299" t="s">
        <v>8108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8498</v>
      </c>
      <c r="G299" t="s">
        <v>7503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0" t="s">
        <v>8287</v>
      </c>
      <c r="L299" s="60" t="s">
        <v>7659</v>
      </c>
      <c r="M299">
        <v>2131</v>
      </c>
      <c r="N299" t="s">
        <v>1040</v>
      </c>
      <c r="O299" t="str">
        <f t="shared" si="24"/>
        <v>06142703981055</v>
      </c>
      <c r="P299" t="s">
        <v>1041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7659</v>
      </c>
      <c r="AA299" s="107" t="s">
        <v>1</v>
      </c>
      <c r="AB299" t="s">
        <v>7659</v>
      </c>
      <c r="AC299">
        <v>0</v>
      </c>
    </row>
    <row r="300" spans="1:29" hidden="1" x14ac:dyDescent="0.25">
      <c r="A300" t="s">
        <v>8108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8499</v>
      </c>
      <c r="G300" t="s">
        <v>7503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0" t="s">
        <v>8287</v>
      </c>
      <c r="L300" s="60" t="s">
        <v>7659</v>
      </c>
      <c r="M300">
        <v>2107</v>
      </c>
      <c r="N300" t="s">
        <v>1040</v>
      </c>
      <c r="O300" t="str">
        <f t="shared" si="24"/>
        <v>06142703981055</v>
      </c>
      <c r="P300" t="s">
        <v>1041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7659</v>
      </c>
      <c r="AA300" s="107" t="s">
        <v>1</v>
      </c>
      <c r="AB300" t="s">
        <v>7659</v>
      </c>
      <c r="AC300">
        <v>0</v>
      </c>
    </row>
    <row r="301" spans="1:29" hidden="1" x14ac:dyDescent="0.25">
      <c r="A301" t="s">
        <v>8108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8500</v>
      </c>
      <c r="G301" t="s">
        <v>7503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0" t="s">
        <v>8287</v>
      </c>
      <c r="L301" s="60" t="s">
        <v>7659</v>
      </c>
      <c r="M301">
        <v>2059</v>
      </c>
      <c r="N301" t="s">
        <v>1040</v>
      </c>
      <c r="O301" t="str">
        <f t="shared" si="24"/>
        <v>06142703981055</v>
      </c>
      <c r="P301" t="s">
        <v>1041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7659</v>
      </c>
      <c r="AA301" s="107" t="s">
        <v>1</v>
      </c>
      <c r="AB301" t="s">
        <v>7659</v>
      </c>
      <c r="AC301">
        <v>0</v>
      </c>
    </row>
    <row r="302" spans="1:29" hidden="1" x14ac:dyDescent="0.25">
      <c r="A302" t="s">
        <v>8108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8502</v>
      </c>
      <c r="G302" t="s">
        <v>7503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0" t="s">
        <v>8287</v>
      </c>
      <c r="L302" s="60" t="s">
        <v>7659</v>
      </c>
      <c r="M302">
        <v>1727</v>
      </c>
      <c r="N302" t="s">
        <v>1040</v>
      </c>
      <c r="O302" t="str">
        <f t="shared" si="24"/>
        <v>06142703981055</v>
      </c>
      <c r="P302" t="s">
        <v>1041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7659</v>
      </c>
      <c r="AA302" s="107" t="s">
        <v>1</v>
      </c>
      <c r="AB302" t="s">
        <v>7659</v>
      </c>
      <c r="AC302">
        <v>0</v>
      </c>
    </row>
    <row r="303" spans="1:29" hidden="1" x14ac:dyDescent="0.25">
      <c r="A303" t="s">
        <v>8108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8502</v>
      </c>
      <c r="G303" t="s">
        <v>7503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0" t="s">
        <v>8287</v>
      </c>
      <c r="L303" s="60" t="s">
        <v>7659</v>
      </c>
      <c r="M303">
        <v>2007</v>
      </c>
      <c r="N303" t="s">
        <v>1040</v>
      </c>
      <c r="O303" t="str">
        <f t="shared" si="24"/>
        <v>06142703981055</v>
      </c>
      <c r="P303" t="s">
        <v>1041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7659</v>
      </c>
      <c r="AA303" s="107" t="s">
        <v>1</v>
      </c>
      <c r="AB303" t="s">
        <v>7659</v>
      </c>
      <c r="AC303">
        <v>0</v>
      </c>
    </row>
    <row r="304" spans="1:29" hidden="1" x14ac:dyDescent="0.25">
      <c r="A304" t="s">
        <v>8108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8509</v>
      </c>
      <c r="G304" t="s">
        <v>7503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0" t="s">
        <v>8287</v>
      </c>
      <c r="L304" s="60" t="s">
        <v>7659</v>
      </c>
      <c r="M304">
        <v>1903</v>
      </c>
      <c r="N304" t="s">
        <v>1040</v>
      </c>
      <c r="O304" t="str">
        <f t="shared" si="24"/>
        <v>06142703981055</v>
      </c>
      <c r="P304" t="s">
        <v>1041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7659</v>
      </c>
      <c r="AA304" s="107" t="s">
        <v>1</v>
      </c>
      <c r="AB304" t="s">
        <v>7659</v>
      </c>
      <c r="AC304">
        <v>0</v>
      </c>
    </row>
    <row r="305" spans="1:29" hidden="1" x14ac:dyDescent="0.25">
      <c r="A305" t="s">
        <v>8108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8505</v>
      </c>
      <c r="G305" t="s">
        <v>7503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0" t="s">
        <v>8287</v>
      </c>
      <c r="L305" s="60" t="s">
        <v>7659</v>
      </c>
      <c r="M305">
        <v>25990</v>
      </c>
      <c r="N305" t="s">
        <v>8246</v>
      </c>
      <c r="O305" t="str">
        <f t="shared" si="24"/>
        <v>95012110211015</v>
      </c>
      <c r="P305" t="s">
        <v>8247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7659</v>
      </c>
      <c r="AA305" s="107" t="s">
        <v>1</v>
      </c>
      <c r="AB305" t="s">
        <v>7659</v>
      </c>
      <c r="AC305">
        <v>0</v>
      </c>
    </row>
    <row r="306" spans="1:29" hidden="1" x14ac:dyDescent="0.25">
      <c r="A306" t="s">
        <v>8108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8506</v>
      </c>
      <c r="G306" t="s">
        <v>7503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0" t="s">
        <v>8287</v>
      </c>
      <c r="L306" s="60" t="s">
        <v>7659</v>
      </c>
      <c r="M306">
        <v>35081</v>
      </c>
      <c r="N306" t="s">
        <v>2094</v>
      </c>
      <c r="O306" t="str">
        <f t="shared" si="24"/>
        <v>06140103951010</v>
      </c>
      <c r="P306" t="s">
        <v>2095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7659</v>
      </c>
      <c r="AA306" s="107" t="s">
        <v>1</v>
      </c>
      <c r="AB306" t="s">
        <v>7659</v>
      </c>
      <c r="AC306">
        <v>0</v>
      </c>
    </row>
    <row r="307" spans="1:29" hidden="1" x14ac:dyDescent="0.25">
      <c r="A307" t="s">
        <v>8108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8507</v>
      </c>
      <c r="G307" t="s">
        <v>7503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0" t="s">
        <v>8287</v>
      </c>
      <c r="L307" s="60" t="s">
        <v>7659</v>
      </c>
      <c r="M307">
        <v>86</v>
      </c>
      <c r="N307" t="s">
        <v>7724</v>
      </c>
      <c r="O307" t="str">
        <f t="shared" si="24"/>
        <v>06141012141020</v>
      </c>
      <c r="P307" t="s">
        <v>7725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7659</v>
      </c>
      <c r="AA307" s="107" t="s">
        <v>1</v>
      </c>
      <c r="AB307" t="s">
        <v>7659</v>
      </c>
      <c r="AC307">
        <v>0</v>
      </c>
    </row>
    <row r="308" spans="1:29" hidden="1" x14ac:dyDescent="0.25">
      <c r="A308" t="s">
        <v>8108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8409</v>
      </c>
      <c r="G308" t="s">
        <v>7503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0" t="s">
        <v>8287</v>
      </c>
      <c r="L308" s="60" t="s">
        <v>7659</v>
      </c>
      <c r="M308">
        <v>3894509</v>
      </c>
      <c r="N308" t="s">
        <v>1454</v>
      </c>
      <c r="O308" t="str">
        <f t="shared" si="24"/>
        <v>06142610981012</v>
      </c>
      <c r="P308" t="s">
        <v>1455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7659</v>
      </c>
      <c r="AA308" s="107" t="s">
        <v>1</v>
      </c>
      <c r="AB308" t="s">
        <v>7659</v>
      </c>
      <c r="AC308">
        <v>0</v>
      </c>
    </row>
    <row r="309" spans="1:29" hidden="1" x14ac:dyDescent="0.25">
      <c r="A309" t="s">
        <v>8108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8498</v>
      </c>
      <c r="G309" t="s">
        <v>7503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0" t="s">
        <v>8287</v>
      </c>
      <c r="L309" s="60" t="s">
        <v>7659</v>
      </c>
      <c r="M309">
        <v>367436</v>
      </c>
      <c r="N309" t="s">
        <v>3154</v>
      </c>
      <c r="O309" t="str">
        <f t="shared" si="24"/>
        <v>06141202620014</v>
      </c>
      <c r="P309" t="s">
        <v>3155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7659</v>
      </c>
      <c r="AA309" s="107" t="s">
        <v>1</v>
      </c>
      <c r="AB309" t="s">
        <v>7659</v>
      </c>
      <c r="AC309">
        <v>0</v>
      </c>
    </row>
    <row r="310" spans="1:29" hidden="1" x14ac:dyDescent="0.25">
      <c r="A310" t="s">
        <v>8108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8509</v>
      </c>
      <c r="G310" t="s">
        <v>7503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0" t="s">
        <v>8287</v>
      </c>
      <c r="L310" s="60" t="s">
        <v>7659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7659</v>
      </c>
      <c r="AA310" s="107" t="s">
        <v>1</v>
      </c>
      <c r="AB310" t="s">
        <v>7659</v>
      </c>
      <c r="AC310">
        <v>0</v>
      </c>
    </row>
    <row r="311" spans="1:29" hidden="1" x14ac:dyDescent="0.25">
      <c r="A311" t="s">
        <v>8108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8509</v>
      </c>
      <c r="G311" t="s">
        <v>7503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0" t="s">
        <v>8287</v>
      </c>
      <c r="L311" s="60" t="s">
        <v>7659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7659</v>
      </c>
      <c r="AA311" s="107" t="s">
        <v>1</v>
      </c>
      <c r="AB311" t="s">
        <v>7659</v>
      </c>
      <c r="AC311">
        <v>0</v>
      </c>
    </row>
    <row r="312" spans="1:29" hidden="1" x14ac:dyDescent="0.25">
      <c r="A312" t="s">
        <v>8108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8509</v>
      </c>
      <c r="G312" t="s">
        <v>7503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0" t="s">
        <v>8287</v>
      </c>
      <c r="L312" s="60" t="s">
        <v>7659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7659</v>
      </c>
      <c r="AA312" s="107" t="s">
        <v>1</v>
      </c>
      <c r="AB312" t="s">
        <v>7659</v>
      </c>
      <c r="AC312">
        <v>0</v>
      </c>
    </row>
    <row r="313" spans="1:29" hidden="1" x14ac:dyDescent="0.25">
      <c r="A313" t="s">
        <v>8108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8501</v>
      </c>
      <c r="G313" t="s">
        <v>7503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0" t="s">
        <v>8287</v>
      </c>
      <c r="L313" s="60" t="s">
        <v>7659</v>
      </c>
      <c r="M313">
        <v>199</v>
      </c>
      <c r="N313" t="s">
        <v>8518</v>
      </c>
      <c r="O313" t="str">
        <f t="shared" si="24"/>
        <v>12170109031010</v>
      </c>
      <c r="P313" t="s">
        <v>8519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7659</v>
      </c>
      <c r="AA313" s="107" t="s">
        <v>1</v>
      </c>
      <c r="AB313" t="s">
        <v>7659</v>
      </c>
      <c r="AC313">
        <v>0</v>
      </c>
    </row>
    <row r="314" spans="1:29" hidden="1" x14ac:dyDescent="0.25">
      <c r="A314" t="s">
        <v>8108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8502</v>
      </c>
      <c r="G314" t="s">
        <v>7503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0" t="s">
        <v>8287</v>
      </c>
      <c r="L314" s="60" t="s">
        <v>7659</v>
      </c>
      <c r="M314">
        <v>235458</v>
      </c>
      <c r="N314" t="s">
        <v>1409</v>
      </c>
      <c r="O314" t="str">
        <f t="shared" si="24"/>
        <v>06142604071063</v>
      </c>
      <c r="P314" t="s">
        <v>1410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7659</v>
      </c>
      <c r="AA314" s="107" t="s">
        <v>1</v>
      </c>
      <c r="AB314" t="s">
        <v>7659</v>
      </c>
      <c r="AC314">
        <v>0</v>
      </c>
    </row>
    <row r="315" spans="1:29" hidden="1" x14ac:dyDescent="0.25">
      <c r="A315" t="s">
        <v>8108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8511</v>
      </c>
      <c r="G315" t="s">
        <v>7503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0" t="s">
        <v>8287</v>
      </c>
      <c r="L315" s="60" t="s">
        <v>7659</v>
      </c>
      <c r="M315">
        <v>2139</v>
      </c>
      <c r="N315" t="s">
        <v>1407</v>
      </c>
      <c r="O315" t="str">
        <f t="shared" si="24"/>
        <v>06141612021044</v>
      </c>
      <c r="P315" t="s">
        <v>1408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7659</v>
      </c>
      <c r="AA315" s="107" t="s">
        <v>1</v>
      </c>
      <c r="AB315" t="s">
        <v>7659</v>
      </c>
      <c r="AC315">
        <v>0</v>
      </c>
    </row>
    <row r="316" spans="1:29" hidden="1" x14ac:dyDescent="0.25">
      <c r="A316" t="s">
        <v>8108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8443</v>
      </c>
      <c r="G316" t="s">
        <v>7503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0" t="s">
        <v>8287</v>
      </c>
      <c r="L316" s="60" t="s">
        <v>7659</v>
      </c>
      <c r="M316">
        <v>71523</v>
      </c>
      <c r="N316" t="s">
        <v>1302</v>
      </c>
      <c r="O316" t="str">
        <f t="shared" si="24"/>
        <v>94832404991012</v>
      </c>
      <c r="P316" t="s">
        <v>1303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7659</v>
      </c>
      <c r="AA316" s="107" t="s">
        <v>1</v>
      </c>
      <c r="AB316" t="s">
        <v>7828</v>
      </c>
      <c r="AC316">
        <v>807.84</v>
      </c>
    </row>
    <row r="317" spans="1:29" hidden="1" x14ac:dyDescent="0.25">
      <c r="A317" t="s">
        <v>8108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8416</v>
      </c>
      <c r="G317" t="s">
        <v>7503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0" t="s">
        <v>8287</v>
      </c>
      <c r="L317" s="60" t="s">
        <v>7659</v>
      </c>
      <c r="M317">
        <v>72088</v>
      </c>
      <c r="N317" t="s">
        <v>1302</v>
      </c>
      <c r="O317" t="str">
        <f t="shared" si="24"/>
        <v>94832404991012</v>
      </c>
      <c r="P317" t="s">
        <v>1303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7659</v>
      </c>
      <c r="AA317" s="107" t="s">
        <v>1</v>
      </c>
      <c r="AB317" t="s">
        <v>7828</v>
      </c>
      <c r="AC317">
        <v>13.5</v>
      </c>
    </row>
    <row r="318" spans="1:29" hidden="1" x14ac:dyDescent="0.25">
      <c r="A318" t="s">
        <v>8108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8418</v>
      </c>
      <c r="G318" t="s">
        <v>7503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0" t="s">
        <v>8287</v>
      </c>
      <c r="L318" s="60" t="s">
        <v>7659</v>
      </c>
      <c r="M318">
        <v>64</v>
      </c>
      <c r="N318" t="s">
        <v>7521</v>
      </c>
      <c r="O318" t="str">
        <f t="shared" si="24"/>
        <v>02101107171019</v>
      </c>
      <c r="P318" t="s">
        <v>7522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7659</v>
      </c>
      <c r="AA318" s="107" t="s">
        <v>1</v>
      </c>
      <c r="AB318" t="s">
        <v>7828</v>
      </c>
      <c r="AC318">
        <v>2732.01</v>
      </c>
    </row>
    <row r="319" spans="1:29" hidden="1" x14ac:dyDescent="0.25">
      <c r="A319" t="s">
        <v>8108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8463</v>
      </c>
      <c r="G319" t="s">
        <v>7503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0" t="s">
        <v>8287</v>
      </c>
      <c r="L319" s="60" t="s">
        <v>7659</v>
      </c>
      <c r="M319">
        <v>1244</v>
      </c>
      <c r="N319" t="s">
        <v>456</v>
      </c>
      <c r="O319" t="str">
        <f t="shared" si="24"/>
        <v>06141211870020</v>
      </c>
      <c r="P319" t="s">
        <v>457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7659</v>
      </c>
      <c r="AA319" s="107" t="s">
        <v>1</v>
      </c>
      <c r="AB319" t="s">
        <v>7828</v>
      </c>
      <c r="AC319">
        <v>910.41</v>
      </c>
    </row>
    <row r="320" spans="1:29" hidden="1" x14ac:dyDescent="0.25">
      <c r="A320" t="s">
        <v>8108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8463</v>
      </c>
      <c r="G320" t="s">
        <v>7503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0" t="s">
        <v>8287</v>
      </c>
      <c r="L320" s="60" t="s">
        <v>7659</v>
      </c>
      <c r="M320">
        <v>2694</v>
      </c>
      <c r="N320" t="s">
        <v>1496</v>
      </c>
      <c r="O320" t="str">
        <f t="shared" si="24"/>
        <v>13071610671016</v>
      </c>
      <c r="P320" t="s">
        <v>1497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7659</v>
      </c>
      <c r="AA320" s="107" t="s">
        <v>1</v>
      </c>
      <c r="AB320" t="s">
        <v>7836</v>
      </c>
      <c r="AC320">
        <v>6.85</v>
      </c>
    </row>
    <row r="321" spans="1:29" hidden="1" x14ac:dyDescent="0.25">
      <c r="A321" t="s">
        <v>8108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8410</v>
      </c>
      <c r="G321" t="s">
        <v>7503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0" t="s">
        <v>8287</v>
      </c>
      <c r="L321" s="60" t="s">
        <v>7659</v>
      </c>
      <c r="M321">
        <v>2413</v>
      </c>
      <c r="N321" t="s">
        <v>1434</v>
      </c>
      <c r="O321" t="str">
        <f t="shared" si="24"/>
        <v>06140404530104</v>
      </c>
      <c r="P321" t="s">
        <v>1435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7659</v>
      </c>
      <c r="AA321" s="107" t="s">
        <v>1</v>
      </c>
      <c r="AB321" t="s">
        <v>7828</v>
      </c>
      <c r="AC321">
        <v>510.39</v>
      </c>
    </row>
    <row r="322" spans="1:29" hidden="1" x14ac:dyDescent="0.25">
      <c r="A322" t="s">
        <v>8108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8421</v>
      </c>
      <c r="G322" t="s">
        <v>7503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0" t="s">
        <v>8287</v>
      </c>
      <c r="L322" s="60" t="s">
        <v>7659</v>
      </c>
      <c r="M322">
        <v>2226</v>
      </c>
      <c r="N322" t="s">
        <v>1434</v>
      </c>
      <c r="O322" t="str">
        <f t="shared" si="24"/>
        <v>06140404530104</v>
      </c>
      <c r="P322" t="s">
        <v>1435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7659</v>
      </c>
      <c r="AA322" s="107" t="s">
        <v>1</v>
      </c>
      <c r="AB322" t="s">
        <v>7828</v>
      </c>
      <c r="AC322">
        <v>127.67</v>
      </c>
    </row>
    <row r="323" spans="1:29" hidden="1" x14ac:dyDescent="0.25">
      <c r="A323" t="s">
        <v>8108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8416</v>
      </c>
      <c r="G323" t="s">
        <v>7503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0" t="s">
        <v>8287</v>
      </c>
      <c r="L323" s="60" t="s">
        <v>7659</v>
      </c>
      <c r="M323">
        <v>56967</v>
      </c>
      <c r="O323" t="str">
        <f t="shared" ref="O323:O386" si="29">IF(N323="",Z323,N323)</f>
        <v>007339078</v>
      </c>
      <c r="P323" t="s">
        <v>8339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8338</v>
      </c>
      <c r="AA323" s="107" t="s">
        <v>1</v>
      </c>
      <c r="AB323" t="s">
        <v>7828</v>
      </c>
      <c r="AC323">
        <v>435.6</v>
      </c>
    </row>
    <row r="324" spans="1:29" hidden="1" x14ac:dyDescent="0.25">
      <c r="A324" t="s">
        <v>8108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8517</v>
      </c>
      <c r="G324" t="s">
        <v>7503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0" t="s">
        <v>8287</v>
      </c>
      <c r="L324" s="60" t="s">
        <v>7659</v>
      </c>
      <c r="M324">
        <v>1970</v>
      </c>
      <c r="N324" t="s">
        <v>1496</v>
      </c>
      <c r="O324" t="str">
        <f t="shared" si="29"/>
        <v>13071610671016</v>
      </c>
      <c r="P324" t="s">
        <v>1497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7659</v>
      </c>
      <c r="AA324" s="107" t="s">
        <v>1</v>
      </c>
      <c r="AB324" t="s">
        <v>7828</v>
      </c>
      <c r="AC324">
        <v>48.87</v>
      </c>
    </row>
    <row r="325" spans="1:29" hidden="1" x14ac:dyDescent="0.25">
      <c r="A325" t="s">
        <v>8108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8495</v>
      </c>
      <c r="G325" t="s">
        <v>7503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0" t="s">
        <v>8287</v>
      </c>
      <c r="L325" s="60" t="s">
        <v>7659</v>
      </c>
      <c r="M325">
        <v>22484</v>
      </c>
      <c r="N325" t="s">
        <v>1330</v>
      </c>
      <c r="O325" t="str">
        <f t="shared" si="29"/>
        <v>06142407750010</v>
      </c>
      <c r="P325" t="s">
        <v>1331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7659</v>
      </c>
      <c r="AA325" s="107" t="s">
        <v>1</v>
      </c>
      <c r="AB325" t="s">
        <v>7828</v>
      </c>
      <c r="AC325">
        <v>1.5</v>
      </c>
    </row>
    <row r="326" spans="1:29" hidden="1" x14ac:dyDescent="0.25">
      <c r="A326" t="s">
        <v>8108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8500</v>
      </c>
      <c r="G326" t="s">
        <v>7503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0" t="s">
        <v>8287</v>
      </c>
      <c r="L326" s="60" t="s">
        <v>7659</v>
      </c>
      <c r="M326">
        <v>22664</v>
      </c>
      <c r="N326" t="s">
        <v>1351</v>
      </c>
      <c r="O326" t="str">
        <f t="shared" si="29"/>
        <v>06141307921019</v>
      </c>
      <c r="P326" t="s">
        <v>1352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7659</v>
      </c>
      <c r="AA326" s="107" t="s">
        <v>1</v>
      </c>
      <c r="AB326" t="s">
        <v>7828</v>
      </c>
      <c r="AC326">
        <v>169.01</v>
      </c>
    </row>
    <row r="327" spans="1:29" hidden="1" x14ac:dyDescent="0.25">
      <c r="A327" t="s">
        <v>8108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8369</v>
      </c>
      <c r="G327" t="s">
        <v>7503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0" t="s">
        <v>8287</v>
      </c>
      <c r="L327" s="60" t="s">
        <v>7659</v>
      </c>
      <c r="M327">
        <v>1963</v>
      </c>
      <c r="N327" t="s">
        <v>1383</v>
      </c>
      <c r="O327" t="str">
        <f t="shared" si="29"/>
        <v>06141007840010</v>
      </c>
      <c r="P327" t="s">
        <v>1384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7659</v>
      </c>
      <c r="AA327" s="107" t="s">
        <v>1</v>
      </c>
      <c r="AB327" t="s">
        <v>7828</v>
      </c>
      <c r="AC327">
        <v>36.299999999999997</v>
      </c>
    </row>
    <row r="328" spans="1:29" hidden="1" x14ac:dyDescent="0.25">
      <c r="A328" t="s">
        <v>8108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8498</v>
      </c>
      <c r="G328" t="s">
        <v>7503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0" t="s">
        <v>8287</v>
      </c>
      <c r="L328" s="60" t="s">
        <v>7659</v>
      </c>
      <c r="M328">
        <v>193</v>
      </c>
      <c r="N328" t="s">
        <v>5976</v>
      </c>
      <c r="O328" t="str">
        <f t="shared" si="29"/>
        <v>06143105820014</v>
      </c>
      <c r="P328" t="s">
        <v>5977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7659</v>
      </c>
      <c r="AA328" s="107" t="s">
        <v>1</v>
      </c>
      <c r="AB328" t="s">
        <v>7828</v>
      </c>
      <c r="AC328">
        <v>254.11</v>
      </c>
    </row>
    <row r="329" spans="1:29" hidden="1" x14ac:dyDescent="0.25">
      <c r="A329" t="s">
        <v>8108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8498</v>
      </c>
      <c r="G329" t="s">
        <v>7503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0" t="s">
        <v>8287</v>
      </c>
      <c r="L329" s="60" t="s">
        <v>7659</v>
      </c>
      <c r="M329">
        <v>1456</v>
      </c>
      <c r="N329" t="s">
        <v>8515</v>
      </c>
      <c r="O329" t="str">
        <f t="shared" si="29"/>
        <v>06141002041019</v>
      </c>
      <c r="P329" t="s">
        <v>8516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7659</v>
      </c>
      <c r="AA329" s="107" t="s">
        <v>1</v>
      </c>
      <c r="AB329" t="s">
        <v>7828</v>
      </c>
      <c r="AC329">
        <v>74.319999999999993</v>
      </c>
    </row>
    <row r="330" spans="1:29" hidden="1" x14ac:dyDescent="0.25">
      <c r="A330" t="s">
        <v>8108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8507</v>
      </c>
      <c r="G330" t="s">
        <v>7503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0" t="s">
        <v>8287</v>
      </c>
      <c r="L330" s="60" t="s">
        <v>7659</v>
      </c>
      <c r="M330">
        <v>15381733</v>
      </c>
      <c r="N330" t="s">
        <v>3057</v>
      </c>
      <c r="O330" t="str">
        <f t="shared" si="29"/>
        <v>06143107620016</v>
      </c>
      <c r="P330" t="s">
        <v>1419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7659</v>
      </c>
      <c r="AA330" s="107" t="s">
        <v>1</v>
      </c>
      <c r="AB330" t="s">
        <v>7828</v>
      </c>
      <c r="AC330">
        <v>166.81</v>
      </c>
    </row>
    <row r="331" spans="1:29" hidden="1" x14ac:dyDescent="0.25">
      <c r="A331" t="s">
        <v>8108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8414</v>
      </c>
      <c r="G331" t="s">
        <v>7503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0" t="s">
        <v>8287</v>
      </c>
      <c r="L331" s="60" t="s">
        <v>7659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7659</v>
      </c>
      <c r="AA331" s="107" t="s">
        <v>1</v>
      </c>
      <c r="AB331" t="s">
        <v>7828</v>
      </c>
      <c r="AC331">
        <v>35.74</v>
      </c>
    </row>
    <row r="332" spans="1:29" hidden="1" x14ac:dyDescent="0.25">
      <c r="A332" t="s">
        <v>8108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8506</v>
      </c>
      <c r="G332" t="s">
        <v>7503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0" t="s">
        <v>8287</v>
      </c>
      <c r="L332" s="60" t="s">
        <v>7659</v>
      </c>
      <c r="M332">
        <v>72858</v>
      </c>
      <c r="N332" t="s">
        <v>1490</v>
      </c>
      <c r="O332" t="str">
        <f t="shared" si="29"/>
        <v>12173101051010</v>
      </c>
      <c r="P332" t="s">
        <v>1491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7659</v>
      </c>
      <c r="AA332" s="107" t="s">
        <v>1</v>
      </c>
      <c r="AB332" t="s">
        <v>7828</v>
      </c>
      <c r="AC332">
        <v>679.54</v>
      </c>
    </row>
    <row r="333" spans="1:29" hidden="1" x14ac:dyDescent="0.25">
      <c r="A333" t="s">
        <v>8108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8506</v>
      </c>
      <c r="G333" t="s">
        <v>7503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0" t="s">
        <v>8287</v>
      </c>
      <c r="L333" s="60" t="s">
        <v>7659</v>
      </c>
      <c r="M333">
        <v>9917</v>
      </c>
      <c r="N333" t="s">
        <v>6734</v>
      </c>
      <c r="O333" t="str">
        <f t="shared" si="29"/>
        <v>06142406031056</v>
      </c>
      <c r="P333" t="s">
        <v>6735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7659</v>
      </c>
      <c r="AA333" s="107" t="s">
        <v>1</v>
      </c>
      <c r="AB333" t="s">
        <v>7659</v>
      </c>
      <c r="AC333">
        <v>0</v>
      </c>
    </row>
    <row r="334" spans="1:29" hidden="1" x14ac:dyDescent="0.25">
      <c r="A334" t="s">
        <v>8108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8508</v>
      </c>
      <c r="G334" t="s">
        <v>7503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0" t="s">
        <v>8287</v>
      </c>
      <c r="L334" s="60" t="s">
        <v>7659</v>
      </c>
      <c r="M334">
        <v>968699</v>
      </c>
      <c r="N334" t="s">
        <v>39</v>
      </c>
      <c r="O334" t="str">
        <f t="shared" si="29"/>
        <v>06141909001034</v>
      </c>
      <c r="P334" t="s">
        <v>1393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7659</v>
      </c>
      <c r="AA334" s="107" t="s">
        <v>1</v>
      </c>
      <c r="AB334" t="s">
        <v>7659</v>
      </c>
      <c r="AC334">
        <v>0</v>
      </c>
    </row>
    <row r="335" spans="1:29" hidden="1" x14ac:dyDescent="0.25">
      <c r="A335" t="s">
        <v>8108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8507</v>
      </c>
      <c r="G335" t="s">
        <v>7503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0" t="s">
        <v>8287</v>
      </c>
      <c r="L335" s="60" t="s">
        <v>7659</v>
      </c>
      <c r="M335">
        <v>66</v>
      </c>
      <c r="N335" t="s">
        <v>7521</v>
      </c>
      <c r="O335" t="str">
        <f t="shared" si="29"/>
        <v>02101107171019</v>
      </c>
      <c r="P335" t="s">
        <v>7522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7659</v>
      </c>
      <c r="AA335" s="107" t="s">
        <v>1</v>
      </c>
      <c r="AB335" t="s">
        <v>7659</v>
      </c>
      <c r="AC335">
        <v>0</v>
      </c>
    </row>
    <row r="336" spans="1:29" hidden="1" x14ac:dyDescent="0.25">
      <c r="A336" t="s">
        <v>8108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8507</v>
      </c>
      <c r="G336" t="s">
        <v>7503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0" t="s">
        <v>8287</v>
      </c>
      <c r="L336" s="60" t="s">
        <v>7659</v>
      </c>
      <c r="M336">
        <v>101</v>
      </c>
      <c r="N336" t="s">
        <v>8513</v>
      </c>
      <c r="O336" t="str">
        <f t="shared" si="29"/>
        <v>07150802540010</v>
      </c>
      <c r="P336" t="s">
        <v>8514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7659</v>
      </c>
      <c r="AA336" s="107" t="s">
        <v>1</v>
      </c>
      <c r="AB336" t="s">
        <v>7659</v>
      </c>
      <c r="AC336">
        <v>0</v>
      </c>
    </row>
    <row r="337" spans="1:29" hidden="1" x14ac:dyDescent="0.25">
      <c r="A337" t="s">
        <v>8108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8505</v>
      </c>
      <c r="G337" t="s">
        <v>7503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0" t="s">
        <v>8287</v>
      </c>
      <c r="L337" s="60" t="s">
        <v>7659</v>
      </c>
      <c r="M337">
        <v>1058</v>
      </c>
      <c r="N337" t="s">
        <v>7120</v>
      </c>
      <c r="O337" t="str">
        <f t="shared" si="29"/>
        <v>06141903071049</v>
      </c>
      <c r="P337" t="s">
        <v>7121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7659</v>
      </c>
      <c r="AA337" s="107" t="s">
        <v>1</v>
      </c>
      <c r="AB337" t="s">
        <v>7659</v>
      </c>
      <c r="AC337">
        <v>0</v>
      </c>
    </row>
    <row r="338" spans="1:29" hidden="1" x14ac:dyDescent="0.25">
      <c r="A338" t="s">
        <v>8108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8512</v>
      </c>
      <c r="G338" t="s">
        <v>7503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0" t="s">
        <v>8287</v>
      </c>
      <c r="L338" s="60" t="s">
        <v>7659</v>
      </c>
      <c r="M338">
        <v>381357</v>
      </c>
      <c r="N338" t="s">
        <v>2200</v>
      </c>
      <c r="O338" t="str">
        <f t="shared" si="29"/>
        <v>06142305771172</v>
      </c>
      <c r="P338" t="s">
        <v>2201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7659</v>
      </c>
      <c r="AA338" s="107" t="s">
        <v>1</v>
      </c>
      <c r="AB338" t="s">
        <v>7659</v>
      </c>
      <c r="AC338">
        <v>0</v>
      </c>
    </row>
    <row r="339" spans="1:29" hidden="1" x14ac:dyDescent="0.25">
      <c r="A339" t="s">
        <v>8108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8509</v>
      </c>
      <c r="G339" t="s">
        <v>7503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0" t="s">
        <v>8287</v>
      </c>
      <c r="L339" s="60" t="s">
        <v>7659</v>
      </c>
      <c r="M339">
        <v>17802</v>
      </c>
      <c r="N339" t="s">
        <v>1387</v>
      </c>
      <c r="O339" t="str">
        <f t="shared" si="29"/>
        <v>06142008011037</v>
      </c>
      <c r="P339" t="s">
        <v>1388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7659</v>
      </c>
      <c r="AA339" s="107" t="s">
        <v>1</v>
      </c>
      <c r="AB339" t="s">
        <v>7659</v>
      </c>
      <c r="AC339">
        <v>0</v>
      </c>
    </row>
    <row r="340" spans="1:29" hidden="1" x14ac:dyDescent="0.25">
      <c r="A340" t="s">
        <v>8108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8496</v>
      </c>
      <c r="G340" t="s">
        <v>7503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0" t="s">
        <v>8287</v>
      </c>
      <c r="L340" s="60" t="s">
        <v>7659</v>
      </c>
      <c r="M340">
        <v>191146</v>
      </c>
      <c r="N340" t="s">
        <v>1359</v>
      </c>
      <c r="O340" t="str">
        <f t="shared" si="29"/>
        <v>06141403161033</v>
      </c>
      <c r="P340" t="s">
        <v>1360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7659</v>
      </c>
      <c r="AA340" s="107" t="s">
        <v>1</v>
      </c>
      <c r="AB340" t="s">
        <v>7659</v>
      </c>
      <c r="AC340">
        <v>0</v>
      </c>
    </row>
    <row r="341" spans="1:29" hidden="1" x14ac:dyDescent="0.25">
      <c r="A341" t="s">
        <v>8108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8511</v>
      </c>
      <c r="G341" t="s">
        <v>7503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0" t="s">
        <v>8287</v>
      </c>
      <c r="L341" s="60" t="s">
        <v>7659</v>
      </c>
      <c r="M341">
        <v>2224948</v>
      </c>
      <c r="N341" t="s">
        <v>1316</v>
      </c>
      <c r="O341" t="str">
        <f t="shared" si="29"/>
        <v>14070503650018</v>
      </c>
      <c r="P341" t="s">
        <v>1317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7659</v>
      </c>
      <c r="AA341" s="107" t="s">
        <v>1</v>
      </c>
      <c r="AB341" t="s">
        <v>7659</v>
      </c>
      <c r="AC341">
        <v>0</v>
      </c>
    </row>
    <row r="342" spans="1:29" hidden="1" x14ac:dyDescent="0.25">
      <c r="A342" t="s">
        <v>8107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8441</v>
      </c>
      <c r="G342" t="s">
        <v>7503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0" t="s">
        <v>8287</v>
      </c>
      <c r="L342" s="60" t="s">
        <v>7659</v>
      </c>
      <c r="M342">
        <v>278</v>
      </c>
      <c r="N342" t="s">
        <v>1324</v>
      </c>
      <c r="O342" t="str">
        <f t="shared" si="29"/>
        <v>05043110741013</v>
      </c>
      <c r="P342" t="s">
        <v>1325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7659</v>
      </c>
      <c r="AA342" s="107" t="s">
        <v>1</v>
      </c>
      <c r="AB342" t="s">
        <v>7659</v>
      </c>
      <c r="AC342">
        <v>0</v>
      </c>
    </row>
    <row r="343" spans="1:29" hidden="1" x14ac:dyDescent="0.25">
      <c r="A343" t="s">
        <v>8107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8420</v>
      </c>
      <c r="G343" t="s">
        <v>7503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0" t="s">
        <v>8287</v>
      </c>
      <c r="L343" s="60" t="s">
        <v>7659</v>
      </c>
      <c r="M343">
        <v>275</v>
      </c>
      <c r="N343" t="s">
        <v>1324</v>
      </c>
      <c r="O343" t="str">
        <f t="shared" si="29"/>
        <v>05043110741013</v>
      </c>
      <c r="P343" t="s">
        <v>1325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7659</v>
      </c>
      <c r="AA343" s="107" t="s">
        <v>1</v>
      </c>
      <c r="AB343" t="s">
        <v>7659</v>
      </c>
      <c r="AC343">
        <v>0</v>
      </c>
    </row>
    <row r="344" spans="1:29" hidden="1" x14ac:dyDescent="0.25">
      <c r="A344" t="s">
        <v>8107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8378</v>
      </c>
      <c r="G344" t="s">
        <v>7503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0" t="s">
        <v>8287</v>
      </c>
      <c r="L344" s="60" t="s">
        <v>7659</v>
      </c>
      <c r="M344">
        <v>6019</v>
      </c>
      <c r="N344" t="s">
        <v>2124</v>
      </c>
      <c r="O344" t="str">
        <f t="shared" si="29"/>
        <v>06143112510011</v>
      </c>
      <c r="P344" t="s">
        <v>2125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7659</v>
      </c>
      <c r="AA344" s="107" t="s">
        <v>1</v>
      </c>
      <c r="AB344" t="s">
        <v>7659</v>
      </c>
      <c r="AC344">
        <v>0</v>
      </c>
    </row>
    <row r="345" spans="1:29" hidden="1" x14ac:dyDescent="0.25">
      <c r="A345" t="s">
        <v>8107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8441</v>
      </c>
      <c r="G345" t="s">
        <v>7503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0" t="s">
        <v>8287</v>
      </c>
      <c r="L345" s="60" t="s">
        <v>7659</v>
      </c>
      <c r="M345">
        <v>1617</v>
      </c>
      <c r="N345" t="s">
        <v>1040</v>
      </c>
      <c r="O345" t="str">
        <f t="shared" si="29"/>
        <v>06142703981055</v>
      </c>
      <c r="P345" t="s">
        <v>1041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7659</v>
      </c>
      <c r="AA345" s="107" t="s">
        <v>1</v>
      </c>
      <c r="AB345" t="s">
        <v>7834</v>
      </c>
      <c r="AC345">
        <v>7.67</v>
      </c>
    </row>
    <row r="346" spans="1:29" hidden="1" x14ac:dyDescent="0.25">
      <c r="A346" t="s">
        <v>8107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8409</v>
      </c>
      <c r="G346" t="s">
        <v>7503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0" t="s">
        <v>8287</v>
      </c>
      <c r="L346" s="60" t="s">
        <v>7659</v>
      </c>
      <c r="M346">
        <v>144352</v>
      </c>
      <c r="N346" t="s">
        <v>1359</v>
      </c>
      <c r="O346" t="str">
        <f t="shared" si="29"/>
        <v>06141403161033</v>
      </c>
      <c r="P346" t="s">
        <v>1360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7659</v>
      </c>
      <c r="AA346" s="107" t="s">
        <v>1</v>
      </c>
      <c r="AB346" t="s">
        <v>7659</v>
      </c>
      <c r="AC346">
        <v>0</v>
      </c>
    </row>
    <row r="347" spans="1:29" hidden="1" x14ac:dyDescent="0.25">
      <c r="A347" t="s">
        <v>8107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8409</v>
      </c>
      <c r="G347" t="s">
        <v>7503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0" t="s">
        <v>8287</v>
      </c>
      <c r="L347" s="60" t="s">
        <v>7659</v>
      </c>
      <c r="M347">
        <v>2183261</v>
      </c>
      <c r="N347" t="s">
        <v>1316</v>
      </c>
      <c r="O347" t="str">
        <f t="shared" si="29"/>
        <v>14070503650018</v>
      </c>
      <c r="P347" t="s">
        <v>1317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7659</v>
      </c>
      <c r="AA347" s="107" t="s">
        <v>1</v>
      </c>
      <c r="AB347" t="s">
        <v>7659</v>
      </c>
      <c r="AC347">
        <v>0</v>
      </c>
    </row>
    <row r="348" spans="1:29" hidden="1" x14ac:dyDescent="0.25">
      <c r="A348" t="s">
        <v>8107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8409</v>
      </c>
      <c r="G348" t="s">
        <v>7503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0" t="s">
        <v>8287</v>
      </c>
      <c r="L348" s="60" t="s">
        <v>7659</v>
      </c>
      <c r="M348">
        <v>431</v>
      </c>
      <c r="N348" t="s">
        <v>7523</v>
      </c>
      <c r="O348" t="str">
        <f t="shared" si="29"/>
        <v>12151904761013</v>
      </c>
      <c r="P348" t="s">
        <v>7524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7659</v>
      </c>
      <c r="AA348" s="107" t="s">
        <v>1</v>
      </c>
      <c r="AB348" t="s">
        <v>7659</v>
      </c>
      <c r="AC348">
        <v>0</v>
      </c>
    </row>
    <row r="349" spans="1:29" hidden="1" x14ac:dyDescent="0.25">
      <c r="A349" t="s">
        <v>8107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8409</v>
      </c>
      <c r="G349" t="s">
        <v>7503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0" t="s">
        <v>8287</v>
      </c>
      <c r="L349" s="60" t="s">
        <v>7659</v>
      </c>
      <c r="M349">
        <v>4958</v>
      </c>
      <c r="N349" t="s">
        <v>1458</v>
      </c>
      <c r="O349" t="str">
        <f t="shared" si="29"/>
        <v>06143009921068</v>
      </c>
      <c r="P349" t="s">
        <v>1459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7659</v>
      </c>
      <c r="AA349" s="107" t="s">
        <v>1</v>
      </c>
      <c r="AB349" t="s">
        <v>7659</v>
      </c>
      <c r="AC349">
        <v>0</v>
      </c>
    </row>
    <row r="350" spans="1:29" hidden="1" x14ac:dyDescent="0.25">
      <c r="A350" t="s">
        <v>8107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8409</v>
      </c>
      <c r="G350" t="s">
        <v>7503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0" t="s">
        <v>8287</v>
      </c>
      <c r="L350" s="60" t="s">
        <v>7659</v>
      </c>
      <c r="M350">
        <v>71072970</v>
      </c>
      <c r="N350" t="s">
        <v>3057</v>
      </c>
      <c r="O350" t="str">
        <f t="shared" si="29"/>
        <v>06143107620016</v>
      </c>
      <c r="P350" t="s">
        <v>1419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7659</v>
      </c>
      <c r="AA350" s="107" t="s">
        <v>1</v>
      </c>
      <c r="AB350" t="s">
        <v>7659</v>
      </c>
      <c r="AC350">
        <v>0</v>
      </c>
    </row>
    <row r="351" spans="1:29" hidden="1" x14ac:dyDescent="0.25">
      <c r="A351" t="s">
        <v>8107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8409</v>
      </c>
      <c r="G351" t="s">
        <v>7503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0" t="s">
        <v>8287</v>
      </c>
      <c r="L351" s="60" t="s">
        <v>7659</v>
      </c>
      <c r="M351">
        <v>510847</v>
      </c>
      <c r="N351" t="s">
        <v>1318</v>
      </c>
      <c r="O351" t="str">
        <f t="shared" si="29"/>
        <v>06141101690011</v>
      </c>
      <c r="P351" t="s">
        <v>1319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7659</v>
      </c>
      <c r="AA351" s="107" t="s">
        <v>1</v>
      </c>
      <c r="AB351" t="s">
        <v>7659</v>
      </c>
      <c r="AC351">
        <v>0</v>
      </c>
    </row>
    <row r="352" spans="1:29" hidden="1" x14ac:dyDescent="0.25">
      <c r="A352" t="s">
        <v>8107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8410</v>
      </c>
      <c r="G352" t="s">
        <v>7503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0" t="s">
        <v>8287</v>
      </c>
      <c r="L352" s="60" t="s">
        <v>7659</v>
      </c>
      <c r="M352">
        <v>149</v>
      </c>
      <c r="N352" t="s">
        <v>5976</v>
      </c>
      <c r="O352" t="str">
        <f t="shared" si="29"/>
        <v>06143105820014</v>
      </c>
      <c r="P352" t="s">
        <v>5977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7659</v>
      </c>
      <c r="AA352" s="107" t="s">
        <v>1</v>
      </c>
      <c r="AB352" t="s">
        <v>7659</v>
      </c>
      <c r="AC352">
        <v>0</v>
      </c>
    </row>
    <row r="353" spans="1:29" hidden="1" x14ac:dyDescent="0.25">
      <c r="A353" t="s">
        <v>8107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8410</v>
      </c>
      <c r="G353" t="s">
        <v>7503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0" t="s">
        <v>8287</v>
      </c>
      <c r="L353" s="60" t="s">
        <v>7659</v>
      </c>
      <c r="M353">
        <v>967320</v>
      </c>
      <c r="N353" t="s">
        <v>39</v>
      </c>
      <c r="O353" t="str">
        <f t="shared" si="29"/>
        <v>06141909001034</v>
      </c>
      <c r="P353" t="s">
        <v>1393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7659</v>
      </c>
      <c r="AA353" s="107" t="s">
        <v>1</v>
      </c>
      <c r="AB353" t="s">
        <v>7659</v>
      </c>
      <c r="AC353">
        <v>0</v>
      </c>
    </row>
    <row r="354" spans="1:29" hidden="1" x14ac:dyDescent="0.25">
      <c r="A354" t="s">
        <v>8107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8410</v>
      </c>
      <c r="G354" t="s">
        <v>7503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0" t="s">
        <v>8287</v>
      </c>
      <c r="L354" s="60" t="s">
        <v>7659</v>
      </c>
      <c r="M354">
        <v>32777</v>
      </c>
      <c r="N354" t="s">
        <v>1367</v>
      </c>
      <c r="O354" t="str">
        <f t="shared" si="29"/>
        <v>06142501101070</v>
      </c>
      <c r="P354" t="s">
        <v>1368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7659</v>
      </c>
      <c r="AA354" s="107" t="s">
        <v>1</v>
      </c>
      <c r="AB354" t="s">
        <v>7659</v>
      </c>
      <c r="AC354">
        <v>0</v>
      </c>
    </row>
    <row r="355" spans="1:29" hidden="1" x14ac:dyDescent="0.25">
      <c r="A355" t="s">
        <v>8107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8410</v>
      </c>
      <c r="G355" t="s">
        <v>7503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0" t="s">
        <v>8287</v>
      </c>
      <c r="L355" s="60" t="s">
        <v>7659</v>
      </c>
      <c r="M355">
        <v>963</v>
      </c>
      <c r="N355" t="s">
        <v>1347</v>
      </c>
      <c r="O355" t="str">
        <f t="shared" si="29"/>
        <v>06141708071034</v>
      </c>
      <c r="P355" t="s">
        <v>1348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7659</v>
      </c>
      <c r="AA355" s="107" t="s">
        <v>1</v>
      </c>
      <c r="AB355" t="s">
        <v>7659</v>
      </c>
      <c r="AC355">
        <v>0</v>
      </c>
    </row>
    <row r="356" spans="1:29" hidden="1" x14ac:dyDescent="0.25">
      <c r="A356" t="s">
        <v>8107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8410</v>
      </c>
      <c r="G356" t="s">
        <v>7503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0" t="s">
        <v>8287</v>
      </c>
      <c r="L356" s="60" t="s">
        <v>7659</v>
      </c>
      <c r="M356">
        <v>23115</v>
      </c>
      <c r="N356" t="s">
        <v>1349</v>
      </c>
      <c r="O356" t="str">
        <f t="shared" si="29"/>
        <v>14162710661017</v>
      </c>
      <c r="P356" t="s">
        <v>1350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7659</v>
      </c>
      <c r="AA356" s="107" t="s">
        <v>1</v>
      </c>
      <c r="AB356" t="s">
        <v>7659</v>
      </c>
      <c r="AC356">
        <v>0</v>
      </c>
    </row>
    <row r="357" spans="1:29" hidden="1" x14ac:dyDescent="0.25">
      <c r="A357" t="s">
        <v>8107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8410</v>
      </c>
      <c r="G357" t="s">
        <v>7503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0" t="s">
        <v>8287</v>
      </c>
      <c r="L357" s="60" t="s">
        <v>7659</v>
      </c>
      <c r="M357">
        <v>7913</v>
      </c>
      <c r="N357" t="s">
        <v>1373</v>
      </c>
      <c r="O357" t="str">
        <f t="shared" si="29"/>
        <v>06140210081052</v>
      </c>
      <c r="P357" t="s">
        <v>1374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7659</v>
      </c>
      <c r="AA357" s="107" t="s">
        <v>1</v>
      </c>
      <c r="AB357" t="s">
        <v>7659</v>
      </c>
      <c r="AC357">
        <v>0</v>
      </c>
    </row>
    <row r="358" spans="1:29" hidden="1" x14ac:dyDescent="0.25">
      <c r="A358" t="s">
        <v>8107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8410</v>
      </c>
      <c r="G358" t="s">
        <v>7503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0" t="s">
        <v>8287</v>
      </c>
      <c r="L358" s="60" t="s">
        <v>7659</v>
      </c>
      <c r="M358">
        <v>307136</v>
      </c>
      <c r="N358" t="s">
        <v>2522</v>
      </c>
      <c r="O358" t="str">
        <f t="shared" si="29"/>
        <v>06141312850038</v>
      </c>
      <c r="P358" t="s">
        <v>2523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7659</v>
      </c>
      <c r="AA358" s="107" t="s">
        <v>1</v>
      </c>
      <c r="AB358" t="s">
        <v>7659</v>
      </c>
      <c r="AC358">
        <v>0</v>
      </c>
    </row>
    <row r="359" spans="1:29" hidden="1" x14ac:dyDescent="0.25">
      <c r="A359" t="s">
        <v>8107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8411</v>
      </c>
      <c r="G359" t="s">
        <v>7503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0" t="s">
        <v>8287</v>
      </c>
      <c r="L359" s="60" t="s">
        <v>7659</v>
      </c>
      <c r="M359">
        <v>1652</v>
      </c>
      <c r="N359" t="s">
        <v>1040</v>
      </c>
      <c r="O359" t="str">
        <f t="shared" si="29"/>
        <v>06142703981055</v>
      </c>
      <c r="P359" t="s">
        <v>1041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7659</v>
      </c>
      <c r="AA359" s="107" t="s">
        <v>1</v>
      </c>
      <c r="AB359" t="s">
        <v>7659</v>
      </c>
      <c r="AC359">
        <v>0</v>
      </c>
    </row>
    <row r="360" spans="1:29" hidden="1" x14ac:dyDescent="0.25">
      <c r="A360" t="s">
        <v>8107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8411</v>
      </c>
      <c r="G360" t="s">
        <v>7503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0" t="s">
        <v>8287</v>
      </c>
      <c r="L360" s="60" t="s">
        <v>7659</v>
      </c>
      <c r="M360">
        <v>3816352</v>
      </c>
      <c r="N360" t="s">
        <v>1310</v>
      </c>
      <c r="O360" t="str">
        <f t="shared" si="29"/>
        <v>06140108580017</v>
      </c>
      <c r="P360" t="s">
        <v>1311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7659</v>
      </c>
      <c r="AA360" s="107" t="s">
        <v>1</v>
      </c>
      <c r="AB360" t="s">
        <v>7659</v>
      </c>
      <c r="AC360">
        <v>0</v>
      </c>
    </row>
    <row r="361" spans="1:29" hidden="1" x14ac:dyDescent="0.25">
      <c r="A361" t="s">
        <v>8107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8411</v>
      </c>
      <c r="G361" t="s">
        <v>7503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0" t="s">
        <v>8287</v>
      </c>
      <c r="L361" s="60" t="s">
        <v>7659</v>
      </c>
      <c r="M361">
        <v>498271</v>
      </c>
      <c r="N361" t="s">
        <v>1353</v>
      </c>
      <c r="O361" t="str">
        <f t="shared" si="29"/>
        <v>06142407500017</v>
      </c>
      <c r="P361" t="s">
        <v>1354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7659</v>
      </c>
      <c r="AA361" s="107" t="s">
        <v>1</v>
      </c>
      <c r="AB361" t="s">
        <v>7659</v>
      </c>
      <c r="AC361">
        <v>0</v>
      </c>
    </row>
    <row r="362" spans="1:29" hidden="1" x14ac:dyDescent="0.25">
      <c r="A362" t="s">
        <v>8107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8412</v>
      </c>
      <c r="G362" t="s">
        <v>7503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0" t="s">
        <v>8287</v>
      </c>
      <c r="L362" s="60" t="s">
        <v>7659</v>
      </c>
      <c r="M362">
        <v>225281</v>
      </c>
      <c r="N362" t="s">
        <v>1316</v>
      </c>
      <c r="O362" t="str">
        <f t="shared" si="29"/>
        <v>14070503650018</v>
      </c>
      <c r="P362" t="s">
        <v>1317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7659</v>
      </c>
      <c r="AA362" s="107" t="s">
        <v>1</v>
      </c>
      <c r="AB362" t="s">
        <v>7659</v>
      </c>
      <c r="AC362">
        <v>0</v>
      </c>
    </row>
    <row r="363" spans="1:29" hidden="1" x14ac:dyDescent="0.25">
      <c r="A363" t="s">
        <v>8107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8412</v>
      </c>
      <c r="G363" t="s">
        <v>7503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0" t="s">
        <v>8287</v>
      </c>
      <c r="L363" s="60" t="s">
        <v>7659</v>
      </c>
      <c r="M363">
        <v>53938</v>
      </c>
      <c r="N363" t="s">
        <v>7508</v>
      </c>
      <c r="O363" t="str">
        <f t="shared" si="29"/>
        <v>02040305560017</v>
      </c>
      <c r="P363" t="s">
        <v>7509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7659</v>
      </c>
      <c r="AA363" s="107" t="s">
        <v>1</v>
      </c>
      <c r="AB363" t="s">
        <v>7659</v>
      </c>
      <c r="AC363">
        <v>0</v>
      </c>
    </row>
    <row r="364" spans="1:29" hidden="1" x14ac:dyDescent="0.25">
      <c r="A364" t="s">
        <v>8107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8412</v>
      </c>
      <c r="G364" t="s">
        <v>7503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0" t="s">
        <v>8287</v>
      </c>
      <c r="L364" s="60" t="s">
        <v>7659</v>
      </c>
      <c r="M364">
        <v>6623</v>
      </c>
      <c r="N364" t="s">
        <v>1367</v>
      </c>
      <c r="O364" t="str">
        <f t="shared" si="29"/>
        <v>06142501101070</v>
      </c>
      <c r="P364" t="s">
        <v>1368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7659</v>
      </c>
      <c r="AA364" s="107" t="s">
        <v>1</v>
      </c>
      <c r="AB364" t="s">
        <v>7659</v>
      </c>
      <c r="AC364">
        <v>0</v>
      </c>
    </row>
    <row r="365" spans="1:29" hidden="1" x14ac:dyDescent="0.25">
      <c r="A365" t="s">
        <v>8107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8412</v>
      </c>
      <c r="G365" t="s">
        <v>7503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0" t="s">
        <v>8287</v>
      </c>
      <c r="L365" s="60" t="s">
        <v>7659</v>
      </c>
      <c r="M365">
        <v>168018</v>
      </c>
      <c r="N365" t="s">
        <v>2130</v>
      </c>
      <c r="O365" t="str">
        <f t="shared" si="29"/>
        <v>06141612991019</v>
      </c>
      <c r="P365" t="s">
        <v>2131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7659</v>
      </c>
      <c r="AA365" s="107" t="s">
        <v>1</v>
      </c>
      <c r="AB365" t="s">
        <v>7659</v>
      </c>
      <c r="AC365">
        <v>0</v>
      </c>
    </row>
    <row r="366" spans="1:29" hidden="1" x14ac:dyDescent="0.25">
      <c r="A366" t="s">
        <v>8107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8412</v>
      </c>
      <c r="G366" t="s">
        <v>7503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0" t="s">
        <v>8287</v>
      </c>
      <c r="L366" s="60" t="s">
        <v>7659</v>
      </c>
      <c r="M366">
        <v>6881</v>
      </c>
      <c r="N366" t="s">
        <v>1373</v>
      </c>
      <c r="O366" t="str">
        <f t="shared" si="29"/>
        <v>06140210081052</v>
      </c>
      <c r="P366" t="s">
        <v>1374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7659</v>
      </c>
      <c r="AA366" s="107" t="s">
        <v>1</v>
      </c>
      <c r="AB366" t="s">
        <v>7659</v>
      </c>
      <c r="AC366">
        <v>0</v>
      </c>
    </row>
    <row r="367" spans="1:29" hidden="1" x14ac:dyDescent="0.25">
      <c r="A367" t="s">
        <v>8107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8441</v>
      </c>
      <c r="G367" t="s">
        <v>7503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0" t="s">
        <v>8287</v>
      </c>
      <c r="L367" s="60" t="s">
        <v>7659</v>
      </c>
      <c r="M367">
        <v>65</v>
      </c>
      <c r="N367" t="s">
        <v>7521</v>
      </c>
      <c r="O367" t="str">
        <f t="shared" si="29"/>
        <v>02101107171019</v>
      </c>
      <c r="P367" t="s">
        <v>7522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7659</v>
      </c>
      <c r="AA367" s="107" t="s">
        <v>1</v>
      </c>
      <c r="AB367" t="s">
        <v>7659</v>
      </c>
      <c r="AC367">
        <v>0</v>
      </c>
    </row>
    <row r="368" spans="1:29" hidden="1" x14ac:dyDescent="0.25">
      <c r="A368" t="s">
        <v>8107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8441</v>
      </c>
      <c r="G368" t="s">
        <v>7503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0" t="s">
        <v>8287</v>
      </c>
      <c r="L368" s="60" t="s">
        <v>7659</v>
      </c>
      <c r="M368">
        <v>16507</v>
      </c>
      <c r="N368" t="s">
        <v>1314</v>
      </c>
      <c r="O368" t="str">
        <f t="shared" si="29"/>
        <v>06140711071030</v>
      </c>
      <c r="P368" t="s">
        <v>1315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7659</v>
      </c>
      <c r="AA368" s="107" t="s">
        <v>1</v>
      </c>
      <c r="AB368" t="s">
        <v>7659</v>
      </c>
      <c r="AC368">
        <v>0</v>
      </c>
    </row>
    <row r="369" spans="1:29" hidden="1" x14ac:dyDescent="0.25">
      <c r="A369" t="s">
        <v>8107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8441</v>
      </c>
      <c r="G369" t="s">
        <v>7503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0" t="s">
        <v>8287</v>
      </c>
      <c r="L369" s="60" t="s">
        <v>7659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7659</v>
      </c>
      <c r="AA369" s="107" t="s">
        <v>1</v>
      </c>
      <c r="AB369" t="s">
        <v>7659</v>
      </c>
      <c r="AC369">
        <v>0</v>
      </c>
    </row>
    <row r="370" spans="1:29" hidden="1" x14ac:dyDescent="0.25">
      <c r="A370" t="s">
        <v>8107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8441</v>
      </c>
      <c r="G370" t="s">
        <v>7503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0" t="s">
        <v>8287</v>
      </c>
      <c r="L370" s="60" t="s">
        <v>7659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7659</v>
      </c>
      <c r="AA370" s="107" t="s">
        <v>1</v>
      </c>
      <c r="AB370" t="s">
        <v>7659</v>
      </c>
      <c r="AC370">
        <v>0</v>
      </c>
    </row>
    <row r="371" spans="1:29" hidden="1" x14ac:dyDescent="0.25">
      <c r="A371" t="s">
        <v>8107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8441</v>
      </c>
      <c r="G371" t="s">
        <v>7503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0" t="s">
        <v>8287</v>
      </c>
      <c r="L371" s="60" t="s">
        <v>7659</v>
      </c>
      <c r="M371">
        <v>13040549</v>
      </c>
      <c r="N371" t="s">
        <v>1339</v>
      </c>
      <c r="O371" t="str">
        <f t="shared" si="29"/>
        <v>06142708101053</v>
      </c>
      <c r="P371" t="s">
        <v>1340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7659</v>
      </c>
      <c r="AA371" s="107" t="s">
        <v>1</v>
      </c>
      <c r="AB371" t="s">
        <v>7659</v>
      </c>
      <c r="AC371">
        <v>0</v>
      </c>
    </row>
    <row r="372" spans="1:29" hidden="1" x14ac:dyDescent="0.25">
      <c r="A372" t="s">
        <v>8107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8441</v>
      </c>
      <c r="G372" t="s">
        <v>7503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0" t="s">
        <v>8287</v>
      </c>
      <c r="L372" s="60" t="s">
        <v>7659</v>
      </c>
      <c r="M372">
        <v>1515580</v>
      </c>
      <c r="N372" t="s">
        <v>1377</v>
      </c>
      <c r="O372" t="str">
        <f t="shared" si="29"/>
        <v>06140812610145</v>
      </c>
      <c r="P372" t="s">
        <v>1378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7659</v>
      </c>
      <c r="AA372" s="107" t="s">
        <v>1</v>
      </c>
      <c r="AB372" t="s">
        <v>7659</v>
      </c>
      <c r="AC372">
        <v>0</v>
      </c>
    </row>
    <row r="373" spans="1:29" hidden="1" x14ac:dyDescent="0.25">
      <c r="A373" t="s">
        <v>8107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8441</v>
      </c>
      <c r="G373" t="s">
        <v>7503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0" t="s">
        <v>8287</v>
      </c>
      <c r="L373" s="60" t="s">
        <v>7659</v>
      </c>
      <c r="M373">
        <v>11488</v>
      </c>
      <c r="N373" t="s">
        <v>2010</v>
      </c>
      <c r="O373" t="str">
        <f t="shared" si="29"/>
        <v>06142704001062</v>
      </c>
      <c r="P373" t="s">
        <v>2011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7659</v>
      </c>
      <c r="AA373" s="107" t="s">
        <v>1</v>
      </c>
      <c r="AB373" t="s">
        <v>7659</v>
      </c>
      <c r="AC373">
        <v>0</v>
      </c>
    </row>
    <row r="374" spans="1:29" hidden="1" x14ac:dyDescent="0.25">
      <c r="A374" t="s">
        <v>8107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8413</v>
      </c>
      <c r="G374" t="s">
        <v>7503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0" t="s">
        <v>8287</v>
      </c>
      <c r="L374" s="60" t="s">
        <v>7659</v>
      </c>
      <c r="M374">
        <v>9736</v>
      </c>
      <c r="N374" t="s">
        <v>6734</v>
      </c>
      <c r="O374" t="str">
        <f t="shared" si="29"/>
        <v>06142406031056</v>
      </c>
      <c r="P374" t="s">
        <v>6735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7659</v>
      </c>
      <c r="AA374" s="107" t="s">
        <v>1</v>
      </c>
      <c r="AB374" t="s">
        <v>7659</v>
      </c>
      <c r="AC374">
        <v>0</v>
      </c>
    </row>
    <row r="375" spans="1:29" hidden="1" x14ac:dyDescent="0.25">
      <c r="A375" t="s">
        <v>8107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8413</v>
      </c>
      <c r="G375" s="20" t="s">
        <v>7503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0" t="s">
        <v>8287</v>
      </c>
      <c r="L375" s="60" t="s">
        <v>7659</v>
      </c>
      <c r="M375">
        <v>49553</v>
      </c>
      <c r="N375" t="s">
        <v>2445</v>
      </c>
      <c r="O375" t="str">
        <f t="shared" si="29"/>
        <v>06140411660046</v>
      </c>
      <c r="P375" t="s">
        <v>2446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7659</v>
      </c>
      <c r="AA375" s="107" t="s">
        <v>1</v>
      </c>
      <c r="AB375" t="s">
        <v>7659</v>
      </c>
      <c r="AC375">
        <v>0</v>
      </c>
    </row>
    <row r="376" spans="1:29" hidden="1" x14ac:dyDescent="0.25">
      <c r="A376" t="s">
        <v>8107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8413</v>
      </c>
      <c r="G376" t="s">
        <v>7503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0" t="s">
        <v>8287</v>
      </c>
      <c r="L376" s="60" t="s">
        <v>7659</v>
      </c>
      <c r="M376">
        <v>1328</v>
      </c>
      <c r="O376" t="str">
        <f t="shared" si="29"/>
        <v>011500974</v>
      </c>
      <c r="P376" t="s">
        <v>1503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8464</v>
      </c>
      <c r="AA376" s="107" t="s">
        <v>1</v>
      </c>
      <c r="AB376" t="s">
        <v>7659</v>
      </c>
      <c r="AC376">
        <v>0</v>
      </c>
    </row>
    <row r="377" spans="1:29" hidden="1" x14ac:dyDescent="0.25">
      <c r="A377" t="s">
        <v>8107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8413</v>
      </c>
      <c r="G377" t="s">
        <v>7503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0" t="s">
        <v>8287</v>
      </c>
      <c r="L377" s="60" t="s">
        <v>7659</v>
      </c>
      <c r="M377">
        <v>2646</v>
      </c>
      <c r="N377" t="s">
        <v>879</v>
      </c>
      <c r="O377" t="str">
        <f t="shared" si="29"/>
        <v>06141605121041</v>
      </c>
      <c r="P377" t="s">
        <v>880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7659</v>
      </c>
      <c r="AA377" s="107" t="s">
        <v>1</v>
      </c>
      <c r="AB377" t="s">
        <v>7659</v>
      </c>
      <c r="AC377">
        <v>0</v>
      </c>
    </row>
    <row r="378" spans="1:29" hidden="1" x14ac:dyDescent="0.25">
      <c r="A378" t="s">
        <v>8107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8413</v>
      </c>
      <c r="G378" t="s">
        <v>7503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0" t="s">
        <v>8287</v>
      </c>
      <c r="L378" s="60" t="s">
        <v>7659</v>
      </c>
      <c r="M378">
        <v>126700</v>
      </c>
      <c r="N378" t="s">
        <v>1359</v>
      </c>
      <c r="O378" t="str">
        <f t="shared" si="29"/>
        <v>06141403161033</v>
      </c>
      <c r="P378" t="s">
        <v>1360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7659</v>
      </c>
      <c r="AA378" s="107" t="s">
        <v>1</v>
      </c>
      <c r="AB378" t="s">
        <v>7659</v>
      </c>
      <c r="AC378">
        <v>0</v>
      </c>
    </row>
    <row r="379" spans="1:29" hidden="1" x14ac:dyDescent="0.25">
      <c r="A379" t="s">
        <v>8107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8413</v>
      </c>
      <c r="G379" t="s">
        <v>7503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0" t="s">
        <v>8287</v>
      </c>
      <c r="L379" s="60" t="s">
        <v>7659</v>
      </c>
      <c r="M379">
        <v>1367</v>
      </c>
      <c r="N379" t="s">
        <v>1341</v>
      </c>
      <c r="O379" t="str">
        <f t="shared" si="29"/>
        <v>06141607031015</v>
      </c>
      <c r="P379" t="s">
        <v>1342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7659</v>
      </c>
      <c r="AA379" s="107" t="s">
        <v>1</v>
      </c>
      <c r="AB379" t="s">
        <v>7659</v>
      </c>
      <c r="AC379">
        <v>0</v>
      </c>
    </row>
    <row r="380" spans="1:29" hidden="1" x14ac:dyDescent="0.25">
      <c r="A380" t="s">
        <v>8107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8463</v>
      </c>
      <c r="G380" t="s">
        <v>7503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0" t="s">
        <v>8287</v>
      </c>
      <c r="L380" s="60" t="s">
        <v>7659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7659</v>
      </c>
      <c r="AA380" s="107" t="s">
        <v>1</v>
      </c>
      <c r="AB380" t="s">
        <v>7659</v>
      </c>
      <c r="AC380">
        <v>0</v>
      </c>
    </row>
    <row r="381" spans="1:29" hidden="1" x14ac:dyDescent="0.25">
      <c r="A381" t="s">
        <v>8107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8463</v>
      </c>
      <c r="G381" t="s">
        <v>7503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0" t="s">
        <v>8287</v>
      </c>
      <c r="L381" s="60" t="s">
        <v>7659</v>
      </c>
      <c r="M381">
        <v>1044172</v>
      </c>
      <c r="N381" t="s">
        <v>5090</v>
      </c>
      <c r="O381" t="str">
        <f t="shared" si="29"/>
        <v>06141708001052</v>
      </c>
      <c r="P381" t="s">
        <v>5091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7659</v>
      </c>
      <c r="AA381" s="107" t="s">
        <v>1</v>
      </c>
      <c r="AB381" t="s">
        <v>7659</v>
      </c>
      <c r="AC381">
        <v>0</v>
      </c>
    </row>
    <row r="382" spans="1:29" hidden="1" x14ac:dyDescent="0.25">
      <c r="A382" t="s">
        <v>8107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8463</v>
      </c>
      <c r="G382" t="s">
        <v>7503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0" t="s">
        <v>8287</v>
      </c>
      <c r="L382" s="60" t="s">
        <v>7659</v>
      </c>
      <c r="M382">
        <v>18319</v>
      </c>
      <c r="N382" t="s">
        <v>1373</v>
      </c>
      <c r="O382" t="str">
        <f t="shared" si="29"/>
        <v>06140210081052</v>
      </c>
      <c r="P382" t="s">
        <v>1374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7659</v>
      </c>
      <c r="AA382" s="107" t="s">
        <v>1</v>
      </c>
      <c r="AB382" t="s">
        <v>7659</v>
      </c>
      <c r="AC382">
        <v>0</v>
      </c>
    </row>
    <row r="383" spans="1:29" hidden="1" x14ac:dyDescent="0.25">
      <c r="A383" t="s">
        <v>8107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8414</v>
      </c>
      <c r="G383" t="s">
        <v>7503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0" t="s">
        <v>8287</v>
      </c>
      <c r="L383" s="60" t="s">
        <v>7659</v>
      </c>
      <c r="M383">
        <v>16222</v>
      </c>
      <c r="N383" t="s">
        <v>1314</v>
      </c>
      <c r="O383" t="str">
        <f t="shared" si="29"/>
        <v>06140711071030</v>
      </c>
      <c r="P383" t="s">
        <v>1315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7659</v>
      </c>
      <c r="AA383" s="107" t="s">
        <v>1</v>
      </c>
      <c r="AB383" t="s">
        <v>7659</v>
      </c>
      <c r="AC383">
        <v>0</v>
      </c>
    </row>
    <row r="384" spans="1:29" hidden="1" x14ac:dyDescent="0.25">
      <c r="A384" t="s">
        <v>8107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8414</v>
      </c>
      <c r="G384" t="s">
        <v>7503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0" t="s">
        <v>8287</v>
      </c>
      <c r="L384" s="60" t="s">
        <v>7659</v>
      </c>
      <c r="M384">
        <v>5723</v>
      </c>
      <c r="N384" t="s">
        <v>1357</v>
      </c>
      <c r="O384" t="str">
        <f t="shared" si="29"/>
        <v>09091105520014</v>
      </c>
      <c r="P384" t="s">
        <v>1358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7659</v>
      </c>
      <c r="AA384" s="107" t="s">
        <v>1</v>
      </c>
      <c r="AB384" t="s">
        <v>7659</v>
      </c>
      <c r="AC384">
        <v>0</v>
      </c>
    </row>
    <row r="385" spans="1:29" hidden="1" x14ac:dyDescent="0.25">
      <c r="A385" t="s">
        <v>8107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8414</v>
      </c>
      <c r="G385" t="s">
        <v>7503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0" t="s">
        <v>8287</v>
      </c>
      <c r="L385" s="60" t="s">
        <v>7659</v>
      </c>
      <c r="M385">
        <v>36822</v>
      </c>
      <c r="N385" t="s">
        <v>8461</v>
      </c>
      <c r="O385" t="str">
        <f t="shared" si="29"/>
        <v>06140910131034</v>
      </c>
      <c r="P385" t="s">
        <v>8462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7659</v>
      </c>
      <c r="AA385" s="107" t="s">
        <v>1</v>
      </c>
      <c r="AB385" t="s">
        <v>7659</v>
      </c>
      <c r="AC385">
        <v>0</v>
      </c>
    </row>
    <row r="386" spans="1:29" hidden="1" x14ac:dyDescent="0.25">
      <c r="A386" t="s">
        <v>8107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8414</v>
      </c>
      <c r="G386" t="s">
        <v>7503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0" t="s">
        <v>8287</v>
      </c>
      <c r="L386" s="60" t="s">
        <v>7659</v>
      </c>
      <c r="M386">
        <v>1542</v>
      </c>
      <c r="N386" t="s">
        <v>1040</v>
      </c>
      <c r="O386" t="str">
        <f t="shared" si="29"/>
        <v>06142703981055</v>
      </c>
      <c r="P386" t="s">
        <v>1041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7659</v>
      </c>
      <c r="AA386" s="107" t="s">
        <v>1</v>
      </c>
      <c r="AB386" t="s">
        <v>7659</v>
      </c>
      <c r="AC386">
        <v>0</v>
      </c>
    </row>
    <row r="387" spans="1:29" hidden="1" x14ac:dyDescent="0.25">
      <c r="A387" t="s">
        <v>8107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8414</v>
      </c>
      <c r="G387" t="s">
        <v>7503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0" t="s">
        <v>8287</v>
      </c>
      <c r="L387" s="60" t="s">
        <v>7659</v>
      </c>
      <c r="M387">
        <v>1551</v>
      </c>
      <c r="N387" t="s">
        <v>1040</v>
      </c>
      <c r="O387" t="str">
        <f t="shared" ref="O387:O450" si="35">IF(N387="",Z387,N387)</f>
        <v>06142703981055</v>
      </c>
      <c r="P387" t="s">
        <v>1041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7659</v>
      </c>
      <c r="AA387" s="107" t="s">
        <v>1</v>
      </c>
      <c r="AB387" t="s">
        <v>7659</v>
      </c>
      <c r="AC387">
        <v>0</v>
      </c>
    </row>
    <row r="388" spans="1:29" hidden="1" x14ac:dyDescent="0.25">
      <c r="A388" t="s">
        <v>8107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8414</v>
      </c>
      <c r="G388" t="s">
        <v>7503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0" t="s">
        <v>8287</v>
      </c>
      <c r="L388" s="60" t="s">
        <v>7659</v>
      </c>
      <c r="M388">
        <v>1539</v>
      </c>
      <c r="N388" t="s">
        <v>1040</v>
      </c>
      <c r="O388" t="str">
        <f t="shared" si="35"/>
        <v>06142703981055</v>
      </c>
      <c r="P388" t="s">
        <v>1041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7659</v>
      </c>
      <c r="AA388" s="107" t="s">
        <v>1</v>
      </c>
      <c r="AB388" t="s">
        <v>7659</v>
      </c>
      <c r="AC388">
        <v>0</v>
      </c>
    </row>
    <row r="389" spans="1:29" hidden="1" x14ac:dyDescent="0.25">
      <c r="A389" t="s">
        <v>8107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8414</v>
      </c>
      <c r="G389" t="s">
        <v>7503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0" t="s">
        <v>8287</v>
      </c>
      <c r="L389" s="60" t="s">
        <v>7659</v>
      </c>
      <c r="M389">
        <v>460</v>
      </c>
      <c r="N389" t="s">
        <v>2231</v>
      </c>
      <c r="O389" t="str">
        <f t="shared" si="35"/>
        <v>05112308101011</v>
      </c>
      <c r="P389" t="s">
        <v>2232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7659</v>
      </c>
      <c r="AA389" s="107" t="s">
        <v>1</v>
      </c>
      <c r="AB389" t="s">
        <v>7659</v>
      </c>
      <c r="AC389">
        <v>0</v>
      </c>
    </row>
    <row r="390" spans="1:29" hidden="1" x14ac:dyDescent="0.25">
      <c r="A390" t="s">
        <v>8107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8415</v>
      </c>
      <c r="G390" t="s">
        <v>7503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0" t="s">
        <v>8287</v>
      </c>
      <c r="L390" s="60" t="s">
        <v>7659</v>
      </c>
      <c r="M390">
        <v>964081</v>
      </c>
      <c r="N390" t="s">
        <v>39</v>
      </c>
      <c r="O390" t="str">
        <f t="shared" si="35"/>
        <v>06141909001034</v>
      </c>
      <c r="P390" t="s">
        <v>1393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7659</v>
      </c>
      <c r="AA390" s="107" t="s">
        <v>1</v>
      </c>
      <c r="AB390" t="s">
        <v>7659</v>
      </c>
      <c r="AC390">
        <v>0</v>
      </c>
    </row>
    <row r="391" spans="1:29" hidden="1" x14ac:dyDescent="0.25">
      <c r="A391" t="s">
        <v>8107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8415</v>
      </c>
      <c r="G391" t="s">
        <v>7503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0" t="s">
        <v>8287</v>
      </c>
      <c r="L391" s="60" t="s">
        <v>7659</v>
      </c>
      <c r="M391">
        <v>902456</v>
      </c>
      <c r="N391" t="s">
        <v>1312</v>
      </c>
      <c r="O391" t="str">
        <f t="shared" si="35"/>
        <v>06141511720027</v>
      </c>
      <c r="P391" t="s">
        <v>1313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7659</v>
      </c>
      <c r="AA391" s="107" t="s">
        <v>1</v>
      </c>
      <c r="AB391" t="s">
        <v>7659</v>
      </c>
      <c r="AC391">
        <v>0</v>
      </c>
    </row>
    <row r="392" spans="1:29" hidden="1" x14ac:dyDescent="0.25">
      <c r="A392" t="s">
        <v>8107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8416</v>
      </c>
      <c r="G392" t="s">
        <v>7503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0" t="s">
        <v>8287</v>
      </c>
      <c r="L392" s="60" t="s">
        <v>7659</v>
      </c>
      <c r="M392">
        <v>2875</v>
      </c>
      <c r="N392" t="s">
        <v>7347</v>
      </c>
      <c r="O392" t="str">
        <f t="shared" si="35"/>
        <v>06140404081061</v>
      </c>
      <c r="P392" t="s">
        <v>7348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7659</v>
      </c>
      <c r="AA392" s="107" t="s">
        <v>1</v>
      </c>
      <c r="AB392" t="s">
        <v>7659</v>
      </c>
      <c r="AC392">
        <v>0</v>
      </c>
    </row>
    <row r="393" spans="1:29" hidden="1" x14ac:dyDescent="0.25">
      <c r="A393" t="s">
        <v>8107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8416</v>
      </c>
      <c r="G393" t="s">
        <v>7503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0" t="s">
        <v>8287</v>
      </c>
      <c r="L393" s="60" t="s">
        <v>7659</v>
      </c>
      <c r="M393">
        <v>78</v>
      </c>
      <c r="N393" t="s">
        <v>7845</v>
      </c>
      <c r="O393" t="str">
        <f t="shared" si="35"/>
        <v>02022304590012</v>
      </c>
      <c r="P393" t="s">
        <v>7846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7659</v>
      </c>
      <c r="AA393" s="107" t="s">
        <v>1</v>
      </c>
      <c r="AB393" t="s">
        <v>7659</v>
      </c>
      <c r="AC393">
        <v>0</v>
      </c>
    </row>
    <row r="394" spans="1:29" hidden="1" x14ac:dyDescent="0.25">
      <c r="A394" t="s">
        <v>8107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8416</v>
      </c>
      <c r="G394" t="s">
        <v>7503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0" t="s">
        <v>8287</v>
      </c>
      <c r="L394" s="60" t="s">
        <v>7659</v>
      </c>
      <c r="M394">
        <v>32346</v>
      </c>
      <c r="N394" t="s">
        <v>1417</v>
      </c>
      <c r="O394" t="str">
        <f t="shared" si="35"/>
        <v>05111703630014</v>
      </c>
      <c r="P394" t="s">
        <v>1418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7659</v>
      </c>
      <c r="AA394" s="107" t="s">
        <v>1</v>
      </c>
      <c r="AB394" t="s">
        <v>7659</v>
      </c>
      <c r="AC394">
        <v>0</v>
      </c>
    </row>
    <row r="395" spans="1:29" hidden="1" x14ac:dyDescent="0.25">
      <c r="A395" t="s">
        <v>8107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8416</v>
      </c>
      <c r="G395" t="s">
        <v>7503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0" t="s">
        <v>8287</v>
      </c>
      <c r="L395" s="60" t="s">
        <v>7659</v>
      </c>
      <c r="M395">
        <v>20400</v>
      </c>
      <c r="N395" t="s">
        <v>1330</v>
      </c>
      <c r="O395" t="str">
        <f t="shared" si="35"/>
        <v>06142407750010</v>
      </c>
      <c r="P395" t="s">
        <v>1331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7659</v>
      </c>
      <c r="AA395" s="107" t="s">
        <v>1</v>
      </c>
      <c r="AB395" t="s">
        <v>7828</v>
      </c>
      <c r="AC395">
        <v>106.63</v>
      </c>
    </row>
    <row r="396" spans="1:29" hidden="1" x14ac:dyDescent="0.25">
      <c r="A396" t="s">
        <v>8107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8416</v>
      </c>
      <c r="G396" t="s">
        <v>7503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0" t="s">
        <v>8287</v>
      </c>
      <c r="L396" s="60" t="s">
        <v>7659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7659</v>
      </c>
      <c r="AA396" s="107" t="s">
        <v>1</v>
      </c>
      <c r="AB396" t="s">
        <v>7828</v>
      </c>
      <c r="AC396">
        <v>1048.6400000000001</v>
      </c>
    </row>
    <row r="397" spans="1:29" hidden="1" x14ac:dyDescent="0.25">
      <c r="A397" t="s">
        <v>8107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8416</v>
      </c>
      <c r="G397" t="s">
        <v>7503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0" t="s">
        <v>8287</v>
      </c>
      <c r="L397" s="60" t="s">
        <v>7659</v>
      </c>
      <c r="M397">
        <v>16989</v>
      </c>
      <c r="N397" t="s">
        <v>8249</v>
      </c>
      <c r="O397" t="str">
        <f t="shared" si="35"/>
        <v>06140410021046</v>
      </c>
      <c r="P397" t="s">
        <v>8250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7659</v>
      </c>
      <c r="AA397" s="107" t="s">
        <v>1</v>
      </c>
      <c r="AB397" t="s">
        <v>7659</v>
      </c>
      <c r="AC397">
        <v>0</v>
      </c>
    </row>
    <row r="398" spans="1:29" hidden="1" x14ac:dyDescent="0.25">
      <c r="A398" t="s">
        <v>8107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8416</v>
      </c>
      <c r="G398" t="s">
        <v>7503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0" t="s">
        <v>8287</v>
      </c>
      <c r="L398" s="60" t="s">
        <v>7659</v>
      </c>
      <c r="M398">
        <v>21</v>
      </c>
      <c r="N398" t="s">
        <v>7904</v>
      </c>
      <c r="O398" t="str">
        <f t="shared" si="35"/>
        <v>05112011861033</v>
      </c>
      <c r="P398" t="s">
        <v>7905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7659</v>
      </c>
      <c r="AA398" s="107" t="s">
        <v>1</v>
      </c>
      <c r="AB398" t="s">
        <v>7659</v>
      </c>
      <c r="AC398">
        <v>0</v>
      </c>
    </row>
    <row r="399" spans="1:29" hidden="1" x14ac:dyDescent="0.25">
      <c r="A399" t="s">
        <v>8107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8416</v>
      </c>
      <c r="G399" t="s">
        <v>7503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0" t="s">
        <v>8287</v>
      </c>
      <c r="L399" s="60" t="s">
        <v>7659</v>
      </c>
      <c r="M399">
        <v>136386</v>
      </c>
      <c r="N399" t="s">
        <v>1359</v>
      </c>
      <c r="O399" t="str">
        <f t="shared" si="35"/>
        <v>06141403161033</v>
      </c>
      <c r="P399" t="s">
        <v>1360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7659</v>
      </c>
      <c r="AA399" s="107" t="s">
        <v>1</v>
      </c>
      <c r="AB399" t="s">
        <v>7659</v>
      </c>
      <c r="AC399">
        <v>0</v>
      </c>
    </row>
    <row r="400" spans="1:29" hidden="1" x14ac:dyDescent="0.25">
      <c r="A400" t="s">
        <v>8107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8460</v>
      </c>
      <c r="G400" t="s">
        <v>7503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0" t="s">
        <v>8287</v>
      </c>
      <c r="L400" s="60" t="s">
        <v>7659</v>
      </c>
      <c r="M400">
        <v>478</v>
      </c>
      <c r="N400" t="s">
        <v>1357</v>
      </c>
      <c r="O400" t="str">
        <f t="shared" si="35"/>
        <v>09091105520014</v>
      </c>
      <c r="P400" t="s">
        <v>1358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7659</v>
      </c>
      <c r="AA400" s="107" t="s">
        <v>1</v>
      </c>
      <c r="AB400" t="s">
        <v>7659</v>
      </c>
      <c r="AC400">
        <v>0</v>
      </c>
    </row>
    <row r="401" spans="1:29" hidden="1" x14ac:dyDescent="0.25">
      <c r="A401" t="s">
        <v>8107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8417</v>
      </c>
      <c r="G401" t="s">
        <v>7503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0" t="s">
        <v>8287</v>
      </c>
      <c r="L401" s="60" t="s">
        <v>7659</v>
      </c>
      <c r="M401">
        <v>290</v>
      </c>
      <c r="N401" t="s">
        <v>454</v>
      </c>
      <c r="O401" t="str">
        <f t="shared" si="35"/>
        <v>06142706001019</v>
      </c>
      <c r="P401" t="s">
        <v>455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7659</v>
      </c>
      <c r="AA401" s="107" t="s">
        <v>1</v>
      </c>
      <c r="AB401" t="s">
        <v>7659</v>
      </c>
      <c r="AC401">
        <v>0</v>
      </c>
    </row>
    <row r="402" spans="1:29" hidden="1" x14ac:dyDescent="0.25">
      <c r="A402" t="s">
        <v>8107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8417</v>
      </c>
      <c r="G402" t="s">
        <v>7503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0" t="s">
        <v>8287</v>
      </c>
      <c r="L402" s="60" t="s">
        <v>7659</v>
      </c>
      <c r="M402">
        <v>496873</v>
      </c>
      <c r="N402" t="s">
        <v>1353</v>
      </c>
      <c r="O402" t="str">
        <f t="shared" si="35"/>
        <v>06142407500017</v>
      </c>
      <c r="P402" t="s">
        <v>1354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7659</v>
      </c>
      <c r="AA402" s="107" t="s">
        <v>1</v>
      </c>
      <c r="AB402" t="s">
        <v>7828</v>
      </c>
      <c r="AC402">
        <v>7.44</v>
      </c>
    </row>
    <row r="403" spans="1:29" hidden="1" x14ac:dyDescent="0.25">
      <c r="A403" t="s">
        <v>8107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8417</v>
      </c>
      <c r="G403" t="s">
        <v>7503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0" t="s">
        <v>8287</v>
      </c>
      <c r="L403" s="60" t="s">
        <v>7659</v>
      </c>
      <c r="M403">
        <v>45468</v>
      </c>
      <c r="N403" t="s">
        <v>1332</v>
      </c>
      <c r="O403" t="str">
        <f t="shared" si="35"/>
        <v>07151508430012</v>
      </c>
      <c r="P403" t="s">
        <v>1333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7659</v>
      </c>
      <c r="AA403" s="107" t="s">
        <v>1</v>
      </c>
      <c r="AB403" t="s">
        <v>7659</v>
      </c>
      <c r="AC403">
        <v>0</v>
      </c>
    </row>
    <row r="404" spans="1:29" hidden="1" x14ac:dyDescent="0.25">
      <c r="A404" t="s">
        <v>8107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8417</v>
      </c>
      <c r="G404" t="s">
        <v>7503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0" t="s">
        <v>8287</v>
      </c>
      <c r="L404" s="60" t="s">
        <v>7659</v>
      </c>
      <c r="M404">
        <v>2177020</v>
      </c>
      <c r="N404" t="s">
        <v>1316</v>
      </c>
      <c r="O404" t="str">
        <f t="shared" si="35"/>
        <v>14070503650018</v>
      </c>
      <c r="P404" t="s">
        <v>1317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7659</v>
      </c>
      <c r="AA404" s="107" t="s">
        <v>1</v>
      </c>
      <c r="AB404" t="s">
        <v>7659</v>
      </c>
      <c r="AC404">
        <v>0</v>
      </c>
    </row>
    <row r="405" spans="1:29" hidden="1" x14ac:dyDescent="0.25">
      <c r="A405" t="s">
        <v>8107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8417</v>
      </c>
      <c r="G405" t="s">
        <v>7503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0" t="s">
        <v>8287</v>
      </c>
      <c r="L405" s="60" t="s">
        <v>7659</v>
      </c>
      <c r="M405">
        <v>1913</v>
      </c>
      <c r="N405" t="s">
        <v>1616</v>
      </c>
      <c r="O405" t="str">
        <f t="shared" si="35"/>
        <v>06142302770010</v>
      </c>
      <c r="P405" t="s">
        <v>1617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7659</v>
      </c>
      <c r="AA405" s="107" t="s">
        <v>1</v>
      </c>
      <c r="AB405" t="s">
        <v>7659</v>
      </c>
      <c r="AC405">
        <v>0</v>
      </c>
    </row>
    <row r="406" spans="1:29" hidden="1" x14ac:dyDescent="0.25">
      <c r="A406" t="s">
        <v>8107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8417</v>
      </c>
      <c r="G406" t="s">
        <v>7503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0" t="s">
        <v>8287</v>
      </c>
      <c r="L406" s="60" t="s">
        <v>7659</v>
      </c>
      <c r="M406">
        <v>1112409</v>
      </c>
      <c r="N406" t="s">
        <v>1409</v>
      </c>
      <c r="O406" t="str">
        <f t="shared" si="35"/>
        <v>06142604071063</v>
      </c>
      <c r="P406" t="s">
        <v>1410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7659</v>
      </c>
      <c r="AA406" s="107" t="s">
        <v>1</v>
      </c>
      <c r="AB406" t="s">
        <v>7659</v>
      </c>
      <c r="AC406">
        <v>0</v>
      </c>
    </row>
    <row r="407" spans="1:29" hidden="1" x14ac:dyDescent="0.25">
      <c r="A407" t="s">
        <v>8107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8417</v>
      </c>
      <c r="G407" t="s">
        <v>7503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0" t="s">
        <v>8287</v>
      </c>
      <c r="L407" s="60" t="s">
        <v>7659</v>
      </c>
      <c r="M407">
        <v>959</v>
      </c>
      <c r="N407" t="s">
        <v>1355</v>
      </c>
      <c r="O407" t="str">
        <f t="shared" si="35"/>
        <v>06143003710013</v>
      </c>
      <c r="P407" t="s">
        <v>1356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7659</v>
      </c>
      <c r="AA407" s="107" t="s">
        <v>1</v>
      </c>
      <c r="AB407" t="s">
        <v>7659</v>
      </c>
      <c r="AC407">
        <v>0</v>
      </c>
    </row>
    <row r="408" spans="1:29" hidden="1" x14ac:dyDescent="0.25">
      <c r="A408" t="s">
        <v>8107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8417</v>
      </c>
      <c r="G408" t="s">
        <v>7503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0" t="s">
        <v>8287</v>
      </c>
      <c r="L408" s="60" t="s">
        <v>7659</v>
      </c>
      <c r="M408">
        <v>1510888</v>
      </c>
      <c r="N408" t="s">
        <v>1377</v>
      </c>
      <c r="O408" t="str">
        <f t="shared" si="35"/>
        <v>06140812610145</v>
      </c>
      <c r="P408" t="s">
        <v>1378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7659</v>
      </c>
      <c r="AA408" s="107" t="s">
        <v>1</v>
      </c>
      <c r="AB408" t="s">
        <v>7659</v>
      </c>
      <c r="AC408">
        <v>0</v>
      </c>
    </row>
    <row r="409" spans="1:29" hidden="1" x14ac:dyDescent="0.25">
      <c r="A409" t="s">
        <v>8107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8459</v>
      </c>
      <c r="G409" t="s">
        <v>7503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0" t="s">
        <v>8287</v>
      </c>
      <c r="L409" s="60" t="s">
        <v>7659</v>
      </c>
      <c r="M409">
        <v>2545</v>
      </c>
      <c r="N409" t="s">
        <v>879</v>
      </c>
      <c r="O409" t="str">
        <f t="shared" si="35"/>
        <v>06141605121041</v>
      </c>
      <c r="P409" t="s">
        <v>880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7659</v>
      </c>
      <c r="AA409" s="107" t="s">
        <v>1</v>
      </c>
      <c r="AB409" t="s">
        <v>7659</v>
      </c>
      <c r="AC409">
        <v>0</v>
      </c>
    </row>
    <row r="410" spans="1:29" hidden="1" x14ac:dyDescent="0.25">
      <c r="A410" t="s">
        <v>8107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8442</v>
      </c>
      <c r="G410" t="s">
        <v>7503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0" t="s">
        <v>8287</v>
      </c>
      <c r="L410" s="60" t="s">
        <v>7659</v>
      </c>
      <c r="M410">
        <v>3842</v>
      </c>
      <c r="N410" t="s">
        <v>1436</v>
      </c>
      <c r="O410" t="str">
        <f t="shared" si="35"/>
        <v>06141605081040</v>
      </c>
      <c r="P410" t="s">
        <v>1437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7659</v>
      </c>
      <c r="AA410" s="107" t="s">
        <v>1</v>
      </c>
      <c r="AB410" t="s">
        <v>7659</v>
      </c>
      <c r="AC410">
        <v>0</v>
      </c>
    </row>
    <row r="411" spans="1:29" hidden="1" x14ac:dyDescent="0.25">
      <c r="A411" t="s">
        <v>8107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8442</v>
      </c>
      <c r="G411" t="s">
        <v>7503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0" t="s">
        <v>8287</v>
      </c>
      <c r="L411" s="60" t="s">
        <v>7659</v>
      </c>
      <c r="M411">
        <v>1427</v>
      </c>
      <c r="N411" t="s">
        <v>1040</v>
      </c>
      <c r="O411" t="str">
        <f t="shared" si="35"/>
        <v>06142703981055</v>
      </c>
      <c r="P411" t="s">
        <v>1041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7659</v>
      </c>
      <c r="AA411" s="107" t="s">
        <v>1</v>
      </c>
      <c r="AB411" t="s">
        <v>8111</v>
      </c>
      <c r="AC411">
        <v>2.1</v>
      </c>
    </row>
    <row r="412" spans="1:29" hidden="1" x14ac:dyDescent="0.25">
      <c r="A412" t="s">
        <v>8107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8442</v>
      </c>
      <c r="G412" t="s">
        <v>7503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0" t="s">
        <v>8287</v>
      </c>
      <c r="L412" s="60" t="s">
        <v>7659</v>
      </c>
      <c r="M412">
        <v>1426</v>
      </c>
      <c r="N412" t="s">
        <v>1040</v>
      </c>
      <c r="O412" t="str">
        <f t="shared" si="35"/>
        <v>06142703981055</v>
      </c>
      <c r="P412" t="s">
        <v>1041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7659</v>
      </c>
      <c r="AA412" s="107" t="s">
        <v>1</v>
      </c>
      <c r="AB412" t="s">
        <v>7659</v>
      </c>
      <c r="AC412">
        <v>0</v>
      </c>
    </row>
    <row r="413" spans="1:29" hidden="1" x14ac:dyDescent="0.25">
      <c r="A413" t="s">
        <v>8107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8442</v>
      </c>
      <c r="G413" t="s">
        <v>7503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0" t="s">
        <v>8287</v>
      </c>
      <c r="L413" s="60" t="s">
        <v>7659</v>
      </c>
      <c r="M413">
        <v>17546</v>
      </c>
      <c r="N413" t="s">
        <v>1314</v>
      </c>
      <c r="O413" t="str">
        <f t="shared" si="35"/>
        <v>06140711071030</v>
      </c>
      <c r="P413" t="s">
        <v>1315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7659</v>
      </c>
      <c r="AA413" s="107" t="s">
        <v>1</v>
      </c>
      <c r="AB413" t="s">
        <v>7836</v>
      </c>
      <c r="AC413">
        <v>13.22</v>
      </c>
    </row>
    <row r="414" spans="1:29" hidden="1" x14ac:dyDescent="0.25">
      <c r="A414" t="s">
        <v>8107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8442</v>
      </c>
      <c r="G414" t="s">
        <v>7503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0" t="s">
        <v>8287</v>
      </c>
      <c r="L414" s="60" t="s">
        <v>7659</v>
      </c>
      <c r="M414">
        <v>181786</v>
      </c>
      <c r="N414" t="s">
        <v>1316</v>
      </c>
      <c r="O414" t="str">
        <f t="shared" si="35"/>
        <v>14070503650018</v>
      </c>
      <c r="P414" t="s">
        <v>1317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7659</v>
      </c>
      <c r="AA414" s="107" t="s">
        <v>1</v>
      </c>
      <c r="AB414" t="s">
        <v>7828</v>
      </c>
      <c r="AC414">
        <v>86.39</v>
      </c>
    </row>
    <row r="415" spans="1:29" hidden="1" x14ac:dyDescent="0.25">
      <c r="A415" t="s">
        <v>8107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8442</v>
      </c>
      <c r="G415" t="s">
        <v>7503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0" t="s">
        <v>8287</v>
      </c>
      <c r="L415" s="60" t="s">
        <v>7659</v>
      </c>
      <c r="M415">
        <v>262942</v>
      </c>
      <c r="N415" t="s">
        <v>1409</v>
      </c>
      <c r="O415" t="str">
        <f t="shared" si="35"/>
        <v>06142604071063</v>
      </c>
      <c r="P415" t="s">
        <v>1410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7659</v>
      </c>
      <c r="AA415" s="107" t="s">
        <v>1</v>
      </c>
      <c r="AB415" t="s">
        <v>7659</v>
      </c>
      <c r="AC415">
        <v>0</v>
      </c>
    </row>
    <row r="416" spans="1:29" hidden="1" x14ac:dyDescent="0.25">
      <c r="A416" t="s">
        <v>8107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8442</v>
      </c>
      <c r="G416" t="s">
        <v>7503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0" t="s">
        <v>8287</v>
      </c>
      <c r="L416" s="60" t="s">
        <v>7659</v>
      </c>
      <c r="M416">
        <v>1038343</v>
      </c>
      <c r="N416" t="s">
        <v>1339</v>
      </c>
      <c r="O416" t="str">
        <f t="shared" si="35"/>
        <v>06142708101053</v>
      </c>
      <c r="P416" t="s">
        <v>1340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7659</v>
      </c>
      <c r="AA416" s="107" t="s">
        <v>1</v>
      </c>
      <c r="AB416" t="s">
        <v>7659</v>
      </c>
      <c r="AC416">
        <v>0</v>
      </c>
    </row>
    <row r="417" spans="1:29" hidden="1" x14ac:dyDescent="0.25">
      <c r="A417" t="s">
        <v>8107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8458</v>
      </c>
      <c r="G417" t="s">
        <v>7503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0" t="s">
        <v>8287</v>
      </c>
      <c r="L417" s="60" t="s">
        <v>7659</v>
      </c>
      <c r="M417">
        <v>9579</v>
      </c>
      <c r="N417" t="s">
        <v>6734</v>
      </c>
      <c r="O417" t="str">
        <f t="shared" si="35"/>
        <v>06142406031056</v>
      </c>
      <c r="P417" t="s">
        <v>6735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7659</v>
      </c>
      <c r="AA417" s="107" t="s">
        <v>1</v>
      </c>
      <c r="AB417" t="s">
        <v>7659</v>
      </c>
      <c r="AC417">
        <v>0</v>
      </c>
    </row>
    <row r="418" spans="1:29" hidden="1" x14ac:dyDescent="0.25">
      <c r="A418" t="s">
        <v>8107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8458</v>
      </c>
      <c r="G418" t="s">
        <v>7503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0" t="s">
        <v>8287</v>
      </c>
      <c r="L418" s="60" t="s">
        <v>7659</v>
      </c>
      <c r="M418">
        <v>485877</v>
      </c>
      <c r="N418" t="s">
        <v>1387</v>
      </c>
      <c r="O418" t="str">
        <f t="shared" si="35"/>
        <v>06142008011037</v>
      </c>
      <c r="P418" t="s">
        <v>1388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7659</v>
      </c>
      <c r="AA418" s="107" t="s">
        <v>1</v>
      </c>
      <c r="AB418" t="s">
        <v>7828</v>
      </c>
      <c r="AC418">
        <v>11.9</v>
      </c>
    </row>
    <row r="419" spans="1:29" hidden="1" x14ac:dyDescent="0.25">
      <c r="A419" t="s">
        <v>8107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8419</v>
      </c>
      <c r="G419" t="s">
        <v>7503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0" t="s">
        <v>8287</v>
      </c>
      <c r="L419" s="60" t="s">
        <v>7659</v>
      </c>
      <c r="M419">
        <v>44718</v>
      </c>
      <c r="N419" t="s">
        <v>1332</v>
      </c>
      <c r="O419" t="str">
        <f t="shared" si="35"/>
        <v>07151508430012</v>
      </c>
      <c r="P419" t="s">
        <v>1333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7659</v>
      </c>
      <c r="AA419" s="107" t="s">
        <v>1</v>
      </c>
      <c r="AB419" t="s">
        <v>7659</v>
      </c>
      <c r="AC419">
        <v>0</v>
      </c>
    </row>
    <row r="420" spans="1:29" hidden="1" x14ac:dyDescent="0.25">
      <c r="A420" t="s">
        <v>8107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8419</v>
      </c>
      <c r="G420" t="s">
        <v>7503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0" t="s">
        <v>8287</v>
      </c>
      <c r="L420" s="60" t="s">
        <v>7659</v>
      </c>
      <c r="M420">
        <v>347034</v>
      </c>
      <c r="N420" t="s">
        <v>1756</v>
      </c>
      <c r="O420" t="str">
        <f t="shared" si="35"/>
        <v>05110402951018</v>
      </c>
      <c r="P420" t="s">
        <v>1757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7659</v>
      </c>
      <c r="AA420" s="107" t="s">
        <v>1</v>
      </c>
      <c r="AB420" t="s">
        <v>7659</v>
      </c>
      <c r="AC420">
        <v>0</v>
      </c>
    </row>
    <row r="421" spans="1:29" hidden="1" x14ac:dyDescent="0.25">
      <c r="A421" t="s">
        <v>8107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8419</v>
      </c>
      <c r="G421" t="s">
        <v>7503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0" t="s">
        <v>8287</v>
      </c>
      <c r="L421" s="60" t="s">
        <v>7659</v>
      </c>
      <c r="M421">
        <v>150333</v>
      </c>
      <c r="N421" t="s">
        <v>1339</v>
      </c>
      <c r="O421" t="str">
        <f t="shared" si="35"/>
        <v>06142708101053</v>
      </c>
      <c r="P421" t="s">
        <v>1340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7659</v>
      </c>
      <c r="AA421" s="107" t="s">
        <v>1</v>
      </c>
      <c r="AB421" t="s">
        <v>7659</v>
      </c>
      <c r="AC421">
        <v>0</v>
      </c>
    </row>
    <row r="422" spans="1:29" hidden="1" x14ac:dyDescent="0.25">
      <c r="A422" t="s">
        <v>8107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8420</v>
      </c>
      <c r="G422" t="s">
        <v>7503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0" t="s">
        <v>8287</v>
      </c>
      <c r="L422" s="60" t="s">
        <v>7659</v>
      </c>
      <c r="M422">
        <v>3394</v>
      </c>
      <c r="N422" t="s">
        <v>1398</v>
      </c>
      <c r="O422" t="str">
        <f t="shared" si="35"/>
        <v>06141609031012</v>
      </c>
      <c r="P422" t="s">
        <v>1399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7659</v>
      </c>
      <c r="AA422" s="107" t="s">
        <v>1</v>
      </c>
      <c r="AB422" t="s">
        <v>7828</v>
      </c>
      <c r="AC422">
        <v>23.27</v>
      </c>
    </row>
    <row r="423" spans="1:29" hidden="1" x14ac:dyDescent="0.25">
      <c r="A423" t="s">
        <v>8107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8420</v>
      </c>
      <c r="G423" t="s">
        <v>7503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0" t="s">
        <v>8287</v>
      </c>
      <c r="L423" s="60" t="s">
        <v>7659</v>
      </c>
      <c r="M423">
        <v>150735</v>
      </c>
      <c r="N423" t="s">
        <v>39</v>
      </c>
      <c r="O423" t="str">
        <f t="shared" si="35"/>
        <v>06141909001034</v>
      </c>
      <c r="P423" t="s">
        <v>1393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7659</v>
      </c>
      <c r="AA423" s="107" t="s">
        <v>1</v>
      </c>
      <c r="AB423" t="s">
        <v>7659</v>
      </c>
      <c r="AC423">
        <v>0</v>
      </c>
    </row>
    <row r="424" spans="1:29" hidden="1" x14ac:dyDescent="0.25">
      <c r="A424" t="s">
        <v>8107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8420</v>
      </c>
      <c r="G424" t="s">
        <v>7503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0" t="s">
        <v>8287</v>
      </c>
      <c r="L424" s="60" t="s">
        <v>7659</v>
      </c>
      <c r="M424">
        <v>13009</v>
      </c>
      <c r="N424" t="s">
        <v>1335</v>
      </c>
      <c r="O424" t="str">
        <f t="shared" si="35"/>
        <v>06142406870019</v>
      </c>
      <c r="P424" t="s">
        <v>1336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7659</v>
      </c>
      <c r="AA424" s="107" t="s">
        <v>1</v>
      </c>
      <c r="AB424" t="s">
        <v>7659</v>
      </c>
      <c r="AC424">
        <v>0</v>
      </c>
    </row>
    <row r="425" spans="1:29" hidden="1" x14ac:dyDescent="0.25">
      <c r="A425" t="s">
        <v>8107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8420</v>
      </c>
      <c r="G425" t="s">
        <v>7503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0" t="s">
        <v>8287</v>
      </c>
      <c r="L425" s="60" t="s">
        <v>7659</v>
      </c>
      <c r="M425">
        <v>145</v>
      </c>
      <c r="N425" t="s">
        <v>1403</v>
      </c>
      <c r="O425" t="str">
        <f t="shared" si="35"/>
        <v>06141407941017</v>
      </c>
      <c r="P425" t="s">
        <v>1404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7659</v>
      </c>
      <c r="AA425" s="107" t="s">
        <v>1</v>
      </c>
      <c r="AB425" t="s">
        <v>7659</v>
      </c>
      <c r="AC425">
        <v>0</v>
      </c>
    </row>
    <row r="426" spans="1:29" hidden="1" x14ac:dyDescent="0.25">
      <c r="A426" t="s">
        <v>8107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8420</v>
      </c>
      <c r="G426" t="s">
        <v>7503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0" t="s">
        <v>8287</v>
      </c>
      <c r="L426" s="60" t="s">
        <v>7659</v>
      </c>
      <c r="M426">
        <v>28842</v>
      </c>
      <c r="N426" t="s">
        <v>1367</v>
      </c>
      <c r="O426" t="str">
        <f t="shared" si="35"/>
        <v>06142501101070</v>
      </c>
      <c r="P426" t="s">
        <v>1368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7659</v>
      </c>
      <c r="AA426" s="107" t="s">
        <v>1</v>
      </c>
      <c r="AB426" t="s">
        <v>7659</v>
      </c>
      <c r="AC426">
        <v>0</v>
      </c>
    </row>
    <row r="427" spans="1:29" hidden="1" x14ac:dyDescent="0.25">
      <c r="A427" t="s">
        <v>8107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8443</v>
      </c>
      <c r="G427" t="s">
        <v>7503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0" t="s">
        <v>8287</v>
      </c>
      <c r="L427" s="60" t="s">
        <v>7659</v>
      </c>
      <c r="M427">
        <v>180273</v>
      </c>
      <c r="N427" t="s">
        <v>1316</v>
      </c>
      <c r="O427" t="str">
        <f t="shared" si="35"/>
        <v>14070503650018</v>
      </c>
      <c r="P427" t="s">
        <v>1317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7659</v>
      </c>
      <c r="AA427" s="107" t="s">
        <v>1</v>
      </c>
      <c r="AB427" t="s">
        <v>7659</v>
      </c>
      <c r="AC427">
        <v>0</v>
      </c>
    </row>
    <row r="428" spans="1:29" hidden="1" x14ac:dyDescent="0.25">
      <c r="A428" t="s">
        <v>8107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8443</v>
      </c>
      <c r="G428" t="s">
        <v>7503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0" t="s">
        <v>8287</v>
      </c>
      <c r="L428" s="60" t="s">
        <v>7659</v>
      </c>
      <c r="M428">
        <v>103266</v>
      </c>
      <c r="N428" t="s">
        <v>1316</v>
      </c>
      <c r="O428" t="str">
        <f t="shared" si="35"/>
        <v>14070503650018</v>
      </c>
      <c r="P428" t="s">
        <v>1317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7659</v>
      </c>
      <c r="AA428" s="107" t="s">
        <v>1</v>
      </c>
      <c r="AB428" t="s">
        <v>7659</v>
      </c>
      <c r="AC428">
        <v>0</v>
      </c>
    </row>
    <row r="429" spans="1:29" hidden="1" x14ac:dyDescent="0.25">
      <c r="A429" t="s">
        <v>8107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8443</v>
      </c>
      <c r="G429" t="s">
        <v>7503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0" t="s">
        <v>8287</v>
      </c>
      <c r="L429" s="60" t="s">
        <v>7659</v>
      </c>
      <c r="M429">
        <v>103261</v>
      </c>
      <c r="N429" t="s">
        <v>1316</v>
      </c>
      <c r="O429" t="str">
        <f t="shared" si="35"/>
        <v>14070503650018</v>
      </c>
      <c r="P429" t="s">
        <v>1317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7659</v>
      </c>
      <c r="AA429" s="107" t="s">
        <v>1</v>
      </c>
      <c r="AB429" t="s">
        <v>7659</v>
      </c>
      <c r="AC429">
        <v>0</v>
      </c>
    </row>
    <row r="430" spans="1:29" hidden="1" x14ac:dyDescent="0.25">
      <c r="A430" t="s">
        <v>8107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8443</v>
      </c>
      <c r="G430" t="s">
        <v>7503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0" t="s">
        <v>8287</v>
      </c>
      <c r="L430" s="60" t="s">
        <v>7659</v>
      </c>
      <c r="M430">
        <v>2413</v>
      </c>
      <c r="N430" t="s">
        <v>8456</v>
      </c>
      <c r="O430" t="str">
        <f t="shared" si="35"/>
        <v>06141207161157</v>
      </c>
      <c r="P430" t="s">
        <v>8457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7659</v>
      </c>
      <c r="AA430" s="107" t="s">
        <v>1</v>
      </c>
      <c r="AB430" t="s">
        <v>7659</v>
      </c>
      <c r="AC430">
        <v>0</v>
      </c>
    </row>
    <row r="431" spans="1:29" hidden="1" x14ac:dyDescent="0.25">
      <c r="A431" t="s">
        <v>8107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8443</v>
      </c>
      <c r="G431" t="s">
        <v>7503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0" t="s">
        <v>8287</v>
      </c>
      <c r="L431" s="60" t="s">
        <v>7659</v>
      </c>
      <c r="M431">
        <v>133</v>
      </c>
      <c r="N431" t="s">
        <v>8454</v>
      </c>
      <c r="O431" t="str">
        <f t="shared" si="35"/>
        <v>05221806901010</v>
      </c>
      <c r="P431" t="s">
        <v>8455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7659</v>
      </c>
      <c r="AA431" s="107" t="s">
        <v>1</v>
      </c>
      <c r="AB431" t="s">
        <v>7659</v>
      </c>
      <c r="AC431">
        <v>0</v>
      </c>
    </row>
    <row r="432" spans="1:29" hidden="1" x14ac:dyDescent="0.25">
      <c r="A432" t="s">
        <v>8107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8421</v>
      </c>
      <c r="G432" t="s">
        <v>7503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0" t="s">
        <v>8287</v>
      </c>
      <c r="L432" s="60" t="s">
        <v>7659</v>
      </c>
      <c r="M432">
        <v>50692</v>
      </c>
      <c r="N432" t="s">
        <v>1347</v>
      </c>
      <c r="O432" t="str">
        <f t="shared" si="35"/>
        <v>06141708071034</v>
      </c>
      <c r="P432" t="s">
        <v>1348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7659</v>
      </c>
      <c r="AA432" s="107" t="s">
        <v>1</v>
      </c>
      <c r="AB432" t="s">
        <v>7659</v>
      </c>
      <c r="AC432">
        <v>0</v>
      </c>
    </row>
    <row r="433" spans="1:29" hidden="1" x14ac:dyDescent="0.25">
      <c r="A433" t="s">
        <v>8107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8421</v>
      </c>
      <c r="G433" t="s">
        <v>7503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0" t="s">
        <v>8287</v>
      </c>
      <c r="L433" s="60" t="s">
        <v>7659</v>
      </c>
      <c r="M433">
        <v>14922</v>
      </c>
      <c r="N433" t="s">
        <v>1379</v>
      </c>
      <c r="O433" t="str">
        <f t="shared" si="35"/>
        <v>06140406191018</v>
      </c>
      <c r="P433" t="s">
        <v>1380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7659</v>
      </c>
      <c r="AA433" s="107" t="s">
        <v>1</v>
      </c>
      <c r="AB433" t="s">
        <v>7659</v>
      </c>
      <c r="AC433">
        <v>0</v>
      </c>
    </row>
    <row r="434" spans="1:29" hidden="1" x14ac:dyDescent="0.25">
      <c r="A434" t="s">
        <v>8107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8421</v>
      </c>
      <c r="G434" t="s">
        <v>7503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0" t="s">
        <v>8287</v>
      </c>
      <c r="L434" s="60" t="s">
        <v>7659</v>
      </c>
      <c r="M434">
        <v>622534</v>
      </c>
      <c r="N434" t="s">
        <v>1316</v>
      </c>
      <c r="O434" t="str">
        <f t="shared" si="35"/>
        <v>14070503650018</v>
      </c>
      <c r="P434" t="s">
        <v>1317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7659</v>
      </c>
      <c r="AA434" s="107" t="s">
        <v>1</v>
      </c>
      <c r="AB434" t="s">
        <v>7659</v>
      </c>
      <c r="AC434">
        <v>0</v>
      </c>
    </row>
    <row r="435" spans="1:29" hidden="1" x14ac:dyDescent="0.25">
      <c r="A435" t="s">
        <v>8107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8422</v>
      </c>
      <c r="G435" t="s">
        <v>7503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0" t="s">
        <v>8287</v>
      </c>
      <c r="L435" s="60" t="s">
        <v>7659</v>
      </c>
      <c r="M435">
        <v>904</v>
      </c>
      <c r="O435" t="str">
        <f t="shared" si="35"/>
        <v>053903338</v>
      </c>
      <c r="P435" t="s">
        <v>7678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8453</v>
      </c>
      <c r="AA435" s="107" t="s">
        <v>1</v>
      </c>
      <c r="AB435" t="s">
        <v>7659</v>
      </c>
      <c r="AC435">
        <v>0</v>
      </c>
    </row>
    <row r="436" spans="1:29" hidden="1" x14ac:dyDescent="0.25">
      <c r="A436" t="s">
        <v>8107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8422</v>
      </c>
      <c r="G436" t="s">
        <v>7503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0" t="s">
        <v>8287</v>
      </c>
      <c r="L436" s="60" t="s">
        <v>7659</v>
      </c>
      <c r="M436">
        <v>213</v>
      </c>
      <c r="N436" t="s">
        <v>1440</v>
      </c>
      <c r="O436" t="str">
        <f t="shared" si="35"/>
        <v>06141611161047</v>
      </c>
      <c r="P436" t="s">
        <v>1441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7659</v>
      </c>
      <c r="AA436" s="107" t="s">
        <v>1</v>
      </c>
      <c r="AB436" t="s">
        <v>7659</v>
      </c>
      <c r="AC436">
        <v>0</v>
      </c>
    </row>
    <row r="437" spans="1:29" hidden="1" x14ac:dyDescent="0.25">
      <c r="A437" t="s">
        <v>8107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8422</v>
      </c>
      <c r="G437" t="s">
        <v>7503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0" t="s">
        <v>8287</v>
      </c>
      <c r="L437" s="60" t="s">
        <v>7659</v>
      </c>
      <c r="M437">
        <v>271</v>
      </c>
      <c r="N437" t="s">
        <v>1462</v>
      </c>
      <c r="O437" t="str">
        <f t="shared" si="35"/>
        <v>11181602731029</v>
      </c>
      <c r="P437" t="s">
        <v>1463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7659</v>
      </c>
      <c r="AA437" s="107" t="s">
        <v>1</v>
      </c>
      <c r="AB437" t="s">
        <v>7659</v>
      </c>
      <c r="AC437">
        <v>0</v>
      </c>
    </row>
    <row r="438" spans="1:29" hidden="1" x14ac:dyDescent="0.25">
      <c r="A438" t="s">
        <v>8107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8422</v>
      </c>
      <c r="G438" t="s">
        <v>7503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0" t="s">
        <v>8287</v>
      </c>
      <c r="L438" s="60" t="s">
        <v>7659</v>
      </c>
      <c r="M438">
        <v>14627</v>
      </c>
      <c r="N438" t="s">
        <v>1379</v>
      </c>
      <c r="O438" t="str">
        <f t="shared" si="35"/>
        <v>06140406191018</v>
      </c>
      <c r="P438" t="s">
        <v>1380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7659</v>
      </c>
      <c r="AA438" s="107" t="s">
        <v>1</v>
      </c>
      <c r="AB438" t="s">
        <v>7659</v>
      </c>
      <c r="AC438">
        <v>0</v>
      </c>
    </row>
    <row r="439" spans="1:29" hidden="1" x14ac:dyDescent="0.25">
      <c r="A439" t="s">
        <v>8107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8422</v>
      </c>
      <c r="G439" t="s">
        <v>7503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0" t="s">
        <v>8287</v>
      </c>
      <c r="L439" s="60" t="s">
        <v>7659</v>
      </c>
      <c r="M439">
        <v>1262</v>
      </c>
      <c r="N439" t="s">
        <v>1040</v>
      </c>
      <c r="O439" t="str">
        <f t="shared" si="35"/>
        <v>06142703981055</v>
      </c>
      <c r="P439" t="s">
        <v>1041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7659</v>
      </c>
      <c r="AA439" s="107" t="s">
        <v>1</v>
      </c>
      <c r="AB439" t="s">
        <v>7659</v>
      </c>
      <c r="AC439">
        <v>0</v>
      </c>
    </row>
    <row r="440" spans="1:29" hidden="1" x14ac:dyDescent="0.25">
      <c r="A440" t="s">
        <v>8107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8422</v>
      </c>
      <c r="G440" t="s">
        <v>7503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0" t="s">
        <v>8287</v>
      </c>
      <c r="L440" s="60" t="s">
        <v>7659</v>
      </c>
      <c r="M440">
        <v>1263</v>
      </c>
      <c r="N440" t="s">
        <v>1040</v>
      </c>
      <c r="O440" t="str">
        <f t="shared" si="35"/>
        <v>06142703981055</v>
      </c>
      <c r="P440" t="s">
        <v>1041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7659</v>
      </c>
      <c r="AA440" s="107" t="s">
        <v>1</v>
      </c>
      <c r="AB440" t="s">
        <v>7659</v>
      </c>
      <c r="AC440">
        <v>0</v>
      </c>
    </row>
    <row r="441" spans="1:29" hidden="1" x14ac:dyDescent="0.25">
      <c r="A441" t="s">
        <v>8107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8422</v>
      </c>
      <c r="G441" t="s">
        <v>7503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0" t="s">
        <v>8287</v>
      </c>
      <c r="L441" s="60" t="s">
        <v>7659</v>
      </c>
      <c r="M441">
        <v>873168</v>
      </c>
      <c r="N441" t="s">
        <v>39</v>
      </c>
      <c r="O441" t="str">
        <f t="shared" si="35"/>
        <v>06141909001034</v>
      </c>
      <c r="P441" t="s">
        <v>1393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7659</v>
      </c>
      <c r="AA441" s="107" t="s">
        <v>1</v>
      </c>
      <c r="AB441" t="s">
        <v>7659</v>
      </c>
      <c r="AC441">
        <v>0</v>
      </c>
    </row>
    <row r="442" spans="1:29" hidden="1" x14ac:dyDescent="0.25">
      <c r="A442" t="s">
        <v>8107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8423</v>
      </c>
      <c r="G442" t="s">
        <v>7503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0" t="s">
        <v>8287</v>
      </c>
      <c r="L442" s="60" t="s">
        <v>7659</v>
      </c>
      <c r="M442">
        <v>43550</v>
      </c>
      <c r="N442" t="s">
        <v>1332</v>
      </c>
      <c r="O442" t="str">
        <f t="shared" si="35"/>
        <v>07151508430012</v>
      </c>
      <c r="P442" t="s">
        <v>1333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7659</v>
      </c>
      <c r="AA442" s="107" t="s">
        <v>1</v>
      </c>
      <c r="AB442" t="s">
        <v>7659</v>
      </c>
      <c r="AC442">
        <v>0</v>
      </c>
    </row>
    <row r="443" spans="1:29" hidden="1" x14ac:dyDescent="0.25">
      <c r="A443" t="s">
        <v>8107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8423</v>
      </c>
      <c r="G443" t="s">
        <v>7503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0" t="s">
        <v>8287</v>
      </c>
      <c r="L443" s="60" t="s">
        <v>7659</v>
      </c>
      <c r="M443">
        <v>57778</v>
      </c>
      <c r="N443" t="s">
        <v>1359</v>
      </c>
      <c r="O443" t="str">
        <f t="shared" si="35"/>
        <v>06141403161033</v>
      </c>
      <c r="P443" t="s">
        <v>1360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7659</v>
      </c>
      <c r="AA443" s="107" t="s">
        <v>1</v>
      </c>
      <c r="AB443" t="s">
        <v>7659</v>
      </c>
      <c r="AC443">
        <v>0</v>
      </c>
    </row>
    <row r="444" spans="1:29" hidden="1" x14ac:dyDescent="0.25">
      <c r="A444" t="s">
        <v>8107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8357</v>
      </c>
      <c r="G444" t="s">
        <v>7503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0" t="s">
        <v>8287</v>
      </c>
      <c r="L444" s="60" t="s">
        <v>7659</v>
      </c>
      <c r="M444">
        <v>18365</v>
      </c>
      <c r="N444" t="s">
        <v>1322</v>
      </c>
      <c r="O444" t="str">
        <f t="shared" si="35"/>
        <v>06142302931020</v>
      </c>
      <c r="P444" t="s">
        <v>1323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7659</v>
      </c>
      <c r="AA444" s="107" t="s">
        <v>1</v>
      </c>
      <c r="AB444" t="s">
        <v>7659</v>
      </c>
      <c r="AC444">
        <v>0</v>
      </c>
    </row>
    <row r="445" spans="1:29" hidden="1" x14ac:dyDescent="0.25">
      <c r="A445" t="s">
        <v>8107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8357</v>
      </c>
      <c r="G445" t="s">
        <v>7503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0" t="s">
        <v>8287</v>
      </c>
      <c r="L445" s="60" t="s">
        <v>7659</v>
      </c>
      <c r="M445">
        <v>20</v>
      </c>
      <c r="N445" t="s">
        <v>7904</v>
      </c>
      <c r="O445" t="str">
        <f t="shared" si="35"/>
        <v>05112011861033</v>
      </c>
      <c r="P445" t="s">
        <v>7905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7659</v>
      </c>
      <c r="AA445" s="107" t="s">
        <v>1</v>
      </c>
      <c r="AB445" t="s">
        <v>7659</v>
      </c>
      <c r="AC445">
        <v>0</v>
      </c>
    </row>
    <row r="446" spans="1:29" hidden="1" x14ac:dyDescent="0.25">
      <c r="A446" t="s">
        <v>8107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8378</v>
      </c>
      <c r="G446" t="s">
        <v>7503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0" t="s">
        <v>8287</v>
      </c>
      <c r="L446" s="60" t="s">
        <v>7659</v>
      </c>
      <c r="M446">
        <v>1196</v>
      </c>
      <c r="N446" t="s">
        <v>1040</v>
      </c>
      <c r="O446" t="str">
        <f t="shared" si="35"/>
        <v>06142703981055</v>
      </c>
      <c r="P446" t="s">
        <v>1041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7659</v>
      </c>
      <c r="AA446" s="107" t="s">
        <v>1</v>
      </c>
      <c r="AB446" t="s">
        <v>7659</v>
      </c>
      <c r="AC446">
        <v>0</v>
      </c>
    </row>
    <row r="447" spans="1:29" hidden="1" x14ac:dyDescent="0.25">
      <c r="A447" t="s">
        <v>8107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8378</v>
      </c>
      <c r="G447" t="s">
        <v>7503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0" t="s">
        <v>8287</v>
      </c>
      <c r="L447" s="60" t="s">
        <v>7659</v>
      </c>
      <c r="M447">
        <v>1195</v>
      </c>
      <c r="N447" t="s">
        <v>1040</v>
      </c>
      <c r="O447" t="str">
        <f t="shared" si="35"/>
        <v>06142703981055</v>
      </c>
      <c r="P447" t="s">
        <v>1041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7659</v>
      </c>
      <c r="AA447" s="107" t="s">
        <v>1</v>
      </c>
      <c r="AB447" t="s">
        <v>7659</v>
      </c>
      <c r="AC447">
        <v>0</v>
      </c>
    </row>
    <row r="448" spans="1:29" hidden="1" x14ac:dyDescent="0.25">
      <c r="A448" t="s">
        <v>8107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8378</v>
      </c>
      <c r="G448" t="s">
        <v>7503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0" t="s">
        <v>8287</v>
      </c>
      <c r="L448" s="60" t="s">
        <v>7659</v>
      </c>
      <c r="M448">
        <v>1175</v>
      </c>
      <c r="N448" t="s">
        <v>1040</v>
      </c>
      <c r="O448" t="str">
        <f t="shared" si="35"/>
        <v>06142703981055</v>
      </c>
      <c r="P448" t="s">
        <v>1041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7659</v>
      </c>
      <c r="AA448" s="107" t="s">
        <v>1</v>
      </c>
      <c r="AB448" t="s">
        <v>7659</v>
      </c>
      <c r="AC448">
        <v>0</v>
      </c>
    </row>
    <row r="449" spans="1:29" hidden="1" x14ac:dyDescent="0.25">
      <c r="A449" t="s">
        <v>8107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8369</v>
      </c>
      <c r="G449" t="s">
        <v>7503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0" t="s">
        <v>8287</v>
      </c>
      <c r="L449" s="60" t="s">
        <v>7659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7659</v>
      </c>
      <c r="AA449" s="107" t="s">
        <v>1</v>
      </c>
      <c r="AB449" t="s">
        <v>7659</v>
      </c>
      <c r="AC449">
        <v>0</v>
      </c>
    </row>
    <row r="450" spans="1:29" hidden="1" x14ac:dyDescent="0.25">
      <c r="A450" t="s">
        <v>8107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8305</v>
      </c>
      <c r="G450" t="s">
        <v>7503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0" t="s">
        <v>8287</v>
      </c>
      <c r="L450" s="60" t="s">
        <v>7659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7659</v>
      </c>
      <c r="AA450" s="107" t="s">
        <v>1</v>
      </c>
      <c r="AB450" t="s">
        <v>7659</v>
      </c>
      <c r="AC450">
        <v>0</v>
      </c>
    </row>
    <row r="451" spans="1:29" hidden="1" x14ac:dyDescent="0.25">
      <c r="A451" t="s">
        <v>8107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8357</v>
      </c>
      <c r="G451" t="s">
        <v>7503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0" t="s">
        <v>8287</v>
      </c>
      <c r="L451" s="60" t="s">
        <v>7659</v>
      </c>
      <c r="M451">
        <v>1036</v>
      </c>
      <c r="N451" t="s">
        <v>1398</v>
      </c>
      <c r="O451" t="str">
        <f t="shared" ref="O451:O514" si="40">IF(N451="",Z451,N451)</f>
        <v>06141609031012</v>
      </c>
      <c r="P451" t="s">
        <v>1399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7659</v>
      </c>
      <c r="AA451" s="107" t="s">
        <v>1</v>
      </c>
      <c r="AB451" t="s">
        <v>7659</v>
      </c>
      <c r="AC451">
        <v>0</v>
      </c>
    </row>
    <row r="452" spans="1:29" hidden="1" x14ac:dyDescent="0.25">
      <c r="A452" t="s">
        <v>8107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8378</v>
      </c>
      <c r="G452" t="s">
        <v>7503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0" t="s">
        <v>8287</v>
      </c>
      <c r="L452" s="60" t="s">
        <v>7659</v>
      </c>
      <c r="M452">
        <v>63</v>
      </c>
      <c r="N452" t="s">
        <v>1320</v>
      </c>
      <c r="O452" t="str">
        <f t="shared" si="40"/>
        <v>06141611841170</v>
      </c>
      <c r="P452" t="s">
        <v>1321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7659</v>
      </c>
      <c r="AA452" s="107" t="s">
        <v>1</v>
      </c>
      <c r="AB452" t="s">
        <v>7828</v>
      </c>
      <c r="AC452">
        <v>19</v>
      </c>
    </row>
    <row r="453" spans="1:29" hidden="1" x14ac:dyDescent="0.25">
      <c r="A453" t="s">
        <v>8107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8357</v>
      </c>
      <c r="G453" t="s">
        <v>7503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0" t="s">
        <v>8287</v>
      </c>
      <c r="L453" s="60" t="s">
        <v>7659</v>
      </c>
      <c r="M453">
        <v>3875166</v>
      </c>
      <c r="N453" t="s">
        <v>1454</v>
      </c>
      <c r="O453" t="str">
        <f t="shared" si="40"/>
        <v>06142610981012</v>
      </c>
      <c r="P453" t="s">
        <v>1455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7659</v>
      </c>
      <c r="AA453" s="107" t="s">
        <v>1</v>
      </c>
      <c r="AB453" t="s">
        <v>7659</v>
      </c>
      <c r="AC453">
        <v>0</v>
      </c>
    </row>
    <row r="454" spans="1:29" hidden="1" x14ac:dyDescent="0.25">
      <c r="A454" t="s">
        <v>8107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8369</v>
      </c>
      <c r="G454" t="s">
        <v>7503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0" t="s">
        <v>8287</v>
      </c>
      <c r="L454" s="60" t="s">
        <v>7659</v>
      </c>
      <c r="M454">
        <v>16230</v>
      </c>
      <c r="N454" t="s">
        <v>1359</v>
      </c>
      <c r="O454" t="str">
        <f t="shared" si="40"/>
        <v>06141403161033</v>
      </c>
      <c r="P454" t="s">
        <v>1360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7659</v>
      </c>
      <c r="AA454" s="107" t="s">
        <v>1</v>
      </c>
      <c r="AB454" t="s">
        <v>7659</v>
      </c>
      <c r="AC454">
        <v>0</v>
      </c>
    </row>
    <row r="455" spans="1:29" hidden="1" x14ac:dyDescent="0.25">
      <c r="A455" t="s">
        <v>8107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8362</v>
      </c>
      <c r="G455" t="s">
        <v>7503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0" t="s">
        <v>8287</v>
      </c>
      <c r="L455" s="60" t="s">
        <v>7659</v>
      </c>
      <c r="M455">
        <v>869899</v>
      </c>
      <c r="N455" t="s">
        <v>39</v>
      </c>
      <c r="O455" t="str">
        <f t="shared" si="40"/>
        <v>06141909001034</v>
      </c>
      <c r="P455" t="s">
        <v>1393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7659</v>
      </c>
      <c r="AA455" s="107" t="s">
        <v>1</v>
      </c>
      <c r="AB455" t="s">
        <v>7828</v>
      </c>
      <c r="AC455">
        <v>47.97</v>
      </c>
    </row>
    <row r="456" spans="1:29" hidden="1" x14ac:dyDescent="0.25">
      <c r="A456" t="s">
        <v>8107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8378</v>
      </c>
      <c r="G456" t="s">
        <v>7503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0" t="s">
        <v>8287</v>
      </c>
      <c r="L456" s="60" t="s">
        <v>7659</v>
      </c>
      <c r="M456">
        <v>5</v>
      </c>
      <c r="N456" t="s">
        <v>7468</v>
      </c>
      <c r="O456" t="str">
        <f t="shared" si="40"/>
        <v>06142407131054</v>
      </c>
      <c r="P456" t="s">
        <v>7469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7659</v>
      </c>
      <c r="AA456" s="107" t="s">
        <v>1</v>
      </c>
      <c r="AB456" t="s">
        <v>7828</v>
      </c>
      <c r="AC456">
        <v>47.81</v>
      </c>
    </row>
    <row r="457" spans="1:29" hidden="1" x14ac:dyDescent="0.25">
      <c r="A457" t="s">
        <v>8107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8379</v>
      </c>
      <c r="G457" t="s">
        <v>7503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0" t="s">
        <v>8287</v>
      </c>
      <c r="L457" s="60" t="s">
        <v>7659</v>
      </c>
      <c r="M457">
        <v>713</v>
      </c>
      <c r="N457" t="s">
        <v>8451</v>
      </c>
      <c r="O457" t="str">
        <f t="shared" si="40"/>
        <v>05012908111016</v>
      </c>
      <c r="P457" t="s">
        <v>8452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7659</v>
      </c>
      <c r="AA457" s="107" t="s">
        <v>1</v>
      </c>
      <c r="AB457" t="s">
        <v>7659</v>
      </c>
      <c r="AC457">
        <v>0</v>
      </c>
    </row>
    <row r="458" spans="1:29" hidden="1" x14ac:dyDescent="0.25">
      <c r="A458" t="s">
        <v>8107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8302</v>
      </c>
      <c r="G458" t="s">
        <v>7503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0" t="s">
        <v>8287</v>
      </c>
      <c r="L458" s="60" t="s">
        <v>7659</v>
      </c>
      <c r="M458">
        <v>2975638</v>
      </c>
      <c r="N458" t="s">
        <v>1310</v>
      </c>
      <c r="O458" t="str">
        <f t="shared" si="40"/>
        <v>06140108580017</v>
      </c>
      <c r="P458" t="s">
        <v>1311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7659</v>
      </c>
      <c r="AA458" s="107" t="s">
        <v>1</v>
      </c>
      <c r="AB458" t="s">
        <v>7659</v>
      </c>
      <c r="AC458">
        <v>0</v>
      </c>
    </row>
    <row r="459" spans="1:29" hidden="1" x14ac:dyDescent="0.25">
      <c r="A459" t="s">
        <v>8107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8375</v>
      </c>
      <c r="G459" t="s">
        <v>7503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0" t="s">
        <v>8287</v>
      </c>
      <c r="L459" s="60" t="s">
        <v>7659</v>
      </c>
      <c r="M459">
        <v>40634</v>
      </c>
      <c r="N459" t="s">
        <v>1332</v>
      </c>
      <c r="O459" t="str">
        <f t="shared" si="40"/>
        <v>07151508430012</v>
      </c>
      <c r="P459" t="s">
        <v>1333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7659</v>
      </c>
      <c r="AA459" s="107" t="s">
        <v>1</v>
      </c>
      <c r="AB459" t="s">
        <v>7659</v>
      </c>
      <c r="AC459">
        <v>0</v>
      </c>
    </row>
    <row r="460" spans="1:29" hidden="1" x14ac:dyDescent="0.25">
      <c r="A460" t="s">
        <v>8107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8377</v>
      </c>
      <c r="G460" t="s">
        <v>7503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0" t="s">
        <v>8287</v>
      </c>
      <c r="L460" s="60" t="s">
        <v>7659</v>
      </c>
      <c r="M460">
        <v>43148</v>
      </c>
      <c r="N460" t="s">
        <v>1332</v>
      </c>
      <c r="O460" t="str">
        <f t="shared" si="40"/>
        <v>07151508430012</v>
      </c>
      <c r="P460" t="s">
        <v>1333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7659</v>
      </c>
      <c r="AA460" s="107" t="s">
        <v>1</v>
      </c>
      <c r="AB460" t="s">
        <v>7659</v>
      </c>
      <c r="AC460">
        <v>0</v>
      </c>
    </row>
    <row r="461" spans="1:29" hidden="1" x14ac:dyDescent="0.25">
      <c r="A461" t="s">
        <v>8107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8450</v>
      </c>
      <c r="G461" t="s">
        <v>7503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0" t="s">
        <v>8287</v>
      </c>
      <c r="L461" s="60" t="s">
        <v>7659</v>
      </c>
      <c r="M461">
        <v>39481</v>
      </c>
      <c r="N461" t="s">
        <v>1332</v>
      </c>
      <c r="O461" t="str">
        <f t="shared" si="40"/>
        <v>07151508430012</v>
      </c>
      <c r="P461" t="s">
        <v>1333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7659</v>
      </c>
      <c r="AA461" s="107" t="s">
        <v>1</v>
      </c>
      <c r="AB461" t="s">
        <v>7659</v>
      </c>
      <c r="AC461">
        <v>0</v>
      </c>
    </row>
    <row r="462" spans="1:29" hidden="1" x14ac:dyDescent="0.25">
      <c r="A462" t="s">
        <v>8107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8361</v>
      </c>
      <c r="G462" t="s">
        <v>7503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0" t="s">
        <v>8287</v>
      </c>
      <c r="L462" s="60" t="s">
        <v>7659</v>
      </c>
      <c r="M462">
        <v>492817</v>
      </c>
      <c r="N462" t="s">
        <v>1353</v>
      </c>
      <c r="O462" t="str">
        <f t="shared" si="40"/>
        <v>06142407500017</v>
      </c>
      <c r="P462" t="s">
        <v>1354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7659</v>
      </c>
      <c r="AA462" s="107" t="s">
        <v>1</v>
      </c>
      <c r="AB462" t="s">
        <v>7659</v>
      </c>
      <c r="AC462">
        <v>0</v>
      </c>
    </row>
    <row r="463" spans="1:29" hidden="1" x14ac:dyDescent="0.25">
      <c r="A463" t="s">
        <v>8107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8221</v>
      </c>
      <c r="G463" t="s">
        <v>7503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0" t="s">
        <v>8287</v>
      </c>
      <c r="L463" s="60" t="s">
        <v>7659</v>
      </c>
      <c r="M463">
        <v>119313</v>
      </c>
      <c r="N463" t="s">
        <v>1506</v>
      </c>
      <c r="O463" t="str">
        <f t="shared" si="40"/>
        <v>06141702660013</v>
      </c>
      <c r="P463" t="s">
        <v>1507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7659</v>
      </c>
      <c r="AA463" s="107" t="s">
        <v>1</v>
      </c>
      <c r="AB463" t="s">
        <v>7659</v>
      </c>
      <c r="AC463">
        <v>0</v>
      </c>
    </row>
    <row r="464" spans="1:29" hidden="1" x14ac:dyDescent="0.25">
      <c r="A464" t="s">
        <v>8106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8357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0" t="s">
        <v>8287</v>
      </c>
      <c r="L464" s="60" t="s">
        <v>7659</v>
      </c>
      <c r="M464">
        <v>1238</v>
      </c>
      <c r="N464" t="s">
        <v>1040</v>
      </c>
      <c r="O464" t="str">
        <f t="shared" si="40"/>
        <v>06142703981055</v>
      </c>
      <c r="P464" t="s">
        <v>1041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7659</v>
      </c>
      <c r="AA464" s="107" t="s">
        <v>1</v>
      </c>
      <c r="AB464" t="s">
        <v>7828</v>
      </c>
      <c r="AC464">
        <v>48.5</v>
      </c>
    </row>
    <row r="465" spans="1:29" hidden="1" x14ac:dyDescent="0.25">
      <c r="A465" t="s">
        <v>8106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8299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0" t="s">
        <v>8287</v>
      </c>
      <c r="L465" s="60" t="s">
        <v>7659</v>
      </c>
      <c r="M465">
        <v>564</v>
      </c>
      <c r="N465" t="s">
        <v>8112</v>
      </c>
      <c r="O465" t="str">
        <f t="shared" si="40"/>
        <v>06141609101037</v>
      </c>
      <c r="P465" t="s">
        <v>8113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7659</v>
      </c>
      <c r="AA465" s="107" t="s">
        <v>1</v>
      </c>
      <c r="AB465" t="s">
        <v>7828</v>
      </c>
      <c r="AC465">
        <v>26.4</v>
      </c>
    </row>
    <row r="466" spans="1:29" hidden="1" x14ac:dyDescent="0.25">
      <c r="A466" t="s">
        <v>8106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8297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0" t="s">
        <v>8287</v>
      </c>
      <c r="L466" s="60" t="s">
        <v>7659</v>
      </c>
      <c r="M466">
        <v>104</v>
      </c>
      <c r="N466" t="s">
        <v>8038</v>
      </c>
      <c r="O466" t="str">
        <f t="shared" si="40"/>
        <v>06140709121055</v>
      </c>
      <c r="P466" t="s">
        <v>8039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7659</v>
      </c>
      <c r="AA466" s="107" t="s">
        <v>1</v>
      </c>
      <c r="AB466" t="s">
        <v>7659</v>
      </c>
      <c r="AC466">
        <v>0</v>
      </c>
    </row>
    <row r="467" spans="1:29" hidden="1" x14ac:dyDescent="0.25">
      <c r="A467" t="s">
        <v>8106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8358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0" t="s">
        <v>8287</v>
      </c>
      <c r="L467" s="60" t="s">
        <v>7659</v>
      </c>
      <c r="M467">
        <v>940</v>
      </c>
      <c r="N467" t="s">
        <v>2020</v>
      </c>
      <c r="O467" t="str">
        <f t="shared" si="40"/>
        <v>06142012041013</v>
      </c>
      <c r="P467" t="s">
        <v>2021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7659</v>
      </c>
      <c r="AA467" s="107" t="s">
        <v>1</v>
      </c>
      <c r="AB467" t="s">
        <v>7828</v>
      </c>
      <c r="AC467">
        <v>13.85</v>
      </c>
    </row>
    <row r="468" spans="1:29" hidden="1" x14ac:dyDescent="0.25">
      <c r="A468" t="s">
        <v>8106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8359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0" t="s">
        <v>8287</v>
      </c>
      <c r="L468" s="60" t="s">
        <v>7659</v>
      </c>
      <c r="M468">
        <v>69</v>
      </c>
      <c r="N468" t="s">
        <v>1391</v>
      </c>
      <c r="O468" t="str">
        <f t="shared" si="40"/>
        <v>06142704801220</v>
      </c>
      <c r="P468" t="s">
        <v>1392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7659</v>
      </c>
      <c r="AA468" s="107" t="s">
        <v>1</v>
      </c>
      <c r="AB468" t="s">
        <v>7659</v>
      </c>
      <c r="AC468">
        <v>0</v>
      </c>
    </row>
    <row r="469" spans="1:29" hidden="1" x14ac:dyDescent="0.25">
      <c r="A469" t="s">
        <v>8106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8360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0" t="s">
        <v>8287</v>
      </c>
      <c r="L469" s="60" t="s">
        <v>7659</v>
      </c>
      <c r="M469">
        <v>282</v>
      </c>
      <c r="N469" t="s">
        <v>1494</v>
      </c>
      <c r="O469" t="str">
        <f t="shared" si="40"/>
        <v>06140709360024</v>
      </c>
      <c r="P469" t="s">
        <v>1495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7659</v>
      </c>
      <c r="AA469" s="107" t="s">
        <v>1</v>
      </c>
      <c r="AB469" t="s">
        <v>7659</v>
      </c>
      <c r="AC469">
        <v>0</v>
      </c>
    </row>
    <row r="470" spans="1:29" hidden="1" x14ac:dyDescent="0.25">
      <c r="A470" t="s">
        <v>8106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8361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0" t="s">
        <v>8287</v>
      </c>
      <c r="L470" s="60" t="s">
        <v>7659</v>
      </c>
      <c r="M470">
        <v>1310108</v>
      </c>
      <c r="N470" t="s">
        <v>1377</v>
      </c>
      <c r="O470" t="str">
        <f t="shared" si="40"/>
        <v>06140812610145</v>
      </c>
      <c r="P470" t="s">
        <v>1378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7659</v>
      </c>
      <c r="AA470" s="107" t="s">
        <v>1</v>
      </c>
      <c r="AB470" t="s">
        <v>7659</v>
      </c>
      <c r="AC470">
        <v>0</v>
      </c>
    </row>
    <row r="471" spans="1:29" hidden="1" x14ac:dyDescent="0.25">
      <c r="A471" t="s">
        <v>8106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8362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0" t="s">
        <v>8287</v>
      </c>
      <c r="L471" s="60" t="s">
        <v>7659</v>
      </c>
      <c r="M471">
        <v>115</v>
      </c>
      <c r="N471" t="s">
        <v>5976</v>
      </c>
      <c r="O471" t="str">
        <f t="shared" si="40"/>
        <v>06143105820014</v>
      </c>
      <c r="P471" t="s">
        <v>5977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7659</v>
      </c>
      <c r="AA471" s="107" t="s">
        <v>1</v>
      </c>
      <c r="AB471" t="s">
        <v>7659</v>
      </c>
      <c r="AC471">
        <v>0</v>
      </c>
    </row>
    <row r="472" spans="1:29" hidden="1" x14ac:dyDescent="0.25">
      <c r="A472" t="s">
        <v>8106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8360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0" t="s">
        <v>8287</v>
      </c>
      <c r="L472" s="60" t="s">
        <v>7659</v>
      </c>
      <c r="M472">
        <v>5672</v>
      </c>
      <c r="N472" t="s">
        <v>1369</v>
      </c>
      <c r="O472" t="str">
        <f t="shared" si="40"/>
        <v>06141909961054</v>
      </c>
      <c r="P472" t="s">
        <v>1370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7659</v>
      </c>
      <c r="AA472" s="107" t="s">
        <v>1</v>
      </c>
      <c r="AB472" t="s">
        <v>7836</v>
      </c>
      <c r="AC472">
        <v>1.81</v>
      </c>
    </row>
    <row r="473" spans="1:29" hidden="1" x14ac:dyDescent="0.25">
      <c r="A473" t="s">
        <v>8106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8363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0" t="s">
        <v>8287</v>
      </c>
      <c r="L473" s="60" t="s">
        <v>7659</v>
      </c>
      <c r="M473">
        <v>2066</v>
      </c>
      <c r="N473" t="s">
        <v>7347</v>
      </c>
      <c r="O473" t="str">
        <f t="shared" si="40"/>
        <v>06140404081061</v>
      </c>
      <c r="P473" t="s">
        <v>7348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7659</v>
      </c>
      <c r="AA473" s="107" t="s">
        <v>1</v>
      </c>
      <c r="AB473" t="s">
        <v>7659</v>
      </c>
      <c r="AC473">
        <v>0</v>
      </c>
    </row>
    <row r="474" spans="1:29" hidden="1" x14ac:dyDescent="0.25">
      <c r="A474" t="s">
        <v>8106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8364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0" t="s">
        <v>8287</v>
      </c>
      <c r="L474" s="60" t="s">
        <v>7659</v>
      </c>
      <c r="M474">
        <v>235</v>
      </c>
      <c r="N474" t="s">
        <v>2231</v>
      </c>
      <c r="O474" t="str">
        <f t="shared" si="40"/>
        <v>05112308101011</v>
      </c>
      <c r="P474" t="s">
        <v>2232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7659</v>
      </c>
      <c r="AA474" s="107" t="s">
        <v>1</v>
      </c>
      <c r="AB474" t="s">
        <v>7659</v>
      </c>
      <c r="AC474">
        <v>0</v>
      </c>
    </row>
    <row r="475" spans="1:29" hidden="1" x14ac:dyDescent="0.25">
      <c r="A475" t="s">
        <v>8106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8365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0" t="s">
        <v>8287</v>
      </c>
      <c r="L475" s="60" t="s">
        <v>7659</v>
      </c>
      <c r="M475">
        <v>84</v>
      </c>
      <c r="N475" t="s">
        <v>7583</v>
      </c>
      <c r="O475" t="str">
        <f t="shared" si="40"/>
        <v>11100209671014</v>
      </c>
      <c r="P475" t="s">
        <v>7584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7659</v>
      </c>
      <c r="AA475" s="107" t="s">
        <v>1</v>
      </c>
      <c r="AB475" t="s">
        <v>7659</v>
      </c>
      <c r="AC475">
        <v>0</v>
      </c>
    </row>
    <row r="476" spans="1:29" hidden="1" x14ac:dyDescent="0.25">
      <c r="A476" t="s">
        <v>8106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8365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0" t="s">
        <v>8287</v>
      </c>
      <c r="L476" s="60" t="s">
        <v>7659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7659</v>
      </c>
      <c r="AA476" s="107" t="s">
        <v>1</v>
      </c>
      <c r="AB476" t="s">
        <v>7659</v>
      </c>
      <c r="AC476">
        <v>0</v>
      </c>
    </row>
    <row r="477" spans="1:29" hidden="1" x14ac:dyDescent="0.25">
      <c r="A477" t="s">
        <v>8106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8366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0" t="s">
        <v>8287</v>
      </c>
      <c r="L477" s="60" t="s">
        <v>7659</v>
      </c>
      <c r="M477">
        <v>4655</v>
      </c>
      <c r="N477" t="s">
        <v>1403</v>
      </c>
      <c r="O477" t="str">
        <f t="shared" si="40"/>
        <v>06141407941017</v>
      </c>
      <c r="P477" t="s">
        <v>1404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7659</v>
      </c>
      <c r="AA477" s="107" t="s">
        <v>1</v>
      </c>
      <c r="AB477" t="s">
        <v>7659</v>
      </c>
      <c r="AC477">
        <v>0</v>
      </c>
    </row>
    <row r="478" spans="1:29" hidden="1" x14ac:dyDescent="0.25">
      <c r="A478" t="s">
        <v>8106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8360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0" t="s">
        <v>8287</v>
      </c>
      <c r="L478" s="60" t="s">
        <v>7659</v>
      </c>
      <c r="M478">
        <v>29995</v>
      </c>
      <c r="N478" t="s">
        <v>1444</v>
      </c>
      <c r="O478" t="str">
        <f t="shared" si="40"/>
        <v>06140307951051</v>
      </c>
      <c r="P478" t="s">
        <v>1445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7659</v>
      </c>
      <c r="AA478" s="107" t="s">
        <v>1</v>
      </c>
      <c r="AB478" t="s">
        <v>7659</v>
      </c>
      <c r="AC478">
        <v>0</v>
      </c>
    </row>
    <row r="479" spans="1:29" hidden="1" x14ac:dyDescent="0.25">
      <c r="A479" t="s">
        <v>8106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8366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0" t="s">
        <v>8287</v>
      </c>
      <c r="L479" s="60" t="s">
        <v>7659</v>
      </c>
      <c r="M479">
        <v>234</v>
      </c>
      <c r="N479" t="s">
        <v>8367</v>
      </c>
      <c r="O479" t="str">
        <f t="shared" si="40"/>
        <v>05010801131011</v>
      </c>
      <c r="P479" t="s">
        <v>8368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7659</v>
      </c>
      <c r="AA479" s="107" t="s">
        <v>1</v>
      </c>
      <c r="AB479" t="s">
        <v>7659</v>
      </c>
      <c r="AC479">
        <v>0</v>
      </c>
    </row>
    <row r="480" spans="1:29" hidden="1" x14ac:dyDescent="0.25">
      <c r="A480" t="s">
        <v>8106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8359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0" t="s">
        <v>8287</v>
      </c>
      <c r="L480" s="60" t="s">
        <v>7659</v>
      </c>
      <c r="M480">
        <v>19</v>
      </c>
      <c r="N480" t="s">
        <v>7904</v>
      </c>
      <c r="O480" t="str">
        <f t="shared" si="40"/>
        <v>05112011861033</v>
      </c>
      <c r="P480" t="s">
        <v>7905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7659</v>
      </c>
      <c r="AA480" s="107" t="s">
        <v>1</v>
      </c>
      <c r="AB480" t="s">
        <v>7659</v>
      </c>
      <c r="AC480">
        <v>0</v>
      </c>
    </row>
    <row r="481" spans="1:29" hidden="1" x14ac:dyDescent="0.25">
      <c r="A481" t="s">
        <v>8106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8364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0" t="s">
        <v>8287</v>
      </c>
      <c r="L481" s="60" t="s">
        <v>7659</v>
      </c>
      <c r="M481">
        <v>18</v>
      </c>
      <c r="N481" t="s">
        <v>7904</v>
      </c>
      <c r="O481" t="str">
        <f t="shared" si="40"/>
        <v>05112011861033</v>
      </c>
      <c r="P481" t="s">
        <v>7905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7659</v>
      </c>
      <c r="AA481" s="107" t="s">
        <v>1</v>
      </c>
      <c r="AB481" t="s">
        <v>7659</v>
      </c>
      <c r="AC481">
        <v>0</v>
      </c>
    </row>
    <row r="482" spans="1:29" hidden="1" x14ac:dyDescent="0.25">
      <c r="A482" t="s">
        <v>8106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8351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0" t="s">
        <v>8287</v>
      </c>
      <c r="L482" s="60" t="s">
        <v>7659</v>
      </c>
      <c r="M482">
        <v>15287</v>
      </c>
      <c r="N482" t="s">
        <v>1322</v>
      </c>
      <c r="O482" t="str">
        <f t="shared" si="40"/>
        <v>06142302931020</v>
      </c>
      <c r="P482" t="s">
        <v>1323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7659</v>
      </c>
      <c r="AA482" s="107" t="s">
        <v>1</v>
      </c>
      <c r="AB482" t="s">
        <v>7659</v>
      </c>
      <c r="AC482">
        <v>0</v>
      </c>
    </row>
    <row r="483" spans="1:29" hidden="1" x14ac:dyDescent="0.25">
      <c r="A483" t="s">
        <v>8106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8358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0" t="s">
        <v>8287</v>
      </c>
      <c r="L483" s="60" t="s">
        <v>7659</v>
      </c>
      <c r="M483">
        <v>80617</v>
      </c>
      <c r="N483" t="s">
        <v>1359</v>
      </c>
      <c r="O483" t="str">
        <f t="shared" si="40"/>
        <v>06141403161033</v>
      </c>
      <c r="P483" t="s">
        <v>1360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7659</v>
      </c>
      <c r="AA483" s="107" t="s">
        <v>1</v>
      </c>
      <c r="AB483" t="s">
        <v>7659</v>
      </c>
      <c r="AC483">
        <v>0</v>
      </c>
    </row>
    <row r="484" spans="1:29" hidden="1" x14ac:dyDescent="0.25">
      <c r="A484" t="s">
        <v>8106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8369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0" t="s">
        <v>8287</v>
      </c>
      <c r="L484" s="60" t="s">
        <v>7659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7659</v>
      </c>
      <c r="AA484" s="107" t="s">
        <v>1</v>
      </c>
      <c r="AB484" t="s">
        <v>7659</v>
      </c>
      <c r="AC484">
        <v>0</v>
      </c>
    </row>
    <row r="485" spans="1:29" hidden="1" x14ac:dyDescent="0.25">
      <c r="A485" t="s">
        <v>8106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8369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0" t="s">
        <v>8287</v>
      </c>
      <c r="L485" s="60" t="s">
        <v>7659</v>
      </c>
      <c r="M485">
        <v>2217</v>
      </c>
      <c r="N485" t="s">
        <v>879</v>
      </c>
      <c r="O485" t="str">
        <f t="shared" si="40"/>
        <v>06141605121041</v>
      </c>
      <c r="P485" t="s">
        <v>880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7659</v>
      </c>
      <c r="AA485" s="107" t="s">
        <v>1</v>
      </c>
      <c r="AB485" t="s">
        <v>7659</v>
      </c>
      <c r="AC485">
        <v>0</v>
      </c>
    </row>
    <row r="486" spans="1:29" hidden="1" x14ac:dyDescent="0.25">
      <c r="A486" t="s">
        <v>8106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8370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0" t="s">
        <v>8287</v>
      </c>
      <c r="L486" s="60" t="s">
        <v>7659</v>
      </c>
      <c r="M486">
        <v>882</v>
      </c>
      <c r="N486" t="s">
        <v>1355</v>
      </c>
      <c r="O486" t="str">
        <f t="shared" si="40"/>
        <v>06143003710013</v>
      </c>
      <c r="P486" t="s">
        <v>1356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7659</v>
      </c>
      <c r="AA486" s="107" t="s">
        <v>1</v>
      </c>
      <c r="AB486" t="s">
        <v>7659</v>
      </c>
      <c r="AC486">
        <v>0</v>
      </c>
    </row>
    <row r="487" spans="1:29" hidden="1" x14ac:dyDescent="0.25">
      <c r="A487" t="s">
        <v>8106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8370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0" t="s">
        <v>8287</v>
      </c>
      <c r="L487" s="60" t="s">
        <v>7659</v>
      </c>
      <c r="M487">
        <v>56018</v>
      </c>
      <c r="N487" t="s">
        <v>1359</v>
      </c>
      <c r="O487" t="str">
        <f t="shared" si="40"/>
        <v>06141403161033</v>
      </c>
      <c r="P487" t="s">
        <v>1360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7659</v>
      </c>
      <c r="AA487" s="107" t="s">
        <v>1</v>
      </c>
      <c r="AB487" t="s">
        <v>7659</v>
      </c>
      <c r="AC487">
        <v>0</v>
      </c>
    </row>
    <row r="488" spans="1:29" hidden="1" x14ac:dyDescent="0.25">
      <c r="A488" t="s">
        <v>8106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8371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0" t="s">
        <v>8287</v>
      </c>
      <c r="L488" s="60" t="s">
        <v>7659</v>
      </c>
      <c r="M488">
        <v>4830</v>
      </c>
      <c r="N488" t="s">
        <v>1403</v>
      </c>
      <c r="O488" t="str">
        <f t="shared" si="40"/>
        <v>06141407941017</v>
      </c>
      <c r="P488" t="s">
        <v>1404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7659</v>
      </c>
      <c r="AA488" s="107" t="s">
        <v>1</v>
      </c>
      <c r="AB488" t="s">
        <v>7659</v>
      </c>
      <c r="AC488">
        <v>0</v>
      </c>
    </row>
    <row r="489" spans="1:29" hidden="1" x14ac:dyDescent="0.25">
      <c r="A489" t="s">
        <v>8106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8372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0" t="s">
        <v>8287</v>
      </c>
      <c r="L489" s="60" t="s">
        <v>7659</v>
      </c>
      <c r="M489">
        <v>248</v>
      </c>
      <c r="N489" t="s">
        <v>1462</v>
      </c>
      <c r="O489" t="str">
        <f t="shared" si="40"/>
        <v>11181602731029</v>
      </c>
      <c r="P489" t="s">
        <v>1463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7659</v>
      </c>
      <c r="AA489" s="107" t="s">
        <v>1</v>
      </c>
      <c r="AB489" t="s">
        <v>7659</v>
      </c>
      <c r="AC489">
        <v>0</v>
      </c>
    </row>
    <row r="490" spans="1:29" hidden="1" x14ac:dyDescent="0.25">
      <c r="A490" t="s">
        <v>8106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8361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0" t="s">
        <v>8287</v>
      </c>
      <c r="L490" s="60" t="s">
        <v>7659</v>
      </c>
      <c r="M490">
        <v>4785</v>
      </c>
      <c r="N490" t="s">
        <v>1403</v>
      </c>
      <c r="O490" t="str">
        <f t="shared" si="40"/>
        <v>06141407941017</v>
      </c>
      <c r="P490" t="s">
        <v>1404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7659</v>
      </c>
      <c r="AA490" s="107" t="s">
        <v>1</v>
      </c>
      <c r="AB490" t="s">
        <v>7659</v>
      </c>
      <c r="AC490">
        <v>0</v>
      </c>
    </row>
    <row r="491" spans="1:29" hidden="1" x14ac:dyDescent="0.25">
      <c r="A491" t="s">
        <v>8106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8363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0" t="s">
        <v>8287</v>
      </c>
      <c r="L491" s="60" t="s">
        <v>7659</v>
      </c>
      <c r="M491">
        <v>4804</v>
      </c>
      <c r="N491" t="s">
        <v>1403</v>
      </c>
      <c r="O491" t="str">
        <f t="shared" si="40"/>
        <v>06141407941017</v>
      </c>
      <c r="P491" t="s">
        <v>1404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7659</v>
      </c>
      <c r="AA491" s="107" t="s">
        <v>1</v>
      </c>
      <c r="AB491" t="s">
        <v>7659</v>
      </c>
      <c r="AC491">
        <v>0</v>
      </c>
    </row>
    <row r="492" spans="1:29" hidden="1" x14ac:dyDescent="0.25">
      <c r="A492" t="s">
        <v>8106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8360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0" t="s">
        <v>8287</v>
      </c>
      <c r="L492" s="60" t="s">
        <v>7659</v>
      </c>
      <c r="M492">
        <v>861</v>
      </c>
      <c r="N492" t="s">
        <v>1040</v>
      </c>
      <c r="O492" t="str">
        <f t="shared" si="40"/>
        <v>06142703981055</v>
      </c>
      <c r="P492" t="s">
        <v>1041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7659</v>
      </c>
      <c r="AA492" s="107" t="s">
        <v>1</v>
      </c>
      <c r="AB492" t="s">
        <v>7659</v>
      </c>
      <c r="AC492">
        <v>0</v>
      </c>
    </row>
    <row r="493" spans="1:29" hidden="1" x14ac:dyDescent="0.25">
      <c r="A493" t="s">
        <v>8106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8365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0" t="s">
        <v>8287</v>
      </c>
      <c r="L493" s="60" t="s">
        <v>7659</v>
      </c>
      <c r="M493">
        <v>840</v>
      </c>
      <c r="N493" t="s">
        <v>1040</v>
      </c>
      <c r="O493" t="str">
        <f t="shared" si="40"/>
        <v>06142703981055</v>
      </c>
      <c r="P493" t="s">
        <v>1041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7659</v>
      </c>
      <c r="AA493" s="107" t="s">
        <v>1</v>
      </c>
      <c r="AB493" t="s">
        <v>7659</v>
      </c>
      <c r="AC493">
        <v>0</v>
      </c>
    </row>
    <row r="494" spans="1:29" hidden="1" x14ac:dyDescent="0.25">
      <c r="A494" t="s">
        <v>8106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8366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0" t="s">
        <v>8287</v>
      </c>
      <c r="L494" s="60" t="s">
        <v>7659</v>
      </c>
      <c r="M494">
        <v>902</v>
      </c>
      <c r="N494" t="s">
        <v>1040</v>
      </c>
      <c r="O494" t="str">
        <f t="shared" si="40"/>
        <v>06142703981055</v>
      </c>
      <c r="P494" t="s">
        <v>1041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7659</v>
      </c>
      <c r="AA494" s="107" t="s">
        <v>1</v>
      </c>
      <c r="AB494" t="s">
        <v>7659</v>
      </c>
      <c r="AC494">
        <v>0</v>
      </c>
    </row>
    <row r="495" spans="1:29" hidden="1" x14ac:dyDescent="0.25">
      <c r="A495" t="s">
        <v>8106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8366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0" t="s">
        <v>8287</v>
      </c>
      <c r="L495" s="60" t="s">
        <v>7659</v>
      </c>
      <c r="M495">
        <v>903</v>
      </c>
      <c r="N495" t="s">
        <v>1040</v>
      </c>
      <c r="O495" t="str">
        <f t="shared" si="40"/>
        <v>06142703981055</v>
      </c>
      <c r="P495" t="s">
        <v>1041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7659</v>
      </c>
      <c r="AA495" s="107" t="s">
        <v>1</v>
      </c>
      <c r="AB495" t="s">
        <v>7659</v>
      </c>
      <c r="AC495">
        <v>0</v>
      </c>
    </row>
    <row r="496" spans="1:29" hidden="1" x14ac:dyDescent="0.25">
      <c r="A496" t="s">
        <v>8106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8358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0" t="s">
        <v>8287</v>
      </c>
      <c r="L496" s="60" t="s">
        <v>7659</v>
      </c>
      <c r="M496">
        <v>959</v>
      </c>
      <c r="N496" t="s">
        <v>1040</v>
      </c>
      <c r="O496" t="str">
        <f t="shared" si="40"/>
        <v>06142703981055</v>
      </c>
      <c r="P496" t="s">
        <v>1041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7659</v>
      </c>
      <c r="AA496" s="107" t="s">
        <v>1</v>
      </c>
      <c r="AB496" t="s">
        <v>7659</v>
      </c>
      <c r="AC496">
        <v>0</v>
      </c>
    </row>
    <row r="497" spans="1:29" hidden="1" x14ac:dyDescent="0.25">
      <c r="A497" t="s">
        <v>8106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8361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0" t="s">
        <v>8287</v>
      </c>
      <c r="L497" s="60" t="s">
        <v>7659</v>
      </c>
      <c r="M497">
        <v>969</v>
      </c>
      <c r="N497" t="s">
        <v>1040</v>
      </c>
      <c r="O497" t="str">
        <f t="shared" si="40"/>
        <v>06142703981055</v>
      </c>
      <c r="P497" t="s">
        <v>1041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7659</v>
      </c>
      <c r="AA497" s="107" t="s">
        <v>1</v>
      </c>
      <c r="AB497" t="s">
        <v>7659</v>
      </c>
      <c r="AC497">
        <v>0</v>
      </c>
    </row>
    <row r="498" spans="1:29" hidden="1" x14ac:dyDescent="0.25">
      <c r="A498" t="s">
        <v>8106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8361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0" t="s">
        <v>8287</v>
      </c>
      <c r="L498" s="60" t="s">
        <v>7659</v>
      </c>
      <c r="M498">
        <v>976</v>
      </c>
      <c r="N498" t="s">
        <v>1040</v>
      </c>
      <c r="O498" t="str">
        <f t="shared" si="40"/>
        <v>06142703981055</v>
      </c>
      <c r="P498" t="s">
        <v>1041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7659</v>
      </c>
      <c r="AA498" s="107" t="s">
        <v>1</v>
      </c>
      <c r="AB498" t="s">
        <v>7659</v>
      </c>
      <c r="AC498">
        <v>0</v>
      </c>
    </row>
    <row r="499" spans="1:29" hidden="1" x14ac:dyDescent="0.25">
      <c r="A499" t="s">
        <v>8106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8373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0" t="s">
        <v>8287</v>
      </c>
      <c r="L499" s="60" t="s">
        <v>7659</v>
      </c>
      <c r="M499">
        <v>1001</v>
      </c>
      <c r="N499" t="s">
        <v>1040</v>
      </c>
      <c r="O499" t="str">
        <f t="shared" si="40"/>
        <v>06142703981055</v>
      </c>
      <c r="P499" t="s">
        <v>1041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7659</v>
      </c>
      <c r="AA499" s="107" t="s">
        <v>1</v>
      </c>
      <c r="AB499" t="s">
        <v>7659</v>
      </c>
      <c r="AC499">
        <v>0</v>
      </c>
    </row>
    <row r="500" spans="1:29" hidden="1" x14ac:dyDescent="0.25">
      <c r="A500" t="s">
        <v>8106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8373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0" t="s">
        <v>8287</v>
      </c>
      <c r="L500" s="60" t="s">
        <v>7659</v>
      </c>
      <c r="M500">
        <v>996</v>
      </c>
      <c r="N500" t="s">
        <v>1040</v>
      </c>
      <c r="O500" t="str">
        <f t="shared" si="40"/>
        <v>06142703981055</v>
      </c>
      <c r="P500" t="s">
        <v>1041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7659</v>
      </c>
      <c r="AA500" s="107" t="s">
        <v>1</v>
      </c>
      <c r="AB500" t="s">
        <v>7659</v>
      </c>
      <c r="AC500">
        <v>0</v>
      </c>
    </row>
    <row r="501" spans="1:29" hidden="1" x14ac:dyDescent="0.25">
      <c r="A501" t="s">
        <v>8106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8373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0" t="s">
        <v>8287</v>
      </c>
      <c r="L501" s="60" t="s">
        <v>7659</v>
      </c>
      <c r="M501">
        <v>1017</v>
      </c>
      <c r="N501" t="s">
        <v>1040</v>
      </c>
      <c r="O501" t="str">
        <f t="shared" si="40"/>
        <v>06142703981055</v>
      </c>
      <c r="P501" t="s">
        <v>1041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7659</v>
      </c>
      <c r="AA501" s="107" t="s">
        <v>1</v>
      </c>
      <c r="AB501" t="s">
        <v>7659</v>
      </c>
      <c r="AC501">
        <v>0</v>
      </c>
    </row>
    <row r="502" spans="1:29" hidden="1" x14ac:dyDescent="0.25">
      <c r="A502" t="s">
        <v>8106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8362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0" t="s">
        <v>8287</v>
      </c>
      <c r="L502" s="60" t="s">
        <v>7659</v>
      </c>
      <c r="M502">
        <v>1091</v>
      </c>
      <c r="N502" t="s">
        <v>1040</v>
      </c>
      <c r="O502" t="str">
        <f t="shared" si="40"/>
        <v>06142703981055</v>
      </c>
      <c r="P502" t="s">
        <v>1041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7659</v>
      </c>
      <c r="AA502" s="107" t="s">
        <v>1</v>
      </c>
      <c r="AB502" t="s">
        <v>7828</v>
      </c>
      <c r="AC502">
        <v>913.3</v>
      </c>
    </row>
    <row r="503" spans="1:29" hidden="1" x14ac:dyDescent="0.25">
      <c r="A503" t="s">
        <v>8106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8362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0" t="s">
        <v>8287</v>
      </c>
      <c r="L503" s="60" t="s">
        <v>7659</v>
      </c>
      <c r="M503">
        <v>1081</v>
      </c>
      <c r="N503" t="s">
        <v>1040</v>
      </c>
      <c r="O503" t="str">
        <f t="shared" si="40"/>
        <v>06142703981055</v>
      </c>
      <c r="P503" t="s">
        <v>1041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7659</v>
      </c>
      <c r="AA503" s="107" t="s">
        <v>1</v>
      </c>
      <c r="AB503" t="s">
        <v>7828</v>
      </c>
      <c r="AC503">
        <v>381.86</v>
      </c>
    </row>
    <row r="504" spans="1:29" hidden="1" x14ac:dyDescent="0.25">
      <c r="A504" t="s">
        <v>8106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8369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0" t="s">
        <v>8287</v>
      </c>
      <c r="L504" s="60" t="s">
        <v>7659</v>
      </c>
      <c r="M504">
        <v>1106</v>
      </c>
      <c r="N504" t="s">
        <v>1040</v>
      </c>
      <c r="O504" t="str">
        <f t="shared" si="40"/>
        <v>06142703981055</v>
      </c>
      <c r="P504" t="s">
        <v>1041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7659</v>
      </c>
      <c r="AA504" s="107" t="s">
        <v>1</v>
      </c>
      <c r="AB504" t="s">
        <v>7828</v>
      </c>
      <c r="AC504">
        <v>390.15</v>
      </c>
    </row>
    <row r="505" spans="1:29" hidden="1" x14ac:dyDescent="0.25">
      <c r="A505" t="s">
        <v>8106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8369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0" t="s">
        <v>8287</v>
      </c>
      <c r="L505" s="60" t="s">
        <v>7659</v>
      </c>
      <c r="M505">
        <v>1102</v>
      </c>
      <c r="N505" t="s">
        <v>1040</v>
      </c>
      <c r="O505" t="str">
        <f t="shared" si="40"/>
        <v>06142703981055</v>
      </c>
      <c r="P505" t="s">
        <v>1041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7659</v>
      </c>
      <c r="AA505" s="107" t="s">
        <v>1</v>
      </c>
      <c r="AB505" t="s">
        <v>8186</v>
      </c>
      <c r="AC505">
        <v>1369.97</v>
      </c>
    </row>
    <row r="506" spans="1:29" hidden="1" x14ac:dyDescent="0.25">
      <c r="A506" t="s">
        <v>8106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8362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0" t="s">
        <v>8287</v>
      </c>
      <c r="L506" s="60" t="s">
        <v>7659</v>
      </c>
      <c r="M506">
        <v>1079</v>
      </c>
      <c r="N506" t="s">
        <v>1040</v>
      </c>
      <c r="O506" t="str">
        <f t="shared" si="40"/>
        <v>06142703981055</v>
      </c>
      <c r="P506" t="s">
        <v>1041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7659</v>
      </c>
      <c r="AA506" s="107" t="s">
        <v>1</v>
      </c>
      <c r="AB506" t="s">
        <v>7659</v>
      </c>
      <c r="AC506">
        <v>0</v>
      </c>
    </row>
    <row r="507" spans="1:29" hidden="1" x14ac:dyDescent="0.25">
      <c r="A507" t="s">
        <v>8106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8251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0" t="s">
        <v>8287</v>
      </c>
      <c r="L507" s="60" t="s">
        <v>7659</v>
      </c>
      <c r="M507">
        <v>19</v>
      </c>
      <c r="N507" t="s">
        <v>1334</v>
      </c>
      <c r="O507" t="str">
        <f t="shared" si="40"/>
        <v>05030410891020</v>
      </c>
      <c r="P507" t="s">
        <v>7600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7659</v>
      </c>
      <c r="AA507" s="107" t="s">
        <v>1</v>
      </c>
      <c r="AB507" t="s">
        <v>7659</v>
      </c>
      <c r="AC507">
        <v>0</v>
      </c>
    </row>
    <row r="508" spans="1:29" hidden="1" x14ac:dyDescent="0.25">
      <c r="A508" t="s">
        <v>8106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8237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0" t="s">
        <v>8287</v>
      </c>
      <c r="L508" s="60" t="s">
        <v>7659</v>
      </c>
      <c r="M508">
        <v>9</v>
      </c>
      <c r="N508" t="s">
        <v>1334</v>
      </c>
      <c r="O508" t="str">
        <f t="shared" si="40"/>
        <v>05030410891020</v>
      </c>
      <c r="P508" t="s">
        <v>7600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7659</v>
      </c>
      <c r="AA508" s="107" t="s">
        <v>1</v>
      </c>
      <c r="AB508" t="s">
        <v>7834</v>
      </c>
      <c r="AC508">
        <v>7.9</v>
      </c>
    </row>
    <row r="509" spans="1:29" hidden="1" x14ac:dyDescent="0.25">
      <c r="A509" t="s">
        <v>8106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8306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0" t="s">
        <v>8287</v>
      </c>
      <c r="L509" s="60" t="s">
        <v>7659</v>
      </c>
      <c r="M509">
        <v>35</v>
      </c>
      <c r="N509" t="s">
        <v>1334</v>
      </c>
      <c r="O509" t="str">
        <f t="shared" si="40"/>
        <v>05030410891020</v>
      </c>
      <c r="P509" t="s">
        <v>7600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7659</v>
      </c>
      <c r="AA509" s="107" t="s">
        <v>1</v>
      </c>
      <c r="AB509" t="s">
        <v>7659</v>
      </c>
      <c r="AC509">
        <v>0</v>
      </c>
    </row>
    <row r="510" spans="1:29" hidden="1" x14ac:dyDescent="0.25">
      <c r="A510" t="s">
        <v>8106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8306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0" t="s">
        <v>8287</v>
      </c>
      <c r="L510" s="60" t="s">
        <v>7659</v>
      </c>
      <c r="M510">
        <v>36</v>
      </c>
      <c r="N510" t="s">
        <v>1334</v>
      </c>
      <c r="O510" t="str">
        <f t="shared" si="40"/>
        <v>05030410891020</v>
      </c>
      <c r="P510" t="s">
        <v>7600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7659</v>
      </c>
      <c r="AA510" s="107" t="s">
        <v>1</v>
      </c>
      <c r="AB510" t="s">
        <v>7659</v>
      </c>
      <c r="AC510">
        <v>0</v>
      </c>
    </row>
    <row r="511" spans="1:29" hidden="1" x14ac:dyDescent="0.25">
      <c r="A511" t="s">
        <v>8106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8298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0" t="s">
        <v>8287</v>
      </c>
      <c r="L511" s="60" t="s">
        <v>7659</v>
      </c>
      <c r="M511">
        <v>32</v>
      </c>
      <c r="N511" t="s">
        <v>1334</v>
      </c>
      <c r="O511" t="str">
        <f t="shared" si="40"/>
        <v>05030410891020</v>
      </c>
      <c r="P511" t="s">
        <v>7600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7659</v>
      </c>
      <c r="AA511" s="107" t="s">
        <v>1</v>
      </c>
      <c r="AB511" t="s">
        <v>7659</v>
      </c>
      <c r="AC511">
        <v>0</v>
      </c>
    </row>
    <row r="512" spans="1:29" hidden="1" x14ac:dyDescent="0.25">
      <c r="A512" t="s">
        <v>8106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8289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0" t="s">
        <v>8287</v>
      </c>
      <c r="L512" s="60" t="s">
        <v>7659</v>
      </c>
      <c r="M512">
        <v>28</v>
      </c>
      <c r="N512" t="s">
        <v>1334</v>
      </c>
      <c r="O512" t="str">
        <f t="shared" si="40"/>
        <v>05030410891020</v>
      </c>
      <c r="P512" t="s">
        <v>7600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7659</v>
      </c>
      <c r="AA512" s="107" t="s">
        <v>1</v>
      </c>
      <c r="AB512" t="s">
        <v>7659</v>
      </c>
      <c r="AC512">
        <v>0</v>
      </c>
    </row>
    <row r="513" spans="1:29" hidden="1" x14ac:dyDescent="0.25">
      <c r="A513" t="s">
        <v>8106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8374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0" t="s">
        <v>8287</v>
      </c>
      <c r="L513" s="60" t="s">
        <v>7659</v>
      </c>
      <c r="M513">
        <v>253</v>
      </c>
      <c r="N513" t="s">
        <v>8367</v>
      </c>
      <c r="O513" t="str">
        <f t="shared" si="40"/>
        <v>05010801131011</v>
      </c>
      <c r="P513" t="s">
        <v>8368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7659</v>
      </c>
      <c r="AA513" s="107" t="s">
        <v>1</v>
      </c>
      <c r="AB513" t="s">
        <v>7828</v>
      </c>
      <c r="AC513">
        <v>13.68</v>
      </c>
    </row>
    <row r="514" spans="1:29" hidden="1" x14ac:dyDescent="0.25">
      <c r="A514" t="s">
        <v>8106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8306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0" t="s">
        <v>8287</v>
      </c>
      <c r="L514" s="60" t="s">
        <v>7659</v>
      </c>
      <c r="M514">
        <v>62</v>
      </c>
      <c r="N514" t="s">
        <v>1320</v>
      </c>
      <c r="O514" t="str">
        <f t="shared" si="40"/>
        <v>06141611841170</v>
      </c>
      <c r="P514" t="s">
        <v>1321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7659</v>
      </c>
      <c r="AA514" s="107" t="s">
        <v>1</v>
      </c>
      <c r="AB514" t="s">
        <v>7828</v>
      </c>
      <c r="AC514">
        <v>113.52</v>
      </c>
    </row>
    <row r="515" spans="1:29" hidden="1" x14ac:dyDescent="0.25">
      <c r="A515" t="s">
        <v>8106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8375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0" t="s">
        <v>8287</v>
      </c>
      <c r="L515" s="60" t="s">
        <v>7659</v>
      </c>
      <c r="M515">
        <v>456081</v>
      </c>
      <c r="N515" t="s">
        <v>1387</v>
      </c>
      <c r="O515" t="str">
        <f t="shared" ref="O515:O578" si="45">IF(N515="",Z515,N515)</f>
        <v>06142008011037</v>
      </c>
      <c r="P515" t="s">
        <v>1388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7659</v>
      </c>
      <c r="AA515" s="107" t="s">
        <v>1</v>
      </c>
      <c r="AB515" t="s">
        <v>7659</v>
      </c>
      <c r="AC515">
        <v>0</v>
      </c>
    </row>
    <row r="516" spans="1:29" hidden="1" x14ac:dyDescent="0.25">
      <c r="A516" t="s">
        <v>8106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8363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0" t="s">
        <v>8287</v>
      </c>
      <c r="L516" s="60" t="s">
        <v>7659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7659</v>
      </c>
      <c r="AA516" s="107" t="s">
        <v>1</v>
      </c>
      <c r="AB516" t="s">
        <v>7659</v>
      </c>
      <c r="AC516">
        <v>0</v>
      </c>
    </row>
    <row r="517" spans="1:29" hidden="1" x14ac:dyDescent="0.25">
      <c r="A517" t="s">
        <v>8106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8370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0" t="s">
        <v>8287</v>
      </c>
      <c r="L517" s="60" t="s">
        <v>7659</v>
      </c>
      <c r="M517">
        <v>9298</v>
      </c>
      <c r="N517" t="s">
        <v>6734</v>
      </c>
      <c r="O517" t="str">
        <f t="shared" si="45"/>
        <v>06142406031056</v>
      </c>
      <c r="P517" t="s">
        <v>6735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7659</v>
      </c>
      <c r="AA517" s="107" t="s">
        <v>1</v>
      </c>
      <c r="AB517" t="s">
        <v>7659</v>
      </c>
      <c r="AC517">
        <v>0</v>
      </c>
    </row>
    <row r="518" spans="1:29" hidden="1" x14ac:dyDescent="0.25">
      <c r="A518" t="s">
        <v>8106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8235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0" t="s">
        <v>8287</v>
      </c>
      <c r="L518" s="60" t="s">
        <v>7659</v>
      </c>
      <c r="M518">
        <v>100</v>
      </c>
      <c r="N518" t="s">
        <v>1484</v>
      </c>
      <c r="O518" t="str">
        <f t="shared" si="45"/>
        <v>12170701191011</v>
      </c>
      <c r="P518" t="s">
        <v>1485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7659</v>
      </c>
      <c r="AA518" s="107" t="s">
        <v>1</v>
      </c>
      <c r="AB518" t="s">
        <v>7659</v>
      </c>
      <c r="AC518">
        <v>0</v>
      </c>
    </row>
    <row r="519" spans="1:29" hidden="1" x14ac:dyDescent="0.25">
      <c r="A519" t="s">
        <v>8106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8376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0" t="s">
        <v>8287</v>
      </c>
      <c r="L519" s="60" t="s">
        <v>7659</v>
      </c>
      <c r="M519">
        <v>121</v>
      </c>
      <c r="N519" t="s">
        <v>1484</v>
      </c>
      <c r="O519" t="str">
        <f t="shared" si="45"/>
        <v>12170701191011</v>
      </c>
      <c r="P519" t="s">
        <v>1485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7659</v>
      </c>
      <c r="AA519" s="107" t="s">
        <v>1</v>
      </c>
      <c r="AB519" t="s">
        <v>7659</v>
      </c>
      <c r="AC519">
        <v>0</v>
      </c>
    </row>
    <row r="520" spans="1:29" hidden="1" x14ac:dyDescent="0.25">
      <c r="A520" t="s">
        <v>8106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8350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0" t="s">
        <v>8287</v>
      </c>
      <c r="L520" s="60" t="s">
        <v>7659</v>
      </c>
      <c r="M520">
        <v>899</v>
      </c>
      <c r="N520" t="s">
        <v>456</v>
      </c>
      <c r="O520" t="str">
        <f t="shared" si="45"/>
        <v>06141211870020</v>
      </c>
      <c r="P520" t="s">
        <v>457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7659</v>
      </c>
      <c r="AA520" s="107" t="s">
        <v>1</v>
      </c>
      <c r="AB520" t="s">
        <v>7659</v>
      </c>
      <c r="AC520">
        <v>0</v>
      </c>
    </row>
    <row r="521" spans="1:29" hidden="1" x14ac:dyDescent="0.25">
      <c r="A521" t="s">
        <v>8106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8350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0" t="s">
        <v>8287</v>
      </c>
      <c r="L521" s="60" t="s">
        <v>7659</v>
      </c>
      <c r="M521">
        <v>1078</v>
      </c>
      <c r="N521" t="s">
        <v>456</v>
      </c>
      <c r="O521" t="str">
        <f t="shared" si="45"/>
        <v>06141211870020</v>
      </c>
      <c r="P521" t="s">
        <v>457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7659</v>
      </c>
      <c r="AA521" s="107" t="s">
        <v>1</v>
      </c>
      <c r="AB521" t="s">
        <v>7659</v>
      </c>
      <c r="AC521">
        <v>0</v>
      </c>
    </row>
    <row r="522" spans="1:29" hidden="1" x14ac:dyDescent="0.25">
      <c r="A522" t="s">
        <v>8106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8376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0" t="s">
        <v>8287</v>
      </c>
      <c r="L522" s="60" t="s">
        <v>7659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7659</v>
      </c>
      <c r="AA522" s="107" t="s">
        <v>1</v>
      </c>
      <c r="AB522" t="s">
        <v>7659</v>
      </c>
      <c r="AC522">
        <v>0</v>
      </c>
    </row>
    <row r="523" spans="1:29" hidden="1" x14ac:dyDescent="0.25">
      <c r="A523" t="s">
        <v>8106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8351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0" t="s">
        <v>8287</v>
      </c>
      <c r="L523" s="60" t="s">
        <v>7659</v>
      </c>
      <c r="M523">
        <v>3856016</v>
      </c>
      <c r="N523" t="s">
        <v>1454</v>
      </c>
      <c r="O523" t="str">
        <f t="shared" si="45"/>
        <v>06142610981012</v>
      </c>
      <c r="P523" t="s">
        <v>1455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7659</v>
      </c>
      <c r="AA523" s="107" t="s">
        <v>1</v>
      </c>
      <c r="AB523" t="s">
        <v>7659</v>
      </c>
      <c r="AC523">
        <v>0</v>
      </c>
    </row>
    <row r="524" spans="1:29" hidden="1" x14ac:dyDescent="0.25">
      <c r="A524" t="s">
        <v>8106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8360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0" t="s">
        <v>8287</v>
      </c>
      <c r="L524" s="60" t="s">
        <v>7659</v>
      </c>
      <c r="M524">
        <v>18663</v>
      </c>
      <c r="N524" t="s">
        <v>1330</v>
      </c>
      <c r="O524" t="str">
        <f t="shared" si="45"/>
        <v>06142407750010</v>
      </c>
      <c r="P524" t="s">
        <v>1331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7659</v>
      </c>
      <c r="AA524" s="107" t="s">
        <v>1</v>
      </c>
      <c r="AB524" t="s">
        <v>7659</v>
      </c>
      <c r="AC524">
        <v>0</v>
      </c>
    </row>
    <row r="525" spans="1:29" hidden="1" x14ac:dyDescent="0.25">
      <c r="A525" t="s">
        <v>8106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8305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0" t="s">
        <v>8287</v>
      </c>
      <c r="L525" s="60" t="s">
        <v>7659</v>
      </c>
      <c r="M525">
        <v>23601</v>
      </c>
      <c r="N525" t="s">
        <v>572</v>
      </c>
      <c r="O525" t="str">
        <f t="shared" si="45"/>
        <v>02102402171027</v>
      </c>
      <c r="P525" t="s">
        <v>573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7659</v>
      </c>
      <c r="AA525" s="107" t="s">
        <v>1</v>
      </c>
      <c r="AB525" t="s">
        <v>7835</v>
      </c>
      <c r="AC525">
        <v>5.26</v>
      </c>
    </row>
    <row r="526" spans="1:29" hidden="1" x14ac:dyDescent="0.25">
      <c r="A526" t="s">
        <v>8106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8363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0" t="s">
        <v>8287</v>
      </c>
      <c r="L526" s="60" t="s">
        <v>7659</v>
      </c>
      <c r="M526">
        <v>11231</v>
      </c>
      <c r="N526" t="s">
        <v>1335</v>
      </c>
      <c r="O526" t="str">
        <f t="shared" si="45"/>
        <v>06142406870019</v>
      </c>
      <c r="P526" t="s">
        <v>1336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7659</v>
      </c>
      <c r="AA526" s="107" t="s">
        <v>1</v>
      </c>
      <c r="AB526" t="s">
        <v>7659</v>
      </c>
      <c r="AC526">
        <v>0</v>
      </c>
    </row>
    <row r="527" spans="1:29" hidden="1" x14ac:dyDescent="0.25">
      <c r="A527" t="s">
        <v>8106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8373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0" t="s">
        <v>8287</v>
      </c>
      <c r="L527" s="60" t="s">
        <v>7659</v>
      </c>
      <c r="M527">
        <v>19069</v>
      </c>
      <c r="N527" t="s">
        <v>1330</v>
      </c>
      <c r="O527" t="str">
        <f t="shared" si="45"/>
        <v>06142407750010</v>
      </c>
      <c r="P527" t="s">
        <v>1331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7659</v>
      </c>
      <c r="AA527" s="107" t="s">
        <v>1</v>
      </c>
      <c r="AB527" t="s">
        <v>7659</v>
      </c>
      <c r="AC527">
        <v>0</v>
      </c>
    </row>
    <row r="528" spans="1:29" hidden="1" x14ac:dyDescent="0.25">
      <c r="A528" t="s">
        <v>8106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8306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0" t="s">
        <v>8287</v>
      </c>
      <c r="L528" s="60" t="s">
        <v>7659</v>
      </c>
      <c r="M528">
        <v>2815</v>
      </c>
      <c r="N528" t="s">
        <v>610</v>
      </c>
      <c r="O528" t="str">
        <f t="shared" si="45"/>
        <v>06140312700042</v>
      </c>
      <c r="P528" t="s">
        <v>611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7659</v>
      </c>
      <c r="AA528" s="107" t="s">
        <v>1</v>
      </c>
      <c r="AB528" t="s">
        <v>7659</v>
      </c>
      <c r="AC528">
        <v>0</v>
      </c>
    </row>
    <row r="529" spans="1:29" hidden="1" x14ac:dyDescent="0.25">
      <c r="A529" t="s">
        <v>8106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8369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0" t="s">
        <v>8287</v>
      </c>
      <c r="L529" s="60" t="s">
        <v>7659</v>
      </c>
      <c r="M529">
        <v>1100</v>
      </c>
      <c r="N529" t="s">
        <v>1040</v>
      </c>
      <c r="O529" t="str">
        <f t="shared" si="45"/>
        <v>06142703981055</v>
      </c>
      <c r="P529" t="s">
        <v>1041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7659</v>
      </c>
      <c r="AA529" s="107" t="s">
        <v>1</v>
      </c>
      <c r="AB529" t="s">
        <v>7828</v>
      </c>
      <c r="AC529">
        <v>16.64</v>
      </c>
    </row>
    <row r="530" spans="1:29" hidden="1" x14ac:dyDescent="0.25">
      <c r="A530" t="s">
        <v>8106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8221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0" t="s">
        <v>8287</v>
      </c>
      <c r="L530" s="60" t="s">
        <v>7659</v>
      </c>
      <c r="M530">
        <v>106</v>
      </c>
      <c r="N530" t="s">
        <v>1484</v>
      </c>
      <c r="O530" t="str">
        <f t="shared" si="45"/>
        <v>12170701191011</v>
      </c>
      <c r="P530" t="s">
        <v>1485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7659</v>
      </c>
      <c r="AA530" s="107" t="s">
        <v>1</v>
      </c>
      <c r="AB530" t="s">
        <v>7828</v>
      </c>
      <c r="AC530">
        <v>73.23</v>
      </c>
    </row>
    <row r="531" spans="1:29" hidden="1" x14ac:dyDescent="0.25">
      <c r="A531" t="s">
        <v>8106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8357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0" t="s">
        <v>8287</v>
      </c>
      <c r="L531" s="60" t="s">
        <v>7659</v>
      </c>
      <c r="M531">
        <v>607</v>
      </c>
      <c r="N531" t="s">
        <v>1389</v>
      </c>
      <c r="O531" t="str">
        <f t="shared" si="45"/>
        <v>06140602161046</v>
      </c>
      <c r="P531" t="s">
        <v>1390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7659</v>
      </c>
      <c r="AA531" s="107" t="s">
        <v>1</v>
      </c>
      <c r="AB531" t="s">
        <v>7659</v>
      </c>
      <c r="AC531">
        <v>0</v>
      </c>
    </row>
    <row r="532" spans="1:29" hidden="1" x14ac:dyDescent="0.25">
      <c r="A532" t="s">
        <v>8106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8376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0" t="s">
        <v>8287</v>
      </c>
      <c r="L532" s="60" t="s">
        <v>7659</v>
      </c>
      <c r="M532">
        <v>19251</v>
      </c>
      <c r="N532" t="s">
        <v>1330</v>
      </c>
      <c r="O532" t="str">
        <f t="shared" si="45"/>
        <v>06142407750010</v>
      </c>
      <c r="P532" t="s">
        <v>1331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7659</v>
      </c>
      <c r="AA532" s="107" t="s">
        <v>1</v>
      </c>
      <c r="AB532" t="s">
        <v>7659</v>
      </c>
      <c r="AC532">
        <v>0</v>
      </c>
    </row>
    <row r="533" spans="1:29" hidden="1" x14ac:dyDescent="0.25">
      <c r="A533" t="s">
        <v>8106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8300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0" t="s">
        <v>8287</v>
      </c>
      <c r="L533" s="60" t="s">
        <v>7659</v>
      </c>
      <c r="M533">
        <v>22239</v>
      </c>
      <c r="N533" t="s">
        <v>1314</v>
      </c>
      <c r="O533" t="str">
        <f t="shared" si="45"/>
        <v>06140711071030</v>
      </c>
      <c r="P533" t="s">
        <v>1315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7659</v>
      </c>
      <c r="AA533" s="107" t="s">
        <v>1</v>
      </c>
      <c r="AB533" t="s">
        <v>7659</v>
      </c>
      <c r="AC533">
        <v>0</v>
      </c>
    </row>
    <row r="534" spans="1:29" hidden="1" x14ac:dyDescent="0.25">
      <c r="A534" t="s">
        <v>8106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8357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0" t="s">
        <v>8287</v>
      </c>
      <c r="L534" s="60" t="s">
        <v>7659</v>
      </c>
      <c r="M534">
        <v>5456</v>
      </c>
      <c r="N534" t="s">
        <v>1373</v>
      </c>
      <c r="O534" t="str">
        <f t="shared" si="45"/>
        <v>06140210081052</v>
      </c>
      <c r="P534" t="s">
        <v>1374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7659</v>
      </c>
      <c r="AA534" s="107" t="s">
        <v>1</v>
      </c>
      <c r="AB534" t="s">
        <v>7659</v>
      </c>
      <c r="AC534">
        <v>0</v>
      </c>
    </row>
    <row r="535" spans="1:29" hidden="1" x14ac:dyDescent="0.25">
      <c r="A535" t="s">
        <v>8106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8377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0" t="s">
        <v>8287</v>
      </c>
      <c r="L535" s="60" t="s">
        <v>7659</v>
      </c>
      <c r="M535">
        <v>57324</v>
      </c>
      <c r="N535" t="s">
        <v>1359</v>
      </c>
      <c r="O535" t="str">
        <f t="shared" si="45"/>
        <v>06141403161033</v>
      </c>
      <c r="P535" t="s">
        <v>1360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7659</v>
      </c>
      <c r="AA535" s="107" t="s">
        <v>1</v>
      </c>
      <c r="AB535" t="s">
        <v>7659</v>
      </c>
      <c r="AC535">
        <v>0</v>
      </c>
    </row>
    <row r="536" spans="1:29" hidden="1" x14ac:dyDescent="0.25">
      <c r="A536" t="s">
        <v>8106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8374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0" t="s">
        <v>8287</v>
      </c>
      <c r="L536" s="60" t="s">
        <v>7659</v>
      </c>
      <c r="M536">
        <v>2479</v>
      </c>
      <c r="N536" t="s">
        <v>7347</v>
      </c>
      <c r="O536" t="str">
        <f t="shared" si="45"/>
        <v>06140404081061</v>
      </c>
      <c r="P536" t="s">
        <v>7348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7659</v>
      </c>
      <c r="AA536" s="107" t="s">
        <v>1</v>
      </c>
      <c r="AB536" t="s">
        <v>7659</v>
      </c>
      <c r="AC536">
        <v>0</v>
      </c>
    </row>
    <row r="537" spans="1:29" hidden="1" x14ac:dyDescent="0.25">
      <c r="A537" t="s">
        <v>8106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8377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0" t="s">
        <v>8287</v>
      </c>
      <c r="L537" s="60" t="s">
        <v>7659</v>
      </c>
      <c r="M537">
        <v>433271</v>
      </c>
      <c r="N537" t="s">
        <v>1318</v>
      </c>
      <c r="O537" t="str">
        <f t="shared" si="45"/>
        <v>06141101690011</v>
      </c>
      <c r="P537" t="s">
        <v>1319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7659</v>
      </c>
      <c r="AA537" s="107" t="s">
        <v>1</v>
      </c>
      <c r="AB537" t="s">
        <v>7828</v>
      </c>
      <c r="AC537">
        <v>29.49</v>
      </c>
    </row>
    <row r="538" spans="1:29" hidden="1" x14ac:dyDescent="0.25">
      <c r="A538" t="s">
        <v>8106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8366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0" t="s">
        <v>8287</v>
      </c>
      <c r="L538" s="60" t="s">
        <v>7659</v>
      </c>
      <c r="M538">
        <v>1766</v>
      </c>
      <c r="N538" t="s">
        <v>1496</v>
      </c>
      <c r="O538" t="str">
        <f t="shared" si="45"/>
        <v>13071610671016</v>
      </c>
      <c r="P538" t="s">
        <v>1497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7659</v>
      </c>
      <c r="AA538" s="107" t="s">
        <v>1</v>
      </c>
      <c r="AB538" t="s">
        <v>7659</v>
      </c>
      <c r="AC538">
        <v>0</v>
      </c>
    </row>
    <row r="539" spans="1:29" hidden="1" x14ac:dyDescent="0.25">
      <c r="A539" t="s">
        <v>8106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8358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0" t="s">
        <v>8287</v>
      </c>
      <c r="L539" s="60" t="s">
        <v>7659</v>
      </c>
      <c r="M539">
        <v>77116</v>
      </c>
      <c r="N539" t="s">
        <v>1302</v>
      </c>
      <c r="O539" t="str">
        <f t="shared" si="45"/>
        <v>94832404991012</v>
      </c>
      <c r="P539" t="s">
        <v>1303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7659</v>
      </c>
      <c r="AA539" s="107" t="s">
        <v>1</v>
      </c>
      <c r="AB539" t="s">
        <v>7659</v>
      </c>
      <c r="AC539">
        <v>0</v>
      </c>
    </row>
    <row r="540" spans="1:29" hidden="1" x14ac:dyDescent="0.25">
      <c r="A540" t="s">
        <v>8106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8365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0" t="s">
        <v>8287</v>
      </c>
      <c r="L540" s="60" t="s">
        <v>7659</v>
      </c>
      <c r="M540">
        <v>89836</v>
      </c>
      <c r="N540" t="s">
        <v>1302</v>
      </c>
      <c r="O540" t="str">
        <f t="shared" si="45"/>
        <v>94832404991012</v>
      </c>
      <c r="P540" t="s">
        <v>1303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7659</v>
      </c>
      <c r="AA540" s="107" t="s">
        <v>1</v>
      </c>
      <c r="AB540" t="s">
        <v>7659</v>
      </c>
      <c r="AC540">
        <v>0</v>
      </c>
    </row>
    <row r="541" spans="1:29" hidden="1" x14ac:dyDescent="0.25">
      <c r="A541" t="s">
        <v>8105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8290</v>
      </c>
      <c r="G541" t="s">
        <v>7503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0" t="s">
        <v>8287</v>
      </c>
      <c r="L541" s="60" t="s">
        <v>7659</v>
      </c>
      <c r="M541">
        <v>179</v>
      </c>
      <c r="N541" t="s">
        <v>1040</v>
      </c>
      <c r="O541" t="str">
        <f t="shared" si="45"/>
        <v>06142703981055</v>
      </c>
      <c r="P541" t="s">
        <v>1041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7659</v>
      </c>
      <c r="AA541" s="107" t="s">
        <v>1</v>
      </c>
      <c r="AB541" t="s">
        <v>7659</v>
      </c>
      <c r="AC541">
        <v>0</v>
      </c>
    </row>
    <row r="542" spans="1:29" hidden="1" x14ac:dyDescent="0.25">
      <c r="A542" t="s">
        <v>8105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8237</v>
      </c>
      <c r="G542" t="s">
        <v>7503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0" t="s">
        <v>8287</v>
      </c>
      <c r="L542" s="60" t="s">
        <v>7659</v>
      </c>
      <c r="M542">
        <v>255</v>
      </c>
      <c r="N542" t="s">
        <v>1324</v>
      </c>
      <c r="O542" t="str">
        <f t="shared" si="45"/>
        <v>05043110741013</v>
      </c>
      <c r="P542" t="s">
        <v>1325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7659</v>
      </c>
      <c r="AA542" s="107" t="s">
        <v>1</v>
      </c>
      <c r="AB542" t="s">
        <v>7828</v>
      </c>
      <c r="AC542">
        <v>125.24</v>
      </c>
    </row>
    <row r="543" spans="1:29" hidden="1" x14ac:dyDescent="0.25">
      <c r="A543" t="s">
        <v>8105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8049</v>
      </c>
      <c r="G543" t="s">
        <v>7503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0" t="s">
        <v>8287</v>
      </c>
      <c r="L543" s="60" t="s">
        <v>7659</v>
      </c>
      <c r="M543">
        <v>34</v>
      </c>
      <c r="N543" t="s">
        <v>772</v>
      </c>
      <c r="O543" t="str">
        <f t="shared" si="45"/>
        <v>08021212871024</v>
      </c>
      <c r="P543" t="s">
        <v>773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7659</v>
      </c>
      <c r="AA543" s="107" t="s">
        <v>1</v>
      </c>
      <c r="AB543" t="s">
        <v>7659</v>
      </c>
      <c r="AC543">
        <v>0</v>
      </c>
    </row>
    <row r="544" spans="1:29" hidden="1" x14ac:dyDescent="0.25">
      <c r="A544" t="s">
        <v>8105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8304</v>
      </c>
      <c r="G544" t="s">
        <v>7503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0" t="s">
        <v>8287</v>
      </c>
      <c r="L544" s="60" t="s">
        <v>7659</v>
      </c>
      <c r="M544">
        <v>543</v>
      </c>
      <c r="N544" t="s">
        <v>7468</v>
      </c>
      <c r="O544" t="str">
        <f t="shared" si="45"/>
        <v>06142407131054</v>
      </c>
      <c r="P544" t="s">
        <v>7469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7659</v>
      </c>
      <c r="AA544" s="107" t="s">
        <v>1</v>
      </c>
      <c r="AB544" t="s">
        <v>7659</v>
      </c>
      <c r="AC544">
        <v>0</v>
      </c>
    </row>
    <row r="545" spans="1:29" hidden="1" x14ac:dyDescent="0.25">
      <c r="A545" t="s">
        <v>8105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8305</v>
      </c>
      <c r="G545" t="s">
        <v>7503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0" t="s">
        <v>8287</v>
      </c>
      <c r="L545" s="60" t="s">
        <v>7659</v>
      </c>
      <c r="M545">
        <v>78</v>
      </c>
      <c r="N545" t="s">
        <v>5976</v>
      </c>
      <c r="O545" t="str">
        <f t="shared" si="45"/>
        <v>06143105820014</v>
      </c>
      <c r="P545" t="s">
        <v>5977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7659</v>
      </c>
      <c r="AA545" s="107" t="s">
        <v>1</v>
      </c>
      <c r="AB545" t="s">
        <v>7659</v>
      </c>
      <c r="AC545">
        <v>0</v>
      </c>
    </row>
    <row r="546" spans="1:29" hidden="1" x14ac:dyDescent="0.25">
      <c r="A546" t="s">
        <v>8105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8303</v>
      </c>
      <c r="G546" t="s">
        <v>7503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0" t="s">
        <v>8287</v>
      </c>
      <c r="L546" s="60" t="s">
        <v>7659</v>
      </c>
      <c r="M546">
        <v>70</v>
      </c>
      <c r="N546" t="s">
        <v>5976</v>
      </c>
      <c r="O546" t="str">
        <f t="shared" si="45"/>
        <v>06143105820014</v>
      </c>
      <c r="P546" t="s">
        <v>5977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7659</v>
      </c>
      <c r="AA546" s="107" t="s">
        <v>1</v>
      </c>
      <c r="AB546" t="s">
        <v>7659</v>
      </c>
      <c r="AC546">
        <v>0</v>
      </c>
    </row>
    <row r="547" spans="1:29" hidden="1" x14ac:dyDescent="0.25">
      <c r="A547" t="s">
        <v>8105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8305</v>
      </c>
      <c r="G547" t="s">
        <v>7503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0" t="s">
        <v>8287</v>
      </c>
      <c r="L547" s="60" t="s">
        <v>7659</v>
      </c>
      <c r="M547">
        <v>56</v>
      </c>
      <c r="N547" t="s">
        <v>5976</v>
      </c>
      <c r="O547" t="str">
        <f t="shared" si="45"/>
        <v>06143105820014</v>
      </c>
      <c r="P547" t="s">
        <v>5977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7659</v>
      </c>
      <c r="AA547" s="107" t="s">
        <v>1</v>
      </c>
      <c r="AB547" t="s">
        <v>7659</v>
      </c>
      <c r="AC547">
        <v>0</v>
      </c>
    </row>
    <row r="548" spans="1:29" hidden="1" x14ac:dyDescent="0.25">
      <c r="A548" t="s">
        <v>8105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8305</v>
      </c>
      <c r="G548" t="s">
        <v>7503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0" t="s">
        <v>8287</v>
      </c>
      <c r="L548" s="60" t="s">
        <v>7659</v>
      </c>
      <c r="M548">
        <v>4159</v>
      </c>
      <c r="N548" t="s">
        <v>1363</v>
      </c>
      <c r="O548" t="str">
        <f t="shared" si="45"/>
        <v>12171109131010</v>
      </c>
      <c r="P548" t="s">
        <v>1364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7659</v>
      </c>
      <c r="AA548" s="107" t="s">
        <v>1</v>
      </c>
      <c r="AB548" t="s">
        <v>7659</v>
      </c>
      <c r="AC548">
        <v>0</v>
      </c>
    </row>
    <row r="549" spans="1:29" hidden="1" x14ac:dyDescent="0.25">
      <c r="A549" t="s">
        <v>8105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8303</v>
      </c>
      <c r="G549" t="s">
        <v>7503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0" t="s">
        <v>8287</v>
      </c>
      <c r="L549" s="60" t="s">
        <v>7659</v>
      </c>
      <c r="M549">
        <v>925697</v>
      </c>
      <c r="N549" t="s">
        <v>1353</v>
      </c>
      <c r="O549" t="str">
        <f t="shared" si="45"/>
        <v>06142407500017</v>
      </c>
      <c r="P549" t="s">
        <v>1354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7659</v>
      </c>
      <c r="AA549" s="107" t="s">
        <v>1</v>
      </c>
      <c r="AB549" t="s">
        <v>7659</v>
      </c>
      <c r="AC549">
        <v>0</v>
      </c>
    </row>
    <row r="550" spans="1:29" hidden="1" x14ac:dyDescent="0.25">
      <c r="A550" t="s">
        <v>8105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8298</v>
      </c>
      <c r="G550" t="s">
        <v>7503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0" t="s">
        <v>8287</v>
      </c>
      <c r="L550" s="60" t="s">
        <v>7659</v>
      </c>
      <c r="M550">
        <v>2572282</v>
      </c>
      <c r="N550" t="s">
        <v>39</v>
      </c>
      <c r="O550" t="str">
        <f t="shared" si="45"/>
        <v>06141909001034</v>
      </c>
      <c r="P550" t="s">
        <v>1393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7659</v>
      </c>
      <c r="AA550" s="107" t="s">
        <v>1</v>
      </c>
      <c r="AB550" t="s">
        <v>7828</v>
      </c>
      <c r="AC550">
        <v>592.41</v>
      </c>
    </row>
    <row r="551" spans="1:29" hidden="1" x14ac:dyDescent="0.25">
      <c r="A551" t="s">
        <v>8105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8260</v>
      </c>
      <c r="G551" t="s">
        <v>7503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0" t="s">
        <v>8287</v>
      </c>
      <c r="L551" s="60" t="s">
        <v>7659</v>
      </c>
      <c r="M551">
        <v>586</v>
      </c>
      <c r="N551" t="s">
        <v>1304</v>
      </c>
      <c r="O551" t="str">
        <f t="shared" si="45"/>
        <v>04070802600010</v>
      </c>
      <c r="P551" t="s">
        <v>1305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7659</v>
      </c>
      <c r="AA551" s="107" t="s">
        <v>1</v>
      </c>
      <c r="AB551" t="s">
        <v>7828</v>
      </c>
      <c r="AC551">
        <v>698.41</v>
      </c>
    </row>
    <row r="552" spans="1:29" hidden="1" x14ac:dyDescent="0.25">
      <c r="A552" t="s">
        <v>8105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8307</v>
      </c>
      <c r="G552" t="s">
        <v>7503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0" t="s">
        <v>8287</v>
      </c>
      <c r="L552" s="60" t="s">
        <v>7659</v>
      </c>
      <c r="M552">
        <v>27545</v>
      </c>
      <c r="N552" t="s">
        <v>1347</v>
      </c>
      <c r="O552" t="str">
        <f t="shared" si="45"/>
        <v>06141708071034</v>
      </c>
      <c r="P552" t="s">
        <v>1348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7659</v>
      </c>
      <c r="AA552" s="107" t="s">
        <v>1</v>
      </c>
      <c r="AB552" t="s">
        <v>7659</v>
      </c>
      <c r="AC552">
        <v>0</v>
      </c>
    </row>
    <row r="553" spans="1:29" hidden="1" x14ac:dyDescent="0.25">
      <c r="A553" t="s">
        <v>8105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8292</v>
      </c>
      <c r="G553" t="s">
        <v>7503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0" t="s">
        <v>8287</v>
      </c>
      <c r="L553" s="60" t="s">
        <v>7659</v>
      </c>
      <c r="M553">
        <v>34900</v>
      </c>
      <c r="N553" t="s">
        <v>1332</v>
      </c>
      <c r="O553" t="str">
        <f t="shared" si="45"/>
        <v>07151508430012</v>
      </c>
      <c r="P553" t="s">
        <v>1333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7659</v>
      </c>
      <c r="AA553" s="107" t="s">
        <v>1</v>
      </c>
      <c r="AB553" t="s">
        <v>7659</v>
      </c>
      <c r="AC553">
        <v>0</v>
      </c>
    </row>
    <row r="554" spans="1:29" hidden="1" x14ac:dyDescent="0.25">
      <c r="A554" t="s">
        <v>8105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8352</v>
      </c>
      <c r="G554" t="s">
        <v>7503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0" t="s">
        <v>8287</v>
      </c>
      <c r="L554" s="60" t="s">
        <v>7659</v>
      </c>
      <c r="M554">
        <v>32185</v>
      </c>
      <c r="N554" t="s">
        <v>1332</v>
      </c>
      <c r="O554" t="str">
        <f t="shared" si="45"/>
        <v>07151508430012</v>
      </c>
      <c r="P554" t="s">
        <v>1333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7659</v>
      </c>
      <c r="AA554" s="107" t="s">
        <v>1</v>
      </c>
      <c r="AB554" t="s">
        <v>7836</v>
      </c>
      <c r="AC554">
        <v>5.96</v>
      </c>
    </row>
    <row r="555" spans="1:29" hidden="1" x14ac:dyDescent="0.25">
      <c r="A555" t="s">
        <v>8105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8221</v>
      </c>
      <c r="G555" t="s">
        <v>7503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0" t="s">
        <v>8287</v>
      </c>
      <c r="L555" s="60" t="s">
        <v>7659</v>
      </c>
      <c r="M555">
        <v>533588</v>
      </c>
      <c r="N555" t="s">
        <v>1353</v>
      </c>
      <c r="O555" t="str">
        <f t="shared" si="45"/>
        <v>06142407500017</v>
      </c>
      <c r="P555" t="s">
        <v>1354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7659</v>
      </c>
      <c r="AA555" s="107" t="s">
        <v>1</v>
      </c>
      <c r="AB555" t="s">
        <v>7659</v>
      </c>
      <c r="AC555">
        <v>0</v>
      </c>
    </row>
    <row r="556" spans="1:29" hidden="1" x14ac:dyDescent="0.25">
      <c r="A556" t="s">
        <v>8105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8253</v>
      </c>
      <c r="G556" t="s">
        <v>7503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0" t="s">
        <v>8287</v>
      </c>
      <c r="L556" s="60" t="s">
        <v>7659</v>
      </c>
      <c r="M556">
        <v>78421</v>
      </c>
      <c r="N556" t="s">
        <v>2180</v>
      </c>
      <c r="O556" t="str">
        <f t="shared" si="45"/>
        <v>06143101630050</v>
      </c>
      <c r="P556" t="s">
        <v>2181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7659</v>
      </c>
      <c r="AA556" s="107" t="s">
        <v>1</v>
      </c>
      <c r="AB556" t="s">
        <v>7659</v>
      </c>
      <c r="AC556">
        <v>0</v>
      </c>
    </row>
    <row r="557" spans="1:29" hidden="1" x14ac:dyDescent="0.25">
      <c r="A557" t="s">
        <v>8105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8351</v>
      </c>
      <c r="G557" t="s">
        <v>7503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0" t="s">
        <v>8287</v>
      </c>
      <c r="L557" s="60" t="s">
        <v>7659</v>
      </c>
      <c r="M557">
        <v>490778</v>
      </c>
      <c r="N557" t="s">
        <v>1353</v>
      </c>
      <c r="O557" t="str">
        <f t="shared" si="45"/>
        <v>06142407500017</v>
      </c>
      <c r="P557" t="s">
        <v>1354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7659</v>
      </c>
      <c r="AA557" s="107" t="s">
        <v>1</v>
      </c>
      <c r="AB557" t="s">
        <v>7659</v>
      </c>
      <c r="AC557">
        <v>0</v>
      </c>
    </row>
    <row r="558" spans="1:29" hidden="1" x14ac:dyDescent="0.25">
      <c r="A558" t="s">
        <v>8105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8306</v>
      </c>
      <c r="G558" t="s">
        <v>7503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0" t="s">
        <v>8287</v>
      </c>
      <c r="L558" s="60" t="s">
        <v>7659</v>
      </c>
      <c r="M558">
        <v>781</v>
      </c>
      <c r="N558" t="s">
        <v>1040</v>
      </c>
      <c r="O558" t="str">
        <f t="shared" si="45"/>
        <v>06142703981055</v>
      </c>
      <c r="P558" t="s">
        <v>1041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7659</v>
      </c>
      <c r="AA558" s="107" t="s">
        <v>1</v>
      </c>
      <c r="AB558" t="s">
        <v>7659</v>
      </c>
      <c r="AC558">
        <v>0</v>
      </c>
    </row>
    <row r="559" spans="1:29" hidden="1" x14ac:dyDescent="0.25">
      <c r="A559" t="s">
        <v>8105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8350</v>
      </c>
      <c r="G559" t="s">
        <v>7503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0" t="s">
        <v>8287</v>
      </c>
      <c r="L559" s="60" t="s">
        <v>7659</v>
      </c>
      <c r="M559">
        <v>13737</v>
      </c>
      <c r="N559" t="s">
        <v>8246</v>
      </c>
      <c r="O559" t="str">
        <f t="shared" si="45"/>
        <v>95012110211015</v>
      </c>
      <c r="P559" t="s">
        <v>8247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7659</v>
      </c>
      <c r="AA559" s="107" t="s">
        <v>1</v>
      </c>
      <c r="AB559" t="s">
        <v>7659</v>
      </c>
      <c r="AC559">
        <v>0</v>
      </c>
    </row>
    <row r="560" spans="1:29" hidden="1" x14ac:dyDescent="0.25">
      <c r="A560" t="s">
        <v>8105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8350</v>
      </c>
      <c r="G560" t="s">
        <v>7503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0" t="s">
        <v>8287</v>
      </c>
      <c r="L560" s="60" t="s">
        <v>7659</v>
      </c>
      <c r="M560">
        <v>5062</v>
      </c>
      <c r="N560" t="s">
        <v>1472</v>
      </c>
      <c r="O560" t="str">
        <f t="shared" si="45"/>
        <v>06140706911055</v>
      </c>
      <c r="P560" t="s">
        <v>1473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7659</v>
      </c>
      <c r="AA560" s="107" t="s">
        <v>1</v>
      </c>
      <c r="AB560" t="s">
        <v>7659</v>
      </c>
      <c r="AC560">
        <v>0</v>
      </c>
    </row>
    <row r="561" spans="1:29" hidden="1" x14ac:dyDescent="0.25">
      <c r="A561" t="s">
        <v>8105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8350</v>
      </c>
      <c r="G561" t="s">
        <v>7503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0" t="s">
        <v>8287</v>
      </c>
      <c r="L561" s="60" t="s">
        <v>7659</v>
      </c>
      <c r="M561">
        <v>3378914</v>
      </c>
      <c r="N561" t="s">
        <v>1310</v>
      </c>
      <c r="O561" t="str">
        <f t="shared" si="45"/>
        <v>06140108580017</v>
      </c>
      <c r="P561" t="s">
        <v>1311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7659</v>
      </c>
      <c r="AA561" s="107" t="s">
        <v>1</v>
      </c>
      <c r="AB561" t="s">
        <v>7659</v>
      </c>
      <c r="AC561">
        <v>0</v>
      </c>
    </row>
    <row r="562" spans="1:29" hidden="1" x14ac:dyDescent="0.25">
      <c r="A562" t="s">
        <v>8105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8350</v>
      </c>
      <c r="G562" t="s">
        <v>7503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0" t="s">
        <v>8287</v>
      </c>
      <c r="L562" s="60" t="s">
        <v>7659</v>
      </c>
      <c r="M562">
        <v>184607</v>
      </c>
      <c r="N562" t="s">
        <v>1383</v>
      </c>
      <c r="O562" t="str">
        <f t="shared" si="45"/>
        <v>06141007840010</v>
      </c>
      <c r="P562" t="s">
        <v>1384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7659</v>
      </c>
      <c r="AA562" s="107" t="s">
        <v>1</v>
      </c>
      <c r="AB562" t="s">
        <v>7659</v>
      </c>
      <c r="AC562">
        <v>0</v>
      </c>
    </row>
    <row r="563" spans="1:29" hidden="1" x14ac:dyDescent="0.25">
      <c r="A563" t="s">
        <v>8105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8350</v>
      </c>
      <c r="G563" t="s">
        <v>7503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0" t="s">
        <v>8287</v>
      </c>
      <c r="L563" s="60" t="s">
        <v>7659</v>
      </c>
      <c r="M563">
        <v>1964</v>
      </c>
      <c r="N563" t="s">
        <v>1434</v>
      </c>
      <c r="O563" t="str">
        <f t="shared" si="45"/>
        <v>06140404530104</v>
      </c>
      <c r="P563" t="s">
        <v>1435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7659</v>
      </c>
      <c r="AA563" s="107" t="s">
        <v>1</v>
      </c>
      <c r="AB563" t="s">
        <v>7828</v>
      </c>
      <c r="AC563">
        <v>112.83</v>
      </c>
    </row>
    <row r="564" spans="1:29" hidden="1" x14ac:dyDescent="0.25">
      <c r="A564" t="s">
        <v>8105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8305</v>
      </c>
      <c r="G564" t="s">
        <v>7503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0" t="s">
        <v>8287</v>
      </c>
      <c r="L564" s="60" t="s">
        <v>7659</v>
      </c>
      <c r="M564">
        <v>12877</v>
      </c>
      <c r="N564" t="s">
        <v>3296</v>
      </c>
      <c r="O564" t="str">
        <f t="shared" si="45"/>
        <v>06142911390029</v>
      </c>
      <c r="P564" t="s">
        <v>3297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7659</v>
      </c>
      <c r="AA564" s="107" t="s">
        <v>1</v>
      </c>
      <c r="AB564" t="s">
        <v>7659</v>
      </c>
      <c r="AC564">
        <v>0</v>
      </c>
    </row>
    <row r="565" spans="1:29" hidden="1" x14ac:dyDescent="0.25">
      <c r="A565" t="s">
        <v>8105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8305</v>
      </c>
      <c r="G565" t="s">
        <v>7503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0" t="s">
        <v>8287</v>
      </c>
      <c r="L565" s="60" t="s">
        <v>7659</v>
      </c>
      <c r="M565">
        <v>140505</v>
      </c>
      <c r="N565" t="s">
        <v>1316</v>
      </c>
      <c r="O565" t="str">
        <f t="shared" si="45"/>
        <v>14070503650018</v>
      </c>
      <c r="P565" t="s">
        <v>1317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7659</v>
      </c>
      <c r="AA565" s="107" t="s">
        <v>1</v>
      </c>
      <c r="AB565" t="s">
        <v>7828</v>
      </c>
      <c r="AC565">
        <v>33.380000000000003</v>
      </c>
    </row>
    <row r="566" spans="1:29" hidden="1" x14ac:dyDescent="0.25">
      <c r="A566" t="s">
        <v>8105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8305</v>
      </c>
      <c r="G566" t="s">
        <v>7503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0" t="s">
        <v>8287</v>
      </c>
      <c r="L566" s="60" t="s">
        <v>7659</v>
      </c>
      <c r="M566">
        <v>34945</v>
      </c>
      <c r="N566" t="s">
        <v>1347</v>
      </c>
      <c r="O566" t="str">
        <f t="shared" si="45"/>
        <v>06141708071034</v>
      </c>
      <c r="P566" t="s">
        <v>1348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7659</v>
      </c>
      <c r="AA566" s="107" t="s">
        <v>1</v>
      </c>
      <c r="AB566" t="s">
        <v>7659</v>
      </c>
      <c r="AC566">
        <v>0</v>
      </c>
    </row>
    <row r="567" spans="1:29" hidden="1" x14ac:dyDescent="0.25">
      <c r="A567" t="s">
        <v>8105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8305</v>
      </c>
      <c r="G567" t="s">
        <v>7503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0" t="s">
        <v>8287</v>
      </c>
      <c r="L567" s="60" t="s">
        <v>7659</v>
      </c>
      <c r="M567">
        <v>735</v>
      </c>
      <c r="N567" t="s">
        <v>1040</v>
      </c>
      <c r="O567" t="str">
        <f t="shared" si="45"/>
        <v>06142703981055</v>
      </c>
      <c r="P567" t="s">
        <v>1041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7659</v>
      </c>
      <c r="AA567" s="107" t="s">
        <v>1</v>
      </c>
      <c r="AB567" t="s">
        <v>7659</v>
      </c>
      <c r="AC567">
        <v>0</v>
      </c>
    </row>
    <row r="568" spans="1:29" hidden="1" x14ac:dyDescent="0.25">
      <c r="A568" t="s">
        <v>8105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8305</v>
      </c>
      <c r="G568" t="s">
        <v>7503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0" t="s">
        <v>8287</v>
      </c>
      <c r="L568" s="60" t="s">
        <v>7659</v>
      </c>
      <c r="M568">
        <v>734</v>
      </c>
      <c r="N568" t="s">
        <v>1040</v>
      </c>
      <c r="O568" t="str">
        <f t="shared" si="45"/>
        <v>06142703981055</v>
      </c>
      <c r="P568" t="s">
        <v>1041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7659</v>
      </c>
      <c r="AA568" s="107" t="s">
        <v>1</v>
      </c>
      <c r="AB568" t="s">
        <v>7659</v>
      </c>
      <c r="AC568">
        <v>0</v>
      </c>
    </row>
    <row r="569" spans="1:29" hidden="1" x14ac:dyDescent="0.25">
      <c r="A569" t="s">
        <v>8105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8302</v>
      </c>
      <c r="G569" t="s">
        <v>7503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0" t="s">
        <v>8287</v>
      </c>
      <c r="L569" s="60" t="s">
        <v>7659</v>
      </c>
      <c r="M569">
        <v>9678</v>
      </c>
      <c r="N569" t="s">
        <v>1314</v>
      </c>
      <c r="O569" t="str">
        <f t="shared" si="45"/>
        <v>06140711071030</v>
      </c>
      <c r="P569" t="s">
        <v>1315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7659</v>
      </c>
      <c r="AA569" s="107" t="s">
        <v>1</v>
      </c>
      <c r="AB569" t="s">
        <v>7659</v>
      </c>
      <c r="AC569">
        <v>0</v>
      </c>
    </row>
    <row r="570" spans="1:29" hidden="1" x14ac:dyDescent="0.25">
      <c r="A570" t="s">
        <v>8105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8302</v>
      </c>
      <c r="G570" t="s">
        <v>7503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0" t="s">
        <v>8287</v>
      </c>
      <c r="L570" s="60" t="s">
        <v>7659</v>
      </c>
      <c r="M570">
        <v>652</v>
      </c>
      <c r="N570" t="s">
        <v>1040</v>
      </c>
      <c r="O570" t="str">
        <f t="shared" si="45"/>
        <v>06142703981055</v>
      </c>
      <c r="P570" t="s">
        <v>1041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7659</v>
      </c>
      <c r="AA570" s="107" t="s">
        <v>1</v>
      </c>
      <c r="AB570" t="s">
        <v>7659</v>
      </c>
      <c r="AC570">
        <v>0</v>
      </c>
    </row>
    <row r="571" spans="1:29" hidden="1" x14ac:dyDescent="0.25">
      <c r="A571" t="s">
        <v>8105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8304</v>
      </c>
      <c r="G571" t="s">
        <v>7503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0" t="s">
        <v>8287</v>
      </c>
      <c r="L571" s="60" t="s">
        <v>7659</v>
      </c>
      <c r="M571">
        <v>926409</v>
      </c>
      <c r="N571" t="s">
        <v>1353</v>
      </c>
      <c r="O571" t="str">
        <f t="shared" si="45"/>
        <v>06142407500017</v>
      </c>
      <c r="P571" t="s">
        <v>1354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7659</v>
      </c>
      <c r="AA571" s="107" t="s">
        <v>1</v>
      </c>
      <c r="AB571" t="s">
        <v>7659</v>
      </c>
      <c r="AC571">
        <v>0</v>
      </c>
    </row>
    <row r="572" spans="1:29" hidden="1" x14ac:dyDescent="0.25">
      <c r="A572" t="s">
        <v>8105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8304</v>
      </c>
      <c r="G572" t="s">
        <v>7503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0" t="s">
        <v>8287</v>
      </c>
      <c r="L572" s="60" t="s">
        <v>7659</v>
      </c>
      <c r="M572">
        <v>933</v>
      </c>
      <c r="N572" t="s">
        <v>8348</v>
      </c>
      <c r="O572" t="str">
        <f t="shared" si="45"/>
        <v>06142509201057</v>
      </c>
      <c r="P572" t="s">
        <v>8349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7659</v>
      </c>
      <c r="AA572" s="107" t="s">
        <v>1</v>
      </c>
      <c r="AB572" t="s">
        <v>7659</v>
      </c>
      <c r="AC572">
        <v>0</v>
      </c>
    </row>
    <row r="573" spans="1:29" hidden="1" x14ac:dyDescent="0.25">
      <c r="A573" t="s">
        <v>8105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8304</v>
      </c>
      <c r="G573" t="s">
        <v>7503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0" t="s">
        <v>8287</v>
      </c>
      <c r="L573" s="60" t="s">
        <v>7659</v>
      </c>
      <c r="M573">
        <v>11760</v>
      </c>
      <c r="N573" t="s">
        <v>1314</v>
      </c>
      <c r="O573" t="str">
        <f t="shared" si="45"/>
        <v>06140711071030</v>
      </c>
      <c r="P573" t="s">
        <v>1315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7659</v>
      </c>
      <c r="AA573" s="107" t="s">
        <v>1</v>
      </c>
      <c r="AB573" t="s">
        <v>7659</v>
      </c>
      <c r="AC573">
        <v>0</v>
      </c>
    </row>
    <row r="574" spans="1:29" hidden="1" x14ac:dyDescent="0.25">
      <c r="A574" t="s">
        <v>8105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8304</v>
      </c>
      <c r="G574" t="s">
        <v>7503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0" t="s">
        <v>8287</v>
      </c>
      <c r="L574" s="60" t="s">
        <v>7659</v>
      </c>
      <c r="M574">
        <v>1465</v>
      </c>
      <c r="N574" t="s">
        <v>1496</v>
      </c>
      <c r="O574" t="str">
        <f t="shared" si="45"/>
        <v>13071610671016</v>
      </c>
      <c r="P574" t="s">
        <v>1497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7659</v>
      </c>
      <c r="AA574" s="107" t="s">
        <v>1</v>
      </c>
      <c r="AB574" t="s">
        <v>7828</v>
      </c>
      <c r="AC574">
        <v>530.71</v>
      </c>
    </row>
    <row r="575" spans="1:29" hidden="1" x14ac:dyDescent="0.25">
      <c r="A575" t="s">
        <v>8105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8347</v>
      </c>
      <c r="G575" t="s">
        <v>7503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0" t="s">
        <v>8287</v>
      </c>
      <c r="L575" s="60" t="s">
        <v>7659</v>
      </c>
      <c r="M575">
        <v>3682</v>
      </c>
      <c r="N575" t="s">
        <v>1444</v>
      </c>
      <c r="O575" t="str">
        <f t="shared" si="45"/>
        <v>06140307951051</v>
      </c>
      <c r="P575" t="s">
        <v>1445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7659</v>
      </c>
      <c r="AA575" s="107" t="s">
        <v>1</v>
      </c>
      <c r="AB575" t="s">
        <v>7828</v>
      </c>
      <c r="AC575">
        <v>863.94</v>
      </c>
    </row>
    <row r="576" spans="1:29" hidden="1" x14ac:dyDescent="0.25">
      <c r="A576" t="s">
        <v>8105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8301</v>
      </c>
      <c r="G576" t="s">
        <v>7503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0" t="s">
        <v>8287</v>
      </c>
      <c r="L576" s="60" t="s">
        <v>7659</v>
      </c>
      <c r="M576">
        <v>403660</v>
      </c>
      <c r="N576" t="s">
        <v>2522</v>
      </c>
      <c r="O576" t="str">
        <f t="shared" si="45"/>
        <v>06141312850038</v>
      </c>
      <c r="P576" t="s">
        <v>2523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7659</v>
      </c>
      <c r="AA576" s="107" t="s">
        <v>1</v>
      </c>
      <c r="AB576" t="s">
        <v>7828</v>
      </c>
      <c r="AC576">
        <v>12.56</v>
      </c>
    </row>
    <row r="577" spans="1:29" hidden="1" x14ac:dyDescent="0.25">
      <c r="A577" t="s">
        <v>8105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8301</v>
      </c>
      <c r="G577" t="s">
        <v>7503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0" t="s">
        <v>8287</v>
      </c>
      <c r="L577" s="60" t="s">
        <v>7659</v>
      </c>
      <c r="M577">
        <v>18914</v>
      </c>
      <c r="N577" t="s">
        <v>1417</v>
      </c>
      <c r="O577" t="str">
        <f t="shared" si="45"/>
        <v>05111703630014</v>
      </c>
      <c r="P577" t="s">
        <v>1418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7659</v>
      </c>
      <c r="AA577" s="107" t="s">
        <v>1</v>
      </c>
      <c r="AB577" t="s">
        <v>7659</v>
      </c>
      <c r="AC577">
        <v>0</v>
      </c>
    </row>
    <row r="578" spans="1:29" hidden="1" x14ac:dyDescent="0.25">
      <c r="A578" t="s">
        <v>8105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8300</v>
      </c>
      <c r="G578" t="s">
        <v>7503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0" t="s">
        <v>8287</v>
      </c>
      <c r="L578" s="60" t="s">
        <v>7659</v>
      </c>
      <c r="M578">
        <v>15010</v>
      </c>
      <c r="N578" t="s">
        <v>8242</v>
      </c>
      <c r="O578" t="str">
        <f t="shared" si="45"/>
        <v>08110405590010</v>
      </c>
      <c r="P578" t="s">
        <v>8243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7659</v>
      </c>
      <c r="AA578" s="107" t="s">
        <v>1</v>
      </c>
      <c r="AB578" t="s">
        <v>7659</v>
      </c>
      <c r="AC578">
        <v>0</v>
      </c>
    </row>
    <row r="579" spans="1:29" hidden="1" x14ac:dyDescent="0.25">
      <c r="A579" t="s">
        <v>8105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8303</v>
      </c>
      <c r="G579" t="s">
        <v>7503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0" t="s">
        <v>8287</v>
      </c>
      <c r="L579" s="60" t="s">
        <v>7659</v>
      </c>
      <c r="M579">
        <v>9289</v>
      </c>
      <c r="N579" t="s">
        <v>1379</v>
      </c>
      <c r="O579" t="str">
        <f t="shared" ref="O579:O642" si="51">IF(N579="",Z579,N579)</f>
        <v>06140406191018</v>
      </c>
      <c r="P579" t="s">
        <v>1380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7659</v>
      </c>
      <c r="AA579" s="107" t="s">
        <v>1</v>
      </c>
      <c r="AB579" t="s">
        <v>7659</v>
      </c>
      <c r="AC579">
        <v>0</v>
      </c>
    </row>
    <row r="580" spans="1:29" hidden="1" x14ac:dyDescent="0.25">
      <c r="A580" t="s">
        <v>8105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8303</v>
      </c>
      <c r="G580" t="s">
        <v>7503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0" t="s">
        <v>8287</v>
      </c>
      <c r="L580" s="60" t="s">
        <v>7659</v>
      </c>
      <c r="M580">
        <v>1051389</v>
      </c>
      <c r="N580" t="s">
        <v>1409</v>
      </c>
      <c r="O580" t="str">
        <f t="shared" si="51"/>
        <v>06142604071063</v>
      </c>
      <c r="P580" t="s">
        <v>1410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7659</v>
      </c>
      <c r="AA580" s="107" t="s">
        <v>1</v>
      </c>
      <c r="AB580" t="s">
        <v>7659</v>
      </c>
      <c r="AC580">
        <v>0</v>
      </c>
    </row>
    <row r="581" spans="1:29" hidden="1" x14ac:dyDescent="0.25">
      <c r="A581" t="s">
        <v>8105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8303</v>
      </c>
      <c r="G581" t="s">
        <v>7503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0" t="s">
        <v>8287</v>
      </c>
      <c r="L581" s="60" t="s">
        <v>7659</v>
      </c>
      <c r="M581">
        <v>4306</v>
      </c>
      <c r="N581" t="s">
        <v>1403</v>
      </c>
      <c r="O581" t="str">
        <f t="shared" si="51"/>
        <v>06141407941017</v>
      </c>
      <c r="P581" t="s">
        <v>1404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7659</v>
      </c>
      <c r="AA581" s="107" t="s">
        <v>1</v>
      </c>
      <c r="AB581" t="s">
        <v>7836</v>
      </c>
      <c r="AC581">
        <v>13.16</v>
      </c>
    </row>
    <row r="582" spans="1:29" hidden="1" x14ac:dyDescent="0.25">
      <c r="A582" t="s">
        <v>8105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8303</v>
      </c>
      <c r="G582" t="s">
        <v>7503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0" t="s">
        <v>8287</v>
      </c>
      <c r="L582" s="60" t="s">
        <v>7659</v>
      </c>
      <c r="M582">
        <v>332332</v>
      </c>
      <c r="N582" t="s">
        <v>1318</v>
      </c>
      <c r="O582" t="str">
        <f t="shared" si="51"/>
        <v>06141101690011</v>
      </c>
      <c r="P582" t="s">
        <v>1319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7659</v>
      </c>
      <c r="AA582" s="107" t="s">
        <v>1</v>
      </c>
      <c r="AB582" t="s">
        <v>7659</v>
      </c>
      <c r="AC582">
        <v>0</v>
      </c>
    </row>
    <row r="583" spans="1:29" hidden="1" x14ac:dyDescent="0.25">
      <c r="A583" t="s">
        <v>8105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8303</v>
      </c>
      <c r="G583" t="s">
        <v>7503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0" t="s">
        <v>8287</v>
      </c>
      <c r="L583" s="60" t="s">
        <v>7659</v>
      </c>
      <c r="M583">
        <v>503</v>
      </c>
      <c r="N583" t="s">
        <v>1040</v>
      </c>
      <c r="O583" t="str">
        <f t="shared" si="51"/>
        <v>06142703981055</v>
      </c>
      <c r="P583" t="s">
        <v>1041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7659</v>
      </c>
      <c r="AA583" s="107" t="s">
        <v>1</v>
      </c>
      <c r="AB583" t="s">
        <v>7659</v>
      </c>
      <c r="AC583">
        <v>0</v>
      </c>
    </row>
    <row r="584" spans="1:29" hidden="1" x14ac:dyDescent="0.25">
      <c r="A584" t="s">
        <v>8105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8299</v>
      </c>
      <c r="G584" t="s">
        <v>7503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0" t="s">
        <v>8287</v>
      </c>
      <c r="L584" s="60" t="s">
        <v>7659</v>
      </c>
      <c r="M584">
        <v>2973762</v>
      </c>
      <c r="N584" t="s">
        <v>1310</v>
      </c>
      <c r="O584" t="str">
        <f t="shared" si="51"/>
        <v>06140108580017</v>
      </c>
      <c r="P584" t="s">
        <v>1311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7659</v>
      </c>
      <c r="AA584" s="107" t="s">
        <v>1</v>
      </c>
      <c r="AB584" t="s">
        <v>7659</v>
      </c>
      <c r="AC584">
        <v>0</v>
      </c>
    </row>
    <row r="585" spans="1:29" hidden="1" x14ac:dyDescent="0.25">
      <c r="A585" t="s">
        <v>8105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8299</v>
      </c>
      <c r="G585" t="s">
        <v>7503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0" t="s">
        <v>8287</v>
      </c>
      <c r="L585" s="60" t="s">
        <v>7659</v>
      </c>
      <c r="M585">
        <v>31044148</v>
      </c>
      <c r="N585" t="s">
        <v>1310</v>
      </c>
      <c r="O585" t="str">
        <f t="shared" si="51"/>
        <v>06140108580017</v>
      </c>
      <c r="P585" t="s">
        <v>1311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7659</v>
      </c>
      <c r="AA585" s="107" t="s">
        <v>1</v>
      </c>
      <c r="AB585" t="s">
        <v>7659</v>
      </c>
      <c r="AC585">
        <v>0</v>
      </c>
    </row>
    <row r="586" spans="1:29" hidden="1" x14ac:dyDescent="0.25">
      <c r="A586" t="s">
        <v>8105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8299</v>
      </c>
      <c r="G586" t="s">
        <v>7503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0" t="s">
        <v>8287</v>
      </c>
      <c r="L586" s="60" t="s">
        <v>7659</v>
      </c>
      <c r="M586">
        <v>2973458</v>
      </c>
      <c r="N586" t="s">
        <v>1310</v>
      </c>
      <c r="O586" t="str">
        <f t="shared" si="51"/>
        <v>06140108580017</v>
      </c>
      <c r="P586" t="s">
        <v>1311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7659</v>
      </c>
      <c r="AA586" s="107" t="s">
        <v>1</v>
      </c>
      <c r="AB586" t="s">
        <v>7659</v>
      </c>
      <c r="AC586">
        <v>0</v>
      </c>
    </row>
    <row r="587" spans="1:29" hidden="1" x14ac:dyDescent="0.25">
      <c r="A587" t="s">
        <v>8105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8299</v>
      </c>
      <c r="G587" t="s">
        <v>7503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0" t="s">
        <v>8287</v>
      </c>
      <c r="L587" s="60" t="s">
        <v>7659</v>
      </c>
      <c r="M587">
        <v>17529</v>
      </c>
      <c r="N587" t="s">
        <v>1330</v>
      </c>
      <c r="O587" t="str">
        <f t="shared" si="51"/>
        <v>06142407750010</v>
      </c>
      <c r="P587" t="s">
        <v>1331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7659</v>
      </c>
      <c r="AA587" s="107" t="s">
        <v>1</v>
      </c>
      <c r="AB587" t="s">
        <v>7659</v>
      </c>
      <c r="AC587">
        <v>0</v>
      </c>
    </row>
    <row r="588" spans="1:29" hidden="1" x14ac:dyDescent="0.25">
      <c r="A588" t="s">
        <v>8105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8299</v>
      </c>
      <c r="G588" t="s">
        <v>7503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0" t="s">
        <v>8287</v>
      </c>
      <c r="L588" s="60" t="s">
        <v>7659</v>
      </c>
      <c r="M588">
        <v>480</v>
      </c>
      <c r="N588" t="s">
        <v>1040</v>
      </c>
      <c r="O588" t="str">
        <f t="shared" si="51"/>
        <v>06142703981055</v>
      </c>
      <c r="P588" t="s">
        <v>1041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7659</v>
      </c>
      <c r="AA588" s="107" t="s">
        <v>1</v>
      </c>
      <c r="AB588" t="s">
        <v>7659</v>
      </c>
      <c r="AC588">
        <v>0</v>
      </c>
    </row>
    <row r="589" spans="1:29" hidden="1" x14ac:dyDescent="0.25">
      <c r="A589" t="s">
        <v>8105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8299</v>
      </c>
      <c r="G589" t="s">
        <v>7503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0" t="s">
        <v>8287</v>
      </c>
      <c r="L589" s="60" t="s">
        <v>7659</v>
      </c>
      <c r="M589">
        <v>82</v>
      </c>
      <c r="N589" t="s">
        <v>7583</v>
      </c>
      <c r="O589" t="str">
        <f t="shared" si="51"/>
        <v>11100209671014</v>
      </c>
      <c r="P589" t="s">
        <v>7584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7659</v>
      </c>
      <c r="AA589" s="107" t="s">
        <v>1</v>
      </c>
      <c r="AB589" t="s">
        <v>7659</v>
      </c>
      <c r="AC589">
        <v>0</v>
      </c>
    </row>
    <row r="590" spans="1:29" hidden="1" x14ac:dyDescent="0.25">
      <c r="A590" t="s">
        <v>8105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8299</v>
      </c>
      <c r="G590" t="s">
        <v>7503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0" t="s">
        <v>8287</v>
      </c>
      <c r="L590" s="60" t="s">
        <v>7659</v>
      </c>
      <c r="M590">
        <v>477</v>
      </c>
      <c r="N590" t="s">
        <v>1040</v>
      </c>
      <c r="O590" t="str">
        <f t="shared" si="51"/>
        <v>06142703981055</v>
      </c>
      <c r="P590" t="s">
        <v>1041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7659</v>
      </c>
      <c r="AA590" s="107" t="s">
        <v>1</v>
      </c>
      <c r="AB590" t="s">
        <v>7659</v>
      </c>
      <c r="AC590">
        <v>0</v>
      </c>
    </row>
    <row r="591" spans="1:29" hidden="1" x14ac:dyDescent="0.25">
      <c r="A591" t="s">
        <v>8105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8299</v>
      </c>
      <c r="G591" t="s">
        <v>7503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0" t="s">
        <v>8287</v>
      </c>
      <c r="L591" s="60" t="s">
        <v>7659</v>
      </c>
      <c r="M591">
        <v>497</v>
      </c>
      <c r="N591" t="s">
        <v>1040</v>
      </c>
      <c r="O591" t="str">
        <f t="shared" si="51"/>
        <v>06142703981055</v>
      </c>
      <c r="P591" t="s">
        <v>1041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7659</v>
      </c>
      <c r="AA591" s="107" t="s">
        <v>1</v>
      </c>
      <c r="AB591" t="s">
        <v>7659</v>
      </c>
      <c r="AC591">
        <v>0</v>
      </c>
    </row>
    <row r="592" spans="1:29" hidden="1" x14ac:dyDescent="0.25">
      <c r="A592" t="s">
        <v>8105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8344</v>
      </c>
      <c r="G592" t="s">
        <v>7503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0" t="s">
        <v>8287</v>
      </c>
      <c r="L592" s="60" t="s">
        <v>7659</v>
      </c>
      <c r="M592">
        <v>426530</v>
      </c>
      <c r="N592" t="s">
        <v>1387</v>
      </c>
      <c r="O592" t="str">
        <f t="shared" si="51"/>
        <v>06142008011037</v>
      </c>
      <c r="P592" t="s">
        <v>1388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7659</v>
      </c>
      <c r="AA592" s="107" t="s">
        <v>1</v>
      </c>
      <c r="AB592" t="s">
        <v>7659</v>
      </c>
      <c r="AC592">
        <v>0</v>
      </c>
    </row>
    <row r="593" spans="1:29" hidden="1" x14ac:dyDescent="0.25">
      <c r="A593" t="s">
        <v>8105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8344</v>
      </c>
      <c r="G593" t="s">
        <v>7503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0" t="s">
        <v>8287</v>
      </c>
      <c r="L593" s="60" t="s">
        <v>7659</v>
      </c>
      <c r="M593">
        <v>175</v>
      </c>
      <c r="N593" t="s">
        <v>8345</v>
      </c>
      <c r="O593" t="str">
        <f t="shared" si="51"/>
        <v>06142002931037</v>
      </c>
      <c r="P593" t="s">
        <v>8346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7659</v>
      </c>
      <c r="AA593" s="107" t="s">
        <v>1</v>
      </c>
      <c r="AB593" t="s">
        <v>7659</v>
      </c>
      <c r="AC593">
        <v>0</v>
      </c>
    </row>
    <row r="594" spans="1:29" hidden="1" x14ac:dyDescent="0.25">
      <c r="A594" t="s">
        <v>8105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8344</v>
      </c>
      <c r="G594" t="s">
        <v>7503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0" t="s">
        <v>8287</v>
      </c>
      <c r="L594" s="60" t="s">
        <v>7659</v>
      </c>
      <c r="M594">
        <v>2241089</v>
      </c>
      <c r="N594" t="s">
        <v>1310</v>
      </c>
      <c r="O594" t="str">
        <f t="shared" si="51"/>
        <v>06140108580017</v>
      </c>
      <c r="P594" t="s">
        <v>1311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7659</v>
      </c>
      <c r="AA594" s="107" t="s">
        <v>1</v>
      </c>
      <c r="AB594" t="s">
        <v>7828</v>
      </c>
      <c r="AC594">
        <v>111.22</v>
      </c>
    </row>
    <row r="595" spans="1:29" hidden="1" x14ac:dyDescent="0.25">
      <c r="A595" t="s">
        <v>8105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8298</v>
      </c>
      <c r="G595" t="s">
        <v>7503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0" t="s">
        <v>8287</v>
      </c>
      <c r="L595" s="60" t="s">
        <v>7659</v>
      </c>
      <c r="M595">
        <v>1729</v>
      </c>
      <c r="N595" t="s">
        <v>7347</v>
      </c>
      <c r="O595" t="str">
        <f t="shared" si="51"/>
        <v>06140404081061</v>
      </c>
      <c r="P595" t="s">
        <v>7348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7659</v>
      </c>
      <c r="AA595" s="107" t="s">
        <v>1</v>
      </c>
      <c r="AB595" t="s">
        <v>7659</v>
      </c>
      <c r="AC595">
        <v>0</v>
      </c>
    </row>
    <row r="596" spans="1:29" hidden="1" x14ac:dyDescent="0.25">
      <c r="A596" t="s">
        <v>8105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8298</v>
      </c>
      <c r="G596" t="s">
        <v>7503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0" t="s">
        <v>8287</v>
      </c>
      <c r="L596" s="60" t="s">
        <v>7659</v>
      </c>
      <c r="M596">
        <v>3791</v>
      </c>
      <c r="N596" t="s">
        <v>8118</v>
      </c>
      <c r="O596" t="str">
        <f t="shared" si="51"/>
        <v>06143012981020</v>
      </c>
      <c r="P596" t="s">
        <v>8119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7659</v>
      </c>
      <c r="AA596" s="107" t="s">
        <v>1</v>
      </c>
      <c r="AB596" t="s">
        <v>7828</v>
      </c>
      <c r="AC596">
        <v>1051.24</v>
      </c>
    </row>
    <row r="597" spans="1:29" hidden="1" x14ac:dyDescent="0.25">
      <c r="A597" t="s">
        <v>8105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8298</v>
      </c>
      <c r="G597" t="s">
        <v>7503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0" t="s">
        <v>8287</v>
      </c>
      <c r="L597" s="60" t="s">
        <v>7659</v>
      </c>
      <c r="M597">
        <v>507996</v>
      </c>
      <c r="N597" t="s">
        <v>1316</v>
      </c>
      <c r="O597" t="str">
        <f t="shared" si="51"/>
        <v>14070503650018</v>
      </c>
      <c r="P597" t="s">
        <v>1317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7659</v>
      </c>
      <c r="AA597" s="107" t="s">
        <v>1</v>
      </c>
      <c r="AB597" t="s">
        <v>7659</v>
      </c>
      <c r="AC597">
        <v>0</v>
      </c>
    </row>
    <row r="598" spans="1:29" hidden="1" x14ac:dyDescent="0.25">
      <c r="A598" t="s">
        <v>8105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8298</v>
      </c>
      <c r="G598" t="s">
        <v>7503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0" t="s">
        <v>8287</v>
      </c>
      <c r="L598" s="60" t="s">
        <v>7659</v>
      </c>
      <c r="M598">
        <v>17484</v>
      </c>
      <c r="N598" t="s">
        <v>1330</v>
      </c>
      <c r="O598" t="str">
        <f t="shared" si="51"/>
        <v>06142407750010</v>
      </c>
      <c r="P598" t="s">
        <v>1331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7659</v>
      </c>
      <c r="AA598" s="107" t="s">
        <v>1</v>
      </c>
      <c r="AB598" t="s">
        <v>7659</v>
      </c>
      <c r="AC598">
        <v>0</v>
      </c>
    </row>
    <row r="599" spans="1:29" hidden="1" x14ac:dyDescent="0.25">
      <c r="A599" t="s">
        <v>8105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8298</v>
      </c>
      <c r="G599" t="s">
        <v>7503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0" t="s">
        <v>8287</v>
      </c>
      <c r="L599" s="60" t="s">
        <v>7659</v>
      </c>
      <c r="M599">
        <v>476</v>
      </c>
      <c r="N599" t="s">
        <v>1040</v>
      </c>
      <c r="O599" t="str">
        <f t="shared" si="51"/>
        <v>06142703981055</v>
      </c>
      <c r="P599" t="s">
        <v>1041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7659</v>
      </c>
      <c r="AA599" s="107" t="s">
        <v>1</v>
      </c>
      <c r="AB599" t="s">
        <v>7659</v>
      </c>
      <c r="AC599">
        <v>0</v>
      </c>
    </row>
    <row r="600" spans="1:29" hidden="1" x14ac:dyDescent="0.25">
      <c r="A600" t="s">
        <v>8105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8297</v>
      </c>
      <c r="G600" t="s">
        <v>7503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0" t="s">
        <v>8287</v>
      </c>
      <c r="L600" s="60" t="s">
        <v>7659</v>
      </c>
      <c r="M600">
        <v>15</v>
      </c>
      <c r="N600" t="s">
        <v>7904</v>
      </c>
      <c r="O600" t="str">
        <f t="shared" si="51"/>
        <v>05112011861033</v>
      </c>
      <c r="P600" t="s">
        <v>7905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7659</v>
      </c>
      <c r="AA600" s="107" t="s">
        <v>1</v>
      </c>
      <c r="AB600" t="s">
        <v>7659</v>
      </c>
      <c r="AC600">
        <v>0</v>
      </c>
    </row>
    <row r="601" spans="1:29" hidden="1" x14ac:dyDescent="0.25">
      <c r="A601" t="s">
        <v>8105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8297</v>
      </c>
      <c r="G601" t="s">
        <v>7503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0" t="s">
        <v>8287</v>
      </c>
      <c r="L601" s="60" t="s">
        <v>7659</v>
      </c>
      <c r="M601">
        <v>451</v>
      </c>
      <c r="N601" t="s">
        <v>1040</v>
      </c>
      <c r="O601" t="str">
        <f t="shared" si="51"/>
        <v>06142703981055</v>
      </c>
      <c r="P601" t="s">
        <v>1041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7659</v>
      </c>
      <c r="AA601" s="107" t="s">
        <v>1</v>
      </c>
      <c r="AB601" t="s">
        <v>7659</v>
      </c>
      <c r="AC601">
        <v>0</v>
      </c>
    </row>
    <row r="602" spans="1:29" hidden="1" x14ac:dyDescent="0.25">
      <c r="A602" t="s">
        <v>8105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8297</v>
      </c>
      <c r="G602" t="s">
        <v>7503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0" t="s">
        <v>8287</v>
      </c>
      <c r="L602" s="60" t="s">
        <v>7659</v>
      </c>
      <c r="M602">
        <v>452</v>
      </c>
      <c r="N602" t="s">
        <v>1040</v>
      </c>
      <c r="O602" t="str">
        <f t="shared" si="51"/>
        <v>06142703981055</v>
      </c>
      <c r="P602" t="s">
        <v>1041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7659</v>
      </c>
      <c r="AA602" s="107" t="s">
        <v>1</v>
      </c>
      <c r="AB602" t="s">
        <v>7659</v>
      </c>
      <c r="AC602">
        <v>0</v>
      </c>
    </row>
    <row r="603" spans="1:29" hidden="1" x14ac:dyDescent="0.25">
      <c r="A603" t="s">
        <v>8105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8297</v>
      </c>
      <c r="G603" t="s">
        <v>7503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0" t="s">
        <v>8287</v>
      </c>
      <c r="L603" s="60" t="s">
        <v>7659</v>
      </c>
      <c r="M603">
        <v>433</v>
      </c>
      <c r="N603" t="s">
        <v>1040</v>
      </c>
      <c r="O603" t="str">
        <f t="shared" si="51"/>
        <v>06142703981055</v>
      </c>
      <c r="P603" t="s">
        <v>1041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7659</v>
      </c>
      <c r="AA603" s="107" t="s">
        <v>1</v>
      </c>
      <c r="AB603" t="s">
        <v>7659</v>
      </c>
      <c r="AC603">
        <v>0</v>
      </c>
    </row>
    <row r="604" spans="1:29" hidden="1" x14ac:dyDescent="0.25">
      <c r="A604" t="s">
        <v>8105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8297</v>
      </c>
      <c r="G604" t="s">
        <v>7503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0" t="s">
        <v>8287</v>
      </c>
      <c r="L604" s="60" t="s">
        <v>7659</v>
      </c>
      <c r="M604">
        <v>137357</v>
      </c>
      <c r="N604" t="s">
        <v>1316</v>
      </c>
      <c r="O604" t="str">
        <f t="shared" si="51"/>
        <v>14070503650018</v>
      </c>
      <c r="P604" t="s">
        <v>1317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7659</v>
      </c>
      <c r="AA604" s="107" t="s">
        <v>1</v>
      </c>
      <c r="AB604" t="s">
        <v>7659</v>
      </c>
      <c r="AC604">
        <v>0</v>
      </c>
    </row>
    <row r="605" spans="1:29" hidden="1" x14ac:dyDescent="0.25">
      <c r="A605" t="s">
        <v>8105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8297</v>
      </c>
      <c r="G605" t="s">
        <v>7503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0" t="s">
        <v>8287</v>
      </c>
      <c r="L605" s="60" t="s">
        <v>7659</v>
      </c>
      <c r="M605">
        <v>1862</v>
      </c>
      <c r="N605" t="s">
        <v>1434</v>
      </c>
      <c r="O605" t="str">
        <f t="shared" si="51"/>
        <v>06140404530104</v>
      </c>
      <c r="P605" t="s">
        <v>1435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7659</v>
      </c>
      <c r="AA605" s="107" t="s">
        <v>1</v>
      </c>
      <c r="AB605" t="s">
        <v>7659</v>
      </c>
      <c r="AC605">
        <v>0</v>
      </c>
    </row>
    <row r="606" spans="1:29" hidden="1" x14ac:dyDescent="0.25">
      <c r="A606" t="s">
        <v>8105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8297</v>
      </c>
      <c r="G606" t="s">
        <v>7503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0" t="s">
        <v>8287</v>
      </c>
      <c r="L606" s="60" t="s">
        <v>7659</v>
      </c>
      <c r="M606">
        <v>156</v>
      </c>
      <c r="N606" t="s">
        <v>8342</v>
      </c>
      <c r="O606" t="str">
        <f t="shared" si="51"/>
        <v>06040103841015</v>
      </c>
      <c r="P606" t="s">
        <v>8343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7659</v>
      </c>
      <c r="AA606" s="107" t="s">
        <v>1</v>
      </c>
      <c r="AB606" t="s">
        <v>7659</v>
      </c>
      <c r="AC606">
        <v>0</v>
      </c>
    </row>
    <row r="607" spans="1:29" hidden="1" x14ac:dyDescent="0.25">
      <c r="A607" t="s">
        <v>8105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8297</v>
      </c>
      <c r="G607" t="s">
        <v>7503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0" t="s">
        <v>8287</v>
      </c>
      <c r="L607" s="60" t="s">
        <v>7659</v>
      </c>
      <c r="M607">
        <v>3975</v>
      </c>
      <c r="N607" t="s">
        <v>8353</v>
      </c>
      <c r="O607" t="str">
        <f t="shared" si="51"/>
        <v>02072404811019</v>
      </c>
      <c r="P607" t="s">
        <v>8341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7659</v>
      </c>
      <c r="AA607" s="107" t="s">
        <v>1</v>
      </c>
      <c r="AB607" t="s">
        <v>7659</v>
      </c>
      <c r="AC607">
        <v>0</v>
      </c>
    </row>
    <row r="608" spans="1:29" hidden="1" x14ac:dyDescent="0.25">
      <c r="A608" t="s">
        <v>8105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8296</v>
      </c>
      <c r="G608" t="s">
        <v>7503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0" t="s">
        <v>8287</v>
      </c>
      <c r="L608" s="60" t="s">
        <v>7659</v>
      </c>
      <c r="M608">
        <v>3104687</v>
      </c>
      <c r="N608" t="s">
        <v>1310</v>
      </c>
      <c r="O608" t="str">
        <f t="shared" si="51"/>
        <v>06140108580017</v>
      </c>
      <c r="P608" t="s">
        <v>1311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7659</v>
      </c>
      <c r="AA608" s="107" t="s">
        <v>1</v>
      </c>
      <c r="AB608" t="s">
        <v>7659</v>
      </c>
      <c r="AC608">
        <v>0</v>
      </c>
    </row>
    <row r="609" spans="1:29" hidden="1" x14ac:dyDescent="0.25">
      <c r="A609" t="s">
        <v>8105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8296</v>
      </c>
      <c r="G609" t="s">
        <v>7503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0" t="s">
        <v>8287</v>
      </c>
      <c r="L609" s="60" t="s">
        <v>7659</v>
      </c>
      <c r="M609">
        <v>1304</v>
      </c>
      <c r="N609" t="s">
        <v>879</v>
      </c>
      <c r="O609" t="str">
        <f t="shared" si="51"/>
        <v>06141605121041</v>
      </c>
      <c r="P609" t="s">
        <v>880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7659</v>
      </c>
      <c r="AA609" s="107" t="s">
        <v>1</v>
      </c>
      <c r="AB609" t="s">
        <v>7659</v>
      </c>
      <c r="AC609">
        <v>0</v>
      </c>
    </row>
    <row r="610" spans="1:29" hidden="1" x14ac:dyDescent="0.25">
      <c r="A610" t="s">
        <v>8105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8296</v>
      </c>
      <c r="G610" t="s">
        <v>7503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0" t="s">
        <v>8287</v>
      </c>
      <c r="L610" s="60" t="s">
        <v>7659</v>
      </c>
      <c r="M610">
        <v>845936</v>
      </c>
      <c r="N610" t="s">
        <v>39</v>
      </c>
      <c r="O610" t="str">
        <f t="shared" si="51"/>
        <v>06141909001034</v>
      </c>
      <c r="P610" t="s">
        <v>1393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7659</v>
      </c>
      <c r="AA610" s="107" t="s">
        <v>1</v>
      </c>
      <c r="AB610" t="s">
        <v>7659</v>
      </c>
      <c r="AC610">
        <v>0</v>
      </c>
    </row>
    <row r="611" spans="1:29" hidden="1" x14ac:dyDescent="0.25">
      <c r="A611" t="s">
        <v>8105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8296</v>
      </c>
      <c r="G611" t="s">
        <v>7503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0" t="s">
        <v>8287</v>
      </c>
      <c r="L611" s="60" t="s">
        <v>7659</v>
      </c>
      <c r="M611">
        <v>414</v>
      </c>
      <c r="N611" t="s">
        <v>1040</v>
      </c>
      <c r="O611" t="str">
        <f t="shared" si="51"/>
        <v>06142703981055</v>
      </c>
      <c r="P611" t="s">
        <v>1041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7659</v>
      </c>
      <c r="AA611" s="107" t="s">
        <v>1</v>
      </c>
      <c r="AB611" t="s">
        <v>7659</v>
      </c>
      <c r="AC611">
        <v>0</v>
      </c>
    </row>
    <row r="612" spans="1:29" hidden="1" x14ac:dyDescent="0.25">
      <c r="A612" t="s">
        <v>8105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8296</v>
      </c>
      <c r="G612" t="s">
        <v>7503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0" t="s">
        <v>8287</v>
      </c>
      <c r="L612" s="60" t="s">
        <v>7659</v>
      </c>
      <c r="M612">
        <v>1073024</v>
      </c>
      <c r="N612" t="s">
        <v>1339</v>
      </c>
      <c r="O612" t="str">
        <f t="shared" si="51"/>
        <v>06142708101053</v>
      </c>
      <c r="P612" t="s">
        <v>1340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7659</v>
      </c>
      <c r="AA612" s="107" t="s">
        <v>1</v>
      </c>
      <c r="AB612" t="s">
        <v>7659</v>
      </c>
      <c r="AC612">
        <v>0</v>
      </c>
    </row>
    <row r="613" spans="1:29" hidden="1" x14ac:dyDescent="0.25">
      <c r="A613" t="s">
        <v>8105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8296</v>
      </c>
      <c r="G613" t="s">
        <v>7503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0" t="s">
        <v>8287</v>
      </c>
      <c r="L613" s="60" t="s">
        <v>7659</v>
      </c>
      <c r="M613">
        <v>55508</v>
      </c>
      <c r="N613" t="s">
        <v>1490</v>
      </c>
      <c r="O613" t="str">
        <f t="shared" si="51"/>
        <v>12173101051010</v>
      </c>
      <c r="P613" t="s">
        <v>1491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7659</v>
      </c>
      <c r="AA613" s="107" t="s">
        <v>1</v>
      </c>
      <c r="AB613" t="s">
        <v>7659</v>
      </c>
      <c r="AC613">
        <v>0</v>
      </c>
    </row>
    <row r="614" spans="1:29" hidden="1" x14ac:dyDescent="0.25">
      <c r="A614" t="s">
        <v>8105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8296</v>
      </c>
      <c r="G614" t="s">
        <v>7503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0" t="s">
        <v>8287</v>
      </c>
      <c r="L614" s="60" t="s">
        <v>7659</v>
      </c>
      <c r="M614">
        <v>58</v>
      </c>
      <c r="N614" t="s">
        <v>7521</v>
      </c>
      <c r="O614" t="str">
        <f t="shared" si="51"/>
        <v>02101107171019</v>
      </c>
      <c r="P614" t="s">
        <v>7522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7659</v>
      </c>
      <c r="AA614" s="107" t="s">
        <v>1</v>
      </c>
      <c r="AB614" t="s">
        <v>7659</v>
      </c>
      <c r="AC614">
        <v>0</v>
      </c>
    </row>
    <row r="615" spans="1:29" hidden="1" x14ac:dyDescent="0.25">
      <c r="A615" t="s">
        <v>8105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8296</v>
      </c>
      <c r="G615" t="s">
        <v>7503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0" t="s">
        <v>8287</v>
      </c>
      <c r="L615" s="60" t="s">
        <v>7659</v>
      </c>
      <c r="M615">
        <v>43</v>
      </c>
      <c r="N615" t="s">
        <v>7327</v>
      </c>
      <c r="O615" t="str">
        <f t="shared" si="51"/>
        <v>12170509850014</v>
      </c>
      <c r="P615" t="s">
        <v>7328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7659</v>
      </c>
      <c r="AA615" s="107" t="s">
        <v>1</v>
      </c>
      <c r="AB615" t="s">
        <v>7659</v>
      </c>
      <c r="AC615">
        <v>0</v>
      </c>
    </row>
    <row r="616" spans="1:29" hidden="1" x14ac:dyDescent="0.25">
      <c r="A616" t="s">
        <v>8105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8295</v>
      </c>
      <c r="G616" t="s">
        <v>7503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0" t="s">
        <v>8287</v>
      </c>
      <c r="L616" s="60" t="s">
        <v>7659</v>
      </c>
      <c r="M616">
        <v>2972898</v>
      </c>
      <c r="N616" t="s">
        <v>1310</v>
      </c>
      <c r="O616" t="str">
        <f t="shared" si="51"/>
        <v>06140108580017</v>
      </c>
      <c r="P616" t="s">
        <v>1311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7659</v>
      </c>
      <c r="AA616" s="107" t="s">
        <v>1</v>
      </c>
      <c r="AB616" t="s">
        <v>7659</v>
      </c>
      <c r="AC616">
        <v>0</v>
      </c>
    </row>
    <row r="617" spans="1:29" hidden="1" x14ac:dyDescent="0.25">
      <c r="A617" t="s">
        <v>8105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8307</v>
      </c>
      <c r="G617" t="s">
        <v>7503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0" t="s">
        <v>8287</v>
      </c>
      <c r="L617" s="60" t="s">
        <v>7659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7659</v>
      </c>
      <c r="AA617" s="107" t="s">
        <v>1</v>
      </c>
      <c r="AB617" t="s">
        <v>7659</v>
      </c>
      <c r="AC617">
        <v>0</v>
      </c>
    </row>
    <row r="618" spans="1:29" hidden="1" x14ac:dyDescent="0.25">
      <c r="A618" t="s">
        <v>8105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8307</v>
      </c>
      <c r="G618" t="s">
        <v>7503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0" t="s">
        <v>8287</v>
      </c>
      <c r="L618" s="60" t="s">
        <v>7659</v>
      </c>
      <c r="M618">
        <v>36</v>
      </c>
      <c r="N618" t="s">
        <v>1510</v>
      </c>
      <c r="O618" t="str">
        <f t="shared" si="51"/>
        <v>06142806901106</v>
      </c>
      <c r="P618" t="s">
        <v>1511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7659</v>
      </c>
      <c r="AA618" s="107" t="s">
        <v>1</v>
      </c>
      <c r="AB618" t="s">
        <v>7659</v>
      </c>
      <c r="AC618">
        <v>0</v>
      </c>
    </row>
    <row r="619" spans="1:29" hidden="1" x14ac:dyDescent="0.25">
      <c r="A619" t="s">
        <v>8105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8307</v>
      </c>
      <c r="G619" t="s">
        <v>7503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0" t="s">
        <v>8287</v>
      </c>
      <c r="L619" s="60" t="s">
        <v>7659</v>
      </c>
      <c r="M619">
        <v>2967074</v>
      </c>
      <c r="N619" t="s">
        <v>1310</v>
      </c>
      <c r="O619" t="str">
        <f t="shared" si="51"/>
        <v>06140108580017</v>
      </c>
      <c r="P619" t="s">
        <v>1311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7659</v>
      </c>
      <c r="AA619" s="107" t="s">
        <v>1</v>
      </c>
      <c r="AB619" t="s">
        <v>7659</v>
      </c>
      <c r="AC619">
        <v>0</v>
      </c>
    </row>
    <row r="620" spans="1:29" hidden="1" x14ac:dyDescent="0.25">
      <c r="A620" t="s">
        <v>8105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8307</v>
      </c>
      <c r="G620" t="s">
        <v>7503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0" t="s">
        <v>8287</v>
      </c>
      <c r="L620" s="60" t="s">
        <v>7659</v>
      </c>
      <c r="M620">
        <v>814</v>
      </c>
      <c r="N620" t="s">
        <v>7506</v>
      </c>
      <c r="O620" t="str">
        <f t="shared" si="51"/>
        <v>12170505681051</v>
      </c>
      <c r="P620" t="s">
        <v>7507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7659</v>
      </c>
      <c r="AA620" s="107" t="s">
        <v>1</v>
      </c>
      <c r="AB620" t="s">
        <v>7659</v>
      </c>
      <c r="AC620">
        <v>0</v>
      </c>
    </row>
    <row r="621" spans="1:29" hidden="1" x14ac:dyDescent="0.25">
      <c r="A621" t="s">
        <v>8105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8307</v>
      </c>
      <c r="G621" t="s">
        <v>7503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0" t="s">
        <v>8287</v>
      </c>
      <c r="L621" s="60" t="s">
        <v>7659</v>
      </c>
      <c r="M621">
        <v>142866</v>
      </c>
      <c r="N621" t="s">
        <v>1339</v>
      </c>
      <c r="O621" t="str">
        <f t="shared" si="51"/>
        <v>06142708101053</v>
      </c>
      <c r="P621" t="s">
        <v>1340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7659</v>
      </c>
      <c r="AA621" s="107" t="s">
        <v>1</v>
      </c>
      <c r="AB621" t="s">
        <v>7659</v>
      </c>
      <c r="AC621">
        <v>0</v>
      </c>
    </row>
    <row r="622" spans="1:29" hidden="1" x14ac:dyDescent="0.25">
      <c r="A622" t="s">
        <v>8105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8307</v>
      </c>
      <c r="G622" t="s">
        <v>7503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0" t="s">
        <v>8287</v>
      </c>
      <c r="L622" s="60" t="s">
        <v>7659</v>
      </c>
      <c r="M622">
        <v>355</v>
      </c>
      <c r="N622" t="s">
        <v>1040</v>
      </c>
      <c r="O622" t="str">
        <f t="shared" si="51"/>
        <v>06142703981055</v>
      </c>
      <c r="P622" t="s">
        <v>1041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7659</v>
      </c>
      <c r="AA622" s="107" t="s">
        <v>1</v>
      </c>
      <c r="AB622" t="s">
        <v>7659</v>
      </c>
      <c r="AC622">
        <v>0</v>
      </c>
    </row>
    <row r="623" spans="1:29" hidden="1" x14ac:dyDescent="0.25">
      <c r="A623" t="s">
        <v>8105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8340</v>
      </c>
      <c r="G623" t="s">
        <v>7503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0" t="s">
        <v>8287</v>
      </c>
      <c r="L623" s="60" t="s">
        <v>7659</v>
      </c>
      <c r="M623">
        <v>1350431</v>
      </c>
      <c r="N623" t="s">
        <v>1339</v>
      </c>
      <c r="O623" t="str">
        <f t="shared" si="51"/>
        <v>06142708101053</v>
      </c>
      <c r="P623" t="s">
        <v>1340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7659</v>
      </c>
      <c r="AA623" s="107" t="s">
        <v>1</v>
      </c>
      <c r="AB623" t="s">
        <v>7836</v>
      </c>
      <c r="AC623">
        <v>1.1200000000000001</v>
      </c>
    </row>
    <row r="624" spans="1:29" hidden="1" x14ac:dyDescent="0.25">
      <c r="A624" t="s">
        <v>8105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8340</v>
      </c>
      <c r="G624" t="s">
        <v>7503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0" t="s">
        <v>8287</v>
      </c>
      <c r="L624" s="60" t="s">
        <v>7659</v>
      </c>
      <c r="M624">
        <v>1303</v>
      </c>
      <c r="N624" t="s">
        <v>1496</v>
      </c>
      <c r="O624" t="str">
        <f t="shared" si="51"/>
        <v>13071610671016</v>
      </c>
      <c r="P624" t="s">
        <v>1497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7659</v>
      </c>
      <c r="AA624" s="107" t="s">
        <v>1</v>
      </c>
      <c r="AB624" t="s">
        <v>7659</v>
      </c>
      <c r="AC624">
        <v>0</v>
      </c>
    </row>
    <row r="625" spans="1:29" hidden="1" x14ac:dyDescent="0.25">
      <c r="A625" t="s">
        <v>8105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8294</v>
      </c>
      <c r="G625" t="s">
        <v>7503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0" t="s">
        <v>8287</v>
      </c>
      <c r="L625" s="60" t="s">
        <v>7659</v>
      </c>
      <c r="M625">
        <v>980</v>
      </c>
      <c r="N625" t="s">
        <v>1341</v>
      </c>
      <c r="O625" t="str">
        <f t="shared" si="51"/>
        <v>06141607031015</v>
      </c>
      <c r="P625" t="s">
        <v>1342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7659</v>
      </c>
      <c r="AA625" s="107" t="s">
        <v>1</v>
      </c>
      <c r="AB625" t="s">
        <v>7659</v>
      </c>
      <c r="AC625">
        <v>0</v>
      </c>
    </row>
    <row r="626" spans="1:29" hidden="1" x14ac:dyDescent="0.25">
      <c r="A626" t="s">
        <v>8105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8294</v>
      </c>
      <c r="G626" t="s">
        <v>7503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0" t="s">
        <v>8287</v>
      </c>
      <c r="L626" s="60" t="s">
        <v>7659</v>
      </c>
      <c r="M626">
        <v>292807</v>
      </c>
      <c r="N626" t="s">
        <v>2700</v>
      </c>
      <c r="O626" t="str">
        <f t="shared" si="51"/>
        <v>06143001780012</v>
      </c>
      <c r="P626" t="s">
        <v>2701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7659</v>
      </c>
      <c r="AA626" s="107" t="s">
        <v>1</v>
      </c>
      <c r="AB626" t="s">
        <v>7659</v>
      </c>
      <c r="AC626">
        <v>0</v>
      </c>
    </row>
    <row r="627" spans="1:29" hidden="1" x14ac:dyDescent="0.25">
      <c r="A627" t="s">
        <v>8105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8294</v>
      </c>
      <c r="G627" t="s">
        <v>7503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0" t="s">
        <v>8287</v>
      </c>
      <c r="L627" s="60" t="s">
        <v>7659</v>
      </c>
      <c r="M627">
        <v>5401</v>
      </c>
      <c r="O627" t="str">
        <f t="shared" si="51"/>
        <v>007339078</v>
      </c>
      <c r="P627" t="s">
        <v>8339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8338</v>
      </c>
      <c r="AA627" s="107" t="s">
        <v>1</v>
      </c>
      <c r="AB627" t="s">
        <v>7659</v>
      </c>
      <c r="AC627">
        <v>0</v>
      </c>
    </row>
    <row r="628" spans="1:29" hidden="1" x14ac:dyDescent="0.25">
      <c r="A628" t="s">
        <v>8105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8293</v>
      </c>
      <c r="G628" t="s">
        <v>7503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0" t="s">
        <v>8287</v>
      </c>
      <c r="L628" s="60" t="s">
        <v>7659</v>
      </c>
      <c r="M628">
        <v>288</v>
      </c>
      <c r="N628" t="s">
        <v>7463</v>
      </c>
      <c r="O628" t="str">
        <f t="shared" si="51"/>
        <v>06143007891048</v>
      </c>
      <c r="P628" t="s">
        <v>7475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7659</v>
      </c>
      <c r="AA628" s="107" t="s">
        <v>1</v>
      </c>
      <c r="AB628" t="s">
        <v>7659</v>
      </c>
      <c r="AC628">
        <v>0</v>
      </c>
    </row>
    <row r="629" spans="1:29" hidden="1" x14ac:dyDescent="0.25">
      <c r="A629" t="s">
        <v>8105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8293</v>
      </c>
      <c r="G629" t="s">
        <v>7503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0" t="s">
        <v>8287</v>
      </c>
      <c r="L629" s="60" t="s">
        <v>7659</v>
      </c>
      <c r="M629">
        <v>502643</v>
      </c>
      <c r="N629" t="s">
        <v>1339</v>
      </c>
      <c r="O629" t="str">
        <f t="shared" si="51"/>
        <v>06142708101053</v>
      </c>
      <c r="P629" t="s">
        <v>1340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7659</v>
      </c>
      <c r="AA629" s="107" t="s">
        <v>1</v>
      </c>
      <c r="AB629" t="s">
        <v>7659</v>
      </c>
      <c r="AC629">
        <v>0</v>
      </c>
    </row>
    <row r="630" spans="1:29" hidden="1" x14ac:dyDescent="0.25">
      <c r="A630" t="s">
        <v>8105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8293</v>
      </c>
      <c r="G630" t="s">
        <v>7503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0" t="s">
        <v>8287</v>
      </c>
      <c r="L630" s="60" t="s">
        <v>7659</v>
      </c>
      <c r="M630">
        <v>15372</v>
      </c>
      <c r="N630" t="s">
        <v>1417</v>
      </c>
      <c r="O630" t="str">
        <f t="shared" si="51"/>
        <v>05111703630014</v>
      </c>
      <c r="P630" t="s">
        <v>1418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7659</v>
      </c>
      <c r="AA630" s="107" t="s">
        <v>1</v>
      </c>
      <c r="AB630" t="s">
        <v>7659</v>
      </c>
      <c r="AC630">
        <v>0</v>
      </c>
    </row>
    <row r="631" spans="1:29" hidden="1" x14ac:dyDescent="0.25">
      <c r="A631" t="s">
        <v>8105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8292</v>
      </c>
      <c r="G631" t="s">
        <v>7503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0" t="s">
        <v>8287</v>
      </c>
      <c r="L631" s="60" t="s">
        <v>7659</v>
      </c>
      <c r="M631">
        <v>757</v>
      </c>
      <c r="N631" t="s">
        <v>1355</v>
      </c>
      <c r="O631" t="str">
        <f t="shared" si="51"/>
        <v>06143003710013</v>
      </c>
      <c r="P631" t="s">
        <v>1356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7659</v>
      </c>
      <c r="AA631" s="107" t="s">
        <v>1</v>
      </c>
      <c r="AB631" t="s">
        <v>7659</v>
      </c>
      <c r="AC631">
        <v>0</v>
      </c>
    </row>
    <row r="632" spans="1:29" hidden="1" x14ac:dyDescent="0.25">
      <c r="A632" t="s">
        <v>8105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8292</v>
      </c>
      <c r="G632" t="s">
        <v>7503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0" t="s">
        <v>8287</v>
      </c>
      <c r="L632" s="60" t="s">
        <v>7659</v>
      </c>
      <c r="M632">
        <v>240</v>
      </c>
      <c r="N632" t="s">
        <v>1040</v>
      </c>
      <c r="O632" t="str">
        <f t="shared" si="51"/>
        <v>06142703981055</v>
      </c>
      <c r="P632" t="s">
        <v>1041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7659</v>
      </c>
      <c r="AA632" s="107" t="s">
        <v>1</v>
      </c>
      <c r="AB632" t="s">
        <v>7659</v>
      </c>
      <c r="AC632">
        <v>0</v>
      </c>
    </row>
    <row r="633" spans="1:29" hidden="1" x14ac:dyDescent="0.25">
      <c r="A633" t="s">
        <v>8105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8292</v>
      </c>
      <c r="G633" t="s">
        <v>7503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0" t="s">
        <v>8287</v>
      </c>
      <c r="L633" s="60" t="s">
        <v>7659</v>
      </c>
      <c r="M633">
        <v>7557</v>
      </c>
      <c r="N633" t="s">
        <v>1379</v>
      </c>
      <c r="O633" t="str">
        <f t="shared" si="51"/>
        <v>06140406191018</v>
      </c>
      <c r="P633" t="s">
        <v>1380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7659</v>
      </c>
      <c r="AA633" s="107" t="s">
        <v>1</v>
      </c>
      <c r="AB633" t="s">
        <v>7659</v>
      </c>
      <c r="AC633">
        <v>0</v>
      </c>
    </row>
    <row r="634" spans="1:29" hidden="1" x14ac:dyDescent="0.25">
      <c r="A634" t="s">
        <v>8105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8292</v>
      </c>
      <c r="G634" t="s">
        <v>7503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0" t="s">
        <v>8287</v>
      </c>
      <c r="L634" s="60" t="s">
        <v>7659</v>
      </c>
      <c r="M634">
        <v>796</v>
      </c>
      <c r="N634" t="s">
        <v>7506</v>
      </c>
      <c r="O634" t="str">
        <f t="shared" si="51"/>
        <v>12170505681051</v>
      </c>
      <c r="P634" t="s">
        <v>7507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7659</v>
      </c>
      <c r="AA634" s="107" t="s">
        <v>1</v>
      </c>
      <c r="AB634" t="s">
        <v>7659</v>
      </c>
      <c r="AC634">
        <v>0</v>
      </c>
    </row>
    <row r="635" spans="1:29" hidden="1" x14ac:dyDescent="0.25">
      <c r="A635" t="s">
        <v>8105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8292</v>
      </c>
      <c r="G635" t="s">
        <v>7503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0" t="s">
        <v>8287</v>
      </c>
      <c r="L635" s="60" t="s">
        <v>7659</v>
      </c>
      <c r="M635">
        <v>9401</v>
      </c>
      <c r="N635" t="s">
        <v>1335</v>
      </c>
      <c r="O635" t="str">
        <f t="shared" si="51"/>
        <v>06142406870019</v>
      </c>
      <c r="P635" t="s">
        <v>1336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7659</v>
      </c>
      <c r="AA635" s="107" t="s">
        <v>1</v>
      </c>
      <c r="AB635" t="s">
        <v>7659</v>
      </c>
      <c r="AC635">
        <v>0</v>
      </c>
    </row>
    <row r="636" spans="1:29" hidden="1" x14ac:dyDescent="0.25">
      <c r="A636" t="s">
        <v>8105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8292</v>
      </c>
      <c r="G636" t="s">
        <v>7503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0" t="s">
        <v>8287</v>
      </c>
      <c r="L636" s="60" t="s">
        <v>7659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7659</v>
      </c>
      <c r="AA636" s="107" t="s">
        <v>1</v>
      </c>
      <c r="AB636" t="s">
        <v>7659</v>
      </c>
      <c r="AC636">
        <v>0</v>
      </c>
    </row>
    <row r="637" spans="1:29" hidden="1" x14ac:dyDescent="0.25">
      <c r="A637" t="s">
        <v>8105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8292</v>
      </c>
      <c r="G637" t="s">
        <v>7503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0" t="s">
        <v>8287</v>
      </c>
      <c r="L637" s="60" t="s">
        <v>7659</v>
      </c>
      <c r="M637">
        <v>71</v>
      </c>
      <c r="N637" t="s">
        <v>7724</v>
      </c>
      <c r="O637" t="str">
        <f t="shared" si="51"/>
        <v>06141012141020</v>
      </c>
      <c r="P637" t="s">
        <v>7725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7659</v>
      </c>
      <c r="AA637" s="107" t="s">
        <v>1</v>
      </c>
      <c r="AB637" t="s">
        <v>7659</v>
      </c>
      <c r="AC637">
        <v>0</v>
      </c>
    </row>
    <row r="638" spans="1:29" hidden="1" x14ac:dyDescent="0.25">
      <c r="A638" t="s">
        <v>8105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8291</v>
      </c>
      <c r="G638" t="s">
        <v>7503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0" t="s">
        <v>8287</v>
      </c>
      <c r="L638" s="60" t="s">
        <v>7659</v>
      </c>
      <c r="M638">
        <v>296621</v>
      </c>
      <c r="N638" t="s">
        <v>1318</v>
      </c>
      <c r="O638" t="str">
        <f t="shared" si="51"/>
        <v>06141101690011</v>
      </c>
      <c r="P638" t="s">
        <v>1319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7659</v>
      </c>
      <c r="AA638" s="107" t="s">
        <v>1</v>
      </c>
      <c r="AB638" t="s">
        <v>7659</v>
      </c>
      <c r="AC638">
        <v>0</v>
      </c>
    </row>
    <row r="639" spans="1:29" hidden="1" x14ac:dyDescent="0.25">
      <c r="A639" t="s">
        <v>8105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8291</v>
      </c>
      <c r="G639" t="s">
        <v>7503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0" t="s">
        <v>8287</v>
      </c>
      <c r="L639" s="60" t="s">
        <v>7659</v>
      </c>
      <c r="M639">
        <v>4381</v>
      </c>
      <c r="N639" t="s">
        <v>1472</v>
      </c>
      <c r="O639" t="str">
        <f t="shared" si="51"/>
        <v>06140706911055</v>
      </c>
      <c r="P639" t="s">
        <v>1473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7659</v>
      </c>
      <c r="AA639" s="107" t="s">
        <v>1</v>
      </c>
      <c r="AB639" t="s">
        <v>7659</v>
      </c>
      <c r="AC639">
        <v>0</v>
      </c>
    </row>
    <row r="640" spans="1:29" hidden="1" x14ac:dyDescent="0.25">
      <c r="A640" t="s">
        <v>8105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8291</v>
      </c>
      <c r="G640" t="s">
        <v>7503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0" t="s">
        <v>8287</v>
      </c>
      <c r="L640" s="60" t="s">
        <v>7659</v>
      </c>
      <c r="M640">
        <v>362646</v>
      </c>
      <c r="N640" t="s">
        <v>2200</v>
      </c>
      <c r="O640" t="str">
        <f t="shared" si="51"/>
        <v>06142305771172</v>
      </c>
      <c r="P640" t="s">
        <v>2201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7659</v>
      </c>
      <c r="AA640" s="107" t="s">
        <v>1</v>
      </c>
      <c r="AB640" t="s">
        <v>7659</v>
      </c>
      <c r="AC640">
        <v>0</v>
      </c>
    </row>
    <row r="641" spans="1:29" hidden="1" x14ac:dyDescent="0.25">
      <c r="A641" t="s">
        <v>8105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8291</v>
      </c>
      <c r="G641" t="s">
        <v>7503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0" t="s">
        <v>8287</v>
      </c>
      <c r="L641" s="60" t="s">
        <v>7659</v>
      </c>
      <c r="M641">
        <v>2415663</v>
      </c>
      <c r="N641" t="s">
        <v>1310</v>
      </c>
      <c r="O641" t="str">
        <f t="shared" si="51"/>
        <v>06140108580017</v>
      </c>
      <c r="P641" t="s">
        <v>1311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7659</v>
      </c>
      <c r="AA641" s="107" t="s">
        <v>1</v>
      </c>
      <c r="AB641" t="s">
        <v>7659</v>
      </c>
      <c r="AC641">
        <v>0</v>
      </c>
    </row>
    <row r="642" spans="1:29" hidden="1" x14ac:dyDescent="0.25">
      <c r="A642" t="s">
        <v>8105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8291</v>
      </c>
      <c r="G642" t="s">
        <v>7503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0" t="s">
        <v>8287</v>
      </c>
      <c r="L642" s="60" t="s">
        <v>7659</v>
      </c>
      <c r="M642">
        <v>948</v>
      </c>
      <c r="N642" t="s">
        <v>1341</v>
      </c>
      <c r="O642" t="str">
        <f t="shared" si="51"/>
        <v>06141607031015</v>
      </c>
      <c r="P642" t="s">
        <v>1342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7659</v>
      </c>
      <c r="AA642" s="107" t="s">
        <v>1</v>
      </c>
      <c r="AB642" t="s">
        <v>7828</v>
      </c>
      <c r="AC642">
        <v>60.67</v>
      </c>
    </row>
    <row r="643" spans="1:29" hidden="1" x14ac:dyDescent="0.25">
      <c r="A643" t="s">
        <v>8105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8291</v>
      </c>
      <c r="G643" t="s">
        <v>7503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0" t="s">
        <v>8287</v>
      </c>
      <c r="L643" s="60" t="s">
        <v>7659</v>
      </c>
      <c r="M643">
        <v>73831</v>
      </c>
      <c r="N643" t="s">
        <v>1302</v>
      </c>
      <c r="O643" t="str">
        <f t="shared" ref="O643:O669" si="56">IF(N643="",Z643,N643)</f>
        <v>94832404991012</v>
      </c>
      <c r="P643" t="s">
        <v>1303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7659</v>
      </c>
      <c r="AA643" s="107" t="s">
        <v>1</v>
      </c>
      <c r="AB643" t="s">
        <v>7659</v>
      </c>
      <c r="AC643">
        <v>0</v>
      </c>
    </row>
    <row r="644" spans="1:29" hidden="1" x14ac:dyDescent="0.25">
      <c r="A644" t="s">
        <v>8105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8291</v>
      </c>
      <c r="G644" t="s">
        <v>7503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0" t="s">
        <v>8287</v>
      </c>
      <c r="L644" s="60" t="s">
        <v>7659</v>
      </c>
      <c r="M644">
        <v>60040</v>
      </c>
      <c r="N644" t="s">
        <v>1500</v>
      </c>
      <c r="O644" t="str">
        <f t="shared" si="56"/>
        <v>06142312610117</v>
      </c>
      <c r="P644" t="s">
        <v>1501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7659</v>
      </c>
      <c r="AA644" s="107" t="s">
        <v>1</v>
      </c>
      <c r="AB644" t="s">
        <v>7659</v>
      </c>
      <c r="AC644">
        <v>0</v>
      </c>
    </row>
    <row r="645" spans="1:29" hidden="1" x14ac:dyDescent="0.25">
      <c r="A645" t="s">
        <v>8105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8291</v>
      </c>
      <c r="G645" t="s">
        <v>7503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0" t="s">
        <v>8287</v>
      </c>
      <c r="L645" s="60" t="s">
        <v>7659</v>
      </c>
      <c r="M645">
        <v>487343</v>
      </c>
      <c r="N645" t="s">
        <v>1353</v>
      </c>
      <c r="O645" t="str">
        <f t="shared" si="56"/>
        <v>06142407500017</v>
      </c>
      <c r="P645" t="s">
        <v>1354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7659</v>
      </c>
      <c r="AA645" s="107" t="s">
        <v>1</v>
      </c>
      <c r="AB645" t="s">
        <v>7828</v>
      </c>
      <c r="AC645">
        <v>15.5</v>
      </c>
    </row>
    <row r="646" spans="1:29" hidden="1" x14ac:dyDescent="0.25">
      <c r="A646" t="s">
        <v>8105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8291</v>
      </c>
      <c r="G646" t="s">
        <v>7503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0" t="s">
        <v>8287</v>
      </c>
      <c r="L646" s="60" t="s">
        <v>7659</v>
      </c>
      <c r="M646">
        <v>2746768</v>
      </c>
      <c r="N646" t="s">
        <v>1310</v>
      </c>
      <c r="O646" t="str">
        <f t="shared" si="56"/>
        <v>06140108580017</v>
      </c>
      <c r="P646" t="s">
        <v>1311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7659</v>
      </c>
      <c r="AA646" s="107" t="s">
        <v>1</v>
      </c>
      <c r="AB646" t="s">
        <v>7828</v>
      </c>
      <c r="AC646">
        <v>14.4</v>
      </c>
    </row>
    <row r="647" spans="1:29" hidden="1" x14ac:dyDescent="0.25">
      <c r="A647" t="s">
        <v>8105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8290</v>
      </c>
      <c r="G647" t="s">
        <v>7503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0" t="s">
        <v>8287</v>
      </c>
      <c r="L647" s="60" t="s">
        <v>7659</v>
      </c>
      <c r="M647">
        <v>19643</v>
      </c>
      <c r="N647" t="s">
        <v>1373</v>
      </c>
      <c r="O647" t="str">
        <f t="shared" si="56"/>
        <v>06140210081052</v>
      </c>
      <c r="P647" t="s">
        <v>1374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7659</v>
      </c>
      <c r="AA647" s="107" t="s">
        <v>1</v>
      </c>
      <c r="AB647" t="s">
        <v>7828</v>
      </c>
      <c r="AC647">
        <v>15.96</v>
      </c>
    </row>
    <row r="648" spans="1:29" hidden="1" x14ac:dyDescent="0.25">
      <c r="A648" t="s">
        <v>8105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8290</v>
      </c>
      <c r="G648" t="s">
        <v>7503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0" t="s">
        <v>8287</v>
      </c>
      <c r="L648" s="60" t="s">
        <v>7659</v>
      </c>
      <c r="M648">
        <v>19649</v>
      </c>
      <c r="N648" t="s">
        <v>1373</v>
      </c>
      <c r="O648" t="str">
        <f t="shared" si="56"/>
        <v>06140210081052</v>
      </c>
      <c r="P648" t="s">
        <v>1374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7659</v>
      </c>
      <c r="AA648" s="107" t="s">
        <v>1</v>
      </c>
      <c r="AB648" t="s">
        <v>7659</v>
      </c>
      <c r="AC648">
        <v>0</v>
      </c>
    </row>
    <row r="649" spans="1:29" hidden="1" x14ac:dyDescent="0.25">
      <c r="A649" t="s">
        <v>8105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8290</v>
      </c>
      <c r="G649" t="s">
        <v>7503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0" t="s">
        <v>8287</v>
      </c>
      <c r="L649" s="60" t="s">
        <v>7659</v>
      </c>
      <c r="M649">
        <v>2746711</v>
      </c>
      <c r="N649" t="s">
        <v>1310</v>
      </c>
      <c r="O649" t="str">
        <f t="shared" si="56"/>
        <v>06140108580017</v>
      </c>
      <c r="P649" t="s">
        <v>1311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7659</v>
      </c>
      <c r="AA649" s="107" t="s">
        <v>1</v>
      </c>
      <c r="AB649" t="s">
        <v>7659</v>
      </c>
      <c r="AC649">
        <v>0</v>
      </c>
    </row>
    <row r="650" spans="1:29" hidden="1" x14ac:dyDescent="0.25">
      <c r="A650" t="s">
        <v>8105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8337</v>
      </c>
      <c r="G650" t="s">
        <v>7503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0" t="s">
        <v>8287</v>
      </c>
      <c r="L650" s="60" t="s">
        <v>7659</v>
      </c>
      <c r="M650">
        <v>487068</v>
      </c>
      <c r="N650" t="s">
        <v>1353</v>
      </c>
      <c r="O650" t="str">
        <f t="shared" si="56"/>
        <v>06142407500017</v>
      </c>
      <c r="P650" t="s">
        <v>1354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7659</v>
      </c>
      <c r="AA650" s="107" t="s">
        <v>1</v>
      </c>
      <c r="AB650" t="s">
        <v>7659</v>
      </c>
      <c r="AC650">
        <v>0</v>
      </c>
    </row>
    <row r="651" spans="1:29" hidden="1" x14ac:dyDescent="0.25">
      <c r="A651" t="s">
        <v>8105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8289</v>
      </c>
      <c r="G651" t="s">
        <v>7503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0" t="s">
        <v>8287</v>
      </c>
      <c r="L651" s="60" t="s">
        <v>7659</v>
      </c>
      <c r="M651">
        <v>14</v>
      </c>
      <c r="N651" t="s">
        <v>7904</v>
      </c>
      <c r="O651" t="str">
        <f t="shared" si="56"/>
        <v>05112011861033</v>
      </c>
      <c r="P651" t="s">
        <v>7905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7659</v>
      </c>
      <c r="AA651" s="107" t="s">
        <v>1</v>
      </c>
      <c r="AB651" t="s">
        <v>7659</v>
      </c>
      <c r="AC651">
        <v>0</v>
      </c>
    </row>
    <row r="652" spans="1:29" hidden="1" x14ac:dyDescent="0.25">
      <c r="A652" t="s">
        <v>8105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8289</v>
      </c>
      <c r="G652" t="s">
        <v>7503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0" t="s">
        <v>8287</v>
      </c>
      <c r="L652" s="60" t="s">
        <v>7659</v>
      </c>
      <c r="M652">
        <v>6973</v>
      </c>
      <c r="N652" t="s">
        <v>1379</v>
      </c>
      <c r="O652" t="str">
        <f t="shared" si="56"/>
        <v>06140406191018</v>
      </c>
      <c r="P652" t="s">
        <v>1380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7659</v>
      </c>
      <c r="AA652" s="107" t="s">
        <v>1</v>
      </c>
      <c r="AB652" t="s">
        <v>7659</v>
      </c>
      <c r="AC652">
        <v>0</v>
      </c>
    </row>
    <row r="653" spans="1:29" hidden="1" x14ac:dyDescent="0.25">
      <c r="A653" t="s">
        <v>8105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8289</v>
      </c>
      <c r="G653" t="s">
        <v>7503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0" t="s">
        <v>8287</v>
      </c>
      <c r="L653" s="60" t="s">
        <v>7659</v>
      </c>
      <c r="M653">
        <v>2756101</v>
      </c>
      <c r="N653" t="s">
        <v>1310</v>
      </c>
      <c r="O653" t="str">
        <f t="shared" si="56"/>
        <v>06140108580017</v>
      </c>
      <c r="P653" t="s">
        <v>1311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7659</v>
      </c>
      <c r="AA653" s="107" t="s">
        <v>1</v>
      </c>
      <c r="AB653" t="s">
        <v>7659</v>
      </c>
      <c r="AC653">
        <v>0</v>
      </c>
    </row>
    <row r="654" spans="1:29" hidden="1" x14ac:dyDescent="0.25">
      <c r="A654" t="s">
        <v>8105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8289</v>
      </c>
      <c r="G654" t="s">
        <v>7503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0" t="s">
        <v>8287</v>
      </c>
      <c r="L654" s="60" t="s">
        <v>7659</v>
      </c>
      <c r="M654">
        <v>2967342</v>
      </c>
      <c r="N654" t="s">
        <v>1310</v>
      </c>
      <c r="O654" t="str">
        <f t="shared" si="56"/>
        <v>06140108580017</v>
      </c>
      <c r="P654" t="s">
        <v>1311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7659</v>
      </c>
      <c r="AA654" s="107" t="s">
        <v>1</v>
      </c>
      <c r="AB654" t="s">
        <v>7659</v>
      </c>
      <c r="AC654">
        <v>0</v>
      </c>
    </row>
    <row r="655" spans="1:29" hidden="1" x14ac:dyDescent="0.25">
      <c r="A655" t="s">
        <v>8105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8289</v>
      </c>
      <c r="G655" t="s">
        <v>7503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0" t="s">
        <v>8287</v>
      </c>
      <c r="L655" s="60" t="s">
        <v>7659</v>
      </c>
      <c r="M655">
        <v>84</v>
      </c>
      <c r="N655" t="s">
        <v>2231</v>
      </c>
      <c r="O655" t="str">
        <f t="shared" si="56"/>
        <v>05112308101011</v>
      </c>
      <c r="P655" t="s">
        <v>2232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7659</v>
      </c>
      <c r="AA655" s="107" t="s">
        <v>1</v>
      </c>
      <c r="AB655" t="s">
        <v>7828</v>
      </c>
      <c r="AC655">
        <v>1406.99</v>
      </c>
    </row>
    <row r="656" spans="1:29" hidden="1" x14ac:dyDescent="0.25">
      <c r="A656" t="s">
        <v>8105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8221</v>
      </c>
      <c r="G656" t="s">
        <v>7503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0" t="s">
        <v>8287</v>
      </c>
      <c r="L656" s="60" t="s">
        <v>7659</v>
      </c>
      <c r="M656">
        <v>3836939</v>
      </c>
      <c r="N656" t="s">
        <v>1454</v>
      </c>
      <c r="O656" t="str">
        <f t="shared" si="56"/>
        <v>06142610981012</v>
      </c>
      <c r="P656" t="s">
        <v>1455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7659</v>
      </c>
      <c r="AA656" s="107" t="s">
        <v>1</v>
      </c>
      <c r="AB656" t="s">
        <v>7659</v>
      </c>
      <c r="AC656">
        <v>0</v>
      </c>
    </row>
    <row r="657" spans="1:29" hidden="1" x14ac:dyDescent="0.25">
      <c r="A657" t="s">
        <v>8105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8221</v>
      </c>
      <c r="G657" t="s">
        <v>7503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0" t="s">
        <v>8287</v>
      </c>
      <c r="L657" s="60" t="s">
        <v>7659</v>
      </c>
      <c r="M657">
        <v>22297</v>
      </c>
      <c r="N657" t="s">
        <v>572</v>
      </c>
      <c r="O657" t="str">
        <f t="shared" si="56"/>
        <v>02102402171027</v>
      </c>
      <c r="P657" t="s">
        <v>573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7659</v>
      </c>
      <c r="AA657" s="107" t="s">
        <v>1</v>
      </c>
      <c r="AB657" t="s">
        <v>7659</v>
      </c>
      <c r="AC657">
        <v>0</v>
      </c>
    </row>
    <row r="658" spans="1:29" hidden="1" x14ac:dyDescent="0.25">
      <c r="A658" t="s">
        <v>8105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8221</v>
      </c>
      <c r="G658" t="s">
        <v>7503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0" t="s">
        <v>8287</v>
      </c>
      <c r="L658" s="60" t="s">
        <v>7659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7659</v>
      </c>
      <c r="AA658" s="107" t="s">
        <v>1</v>
      </c>
      <c r="AB658" t="s">
        <v>7659</v>
      </c>
      <c r="AC658">
        <v>0</v>
      </c>
    </row>
    <row r="659" spans="1:29" hidden="1" x14ac:dyDescent="0.25">
      <c r="A659" t="s">
        <v>8105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8221</v>
      </c>
      <c r="G659" t="s">
        <v>7503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0" t="s">
        <v>8287</v>
      </c>
      <c r="L659" s="60" t="s">
        <v>7659</v>
      </c>
      <c r="M659">
        <v>13821</v>
      </c>
      <c r="N659" t="s">
        <v>8336</v>
      </c>
      <c r="O659" t="str">
        <f t="shared" si="56"/>
        <v>061423029*31020</v>
      </c>
      <c r="P659" t="s">
        <v>1323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7659</v>
      </c>
      <c r="AA659" s="107" t="s">
        <v>1</v>
      </c>
      <c r="AB659" t="s">
        <v>7659</v>
      </c>
      <c r="AC659">
        <v>0</v>
      </c>
    </row>
    <row r="660" spans="1:29" hidden="1" x14ac:dyDescent="0.25">
      <c r="A660" t="s">
        <v>8105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8335</v>
      </c>
      <c r="G660" t="s">
        <v>7503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0" t="s">
        <v>8287</v>
      </c>
      <c r="L660" s="60" t="s">
        <v>7659</v>
      </c>
      <c r="M660">
        <v>20661</v>
      </c>
      <c r="N660" t="s">
        <v>572</v>
      </c>
      <c r="O660" t="str">
        <f t="shared" si="56"/>
        <v>02102402171027</v>
      </c>
      <c r="P660" t="s">
        <v>573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7659</v>
      </c>
      <c r="AA660" s="107" t="s">
        <v>1</v>
      </c>
      <c r="AB660" t="s">
        <v>7659</v>
      </c>
      <c r="AC660">
        <v>0</v>
      </c>
    </row>
    <row r="661" spans="1:29" hidden="1" x14ac:dyDescent="0.25">
      <c r="A661" t="s">
        <v>8105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8335</v>
      </c>
      <c r="G661" t="s">
        <v>7503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0" t="s">
        <v>8287</v>
      </c>
      <c r="L661" s="60" t="s">
        <v>7659</v>
      </c>
      <c r="M661">
        <v>61</v>
      </c>
      <c r="N661" t="s">
        <v>1320</v>
      </c>
      <c r="O661" t="str">
        <f t="shared" si="56"/>
        <v>06141611841170</v>
      </c>
      <c r="P661" t="s">
        <v>1321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7659</v>
      </c>
      <c r="AA661" s="107" t="s">
        <v>1</v>
      </c>
      <c r="AB661" t="s">
        <v>7659</v>
      </c>
      <c r="AC661">
        <v>0</v>
      </c>
    </row>
    <row r="662" spans="1:29" hidden="1" x14ac:dyDescent="0.25">
      <c r="A662" t="s">
        <v>8105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8223</v>
      </c>
      <c r="G662" t="s">
        <v>7503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0" t="s">
        <v>8287</v>
      </c>
      <c r="L662" s="60" t="s">
        <v>7659</v>
      </c>
      <c r="M662">
        <v>15715</v>
      </c>
      <c r="N662" t="s">
        <v>1367</v>
      </c>
      <c r="O662" t="str">
        <f t="shared" si="56"/>
        <v>06142501101070</v>
      </c>
      <c r="P662" t="s">
        <v>1368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7659</v>
      </c>
      <c r="AA662" s="107" t="s">
        <v>1</v>
      </c>
      <c r="AB662" t="s">
        <v>7659</v>
      </c>
      <c r="AC662">
        <v>0</v>
      </c>
    </row>
    <row r="663" spans="1:29" hidden="1" x14ac:dyDescent="0.25">
      <c r="A663" t="s">
        <v>8105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8223</v>
      </c>
      <c r="G663" t="s">
        <v>7503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0" t="s">
        <v>8287</v>
      </c>
      <c r="L663" s="60" t="s">
        <v>7659</v>
      </c>
      <c r="M663">
        <v>183718</v>
      </c>
      <c r="N663" t="s">
        <v>1383</v>
      </c>
      <c r="O663" t="str">
        <f t="shared" si="56"/>
        <v>06141007840010</v>
      </c>
      <c r="P663" t="s">
        <v>1384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7659</v>
      </c>
      <c r="AA663" s="107" t="s">
        <v>1</v>
      </c>
      <c r="AB663" t="s">
        <v>7659</v>
      </c>
      <c r="AC663">
        <v>0</v>
      </c>
    </row>
    <row r="664" spans="1:29" hidden="1" x14ac:dyDescent="0.25">
      <c r="A664" t="s">
        <v>8105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8237</v>
      </c>
      <c r="G664" t="s">
        <v>7503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0" t="s">
        <v>8287</v>
      </c>
      <c r="L664" s="60" t="s">
        <v>7659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7659</v>
      </c>
      <c r="AA664" s="107" t="s">
        <v>1</v>
      </c>
      <c r="AB664" t="s">
        <v>7659</v>
      </c>
      <c r="AC664">
        <v>0</v>
      </c>
    </row>
    <row r="665" spans="1:29" hidden="1" x14ac:dyDescent="0.25">
      <c r="A665" t="s">
        <v>8105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8237</v>
      </c>
      <c r="G665" t="s">
        <v>7503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0" t="s">
        <v>8287</v>
      </c>
      <c r="L665" s="60" t="s">
        <v>7659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7659</v>
      </c>
      <c r="AA665" s="107" t="s">
        <v>1</v>
      </c>
      <c r="AB665" t="s">
        <v>7659</v>
      </c>
      <c r="AC665">
        <v>0</v>
      </c>
    </row>
    <row r="666" spans="1:29" hidden="1" x14ac:dyDescent="0.25">
      <c r="A666" t="s">
        <v>8105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8237</v>
      </c>
      <c r="G666" t="s">
        <v>7503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0" t="s">
        <v>8287</v>
      </c>
      <c r="L666" s="60" t="s">
        <v>7659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7659</v>
      </c>
      <c r="AA666" s="107" t="s">
        <v>1</v>
      </c>
      <c r="AB666" t="s">
        <v>7828</v>
      </c>
      <c r="AC666">
        <v>302.2</v>
      </c>
    </row>
    <row r="667" spans="1:29" hidden="1" x14ac:dyDescent="0.25">
      <c r="A667" t="s">
        <v>8105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8053</v>
      </c>
      <c r="G667" t="s">
        <v>7503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0" t="s">
        <v>8287</v>
      </c>
      <c r="L667" s="60" t="s">
        <v>7659</v>
      </c>
      <c r="M667">
        <v>308</v>
      </c>
      <c r="N667" t="s">
        <v>8030</v>
      </c>
      <c r="O667" t="str">
        <f t="shared" si="56"/>
        <v>11020404600018</v>
      </c>
      <c r="P667" t="s">
        <v>8031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7659</v>
      </c>
      <c r="AA667" s="107" t="s">
        <v>1</v>
      </c>
      <c r="AB667" t="s">
        <v>7836</v>
      </c>
      <c r="AC667">
        <v>5.42</v>
      </c>
    </row>
    <row r="668" spans="1:29" hidden="1" x14ac:dyDescent="0.25">
      <c r="A668" t="s">
        <v>8105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8054</v>
      </c>
      <c r="G668" t="s">
        <v>7503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0" t="s">
        <v>8287</v>
      </c>
      <c r="L668" s="60" t="s">
        <v>7659</v>
      </c>
      <c r="M668">
        <v>41788</v>
      </c>
      <c r="N668" t="s">
        <v>1343</v>
      </c>
      <c r="O668" t="str">
        <f t="shared" si="56"/>
        <v>06141402370078</v>
      </c>
      <c r="P668" t="s">
        <v>1344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7659</v>
      </c>
      <c r="AA668" s="107" t="s">
        <v>1</v>
      </c>
      <c r="AB668" t="s">
        <v>7659</v>
      </c>
      <c r="AC668">
        <v>0</v>
      </c>
    </row>
    <row r="669" spans="1:29" hidden="1" x14ac:dyDescent="0.25">
      <c r="A669" t="s">
        <v>8105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8055</v>
      </c>
      <c r="G669" t="s">
        <v>7503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0" t="s">
        <v>8287</v>
      </c>
      <c r="L669" s="60" t="s">
        <v>7659</v>
      </c>
      <c r="M669">
        <v>7540</v>
      </c>
      <c r="N669" t="s">
        <v>1963</v>
      </c>
      <c r="O669" t="str">
        <f t="shared" si="56"/>
        <v>06140106710049</v>
      </c>
      <c r="P669" t="s">
        <v>1964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7659</v>
      </c>
      <c r="AA669" s="107" t="s">
        <v>1</v>
      </c>
      <c r="AB669" t="s">
        <v>7659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9" priority="1"/>
    <cfRule type="duplicateValues" dxfId="128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Y2463"/>
  <sheetViews>
    <sheetView topLeftCell="I62" zoomScale="85" zoomScaleNormal="85" workbookViewId="0">
      <selection activeCell="A2" sqref="A2:P1716"/>
    </sheetView>
  </sheetViews>
  <sheetFormatPr baseColWidth="10" defaultColWidth="11.5703125" defaultRowHeight="15" x14ac:dyDescent="0.25"/>
  <cols>
    <col min="2" max="2" width="11.5703125" style="12"/>
    <col min="3" max="3" width="15.5703125" customWidth="1"/>
    <col min="4" max="4" width="14.28515625" customWidth="1"/>
    <col min="5" max="5" width="45.285156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5703125" style="2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08"/>
      <c r="D1" s="108"/>
    </row>
    <row r="2" spans="1:24" x14ac:dyDescent="0.25">
      <c r="A2" t="s">
        <v>17</v>
      </c>
      <c r="B2" s="1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5" t="s">
        <v>7</v>
      </c>
      <c r="I2" s="105" t="s">
        <v>8</v>
      </c>
      <c r="J2" s="105" t="s">
        <v>9</v>
      </c>
      <c r="K2" s="105" t="s">
        <v>10</v>
      </c>
      <c r="L2" s="105" t="s">
        <v>11</v>
      </c>
      <c r="M2" s="105" t="s">
        <v>13</v>
      </c>
      <c r="N2" s="105" t="s">
        <v>12</v>
      </c>
      <c r="O2" s="105" t="s">
        <v>14</v>
      </c>
      <c r="P2" s="105" t="s">
        <v>15</v>
      </c>
      <c r="Q2" s="105" t="s">
        <v>7728</v>
      </c>
      <c r="R2" s="117" t="s">
        <v>9704</v>
      </c>
      <c r="S2" s="118" t="s">
        <v>9705</v>
      </c>
      <c r="T2" s="119" t="s">
        <v>9706</v>
      </c>
      <c r="U2" s="117" t="s">
        <v>9707</v>
      </c>
      <c r="V2" t="s">
        <v>16</v>
      </c>
      <c r="W2" t="s">
        <v>68</v>
      </c>
      <c r="X2" t="s">
        <v>7663</v>
      </c>
    </row>
    <row r="3" spans="1:24" x14ac:dyDescent="0.25">
      <c r="A3" t="s">
        <v>8793</v>
      </c>
      <c r="B3" s="12" t="s">
        <v>11410</v>
      </c>
      <c r="C3" t="s">
        <v>10024</v>
      </c>
      <c r="D3" t="s">
        <v>0</v>
      </c>
      <c r="E3" t="s">
        <v>11411</v>
      </c>
      <c r="F3" t="s">
        <v>9420</v>
      </c>
      <c r="G3" t="s">
        <v>11308</v>
      </c>
      <c r="H3" s="105">
        <v>0</v>
      </c>
      <c r="I3" s="105">
        <v>0</v>
      </c>
      <c r="J3" s="105">
        <v>0</v>
      </c>
      <c r="K3" s="105">
        <v>18.75</v>
      </c>
      <c r="L3" s="105">
        <v>0</v>
      </c>
      <c r="M3" s="105">
        <v>0</v>
      </c>
      <c r="N3" s="105">
        <v>0</v>
      </c>
      <c r="O3" s="105">
        <v>2.44</v>
      </c>
      <c r="P3" s="105">
        <v>21.19</v>
      </c>
      <c r="Q3" s="105"/>
      <c r="R3" t="s">
        <v>9712</v>
      </c>
      <c r="S3" t="s">
        <v>9717</v>
      </c>
      <c r="T3" t="s">
        <v>9724</v>
      </c>
      <c r="U3" s="2" t="s">
        <v>9715</v>
      </c>
      <c r="V3" t="s">
        <v>7830</v>
      </c>
      <c r="X3" s="2"/>
    </row>
    <row r="4" spans="1:24" x14ac:dyDescent="0.25">
      <c r="A4" t="s">
        <v>8793</v>
      </c>
      <c r="B4" s="12" t="s">
        <v>11412</v>
      </c>
      <c r="C4" t="s">
        <v>10024</v>
      </c>
      <c r="D4" t="s">
        <v>0</v>
      </c>
      <c r="E4" t="s">
        <v>11413</v>
      </c>
      <c r="F4" t="s">
        <v>1349</v>
      </c>
      <c r="G4" t="s">
        <v>3100</v>
      </c>
      <c r="H4" s="105">
        <v>1.79</v>
      </c>
      <c r="I4" s="105">
        <v>0</v>
      </c>
      <c r="J4" s="105">
        <v>0</v>
      </c>
      <c r="K4" s="105">
        <v>16.12</v>
      </c>
      <c r="L4" s="105">
        <v>0</v>
      </c>
      <c r="M4" s="105">
        <v>0</v>
      </c>
      <c r="N4" s="105">
        <v>0</v>
      </c>
      <c r="O4" s="105">
        <v>2.1</v>
      </c>
      <c r="P4" s="105">
        <v>20.010000000000002</v>
      </c>
      <c r="Q4" s="105"/>
      <c r="R4" t="s">
        <v>9712</v>
      </c>
      <c r="S4" t="s">
        <v>9717</v>
      </c>
      <c r="T4" t="s">
        <v>9724</v>
      </c>
      <c r="U4" s="2" t="s">
        <v>9715</v>
      </c>
      <c r="V4" t="s">
        <v>7830</v>
      </c>
      <c r="X4" s="2"/>
    </row>
    <row r="5" spans="1:24" x14ac:dyDescent="0.25">
      <c r="A5" t="s">
        <v>8793</v>
      </c>
      <c r="B5" s="12" t="s">
        <v>11414</v>
      </c>
      <c r="C5" t="s">
        <v>10024</v>
      </c>
      <c r="D5" t="s">
        <v>0</v>
      </c>
      <c r="E5" t="s">
        <v>11415</v>
      </c>
      <c r="F5" t="s">
        <v>1328</v>
      </c>
      <c r="G5" t="s">
        <v>11354</v>
      </c>
      <c r="H5" s="105">
        <v>0</v>
      </c>
      <c r="I5" s="105">
        <v>0</v>
      </c>
      <c r="J5" s="105">
        <v>0</v>
      </c>
      <c r="K5" s="105">
        <v>4.87</v>
      </c>
      <c r="L5" s="105">
        <v>0</v>
      </c>
      <c r="M5" s="105">
        <v>0</v>
      </c>
      <c r="N5" s="105">
        <v>0</v>
      </c>
      <c r="O5" s="105">
        <v>0.63</v>
      </c>
      <c r="P5" s="105">
        <v>5.5</v>
      </c>
      <c r="Q5" s="105"/>
      <c r="R5" t="s">
        <v>9712</v>
      </c>
      <c r="S5" t="s">
        <v>9717</v>
      </c>
      <c r="T5" t="s">
        <v>9724</v>
      </c>
      <c r="U5" s="2" t="s">
        <v>9715</v>
      </c>
      <c r="V5" t="s">
        <v>7830</v>
      </c>
      <c r="X5" s="2"/>
    </row>
    <row r="6" spans="1:24" x14ac:dyDescent="0.25">
      <c r="A6" t="s">
        <v>8793</v>
      </c>
      <c r="B6" s="12" t="s">
        <v>11416</v>
      </c>
      <c r="C6" t="s">
        <v>10024</v>
      </c>
      <c r="D6" t="s">
        <v>0</v>
      </c>
      <c r="E6" t="s">
        <v>11417</v>
      </c>
      <c r="F6" t="s">
        <v>2158</v>
      </c>
      <c r="G6" t="s">
        <v>11191</v>
      </c>
      <c r="H6" s="105">
        <v>0.44999999999999996</v>
      </c>
      <c r="I6" s="105">
        <v>0</v>
      </c>
      <c r="J6" s="105">
        <v>0</v>
      </c>
      <c r="K6" s="105">
        <v>4.03</v>
      </c>
      <c r="L6" s="105">
        <v>0</v>
      </c>
      <c r="M6" s="105">
        <v>0</v>
      </c>
      <c r="N6" s="105">
        <v>0</v>
      </c>
      <c r="O6" s="105">
        <v>0.52</v>
      </c>
      <c r="P6" s="105">
        <v>5.0000000000000009</v>
      </c>
      <c r="Q6" s="105"/>
      <c r="R6" t="s">
        <v>9712</v>
      </c>
      <c r="S6" t="s">
        <v>9717</v>
      </c>
      <c r="T6" t="s">
        <v>9724</v>
      </c>
      <c r="U6" s="2" t="s">
        <v>9715</v>
      </c>
      <c r="V6" t="s">
        <v>7830</v>
      </c>
      <c r="X6" s="2"/>
    </row>
    <row r="7" spans="1:24" x14ac:dyDescent="0.25">
      <c r="A7" t="s">
        <v>8793</v>
      </c>
      <c r="B7" s="12" t="s">
        <v>11418</v>
      </c>
      <c r="C7" t="s">
        <v>10024</v>
      </c>
      <c r="D7" t="s">
        <v>0</v>
      </c>
      <c r="E7" t="s">
        <v>11419</v>
      </c>
      <c r="F7" t="s">
        <v>8977</v>
      </c>
      <c r="G7" t="s">
        <v>8978</v>
      </c>
      <c r="H7" s="105">
        <v>1.79</v>
      </c>
      <c r="I7" s="105">
        <v>0</v>
      </c>
      <c r="J7" s="105">
        <v>0</v>
      </c>
      <c r="K7" s="105">
        <v>16.12</v>
      </c>
      <c r="L7" s="105">
        <v>0</v>
      </c>
      <c r="M7" s="105">
        <v>0</v>
      </c>
      <c r="N7" s="105">
        <v>0</v>
      </c>
      <c r="O7" s="105">
        <v>2.1</v>
      </c>
      <c r="P7" s="105">
        <v>20.010000000000002</v>
      </c>
      <c r="Q7" s="105"/>
      <c r="R7" t="s">
        <v>9712</v>
      </c>
      <c r="S7" t="s">
        <v>9717</v>
      </c>
      <c r="T7" t="s">
        <v>9724</v>
      </c>
      <c r="U7" s="2" t="s">
        <v>9715</v>
      </c>
      <c r="V7" t="s">
        <v>7830</v>
      </c>
      <c r="X7" s="2"/>
    </row>
    <row r="8" spans="1:24" x14ac:dyDescent="0.25">
      <c r="A8" t="s">
        <v>8793</v>
      </c>
      <c r="B8" s="12" t="s">
        <v>11414</v>
      </c>
      <c r="C8" t="s">
        <v>10024</v>
      </c>
      <c r="D8" t="s">
        <v>0</v>
      </c>
      <c r="E8" t="s">
        <v>11420</v>
      </c>
      <c r="F8" t="s">
        <v>1328</v>
      </c>
      <c r="G8" t="s">
        <v>11354</v>
      </c>
      <c r="H8" s="105">
        <v>0</v>
      </c>
      <c r="I8" s="105">
        <v>0</v>
      </c>
      <c r="J8" s="105">
        <v>0</v>
      </c>
      <c r="K8" s="105">
        <v>85.49</v>
      </c>
      <c r="L8" s="105">
        <v>0</v>
      </c>
      <c r="M8" s="105">
        <v>0</v>
      </c>
      <c r="N8" s="105">
        <v>0</v>
      </c>
      <c r="O8" s="105">
        <v>11.11</v>
      </c>
      <c r="P8" s="105">
        <v>96.6</v>
      </c>
      <c r="Q8" s="105"/>
      <c r="R8" t="s">
        <v>9712</v>
      </c>
      <c r="S8" t="s">
        <v>9717</v>
      </c>
      <c r="T8" t="s">
        <v>9724</v>
      </c>
      <c r="U8" s="2" t="s">
        <v>9715</v>
      </c>
      <c r="V8" t="s">
        <v>7830</v>
      </c>
      <c r="X8" s="2"/>
    </row>
    <row r="9" spans="1:24" x14ac:dyDescent="0.25">
      <c r="A9" t="s">
        <v>8793</v>
      </c>
      <c r="B9" s="12" t="s">
        <v>11421</v>
      </c>
      <c r="C9" t="s">
        <v>10024</v>
      </c>
      <c r="D9" t="s">
        <v>0</v>
      </c>
      <c r="E9" t="s">
        <v>11422</v>
      </c>
      <c r="F9" t="s">
        <v>6816</v>
      </c>
      <c r="G9" t="s">
        <v>11151</v>
      </c>
      <c r="H9" s="105">
        <v>0</v>
      </c>
      <c r="I9" s="105">
        <v>0</v>
      </c>
      <c r="J9" s="105">
        <v>0</v>
      </c>
      <c r="K9" s="105">
        <v>3.32</v>
      </c>
      <c r="L9" s="105">
        <v>0</v>
      </c>
      <c r="M9" s="105">
        <v>0</v>
      </c>
      <c r="N9" s="105">
        <v>0</v>
      </c>
      <c r="O9" s="105">
        <v>0.43</v>
      </c>
      <c r="P9" s="105">
        <v>3.75</v>
      </c>
      <c r="Q9" s="105"/>
      <c r="R9" t="s">
        <v>9712</v>
      </c>
      <c r="S9" t="s">
        <v>9717</v>
      </c>
      <c r="T9" t="s">
        <v>9724</v>
      </c>
      <c r="U9" s="2" t="s">
        <v>9715</v>
      </c>
      <c r="V9" t="s">
        <v>7830</v>
      </c>
      <c r="X9" s="2"/>
    </row>
    <row r="10" spans="1:24" x14ac:dyDescent="0.25">
      <c r="A10" t="s">
        <v>8793</v>
      </c>
      <c r="B10" s="12" t="s">
        <v>11423</v>
      </c>
      <c r="C10" t="s">
        <v>10024</v>
      </c>
      <c r="D10" t="s">
        <v>0</v>
      </c>
      <c r="E10" t="s">
        <v>11424</v>
      </c>
      <c r="F10" t="s">
        <v>2128</v>
      </c>
      <c r="G10" t="s">
        <v>11178</v>
      </c>
      <c r="H10" s="105">
        <v>0</v>
      </c>
      <c r="I10" s="105">
        <v>0</v>
      </c>
      <c r="J10" s="105">
        <v>0</v>
      </c>
      <c r="K10" s="105">
        <v>117.22</v>
      </c>
      <c r="L10" s="105">
        <v>0</v>
      </c>
      <c r="M10" s="105">
        <v>0</v>
      </c>
      <c r="N10" s="105">
        <v>0</v>
      </c>
      <c r="O10" s="105">
        <v>15.23</v>
      </c>
      <c r="P10" s="105">
        <v>132.44999999999999</v>
      </c>
      <c r="Q10" s="105"/>
      <c r="R10" t="s">
        <v>9712</v>
      </c>
      <c r="S10" t="s">
        <v>9717</v>
      </c>
      <c r="T10" t="s">
        <v>9724</v>
      </c>
      <c r="U10" s="2" t="s">
        <v>9715</v>
      </c>
      <c r="V10" t="s">
        <v>7830</v>
      </c>
      <c r="X10" s="2"/>
    </row>
    <row r="11" spans="1:24" x14ac:dyDescent="0.25">
      <c r="A11" t="s">
        <v>8793</v>
      </c>
      <c r="B11" s="12" t="s">
        <v>11414</v>
      </c>
      <c r="C11" t="s">
        <v>10024</v>
      </c>
      <c r="D11" t="s">
        <v>0</v>
      </c>
      <c r="E11" t="s">
        <v>11425</v>
      </c>
      <c r="F11" t="s">
        <v>1328</v>
      </c>
      <c r="G11" t="s">
        <v>11354</v>
      </c>
      <c r="H11" s="105">
        <v>0</v>
      </c>
      <c r="I11" s="105">
        <v>0</v>
      </c>
      <c r="J11" s="105">
        <v>0</v>
      </c>
      <c r="K11" s="105">
        <v>24.34</v>
      </c>
      <c r="L11" s="105">
        <v>0</v>
      </c>
      <c r="M11" s="105">
        <v>0</v>
      </c>
      <c r="N11" s="105">
        <v>0</v>
      </c>
      <c r="O11" s="105">
        <v>3.16</v>
      </c>
      <c r="P11" s="105">
        <v>27.5</v>
      </c>
      <c r="Q11" s="105"/>
      <c r="R11" t="s">
        <v>9712</v>
      </c>
      <c r="S11" t="s">
        <v>9717</v>
      </c>
      <c r="T11" t="s">
        <v>9724</v>
      </c>
      <c r="U11" s="2" t="s">
        <v>9715</v>
      </c>
      <c r="V11" t="s">
        <v>7830</v>
      </c>
      <c r="X11" s="2"/>
    </row>
    <row r="12" spans="1:24" x14ac:dyDescent="0.25">
      <c r="A12" t="s">
        <v>8793</v>
      </c>
      <c r="B12" s="12" t="s">
        <v>11426</v>
      </c>
      <c r="C12" t="s">
        <v>10024</v>
      </c>
      <c r="D12" t="s">
        <v>0</v>
      </c>
      <c r="E12" t="s">
        <v>11427</v>
      </c>
      <c r="F12" t="s">
        <v>2323</v>
      </c>
      <c r="G12" t="s">
        <v>11124</v>
      </c>
      <c r="H12" s="105">
        <v>0</v>
      </c>
      <c r="I12" s="105">
        <v>0</v>
      </c>
      <c r="J12" s="105">
        <v>0</v>
      </c>
      <c r="K12" s="105">
        <v>0.48</v>
      </c>
      <c r="L12" s="105">
        <v>0</v>
      </c>
      <c r="M12" s="105">
        <v>0</v>
      </c>
      <c r="N12" s="105">
        <v>0</v>
      </c>
      <c r="O12" s="105">
        <v>0.06</v>
      </c>
      <c r="P12" s="105">
        <v>0.54</v>
      </c>
      <c r="Q12" s="105"/>
      <c r="R12" t="s">
        <v>9712</v>
      </c>
      <c r="S12" t="s">
        <v>9717</v>
      </c>
      <c r="T12" t="s">
        <v>9724</v>
      </c>
      <c r="U12" s="2" t="s">
        <v>9715</v>
      </c>
      <c r="V12" t="s">
        <v>7830</v>
      </c>
      <c r="X12" s="2"/>
    </row>
    <row r="13" spans="1:24" x14ac:dyDescent="0.25">
      <c r="A13" t="s">
        <v>8793</v>
      </c>
      <c r="B13" s="12" t="s">
        <v>11428</v>
      </c>
      <c r="C13" t="s">
        <v>10024</v>
      </c>
      <c r="D13" t="s">
        <v>0</v>
      </c>
      <c r="E13" t="s">
        <v>11429</v>
      </c>
      <c r="F13" t="s">
        <v>2323</v>
      </c>
      <c r="G13" t="s">
        <v>11124</v>
      </c>
      <c r="H13" s="105">
        <v>0</v>
      </c>
      <c r="I13" s="105">
        <v>0</v>
      </c>
      <c r="J13" s="105">
        <v>0</v>
      </c>
      <c r="K13" s="105">
        <v>4.9000000000000004</v>
      </c>
      <c r="L13" s="105">
        <v>0</v>
      </c>
      <c r="M13" s="105">
        <v>0</v>
      </c>
      <c r="N13" s="105">
        <v>0</v>
      </c>
      <c r="O13" s="105">
        <v>0.64</v>
      </c>
      <c r="P13" s="105">
        <v>5.54</v>
      </c>
      <c r="Q13" s="105"/>
      <c r="R13" t="s">
        <v>9712</v>
      </c>
      <c r="S13" t="s">
        <v>9717</v>
      </c>
      <c r="T13" t="s">
        <v>9724</v>
      </c>
      <c r="U13" s="2" t="s">
        <v>9715</v>
      </c>
      <c r="V13" t="s">
        <v>7830</v>
      </c>
      <c r="X13" s="2"/>
    </row>
    <row r="14" spans="1:24" x14ac:dyDescent="0.25">
      <c r="A14" t="s">
        <v>8793</v>
      </c>
      <c r="B14" s="12" t="s">
        <v>11430</v>
      </c>
      <c r="C14" t="s">
        <v>10024</v>
      </c>
      <c r="D14" t="s">
        <v>0</v>
      </c>
      <c r="E14" t="s">
        <v>11431</v>
      </c>
      <c r="F14" t="s">
        <v>2323</v>
      </c>
      <c r="G14" t="s">
        <v>11124</v>
      </c>
      <c r="H14" s="105">
        <v>0</v>
      </c>
      <c r="I14" s="105">
        <v>0</v>
      </c>
      <c r="J14" s="105">
        <v>0</v>
      </c>
      <c r="K14" s="105">
        <v>10</v>
      </c>
      <c r="L14" s="105">
        <v>0</v>
      </c>
      <c r="M14" s="105">
        <v>0</v>
      </c>
      <c r="N14" s="105">
        <v>0</v>
      </c>
      <c r="O14" s="105">
        <v>1.3</v>
      </c>
      <c r="P14" s="105">
        <v>11.3</v>
      </c>
      <c r="Q14" s="105"/>
      <c r="R14" t="s">
        <v>9712</v>
      </c>
      <c r="S14" t="s">
        <v>9717</v>
      </c>
      <c r="T14" t="s">
        <v>9724</v>
      </c>
      <c r="U14" s="2" t="s">
        <v>9715</v>
      </c>
      <c r="V14" t="s">
        <v>7830</v>
      </c>
      <c r="X14" s="2"/>
    </row>
    <row r="15" spans="1:24" x14ac:dyDescent="0.25">
      <c r="A15" t="s">
        <v>8793</v>
      </c>
      <c r="B15" s="12" t="s">
        <v>11432</v>
      </c>
      <c r="C15" t="s">
        <v>10024</v>
      </c>
      <c r="D15" t="s">
        <v>0</v>
      </c>
      <c r="E15" t="s">
        <v>11433</v>
      </c>
      <c r="F15" t="s">
        <v>1349</v>
      </c>
      <c r="G15" t="s">
        <v>3100</v>
      </c>
      <c r="H15" s="105">
        <v>1.7999999999999998</v>
      </c>
      <c r="I15" s="105">
        <v>0</v>
      </c>
      <c r="J15" s="105">
        <v>0</v>
      </c>
      <c r="K15" s="105">
        <v>16.11</v>
      </c>
      <c r="L15" s="105">
        <v>0</v>
      </c>
      <c r="M15" s="105">
        <v>0</v>
      </c>
      <c r="N15" s="105">
        <v>0</v>
      </c>
      <c r="O15" s="105">
        <v>2.09</v>
      </c>
      <c r="P15" s="105">
        <v>20</v>
      </c>
      <c r="Q15" s="105"/>
      <c r="R15" t="s">
        <v>9712</v>
      </c>
      <c r="S15" t="s">
        <v>9717</v>
      </c>
      <c r="T15" t="s">
        <v>9724</v>
      </c>
      <c r="U15" s="2" t="s">
        <v>9715</v>
      </c>
      <c r="V15" t="s">
        <v>7830</v>
      </c>
      <c r="X15" s="2"/>
    </row>
    <row r="16" spans="1:24" x14ac:dyDescent="0.25">
      <c r="A16" t="s">
        <v>8793</v>
      </c>
      <c r="B16" s="12" t="s">
        <v>11434</v>
      </c>
      <c r="C16" t="s">
        <v>10024</v>
      </c>
      <c r="D16" t="s">
        <v>0</v>
      </c>
      <c r="E16" t="s">
        <v>11435</v>
      </c>
      <c r="F16" t="s">
        <v>1738</v>
      </c>
      <c r="G16" t="s">
        <v>11315</v>
      </c>
      <c r="H16" s="105">
        <v>242.56</v>
      </c>
      <c r="I16" s="105">
        <v>0</v>
      </c>
      <c r="J16" s="105">
        <v>0</v>
      </c>
      <c r="K16" s="105">
        <v>27.92</v>
      </c>
      <c r="L16" s="105">
        <v>0</v>
      </c>
      <c r="M16" s="105">
        <v>0</v>
      </c>
      <c r="N16" s="105">
        <v>0</v>
      </c>
      <c r="O16" s="105">
        <v>3.63</v>
      </c>
      <c r="P16" s="105">
        <v>274.11</v>
      </c>
      <c r="Q16" s="105"/>
      <c r="R16" s="194" t="s">
        <v>9712</v>
      </c>
      <c r="S16" t="s">
        <v>9717</v>
      </c>
      <c r="T16" t="s">
        <v>9724</v>
      </c>
      <c r="U16" s="2" t="s">
        <v>9722</v>
      </c>
      <c r="V16" t="s">
        <v>7830</v>
      </c>
      <c r="X16" s="2"/>
    </row>
    <row r="17" spans="1:24" x14ac:dyDescent="0.25">
      <c r="A17" t="s">
        <v>8793</v>
      </c>
      <c r="B17" s="12" t="s">
        <v>11436</v>
      </c>
      <c r="C17" t="s">
        <v>10024</v>
      </c>
      <c r="D17" t="s">
        <v>0</v>
      </c>
      <c r="E17" t="s">
        <v>11437</v>
      </c>
      <c r="F17" t="s">
        <v>2522</v>
      </c>
      <c r="G17" t="s">
        <v>2523</v>
      </c>
      <c r="H17" s="105">
        <v>0</v>
      </c>
      <c r="I17" s="105">
        <v>0</v>
      </c>
      <c r="J17" s="105">
        <v>0</v>
      </c>
      <c r="K17" s="105">
        <v>31.2</v>
      </c>
      <c r="L17" s="105">
        <v>0</v>
      </c>
      <c r="M17" s="105">
        <v>0</v>
      </c>
      <c r="N17" s="105">
        <v>0</v>
      </c>
      <c r="O17" s="105">
        <v>4.0599999999999996</v>
      </c>
      <c r="P17" s="105">
        <v>35.26</v>
      </c>
      <c r="Q17" s="105"/>
      <c r="R17" t="s">
        <v>9712</v>
      </c>
      <c r="S17" t="s">
        <v>9717</v>
      </c>
      <c r="T17" t="s">
        <v>9724</v>
      </c>
      <c r="U17" s="2" t="s">
        <v>9715</v>
      </c>
      <c r="V17" t="s">
        <v>7830</v>
      </c>
      <c r="X17" s="2"/>
    </row>
    <row r="18" spans="1:24" x14ac:dyDescent="0.25">
      <c r="A18" t="s">
        <v>8793</v>
      </c>
      <c r="B18" s="12" t="s">
        <v>11430</v>
      </c>
      <c r="C18" t="s">
        <v>10024</v>
      </c>
      <c r="D18" t="s">
        <v>0</v>
      </c>
      <c r="E18" t="s">
        <v>11438</v>
      </c>
      <c r="F18" t="s">
        <v>2323</v>
      </c>
      <c r="G18" t="s">
        <v>11124</v>
      </c>
      <c r="H18" s="105">
        <v>0</v>
      </c>
      <c r="I18" s="105">
        <v>0</v>
      </c>
      <c r="J18" s="105">
        <v>0</v>
      </c>
      <c r="K18" s="105">
        <v>7.8</v>
      </c>
      <c r="L18" s="105">
        <v>0</v>
      </c>
      <c r="M18" s="105">
        <v>0</v>
      </c>
      <c r="N18" s="105">
        <v>0</v>
      </c>
      <c r="O18" s="105">
        <v>1.01</v>
      </c>
      <c r="P18" s="105">
        <v>8.81</v>
      </c>
      <c r="Q18" s="105"/>
      <c r="R18" t="s">
        <v>9712</v>
      </c>
      <c r="S18" t="s">
        <v>9717</v>
      </c>
      <c r="T18" t="s">
        <v>9724</v>
      </c>
      <c r="U18" s="2" t="s">
        <v>9715</v>
      </c>
      <c r="V18" t="s">
        <v>7830</v>
      </c>
      <c r="X18" s="2"/>
    </row>
    <row r="19" spans="1:24" x14ac:dyDescent="0.25">
      <c r="A19" t="s">
        <v>8793</v>
      </c>
      <c r="B19" s="12" t="s">
        <v>11421</v>
      </c>
      <c r="C19" t="s">
        <v>10024</v>
      </c>
      <c r="D19" t="s">
        <v>0</v>
      </c>
      <c r="E19" t="s">
        <v>11439</v>
      </c>
      <c r="F19" t="s">
        <v>2323</v>
      </c>
      <c r="G19" t="s">
        <v>11124</v>
      </c>
      <c r="H19" s="105">
        <v>0</v>
      </c>
      <c r="I19" s="105">
        <v>0</v>
      </c>
      <c r="J19" s="105">
        <v>0</v>
      </c>
      <c r="K19" s="105">
        <v>7.5</v>
      </c>
      <c r="L19" s="105">
        <v>0</v>
      </c>
      <c r="M19" s="105">
        <v>0</v>
      </c>
      <c r="N19" s="105">
        <v>0</v>
      </c>
      <c r="O19" s="105">
        <v>0.98</v>
      </c>
      <c r="P19" s="105">
        <v>8.48</v>
      </c>
      <c r="Q19" s="105"/>
      <c r="R19" t="s">
        <v>9712</v>
      </c>
      <c r="S19" t="s">
        <v>9717</v>
      </c>
      <c r="T19" t="s">
        <v>9724</v>
      </c>
      <c r="U19" s="2" t="s">
        <v>9715</v>
      </c>
      <c r="V19" t="s">
        <v>7830</v>
      </c>
      <c r="X19" s="2"/>
    </row>
    <row r="20" spans="1:24" x14ac:dyDescent="0.25">
      <c r="A20" t="s">
        <v>8793</v>
      </c>
      <c r="B20" s="12" t="s">
        <v>11440</v>
      </c>
      <c r="C20" t="s">
        <v>10024</v>
      </c>
      <c r="D20" t="s">
        <v>0</v>
      </c>
      <c r="E20" t="s">
        <v>11441</v>
      </c>
      <c r="F20" t="s">
        <v>8931</v>
      </c>
      <c r="G20" t="s">
        <v>11135</v>
      </c>
      <c r="H20" s="105">
        <v>0</v>
      </c>
      <c r="I20" s="105">
        <v>0</v>
      </c>
      <c r="J20" s="105">
        <v>0</v>
      </c>
      <c r="K20" s="105">
        <v>67.790000000000006</v>
      </c>
      <c r="L20" s="105">
        <v>0</v>
      </c>
      <c r="M20" s="105">
        <v>0</v>
      </c>
      <c r="N20" s="105">
        <v>0</v>
      </c>
      <c r="O20" s="105">
        <v>8.81</v>
      </c>
      <c r="P20" s="105">
        <v>76.600000000000009</v>
      </c>
      <c r="Q20" s="105"/>
      <c r="R20" t="s">
        <v>9712</v>
      </c>
      <c r="S20" t="s">
        <v>9717</v>
      </c>
      <c r="T20" t="s">
        <v>9724</v>
      </c>
      <c r="U20" s="2" t="s">
        <v>9715</v>
      </c>
      <c r="V20" t="s">
        <v>7830</v>
      </c>
      <c r="X20" s="2"/>
    </row>
    <row r="21" spans="1:24" x14ac:dyDescent="0.25">
      <c r="A21" t="s">
        <v>8793</v>
      </c>
      <c r="B21" s="12" t="s">
        <v>11421</v>
      </c>
      <c r="C21" t="s">
        <v>10024</v>
      </c>
      <c r="D21" t="s">
        <v>0</v>
      </c>
      <c r="E21" t="s">
        <v>11442</v>
      </c>
      <c r="F21" t="s">
        <v>6816</v>
      </c>
      <c r="G21" t="s">
        <v>11151</v>
      </c>
      <c r="H21" s="105">
        <v>0</v>
      </c>
      <c r="I21" s="105">
        <v>0</v>
      </c>
      <c r="J21" s="105">
        <v>0</v>
      </c>
      <c r="K21" s="105">
        <v>119.4</v>
      </c>
      <c r="L21" s="105">
        <v>0</v>
      </c>
      <c r="M21" s="105">
        <v>0</v>
      </c>
      <c r="N21" s="105">
        <v>0</v>
      </c>
      <c r="O21" s="105">
        <v>15.52</v>
      </c>
      <c r="P21" s="105">
        <v>134.92000000000002</v>
      </c>
      <c r="Q21" s="105"/>
      <c r="R21" t="s">
        <v>9712</v>
      </c>
      <c r="S21" t="s">
        <v>9717</v>
      </c>
      <c r="T21" t="s">
        <v>9724</v>
      </c>
      <c r="U21" s="2" t="s">
        <v>9715</v>
      </c>
      <c r="V21" t="s">
        <v>7830</v>
      </c>
      <c r="X21" s="2"/>
    </row>
    <row r="22" spans="1:24" x14ac:dyDescent="0.25">
      <c r="A22" t="s">
        <v>8793</v>
      </c>
      <c r="B22" s="12" t="s">
        <v>11418</v>
      </c>
      <c r="C22" t="s">
        <v>10024</v>
      </c>
      <c r="D22" t="s">
        <v>0</v>
      </c>
      <c r="E22" t="s">
        <v>11443</v>
      </c>
      <c r="F22" t="s">
        <v>8931</v>
      </c>
      <c r="G22" t="s">
        <v>11135</v>
      </c>
      <c r="H22" s="105">
        <v>0</v>
      </c>
      <c r="I22" s="105">
        <v>0</v>
      </c>
      <c r="J22" s="105">
        <v>0</v>
      </c>
      <c r="K22" s="105">
        <v>6.5</v>
      </c>
      <c r="L22" s="105">
        <v>0</v>
      </c>
      <c r="M22" s="105">
        <v>0</v>
      </c>
      <c r="N22" s="105">
        <v>0</v>
      </c>
      <c r="O22" s="105">
        <v>0.84</v>
      </c>
      <c r="P22" s="105">
        <v>7.34</v>
      </c>
      <c r="Q22" s="105"/>
      <c r="R22" t="s">
        <v>9712</v>
      </c>
      <c r="S22" t="s">
        <v>9717</v>
      </c>
      <c r="T22" t="s">
        <v>9724</v>
      </c>
      <c r="U22" s="2" t="s">
        <v>9715</v>
      </c>
      <c r="V22" t="s">
        <v>7830</v>
      </c>
      <c r="X22" s="2"/>
    </row>
    <row r="23" spans="1:24" x14ac:dyDescent="0.25">
      <c r="A23" t="s">
        <v>8793</v>
      </c>
      <c r="B23" s="12" t="s">
        <v>11444</v>
      </c>
      <c r="C23" t="s">
        <v>10024</v>
      </c>
      <c r="D23" t="s">
        <v>0</v>
      </c>
      <c r="E23" t="s">
        <v>11445</v>
      </c>
      <c r="F23" t="s">
        <v>2323</v>
      </c>
      <c r="G23" t="s">
        <v>11124</v>
      </c>
      <c r="H23" s="105">
        <v>0</v>
      </c>
      <c r="I23" s="105">
        <v>0</v>
      </c>
      <c r="J23" s="105">
        <v>0</v>
      </c>
      <c r="K23" s="105">
        <v>1.8</v>
      </c>
      <c r="L23" s="105">
        <v>0</v>
      </c>
      <c r="M23" s="105">
        <v>0</v>
      </c>
      <c r="N23" s="105">
        <v>0</v>
      </c>
      <c r="O23" s="105">
        <v>0.23</v>
      </c>
      <c r="P23" s="105">
        <v>2.0300000000000002</v>
      </c>
      <c r="Q23" s="105"/>
      <c r="R23" t="s">
        <v>9712</v>
      </c>
      <c r="S23" t="s">
        <v>9717</v>
      </c>
      <c r="T23" t="s">
        <v>9724</v>
      </c>
      <c r="U23" s="2" t="s">
        <v>9715</v>
      </c>
      <c r="V23" t="s">
        <v>7830</v>
      </c>
      <c r="X23" s="2"/>
    </row>
    <row r="24" spans="1:24" x14ac:dyDescent="0.25">
      <c r="A24" t="s">
        <v>8793</v>
      </c>
      <c r="B24" s="12" t="s">
        <v>11426</v>
      </c>
      <c r="C24" t="s">
        <v>10024</v>
      </c>
      <c r="D24" t="s">
        <v>0</v>
      </c>
      <c r="E24" t="s">
        <v>11446</v>
      </c>
      <c r="F24" t="s">
        <v>636</v>
      </c>
      <c r="G24" t="s">
        <v>11121</v>
      </c>
      <c r="H24" s="105">
        <v>0</v>
      </c>
      <c r="I24" s="105">
        <v>0</v>
      </c>
      <c r="J24" s="105">
        <v>0</v>
      </c>
      <c r="K24" s="105">
        <v>35.380000000000003</v>
      </c>
      <c r="L24" s="105">
        <v>0</v>
      </c>
      <c r="M24" s="105">
        <v>0</v>
      </c>
      <c r="N24" s="105">
        <v>0</v>
      </c>
      <c r="O24" s="105">
        <v>4.5999999999999996</v>
      </c>
      <c r="P24" s="105">
        <v>39.980000000000004</v>
      </c>
      <c r="Q24" s="105"/>
      <c r="R24" t="s">
        <v>9712</v>
      </c>
      <c r="S24" t="s">
        <v>9717</v>
      </c>
      <c r="T24" t="s">
        <v>9724</v>
      </c>
      <c r="U24" s="2" t="s">
        <v>9715</v>
      </c>
      <c r="V24" t="s">
        <v>7830</v>
      </c>
      <c r="X24" s="2"/>
    </row>
    <row r="25" spans="1:24" x14ac:dyDescent="0.25">
      <c r="A25" t="s">
        <v>8793</v>
      </c>
      <c r="B25" s="12" t="s">
        <v>11418</v>
      </c>
      <c r="C25" t="s">
        <v>10024</v>
      </c>
      <c r="D25" t="s">
        <v>0</v>
      </c>
      <c r="E25" t="s">
        <v>11447</v>
      </c>
      <c r="F25" t="s">
        <v>8931</v>
      </c>
      <c r="G25" t="s">
        <v>11135</v>
      </c>
      <c r="H25" s="105">
        <v>0</v>
      </c>
      <c r="I25" s="105">
        <v>0</v>
      </c>
      <c r="J25" s="105">
        <v>0</v>
      </c>
      <c r="K25" s="105">
        <v>14</v>
      </c>
      <c r="L25" s="105">
        <v>0</v>
      </c>
      <c r="M25" s="105">
        <v>0</v>
      </c>
      <c r="N25" s="105">
        <v>0</v>
      </c>
      <c r="O25" s="105">
        <v>1.82</v>
      </c>
      <c r="P25" s="105">
        <v>15.82</v>
      </c>
      <c r="Q25" s="105"/>
      <c r="R25" t="s">
        <v>9712</v>
      </c>
      <c r="S25" t="s">
        <v>9717</v>
      </c>
      <c r="T25" t="s">
        <v>9724</v>
      </c>
      <c r="U25" s="2" t="s">
        <v>9715</v>
      </c>
      <c r="V25" t="s">
        <v>7830</v>
      </c>
      <c r="X25" s="2"/>
    </row>
    <row r="26" spans="1:24" x14ac:dyDescent="0.25">
      <c r="A26" t="s">
        <v>8793</v>
      </c>
      <c r="B26" s="12" t="s">
        <v>11432</v>
      </c>
      <c r="C26" t="s">
        <v>10024</v>
      </c>
      <c r="D26" t="s">
        <v>0</v>
      </c>
      <c r="E26" t="s">
        <v>11448</v>
      </c>
      <c r="F26" t="s">
        <v>2323</v>
      </c>
      <c r="G26" t="s">
        <v>11124</v>
      </c>
      <c r="H26" s="105">
        <v>0</v>
      </c>
      <c r="I26" s="105">
        <v>0</v>
      </c>
      <c r="J26" s="105">
        <v>0</v>
      </c>
      <c r="K26" s="105">
        <v>4.32</v>
      </c>
      <c r="L26" s="105">
        <v>0</v>
      </c>
      <c r="M26" s="105">
        <v>0</v>
      </c>
      <c r="N26" s="105">
        <v>0</v>
      </c>
      <c r="O26" s="105">
        <v>0.56000000000000005</v>
      </c>
      <c r="P26" s="105">
        <v>4.8800000000000008</v>
      </c>
      <c r="Q26" s="105"/>
      <c r="R26" t="s">
        <v>9712</v>
      </c>
      <c r="S26" t="s">
        <v>9717</v>
      </c>
      <c r="T26" t="s">
        <v>9724</v>
      </c>
      <c r="U26" s="2" t="s">
        <v>9715</v>
      </c>
      <c r="V26" t="s">
        <v>7830</v>
      </c>
      <c r="X26" s="2"/>
    </row>
    <row r="27" spans="1:24" x14ac:dyDescent="0.25">
      <c r="A27" t="s">
        <v>8793</v>
      </c>
      <c r="B27" s="12" t="s">
        <v>11449</v>
      </c>
      <c r="C27" t="s">
        <v>10024</v>
      </c>
      <c r="D27" t="s">
        <v>0</v>
      </c>
      <c r="E27" t="s">
        <v>11450</v>
      </c>
      <c r="F27" t="s">
        <v>6776</v>
      </c>
      <c r="G27" t="s">
        <v>11161</v>
      </c>
      <c r="H27" s="105">
        <v>0</v>
      </c>
      <c r="I27" s="105">
        <v>0</v>
      </c>
      <c r="J27" s="105">
        <v>0</v>
      </c>
      <c r="K27" s="105">
        <v>25</v>
      </c>
      <c r="L27" s="105">
        <v>0</v>
      </c>
      <c r="M27" s="105">
        <v>0</v>
      </c>
      <c r="N27" s="105">
        <v>0</v>
      </c>
      <c r="O27" s="105">
        <v>3.25</v>
      </c>
      <c r="P27" s="105">
        <v>28.25</v>
      </c>
      <c r="Q27" s="105"/>
      <c r="R27" t="s">
        <v>9712</v>
      </c>
      <c r="S27" t="s">
        <v>9717</v>
      </c>
      <c r="T27" t="s">
        <v>9724</v>
      </c>
      <c r="U27" s="2" t="s">
        <v>9715</v>
      </c>
      <c r="V27" t="s">
        <v>7830</v>
      </c>
      <c r="X27" s="2"/>
    </row>
    <row r="28" spans="1:24" x14ac:dyDescent="0.25">
      <c r="A28" t="s">
        <v>8793</v>
      </c>
      <c r="B28" s="12" t="s">
        <v>11421</v>
      </c>
      <c r="C28" t="s">
        <v>10024</v>
      </c>
      <c r="D28" t="s">
        <v>0</v>
      </c>
      <c r="E28" t="s">
        <v>11451</v>
      </c>
      <c r="F28" t="s">
        <v>1349</v>
      </c>
      <c r="G28" t="s">
        <v>3100</v>
      </c>
      <c r="H28" s="105">
        <v>0.69000000000000006</v>
      </c>
      <c r="I28" s="105">
        <v>0</v>
      </c>
      <c r="J28" s="105">
        <v>0</v>
      </c>
      <c r="K28" s="105">
        <v>6.47</v>
      </c>
      <c r="L28" s="105">
        <v>0</v>
      </c>
      <c r="M28" s="105">
        <v>0</v>
      </c>
      <c r="N28" s="105">
        <v>0</v>
      </c>
      <c r="O28" s="105">
        <v>0.84</v>
      </c>
      <c r="P28" s="105">
        <v>8</v>
      </c>
      <c r="Q28" s="105"/>
      <c r="R28" t="s">
        <v>9712</v>
      </c>
      <c r="S28" t="s">
        <v>9717</v>
      </c>
      <c r="T28" t="s">
        <v>9724</v>
      </c>
      <c r="U28" s="2" t="s">
        <v>9715</v>
      </c>
      <c r="V28" t="s">
        <v>7830</v>
      </c>
      <c r="X28" s="2"/>
    </row>
    <row r="29" spans="1:24" x14ac:dyDescent="0.25">
      <c r="A29" t="s">
        <v>8793</v>
      </c>
      <c r="B29" s="12" t="s">
        <v>11426</v>
      </c>
      <c r="C29" t="s">
        <v>10024</v>
      </c>
      <c r="D29" t="s">
        <v>0</v>
      </c>
      <c r="E29" t="s">
        <v>11452</v>
      </c>
      <c r="F29" t="s">
        <v>6816</v>
      </c>
      <c r="G29" t="s">
        <v>11151</v>
      </c>
      <c r="H29" s="105">
        <v>0</v>
      </c>
      <c r="I29" s="105">
        <v>0</v>
      </c>
      <c r="J29" s="105">
        <v>0</v>
      </c>
      <c r="K29" s="105">
        <v>10.36</v>
      </c>
      <c r="L29" s="105">
        <v>0</v>
      </c>
      <c r="M29" s="105">
        <v>0</v>
      </c>
      <c r="N29" s="105">
        <v>0</v>
      </c>
      <c r="O29" s="105">
        <v>1.35</v>
      </c>
      <c r="P29" s="105">
        <v>11.709999999999999</v>
      </c>
      <c r="Q29" s="105"/>
      <c r="R29" t="s">
        <v>9712</v>
      </c>
      <c r="S29" t="s">
        <v>9717</v>
      </c>
      <c r="T29" t="s">
        <v>9724</v>
      </c>
      <c r="U29" s="2" t="s">
        <v>9715</v>
      </c>
      <c r="V29" t="s">
        <v>7830</v>
      </c>
      <c r="X29" s="2"/>
    </row>
    <row r="30" spans="1:24" x14ac:dyDescent="0.25">
      <c r="A30" t="s">
        <v>8793</v>
      </c>
      <c r="B30" s="12" t="s">
        <v>11440</v>
      </c>
      <c r="C30" t="s">
        <v>10024</v>
      </c>
      <c r="D30" t="s">
        <v>0</v>
      </c>
      <c r="E30" t="s">
        <v>11453</v>
      </c>
      <c r="F30" t="s">
        <v>1349</v>
      </c>
      <c r="G30" t="s">
        <v>3100</v>
      </c>
      <c r="H30" s="105">
        <v>0.4</v>
      </c>
      <c r="I30" s="105">
        <v>0</v>
      </c>
      <c r="J30" s="105">
        <v>0</v>
      </c>
      <c r="K30" s="105">
        <v>3.63</v>
      </c>
      <c r="L30" s="105">
        <v>0</v>
      </c>
      <c r="M30" s="105">
        <v>0</v>
      </c>
      <c r="N30" s="105">
        <v>0</v>
      </c>
      <c r="O30" s="105">
        <v>0.47</v>
      </c>
      <c r="P30" s="105">
        <v>4.5</v>
      </c>
      <c r="Q30" s="105"/>
      <c r="R30" t="s">
        <v>9712</v>
      </c>
      <c r="S30" t="s">
        <v>9717</v>
      </c>
      <c r="T30" t="s">
        <v>9724</v>
      </c>
      <c r="U30" s="2" t="s">
        <v>9715</v>
      </c>
      <c r="V30" t="s">
        <v>7830</v>
      </c>
      <c r="X30" s="2"/>
    </row>
    <row r="31" spans="1:24" x14ac:dyDescent="0.25">
      <c r="A31" t="s">
        <v>8793</v>
      </c>
      <c r="B31" s="12" t="s">
        <v>11436</v>
      </c>
      <c r="C31" t="s">
        <v>10024</v>
      </c>
      <c r="D31" t="s">
        <v>0</v>
      </c>
      <c r="E31" t="s">
        <v>11454</v>
      </c>
      <c r="F31" t="s">
        <v>2323</v>
      </c>
      <c r="G31" t="s">
        <v>11124</v>
      </c>
      <c r="H31" s="105">
        <v>0</v>
      </c>
      <c r="I31" s="105">
        <v>0</v>
      </c>
      <c r="J31" s="105">
        <v>0</v>
      </c>
      <c r="K31" s="105">
        <v>4.2</v>
      </c>
      <c r="L31" s="105">
        <v>0</v>
      </c>
      <c r="M31" s="105">
        <v>0</v>
      </c>
      <c r="N31" s="105">
        <v>0</v>
      </c>
      <c r="O31" s="105">
        <v>0.55000000000000004</v>
      </c>
      <c r="P31" s="105">
        <v>4.75</v>
      </c>
      <c r="Q31" s="105"/>
      <c r="R31" t="s">
        <v>9712</v>
      </c>
      <c r="S31" t="s">
        <v>9717</v>
      </c>
      <c r="T31" t="s">
        <v>9724</v>
      </c>
      <c r="U31" s="2" t="s">
        <v>9715</v>
      </c>
      <c r="V31" t="s">
        <v>7830</v>
      </c>
      <c r="X31" s="2"/>
    </row>
    <row r="32" spans="1:24" x14ac:dyDescent="0.25">
      <c r="A32" t="s">
        <v>8793</v>
      </c>
      <c r="B32" s="12" t="s">
        <v>11444</v>
      </c>
      <c r="C32" t="s">
        <v>10024</v>
      </c>
      <c r="D32" t="s">
        <v>0</v>
      </c>
      <c r="E32" t="s">
        <v>11455</v>
      </c>
      <c r="F32" t="s">
        <v>2323</v>
      </c>
      <c r="G32" t="s">
        <v>11124</v>
      </c>
      <c r="H32" s="105">
        <v>0</v>
      </c>
      <c r="I32" s="105">
        <v>0</v>
      </c>
      <c r="J32" s="105">
        <v>0</v>
      </c>
      <c r="K32" s="105">
        <v>0.4</v>
      </c>
      <c r="L32" s="105">
        <v>0</v>
      </c>
      <c r="M32" s="105">
        <v>0</v>
      </c>
      <c r="N32" s="105">
        <v>0</v>
      </c>
      <c r="O32" s="105">
        <v>0.05</v>
      </c>
      <c r="P32" s="105">
        <v>0.45</v>
      </c>
      <c r="Q32" s="105"/>
      <c r="R32" t="s">
        <v>9712</v>
      </c>
      <c r="S32" t="s">
        <v>9717</v>
      </c>
      <c r="T32" t="s">
        <v>9724</v>
      </c>
      <c r="U32" s="2" t="s">
        <v>9715</v>
      </c>
      <c r="V32" t="s">
        <v>7830</v>
      </c>
      <c r="X32" s="2"/>
    </row>
    <row r="33" spans="1:24" x14ac:dyDescent="0.25">
      <c r="A33" t="s">
        <v>8793</v>
      </c>
      <c r="B33" s="12" t="s">
        <v>11456</v>
      </c>
      <c r="C33" t="s">
        <v>10024</v>
      </c>
      <c r="D33" t="s">
        <v>0</v>
      </c>
      <c r="E33" t="s">
        <v>11457</v>
      </c>
      <c r="F33" t="s">
        <v>6772</v>
      </c>
      <c r="G33" t="s">
        <v>11458</v>
      </c>
      <c r="H33" s="105">
        <v>0</v>
      </c>
      <c r="I33" s="105">
        <v>0</v>
      </c>
      <c r="J33" s="105">
        <v>0</v>
      </c>
      <c r="K33" s="105">
        <v>20</v>
      </c>
      <c r="L33" s="105">
        <v>0</v>
      </c>
      <c r="M33" s="105">
        <v>0</v>
      </c>
      <c r="N33" s="105">
        <v>0</v>
      </c>
      <c r="O33" s="105">
        <v>2.6</v>
      </c>
      <c r="P33" s="105">
        <v>22.6</v>
      </c>
      <c r="Q33" s="105"/>
      <c r="R33" t="s">
        <v>9712</v>
      </c>
      <c r="S33" t="s">
        <v>9717</v>
      </c>
      <c r="T33" t="s">
        <v>9724</v>
      </c>
      <c r="U33" s="2" t="s">
        <v>9715</v>
      </c>
      <c r="V33" t="s">
        <v>7830</v>
      </c>
      <c r="X33" s="2"/>
    </row>
    <row r="34" spans="1:24" x14ac:dyDescent="0.25">
      <c r="A34" t="s">
        <v>8793</v>
      </c>
      <c r="B34" s="12" t="s">
        <v>11436</v>
      </c>
      <c r="C34" t="s">
        <v>10024</v>
      </c>
      <c r="D34" t="s">
        <v>0</v>
      </c>
      <c r="E34" t="s">
        <v>11459</v>
      </c>
      <c r="F34" t="s">
        <v>2323</v>
      </c>
      <c r="G34" t="s">
        <v>11124</v>
      </c>
      <c r="H34" s="105">
        <v>0</v>
      </c>
      <c r="I34" s="105">
        <v>0</v>
      </c>
      <c r="J34" s="105">
        <v>0</v>
      </c>
      <c r="K34" s="105">
        <v>9.6</v>
      </c>
      <c r="L34" s="105">
        <v>0</v>
      </c>
      <c r="M34" s="105">
        <v>0</v>
      </c>
      <c r="N34" s="105">
        <v>0</v>
      </c>
      <c r="O34" s="105">
        <v>1.25</v>
      </c>
      <c r="P34" s="105">
        <v>10.85</v>
      </c>
      <c r="Q34" s="105"/>
      <c r="R34" t="s">
        <v>9712</v>
      </c>
      <c r="S34" t="s">
        <v>9717</v>
      </c>
      <c r="T34" t="s">
        <v>9724</v>
      </c>
      <c r="U34" s="2" t="s">
        <v>9715</v>
      </c>
      <c r="V34" t="s">
        <v>7830</v>
      </c>
      <c r="X34" s="2"/>
    </row>
    <row r="35" spans="1:24" x14ac:dyDescent="0.25">
      <c r="A35" t="s">
        <v>8793</v>
      </c>
      <c r="B35" s="12" t="s">
        <v>11421</v>
      </c>
      <c r="C35" t="s">
        <v>10024</v>
      </c>
      <c r="D35" t="s">
        <v>0</v>
      </c>
      <c r="E35" t="s">
        <v>11460</v>
      </c>
      <c r="F35" t="s">
        <v>6816</v>
      </c>
      <c r="G35" t="s">
        <v>11151</v>
      </c>
      <c r="H35" s="105">
        <v>0</v>
      </c>
      <c r="I35" s="105">
        <v>0</v>
      </c>
      <c r="J35" s="105">
        <v>0</v>
      </c>
      <c r="K35" s="105">
        <v>18.12</v>
      </c>
      <c r="L35" s="105">
        <v>0</v>
      </c>
      <c r="M35" s="105">
        <v>0</v>
      </c>
      <c r="N35" s="105">
        <v>0</v>
      </c>
      <c r="O35" s="105">
        <v>2.36</v>
      </c>
      <c r="P35" s="105">
        <v>20.48</v>
      </c>
      <c r="Q35" s="105"/>
      <c r="R35" t="s">
        <v>9712</v>
      </c>
      <c r="S35" t="s">
        <v>9717</v>
      </c>
      <c r="T35" t="s">
        <v>9724</v>
      </c>
      <c r="U35" s="2" t="s">
        <v>9715</v>
      </c>
      <c r="V35" t="s">
        <v>7830</v>
      </c>
      <c r="X35" s="2"/>
    </row>
    <row r="36" spans="1:24" x14ac:dyDescent="0.25">
      <c r="A36" t="s">
        <v>8793</v>
      </c>
      <c r="B36" s="12" t="s">
        <v>11461</v>
      </c>
      <c r="C36" t="s">
        <v>10024</v>
      </c>
      <c r="D36" t="s">
        <v>0</v>
      </c>
      <c r="E36" t="s">
        <v>11462</v>
      </c>
      <c r="F36" t="s">
        <v>8931</v>
      </c>
      <c r="G36" t="s">
        <v>11135</v>
      </c>
      <c r="H36" s="105">
        <v>0</v>
      </c>
      <c r="I36" s="105">
        <v>0</v>
      </c>
      <c r="J36" s="105">
        <v>0</v>
      </c>
      <c r="K36" s="105">
        <v>35.5</v>
      </c>
      <c r="L36" s="105">
        <v>0</v>
      </c>
      <c r="M36" s="105">
        <v>0</v>
      </c>
      <c r="N36" s="105">
        <v>0</v>
      </c>
      <c r="O36" s="105">
        <v>4.6100000000000003</v>
      </c>
      <c r="P36" s="105">
        <v>40.11</v>
      </c>
      <c r="Q36" s="105"/>
      <c r="R36" t="s">
        <v>9712</v>
      </c>
      <c r="S36" t="s">
        <v>9717</v>
      </c>
      <c r="T36" t="s">
        <v>9724</v>
      </c>
      <c r="U36" s="2" t="s">
        <v>9715</v>
      </c>
      <c r="V36" t="s">
        <v>7830</v>
      </c>
      <c r="X36" s="2"/>
    </row>
    <row r="37" spans="1:24" x14ac:dyDescent="0.25">
      <c r="A37" t="s">
        <v>8793</v>
      </c>
      <c r="B37" s="12" t="s">
        <v>11463</v>
      </c>
      <c r="C37" t="s">
        <v>10024</v>
      </c>
      <c r="D37" t="s">
        <v>0</v>
      </c>
      <c r="E37" t="s">
        <v>11464</v>
      </c>
      <c r="F37" t="s">
        <v>6776</v>
      </c>
      <c r="G37" t="s">
        <v>11161</v>
      </c>
      <c r="H37" s="105">
        <v>0</v>
      </c>
      <c r="I37" s="105">
        <v>0</v>
      </c>
      <c r="J37" s="105">
        <v>0</v>
      </c>
      <c r="K37" s="105">
        <v>41.63</v>
      </c>
      <c r="L37" s="105">
        <v>0</v>
      </c>
      <c r="M37" s="105">
        <v>0</v>
      </c>
      <c r="N37" s="105">
        <v>0</v>
      </c>
      <c r="O37" s="105">
        <v>5.41</v>
      </c>
      <c r="P37" s="105">
        <v>47.040000000000006</v>
      </c>
      <c r="Q37" s="105"/>
      <c r="R37" t="s">
        <v>9712</v>
      </c>
      <c r="S37" t="s">
        <v>9717</v>
      </c>
      <c r="T37" t="s">
        <v>9724</v>
      </c>
      <c r="U37" s="2" t="s">
        <v>9715</v>
      </c>
      <c r="V37" t="s">
        <v>7830</v>
      </c>
      <c r="X37" s="2"/>
    </row>
    <row r="38" spans="1:24" x14ac:dyDescent="0.25">
      <c r="A38" t="s">
        <v>8793</v>
      </c>
      <c r="B38" s="12" t="s">
        <v>11465</v>
      </c>
      <c r="C38" t="s">
        <v>10024</v>
      </c>
      <c r="D38" t="s">
        <v>0</v>
      </c>
      <c r="E38" t="s">
        <v>11466</v>
      </c>
      <c r="F38" t="s">
        <v>8977</v>
      </c>
      <c r="G38" t="s">
        <v>8978</v>
      </c>
      <c r="H38" s="105">
        <v>1.79</v>
      </c>
      <c r="I38" s="105">
        <v>0</v>
      </c>
      <c r="J38" s="105">
        <v>0</v>
      </c>
      <c r="K38" s="105">
        <v>16.12</v>
      </c>
      <c r="L38" s="105">
        <v>0</v>
      </c>
      <c r="M38" s="105">
        <v>0</v>
      </c>
      <c r="N38" s="105">
        <v>0</v>
      </c>
      <c r="O38" s="105">
        <v>2.1</v>
      </c>
      <c r="P38" s="105">
        <v>20.010000000000002</v>
      </c>
      <c r="Q38" s="105"/>
      <c r="R38" t="s">
        <v>9712</v>
      </c>
      <c r="S38" t="s">
        <v>9717</v>
      </c>
      <c r="T38" t="s">
        <v>9724</v>
      </c>
      <c r="U38" s="2" t="s">
        <v>9715</v>
      </c>
      <c r="V38" t="s">
        <v>7830</v>
      </c>
      <c r="X38" s="2"/>
    </row>
    <row r="39" spans="1:24" x14ac:dyDescent="0.25">
      <c r="A39" t="s">
        <v>8793</v>
      </c>
      <c r="B39" s="12" t="s">
        <v>11449</v>
      </c>
      <c r="C39" t="s">
        <v>10024</v>
      </c>
      <c r="D39" t="s">
        <v>0</v>
      </c>
      <c r="E39" t="s">
        <v>11467</v>
      </c>
      <c r="F39" t="s">
        <v>2323</v>
      </c>
      <c r="G39" t="s">
        <v>11124</v>
      </c>
      <c r="H39" s="105">
        <v>0</v>
      </c>
      <c r="I39" s="105">
        <v>0</v>
      </c>
      <c r="J39" s="105">
        <v>0</v>
      </c>
      <c r="K39" s="105">
        <v>0.53</v>
      </c>
      <c r="L39" s="105">
        <v>0</v>
      </c>
      <c r="M39" s="105">
        <v>0</v>
      </c>
      <c r="N39" s="105">
        <v>0</v>
      </c>
      <c r="O39" s="105">
        <v>7.0000000000000007E-2</v>
      </c>
      <c r="P39" s="105">
        <v>0.60000000000000009</v>
      </c>
      <c r="Q39" s="105"/>
      <c r="R39" t="s">
        <v>9712</v>
      </c>
      <c r="S39" t="s">
        <v>9717</v>
      </c>
      <c r="T39" t="s">
        <v>9724</v>
      </c>
      <c r="U39" s="2" t="s">
        <v>9715</v>
      </c>
      <c r="V39" t="s">
        <v>7830</v>
      </c>
      <c r="X39" s="2"/>
    </row>
    <row r="40" spans="1:24" x14ac:dyDescent="0.25">
      <c r="A40" t="s">
        <v>8793</v>
      </c>
      <c r="B40" s="12" t="s">
        <v>11468</v>
      </c>
      <c r="C40" t="s">
        <v>10024</v>
      </c>
      <c r="D40" t="s">
        <v>0</v>
      </c>
      <c r="E40" t="s">
        <v>11469</v>
      </c>
      <c r="F40" t="s">
        <v>2323</v>
      </c>
      <c r="G40" t="s">
        <v>11124</v>
      </c>
      <c r="H40" s="105">
        <v>0</v>
      </c>
      <c r="I40" s="105">
        <v>0</v>
      </c>
      <c r="J40" s="105">
        <v>0</v>
      </c>
      <c r="K40" s="105">
        <v>0.28000000000000003</v>
      </c>
      <c r="L40" s="105">
        <v>0</v>
      </c>
      <c r="M40" s="105">
        <v>0</v>
      </c>
      <c r="N40" s="105">
        <v>0</v>
      </c>
      <c r="O40" s="105">
        <v>0.04</v>
      </c>
      <c r="P40" s="105">
        <v>0.32</v>
      </c>
      <c r="Q40" s="105"/>
      <c r="R40" t="s">
        <v>9712</v>
      </c>
      <c r="S40" t="s">
        <v>9717</v>
      </c>
      <c r="T40" t="s">
        <v>9724</v>
      </c>
      <c r="U40" s="2" t="s">
        <v>9715</v>
      </c>
      <c r="V40" t="s">
        <v>7830</v>
      </c>
      <c r="X40" s="2"/>
    </row>
    <row r="41" spans="1:24" x14ac:dyDescent="0.25">
      <c r="A41" t="s">
        <v>8793</v>
      </c>
      <c r="B41" s="12" t="s">
        <v>11470</v>
      </c>
      <c r="C41" t="s">
        <v>10024</v>
      </c>
      <c r="D41" t="s">
        <v>0</v>
      </c>
      <c r="E41" t="s">
        <v>11471</v>
      </c>
      <c r="F41" t="s">
        <v>1349</v>
      </c>
      <c r="G41" t="s">
        <v>3100</v>
      </c>
      <c r="H41" s="105">
        <v>2.68</v>
      </c>
      <c r="I41" s="105">
        <v>0</v>
      </c>
      <c r="J41" s="105">
        <v>0</v>
      </c>
      <c r="K41" s="105">
        <v>24.18</v>
      </c>
      <c r="L41" s="105">
        <v>0</v>
      </c>
      <c r="M41" s="105">
        <v>0</v>
      </c>
      <c r="N41" s="105">
        <v>0</v>
      </c>
      <c r="O41" s="105">
        <v>3.14</v>
      </c>
      <c r="P41" s="105">
        <v>30</v>
      </c>
      <c r="Q41" s="105"/>
      <c r="R41" t="s">
        <v>9712</v>
      </c>
      <c r="S41" t="s">
        <v>9717</v>
      </c>
      <c r="T41" t="s">
        <v>9724</v>
      </c>
      <c r="U41" s="2" t="s">
        <v>9715</v>
      </c>
      <c r="V41" t="s">
        <v>7830</v>
      </c>
      <c r="X41" s="2"/>
    </row>
    <row r="42" spans="1:24" x14ac:dyDescent="0.25">
      <c r="A42" t="s">
        <v>8793</v>
      </c>
      <c r="B42" s="12" t="s">
        <v>11449</v>
      </c>
      <c r="C42" t="s">
        <v>10024</v>
      </c>
      <c r="D42" t="s">
        <v>0</v>
      </c>
      <c r="E42" t="s">
        <v>11472</v>
      </c>
      <c r="F42" t="s">
        <v>8931</v>
      </c>
      <c r="G42" t="s">
        <v>11135</v>
      </c>
      <c r="H42" s="105">
        <v>0</v>
      </c>
      <c r="I42" s="105">
        <v>0</v>
      </c>
      <c r="J42" s="105">
        <v>0</v>
      </c>
      <c r="K42" s="105">
        <v>35.22</v>
      </c>
      <c r="L42" s="105">
        <v>0</v>
      </c>
      <c r="M42" s="105">
        <v>0</v>
      </c>
      <c r="N42" s="105">
        <v>0</v>
      </c>
      <c r="O42" s="105">
        <v>4.58</v>
      </c>
      <c r="P42" s="105">
        <v>39.799999999999997</v>
      </c>
      <c r="Q42" s="105"/>
      <c r="R42" t="s">
        <v>9712</v>
      </c>
      <c r="S42" t="s">
        <v>9717</v>
      </c>
      <c r="T42" t="s">
        <v>9724</v>
      </c>
      <c r="U42" s="2" t="s">
        <v>9715</v>
      </c>
      <c r="V42" t="s">
        <v>7830</v>
      </c>
      <c r="X42" s="2"/>
    </row>
    <row r="43" spans="1:24" x14ac:dyDescent="0.25">
      <c r="A43" t="s">
        <v>8793</v>
      </c>
      <c r="B43" s="12" t="s">
        <v>11414</v>
      </c>
      <c r="C43" t="s">
        <v>10024</v>
      </c>
      <c r="D43" t="s">
        <v>0</v>
      </c>
      <c r="E43" t="s">
        <v>11473</v>
      </c>
      <c r="F43" t="s">
        <v>2158</v>
      </c>
      <c r="G43" t="s">
        <v>11191</v>
      </c>
      <c r="H43" s="105">
        <v>1.79</v>
      </c>
      <c r="I43" s="105">
        <v>0</v>
      </c>
      <c r="J43" s="105">
        <v>0</v>
      </c>
      <c r="K43" s="105">
        <v>16.11</v>
      </c>
      <c r="L43" s="105">
        <v>0</v>
      </c>
      <c r="M43" s="105">
        <v>0</v>
      </c>
      <c r="N43" s="105">
        <v>0</v>
      </c>
      <c r="O43" s="105">
        <v>2.09</v>
      </c>
      <c r="P43" s="105">
        <v>19.989999999999998</v>
      </c>
      <c r="Q43" s="105"/>
      <c r="R43" t="s">
        <v>9712</v>
      </c>
      <c r="S43" t="s">
        <v>9717</v>
      </c>
      <c r="T43" t="s">
        <v>9724</v>
      </c>
      <c r="U43" s="2" t="s">
        <v>9715</v>
      </c>
      <c r="V43" t="s">
        <v>7830</v>
      </c>
      <c r="X43" s="2"/>
    </row>
    <row r="44" spans="1:24" x14ac:dyDescent="0.25">
      <c r="A44" t="s">
        <v>8793</v>
      </c>
      <c r="B44" s="12" t="s">
        <v>11426</v>
      </c>
      <c r="C44" t="s">
        <v>10024</v>
      </c>
      <c r="D44" t="s">
        <v>0</v>
      </c>
      <c r="E44" t="s">
        <v>11474</v>
      </c>
      <c r="F44" t="s">
        <v>8977</v>
      </c>
      <c r="G44" t="s">
        <v>8978</v>
      </c>
      <c r="H44" s="105">
        <v>1.79</v>
      </c>
      <c r="I44" s="105">
        <v>0</v>
      </c>
      <c r="J44" s="105">
        <v>0</v>
      </c>
      <c r="K44" s="105">
        <v>16.12</v>
      </c>
      <c r="L44" s="105">
        <v>0</v>
      </c>
      <c r="M44" s="105">
        <v>0</v>
      </c>
      <c r="N44" s="105">
        <v>0</v>
      </c>
      <c r="O44" s="105">
        <v>2.1</v>
      </c>
      <c r="P44" s="105">
        <v>20.010000000000002</v>
      </c>
      <c r="Q44" s="105"/>
      <c r="R44" t="s">
        <v>9712</v>
      </c>
      <c r="S44" t="s">
        <v>9717</v>
      </c>
      <c r="T44" t="s">
        <v>9724</v>
      </c>
      <c r="U44" s="2" t="s">
        <v>9715</v>
      </c>
      <c r="V44" t="s">
        <v>7830</v>
      </c>
      <c r="X44" s="2"/>
    </row>
    <row r="45" spans="1:24" x14ac:dyDescent="0.25">
      <c r="A45" t="s">
        <v>8793</v>
      </c>
      <c r="B45" s="12" t="s">
        <v>11423</v>
      </c>
      <c r="C45" t="s">
        <v>10024</v>
      </c>
      <c r="D45" t="s">
        <v>0</v>
      </c>
      <c r="E45" t="s">
        <v>11475</v>
      </c>
      <c r="F45" t="s">
        <v>2128</v>
      </c>
      <c r="G45" t="s">
        <v>11178</v>
      </c>
      <c r="H45" s="105">
        <v>0</v>
      </c>
      <c r="I45" s="105">
        <v>0</v>
      </c>
      <c r="J45" s="105">
        <v>0</v>
      </c>
      <c r="K45" s="105">
        <v>46.73</v>
      </c>
      <c r="L45" s="105">
        <v>0</v>
      </c>
      <c r="M45" s="105">
        <v>0</v>
      </c>
      <c r="N45" s="105">
        <v>0</v>
      </c>
      <c r="O45" s="105">
        <v>6.08</v>
      </c>
      <c r="P45" s="105">
        <v>52.809999999999995</v>
      </c>
      <c r="Q45" s="105"/>
      <c r="R45" t="s">
        <v>9712</v>
      </c>
      <c r="S45" t="s">
        <v>9717</v>
      </c>
      <c r="T45" t="s">
        <v>9724</v>
      </c>
      <c r="U45" s="2" t="s">
        <v>9715</v>
      </c>
      <c r="V45" t="s">
        <v>7830</v>
      </c>
      <c r="X45" s="2"/>
    </row>
    <row r="46" spans="1:24" x14ac:dyDescent="0.25">
      <c r="A46" t="s">
        <v>8793</v>
      </c>
      <c r="B46" s="12" t="s">
        <v>11410</v>
      </c>
      <c r="C46" t="s">
        <v>10024</v>
      </c>
      <c r="D46" t="s">
        <v>0</v>
      </c>
      <c r="E46" t="s">
        <v>11476</v>
      </c>
      <c r="F46" t="s">
        <v>8977</v>
      </c>
      <c r="G46" t="s">
        <v>8978</v>
      </c>
      <c r="H46" s="105">
        <v>1.79</v>
      </c>
      <c r="I46" s="105">
        <v>0</v>
      </c>
      <c r="J46" s="105">
        <v>0</v>
      </c>
      <c r="K46" s="105">
        <v>16.12</v>
      </c>
      <c r="L46" s="105">
        <v>0</v>
      </c>
      <c r="M46" s="105">
        <v>0</v>
      </c>
      <c r="N46" s="105">
        <v>0</v>
      </c>
      <c r="O46" s="105">
        <v>2.1</v>
      </c>
      <c r="P46" s="105">
        <v>20.010000000000002</v>
      </c>
      <c r="Q46" s="105"/>
      <c r="R46" t="s">
        <v>9712</v>
      </c>
      <c r="S46" t="s">
        <v>9717</v>
      </c>
      <c r="T46" t="s">
        <v>9724</v>
      </c>
      <c r="U46" s="2" t="s">
        <v>9715</v>
      </c>
      <c r="V46" t="s">
        <v>7830</v>
      </c>
      <c r="X46" s="2"/>
    </row>
    <row r="47" spans="1:24" x14ac:dyDescent="0.25">
      <c r="A47" t="s">
        <v>8793</v>
      </c>
      <c r="B47" s="12" t="s">
        <v>11477</v>
      </c>
      <c r="C47" t="s">
        <v>10024</v>
      </c>
      <c r="D47" t="s">
        <v>0</v>
      </c>
      <c r="E47" t="s">
        <v>11478</v>
      </c>
      <c r="F47" t="s">
        <v>8977</v>
      </c>
      <c r="G47" t="s">
        <v>8978</v>
      </c>
      <c r="H47" s="105">
        <v>1.79</v>
      </c>
      <c r="I47" s="105">
        <v>0</v>
      </c>
      <c r="J47" s="105">
        <v>0</v>
      </c>
      <c r="K47" s="105">
        <v>16.12</v>
      </c>
      <c r="L47" s="105">
        <v>0</v>
      </c>
      <c r="M47" s="105">
        <v>0</v>
      </c>
      <c r="N47" s="105">
        <v>0</v>
      </c>
      <c r="O47" s="105">
        <v>2.1</v>
      </c>
      <c r="P47" s="105">
        <v>20.010000000000002</v>
      </c>
      <c r="Q47" s="105"/>
      <c r="R47" t="s">
        <v>9712</v>
      </c>
      <c r="S47" t="s">
        <v>9717</v>
      </c>
      <c r="T47" t="s">
        <v>9724</v>
      </c>
      <c r="U47" s="2" t="s">
        <v>9715</v>
      </c>
      <c r="V47" t="s">
        <v>7830</v>
      </c>
      <c r="X47" s="2"/>
    </row>
    <row r="48" spans="1:24" x14ac:dyDescent="0.25">
      <c r="A48" t="s">
        <v>8793</v>
      </c>
      <c r="B48" s="12" t="s">
        <v>11430</v>
      </c>
      <c r="C48" t="s">
        <v>10024</v>
      </c>
      <c r="D48" t="s">
        <v>0</v>
      </c>
      <c r="E48" t="s">
        <v>11479</v>
      </c>
      <c r="F48" t="s">
        <v>1328</v>
      </c>
      <c r="G48" t="s">
        <v>11354</v>
      </c>
      <c r="H48" s="105">
        <v>0</v>
      </c>
      <c r="I48" s="105">
        <v>0</v>
      </c>
      <c r="J48" s="105">
        <v>0</v>
      </c>
      <c r="K48" s="105">
        <v>45.49</v>
      </c>
      <c r="L48" s="105">
        <v>0</v>
      </c>
      <c r="M48" s="105">
        <v>0</v>
      </c>
      <c r="N48" s="105">
        <v>0</v>
      </c>
      <c r="O48" s="105">
        <v>5.91</v>
      </c>
      <c r="P48" s="105">
        <v>51.400000000000006</v>
      </c>
      <c r="Q48" s="105"/>
      <c r="R48" t="s">
        <v>9712</v>
      </c>
      <c r="S48" t="s">
        <v>9717</v>
      </c>
      <c r="T48" t="s">
        <v>9724</v>
      </c>
      <c r="U48" s="2" t="s">
        <v>9715</v>
      </c>
      <c r="V48" t="s">
        <v>7830</v>
      </c>
      <c r="X48" s="2"/>
    </row>
    <row r="49" spans="1:24" x14ac:dyDescent="0.25">
      <c r="A49" t="s">
        <v>8793</v>
      </c>
      <c r="B49" s="12" t="s">
        <v>11430</v>
      </c>
      <c r="C49" t="s">
        <v>10024</v>
      </c>
      <c r="D49" t="s">
        <v>0</v>
      </c>
      <c r="E49" t="s">
        <v>11480</v>
      </c>
      <c r="F49" t="s">
        <v>1312</v>
      </c>
      <c r="G49" t="s">
        <v>1465</v>
      </c>
      <c r="H49" s="105">
        <v>0</v>
      </c>
      <c r="I49" s="105">
        <v>0</v>
      </c>
      <c r="J49" s="105">
        <v>0</v>
      </c>
      <c r="K49" s="105">
        <v>9.48</v>
      </c>
      <c r="L49" s="105">
        <v>0</v>
      </c>
      <c r="M49" s="105">
        <v>0</v>
      </c>
      <c r="N49" s="105">
        <v>0</v>
      </c>
      <c r="O49" s="105">
        <v>1.23</v>
      </c>
      <c r="P49" s="105">
        <v>10.71</v>
      </c>
      <c r="Q49" s="105"/>
      <c r="R49" t="s">
        <v>9712</v>
      </c>
      <c r="S49" t="s">
        <v>9717</v>
      </c>
      <c r="T49" t="s">
        <v>9724</v>
      </c>
      <c r="U49" s="2" t="s">
        <v>9715</v>
      </c>
      <c r="V49" t="s">
        <v>7830</v>
      </c>
      <c r="X49" s="2"/>
    </row>
    <row r="50" spans="1:24" x14ac:dyDescent="0.25">
      <c r="A50" t="s">
        <v>8793</v>
      </c>
      <c r="B50" s="12" t="s">
        <v>11434</v>
      </c>
      <c r="C50" t="s">
        <v>10024</v>
      </c>
      <c r="D50" t="s">
        <v>0</v>
      </c>
      <c r="E50" t="s">
        <v>11481</v>
      </c>
      <c r="F50" t="s">
        <v>1448</v>
      </c>
      <c r="G50" t="s">
        <v>11482</v>
      </c>
      <c r="H50" s="105">
        <v>1.69</v>
      </c>
      <c r="I50" s="105">
        <v>0</v>
      </c>
      <c r="J50" s="105">
        <v>0</v>
      </c>
      <c r="K50" s="105">
        <v>16.2</v>
      </c>
      <c r="L50" s="105">
        <v>0</v>
      </c>
      <c r="M50" s="105">
        <v>0</v>
      </c>
      <c r="N50" s="105">
        <v>0</v>
      </c>
      <c r="O50" s="105">
        <v>2.11</v>
      </c>
      <c r="P50" s="105">
        <v>20</v>
      </c>
      <c r="Q50" s="105"/>
      <c r="R50" t="s">
        <v>9712</v>
      </c>
      <c r="S50" t="s">
        <v>9717</v>
      </c>
      <c r="T50" t="s">
        <v>9724</v>
      </c>
      <c r="U50" s="2" t="s">
        <v>9715</v>
      </c>
      <c r="V50" t="s">
        <v>7830</v>
      </c>
      <c r="X50" s="2"/>
    </row>
    <row r="51" spans="1:24" x14ac:dyDescent="0.25">
      <c r="A51" t="s">
        <v>8793</v>
      </c>
      <c r="B51" s="12" t="s">
        <v>11421</v>
      </c>
      <c r="C51" t="s">
        <v>10024</v>
      </c>
      <c r="D51" t="s">
        <v>0</v>
      </c>
      <c r="E51" t="s">
        <v>11483</v>
      </c>
      <c r="F51" t="s">
        <v>2323</v>
      </c>
      <c r="G51" t="s">
        <v>11124</v>
      </c>
      <c r="H51" s="105">
        <v>0</v>
      </c>
      <c r="I51" s="105">
        <v>0</v>
      </c>
      <c r="J51" s="105">
        <v>0</v>
      </c>
      <c r="K51" s="105">
        <v>11.28</v>
      </c>
      <c r="L51" s="105">
        <v>0</v>
      </c>
      <c r="M51" s="105">
        <v>0</v>
      </c>
      <c r="N51" s="105">
        <v>0</v>
      </c>
      <c r="O51" s="105">
        <v>1.47</v>
      </c>
      <c r="P51" s="105">
        <v>12.75</v>
      </c>
      <c r="Q51" s="105"/>
      <c r="R51" t="s">
        <v>9712</v>
      </c>
      <c r="S51" t="s">
        <v>9717</v>
      </c>
      <c r="T51" t="s">
        <v>9724</v>
      </c>
      <c r="U51" s="2" t="s">
        <v>9715</v>
      </c>
      <c r="V51" t="s">
        <v>7830</v>
      </c>
      <c r="X51" s="2"/>
    </row>
    <row r="52" spans="1:24" x14ac:dyDescent="0.25">
      <c r="A52" t="s">
        <v>8793</v>
      </c>
      <c r="B52" s="12" t="s">
        <v>11449</v>
      </c>
      <c r="C52" t="s">
        <v>10024</v>
      </c>
      <c r="D52" t="s">
        <v>0</v>
      </c>
      <c r="E52" t="s">
        <v>11484</v>
      </c>
      <c r="F52" t="s">
        <v>1349</v>
      </c>
      <c r="G52" t="s">
        <v>3100</v>
      </c>
      <c r="H52" s="105">
        <v>1.79</v>
      </c>
      <c r="I52" s="105">
        <v>0</v>
      </c>
      <c r="J52" s="105">
        <v>0</v>
      </c>
      <c r="K52" s="105">
        <v>16.12</v>
      </c>
      <c r="L52" s="105">
        <v>0</v>
      </c>
      <c r="M52" s="105">
        <v>0</v>
      </c>
      <c r="N52" s="105">
        <v>0</v>
      </c>
      <c r="O52" s="105">
        <v>2.1</v>
      </c>
      <c r="P52" s="105">
        <v>20.010000000000002</v>
      </c>
      <c r="Q52" s="105"/>
      <c r="R52" t="s">
        <v>9712</v>
      </c>
      <c r="S52" t="s">
        <v>9717</v>
      </c>
      <c r="T52" t="s">
        <v>9724</v>
      </c>
      <c r="U52" s="2" t="s">
        <v>9715</v>
      </c>
      <c r="V52" t="s">
        <v>7830</v>
      </c>
      <c r="X52" s="2"/>
    </row>
    <row r="53" spans="1:24" x14ac:dyDescent="0.25">
      <c r="A53" t="s">
        <v>8793</v>
      </c>
      <c r="B53" s="12" t="s">
        <v>11470</v>
      </c>
      <c r="C53" t="s">
        <v>10024</v>
      </c>
      <c r="D53" t="s">
        <v>0</v>
      </c>
      <c r="E53" t="s">
        <v>11485</v>
      </c>
      <c r="F53" t="s">
        <v>2323</v>
      </c>
      <c r="G53" t="s">
        <v>11124</v>
      </c>
      <c r="H53" s="105">
        <v>0</v>
      </c>
      <c r="I53" s="105">
        <v>0</v>
      </c>
      <c r="J53" s="105">
        <v>0</v>
      </c>
      <c r="K53" s="105">
        <v>9.6</v>
      </c>
      <c r="L53" s="105">
        <v>0</v>
      </c>
      <c r="M53" s="105">
        <v>0</v>
      </c>
      <c r="N53" s="105">
        <v>0</v>
      </c>
      <c r="O53" s="105">
        <v>1.25</v>
      </c>
      <c r="P53" s="105">
        <v>10.85</v>
      </c>
      <c r="Q53" s="105"/>
      <c r="R53" t="s">
        <v>9712</v>
      </c>
      <c r="S53" t="s">
        <v>9717</v>
      </c>
      <c r="T53" t="s">
        <v>9724</v>
      </c>
      <c r="U53" s="2" t="s">
        <v>9715</v>
      </c>
      <c r="V53" t="s">
        <v>7830</v>
      </c>
      <c r="X53" s="2"/>
    </row>
    <row r="54" spans="1:24" x14ac:dyDescent="0.25">
      <c r="A54" t="s">
        <v>8793</v>
      </c>
      <c r="B54" s="12" t="s">
        <v>11468</v>
      </c>
      <c r="C54" t="s">
        <v>10024</v>
      </c>
      <c r="D54" t="s">
        <v>0</v>
      </c>
      <c r="E54" t="s">
        <v>11486</v>
      </c>
      <c r="F54" t="s">
        <v>1349</v>
      </c>
      <c r="G54" t="s">
        <v>3100</v>
      </c>
      <c r="H54" s="105">
        <v>1.34</v>
      </c>
      <c r="I54" s="105">
        <v>0</v>
      </c>
      <c r="J54" s="105">
        <v>0</v>
      </c>
      <c r="K54" s="105">
        <v>12.09</v>
      </c>
      <c r="L54" s="105">
        <v>0</v>
      </c>
      <c r="M54" s="105">
        <v>0</v>
      </c>
      <c r="N54" s="105">
        <v>0</v>
      </c>
      <c r="O54" s="105">
        <v>1.57</v>
      </c>
      <c r="P54" s="105">
        <v>15</v>
      </c>
      <c r="Q54" s="105"/>
      <c r="R54" t="s">
        <v>9712</v>
      </c>
      <c r="S54" t="s">
        <v>9717</v>
      </c>
      <c r="T54" t="s">
        <v>9724</v>
      </c>
      <c r="U54" s="2" t="s">
        <v>9715</v>
      </c>
      <c r="V54" t="s">
        <v>7830</v>
      </c>
      <c r="X54" s="2"/>
    </row>
    <row r="55" spans="1:24" x14ac:dyDescent="0.25">
      <c r="A55" t="s">
        <v>8793</v>
      </c>
      <c r="B55" s="12" t="s">
        <v>11444</v>
      </c>
      <c r="C55" t="s">
        <v>10024</v>
      </c>
      <c r="D55" t="s">
        <v>0</v>
      </c>
      <c r="E55" t="s">
        <v>11487</v>
      </c>
      <c r="F55" t="s">
        <v>2323</v>
      </c>
      <c r="G55" t="s">
        <v>11124</v>
      </c>
      <c r="H55" s="105">
        <v>0</v>
      </c>
      <c r="I55" s="105">
        <v>0</v>
      </c>
      <c r="J55" s="105">
        <v>0</v>
      </c>
      <c r="K55" s="105">
        <v>0.74</v>
      </c>
      <c r="L55" s="105">
        <v>0</v>
      </c>
      <c r="M55" s="105">
        <v>0</v>
      </c>
      <c r="N55" s="105">
        <v>0</v>
      </c>
      <c r="O55" s="105">
        <v>0.1</v>
      </c>
      <c r="P55" s="105">
        <v>0.84</v>
      </c>
      <c r="Q55" s="105"/>
      <c r="R55" t="s">
        <v>9712</v>
      </c>
      <c r="S55" t="s">
        <v>9717</v>
      </c>
      <c r="T55" t="s">
        <v>9724</v>
      </c>
      <c r="U55" s="2" t="s">
        <v>9715</v>
      </c>
      <c r="V55" t="s">
        <v>7830</v>
      </c>
      <c r="X55" s="2"/>
    </row>
    <row r="56" spans="1:24" x14ac:dyDescent="0.25">
      <c r="A56" t="s">
        <v>8793</v>
      </c>
      <c r="B56" s="12" t="s">
        <v>11488</v>
      </c>
      <c r="C56" t="s">
        <v>10024</v>
      </c>
      <c r="D56" t="s">
        <v>0</v>
      </c>
      <c r="E56" t="s">
        <v>11489</v>
      </c>
      <c r="F56" t="s">
        <v>8931</v>
      </c>
      <c r="G56" t="s">
        <v>11135</v>
      </c>
      <c r="H56" s="105">
        <v>0</v>
      </c>
      <c r="I56" s="105">
        <v>0</v>
      </c>
      <c r="J56" s="105">
        <v>0</v>
      </c>
      <c r="K56" s="105">
        <v>13.4</v>
      </c>
      <c r="L56" s="105">
        <v>0</v>
      </c>
      <c r="M56" s="105">
        <v>0</v>
      </c>
      <c r="N56" s="105">
        <v>0</v>
      </c>
      <c r="O56" s="105">
        <v>1.74</v>
      </c>
      <c r="P56" s="105">
        <v>15.14</v>
      </c>
      <c r="Q56" s="105"/>
      <c r="R56" t="s">
        <v>9712</v>
      </c>
      <c r="S56" t="s">
        <v>9717</v>
      </c>
      <c r="T56" t="s">
        <v>9724</v>
      </c>
      <c r="U56" s="2" t="s">
        <v>9715</v>
      </c>
      <c r="V56" t="s">
        <v>7830</v>
      </c>
      <c r="X56" s="2"/>
    </row>
    <row r="57" spans="1:24" x14ac:dyDescent="0.25">
      <c r="A57" t="s">
        <v>8793</v>
      </c>
      <c r="B57" s="12" t="s">
        <v>11490</v>
      </c>
      <c r="C57" t="s">
        <v>10024</v>
      </c>
      <c r="D57" t="s">
        <v>0</v>
      </c>
      <c r="E57" t="s">
        <v>11491</v>
      </c>
      <c r="F57" t="s">
        <v>1328</v>
      </c>
      <c r="G57" t="s">
        <v>11354</v>
      </c>
      <c r="H57" s="105">
        <v>0</v>
      </c>
      <c r="I57" s="105">
        <v>0</v>
      </c>
      <c r="J57" s="105">
        <v>0</v>
      </c>
      <c r="K57" s="105">
        <v>77.349999999999994</v>
      </c>
      <c r="L57" s="105">
        <v>0</v>
      </c>
      <c r="M57" s="105">
        <v>0</v>
      </c>
      <c r="N57" s="105">
        <v>0</v>
      </c>
      <c r="O57" s="105">
        <v>10.050000000000001</v>
      </c>
      <c r="P57" s="105">
        <v>87.399999999999991</v>
      </c>
      <c r="Q57" s="105"/>
      <c r="R57" t="s">
        <v>9712</v>
      </c>
      <c r="S57" t="s">
        <v>9717</v>
      </c>
      <c r="T57" t="s">
        <v>9724</v>
      </c>
      <c r="U57" s="2" t="s">
        <v>9715</v>
      </c>
      <c r="V57" t="s">
        <v>7830</v>
      </c>
      <c r="X57" s="2"/>
    </row>
    <row r="58" spans="1:24" x14ac:dyDescent="0.25">
      <c r="A58" t="s">
        <v>8793</v>
      </c>
      <c r="B58" s="12" t="s">
        <v>11428</v>
      </c>
      <c r="C58" t="s">
        <v>10024</v>
      </c>
      <c r="D58" t="s">
        <v>0</v>
      </c>
      <c r="E58" t="s">
        <v>11492</v>
      </c>
      <c r="F58" t="s">
        <v>1349</v>
      </c>
      <c r="G58" t="s">
        <v>3100</v>
      </c>
      <c r="H58" s="105">
        <v>0.69000000000000006</v>
      </c>
      <c r="I58" s="105">
        <v>0</v>
      </c>
      <c r="J58" s="105">
        <v>0</v>
      </c>
      <c r="K58" s="105">
        <v>6.47</v>
      </c>
      <c r="L58" s="105">
        <v>0</v>
      </c>
      <c r="M58" s="105">
        <v>0</v>
      </c>
      <c r="N58" s="105">
        <v>0</v>
      </c>
      <c r="O58" s="105">
        <v>0.84</v>
      </c>
      <c r="P58" s="105">
        <v>8</v>
      </c>
      <c r="Q58" s="105"/>
      <c r="R58" t="s">
        <v>9712</v>
      </c>
      <c r="S58" t="s">
        <v>9717</v>
      </c>
      <c r="T58" t="s">
        <v>9724</v>
      </c>
      <c r="U58" s="2" t="s">
        <v>9715</v>
      </c>
      <c r="V58" t="s">
        <v>7830</v>
      </c>
      <c r="X58" s="2"/>
    </row>
    <row r="59" spans="1:24" x14ac:dyDescent="0.25">
      <c r="A59" t="s">
        <v>8793</v>
      </c>
      <c r="B59" s="12" t="s">
        <v>11436</v>
      </c>
      <c r="C59" t="s">
        <v>10024</v>
      </c>
      <c r="D59" t="s">
        <v>0</v>
      </c>
      <c r="E59" t="s">
        <v>11493</v>
      </c>
      <c r="F59" t="s">
        <v>6776</v>
      </c>
      <c r="G59" t="s">
        <v>11161</v>
      </c>
      <c r="H59" s="105">
        <v>0</v>
      </c>
      <c r="I59" s="105">
        <v>0</v>
      </c>
      <c r="J59" s="105">
        <v>0</v>
      </c>
      <c r="K59" s="105">
        <v>28.49</v>
      </c>
      <c r="L59" s="105">
        <v>0</v>
      </c>
      <c r="M59" s="105">
        <v>0</v>
      </c>
      <c r="N59" s="105">
        <v>0</v>
      </c>
      <c r="O59" s="105">
        <v>3.7</v>
      </c>
      <c r="P59" s="105">
        <v>32.19</v>
      </c>
      <c r="Q59" s="105"/>
      <c r="R59" t="s">
        <v>9712</v>
      </c>
      <c r="S59" t="s">
        <v>9717</v>
      </c>
      <c r="T59" t="s">
        <v>9724</v>
      </c>
      <c r="U59" s="2" t="s">
        <v>9715</v>
      </c>
      <c r="V59" t="s">
        <v>7830</v>
      </c>
      <c r="X59" s="2"/>
    </row>
    <row r="60" spans="1:24" x14ac:dyDescent="0.25">
      <c r="A60" t="s">
        <v>8793</v>
      </c>
      <c r="B60" s="12" t="s">
        <v>11449</v>
      </c>
      <c r="C60" t="s">
        <v>10024</v>
      </c>
      <c r="D60" t="s">
        <v>0</v>
      </c>
      <c r="E60" t="s">
        <v>11494</v>
      </c>
      <c r="F60" t="s">
        <v>8977</v>
      </c>
      <c r="G60" t="s">
        <v>8978</v>
      </c>
      <c r="H60" s="105">
        <v>1.79</v>
      </c>
      <c r="I60" s="105">
        <v>0</v>
      </c>
      <c r="J60" s="105">
        <v>0</v>
      </c>
      <c r="K60" s="105">
        <v>16.12</v>
      </c>
      <c r="L60" s="105">
        <v>0</v>
      </c>
      <c r="M60" s="105">
        <v>0</v>
      </c>
      <c r="N60" s="105">
        <v>0</v>
      </c>
      <c r="O60" s="105">
        <v>2.1</v>
      </c>
      <c r="P60" s="105">
        <v>20.010000000000002</v>
      </c>
      <c r="Q60" s="105"/>
      <c r="R60" t="s">
        <v>9712</v>
      </c>
      <c r="S60" t="s">
        <v>9717</v>
      </c>
      <c r="T60" t="s">
        <v>9724</v>
      </c>
      <c r="U60" s="2" t="s">
        <v>9715</v>
      </c>
      <c r="V60" t="s">
        <v>7830</v>
      </c>
      <c r="X60" s="2"/>
    </row>
    <row r="61" spans="1:24" x14ac:dyDescent="0.25">
      <c r="A61" t="s">
        <v>8793</v>
      </c>
      <c r="B61" s="12" t="s">
        <v>11410</v>
      </c>
      <c r="C61" t="s">
        <v>10024</v>
      </c>
      <c r="D61" t="s">
        <v>0</v>
      </c>
      <c r="E61" t="s">
        <v>11495</v>
      </c>
      <c r="F61" t="s">
        <v>1349</v>
      </c>
      <c r="G61" t="s">
        <v>3100</v>
      </c>
      <c r="H61" s="105">
        <v>1.75</v>
      </c>
      <c r="I61" s="105">
        <v>0</v>
      </c>
      <c r="J61" s="105">
        <v>0</v>
      </c>
      <c r="K61" s="105">
        <v>16.149999999999999</v>
      </c>
      <c r="L61" s="105">
        <v>0</v>
      </c>
      <c r="M61" s="105">
        <v>0</v>
      </c>
      <c r="N61" s="105">
        <v>0</v>
      </c>
      <c r="O61" s="105">
        <v>2.1</v>
      </c>
      <c r="P61" s="105">
        <v>20</v>
      </c>
      <c r="Q61" s="105"/>
      <c r="R61" t="s">
        <v>9712</v>
      </c>
      <c r="S61" t="s">
        <v>9717</v>
      </c>
      <c r="T61" t="s">
        <v>9724</v>
      </c>
      <c r="U61" s="2" t="s">
        <v>9715</v>
      </c>
      <c r="V61" t="s">
        <v>7830</v>
      </c>
      <c r="X61" s="2"/>
    </row>
    <row r="62" spans="1:24" x14ac:dyDescent="0.25">
      <c r="A62" t="s">
        <v>8793</v>
      </c>
      <c r="B62" s="12" t="s">
        <v>11418</v>
      </c>
      <c r="C62" t="s">
        <v>10024</v>
      </c>
      <c r="D62" t="s">
        <v>0</v>
      </c>
      <c r="E62" t="s">
        <v>11496</v>
      </c>
      <c r="F62" t="s">
        <v>6776</v>
      </c>
      <c r="G62" t="s">
        <v>11161</v>
      </c>
      <c r="H62" s="105">
        <v>0</v>
      </c>
      <c r="I62" s="105">
        <v>0</v>
      </c>
      <c r="J62" s="105">
        <v>0</v>
      </c>
      <c r="K62" s="105">
        <v>10.49</v>
      </c>
      <c r="L62" s="105">
        <v>0</v>
      </c>
      <c r="M62" s="105">
        <v>0</v>
      </c>
      <c r="N62" s="105">
        <v>0</v>
      </c>
      <c r="O62" s="105">
        <v>1.36</v>
      </c>
      <c r="P62" s="105">
        <v>11.85</v>
      </c>
      <c r="Q62" s="105"/>
      <c r="R62" t="s">
        <v>9712</v>
      </c>
      <c r="S62" t="s">
        <v>9717</v>
      </c>
      <c r="T62" t="s">
        <v>9724</v>
      </c>
      <c r="U62" s="2" t="s">
        <v>9715</v>
      </c>
      <c r="V62" t="s">
        <v>7830</v>
      </c>
      <c r="X62" s="2"/>
    </row>
    <row r="63" spans="1:24" x14ac:dyDescent="0.25">
      <c r="A63" t="s">
        <v>8793</v>
      </c>
      <c r="B63" s="12" t="s">
        <v>11418</v>
      </c>
      <c r="C63" t="s">
        <v>10024</v>
      </c>
      <c r="D63" t="s">
        <v>0</v>
      </c>
      <c r="E63" t="s">
        <v>11497</v>
      </c>
      <c r="F63" t="s">
        <v>9420</v>
      </c>
      <c r="G63" t="s">
        <v>11308</v>
      </c>
      <c r="H63" s="105">
        <v>0</v>
      </c>
      <c r="I63" s="105">
        <v>0</v>
      </c>
      <c r="J63" s="105">
        <v>0</v>
      </c>
      <c r="K63" s="105">
        <v>37.5</v>
      </c>
      <c r="L63" s="105">
        <v>0</v>
      </c>
      <c r="M63" s="105">
        <v>0</v>
      </c>
      <c r="N63" s="105">
        <v>0</v>
      </c>
      <c r="O63" s="105">
        <v>4.88</v>
      </c>
      <c r="P63" s="105">
        <v>42.38</v>
      </c>
      <c r="Q63" s="105"/>
      <c r="R63" t="s">
        <v>9712</v>
      </c>
      <c r="S63" t="s">
        <v>9717</v>
      </c>
      <c r="T63" t="s">
        <v>9724</v>
      </c>
      <c r="U63" s="2" t="s">
        <v>9715</v>
      </c>
      <c r="V63" t="s">
        <v>7830</v>
      </c>
      <c r="X63" s="2"/>
    </row>
    <row r="64" spans="1:24" x14ac:dyDescent="0.25">
      <c r="A64" t="s">
        <v>8793</v>
      </c>
      <c r="B64" s="12" t="s">
        <v>11498</v>
      </c>
      <c r="C64" t="s">
        <v>10024</v>
      </c>
      <c r="D64" t="s">
        <v>0</v>
      </c>
      <c r="E64" t="s">
        <v>11499</v>
      </c>
      <c r="F64" t="s">
        <v>2323</v>
      </c>
      <c r="G64" t="s">
        <v>11124</v>
      </c>
      <c r="H64" s="105">
        <v>0</v>
      </c>
      <c r="I64" s="105">
        <v>0</v>
      </c>
      <c r="J64" s="105">
        <v>0</v>
      </c>
      <c r="K64" s="105">
        <v>15</v>
      </c>
      <c r="L64" s="105">
        <v>0</v>
      </c>
      <c r="M64" s="105">
        <v>0</v>
      </c>
      <c r="N64" s="105">
        <v>0</v>
      </c>
      <c r="O64" s="105">
        <v>1.95</v>
      </c>
      <c r="P64" s="105">
        <v>16.95</v>
      </c>
      <c r="Q64" s="105"/>
      <c r="R64" t="s">
        <v>9712</v>
      </c>
      <c r="S64" t="s">
        <v>9717</v>
      </c>
      <c r="T64" t="s">
        <v>9724</v>
      </c>
      <c r="U64" s="2" t="s">
        <v>9715</v>
      </c>
      <c r="V64" t="s">
        <v>7830</v>
      </c>
      <c r="X64" s="2"/>
    </row>
    <row r="65" spans="1:24" x14ac:dyDescent="0.25">
      <c r="A65" t="s">
        <v>8793</v>
      </c>
      <c r="B65" s="12" t="s">
        <v>11463</v>
      </c>
      <c r="C65" t="s">
        <v>10024</v>
      </c>
      <c r="D65" t="s">
        <v>0</v>
      </c>
      <c r="E65" t="s">
        <v>11500</v>
      </c>
      <c r="F65" t="s">
        <v>2323</v>
      </c>
      <c r="G65" t="s">
        <v>11124</v>
      </c>
      <c r="H65" s="105">
        <v>0</v>
      </c>
      <c r="I65" s="105">
        <v>0</v>
      </c>
      <c r="J65" s="105">
        <v>0</v>
      </c>
      <c r="K65" s="105">
        <v>7.8</v>
      </c>
      <c r="L65" s="105">
        <v>0</v>
      </c>
      <c r="M65" s="105">
        <v>0</v>
      </c>
      <c r="N65" s="105">
        <v>0</v>
      </c>
      <c r="O65" s="105">
        <v>1.01</v>
      </c>
      <c r="P65" s="105">
        <v>8.81</v>
      </c>
      <c r="Q65" s="105"/>
      <c r="R65" t="s">
        <v>9712</v>
      </c>
      <c r="S65" t="s">
        <v>9717</v>
      </c>
      <c r="T65" t="s">
        <v>9724</v>
      </c>
      <c r="U65" s="2" t="s">
        <v>9715</v>
      </c>
      <c r="V65" t="s">
        <v>7830</v>
      </c>
      <c r="X65" s="2"/>
    </row>
    <row r="66" spans="1:24" x14ac:dyDescent="0.25">
      <c r="A66" t="s">
        <v>8793</v>
      </c>
      <c r="B66" s="12" t="s">
        <v>11421</v>
      </c>
      <c r="C66" t="s">
        <v>10024</v>
      </c>
      <c r="D66" t="s">
        <v>0</v>
      </c>
      <c r="E66" t="s">
        <v>11501</v>
      </c>
      <c r="F66" t="s">
        <v>2323</v>
      </c>
      <c r="G66" t="s">
        <v>11124</v>
      </c>
      <c r="H66" s="105">
        <v>0</v>
      </c>
      <c r="I66" s="105">
        <v>0</v>
      </c>
      <c r="J66" s="105">
        <v>0</v>
      </c>
      <c r="K66" s="105">
        <v>1.6</v>
      </c>
      <c r="L66" s="105">
        <v>0</v>
      </c>
      <c r="M66" s="105">
        <v>0</v>
      </c>
      <c r="N66" s="105">
        <v>0</v>
      </c>
      <c r="O66" s="105">
        <v>0.21</v>
      </c>
      <c r="P66" s="105">
        <v>1.81</v>
      </c>
      <c r="Q66" s="105"/>
      <c r="R66" t="s">
        <v>9712</v>
      </c>
      <c r="S66" t="s">
        <v>9717</v>
      </c>
      <c r="T66" t="s">
        <v>9724</v>
      </c>
      <c r="U66" s="2" t="s">
        <v>9715</v>
      </c>
      <c r="V66" t="s">
        <v>7830</v>
      </c>
      <c r="X66" s="2"/>
    </row>
    <row r="67" spans="1:24" x14ac:dyDescent="0.25">
      <c r="A67" t="s">
        <v>8793</v>
      </c>
      <c r="B67" s="12" t="s">
        <v>11449</v>
      </c>
      <c r="C67" t="s">
        <v>10024</v>
      </c>
      <c r="D67" t="s">
        <v>0</v>
      </c>
      <c r="E67" t="s">
        <v>11502</v>
      </c>
      <c r="F67" t="s">
        <v>1448</v>
      </c>
      <c r="G67" t="s">
        <v>11482</v>
      </c>
      <c r="H67" s="105">
        <v>1.32</v>
      </c>
      <c r="I67" s="105">
        <v>0</v>
      </c>
      <c r="J67" s="105">
        <v>0</v>
      </c>
      <c r="K67" s="105">
        <v>12.11</v>
      </c>
      <c r="L67" s="105">
        <v>0</v>
      </c>
      <c r="M67" s="105">
        <v>0</v>
      </c>
      <c r="N67" s="105">
        <v>0</v>
      </c>
      <c r="O67" s="105">
        <v>1.57</v>
      </c>
      <c r="P67" s="105">
        <v>15</v>
      </c>
      <c r="Q67" s="105"/>
      <c r="R67" t="s">
        <v>9712</v>
      </c>
      <c r="S67" t="s">
        <v>9717</v>
      </c>
      <c r="T67" t="s">
        <v>9724</v>
      </c>
      <c r="U67" s="2" t="s">
        <v>9715</v>
      </c>
      <c r="V67" t="s">
        <v>7830</v>
      </c>
      <c r="X67" s="2"/>
    </row>
    <row r="68" spans="1:24" x14ac:dyDescent="0.25">
      <c r="A68" t="s">
        <v>8793</v>
      </c>
      <c r="B68" s="12" t="s">
        <v>11477</v>
      </c>
      <c r="C68" t="s">
        <v>10024</v>
      </c>
      <c r="D68" t="s">
        <v>0</v>
      </c>
      <c r="E68" t="s">
        <v>11503</v>
      </c>
      <c r="F68" t="s">
        <v>1349</v>
      </c>
      <c r="G68" t="s">
        <v>3100</v>
      </c>
      <c r="H68" s="105">
        <v>0.69000000000000006</v>
      </c>
      <c r="I68" s="105">
        <v>0</v>
      </c>
      <c r="J68" s="105">
        <v>0</v>
      </c>
      <c r="K68" s="105">
        <v>6.47</v>
      </c>
      <c r="L68" s="105">
        <v>0</v>
      </c>
      <c r="M68" s="105">
        <v>0</v>
      </c>
      <c r="N68" s="105">
        <v>0</v>
      </c>
      <c r="O68" s="105">
        <v>0.84</v>
      </c>
      <c r="P68" s="105">
        <v>8</v>
      </c>
      <c r="Q68" s="105"/>
      <c r="R68" t="s">
        <v>9712</v>
      </c>
      <c r="S68" t="s">
        <v>9717</v>
      </c>
      <c r="T68" t="s">
        <v>9724</v>
      </c>
      <c r="U68" s="2" t="s">
        <v>9715</v>
      </c>
      <c r="V68" t="s">
        <v>7830</v>
      </c>
      <c r="X68" s="2"/>
    </row>
    <row r="69" spans="1:24" x14ac:dyDescent="0.25">
      <c r="A69" t="s">
        <v>8793</v>
      </c>
      <c r="B69" s="12" t="s">
        <v>11428</v>
      </c>
      <c r="C69" t="s">
        <v>10024</v>
      </c>
      <c r="D69" t="s">
        <v>0</v>
      </c>
      <c r="E69" t="s">
        <v>11504</v>
      </c>
      <c r="F69" t="s">
        <v>6776</v>
      </c>
      <c r="G69" t="s">
        <v>11161</v>
      </c>
      <c r="H69" s="105">
        <v>0</v>
      </c>
      <c r="I69" s="105">
        <v>0</v>
      </c>
      <c r="J69" s="105">
        <v>0</v>
      </c>
      <c r="K69" s="105">
        <v>61.67</v>
      </c>
      <c r="L69" s="105">
        <v>0</v>
      </c>
      <c r="M69" s="105">
        <v>0</v>
      </c>
      <c r="N69" s="105">
        <v>0</v>
      </c>
      <c r="O69" s="105">
        <v>8.02</v>
      </c>
      <c r="P69" s="105">
        <v>69.69</v>
      </c>
      <c r="Q69" s="105"/>
      <c r="R69" t="s">
        <v>9712</v>
      </c>
      <c r="S69" t="s">
        <v>9717</v>
      </c>
      <c r="T69" t="s">
        <v>9724</v>
      </c>
      <c r="U69" s="2" t="s">
        <v>9715</v>
      </c>
      <c r="V69" t="s">
        <v>7830</v>
      </c>
      <c r="X69" s="2"/>
    </row>
    <row r="70" spans="1:24" x14ac:dyDescent="0.25">
      <c r="A70" t="s">
        <v>8793</v>
      </c>
      <c r="B70" s="12" t="s">
        <v>11461</v>
      </c>
      <c r="C70" t="s">
        <v>10024</v>
      </c>
      <c r="D70" t="s">
        <v>0</v>
      </c>
      <c r="E70" t="s">
        <v>11505</v>
      </c>
      <c r="F70" t="s">
        <v>2323</v>
      </c>
      <c r="G70" t="s">
        <v>11124</v>
      </c>
      <c r="H70" s="105">
        <v>0</v>
      </c>
      <c r="I70" s="105">
        <v>0</v>
      </c>
      <c r="J70" s="105">
        <v>0</v>
      </c>
      <c r="K70" s="105">
        <v>2.16</v>
      </c>
      <c r="L70" s="105">
        <v>0</v>
      </c>
      <c r="M70" s="105">
        <v>0</v>
      </c>
      <c r="N70" s="105">
        <v>0</v>
      </c>
      <c r="O70" s="105">
        <v>0.28000000000000003</v>
      </c>
      <c r="P70" s="105">
        <v>2.4400000000000004</v>
      </c>
      <c r="Q70" s="105"/>
      <c r="R70" t="s">
        <v>9712</v>
      </c>
      <c r="S70" t="s">
        <v>9717</v>
      </c>
      <c r="T70" t="s">
        <v>9724</v>
      </c>
      <c r="U70" s="2" t="s">
        <v>9715</v>
      </c>
      <c r="V70" t="s">
        <v>7830</v>
      </c>
      <c r="X70" s="2"/>
    </row>
    <row r="71" spans="1:24" x14ac:dyDescent="0.25">
      <c r="A71" t="s">
        <v>8793</v>
      </c>
      <c r="B71" s="12" t="s">
        <v>11506</v>
      </c>
      <c r="C71" t="s">
        <v>10024</v>
      </c>
      <c r="D71" t="s">
        <v>0</v>
      </c>
      <c r="E71" t="s">
        <v>11507</v>
      </c>
      <c r="F71" t="s">
        <v>2158</v>
      </c>
      <c r="G71" t="s">
        <v>11191</v>
      </c>
      <c r="H71" s="105">
        <v>1.35</v>
      </c>
      <c r="I71" s="105">
        <v>0</v>
      </c>
      <c r="J71" s="105">
        <v>0</v>
      </c>
      <c r="K71" s="105">
        <v>12.09</v>
      </c>
      <c r="L71" s="105">
        <v>0</v>
      </c>
      <c r="M71" s="105">
        <v>0</v>
      </c>
      <c r="N71" s="105">
        <v>0</v>
      </c>
      <c r="O71" s="105">
        <v>1.57</v>
      </c>
      <c r="P71" s="105">
        <v>15.01</v>
      </c>
      <c r="Q71" s="105"/>
      <c r="R71" t="s">
        <v>9712</v>
      </c>
      <c r="S71" t="s">
        <v>9717</v>
      </c>
      <c r="T71" t="s">
        <v>9724</v>
      </c>
      <c r="U71" s="2" t="s">
        <v>9715</v>
      </c>
      <c r="V71" t="s">
        <v>7830</v>
      </c>
      <c r="X71" s="2"/>
    </row>
    <row r="72" spans="1:24" x14ac:dyDescent="0.25">
      <c r="A72" t="s">
        <v>8793</v>
      </c>
      <c r="B72" s="12" t="s">
        <v>11421</v>
      </c>
      <c r="C72" t="s">
        <v>10024</v>
      </c>
      <c r="D72" t="s">
        <v>0</v>
      </c>
      <c r="E72" t="s">
        <v>11508</v>
      </c>
      <c r="F72" t="s">
        <v>636</v>
      </c>
      <c r="G72" t="s">
        <v>11121</v>
      </c>
      <c r="H72" s="105">
        <v>0</v>
      </c>
      <c r="I72" s="105">
        <v>0</v>
      </c>
      <c r="J72" s="105">
        <v>0</v>
      </c>
      <c r="K72" s="105">
        <v>187.51</v>
      </c>
      <c r="L72" s="105">
        <v>0</v>
      </c>
      <c r="M72" s="105">
        <v>0</v>
      </c>
      <c r="N72" s="105">
        <v>0</v>
      </c>
      <c r="O72" s="105">
        <v>24.38</v>
      </c>
      <c r="P72" s="105">
        <v>211.89</v>
      </c>
      <c r="Q72" s="105"/>
      <c r="R72" t="s">
        <v>9712</v>
      </c>
      <c r="S72" t="s">
        <v>9717</v>
      </c>
      <c r="T72" t="s">
        <v>9724</v>
      </c>
      <c r="U72" s="2" t="s">
        <v>9715</v>
      </c>
      <c r="V72" t="s">
        <v>7830</v>
      </c>
      <c r="X72" s="2"/>
    </row>
    <row r="73" spans="1:24" x14ac:dyDescent="0.25">
      <c r="A73" t="s">
        <v>8793</v>
      </c>
      <c r="B73" s="12" t="s">
        <v>11456</v>
      </c>
      <c r="C73" t="s">
        <v>10024</v>
      </c>
      <c r="D73" t="s">
        <v>0</v>
      </c>
      <c r="E73" t="s">
        <v>11509</v>
      </c>
      <c r="F73" t="s">
        <v>8881</v>
      </c>
      <c r="G73" t="s">
        <v>10457</v>
      </c>
      <c r="H73" s="105">
        <v>0</v>
      </c>
      <c r="I73" s="105">
        <v>0</v>
      </c>
      <c r="J73" s="105">
        <v>0</v>
      </c>
      <c r="K73" s="105">
        <v>26.8</v>
      </c>
      <c r="L73" s="105">
        <v>0</v>
      </c>
      <c r="M73" s="105">
        <v>0</v>
      </c>
      <c r="N73" s="105">
        <v>0</v>
      </c>
      <c r="O73" s="105">
        <v>3.48</v>
      </c>
      <c r="P73" s="105">
        <v>30.28</v>
      </c>
      <c r="Q73" s="105"/>
      <c r="R73" t="s">
        <v>9712</v>
      </c>
      <c r="S73" t="s">
        <v>9717</v>
      </c>
      <c r="T73" t="s">
        <v>9724</v>
      </c>
      <c r="U73" s="2" t="s">
        <v>9715</v>
      </c>
      <c r="V73" t="s">
        <v>7830</v>
      </c>
      <c r="X73" s="2"/>
    </row>
    <row r="74" spans="1:24" x14ac:dyDescent="0.25">
      <c r="A74" t="s">
        <v>8793</v>
      </c>
      <c r="B74" s="12" t="s">
        <v>11456</v>
      </c>
      <c r="C74" t="s">
        <v>10024</v>
      </c>
      <c r="D74" t="s">
        <v>0</v>
      </c>
      <c r="E74" t="s">
        <v>11510</v>
      </c>
      <c r="F74" t="s">
        <v>8881</v>
      </c>
      <c r="G74" t="s">
        <v>10457</v>
      </c>
      <c r="H74" s="105">
        <v>0</v>
      </c>
      <c r="I74" s="105">
        <v>0</v>
      </c>
      <c r="J74" s="105">
        <v>0</v>
      </c>
      <c r="K74" s="105">
        <v>13</v>
      </c>
      <c r="L74" s="105">
        <v>0</v>
      </c>
      <c r="M74" s="105">
        <v>0</v>
      </c>
      <c r="N74" s="105">
        <v>0</v>
      </c>
      <c r="O74" s="105">
        <v>1.69</v>
      </c>
      <c r="P74" s="105">
        <v>14.69</v>
      </c>
      <c r="Q74" s="105"/>
      <c r="R74" t="s">
        <v>9712</v>
      </c>
      <c r="S74" t="s">
        <v>9717</v>
      </c>
      <c r="T74" t="s">
        <v>9724</v>
      </c>
      <c r="U74" s="2" t="s">
        <v>9715</v>
      </c>
      <c r="V74" t="s">
        <v>7830</v>
      </c>
      <c r="X74" s="2"/>
    </row>
    <row r="75" spans="1:24" x14ac:dyDescent="0.25">
      <c r="A75" t="s">
        <v>8793</v>
      </c>
      <c r="B75" s="12" t="s">
        <v>11449</v>
      </c>
      <c r="C75" t="s">
        <v>10024</v>
      </c>
      <c r="D75" t="s">
        <v>0</v>
      </c>
      <c r="E75" t="s">
        <v>11511</v>
      </c>
      <c r="F75" t="s">
        <v>8881</v>
      </c>
      <c r="G75" t="s">
        <v>10457</v>
      </c>
      <c r="H75" s="105">
        <v>0</v>
      </c>
      <c r="I75" s="105">
        <v>0</v>
      </c>
      <c r="J75" s="105">
        <v>0</v>
      </c>
      <c r="K75" s="105">
        <v>38.799999999999997</v>
      </c>
      <c r="L75" s="105">
        <v>0</v>
      </c>
      <c r="M75" s="105">
        <v>0</v>
      </c>
      <c r="N75" s="105">
        <v>0</v>
      </c>
      <c r="O75" s="105">
        <v>5.04</v>
      </c>
      <c r="P75" s="105">
        <v>43.839999999999996</v>
      </c>
      <c r="Q75" s="105"/>
      <c r="R75" t="s">
        <v>9712</v>
      </c>
      <c r="S75" t="s">
        <v>9717</v>
      </c>
      <c r="T75" t="s">
        <v>9724</v>
      </c>
      <c r="U75" s="2" t="s">
        <v>9715</v>
      </c>
      <c r="V75" t="s">
        <v>7830</v>
      </c>
      <c r="X75" s="2"/>
    </row>
    <row r="76" spans="1:24" x14ac:dyDescent="0.25">
      <c r="A76" t="s">
        <v>8793</v>
      </c>
      <c r="B76" s="12" t="s">
        <v>11468</v>
      </c>
      <c r="C76" t="s">
        <v>10024</v>
      </c>
      <c r="D76" t="s">
        <v>0</v>
      </c>
      <c r="E76" t="s">
        <v>11512</v>
      </c>
      <c r="F76" t="s">
        <v>8881</v>
      </c>
      <c r="G76" t="s">
        <v>10457</v>
      </c>
      <c r="H76" s="105">
        <v>0</v>
      </c>
      <c r="I76" s="105">
        <v>0</v>
      </c>
      <c r="J76" s="105">
        <v>0</v>
      </c>
      <c r="K76" s="105">
        <v>35.4</v>
      </c>
      <c r="L76" s="105">
        <v>0</v>
      </c>
      <c r="M76" s="105">
        <v>0</v>
      </c>
      <c r="N76" s="105">
        <v>0</v>
      </c>
      <c r="O76" s="105">
        <v>4.5999999999999996</v>
      </c>
      <c r="P76" s="105">
        <v>40</v>
      </c>
      <c r="Q76" s="105"/>
      <c r="R76" t="s">
        <v>9712</v>
      </c>
      <c r="S76" t="s">
        <v>9717</v>
      </c>
      <c r="T76" t="s">
        <v>9724</v>
      </c>
      <c r="U76" s="2" t="s">
        <v>9715</v>
      </c>
      <c r="V76" t="s">
        <v>7830</v>
      </c>
      <c r="X76" s="2"/>
    </row>
    <row r="77" spans="1:24" x14ac:dyDescent="0.25">
      <c r="A77" t="s">
        <v>8793</v>
      </c>
      <c r="B77" s="12" t="s">
        <v>11468</v>
      </c>
      <c r="C77" t="s">
        <v>10024</v>
      </c>
      <c r="D77" t="s">
        <v>0</v>
      </c>
      <c r="E77" t="s">
        <v>11513</v>
      </c>
      <c r="F77" t="s">
        <v>8881</v>
      </c>
      <c r="G77" t="s">
        <v>10457</v>
      </c>
      <c r="H77" s="105">
        <v>0</v>
      </c>
      <c r="I77" s="105">
        <v>0</v>
      </c>
      <c r="J77" s="105">
        <v>0</v>
      </c>
      <c r="K77" s="105">
        <v>74.8</v>
      </c>
      <c r="L77" s="105">
        <v>0</v>
      </c>
      <c r="M77" s="105">
        <v>0</v>
      </c>
      <c r="N77" s="105">
        <v>0</v>
      </c>
      <c r="O77" s="105">
        <v>9.7200000000000006</v>
      </c>
      <c r="P77" s="105">
        <v>84.52</v>
      </c>
      <c r="Q77" s="105"/>
      <c r="R77" t="s">
        <v>9712</v>
      </c>
      <c r="S77" t="s">
        <v>9717</v>
      </c>
      <c r="T77" t="s">
        <v>9724</v>
      </c>
      <c r="U77" s="2" t="s">
        <v>9715</v>
      </c>
      <c r="V77" t="s">
        <v>7830</v>
      </c>
      <c r="X77" s="2"/>
    </row>
    <row r="78" spans="1:24" x14ac:dyDescent="0.25">
      <c r="A78" t="s">
        <v>8793</v>
      </c>
      <c r="B78" s="12" t="s">
        <v>11410</v>
      </c>
      <c r="C78" t="s">
        <v>10024</v>
      </c>
      <c r="D78" t="s">
        <v>0</v>
      </c>
      <c r="E78" t="s">
        <v>11514</v>
      </c>
      <c r="F78" t="s">
        <v>8881</v>
      </c>
      <c r="G78" t="s">
        <v>10457</v>
      </c>
      <c r="H78" s="105">
        <v>0</v>
      </c>
      <c r="I78" s="105">
        <v>0</v>
      </c>
      <c r="J78" s="105">
        <v>0</v>
      </c>
      <c r="K78" s="105">
        <v>71.599999999999994</v>
      </c>
      <c r="L78" s="105">
        <v>0</v>
      </c>
      <c r="M78" s="105">
        <v>0</v>
      </c>
      <c r="N78" s="105">
        <v>0</v>
      </c>
      <c r="O78" s="105">
        <v>9.31</v>
      </c>
      <c r="P78" s="105">
        <v>80.91</v>
      </c>
      <c r="Q78" s="105"/>
      <c r="R78" t="s">
        <v>9712</v>
      </c>
      <c r="S78" t="s">
        <v>9717</v>
      </c>
      <c r="T78" t="s">
        <v>9724</v>
      </c>
      <c r="U78" s="2" t="s">
        <v>9715</v>
      </c>
      <c r="V78" t="s">
        <v>7830</v>
      </c>
      <c r="X78" s="2"/>
    </row>
    <row r="79" spans="1:24" x14ac:dyDescent="0.25">
      <c r="A79" t="s">
        <v>8793</v>
      </c>
      <c r="B79" s="12" t="s">
        <v>11515</v>
      </c>
      <c r="C79" t="s">
        <v>10024</v>
      </c>
      <c r="D79" t="s">
        <v>0</v>
      </c>
      <c r="E79" t="s">
        <v>11516</v>
      </c>
      <c r="F79" t="s">
        <v>8881</v>
      </c>
      <c r="G79" t="s">
        <v>10457</v>
      </c>
      <c r="H79" s="105">
        <v>0</v>
      </c>
      <c r="I79" s="105">
        <v>0</v>
      </c>
      <c r="J79" s="105">
        <v>0</v>
      </c>
      <c r="K79" s="105">
        <v>30</v>
      </c>
      <c r="L79" s="105">
        <v>0</v>
      </c>
      <c r="M79" s="105">
        <v>0</v>
      </c>
      <c r="N79" s="105">
        <v>0</v>
      </c>
      <c r="O79" s="105">
        <v>3.9</v>
      </c>
      <c r="P79" s="105">
        <v>33.9</v>
      </c>
      <c r="Q79" s="105"/>
      <c r="R79" t="s">
        <v>9712</v>
      </c>
      <c r="S79" t="s">
        <v>9717</v>
      </c>
      <c r="T79" t="s">
        <v>9724</v>
      </c>
      <c r="U79" s="2" t="s">
        <v>9715</v>
      </c>
      <c r="V79" t="s">
        <v>7830</v>
      </c>
      <c r="X79" s="2"/>
    </row>
    <row r="80" spans="1:24" x14ac:dyDescent="0.25">
      <c r="A80" t="s">
        <v>8793</v>
      </c>
      <c r="B80" s="12" t="s">
        <v>11414</v>
      </c>
      <c r="C80" t="s">
        <v>10024</v>
      </c>
      <c r="D80" t="s">
        <v>0</v>
      </c>
      <c r="E80" t="s">
        <v>11517</v>
      </c>
      <c r="F80" t="s">
        <v>8881</v>
      </c>
      <c r="G80" t="s">
        <v>10457</v>
      </c>
      <c r="H80" s="105">
        <v>0</v>
      </c>
      <c r="I80" s="105">
        <v>0</v>
      </c>
      <c r="J80" s="105">
        <v>0</v>
      </c>
      <c r="K80" s="105">
        <v>32</v>
      </c>
      <c r="L80" s="105">
        <v>0</v>
      </c>
      <c r="M80" s="105">
        <v>0</v>
      </c>
      <c r="N80" s="105">
        <v>0</v>
      </c>
      <c r="O80" s="105">
        <v>4.16</v>
      </c>
      <c r="P80" s="105">
        <v>36.159999999999997</v>
      </c>
      <c r="Q80" s="105"/>
      <c r="R80" t="s">
        <v>9712</v>
      </c>
      <c r="S80" t="s">
        <v>9717</v>
      </c>
      <c r="T80" t="s">
        <v>9724</v>
      </c>
      <c r="U80" s="2" t="s">
        <v>9715</v>
      </c>
      <c r="V80" t="s">
        <v>7830</v>
      </c>
      <c r="X80" s="2"/>
    </row>
    <row r="81" spans="1:24" x14ac:dyDescent="0.25">
      <c r="A81" t="s">
        <v>8793</v>
      </c>
      <c r="B81" s="12" t="s">
        <v>11436</v>
      </c>
      <c r="C81" t="s">
        <v>10024</v>
      </c>
      <c r="D81" t="s">
        <v>0</v>
      </c>
      <c r="E81" t="s">
        <v>11518</v>
      </c>
      <c r="F81" t="s">
        <v>6816</v>
      </c>
      <c r="G81" t="s">
        <v>11151</v>
      </c>
      <c r="H81" s="105">
        <v>0</v>
      </c>
      <c r="I81" s="105">
        <v>0</v>
      </c>
      <c r="J81" s="105">
        <v>0</v>
      </c>
      <c r="K81" s="105">
        <v>10.36</v>
      </c>
      <c r="L81" s="105">
        <v>0</v>
      </c>
      <c r="M81" s="105">
        <v>0</v>
      </c>
      <c r="N81" s="105">
        <v>0</v>
      </c>
      <c r="O81" s="105">
        <v>1.35</v>
      </c>
      <c r="P81" s="105">
        <v>11.709999999999999</v>
      </c>
      <c r="Q81" s="105"/>
      <c r="R81" t="s">
        <v>9712</v>
      </c>
      <c r="S81" t="s">
        <v>9717</v>
      </c>
      <c r="T81" t="s">
        <v>9724</v>
      </c>
      <c r="U81" s="2" t="s">
        <v>9715</v>
      </c>
      <c r="V81" t="s">
        <v>7830</v>
      </c>
      <c r="X81" s="2"/>
    </row>
    <row r="82" spans="1:24" x14ac:dyDescent="0.25">
      <c r="A82" t="s">
        <v>8793</v>
      </c>
      <c r="B82" s="12" t="s">
        <v>11414</v>
      </c>
      <c r="C82" t="s">
        <v>10024</v>
      </c>
      <c r="D82" t="s">
        <v>0</v>
      </c>
      <c r="E82" t="s">
        <v>11519</v>
      </c>
      <c r="F82" t="s">
        <v>1738</v>
      </c>
      <c r="G82" t="s">
        <v>11315</v>
      </c>
      <c r="H82" s="105">
        <v>16</v>
      </c>
      <c r="I82" s="105">
        <v>0</v>
      </c>
      <c r="J82" s="105">
        <v>0</v>
      </c>
      <c r="K82" s="105">
        <v>0</v>
      </c>
      <c r="L82" s="105">
        <v>0</v>
      </c>
      <c r="M82" s="105">
        <v>0</v>
      </c>
      <c r="N82" s="105">
        <v>0</v>
      </c>
      <c r="O82" s="105">
        <v>0</v>
      </c>
      <c r="P82" s="105">
        <v>16</v>
      </c>
      <c r="Q82" s="105"/>
      <c r="R82" s="194" t="s">
        <v>9712</v>
      </c>
      <c r="S82" t="s">
        <v>9717</v>
      </c>
      <c r="T82" t="s">
        <v>9724</v>
      </c>
      <c r="U82" s="2" t="s">
        <v>9722</v>
      </c>
      <c r="V82" t="s">
        <v>7830</v>
      </c>
      <c r="X82" s="2"/>
    </row>
    <row r="83" spans="1:24" x14ac:dyDescent="0.25">
      <c r="A83" t="s">
        <v>8793</v>
      </c>
      <c r="B83" s="12" t="s">
        <v>11468</v>
      </c>
      <c r="C83" t="s">
        <v>10024</v>
      </c>
      <c r="D83" t="s">
        <v>0</v>
      </c>
      <c r="E83" t="s">
        <v>11520</v>
      </c>
      <c r="F83" t="s">
        <v>8931</v>
      </c>
      <c r="G83" t="s">
        <v>11135</v>
      </c>
      <c r="H83" s="105">
        <v>0</v>
      </c>
      <c r="I83" s="105">
        <v>0</v>
      </c>
      <c r="J83" s="105">
        <v>0</v>
      </c>
      <c r="K83" s="105">
        <v>81.3</v>
      </c>
      <c r="L83" s="105">
        <v>0</v>
      </c>
      <c r="M83" s="105">
        <v>0</v>
      </c>
      <c r="N83" s="105">
        <v>0</v>
      </c>
      <c r="O83" s="105">
        <v>10.57</v>
      </c>
      <c r="P83" s="105">
        <v>91.87</v>
      </c>
      <c r="Q83" s="105"/>
      <c r="R83" t="s">
        <v>9712</v>
      </c>
      <c r="S83" t="s">
        <v>9717</v>
      </c>
      <c r="T83" t="s">
        <v>9724</v>
      </c>
      <c r="U83" s="2" t="s">
        <v>9715</v>
      </c>
      <c r="V83" t="s">
        <v>7830</v>
      </c>
      <c r="X83" s="2"/>
    </row>
    <row r="84" spans="1:24" x14ac:dyDescent="0.25">
      <c r="A84" t="s">
        <v>8793</v>
      </c>
      <c r="B84" s="12" t="s">
        <v>11436</v>
      </c>
      <c r="C84" t="s">
        <v>10024</v>
      </c>
      <c r="D84" t="s">
        <v>0</v>
      </c>
      <c r="E84" t="s">
        <v>11521</v>
      </c>
      <c r="F84" t="s">
        <v>2323</v>
      </c>
      <c r="G84" t="s">
        <v>11124</v>
      </c>
      <c r="H84" s="105">
        <v>0</v>
      </c>
      <c r="I84" s="105">
        <v>0</v>
      </c>
      <c r="J84" s="105">
        <v>0</v>
      </c>
      <c r="K84" s="105">
        <v>7.76</v>
      </c>
      <c r="L84" s="105">
        <v>0</v>
      </c>
      <c r="M84" s="105">
        <v>0</v>
      </c>
      <c r="N84" s="105">
        <v>0</v>
      </c>
      <c r="O84" s="105">
        <v>1.01</v>
      </c>
      <c r="P84" s="105">
        <v>8.77</v>
      </c>
      <c r="Q84" s="105"/>
      <c r="R84" t="s">
        <v>9712</v>
      </c>
      <c r="S84" t="s">
        <v>9717</v>
      </c>
      <c r="T84" t="s">
        <v>9724</v>
      </c>
      <c r="U84" s="2" t="s">
        <v>9715</v>
      </c>
      <c r="V84" t="s">
        <v>7830</v>
      </c>
      <c r="X84" s="2"/>
    </row>
    <row r="85" spans="1:24" x14ac:dyDescent="0.25">
      <c r="A85" t="s">
        <v>8793</v>
      </c>
      <c r="B85" s="12" t="s">
        <v>11430</v>
      </c>
      <c r="C85" t="s">
        <v>10024</v>
      </c>
      <c r="D85" t="s">
        <v>0</v>
      </c>
      <c r="E85" t="s">
        <v>11522</v>
      </c>
      <c r="F85" t="s">
        <v>6776</v>
      </c>
      <c r="G85" t="s">
        <v>11161</v>
      </c>
      <c r="H85" s="105">
        <v>0</v>
      </c>
      <c r="I85" s="105">
        <v>0</v>
      </c>
      <c r="J85" s="105">
        <v>0</v>
      </c>
      <c r="K85" s="105">
        <v>121.77</v>
      </c>
      <c r="L85" s="105">
        <v>0</v>
      </c>
      <c r="M85" s="105">
        <v>0</v>
      </c>
      <c r="N85" s="105">
        <v>0</v>
      </c>
      <c r="O85" s="105">
        <v>15.83</v>
      </c>
      <c r="P85" s="105">
        <v>137.6</v>
      </c>
      <c r="Q85" s="105"/>
      <c r="R85" t="s">
        <v>9712</v>
      </c>
      <c r="S85" t="s">
        <v>9717</v>
      </c>
      <c r="T85" t="s">
        <v>9724</v>
      </c>
      <c r="U85" s="2" t="s">
        <v>9715</v>
      </c>
      <c r="V85" t="s">
        <v>7830</v>
      </c>
      <c r="X85" s="2"/>
    </row>
    <row r="86" spans="1:24" x14ac:dyDescent="0.25">
      <c r="A86" t="s">
        <v>8793</v>
      </c>
      <c r="B86" s="12" t="s">
        <v>11418</v>
      </c>
      <c r="C86" t="s">
        <v>10024</v>
      </c>
      <c r="D86" t="s">
        <v>0</v>
      </c>
      <c r="E86" t="s">
        <v>11523</v>
      </c>
      <c r="F86" t="s">
        <v>2323</v>
      </c>
      <c r="G86" t="s">
        <v>11124</v>
      </c>
      <c r="H86" s="105">
        <v>0</v>
      </c>
      <c r="I86" s="105">
        <v>0</v>
      </c>
      <c r="J86" s="105">
        <v>0</v>
      </c>
      <c r="K86" s="105">
        <v>14.4</v>
      </c>
      <c r="L86" s="105">
        <v>0</v>
      </c>
      <c r="M86" s="105">
        <v>0</v>
      </c>
      <c r="N86" s="105">
        <v>0</v>
      </c>
      <c r="O86" s="105">
        <v>1.87</v>
      </c>
      <c r="P86" s="105">
        <v>16.27</v>
      </c>
      <c r="Q86" s="105"/>
      <c r="R86" t="s">
        <v>9712</v>
      </c>
      <c r="S86" t="s">
        <v>9717</v>
      </c>
      <c r="T86" t="s">
        <v>9724</v>
      </c>
      <c r="U86" s="2" t="s">
        <v>9715</v>
      </c>
      <c r="V86" t="s">
        <v>7830</v>
      </c>
      <c r="X86" s="2"/>
    </row>
    <row r="87" spans="1:24" x14ac:dyDescent="0.25">
      <c r="A87" t="s">
        <v>8793</v>
      </c>
      <c r="B87" s="12" t="s">
        <v>11488</v>
      </c>
      <c r="C87" t="s">
        <v>10024</v>
      </c>
      <c r="D87" t="s">
        <v>0</v>
      </c>
      <c r="E87" t="s">
        <v>11524</v>
      </c>
      <c r="F87" t="s">
        <v>8931</v>
      </c>
      <c r="G87" t="s">
        <v>11135</v>
      </c>
      <c r="H87" s="105">
        <v>0</v>
      </c>
      <c r="I87" s="105">
        <v>0</v>
      </c>
      <c r="J87" s="105">
        <v>0</v>
      </c>
      <c r="K87" s="105">
        <v>20</v>
      </c>
      <c r="L87" s="105">
        <v>0</v>
      </c>
      <c r="M87" s="105">
        <v>0</v>
      </c>
      <c r="N87" s="105">
        <v>0</v>
      </c>
      <c r="O87" s="105">
        <v>2.6</v>
      </c>
      <c r="P87" s="105">
        <v>22.6</v>
      </c>
      <c r="Q87" s="105"/>
      <c r="R87" t="s">
        <v>9712</v>
      </c>
      <c r="S87" t="s">
        <v>9717</v>
      </c>
      <c r="T87" t="s">
        <v>9724</v>
      </c>
      <c r="U87" s="2" t="s">
        <v>9715</v>
      </c>
      <c r="V87" t="s">
        <v>7830</v>
      </c>
      <c r="X87" s="2"/>
    </row>
    <row r="88" spans="1:24" x14ac:dyDescent="0.25">
      <c r="A88" t="s">
        <v>8793</v>
      </c>
      <c r="B88" s="12" t="s">
        <v>11488</v>
      </c>
      <c r="C88" t="s">
        <v>10024</v>
      </c>
      <c r="D88" t="s">
        <v>0</v>
      </c>
      <c r="E88" t="s">
        <v>11525</v>
      </c>
      <c r="F88" t="s">
        <v>2323</v>
      </c>
      <c r="G88" t="s">
        <v>11124</v>
      </c>
      <c r="H88" s="105">
        <v>0</v>
      </c>
      <c r="I88" s="105">
        <v>0</v>
      </c>
      <c r="J88" s="105">
        <v>0</v>
      </c>
      <c r="K88" s="105">
        <v>3.12</v>
      </c>
      <c r="L88" s="105">
        <v>0</v>
      </c>
      <c r="M88" s="105">
        <v>0</v>
      </c>
      <c r="N88" s="105">
        <v>0</v>
      </c>
      <c r="O88" s="105">
        <v>0.41</v>
      </c>
      <c r="P88" s="105">
        <v>3.5300000000000002</v>
      </c>
      <c r="Q88" s="105"/>
      <c r="R88" t="s">
        <v>9712</v>
      </c>
      <c r="S88" t="s">
        <v>9717</v>
      </c>
      <c r="T88" t="s">
        <v>9724</v>
      </c>
      <c r="U88" s="2" t="s">
        <v>9715</v>
      </c>
      <c r="V88" t="s">
        <v>7830</v>
      </c>
      <c r="X88" s="2"/>
    </row>
    <row r="89" spans="1:24" x14ac:dyDescent="0.25">
      <c r="A89" t="s">
        <v>8793</v>
      </c>
      <c r="B89" s="12" t="s">
        <v>11440</v>
      </c>
      <c r="C89" t="s">
        <v>10024</v>
      </c>
      <c r="D89" t="s">
        <v>0</v>
      </c>
      <c r="E89" t="s">
        <v>11526</v>
      </c>
      <c r="F89" t="s">
        <v>8931</v>
      </c>
      <c r="G89" t="s">
        <v>11135</v>
      </c>
      <c r="H89" s="105">
        <v>0</v>
      </c>
      <c r="I89" s="105">
        <v>0</v>
      </c>
      <c r="J89" s="105">
        <v>0</v>
      </c>
      <c r="K89" s="105">
        <v>18</v>
      </c>
      <c r="L89" s="105">
        <v>0</v>
      </c>
      <c r="M89" s="105">
        <v>0</v>
      </c>
      <c r="N89" s="105">
        <v>0</v>
      </c>
      <c r="O89" s="105">
        <v>2.34</v>
      </c>
      <c r="P89" s="105">
        <v>20.34</v>
      </c>
      <c r="Q89" s="105"/>
      <c r="R89" t="s">
        <v>9712</v>
      </c>
      <c r="S89" t="s">
        <v>9717</v>
      </c>
      <c r="T89" t="s">
        <v>9724</v>
      </c>
      <c r="U89" s="2" t="s">
        <v>9715</v>
      </c>
      <c r="V89" t="s">
        <v>7830</v>
      </c>
      <c r="X89" s="2"/>
    </row>
    <row r="90" spans="1:24" x14ac:dyDescent="0.25">
      <c r="A90" t="s">
        <v>8793</v>
      </c>
      <c r="B90" s="12" t="s">
        <v>11444</v>
      </c>
      <c r="C90" t="s">
        <v>10024</v>
      </c>
      <c r="D90" t="s">
        <v>0</v>
      </c>
      <c r="E90" t="s">
        <v>11527</v>
      </c>
      <c r="F90" t="s">
        <v>1349</v>
      </c>
      <c r="G90" t="s">
        <v>3100</v>
      </c>
      <c r="H90" s="105">
        <v>1.79</v>
      </c>
      <c r="I90" s="105">
        <v>0</v>
      </c>
      <c r="J90" s="105">
        <v>0</v>
      </c>
      <c r="K90" s="105">
        <v>16.12</v>
      </c>
      <c r="L90" s="105">
        <v>0</v>
      </c>
      <c r="M90" s="105">
        <v>0</v>
      </c>
      <c r="N90" s="105">
        <v>0</v>
      </c>
      <c r="O90" s="105">
        <v>2.1</v>
      </c>
      <c r="P90" s="105">
        <v>20.010000000000002</v>
      </c>
      <c r="Q90" s="105"/>
      <c r="R90" t="s">
        <v>9712</v>
      </c>
      <c r="S90" t="s">
        <v>9717</v>
      </c>
      <c r="T90" t="s">
        <v>9724</v>
      </c>
      <c r="U90" s="2" t="s">
        <v>9715</v>
      </c>
      <c r="V90" t="s">
        <v>7830</v>
      </c>
      <c r="X90" s="2"/>
    </row>
    <row r="91" spans="1:24" x14ac:dyDescent="0.25">
      <c r="A91" t="s">
        <v>8793</v>
      </c>
      <c r="B91" s="12" t="s">
        <v>11423</v>
      </c>
      <c r="C91" t="s">
        <v>10024</v>
      </c>
      <c r="D91" t="s">
        <v>0</v>
      </c>
      <c r="E91" t="s">
        <v>11528</v>
      </c>
      <c r="F91" t="s">
        <v>2323</v>
      </c>
      <c r="G91" t="s">
        <v>11124</v>
      </c>
      <c r="H91" s="105">
        <v>0</v>
      </c>
      <c r="I91" s="105">
        <v>0</v>
      </c>
      <c r="J91" s="105">
        <v>0</v>
      </c>
      <c r="K91" s="105">
        <v>0.56999999999999995</v>
      </c>
      <c r="L91" s="105">
        <v>0</v>
      </c>
      <c r="M91" s="105">
        <v>0</v>
      </c>
      <c r="N91" s="105">
        <v>0</v>
      </c>
      <c r="O91" s="105">
        <v>7.0000000000000007E-2</v>
      </c>
      <c r="P91" s="105">
        <v>0.6399999999999999</v>
      </c>
      <c r="Q91" s="105"/>
      <c r="R91" t="s">
        <v>9712</v>
      </c>
      <c r="S91" t="s">
        <v>9717</v>
      </c>
      <c r="T91" t="s">
        <v>9724</v>
      </c>
      <c r="U91" s="2" t="s">
        <v>9715</v>
      </c>
      <c r="V91" t="s">
        <v>7830</v>
      </c>
      <c r="X91" s="2"/>
    </row>
    <row r="92" spans="1:24" x14ac:dyDescent="0.25">
      <c r="A92" t="s">
        <v>8793</v>
      </c>
      <c r="B92" s="12" t="s">
        <v>11468</v>
      </c>
      <c r="C92" t="s">
        <v>10024</v>
      </c>
      <c r="D92" t="s">
        <v>0</v>
      </c>
      <c r="E92" t="s">
        <v>11529</v>
      </c>
      <c r="F92" t="s">
        <v>5962</v>
      </c>
      <c r="G92" t="s">
        <v>11302</v>
      </c>
      <c r="H92" s="105">
        <v>0</v>
      </c>
      <c r="I92" s="105">
        <v>0</v>
      </c>
      <c r="J92" s="105">
        <v>0</v>
      </c>
      <c r="K92" s="105">
        <v>16.8</v>
      </c>
      <c r="L92" s="105">
        <v>0</v>
      </c>
      <c r="M92" s="105">
        <v>0</v>
      </c>
      <c r="N92" s="105">
        <v>0</v>
      </c>
      <c r="O92" s="105">
        <v>2.1800000000000002</v>
      </c>
      <c r="P92" s="105">
        <v>18.98</v>
      </c>
      <c r="Q92" s="105"/>
      <c r="R92" t="s">
        <v>9712</v>
      </c>
      <c r="S92" t="s">
        <v>9717</v>
      </c>
      <c r="T92" t="s">
        <v>9724</v>
      </c>
      <c r="U92" s="2" t="s">
        <v>9715</v>
      </c>
      <c r="V92" t="s">
        <v>7830</v>
      </c>
      <c r="X92" s="2"/>
    </row>
    <row r="93" spans="1:24" x14ac:dyDescent="0.25">
      <c r="A93" t="s">
        <v>8793</v>
      </c>
      <c r="B93" s="12" t="s">
        <v>11432</v>
      </c>
      <c r="C93" t="s">
        <v>10024</v>
      </c>
      <c r="D93" t="s">
        <v>0</v>
      </c>
      <c r="E93" t="s">
        <v>11530</v>
      </c>
      <c r="F93" t="s">
        <v>2323</v>
      </c>
      <c r="G93" t="s">
        <v>11124</v>
      </c>
      <c r="H93" s="105">
        <v>0</v>
      </c>
      <c r="I93" s="105">
        <v>0</v>
      </c>
      <c r="J93" s="105">
        <v>0</v>
      </c>
      <c r="K93" s="105">
        <v>12.57</v>
      </c>
      <c r="L93" s="105">
        <v>0</v>
      </c>
      <c r="M93" s="105">
        <v>0</v>
      </c>
      <c r="N93" s="105">
        <v>0</v>
      </c>
      <c r="O93" s="105">
        <v>1.63</v>
      </c>
      <c r="P93" s="105">
        <v>14.2</v>
      </c>
      <c r="Q93" s="105"/>
      <c r="R93" t="s">
        <v>9712</v>
      </c>
      <c r="S93" t="s">
        <v>9717</v>
      </c>
      <c r="T93" t="s">
        <v>9724</v>
      </c>
      <c r="U93" s="2" t="s">
        <v>9715</v>
      </c>
      <c r="V93" t="s">
        <v>7830</v>
      </c>
      <c r="X93" s="2"/>
    </row>
    <row r="94" spans="1:24" x14ac:dyDescent="0.25">
      <c r="A94" t="s">
        <v>8793</v>
      </c>
      <c r="B94" s="12" t="s">
        <v>11463</v>
      </c>
      <c r="C94" t="s">
        <v>10024</v>
      </c>
      <c r="D94" t="s">
        <v>0</v>
      </c>
      <c r="E94" t="s">
        <v>11531</v>
      </c>
      <c r="F94" t="s">
        <v>2158</v>
      </c>
      <c r="G94" t="s">
        <v>11191</v>
      </c>
      <c r="H94" s="105">
        <v>1.34</v>
      </c>
      <c r="I94" s="105">
        <v>0</v>
      </c>
      <c r="J94" s="105">
        <v>0</v>
      </c>
      <c r="K94" s="105">
        <v>12.09</v>
      </c>
      <c r="L94" s="105">
        <v>0</v>
      </c>
      <c r="M94" s="105">
        <v>0</v>
      </c>
      <c r="N94" s="105">
        <v>0</v>
      </c>
      <c r="O94" s="105">
        <v>1.57</v>
      </c>
      <c r="P94" s="105">
        <v>15</v>
      </c>
      <c r="Q94" s="105"/>
      <c r="R94" t="s">
        <v>9712</v>
      </c>
      <c r="S94" t="s">
        <v>9717</v>
      </c>
      <c r="T94" t="s">
        <v>9724</v>
      </c>
      <c r="U94" s="2" t="s">
        <v>9715</v>
      </c>
      <c r="V94" t="s">
        <v>7830</v>
      </c>
      <c r="X94" s="2"/>
    </row>
    <row r="95" spans="1:24" x14ac:dyDescent="0.25">
      <c r="A95" t="s">
        <v>8793</v>
      </c>
      <c r="B95" s="12" t="s">
        <v>11412</v>
      </c>
      <c r="C95" t="s">
        <v>10024</v>
      </c>
      <c r="D95" t="s">
        <v>0</v>
      </c>
      <c r="E95" t="s">
        <v>11532</v>
      </c>
      <c r="F95" t="s">
        <v>6816</v>
      </c>
      <c r="G95" t="s">
        <v>11151</v>
      </c>
      <c r="H95" s="105">
        <v>0</v>
      </c>
      <c r="I95" s="105">
        <v>0</v>
      </c>
      <c r="J95" s="105">
        <v>0</v>
      </c>
      <c r="K95" s="105">
        <v>23.24</v>
      </c>
      <c r="L95" s="105">
        <v>0</v>
      </c>
      <c r="M95" s="105">
        <v>0</v>
      </c>
      <c r="N95" s="105">
        <v>0</v>
      </c>
      <c r="O95" s="105">
        <v>3.02</v>
      </c>
      <c r="P95" s="105">
        <v>26.259999999999998</v>
      </c>
      <c r="Q95" s="105"/>
      <c r="R95" s="194" t="s">
        <v>9712</v>
      </c>
      <c r="S95" t="s">
        <v>9717</v>
      </c>
      <c r="T95" t="s">
        <v>9724</v>
      </c>
      <c r="U95" s="2" t="s">
        <v>9722</v>
      </c>
      <c r="V95" t="s">
        <v>7830</v>
      </c>
      <c r="X95" s="2"/>
    </row>
    <row r="96" spans="1:24" x14ac:dyDescent="0.25">
      <c r="A96" t="s">
        <v>8793</v>
      </c>
      <c r="B96" s="12">
        <v>45656</v>
      </c>
      <c r="C96" t="s">
        <v>7503</v>
      </c>
      <c r="D96" t="s">
        <v>0</v>
      </c>
      <c r="E96">
        <v>3581</v>
      </c>
      <c r="F96" t="s">
        <v>8847</v>
      </c>
      <c r="G96" t="s">
        <v>8848</v>
      </c>
      <c r="H96" s="2">
        <v>0</v>
      </c>
      <c r="I96" s="2">
        <v>0</v>
      </c>
      <c r="J96" s="2">
        <v>0</v>
      </c>
      <c r="K96" s="14">
        <v>4.04</v>
      </c>
      <c r="L96" s="2">
        <v>0</v>
      </c>
      <c r="M96" s="2">
        <v>0</v>
      </c>
      <c r="N96" s="2">
        <v>0</v>
      </c>
      <c r="O96" s="2">
        <v>0.5252</v>
      </c>
      <c r="P96" s="2">
        <v>4.5651999999999999</v>
      </c>
      <c r="Q96"/>
      <c r="R96" t="s">
        <v>9712</v>
      </c>
      <c r="S96" t="s">
        <v>9717</v>
      </c>
      <c r="T96" t="s">
        <v>9724</v>
      </c>
      <c r="U96" s="2" t="s">
        <v>9715</v>
      </c>
      <c r="V96" t="s">
        <v>7830</v>
      </c>
    </row>
    <row r="97" spans="1:22" x14ac:dyDescent="0.25">
      <c r="A97" t="s">
        <v>8793</v>
      </c>
      <c r="B97" s="12">
        <v>45656</v>
      </c>
      <c r="C97" t="s">
        <v>7503</v>
      </c>
      <c r="D97" t="s">
        <v>0</v>
      </c>
      <c r="E97">
        <v>9254</v>
      </c>
      <c r="F97" t="s">
        <v>8777</v>
      </c>
      <c r="G97" t="s">
        <v>8778</v>
      </c>
      <c r="H97" s="2">
        <v>0.68</v>
      </c>
      <c r="I97" s="2">
        <v>0</v>
      </c>
      <c r="J97" s="2">
        <v>0</v>
      </c>
      <c r="K97" s="14">
        <v>6.48</v>
      </c>
      <c r="L97" s="2">
        <v>0</v>
      </c>
      <c r="M97" s="2">
        <v>0</v>
      </c>
      <c r="N97" s="2">
        <v>0</v>
      </c>
      <c r="O97" s="2">
        <v>0.84240000000000004</v>
      </c>
      <c r="P97" s="2">
        <v>8.0023999999999997</v>
      </c>
      <c r="Q97"/>
      <c r="R97" t="s">
        <v>9712</v>
      </c>
      <c r="S97" t="s">
        <v>9717</v>
      </c>
      <c r="T97" t="s">
        <v>9724</v>
      </c>
      <c r="U97" s="2" t="s">
        <v>9715</v>
      </c>
      <c r="V97" t="s">
        <v>7830</v>
      </c>
    </row>
    <row r="98" spans="1:22" x14ac:dyDescent="0.25">
      <c r="A98" t="s">
        <v>8793</v>
      </c>
      <c r="B98" s="12">
        <v>45654</v>
      </c>
      <c r="C98" t="s">
        <v>7503</v>
      </c>
      <c r="D98" t="s">
        <v>0</v>
      </c>
      <c r="E98">
        <v>295</v>
      </c>
      <c r="F98" t="s">
        <v>9003</v>
      </c>
      <c r="G98" t="s">
        <v>9004</v>
      </c>
      <c r="H98" s="2">
        <v>0</v>
      </c>
      <c r="I98" s="2">
        <v>0</v>
      </c>
      <c r="J98" s="2">
        <v>0</v>
      </c>
      <c r="K98" s="14">
        <v>104.72</v>
      </c>
      <c r="L98" s="2">
        <v>0</v>
      </c>
      <c r="M98" s="2">
        <v>0</v>
      </c>
      <c r="N98" s="2">
        <v>0</v>
      </c>
      <c r="O98" s="2">
        <v>13.6136</v>
      </c>
      <c r="P98" s="2">
        <v>118.3336</v>
      </c>
      <c r="Q98"/>
      <c r="R98" t="s">
        <v>9712</v>
      </c>
      <c r="S98" t="s">
        <v>9717</v>
      </c>
      <c r="T98" t="s">
        <v>9724</v>
      </c>
      <c r="U98" s="2" t="s">
        <v>9715</v>
      </c>
      <c r="V98" t="s">
        <v>7830</v>
      </c>
    </row>
    <row r="99" spans="1:22" x14ac:dyDescent="0.25">
      <c r="A99" t="s">
        <v>8793</v>
      </c>
      <c r="B99" s="12">
        <v>45654</v>
      </c>
      <c r="C99" t="s">
        <v>7503</v>
      </c>
      <c r="D99" t="s">
        <v>0</v>
      </c>
      <c r="E99">
        <v>296</v>
      </c>
      <c r="F99" t="s">
        <v>9003</v>
      </c>
      <c r="G99" t="s">
        <v>9004</v>
      </c>
      <c r="H99" s="2">
        <v>0</v>
      </c>
      <c r="I99" s="2">
        <v>0</v>
      </c>
      <c r="J99" s="2">
        <v>0</v>
      </c>
      <c r="K99" s="14">
        <v>7.7</v>
      </c>
      <c r="L99" s="2">
        <v>0</v>
      </c>
      <c r="M99" s="2">
        <v>0</v>
      </c>
      <c r="N99" s="2">
        <v>0</v>
      </c>
      <c r="O99" s="2">
        <v>1.0010000000000001</v>
      </c>
      <c r="P99" s="2">
        <v>8.7010000000000005</v>
      </c>
      <c r="Q99"/>
      <c r="R99" t="s">
        <v>9712</v>
      </c>
      <c r="S99" t="s">
        <v>9717</v>
      </c>
      <c r="T99" t="s">
        <v>9724</v>
      </c>
      <c r="U99" s="2" t="s">
        <v>9715</v>
      </c>
      <c r="V99" t="s">
        <v>7830</v>
      </c>
    </row>
    <row r="100" spans="1:22" x14ac:dyDescent="0.25">
      <c r="A100" t="s">
        <v>8793</v>
      </c>
      <c r="B100" s="12">
        <v>45653</v>
      </c>
      <c r="C100" t="s">
        <v>7503</v>
      </c>
      <c r="D100" t="s">
        <v>0</v>
      </c>
      <c r="E100">
        <v>3537</v>
      </c>
      <c r="F100" t="s">
        <v>8847</v>
      </c>
      <c r="G100" t="s">
        <v>8848</v>
      </c>
      <c r="H100" s="2">
        <v>0</v>
      </c>
      <c r="I100" s="2">
        <v>0</v>
      </c>
      <c r="J100" s="2">
        <v>0</v>
      </c>
      <c r="K100" s="14">
        <v>4.25</v>
      </c>
      <c r="L100" s="2">
        <v>0</v>
      </c>
      <c r="M100" s="2">
        <v>0</v>
      </c>
      <c r="N100" s="2">
        <v>0</v>
      </c>
      <c r="O100" s="2">
        <v>0.55249999999999999</v>
      </c>
      <c r="P100" s="2">
        <v>4.8025000000000002</v>
      </c>
      <c r="Q100"/>
      <c r="R100" t="s">
        <v>9712</v>
      </c>
      <c r="S100" t="s">
        <v>9717</v>
      </c>
      <c r="T100" t="s">
        <v>9724</v>
      </c>
      <c r="U100" s="2" t="s">
        <v>9715</v>
      </c>
      <c r="V100" t="s">
        <v>7830</v>
      </c>
    </row>
    <row r="101" spans="1:22" x14ac:dyDescent="0.25">
      <c r="A101" t="s">
        <v>8793</v>
      </c>
      <c r="B101" s="12">
        <v>45652</v>
      </c>
      <c r="C101" t="s">
        <v>7503</v>
      </c>
      <c r="D101" t="s">
        <v>0</v>
      </c>
      <c r="E101">
        <v>3521</v>
      </c>
      <c r="F101" t="s">
        <v>8847</v>
      </c>
      <c r="G101" t="s">
        <v>8848</v>
      </c>
      <c r="H101" s="2">
        <v>0</v>
      </c>
      <c r="I101" s="2">
        <v>0</v>
      </c>
      <c r="J101" s="2">
        <v>0</v>
      </c>
      <c r="K101" s="14">
        <v>1.9</v>
      </c>
      <c r="L101" s="2">
        <v>0</v>
      </c>
      <c r="M101" s="2">
        <v>0</v>
      </c>
      <c r="N101" s="2">
        <v>0</v>
      </c>
      <c r="O101" s="2">
        <v>0.247</v>
      </c>
      <c r="P101" s="2">
        <v>2.1469999999999998</v>
      </c>
      <c r="Q101"/>
      <c r="R101" t="s">
        <v>9712</v>
      </c>
      <c r="S101" t="s">
        <v>9717</v>
      </c>
      <c r="T101" t="s">
        <v>9724</v>
      </c>
      <c r="U101" s="2" t="s">
        <v>9715</v>
      </c>
      <c r="V101" t="s">
        <v>7830</v>
      </c>
    </row>
    <row r="102" spans="1:22" x14ac:dyDescent="0.25">
      <c r="A102" t="s">
        <v>8793</v>
      </c>
      <c r="B102" s="12">
        <v>45652</v>
      </c>
      <c r="C102" t="s">
        <v>7503</v>
      </c>
      <c r="D102" t="s">
        <v>0</v>
      </c>
      <c r="E102">
        <v>9126</v>
      </c>
      <c r="F102" t="s">
        <v>8777</v>
      </c>
      <c r="G102" t="s">
        <v>8778</v>
      </c>
      <c r="H102" s="2">
        <v>0.68</v>
      </c>
      <c r="I102" s="2">
        <v>0</v>
      </c>
      <c r="J102" s="2">
        <v>0</v>
      </c>
      <c r="K102" s="14">
        <v>6.48</v>
      </c>
      <c r="L102" s="2">
        <v>0</v>
      </c>
      <c r="M102" s="2">
        <v>0</v>
      </c>
      <c r="N102" s="2">
        <v>0</v>
      </c>
      <c r="O102" s="2">
        <v>0.84240000000000004</v>
      </c>
      <c r="P102" s="2">
        <v>8.0023999999999997</v>
      </c>
      <c r="Q102"/>
      <c r="R102" t="s">
        <v>9712</v>
      </c>
      <c r="S102" t="s">
        <v>9717</v>
      </c>
      <c r="T102" t="s">
        <v>9724</v>
      </c>
      <c r="U102" s="2" t="s">
        <v>9715</v>
      </c>
      <c r="V102" t="s">
        <v>7830</v>
      </c>
    </row>
    <row r="103" spans="1:22" x14ac:dyDescent="0.25">
      <c r="A103" t="s">
        <v>8793</v>
      </c>
      <c r="B103" s="12">
        <v>45649</v>
      </c>
      <c r="C103" t="s">
        <v>7503</v>
      </c>
      <c r="D103" t="s">
        <v>0</v>
      </c>
      <c r="E103">
        <v>82</v>
      </c>
      <c r="F103" t="s">
        <v>9959</v>
      </c>
      <c r="G103" t="s">
        <v>9960</v>
      </c>
      <c r="I103" s="2">
        <v>0</v>
      </c>
      <c r="J103" s="2">
        <v>0</v>
      </c>
      <c r="K103" s="14">
        <v>37.5</v>
      </c>
      <c r="L103" s="2">
        <v>0</v>
      </c>
      <c r="M103" s="2">
        <v>0</v>
      </c>
      <c r="N103" s="2">
        <v>0</v>
      </c>
      <c r="O103" s="2">
        <v>4.875</v>
      </c>
      <c r="P103" s="2">
        <v>42.375</v>
      </c>
      <c r="Q103"/>
      <c r="R103" t="s">
        <v>9712</v>
      </c>
      <c r="S103" t="s">
        <v>9717</v>
      </c>
      <c r="T103" t="s">
        <v>9724</v>
      </c>
      <c r="U103" s="2" t="s">
        <v>9715</v>
      </c>
      <c r="V103" t="s">
        <v>7830</v>
      </c>
    </row>
    <row r="104" spans="1:22" x14ac:dyDescent="0.25">
      <c r="A104" t="s">
        <v>8793</v>
      </c>
      <c r="B104" s="12">
        <v>45647</v>
      </c>
      <c r="C104" t="s">
        <v>7503</v>
      </c>
      <c r="D104" t="s">
        <v>0</v>
      </c>
      <c r="E104">
        <v>60066</v>
      </c>
      <c r="F104" t="s">
        <v>1446</v>
      </c>
      <c r="G104" t="s">
        <v>1447</v>
      </c>
      <c r="H104" s="2">
        <v>0.43</v>
      </c>
      <c r="I104" s="2">
        <v>0</v>
      </c>
      <c r="J104" s="2">
        <v>0</v>
      </c>
      <c r="K104" s="14">
        <v>4.04</v>
      </c>
      <c r="L104" s="2">
        <v>0</v>
      </c>
      <c r="M104" s="2">
        <v>0</v>
      </c>
      <c r="N104" s="2">
        <v>0</v>
      </c>
      <c r="O104" s="2">
        <v>0.5252</v>
      </c>
      <c r="P104" s="2">
        <v>4.9951999999999996</v>
      </c>
      <c r="Q104"/>
      <c r="R104" t="s">
        <v>9712</v>
      </c>
      <c r="S104" t="s">
        <v>9717</v>
      </c>
      <c r="T104" t="s">
        <v>9724</v>
      </c>
      <c r="U104" s="2" t="s">
        <v>9715</v>
      </c>
      <c r="V104" t="s">
        <v>7830</v>
      </c>
    </row>
    <row r="105" spans="1:22" x14ac:dyDescent="0.25">
      <c r="A105" t="s">
        <v>8793</v>
      </c>
      <c r="B105" s="12">
        <v>45645</v>
      </c>
      <c r="C105" t="s">
        <v>7503</v>
      </c>
      <c r="D105" t="s">
        <v>0</v>
      </c>
      <c r="E105">
        <v>8936</v>
      </c>
      <c r="F105" t="s">
        <v>8777</v>
      </c>
      <c r="G105" t="s">
        <v>8778</v>
      </c>
      <c r="H105" s="2">
        <v>2.87</v>
      </c>
      <c r="I105" s="2">
        <v>0</v>
      </c>
      <c r="J105" s="2">
        <v>0</v>
      </c>
      <c r="K105" s="14">
        <v>27.55</v>
      </c>
      <c r="L105" s="2">
        <v>0</v>
      </c>
      <c r="M105" s="2">
        <v>0</v>
      </c>
      <c r="N105" s="2">
        <v>0</v>
      </c>
      <c r="O105" s="2">
        <v>3.5815000000000001</v>
      </c>
      <c r="P105" s="2">
        <v>34.0015</v>
      </c>
      <c r="Q105"/>
      <c r="R105" t="s">
        <v>9712</v>
      </c>
      <c r="S105" t="s">
        <v>9717</v>
      </c>
      <c r="T105" t="s">
        <v>9724</v>
      </c>
      <c r="U105" s="2" t="s">
        <v>9715</v>
      </c>
      <c r="V105" t="s">
        <v>7830</v>
      </c>
    </row>
    <row r="106" spans="1:22" x14ac:dyDescent="0.25">
      <c r="A106" t="s">
        <v>8793</v>
      </c>
      <c r="B106" s="12">
        <v>45643</v>
      </c>
      <c r="C106" t="s">
        <v>7503</v>
      </c>
      <c r="D106" t="s">
        <v>0</v>
      </c>
      <c r="E106">
        <v>2083</v>
      </c>
      <c r="F106" t="s">
        <v>10133</v>
      </c>
      <c r="G106" t="s">
        <v>10134</v>
      </c>
      <c r="H106" s="2">
        <v>0</v>
      </c>
      <c r="I106" s="2">
        <v>0</v>
      </c>
      <c r="J106" s="2">
        <v>0</v>
      </c>
      <c r="K106" s="14">
        <v>147.46</v>
      </c>
      <c r="L106" s="2">
        <v>0</v>
      </c>
      <c r="M106" s="2">
        <v>0</v>
      </c>
      <c r="N106" s="2">
        <v>0</v>
      </c>
      <c r="O106" s="2">
        <v>19.169800000000002</v>
      </c>
      <c r="P106" s="2">
        <v>166.62980000000002</v>
      </c>
      <c r="Q106"/>
      <c r="R106" t="s">
        <v>9712</v>
      </c>
      <c r="S106" t="s">
        <v>9717</v>
      </c>
      <c r="T106" t="s">
        <v>9724</v>
      </c>
      <c r="U106" s="2" t="s">
        <v>9715</v>
      </c>
      <c r="V106" t="s">
        <v>7830</v>
      </c>
    </row>
    <row r="107" spans="1:22" x14ac:dyDescent="0.25">
      <c r="A107" t="s">
        <v>8793</v>
      </c>
      <c r="B107" s="12">
        <v>45643</v>
      </c>
      <c r="C107" t="s">
        <v>7503</v>
      </c>
      <c r="D107" t="s">
        <v>0</v>
      </c>
      <c r="E107">
        <v>6542</v>
      </c>
      <c r="F107" t="s">
        <v>8871</v>
      </c>
      <c r="G107" t="s">
        <v>8872</v>
      </c>
      <c r="H107" s="2">
        <v>0</v>
      </c>
      <c r="I107" s="2">
        <v>0</v>
      </c>
      <c r="J107" s="2">
        <v>0</v>
      </c>
      <c r="K107" s="14">
        <v>58.76</v>
      </c>
      <c r="L107" s="2">
        <v>0</v>
      </c>
      <c r="M107" s="2">
        <v>0</v>
      </c>
      <c r="N107" s="2">
        <v>0</v>
      </c>
      <c r="O107" s="2">
        <v>7.6387999999999998</v>
      </c>
      <c r="P107" s="2">
        <v>66.398799999999994</v>
      </c>
      <c r="Q107"/>
      <c r="R107" t="s">
        <v>9712</v>
      </c>
      <c r="S107" t="s">
        <v>9717</v>
      </c>
      <c r="T107" t="s">
        <v>9724</v>
      </c>
      <c r="U107" s="2" t="s">
        <v>9715</v>
      </c>
      <c r="V107" t="s">
        <v>7830</v>
      </c>
    </row>
    <row r="108" spans="1:22" x14ac:dyDescent="0.25">
      <c r="A108" t="s">
        <v>8793</v>
      </c>
      <c r="B108" s="12">
        <v>45643</v>
      </c>
      <c r="C108" t="s">
        <v>7503</v>
      </c>
      <c r="D108" t="s">
        <v>0</v>
      </c>
      <c r="E108">
        <v>6272</v>
      </c>
      <c r="F108" t="s">
        <v>8877</v>
      </c>
      <c r="G108" t="s">
        <v>8878</v>
      </c>
      <c r="H108" s="2">
        <v>0</v>
      </c>
      <c r="I108" s="2">
        <v>0</v>
      </c>
      <c r="J108" s="2">
        <v>0</v>
      </c>
      <c r="K108" s="14">
        <v>146.46</v>
      </c>
      <c r="L108" s="2">
        <v>0</v>
      </c>
      <c r="M108" s="2">
        <v>0</v>
      </c>
      <c r="N108" s="2">
        <v>0</v>
      </c>
      <c r="O108" s="2">
        <v>19.039800000000003</v>
      </c>
      <c r="P108" s="2">
        <v>165.49980000000002</v>
      </c>
      <c r="Q108"/>
      <c r="R108" t="s">
        <v>9712</v>
      </c>
      <c r="S108" t="s">
        <v>9717</v>
      </c>
      <c r="T108" t="s">
        <v>9724</v>
      </c>
      <c r="U108" s="2" t="s">
        <v>9715</v>
      </c>
      <c r="V108" t="s">
        <v>7830</v>
      </c>
    </row>
    <row r="109" spans="1:22" x14ac:dyDescent="0.25">
      <c r="A109" t="s">
        <v>8793</v>
      </c>
      <c r="B109" s="12">
        <v>45642</v>
      </c>
      <c r="C109" t="s">
        <v>7503</v>
      </c>
      <c r="D109" t="s">
        <v>0</v>
      </c>
      <c r="E109">
        <v>19342</v>
      </c>
      <c r="F109" t="s">
        <v>8945</v>
      </c>
      <c r="G109" t="s">
        <v>8946</v>
      </c>
      <c r="H109" s="2">
        <v>0.67</v>
      </c>
      <c r="I109" s="2">
        <v>0</v>
      </c>
      <c r="J109" s="2">
        <v>0</v>
      </c>
      <c r="K109" s="14">
        <v>6.48</v>
      </c>
      <c r="L109" s="2">
        <v>0</v>
      </c>
      <c r="M109" s="2">
        <v>0</v>
      </c>
      <c r="N109" s="2">
        <v>0</v>
      </c>
      <c r="O109" s="2">
        <v>0.84240000000000004</v>
      </c>
      <c r="P109" s="2">
        <v>7.9923999999999999</v>
      </c>
      <c r="Q109"/>
      <c r="R109" t="s">
        <v>9712</v>
      </c>
      <c r="S109" t="s">
        <v>9717</v>
      </c>
      <c r="T109" t="s">
        <v>9724</v>
      </c>
      <c r="U109" s="2" t="s">
        <v>9715</v>
      </c>
      <c r="V109" t="s">
        <v>7830</v>
      </c>
    </row>
    <row r="110" spans="1:22" x14ac:dyDescent="0.25">
      <c r="A110" t="s">
        <v>8793</v>
      </c>
      <c r="B110" s="12">
        <v>45640</v>
      </c>
      <c r="C110" t="s">
        <v>7503</v>
      </c>
      <c r="D110" t="s">
        <v>0</v>
      </c>
      <c r="E110">
        <v>970</v>
      </c>
      <c r="F110" t="s">
        <v>8823</v>
      </c>
      <c r="G110" t="s">
        <v>8824</v>
      </c>
      <c r="H110" s="2">
        <v>0</v>
      </c>
      <c r="I110" s="2">
        <v>0</v>
      </c>
      <c r="J110" s="2">
        <v>0</v>
      </c>
      <c r="K110" s="14">
        <v>23.01</v>
      </c>
      <c r="L110" s="2">
        <v>0</v>
      </c>
      <c r="M110" s="2">
        <v>0</v>
      </c>
      <c r="N110" s="2">
        <v>0</v>
      </c>
      <c r="O110" s="2">
        <v>2.9913000000000003</v>
      </c>
      <c r="P110" s="2">
        <v>26.001300000000001</v>
      </c>
      <c r="Q110"/>
      <c r="R110" t="s">
        <v>9712</v>
      </c>
      <c r="S110" t="s">
        <v>9717</v>
      </c>
      <c r="T110" t="s">
        <v>9724</v>
      </c>
      <c r="U110" s="2" t="s">
        <v>9715</v>
      </c>
      <c r="V110" t="s">
        <v>7830</v>
      </c>
    </row>
    <row r="111" spans="1:22" x14ac:dyDescent="0.25">
      <c r="A111" t="s">
        <v>8793</v>
      </c>
      <c r="B111" s="12">
        <v>45639</v>
      </c>
      <c r="C111" t="s">
        <v>7503</v>
      </c>
      <c r="D111" t="s">
        <v>0</v>
      </c>
      <c r="E111">
        <v>3283</v>
      </c>
      <c r="F111" t="s">
        <v>8847</v>
      </c>
      <c r="G111" t="s">
        <v>8848</v>
      </c>
      <c r="H111" s="2">
        <v>0</v>
      </c>
      <c r="I111" s="2">
        <v>0</v>
      </c>
      <c r="J111" s="2">
        <v>0</v>
      </c>
      <c r="K111" s="14">
        <v>2.74</v>
      </c>
      <c r="L111" s="2">
        <v>0</v>
      </c>
      <c r="M111" s="2">
        <v>0</v>
      </c>
      <c r="N111" s="2">
        <v>0</v>
      </c>
      <c r="O111" s="2">
        <v>0.35620000000000002</v>
      </c>
      <c r="P111" s="2">
        <v>3.0962000000000001</v>
      </c>
      <c r="Q111"/>
      <c r="R111" t="s">
        <v>9712</v>
      </c>
      <c r="S111" t="s">
        <v>9717</v>
      </c>
      <c r="T111" t="s">
        <v>9724</v>
      </c>
      <c r="U111" s="2" t="s">
        <v>9715</v>
      </c>
      <c r="V111" t="s">
        <v>7830</v>
      </c>
    </row>
    <row r="112" spans="1:22" x14ac:dyDescent="0.25">
      <c r="A112" t="s">
        <v>8793</v>
      </c>
      <c r="B112" s="12">
        <v>45637</v>
      </c>
      <c r="C112" t="s">
        <v>7503</v>
      </c>
      <c r="D112" t="s">
        <v>0</v>
      </c>
      <c r="E112">
        <v>18914</v>
      </c>
      <c r="F112" t="s">
        <v>8945</v>
      </c>
      <c r="G112" t="s">
        <v>8946</v>
      </c>
      <c r="H112" s="2">
        <v>2.72</v>
      </c>
      <c r="I112" s="2">
        <v>0</v>
      </c>
      <c r="J112" s="2">
        <v>0</v>
      </c>
      <c r="K112" s="14">
        <v>26.14</v>
      </c>
      <c r="L112" s="2">
        <v>0</v>
      </c>
      <c r="M112" s="2">
        <v>0</v>
      </c>
      <c r="N112" s="2">
        <v>0</v>
      </c>
      <c r="O112" s="2">
        <v>3.3982000000000001</v>
      </c>
      <c r="P112" s="2">
        <v>32.258200000000002</v>
      </c>
      <c r="Q112"/>
      <c r="R112" t="s">
        <v>9712</v>
      </c>
      <c r="S112" t="s">
        <v>9717</v>
      </c>
      <c r="T112" t="s">
        <v>9724</v>
      </c>
      <c r="U112" s="2" t="s">
        <v>9715</v>
      </c>
      <c r="V112" t="s">
        <v>7830</v>
      </c>
    </row>
    <row r="113" spans="1:22" x14ac:dyDescent="0.25">
      <c r="A113" t="s">
        <v>8793</v>
      </c>
      <c r="B113" s="12">
        <v>45637</v>
      </c>
      <c r="C113" t="s">
        <v>7503</v>
      </c>
      <c r="D113" t="s">
        <v>0</v>
      </c>
      <c r="E113">
        <v>8564</v>
      </c>
      <c r="F113" t="s">
        <v>8777</v>
      </c>
      <c r="G113" t="s">
        <v>8778</v>
      </c>
      <c r="H113" s="2">
        <v>0.67</v>
      </c>
      <c r="I113" s="2">
        <v>0</v>
      </c>
      <c r="J113" s="2">
        <v>0</v>
      </c>
      <c r="K113" s="14">
        <v>6.48</v>
      </c>
      <c r="L113" s="2">
        <v>0</v>
      </c>
      <c r="M113" s="2">
        <v>0</v>
      </c>
      <c r="N113" s="2">
        <v>0</v>
      </c>
      <c r="O113" s="2">
        <v>0.84240000000000004</v>
      </c>
      <c r="P113" s="2">
        <v>7.9923999999999999</v>
      </c>
      <c r="Q113"/>
      <c r="R113" t="s">
        <v>9712</v>
      </c>
      <c r="S113" t="s">
        <v>9717</v>
      </c>
      <c r="T113" t="s">
        <v>9724</v>
      </c>
      <c r="U113" s="2" t="s">
        <v>9715</v>
      </c>
      <c r="V113" t="s">
        <v>7830</v>
      </c>
    </row>
    <row r="114" spans="1:22" x14ac:dyDescent="0.25">
      <c r="A114" t="s">
        <v>8793</v>
      </c>
      <c r="B114" s="12">
        <v>45637</v>
      </c>
      <c r="C114" t="s">
        <v>7503</v>
      </c>
      <c r="D114" t="s">
        <v>0</v>
      </c>
      <c r="E114">
        <v>8582</v>
      </c>
      <c r="F114" t="s">
        <v>8777</v>
      </c>
      <c r="G114" t="s">
        <v>8778</v>
      </c>
      <c r="H114" s="2">
        <v>1.36</v>
      </c>
      <c r="I114" s="2">
        <v>0</v>
      </c>
      <c r="J114" s="2">
        <v>0</v>
      </c>
      <c r="K114" s="14">
        <v>12.51</v>
      </c>
      <c r="L114" s="2">
        <v>0</v>
      </c>
      <c r="M114" s="2">
        <v>0</v>
      </c>
      <c r="N114" s="2">
        <v>0</v>
      </c>
      <c r="O114" s="2">
        <v>1.6263000000000001</v>
      </c>
      <c r="P114" s="2">
        <v>15.4963</v>
      </c>
      <c r="Q114"/>
      <c r="R114" t="s">
        <v>9712</v>
      </c>
      <c r="S114" t="s">
        <v>9717</v>
      </c>
      <c r="T114" t="s">
        <v>9724</v>
      </c>
      <c r="U114" s="2" t="s">
        <v>9715</v>
      </c>
      <c r="V114" t="s">
        <v>7830</v>
      </c>
    </row>
    <row r="115" spans="1:22" x14ac:dyDescent="0.25">
      <c r="A115" t="s">
        <v>8793</v>
      </c>
      <c r="B115" s="12">
        <v>45637</v>
      </c>
      <c r="C115" t="s">
        <v>7503</v>
      </c>
      <c r="D115" t="s">
        <v>0</v>
      </c>
      <c r="E115">
        <v>29644</v>
      </c>
      <c r="F115" t="s">
        <v>8908</v>
      </c>
      <c r="G115" t="s">
        <v>8909</v>
      </c>
      <c r="H115" s="2">
        <v>0</v>
      </c>
      <c r="I115" s="2">
        <v>0</v>
      </c>
      <c r="J115" s="2">
        <v>0</v>
      </c>
      <c r="K115" s="14">
        <v>2.48</v>
      </c>
      <c r="L115" s="2">
        <v>0</v>
      </c>
      <c r="M115" s="2">
        <v>0</v>
      </c>
      <c r="N115" s="2">
        <v>0</v>
      </c>
      <c r="O115" s="2">
        <v>0.32240000000000002</v>
      </c>
      <c r="P115" s="2">
        <v>2.8024</v>
      </c>
      <c r="Q115"/>
      <c r="R115" t="s">
        <v>9712</v>
      </c>
      <c r="S115" t="s">
        <v>9717</v>
      </c>
      <c r="T115" t="s">
        <v>9724</v>
      </c>
      <c r="U115" s="2" t="s">
        <v>9715</v>
      </c>
      <c r="V115" t="s">
        <v>7830</v>
      </c>
    </row>
    <row r="116" spans="1:22" x14ac:dyDescent="0.25">
      <c r="A116" t="s">
        <v>8793</v>
      </c>
      <c r="B116" s="12">
        <v>45635</v>
      </c>
      <c r="C116" t="s">
        <v>7503</v>
      </c>
      <c r="D116" t="s">
        <v>0</v>
      </c>
      <c r="E116">
        <v>6201</v>
      </c>
      <c r="F116" t="s">
        <v>8871</v>
      </c>
      <c r="G116" t="s">
        <v>8872</v>
      </c>
      <c r="I116" s="2">
        <v>0</v>
      </c>
      <c r="J116" s="2">
        <v>0</v>
      </c>
      <c r="K116" s="14">
        <v>96.24</v>
      </c>
      <c r="L116" s="2">
        <v>0</v>
      </c>
      <c r="M116" s="2">
        <v>0</v>
      </c>
      <c r="N116" s="2">
        <v>0</v>
      </c>
      <c r="O116" s="2">
        <v>12.511200000000001</v>
      </c>
      <c r="P116" s="2">
        <v>108.7512</v>
      </c>
      <c r="Q116"/>
      <c r="R116" t="s">
        <v>9712</v>
      </c>
      <c r="S116" t="s">
        <v>9717</v>
      </c>
      <c r="T116" t="s">
        <v>9724</v>
      </c>
      <c r="U116" s="2" t="s">
        <v>9715</v>
      </c>
      <c r="V116" t="s">
        <v>7830</v>
      </c>
    </row>
    <row r="117" spans="1:22" x14ac:dyDescent="0.25">
      <c r="A117" t="s">
        <v>8793</v>
      </c>
      <c r="B117" s="12">
        <v>45635</v>
      </c>
      <c r="C117" t="s">
        <v>7503</v>
      </c>
      <c r="D117" t="s">
        <v>0</v>
      </c>
      <c r="E117">
        <v>6100</v>
      </c>
      <c r="F117" t="s">
        <v>8877</v>
      </c>
      <c r="G117" t="s">
        <v>8878</v>
      </c>
      <c r="H117" s="2">
        <v>0</v>
      </c>
      <c r="I117" s="2">
        <v>0</v>
      </c>
      <c r="J117" s="2">
        <v>0</v>
      </c>
      <c r="K117" s="14">
        <v>27.52</v>
      </c>
      <c r="L117" s="2">
        <v>0</v>
      </c>
      <c r="M117" s="2">
        <v>0</v>
      </c>
      <c r="N117" s="2">
        <v>0</v>
      </c>
      <c r="O117" s="2">
        <v>3.5775999999999999</v>
      </c>
      <c r="P117" s="2">
        <v>31.0976</v>
      </c>
      <c r="Q117"/>
      <c r="R117" t="s">
        <v>9712</v>
      </c>
      <c r="S117" t="s">
        <v>9717</v>
      </c>
      <c r="T117" t="s">
        <v>9724</v>
      </c>
      <c r="U117" s="2" t="s">
        <v>9715</v>
      </c>
      <c r="V117" t="s">
        <v>7830</v>
      </c>
    </row>
    <row r="118" spans="1:22" x14ac:dyDescent="0.25">
      <c r="A118" t="s">
        <v>8793</v>
      </c>
      <c r="B118" s="12">
        <v>45635</v>
      </c>
      <c r="C118" t="s">
        <v>7503</v>
      </c>
      <c r="D118" t="s">
        <v>0</v>
      </c>
      <c r="E118">
        <v>1712</v>
      </c>
      <c r="F118" t="s">
        <v>11408</v>
      </c>
      <c r="G118" t="s">
        <v>11409</v>
      </c>
      <c r="H118" s="2">
        <v>0</v>
      </c>
      <c r="I118" s="2">
        <v>0</v>
      </c>
      <c r="J118" s="2">
        <v>0</v>
      </c>
      <c r="K118" s="14">
        <v>33</v>
      </c>
      <c r="L118" s="2">
        <v>0</v>
      </c>
      <c r="M118" s="2">
        <v>0</v>
      </c>
      <c r="N118" s="2">
        <v>0</v>
      </c>
      <c r="O118" s="2">
        <v>4.29</v>
      </c>
      <c r="P118" s="2">
        <v>37.29</v>
      </c>
      <c r="Q118"/>
      <c r="R118" t="s">
        <v>9712</v>
      </c>
      <c r="S118" t="s">
        <v>9717</v>
      </c>
      <c r="T118" t="s">
        <v>9724</v>
      </c>
      <c r="U118" s="2" t="s">
        <v>9715</v>
      </c>
      <c r="V118" t="s">
        <v>7830</v>
      </c>
    </row>
    <row r="119" spans="1:22" x14ac:dyDescent="0.25">
      <c r="A119" t="s">
        <v>8793</v>
      </c>
      <c r="B119" s="12">
        <v>45635</v>
      </c>
      <c r="C119" t="s">
        <v>7503</v>
      </c>
      <c r="D119" t="s">
        <v>0</v>
      </c>
      <c r="E119">
        <v>18695</v>
      </c>
      <c r="F119" t="s">
        <v>8945</v>
      </c>
      <c r="G119" t="s">
        <v>8946</v>
      </c>
      <c r="H119" s="2">
        <v>1.75</v>
      </c>
      <c r="I119" s="2">
        <v>0</v>
      </c>
      <c r="J119" s="2">
        <v>0</v>
      </c>
      <c r="K119" s="14">
        <v>16.149999999999999</v>
      </c>
      <c r="L119" s="2">
        <v>0</v>
      </c>
      <c r="M119" s="2">
        <v>0</v>
      </c>
      <c r="N119" s="2">
        <v>0</v>
      </c>
      <c r="O119" s="2">
        <v>2.0994999999999999</v>
      </c>
      <c r="P119" s="2">
        <v>19.999499999999998</v>
      </c>
      <c r="Q119"/>
      <c r="R119" t="s">
        <v>9712</v>
      </c>
      <c r="S119" t="s">
        <v>9717</v>
      </c>
      <c r="T119" t="s">
        <v>9724</v>
      </c>
      <c r="U119" s="2" t="s">
        <v>9715</v>
      </c>
      <c r="V119" t="s">
        <v>7830</v>
      </c>
    </row>
    <row r="120" spans="1:22" x14ac:dyDescent="0.25">
      <c r="A120" t="s">
        <v>8793</v>
      </c>
      <c r="B120" s="12">
        <v>45633</v>
      </c>
      <c r="C120" t="s">
        <v>7503</v>
      </c>
      <c r="D120" t="s">
        <v>0</v>
      </c>
      <c r="E120">
        <v>229</v>
      </c>
      <c r="F120" t="s">
        <v>9003</v>
      </c>
      <c r="G120" t="s">
        <v>9004</v>
      </c>
      <c r="H120" s="2">
        <v>0</v>
      </c>
      <c r="I120" s="2">
        <v>0</v>
      </c>
      <c r="J120" s="2">
        <v>0</v>
      </c>
      <c r="K120" s="14">
        <v>36.380000000000003</v>
      </c>
      <c r="L120" s="2">
        <v>0</v>
      </c>
      <c r="M120" s="2">
        <v>0</v>
      </c>
      <c r="N120" s="2">
        <v>0</v>
      </c>
      <c r="O120" s="2">
        <v>4.7294000000000009</v>
      </c>
      <c r="P120" s="2">
        <v>41.109400000000001</v>
      </c>
      <c r="Q120"/>
      <c r="R120" t="s">
        <v>9712</v>
      </c>
      <c r="S120" t="s">
        <v>9717</v>
      </c>
      <c r="T120" t="s">
        <v>9724</v>
      </c>
      <c r="U120" s="2" t="s">
        <v>9715</v>
      </c>
      <c r="V120" t="s">
        <v>7830</v>
      </c>
    </row>
    <row r="121" spans="1:22" x14ac:dyDescent="0.25">
      <c r="A121" t="s">
        <v>8793</v>
      </c>
      <c r="B121" s="12">
        <v>45631</v>
      </c>
      <c r="C121" t="s">
        <v>7503</v>
      </c>
      <c r="D121" t="s">
        <v>0</v>
      </c>
      <c r="E121">
        <v>222</v>
      </c>
      <c r="F121" t="s">
        <v>9003</v>
      </c>
      <c r="G121" t="s">
        <v>9004</v>
      </c>
      <c r="H121" s="2">
        <v>0</v>
      </c>
      <c r="I121" s="2">
        <v>0</v>
      </c>
      <c r="J121" s="2">
        <v>0</v>
      </c>
      <c r="K121" s="14">
        <v>7.7</v>
      </c>
      <c r="L121" s="2">
        <v>0</v>
      </c>
      <c r="M121" s="2">
        <v>0</v>
      </c>
      <c r="N121" s="2">
        <v>0</v>
      </c>
      <c r="O121" s="2">
        <v>1.0010000000000001</v>
      </c>
      <c r="P121" s="2">
        <v>8.7010000000000005</v>
      </c>
      <c r="Q121"/>
      <c r="R121" t="s">
        <v>9712</v>
      </c>
      <c r="S121" t="s">
        <v>9717</v>
      </c>
      <c r="T121" t="s">
        <v>9724</v>
      </c>
      <c r="U121" s="2" t="s">
        <v>9715</v>
      </c>
      <c r="V121" t="s">
        <v>7830</v>
      </c>
    </row>
    <row r="122" spans="1:22" x14ac:dyDescent="0.25">
      <c r="A122" t="s">
        <v>8793</v>
      </c>
      <c r="B122" s="12">
        <v>45631</v>
      </c>
      <c r="C122" t="s">
        <v>7503</v>
      </c>
      <c r="D122" t="s">
        <v>0</v>
      </c>
      <c r="E122">
        <v>18317</v>
      </c>
      <c r="F122" t="s">
        <v>8945</v>
      </c>
      <c r="G122" t="s">
        <v>8946</v>
      </c>
      <c r="H122" s="2">
        <v>1.6800000000000002</v>
      </c>
      <c r="I122" s="2">
        <v>0</v>
      </c>
      <c r="J122" s="2">
        <v>0</v>
      </c>
      <c r="K122" s="14">
        <v>16.21</v>
      </c>
      <c r="L122" s="2">
        <v>0</v>
      </c>
      <c r="M122" s="2">
        <v>0</v>
      </c>
      <c r="N122" s="2">
        <v>0</v>
      </c>
      <c r="O122" s="2">
        <v>2.1073000000000004</v>
      </c>
      <c r="P122" s="2">
        <v>19.997300000000003</v>
      </c>
      <c r="Q122"/>
      <c r="R122" t="s">
        <v>9712</v>
      </c>
      <c r="S122" t="s">
        <v>9717</v>
      </c>
      <c r="T122" t="s">
        <v>9724</v>
      </c>
      <c r="U122" s="2" t="s">
        <v>9715</v>
      </c>
      <c r="V122" t="s">
        <v>7830</v>
      </c>
    </row>
    <row r="123" spans="1:22" x14ac:dyDescent="0.25">
      <c r="A123" t="s">
        <v>8793</v>
      </c>
      <c r="B123" s="12">
        <v>45631</v>
      </c>
      <c r="C123" t="s">
        <v>7503</v>
      </c>
      <c r="D123" t="s">
        <v>0</v>
      </c>
      <c r="E123">
        <v>8335</v>
      </c>
      <c r="F123" t="s">
        <v>8777</v>
      </c>
      <c r="G123" t="s">
        <v>8778</v>
      </c>
      <c r="H123" s="2">
        <v>0.67</v>
      </c>
      <c r="I123" s="2">
        <v>0</v>
      </c>
      <c r="J123" s="2">
        <v>0</v>
      </c>
      <c r="K123" s="14">
        <v>6.48</v>
      </c>
      <c r="L123" s="2">
        <v>0</v>
      </c>
      <c r="M123" s="2">
        <v>0</v>
      </c>
      <c r="N123" s="2">
        <v>0</v>
      </c>
      <c r="O123" s="2">
        <v>0.84240000000000004</v>
      </c>
      <c r="P123" s="2">
        <v>7.9923999999999999</v>
      </c>
      <c r="Q123"/>
      <c r="R123" t="s">
        <v>9712</v>
      </c>
      <c r="S123" t="s">
        <v>9717</v>
      </c>
      <c r="T123" t="s">
        <v>9724</v>
      </c>
      <c r="U123" s="2" t="s">
        <v>9715</v>
      </c>
      <c r="V123" t="s">
        <v>7830</v>
      </c>
    </row>
    <row r="124" spans="1:22" x14ac:dyDescent="0.25">
      <c r="A124" t="s">
        <v>8793</v>
      </c>
      <c r="B124" s="12">
        <v>45628</v>
      </c>
      <c r="C124" t="s">
        <v>7503</v>
      </c>
      <c r="D124" t="s">
        <v>0</v>
      </c>
      <c r="E124">
        <v>8232</v>
      </c>
      <c r="F124" t="s">
        <v>8777</v>
      </c>
      <c r="G124" t="s">
        <v>8778</v>
      </c>
      <c r="H124" s="2">
        <v>1.32</v>
      </c>
      <c r="I124" s="2">
        <v>0</v>
      </c>
      <c r="J124" s="2">
        <v>0</v>
      </c>
      <c r="K124" s="14">
        <v>12.11</v>
      </c>
      <c r="L124" s="2">
        <v>0</v>
      </c>
      <c r="M124" s="2">
        <v>0</v>
      </c>
      <c r="N124" s="2">
        <v>0</v>
      </c>
      <c r="O124" s="2">
        <v>1.5743</v>
      </c>
      <c r="P124" s="2">
        <v>15.004300000000001</v>
      </c>
      <c r="Q124"/>
      <c r="R124" t="s">
        <v>9712</v>
      </c>
      <c r="S124" t="s">
        <v>9717</v>
      </c>
      <c r="T124" t="s">
        <v>9724</v>
      </c>
      <c r="U124" s="2" t="s">
        <v>9715</v>
      </c>
      <c r="V124" t="s">
        <v>7830</v>
      </c>
    </row>
    <row r="125" spans="1:22" x14ac:dyDescent="0.25">
      <c r="A125" t="s">
        <v>8793</v>
      </c>
      <c r="B125" s="12">
        <v>45628</v>
      </c>
      <c r="C125" t="s">
        <v>7503</v>
      </c>
      <c r="D125" t="s">
        <v>0</v>
      </c>
      <c r="E125">
        <v>8251</v>
      </c>
      <c r="F125" t="s">
        <v>8777</v>
      </c>
      <c r="G125" t="s">
        <v>8778</v>
      </c>
      <c r="H125" s="2">
        <v>0.67</v>
      </c>
      <c r="I125" s="2">
        <v>0</v>
      </c>
      <c r="J125" s="2">
        <v>0</v>
      </c>
      <c r="K125" s="14">
        <v>6.48</v>
      </c>
      <c r="L125" s="2">
        <v>0</v>
      </c>
      <c r="M125" s="2">
        <v>0</v>
      </c>
      <c r="N125" s="2">
        <v>0</v>
      </c>
      <c r="O125" s="2">
        <v>0.84240000000000004</v>
      </c>
      <c r="P125" s="2">
        <v>7.9923999999999999</v>
      </c>
      <c r="Q125"/>
      <c r="R125" t="s">
        <v>9712</v>
      </c>
      <c r="S125" t="s">
        <v>9717</v>
      </c>
      <c r="T125" t="s">
        <v>9724</v>
      </c>
      <c r="U125" s="2" t="s">
        <v>9715</v>
      </c>
      <c r="V125" t="s">
        <v>7830</v>
      </c>
    </row>
    <row r="126" spans="1:22" x14ac:dyDescent="0.25">
      <c r="A126" t="s">
        <v>8793</v>
      </c>
      <c r="B126" s="12">
        <v>45628</v>
      </c>
      <c r="C126" t="s">
        <v>7503</v>
      </c>
      <c r="D126" t="s">
        <v>0</v>
      </c>
      <c r="E126">
        <v>71</v>
      </c>
      <c r="F126" t="s">
        <v>9959</v>
      </c>
      <c r="G126" t="s">
        <v>9960</v>
      </c>
      <c r="H126" s="2">
        <v>0</v>
      </c>
      <c r="I126" s="2">
        <v>0</v>
      </c>
      <c r="J126" s="2">
        <v>0</v>
      </c>
      <c r="K126" s="14">
        <v>21</v>
      </c>
      <c r="L126" s="2">
        <v>0</v>
      </c>
      <c r="M126" s="2">
        <v>0</v>
      </c>
      <c r="N126" s="2">
        <v>0</v>
      </c>
      <c r="O126" s="2">
        <v>2.73</v>
      </c>
      <c r="P126" s="2">
        <v>23.73</v>
      </c>
      <c r="Q126"/>
      <c r="R126" t="s">
        <v>9712</v>
      </c>
      <c r="S126" t="s">
        <v>9717</v>
      </c>
      <c r="T126" t="s">
        <v>9724</v>
      </c>
      <c r="U126" s="2" t="s">
        <v>9715</v>
      </c>
      <c r="V126" t="s">
        <v>7830</v>
      </c>
    </row>
    <row r="127" spans="1:22" x14ac:dyDescent="0.25">
      <c r="A127" t="s">
        <v>8793</v>
      </c>
      <c r="B127" s="12">
        <v>45627</v>
      </c>
      <c r="C127" t="s">
        <v>7503</v>
      </c>
      <c r="D127" t="s">
        <v>0</v>
      </c>
      <c r="E127">
        <v>535</v>
      </c>
      <c r="F127" t="s">
        <v>11406</v>
      </c>
      <c r="G127" t="s">
        <v>11407</v>
      </c>
      <c r="H127" s="2">
        <v>0</v>
      </c>
      <c r="I127" s="2">
        <v>0</v>
      </c>
      <c r="J127" s="2">
        <v>0</v>
      </c>
      <c r="K127" s="14">
        <v>162.38999999999999</v>
      </c>
      <c r="L127" s="2">
        <v>0</v>
      </c>
      <c r="M127" s="2">
        <v>0</v>
      </c>
      <c r="N127" s="2">
        <v>0</v>
      </c>
      <c r="O127" s="2">
        <v>21.110699999999998</v>
      </c>
      <c r="P127" s="2">
        <v>183.50069999999999</v>
      </c>
      <c r="Q127"/>
      <c r="R127" t="s">
        <v>9712</v>
      </c>
      <c r="S127" t="s">
        <v>9717</v>
      </c>
      <c r="T127" t="s">
        <v>9724</v>
      </c>
      <c r="U127" s="2" t="s">
        <v>9715</v>
      </c>
      <c r="V127" t="s">
        <v>7830</v>
      </c>
    </row>
    <row r="128" spans="1:22" x14ac:dyDescent="0.25">
      <c r="A128" t="s">
        <v>8793</v>
      </c>
      <c r="B128" s="12">
        <v>45622</v>
      </c>
      <c r="C128" t="s">
        <v>7503</v>
      </c>
      <c r="D128" t="s">
        <v>0</v>
      </c>
      <c r="E128">
        <v>17467</v>
      </c>
      <c r="F128" t="s">
        <v>8945</v>
      </c>
      <c r="G128" t="s">
        <v>8946</v>
      </c>
      <c r="H128" s="2">
        <v>2.4300000000000002</v>
      </c>
      <c r="I128" s="2">
        <v>0</v>
      </c>
      <c r="J128" s="2">
        <v>0</v>
      </c>
      <c r="K128" s="14">
        <v>23.51</v>
      </c>
      <c r="L128" s="2">
        <v>0</v>
      </c>
      <c r="M128" s="2">
        <v>0</v>
      </c>
      <c r="N128" s="2">
        <v>0</v>
      </c>
      <c r="O128" s="2">
        <v>3.0563000000000002</v>
      </c>
      <c r="P128" s="2">
        <v>28.996300000000002</v>
      </c>
      <c r="Q128"/>
      <c r="R128" t="s">
        <v>9712</v>
      </c>
      <c r="S128" t="s">
        <v>9717</v>
      </c>
      <c r="T128" t="s">
        <v>9724</v>
      </c>
      <c r="U128" s="2" t="s">
        <v>9715</v>
      </c>
      <c r="V128" t="s">
        <v>7830</v>
      </c>
    </row>
    <row r="129" spans="1:24" ht="15.75" thickBot="1" x14ac:dyDescent="0.3">
      <c r="A129" t="s">
        <v>8793</v>
      </c>
      <c r="B129" s="12">
        <v>45605</v>
      </c>
      <c r="C129" t="s">
        <v>7503</v>
      </c>
      <c r="D129" t="s">
        <v>0</v>
      </c>
      <c r="E129">
        <v>15871</v>
      </c>
      <c r="F129" t="s">
        <v>8945</v>
      </c>
      <c r="G129" t="s">
        <v>8946</v>
      </c>
      <c r="H129" s="2">
        <v>0.79</v>
      </c>
      <c r="I129" s="2">
        <v>0</v>
      </c>
      <c r="J129" s="2">
        <v>0</v>
      </c>
      <c r="K129" s="14">
        <v>8.15</v>
      </c>
      <c r="L129" s="2">
        <v>0</v>
      </c>
      <c r="M129" s="2">
        <v>0</v>
      </c>
      <c r="N129" s="2">
        <v>0</v>
      </c>
      <c r="O129" s="2">
        <v>1.0595000000000001</v>
      </c>
      <c r="P129" s="2">
        <v>9.9995000000000012</v>
      </c>
      <c r="Q129"/>
      <c r="R129" t="s">
        <v>9712</v>
      </c>
      <c r="S129" t="s">
        <v>9717</v>
      </c>
      <c r="T129" t="s">
        <v>9724</v>
      </c>
      <c r="U129" s="2" t="s">
        <v>9715</v>
      </c>
      <c r="V129" t="s">
        <v>7830</v>
      </c>
    </row>
    <row r="130" spans="1:24" ht="15.75" hidden="1" thickBot="1" x14ac:dyDescent="0.3">
      <c r="A130" t="s">
        <v>8792</v>
      </c>
      <c r="B130" s="12" t="s">
        <v>11246</v>
      </c>
      <c r="C130" t="s">
        <v>10024</v>
      </c>
      <c r="D130" t="s">
        <v>0</v>
      </c>
      <c r="E130" t="s">
        <v>11247</v>
      </c>
      <c r="F130" t="s">
        <v>636</v>
      </c>
      <c r="G130" t="s">
        <v>11121</v>
      </c>
      <c r="H130" s="105">
        <v>0</v>
      </c>
      <c r="I130" s="105">
        <v>0</v>
      </c>
      <c r="J130" s="105">
        <v>0</v>
      </c>
      <c r="K130" s="105">
        <v>50.87</v>
      </c>
      <c r="L130" s="105">
        <v>0</v>
      </c>
      <c r="M130" s="105">
        <v>0</v>
      </c>
      <c r="N130" s="105">
        <v>0</v>
      </c>
      <c r="O130" s="105">
        <v>6.6131000000000002</v>
      </c>
      <c r="P130" s="105">
        <v>57.4831</v>
      </c>
      <c r="Q130" s="105"/>
      <c r="R130" s="194" t="s">
        <v>9712</v>
      </c>
      <c r="S130" t="s">
        <v>9717</v>
      </c>
      <c r="T130" t="s">
        <v>9724</v>
      </c>
      <c r="U130" s="2" t="s">
        <v>9715</v>
      </c>
      <c r="V130" t="s">
        <v>7830</v>
      </c>
      <c r="X130" s="2"/>
    </row>
    <row r="131" spans="1:24" ht="15.75" hidden="1" thickBot="1" x14ac:dyDescent="0.3">
      <c r="A131" t="s">
        <v>8792</v>
      </c>
      <c r="B131" s="12" t="s">
        <v>11248</v>
      </c>
      <c r="C131" t="s">
        <v>10024</v>
      </c>
      <c r="D131" t="s">
        <v>0</v>
      </c>
      <c r="E131" t="s">
        <v>11249</v>
      </c>
      <c r="F131" t="s">
        <v>8931</v>
      </c>
      <c r="G131" t="s">
        <v>11135</v>
      </c>
      <c r="H131" s="105">
        <v>0</v>
      </c>
      <c r="I131" s="105">
        <v>0</v>
      </c>
      <c r="J131" s="105">
        <v>0</v>
      </c>
      <c r="K131" s="105">
        <v>24.4</v>
      </c>
      <c r="L131" s="105">
        <v>0</v>
      </c>
      <c r="M131" s="105">
        <v>0</v>
      </c>
      <c r="N131" s="105">
        <v>0</v>
      </c>
      <c r="O131" s="105">
        <v>3.1719999999999997</v>
      </c>
      <c r="P131" s="105">
        <v>27.571999999999999</v>
      </c>
      <c r="Q131" s="105"/>
      <c r="R131" s="194" t="s">
        <v>9712</v>
      </c>
      <c r="S131" t="s">
        <v>9717</v>
      </c>
      <c r="T131" t="s">
        <v>9724</v>
      </c>
      <c r="U131" s="2" t="s">
        <v>9715</v>
      </c>
      <c r="V131" t="s">
        <v>7830</v>
      </c>
      <c r="X131" s="2"/>
    </row>
    <row r="132" spans="1:24" ht="15.75" hidden="1" thickBot="1" x14ac:dyDescent="0.3">
      <c r="A132" t="s">
        <v>8792</v>
      </c>
      <c r="B132" s="12" t="s">
        <v>11250</v>
      </c>
      <c r="C132" t="s">
        <v>10024</v>
      </c>
      <c r="D132" t="s">
        <v>0</v>
      </c>
      <c r="E132" t="s">
        <v>11251</v>
      </c>
      <c r="F132" t="s">
        <v>2323</v>
      </c>
      <c r="G132" t="s">
        <v>11124</v>
      </c>
      <c r="H132" s="105">
        <v>0</v>
      </c>
      <c r="I132" s="105">
        <v>0</v>
      </c>
      <c r="J132" s="105">
        <v>0</v>
      </c>
      <c r="K132" s="105">
        <v>0.12</v>
      </c>
      <c r="L132" s="105">
        <v>0</v>
      </c>
      <c r="M132" s="105">
        <v>0</v>
      </c>
      <c r="N132" s="105">
        <v>0</v>
      </c>
      <c r="O132" s="105">
        <v>1.5599999999999999E-2</v>
      </c>
      <c r="P132" s="105">
        <v>0.1356</v>
      </c>
      <c r="Q132" s="105"/>
      <c r="R132" s="194" t="s">
        <v>9712</v>
      </c>
      <c r="S132" t="s">
        <v>9717</v>
      </c>
      <c r="T132" t="s">
        <v>9724</v>
      </c>
      <c r="U132" s="2" t="s">
        <v>9715</v>
      </c>
      <c r="V132" t="s">
        <v>7830</v>
      </c>
      <c r="X132" s="2"/>
    </row>
    <row r="133" spans="1:24" ht="15.75" hidden="1" thickBot="1" x14ac:dyDescent="0.3">
      <c r="A133" t="s">
        <v>8792</v>
      </c>
      <c r="B133" s="12" t="s">
        <v>11252</v>
      </c>
      <c r="C133" t="s">
        <v>10024</v>
      </c>
      <c r="D133" t="s">
        <v>0</v>
      </c>
      <c r="E133" t="s">
        <v>11253</v>
      </c>
      <c r="F133" t="s">
        <v>6816</v>
      </c>
      <c r="G133" t="s">
        <v>11151</v>
      </c>
      <c r="H133" s="105">
        <v>0</v>
      </c>
      <c r="I133" s="105">
        <v>0</v>
      </c>
      <c r="J133" s="105">
        <v>0</v>
      </c>
      <c r="K133" s="105">
        <v>16.649999999999999</v>
      </c>
      <c r="L133" s="105">
        <v>0</v>
      </c>
      <c r="M133" s="105">
        <v>0</v>
      </c>
      <c r="N133" s="105">
        <v>0</v>
      </c>
      <c r="O133" s="105">
        <v>2.1644999999999999</v>
      </c>
      <c r="P133" s="105">
        <v>18.814499999999999</v>
      </c>
      <c r="Q133" s="105"/>
      <c r="R133" s="194" t="s">
        <v>9712</v>
      </c>
      <c r="S133" t="s">
        <v>9717</v>
      </c>
      <c r="T133" t="s">
        <v>9724</v>
      </c>
      <c r="U133" s="2" t="s">
        <v>9715</v>
      </c>
      <c r="V133" t="s">
        <v>7830</v>
      </c>
      <c r="X133" s="2"/>
    </row>
    <row r="134" spans="1:24" ht="15.75" hidden="1" thickBot="1" x14ac:dyDescent="0.3">
      <c r="A134" t="s">
        <v>8792</v>
      </c>
      <c r="B134" s="12" t="s">
        <v>11254</v>
      </c>
      <c r="C134" t="s">
        <v>10024</v>
      </c>
      <c r="D134" t="s">
        <v>0</v>
      </c>
      <c r="E134" t="s">
        <v>11255</v>
      </c>
      <c r="F134" t="s">
        <v>8931</v>
      </c>
      <c r="G134" t="s">
        <v>11135</v>
      </c>
      <c r="H134" s="105">
        <v>0</v>
      </c>
      <c r="I134" s="105">
        <v>0</v>
      </c>
      <c r="J134" s="105">
        <v>0</v>
      </c>
      <c r="K134" s="105">
        <v>16</v>
      </c>
      <c r="L134" s="105">
        <v>0</v>
      </c>
      <c r="M134" s="105">
        <v>0</v>
      </c>
      <c r="N134" s="105">
        <v>0</v>
      </c>
      <c r="O134" s="105">
        <v>2.08</v>
      </c>
      <c r="P134" s="105">
        <v>18.079999999999998</v>
      </c>
      <c r="Q134" s="105"/>
      <c r="R134" s="194" t="s">
        <v>9712</v>
      </c>
      <c r="S134" t="s">
        <v>9717</v>
      </c>
      <c r="T134" t="s">
        <v>9724</v>
      </c>
      <c r="U134" s="2" t="s">
        <v>9715</v>
      </c>
      <c r="V134" t="s">
        <v>7830</v>
      </c>
      <c r="X134" s="2"/>
    </row>
    <row r="135" spans="1:24" ht="15.75" hidden="1" thickBot="1" x14ac:dyDescent="0.3">
      <c r="A135" t="s">
        <v>8792</v>
      </c>
      <c r="B135" s="12" t="s">
        <v>11256</v>
      </c>
      <c r="C135" t="s">
        <v>10024</v>
      </c>
      <c r="D135" t="s">
        <v>0</v>
      </c>
      <c r="E135" t="s">
        <v>11257</v>
      </c>
      <c r="F135" t="s">
        <v>3705</v>
      </c>
      <c r="G135" t="s">
        <v>11258</v>
      </c>
      <c r="H135" s="105">
        <v>0</v>
      </c>
      <c r="I135" s="105">
        <v>0</v>
      </c>
      <c r="J135" s="105">
        <v>0</v>
      </c>
      <c r="K135" s="105">
        <v>13.85</v>
      </c>
      <c r="L135" s="105">
        <v>0</v>
      </c>
      <c r="M135" s="105">
        <v>0</v>
      </c>
      <c r="N135" s="105">
        <v>0</v>
      </c>
      <c r="O135" s="105">
        <v>1.8005</v>
      </c>
      <c r="P135" s="105">
        <v>15.650499999999999</v>
      </c>
      <c r="Q135" s="105"/>
      <c r="R135" s="194" t="s">
        <v>9712</v>
      </c>
      <c r="S135" t="s">
        <v>9717</v>
      </c>
      <c r="T135" t="s">
        <v>9724</v>
      </c>
      <c r="U135" s="2" t="s">
        <v>9715</v>
      </c>
      <c r="V135" t="s">
        <v>7830</v>
      </c>
      <c r="X135" s="2"/>
    </row>
    <row r="136" spans="1:24" ht="15.75" hidden="1" thickBot="1" x14ac:dyDescent="0.3">
      <c r="A136" t="s">
        <v>8792</v>
      </c>
      <c r="B136" s="12" t="s">
        <v>11259</v>
      </c>
      <c r="C136" t="s">
        <v>10024</v>
      </c>
      <c r="D136" t="s">
        <v>0</v>
      </c>
      <c r="E136" t="s">
        <v>11260</v>
      </c>
      <c r="F136" t="s">
        <v>6776</v>
      </c>
      <c r="G136" t="s">
        <v>11161</v>
      </c>
      <c r="H136" s="105">
        <v>0</v>
      </c>
      <c r="I136" s="105">
        <v>0</v>
      </c>
      <c r="J136" s="105">
        <v>0</v>
      </c>
      <c r="K136" s="105">
        <v>28.4</v>
      </c>
      <c r="L136" s="105">
        <v>0</v>
      </c>
      <c r="M136" s="105">
        <v>0</v>
      </c>
      <c r="N136" s="105">
        <v>0</v>
      </c>
      <c r="O136" s="105">
        <v>3.6919999999999997</v>
      </c>
      <c r="P136" s="105">
        <v>32.091999999999999</v>
      </c>
      <c r="Q136" s="105"/>
      <c r="R136" s="194" t="s">
        <v>9712</v>
      </c>
      <c r="S136" t="s">
        <v>9717</v>
      </c>
      <c r="T136" t="s">
        <v>9724</v>
      </c>
      <c r="U136" s="2" t="s">
        <v>9715</v>
      </c>
      <c r="V136" t="s">
        <v>7830</v>
      </c>
      <c r="X136" s="2"/>
    </row>
    <row r="137" spans="1:24" ht="15.75" hidden="1" thickBot="1" x14ac:dyDescent="0.3">
      <c r="A137" t="s">
        <v>8792</v>
      </c>
      <c r="B137" s="12" t="s">
        <v>11261</v>
      </c>
      <c r="C137" t="s">
        <v>10024</v>
      </c>
      <c r="D137" t="s">
        <v>0</v>
      </c>
      <c r="E137" t="s">
        <v>11262</v>
      </c>
      <c r="F137" t="s">
        <v>8977</v>
      </c>
      <c r="G137" t="s">
        <v>8978</v>
      </c>
      <c r="H137" s="105">
        <v>1.7999999999999998</v>
      </c>
      <c r="I137" s="105">
        <v>0</v>
      </c>
      <c r="J137" s="105">
        <v>0</v>
      </c>
      <c r="K137" s="105">
        <v>16.11</v>
      </c>
      <c r="L137" s="105">
        <v>0</v>
      </c>
      <c r="M137" s="105">
        <v>0</v>
      </c>
      <c r="N137" s="105">
        <v>0</v>
      </c>
      <c r="O137" s="105">
        <v>2.0943000000000001</v>
      </c>
      <c r="P137" s="105">
        <v>20.004300000000001</v>
      </c>
      <c r="Q137" s="105"/>
      <c r="R137" s="194" t="s">
        <v>9712</v>
      </c>
      <c r="S137" t="s">
        <v>9717</v>
      </c>
      <c r="T137" t="s">
        <v>9724</v>
      </c>
      <c r="U137" s="2" t="s">
        <v>9715</v>
      </c>
      <c r="V137" t="s">
        <v>7830</v>
      </c>
      <c r="X137" s="2"/>
    </row>
    <row r="138" spans="1:24" ht="15.75" hidden="1" thickBot="1" x14ac:dyDescent="0.3">
      <c r="A138" t="s">
        <v>8792</v>
      </c>
      <c r="B138" s="12" t="s">
        <v>11263</v>
      </c>
      <c r="C138" t="s">
        <v>10024</v>
      </c>
      <c r="D138" t="s">
        <v>0</v>
      </c>
      <c r="E138" t="s">
        <v>11264</v>
      </c>
      <c r="F138" t="s">
        <v>6776</v>
      </c>
      <c r="G138" t="s">
        <v>11161</v>
      </c>
      <c r="H138" s="105">
        <v>0</v>
      </c>
      <c r="I138" s="105">
        <v>0</v>
      </c>
      <c r="J138" s="105">
        <v>0</v>
      </c>
      <c r="K138" s="105">
        <v>6.32</v>
      </c>
      <c r="L138" s="105">
        <v>0</v>
      </c>
      <c r="M138" s="105">
        <v>0</v>
      </c>
      <c r="N138" s="105">
        <v>0</v>
      </c>
      <c r="O138" s="105">
        <v>0.82160000000000011</v>
      </c>
      <c r="P138" s="105">
        <v>7.1416000000000004</v>
      </c>
      <c r="Q138" s="105"/>
      <c r="R138" s="194" t="s">
        <v>9712</v>
      </c>
      <c r="S138" t="s">
        <v>9717</v>
      </c>
      <c r="T138" t="s">
        <v>9724</v>
      </c>
      <c r="U138" s="2" t="s">
        <v>9715</v>
      </c>
      <c r="V138" t="s">
        <v>7830</v>
      </c>
      <c r="X138" s="2"/>
    </row>
    <row r="139" spans="1:24" ht="15.75" hidden="1" thickBot="1" x14ac:dyDescent="0.3">
      <c r="A139" t="s">
        <v>8792</v>
      </c>
      <c r="B139" s="12" t="s">
        <v>11265</v>
      </c>
      <c r="C139" t="s">
        <v>10024</v>
      </c>
      <c r="D139" t="s">
        <v>0</v>
      </c>
      <c r="E139" t="s">
        <v>11266</v>
      </c>
      <c r="F139" t="s">
        <v>6776</v>
      </c>
      <c r="G139" t="s">
        <v>11161</v>
      </c>
      <c r="H139" s="105">
        <v>0</v>
      </c>
      <c r="I139" s="105">
        <v>0</v>
      </c>
      <c r="J139" s="105">
        <v>0</v>
      </c>
      <c r="K139" s="105">
        <v>18.8</v>
      </c>
      <c r="L139" s="105">
        <v>0</v>
      </c>
      <c r="M139" s="105">
        <v>0</v>
      </c>
      <c r="N139" s="105">
        <v>0</v>
      </c>
      <c r="O139" s="105">
        <v>2.4440000000000004</v>
      </c>
      <c r="P139" s="105">
        <v>21.244</v>
      </c>
      <c r="Q139" s="105"/>
      <c r="R139" s="194" t="s">
        <v>9712</v>
      </c>
      <c r="S139" t="s">
        <v>9717</v>
      </c>
      <c r="T139" t="s">
        <v>9724</v>
      </c>
      <c r="U139" s="2" t="s">
        <v>9715</v>
      </c>
      <c r="V139" t="s">
        <v>7830</v>
      </c>
      <c r="X139" s="2"/>
    </row>
    <row r="140" spans="1:24" ht="15.75" hidden="1" thickBot="1" x14ac:dyDescent="0.3">
      <c r="A140" t="s">
        <v>8792</v>
      </c>
      <c r="B140" s="12" t="s">
        <v>11267</v>
      </c>
      <c r="C140" t="s">
        <v>10024</v>
      </c>
      <c r="D140" t="s">
        <v>0</v>
      </c>
      <c r="E140" t="s">
        <v>11268</v>
      </c>
      <c r="F140" t="s">
        <v>2323</v>
      </c>
      <c r="G140" t="s">
        <v>11124</v>
      </c>
      <c r="H140" s="105">
        <v>0</v>
      </c>
      <c r="I140" s="105">
        <v>0</v>
      </c>
      <c r="J140" s="105">
        <v>0</v>
      </c>
      <c r="K140" s="105">
        <v>7.2</v>
      </c>
      <c r="L140" s="105">
        <v>0</v>
      </c>
      <c r="M140" s="105">
        <v>0</v>
      </c>
      <c r="N140" s="105">
        <v>0</v>
      </c>
      <c r="O140" s="105">
        <v>0.93600000000000005</v>
      </c>
      <c r="P140" s="105">
        <v>8.136000000000001</v>
      </c>
      <c r="Q140" s="105"/>
      <c r="R140" s="194" t="s">
        <v>9712</v>
      </c>
      <c r="S140" t="s">
        <v>9717</v>
      </c>
      <c r="T140" t="s">
        <v>9724</v>
      </c>
      <c r="U140" s="2" t="s">
        <v>9715</v>
      </c>
      <c r="V140" t="s">
        <v>7830</v>
      </c>
      <c r="X140" s="2"/>
    </row>
    <row r="141" spans="1:24" ht="15.75" hidden="1" thickBot="1" x14ac:dyDescent="0.3">
      <c r="A141" t="s">
        <v>8792</v>
      </c>
      <c r="B141" s="12" t="s">
        <v>11248</v>
      </c>
      <c r="C141" t="s">
        <v>10024</v>
      </c>
      <c r="D141" t="s">
        <v>0</v>
      </c>
      <c r="E141" t="s">
        <v>11269</v>
      </c>
      <c r="F141" t="s">
        <v>1312</v>
      </c>
      <c r="G141" t="s">
        <v>1465</v>
      </c>
      <c r="H141" s="105">
        <v>0</v>
      </c>
      <c r="I141" s="105">
        <v>0</v>
      </c>
      <c r="J141" s="105">
        <v>0</v>
      </c>
      <c r="K141" s="105">
        <v>6.93</v>
      </c>
      <c r="L141" s="105">
        <v>0</v>
      </c>
      <c r="M141" s="105">
        <v>0</v>
      </c>
      <c r="N141" s="105">
        <v>0</v>
      </c>
      <c r="O141" s="105">
        <v>0.90090000000000003</v>
      </c>
      <c r="P141" s="105">
        <v>7.8308999999999997</v>
      </c>
      <c r="Q141" s="105"/>
      <c r="R141" s="194" t="s">
        <v>9712</v>
      </c>
      <c r="S141" t="s">
        <v>9717</v>
      </c>
      <c r="T141" t="s">
        <v>9724</v>
      </c>
      <c r="U141" s="2" t="s">
        <v>9715</v>
      </c>
      <c r="V141" t="s">
        <v>7830</v>
      </c>
      <c r="X141" s="2"/>
    </row>
    <row r="142" spans="1:24" ht="15.75" hidden="1" thickBot="1" x14ac:dyDescent="0.3">
      <c r="A142" t="s">
        <v>8792</v>
      </c>
      <c r="B142" s="12" t="s">
        <v>11270</v>
      </c>
      <c r="C142" t="s">
        <v>10024</v>
      </c>
      <c r="D142" t="s">
        <v>0</v>
      </c>
      <c r="E142" t="s">
        <v>11271</v>
      </c>
      <c r="F142" t="s">
        <v>8977</v>
      </c>
      <c r="G142" t="s">
        <v>8978</v>
      </c>
      <c r="H142" s="105">
        <v>1.77</v>
      </c>
      <c r="I142" s="105">
        <v>0</v>
      </c>
      <c r="J142" s="105">
        <v>0</v>
      </c>
      <c r="K142" s="105">
        <v>16.13</v>
      </c>
      <c r="L142" s="105">
        <v>0</v>
      </c>
      <c r="M142" s="105">
        <v>0</v>
      </c>
      <c r="N142" s="105">
        <v>0</v>
      </c>
      <c r="O142" s="105">
        <v>2.0968999999999998</v>
      </c>
      <c r="P142" s="105">
        <v>19.9969</v>
      </c>
      <c r="Q142" s="105"/>
      <c r="R142" s="194" t="s">
        <v>9712</v>
      </c>
      <c r="S142" t="s">
        <v>9717</v>
      </c>
      <c r="T142" t="s">
        <v>9724</v>
      </c>
      <c r="U142" s="2" t="s">
        <v>9715</v>
      </c>
      <c r="V142" t="s">
        <v>7830</v>
      </c>
      <c r="X142" s="2"/>
    </row>
    <row r="143" spans="1:24" ht="15.75" hidden="1" thickBot="1" x14ac:dyDescent="0.3">
      <c r="A143" t="s">
        <v>8792</v>
      </c>
      <c r="B143" s="12" t="s">
        <v>11272</v>
      </c>
      <c r="C143" t="s">
        <v>10024</v>
      </c>
      <c r="D143" t="s">
        <v>0</v>
      </c>
      <c r="E143" t="s">
        <v>11273</v>
      </c>
      <c r="F143" t="s">
        <v>8931</v>
      </c>
      <c r="G143" t="s">
        <v>11135</v>
      </c>
      <c r="H143" s="105">
        <v>0</v>
      </c>
      <c r="I143" s="105">
        <v>0</v>
      </c>
      <c r="J143" s="105">
        <v>0</v>
      </c>
      <c r="K143" s="105">
        <v>67</v>
      </c>
      <c r="L143" s="105">
        <v>0</v>
      </c>
      <c r="M143" s="105">
        <v>0</v>
      </c>
      <c r="N143" s="105">
        <v>0</v>
      </c>
      <c r="O143" s="105">
        <v>8.7100000000000009</v>
      </c>
      <c r="P143" s="105">
        <v>75.710000000000008</v>
      </c>
      <c r="Q143" s="105"/>
      <c r="R143" s="194" t="s">
        <v>9712</v>
      </c>
      <c r="S143" t="s">
        <v>9717</v>
      </c>
      <c r="T143" t="s">
        <v>9724</v>
      </c>
      <c r="U143" s="2" t="s">
        <v>9715</v>
      </c>
      <c r="V143" t="s">
        <v>7830</v>
      </c>
      <c r="X143" s="2"/>
    </row>
    <row r="144" spans="1:24" ht="15.75" hidden="1" thickBot="1" x14ac:dyDescent="0.3">
      <c r="A144" t="s">
        <v>8792</v>
      </c>
      <c r="B144" s="12" t="s">
        <v>11274</v>
      </c>
      <c r="C144" t="s">
        <v>10024</v>
      </c>
      <c r="D144" t="s">
        <v>0</v>
      </c>
      <c r="E144" t="s">
        <v>11275</v>
      </c>
      <c r="F144" t="s">
        <v>8931</v>
      </c>
      <c r="G144" t="s">
        <v>11135</v>
      </c>
      <c r="H144" s="105">
        <v>0</v>
      </c>
      <c r="I144" s="105">
        <v>0</v>
      </c>
      <c r="J144" s="105">
        <v>0</v>
      </c>
      <c r="K144" s="105">
        <v>80.14</v>
      </c>
      <c r="L144" s="105">
        <v>0</v>
      </c>
      <c r="M144" s="105">
        <v>0</v>
      </c>
      <c r="N144" s="105">
        <v>0</v>
      </c>
      <c r="O144" s="105">
        <v>10.418200000000001</v>
      </c>
      <c r="P144" s="105">
        <v>90.558199999999999</v>
      </c>
      <c r="Q144" s="105"/>
      <c r="R144" s="194" t="s">
        <v>9712</v>
      </c>
      <c r="S144" t="s">
        <v>9717</v>
      </c>
      <c r="T144" t="s">
        <v>9724</v>
      </c>
      <c r="U144" s="2" t="s">
        <v>9715</v>
      </c>
      <c r="V144" t="s">
        <v>7830</v>
      </c>
      <c r="X144" s="2"/>
    </row>
    <row r="145" spans="1:24" ht="15.75" hidden="1" thickBot="1" x14ac:dyDescent="0.3">
      <c r="A145" t="s">
        <v>8792</v>
      </c>
      <c r="B145" s="12" t="s">
        <v>11276</v>
      </c>
      <c r="C145" t="s">
        <v>10024</v>
      </c>
      <c r="D145" t="s">
        <v>0</v>
      </c>
      <c r="E145" t="s">
        <v>11277</v>
      </c>
      <c r="F145" t="s">
        <v>6816</v>
      </c>
      <c r="G145" t="s">
        <v>11151</v>
      </c>
      <c r="H145" s="105">
        <v>0</v>
      </c>
      <c r="I145" s="105">
        <v>0</v>
      </c>
      <c r="J145" s="105">
        <v>0</v>
      </c>
      <c r="K145" s="105">
        <v>12.89</v>
      </c>
      <c r="L145" s="105">
        <v>0</v>
      </c>
      <c r="M145" s="105">
        <v>0</v>
      </c>
      <c r="N145" s="105">
        <v>0</v>
      </c>
      <c r="O145" s="105">
        <v>1.6757000000000002</v>
      </c>
      <c r="P145" s="105">
        <v>14.565700000000001</v>
      </c>
      <c r="Q145" s="105"/>
      <c r="R145" s="194" t="s">
        <v>9712</v>
      </c>
      <c r="S145" t="s">
        <v>9717</v>
      </c>
      <c r="T145" t="s">
        <v>9724</v>
      </c>
      <c r="U145" s="2" t="s">
        <v>9715</v>
      </c>
      <c r="V145" t="s">
        <v>7830</v>
      </c>
      <c r="X145" s="2"/>
    </row>
    <row r="146" spans="1:24" ht="15.75" hidden="1" thickBot="1" x14ac:dyDescent="0.3">
      <c r="A146" t="s">
        <v>8792</v>
      </c>
      <c r="B146" s="12" t="s">
        <v>11254</v>
      </c>
      <c r="C146" t="s">
        <v>10024</v>
      </c>
      <c r="D146" t="s">
        <v>0</v>
      </c>
      <c r="E146" t="s">
        <v>11278</v>
      </c>
      <c r="F146" t="s">
        <v>8931</v>
      </c>
      <c r="G146" t="s">
        <v>11135</v>
      </c>
      <c r="H146" s="105">
        <v>0</v>
      </c>
      <c r="I146" s="105">
        <v>0</v>
      </c>
      <c r="J146" s="105">
        <v>0</v>
      </c>
      <c r="K146" s="105">
        <v>14.5</v>
      </c>
      <c r="L146" s="105">
        <v>0</v>
      </c>
      <c r="M146" s="105">
        <v>0</v>
      </c>
      <c r="N146" s="105">
        <v>0</v>
      </c>
      <c r="O146" s="105">
        <v>1.885</v>
      </c>
      <c r="P146" s="105">
        <v>16.385000000000002</v>
      </c>
      <c r="Q146" s="105"/>
      <c r="R146" s="194" t="s">
        <v>9712</v>
      </c>
      <c r="S146" t="s">
        <v>9717</v>
      </c>
      <c r="T146" t="s">
        <v>9724</v>
      </c>
      <c r="U146" s="2" t="s">
        <v>9715</v>
      </c>
      <c r="V146" t="s">
        <v>7830</v>
      </c>
      <c r="X146" s="2"/>
    </row>
    <row r="147" spans="1:24" ht="15.75" hidden="1" thickBot="1" x14ac:dyDescent="0.3">
      <c r="A147" t="s">
        <v>8792</v>
      </c>
      <c r="B147" s="12" t="s">
        <v>11259</v>
      </c>
      <c r="C147" t="s">
        <v>10024</v>
      </c>
      <c r="D147" t="s">
        <v>0</v>
      </c>
      <c r="E147" t="s">
        <v>11279</v>
      </c>
      <c r="F147" t="s">
        <v>6776</v>
      </c>
      <c r="G147" t="s">
        <v>11161</v>
      </c>
      <c r="H147" s="105">
        <v>0</v>
      </c>
      <c r="I147" s="105">
        <v>0</v>
      </c>
      <c r="J147" s="105">
        <v>0</v>
      </c>
      <c r="K147" s="105">
        <v>15.22</v>
      </c>
      <c r="L147" s="105">
        <v>0</v>
      </c>
      <c r="M147" s="105">
        <v>0</v>
      </c>
      <c r="N147" s="105">
        <v>0</v>
      </c>
      <c r="O147" s="105">
        <v>1.9786000000000001</v>
      </c>
      <c r="P147" s="105">
        <v>17.198599999999999</v>
      </c>
      <c r="Q147" s="105"/>
      <c r="R147" s="194" t="s">
        <v>9712</v>
      </c>
      <c r="S147" t="s">
        <v>9717</v>
      </c>
      <c r="T147" t="s">
        <v>9724</v>
      </c>
      <c r="U147" s="2" t="s">
        <v>9715</v>
      </c>
      <c r="V147" t="s">
        <v>7830</v>
      </c>
      <c r="X147" s="2"/>
    </row>
    <row r="148" spans="1:24" ht="15.75" hidden="1" thickBot="1" x14ac:dyDescent="0.3">
      <c r="A148" t="s">
        <v>8792</v>
      </c>
      <c r="B148" s="12" t="s">
        <v>11274</v>
      </c>
      <c r="C148" t="s">
        <v>10024</v>
      </c>
      <c r="D148" t="s">
        <v>0</v>
      </c>
      <c r="E148" t="s">
        <v>11280</v>
      </c>
      <c r="F148" t="s">
        <v>2323</v>
      </c>
      <c r="G148" t="s">
        <v>11124</v>
      </c>
      <c r="H148" s="105">
        <v>0</v>
      </c>
      <c r="I148" s="105">
        <v>0</v>
      </c>
      <c r="J148" s="105">
        <v>0</v>
      </c>
      <c r="K148" s="105">
        <v>21.6</v>
      </c>
      <c r="L148" s="105">
        <v>0</v>
      </c>
      <c r="M148" s="105">
        <v>0</v>
      </c>
      <c r="N148" s="105">
        <v>0</v>
      </c>
      <c r="O148" s="105">
        <v>2.8080000000000003</v>
      </c>
      <c r="P148" s="105">
        <v>24.408000000000001</v>
      </c>
      <c r="Q148" s="105"/>
      <c r="R148" s="194" t="s">
        <v>9712</v>
      </c>
      <c r="S148" t="s">
        <v>9717</v>
      </c>
      <c r="T148" t="s">
        <v>9724</v>
      </c>
      <c r="U148" s="2" t="s">
        <v>9715</v>
      </c>
      <c r="V148" t="s">
        <v>7830</v>
      </c>
      <c r="X148" s="2"/>
    </row>
    <row r="149" spans="1:24" ht="15.75" hidden="1" thickBot="1" x14ac:dyDescent="0.3">
      <c r="A149" t="s">
        <v>8792</v>
      </c>
      <c r="B149" s="12" t="s">
        <v>11246</v>
      </c>
      <c r="C149" t="s">
        <v>10024</v>
      </c>
      <c r="D149" t="s">
        <v>0</v>
      </c>
      <c r="E149" t="s">
        <v>11281</v>
      </c>
      <c r="F149" t="s">
        <v>636</v>
      </c>
      <c r="G149" t="s">
        <v>11121</v>
      </c>
      <c r="H149" s="105">
        <v>0</v>
      </c>
      <c r="I149" s="105">
        <v>0</v>
      </c>
      <c r="J149" s="105">
        <v>0</v>
      </c>
      <c r="K149" s="105">
        <v>13.53</v>
      </c>
      <c r="L149" s="105">
        <v>0</v>
      </c>
      <c r="M149" s="105">
        <v>0</v>
      </c>
      <c r="N149" s="105">
        <v>0</v>
      </c>
      <c r="O149" s="105">
        <v>1.7588999999999999</v>
      </c>
      <c r="P149" s="105">
        <v>15.2889</v>
      </c>
      <c r="Q149" s="105"/>
      <c r="R149" s="194" t="s">
        <v>9712</v>
      </c>
      <c r="S149" t="s">
        <v>9717</v>
      </c>
      <c r="T149" t="s">
        <v>9724</v>
      </c>
      <c r="U149" s="2" t="s">
        <v>9715</v>
      </c>
      <c r="V149" t="s">
        <v>7830</v>
      </c>
      <c r="X149" s="2"/>
    </row>
    <row r="150" spans="1:24" ht="15.75" hidden="1" thickBot="1" x14ac:dyDescent="0.3">
      <c r="A150" t="s">
        <v>8792</v>
      </c>
      <c r="B150" s="12" t="s">
        <v>11282</v>
      </c>
      <c r="C150" t="s">
        <v>10024</v>
      </c>
      <c r="D150" t="s">
        <v>0</v>
      </c>
      <c r="E150" t="s">
        <v>11283</v>
      </c>
      <c r="F150" t="s">
        <v>1349</v>
      </c>
      <c r="G150" t="s">
        <v>3100</v>
      </c>
      <c r="H150" s="105">
        <v>0.69000000000000006</v>
      </c>
      <c r="I150" s="105">
        <v>0</v>
      </c>
      <c r="J150" s="105">
        <v>0</v>
      </c>
      <c r="K150" s="105">
        <v>6.47</v>
      </c>
      <c r="L150" s="105">
        <v>0</v>
      </c>
      <c r="M150" s="105">
        <v>0</v>
      </c>
      <c r="N150" s="105">
        <v>0</v>
      </c>
      <c r="O150" s="105">
        <v>0.84109999999999996</v>
      </c>
      <c r="P150" s="105">
        <v>8.0010999999999992</v>
      </c>
      <c r="Q150" s="105"/>
      <c r="R150" s="194" t="s">
        <v>9712</v>
      </c>
      <c r="S150" t="s">
        <v>9717</v>
      </c>
      <c r="T150" t="s">
        <v>9724</v>
      </c>
      <c r="U150" s="2" t="s">
        <v>9715</v>
      </c>
      <c r="V150" t="s">
        <v>7830</v>
      </c>
      <c r="X150" s="2"/>
    </row>
    <row r="151" spans="1:24" ht="15.75" hidden="1" thickBot="1" x14ac:dyDescent="0.3">
      <c r="A151" t="s">
        <v>8792</v>
      </c>
      <c r="B151" s="12" t="s">
        <v>11284</v>
      </c>
      <c r="C151" t="s">
        <v>10024</v>
      </c>
      <c r="D151" t="s">
        <v>0</v>
      </c>
      <c r="E151" t="s">
        <v>11285</v>
      </c>
      <c r="F151" t="s">
        <v>636</v>
      </c>
      <c r="G151" t="s">
        <v>11121</v>
      </c>
      <c r="H151" s="105">
        <v>0</v>
      </c>
      <c r="I151" s="105">
        <v>0</v>
      </c>
      <c r="J151" s="105">
        <v>0</v>
      </c>
      <c r="K151" s="105">
        <v>310</v>
      </c>
      <c r="L151" s="105">
        <v>0</v>
      </c>
      <c r="M151" s="105">
        <v>0</v>
      </c>
      <c r="N151" s="105">
        <v>0</v>
      </c>
      <c r="O151" s="105">
        <v>40.300000000000004</v>
      </c>
      <c r="P151" s="105">
        <v>350.3</v>
      </c>
      <c r="Q151" s="105"/>
      <c r="R151" s="194" t="s">
        <v>9712</v>
      </c>
      <c r="S151" t="s">
        <v>9717</v>
      </c>
      <c r="T151" t="s">
        <v>9724</v>
      </c>
      <c r="U151" s="2" t="s">
        <v>9715</v>
      </c>
      <c r="V151" t="s">
        <v>7830</v>
      </c>
      <c r="X151" s="2"/>
    </row>
    <row r="152" spans="1:24" ht="15.75" hidden="1" thickBot="1" x14ac:dyDescent="0.3">
      <c r="A152" t="s">
        <v>8792</v>
      </c>
      <c r="B152" s="12" t="s">
        <v>11286</v>
      </c>
      <c r="C152" t="s">
        <v>10024</v>
      </c>
      <c r="D152" t="s">
        <v>0</v>
      </c>
      <c r="E152" t="s">
        <v>11287</v>
      </c>
      <c r="F152" t="s">
        <v>2522</v>
      </c>
      <c r="G152" t="s">
        <v>2523</v>
      </c>
      <c r="H152" s="105">
        <v>0</v>
      </c>
      <c r="I152" s="105">
        <v>0</v>
      </c>
      <c r="J152" s="105">
        <v>0</v>
      </c>
      <c r="K152" s="105">
        <v>8.5</v>
      </c>
      <c r="L152" s="105">
        <v>0</v>
      </c>
      <c r="M152" s="105">
        <v>0</v>
      </c>
      <c r="N152" s="105">
        <v>0</v>
      </c>
      <c r="O152" s="105">
        <v>1.105</v>
      </c>
      <c r="P152" s="105">
        <v>9.6050000000000004</v>
      </c>
      <c r="Q152" s="105"/>
      <c r="R152" s="194" t="s">
        <v>9712</v>
      </c>
      <c r="S152" t="s">
        <v>9717</v>
      </c>
      <c r="T152" t="s">
        <v>9724</v>
      </c>
      <c r="U152" s="2" t="s">
        <v>9715</v>
      </c>
      <c r="V152" t="s">
        <v>7830</v>
      </c>
      <c r="X152" s="2"/>
    </row>
    <row r="153" spans="1:24" ht="15.75" hidden="1" thickBot="1" x14ac:dyDescent="0.3">
      <c r="A153" t="s">
        <v>8792</v>
      </c>
      <c r="B153" s="12" t="s">
        <v>11267</v>
      </c>
      <c r="C153" t="s">
        <v>10024</v>
      </c>
      <c r="D153" t="s">
        <v>0</v>
      </c>
      <c r="E153" t="s">
        <v>11288</v>
      </c>
      <c r="F153" t="s">
        <v>2323</v>
      </c>
      <c r="G153" t="s">
        <v>11124</v>
      </c>
      <c r="H153" s="105">
        <v>0</v>
      </c>
      <c r="I153" s="105">
        <v>0</v>
      </c>
      <c r="J153" s="105">
        <v>0</v>
      </c>
      <c r="K153" s="105">
        <v>2.23</v>
      </c>
      <c r="L153" s="105">
        <v>0</v>
      </c>
      <c r="M153" s="105">
        <v>0</v>
      </c>
      <c r="N153" s="105">
        <v>0</v>
      </c>
      <c r="O153" s="105">
        <v>0.28989999999999999</v>
      </c>
      <c r="P153" s="105">
        <v>2.5198999999999998</v>
      </c>
      <c r="Q153" s="105"/>
      <c r="R153" s="194" t="s">
        <v>9712</v>
      </c>
      <c r="S153" t="s">
        <v>9717</v>
      </c>
      <c r="T153" t="s">
        <v>9724</v>
      </c>
      <c r="U153" s="2" t="s">
        <v>9715</v>
      </c>
      <c r="V153" t="s">
        <v>7830</v>
      </c>
      <c r="X153" s="2"/>
    </row>
    <row r="154" spans="1:24" ht="15.75" hidden="1" thickBot="1" x14ac:dyDescent="0.3">
      <c r="A154" t="s">
        <v>8792</v>
      </c>
      <c r="B154" s="12" t="s">
        <v>11267</v>
      </c>
      <c r="C154" t="s">
        <v>10024</v>
      </c>
      <c r="D154" t="s">
        <v>0</v>
      </c>
      <c r="E154" t="s">
        <v>11289</v>
      </c>
      <c r="F154" t="s">
        <v>2323</v>
      </c>
      <c r="G154" t="s">
        <v>11124</v>
      </c>
      <c r="H154" s="105">
        <v>0</v>
      </c>
      <c r="I154" s="105">
        <v>0</v>
      </c>
      <c r="J154" s="105">
        <v>0</v>
      </c>
      <c r="K154" s="105">
        <v>0.66</v>
      </c>
      <c r="L154" s="105">
        <v>0</v>
      </c>
      <c r="M154" s="105">
        <v>0</v>
      </c>
      <c r="N154" s="105">
        <v>0</v>
      </c>
      <c r="O154" s="105">
        <v>8.5800000000000001E-2</v>
      </c>
      <c r="P154" s="105">
        <v>0.74580000000000002</v>
      </c>
      <c r="Q154" s="105"/>
      <c r="R154" s="194" t="s">
        <v>9712</v>
      </c>
      <c r="S154" t="s">
        <v>9717</v>
      </c>
      <c r="T154" t="s">
        <v>9724</v>
      </c>
      <c r="U154" s="2" t="s">
        <v>9715</v>
      </c>
      <c r="V154" t="s">
        <v>7830</v>
      </c>
      <c r="X154" s="2"/>
    </row>
    <row r="155" spans="1:24" ht="15.75" hidden="1" thickBot="1" x14ac:dyDescent="0.3">
      <c r="A155" t="s">
        <v>8792</v>
      </c>
      <c r="B155" s="12" t="s">
        <v>11290</v>
      </c>
      <c r="C155" t="s">
        <v>10024</v>
      </c>
      <c r="D155" t="s">
        <v>0</v>
      </c>
      <c r="E155" t="s">
        <v>11291</v>
      </c>
      <c r="F155" t="s">
        <v>2323</v>
      </c>
      <c r="G155" t="s">
        <v>11124</v>
      </c>
      <c r="H155" s="105">
        <v>0</v>
      </c>
      <c r="I155" s="105">
        <v>0</v>
      </c>
      <c r="J155" s="105">
        <v>0</v>
      </c>
      <c r="K155" s="105">
        <v>19.8</v>
      </c>
      <c r="L155" s="105">
        <v>0</v>
      </c>
      <c r="M155" s="105">
        <v>0</v>
      </c>
      <c r="N155" s="105">
        <v>0</v>
      </c>
      <c r="O155" s="105">
        <v>2.5740000000000003</v>
      </c>
      <c r="P155" s="105">
        <v>22.374000000000002</v>
      </c>
      <c r="Q155" s="105"/>
      <c r="R155" s="194" t="s">
        <v>9712</v>
      </c>
      <c r="S155" t="s">
        <v>9717</v>
      </c>
      <c r="T155" t="s">
        <v>9724</v>
      </c>
      <c r="U155" s="2" t="s">
        <v>9715</v>
      </c>
      <c r="V155" t="s">
        <v>7830</v>
      </c>
      <c r="X155" s="2"/>
    </row>
    <row r="156" spans="1:24" ht="15.75" hidden="1" thickBot="1" x14ac:dyDescent="0.3">
      <c r="A156" t="s">
        <v>8792</v>
      </c>
      <c r="B156" s="12" t="s">
        <v>11252</v>
      </c>
      <c r="C156" t="s">
        <v>10024</v>
      </c>
      <c r="D156" t="s">
        <v>0</v>
      </c>
      <c r="E156" t="s">
        <v>11292</v>
      </c>
      <c r="F156" t="s">
        <v>8931</v>
      </c>
      <c r="G156" t="s">
        <v>11135</v>
      </c>
      <c r="H156" s="105">
        <v>0</v>
      </c>
      <c r="I156" s="105">
        <v>0</v>
      </c>
      <c r="J156" s="105">
        <v>0</v>
      </c>
      <c r="K156" s="105">
        <v>61.88</v>
      </c>
      <c r="L156" s="105">
        <v>0</v>
      </c>
      <c r="M156" s="105">
        <v>0</v>
      </c>
      <c r="N156" s="105">
        <v>0</v>
      </c>
      <c r="O156" s="105">
        <v>8.0444000000000013</v>
      </c>
      <c r="P156" s="105">
        <v>69.924400000000006</v>
      </c>
      <c r="Q156" s="105"/>
      <c r="R156" s="194" t="s">
        <v>9712</v>
      </c>
      <c r="S156" t="s">
        <v>9717</v>
      </c>
      <c r="T156" t="s">
        <v>9724</v>
      </c>
      <c r="U156" s="2" t="s">
        <v>9715</v>
      </c>
      <c r="V156" t="s">
        <v>7830</v>
      </c>
      <c r="X156" s="2"/>
    </row>
    <row r="157" spans="1:24" ht="15.75" hidden="1" thickBot="1" x14ac:dyDescent="0.3">
      <c r="A157" t="s">
        <v>8792</v>
      </c>
      <c r="B157" s="12" t="s">
        <v>11248</v>
      </c>
      <c r="C157" t="s">
        <v>10024</v>
      </c>
      <c r="D157" t="s">
        <v>0</v>
      </c>
      <c r="E157" t="s">
        <v>11293</v>
      </c>
      <c r="F157" t="s">
        <v>8931</v>
      </c>
      <c r="G157" t="s">
        <v>11135</v>
      </c>
      <c r="H157" s="105">
        <v>0</v>
      </c>
      <c r="I157" s="105">
        <v>0</v>
      </c>
      <c r="J157" s="105">
        <v>0</v>
      </c>
      <c r="K157" s="105">
        <v>21.04</v>
      </c>
      <c r="L157" s="105">
        <v>0</v>
      </c>
      <c r="M157" s="105">
        <v>0</v>
      </c>
      <c r="N157" s="105">
        <v>0</v>
      </c>
      <c r="O157" s="105">
        <v>2.7351999999999999</v>
      </c>
      <c r="P157" s="105">
        <v>23.775199999999998</v>
      </c>
      <c r="Q157" s="105"/>
      <c r="R157" s="194" t="s">
        <v>9712</v>
      </c>
      <c r="S157" t="s">
        <v>9717</v>
      </c>
      <c r="T157" t="s">
        <v>9724</v>
      </c>
      <c r="U157" s="2" t="s">
        <v>9715</v>
      </c>
      <c r="V157" t="s">
        <v>7830</v>
      </c>
      <c r="X157" s="2"/>
    </row>
    <row r="158" spans="1:24" ht="15.75" hidden="1" thickBot="1" x14ac:dyDescent="0.3">
      <c r="A158" t="s">
        <v>8792</v>
      </c>
      <c r="B158" s="12" t="s">
        <v>11282</v>
      </c>
      <c r="C158" t="s">
        <v>10024</v>
      </c>
      <c r="D158" t="s">
        <v>0</v>
      </c>
      <c r="E158" t="s">
        <v>11294</v>
      </c>
      <c r="F158" t="s">
        <v>2323</v>
      </c>
      <c r="G158" t="s">
        <v>11124</v>
      </c>
      <c r="H158" s="105">
        <v>0</v>
      </c>
      <c r="I158" s="105">
        <v>0</v>
      </c>
      <c r="J158" s="105">
        <v>0</v>
      </c>
      <c r="K158" s="105">
        <v>0.68</v>
      </c>
      <c r="L158" s="105">
        <v>0</v>
      </c>
      <c r="M158" s="105">
        <v>0</v>
      </c>
      <c r="N158" s="105">
        <v>0</v>
      </c>
      <c r="O158" s="105">
        <v>8.8400000000000006E-2</v>
      </c>
      <c r="P158" s="105">
        <v>0.76840000000000008</v>
      </c>
      <c r="Q158" s="105"/>
      <c r="R158" s="194" t="s">
        <v>9712</v>
      </c>
      <c r="S158" t="s">
        <v>9717</v>
      </c>
      <c r="T158" t="s">
        <v>9724</v>
      </c>
      <c r="U158" s="2" t="s">
        <v>9715</v>
      </c>
      <c r="V158" t="s">
        <v>7830</v>
      </c>
      <c r="X158" s="2"/>
    </row>
    <row r="159" spans="1:24" ht="15.75" hidden="1" thickBot="1" x14ac:dyDescent="0.3">
      <c r="A159" t="s">
        <v>8792</v>
      </c>
      <c r="B159" s="12" t="s">
        <v>11295</v>
      </c>
      <c r="C159" t="s">
        <v>10024</v>
      </c>
      <c r="D159" t="s">
        <v>0</v>
      </c>
      <c r="E159" t="s">
        <v>11296</v>
      </c>
      <c r="F159" t="s">
        <v>8931</v>
      </c>
      <c r="G159" t="s">
        <v>11135</v>
      </c>
      <c r="H159" s="105">
        <v>0</v>
      </c>
      <c r="I159" s="105">
        <v>0</v>
      </c>
      <c r="J159" s="105">
        <v>0</v>
      </c>
      <c r="K159" s="105">
        <v>50.1</v>
      </c>
      <c r="L159" s="105">
        <v>0</v>
      </c>
      <c r="M159" s="105">
        <v>0</v>
      </c>
      <c r="N159" s="105">
        <v>0</v>
      </c>
      <c r="O159" s="105">
        <v>6.5130000000000008</v>
      </c>
      <c r="P159" s="105">
        <v>56.613</v>
      </c>
      <c r="Q159" s="105"/>
      <c r="R159" s="194" t="s">
        <v>9712</v>
      </c>
      <c r="S159" t="s">
        <v>9717</v>
      </c>
      <c r="T159" t="s">
        <v>9724</v>
      </c>
      <c r="U159" s="2" t="s">
        <v>9715</v>
      </c>
      <c r="V159" t="s">
        <v>7830</v>
      </c>
      <c r="X159" s="2"/>
    </row>
    <row r="160" spans="1:24" ht="15.75" hidden="1" thickBot="1" x14ac:dyDescent="0.3">
      <c r="A160" t="s">
        <v>8792</v>
      </c>
      <c r="B160" s="12" t="s">
        <v>11276</v>
      </c>
      <c r="C160" t="s">
        <v>10024</v>
      </c>
      <c r="D160" t="s">
        <v>0</v>
      </c>
      <c r="E160" t="s">
        <v>11297</v>
      </c>
      <c r="F160" t="s">
        <v>6776</v>
      </c>
      <c r="G160" t="s">
        <v>11161</v>
      </c>
      <c r="H160" s="105">
        <v>0</v>
      </c>
      <c r="I160" s="105">
        <v>0</v>
      </c>
      <c r="J160" s="105">
        <v>0</v>
      </c>
      <c r="K160" s="105">
        <v>75.52</v>
      </c>
      <c r="L160" s="105">
        <v>0</v>
      </c>
      <c r="M160" s="105">
        <v>0</v>
      </c>
      <c r="N160" s="105">
        <v>0</v>
      </c>
      <c r="O160" s="105">
        <v>9.8176000000000005</v>
      </c>
      <c r="P160" s="105">
        <v>85.337599999999995</v>
      </c>
      <c r="Q160" s="105"/>
      <c r="R160" s="194" t="s">
        <v>9712</v>
      </c>
      <c r="S160" t="s">
        <v>9717</v>
      </c>
      <c r="T160" t="s">
        <v>9724</v>
      </c>
      <c r="U160" s="2" t="s">
        <v>9715</v>
      </c>
      <c r="V160" t="s">
        <v>7830</v>
      </c>
      <c r="X160" s="2"/>
    </row>
    <row r="161" spans="1:24" ht="15.75" hidden="1" thickBot="1" x14ac:dyDescent="0.3">
      <c r="A161" t="s">
        <v>8792</v>
      </c>
      <c r="B161" s="12" t="s">
        <v>11298</v>
      </c>
      <c r="C161" t="s">
        <v>10024</v>
      </c>
      <c r="D161" t="s">
        <v>0</v>
      </c>
      <c r="E161" t="s">
        <v>11299</v>
      </c>
      <c r="F161" t="s">
        <v>8931</v>
      </c>
      <c r="G161" t="s">
        <v>11135</v>
      </c>
      <c r="H161" s="105">
        <v>0</v>
      </c>
      <c r="I161" s="105">
        <v>0</v>
      </c>
      <c r="J161" s="105">
        <v>0</v>
      </c>
      <c r="K161" s="105">
        <v>80</v>
      </c>
      <c r="L161" s="105">
        <v>0</v>
      </c>
      <c r="M161" s="105">
        <v>0</v>
      </c>
      <c r="N161" s="105">
        <v>0</v>
      </c>
      <c r="O161" s="105">
        <v>10.4</v>
      </c>
      <c r="P161" s="105">
        <v>90.4</v>
      </c>
      <c r="Q161" s="105"/>
      <c r="R161" s="194" t="s">
        <v>9712</v>
      </c>
      <c r="S161" t="s">
        <v>9717</v>
      </c>
      <c r="T161" t="s">
        <v>9724</v>
      </c>
      <c r="U161" s="2" t="s">
        <v>9715</v>
      </c>
      <c r="V161" t="s">
        <v>7830</v>
      </c>
      <c r="X161" s="2"/>
    </row>
    <row r="162" spans="1:24" ht="15.75" hidden="1" thickBot="1" x14ac:dyDescent="0.3">
      <c r="A162" t="s">
        <v>8792</v>
      </c>
      <c r="B162" s="12" t="s">
        <v>11298</v>
      </c>
      <c r="C162" t="s">
        <v>10024</v>
      </c>
      <c r="D162" t="s">
        <v>0</v>
      </c>
      <c r="E162" t="s">
        <v>11300</v>
      </c>
      <c r="F162" t="s">
        <v>6776</v>
      </c>
      <c r="G162" t="s">
        <v>11161</v>
      </c>
      <c r="H162" s="105">
        <v>0</v>
      </c>
      <c r="I162" s="105">
        <v>0</v>
      </c>
      <c r="J162" s="105">
        <v>0</v>
      </c>
      <c r="K162" s="105">
        <v>21.24</v>
      </c>
      <c r="L162" s="105">
        <v>0</v>
      </c>
      <c r="M162" s="105">
        <v>0</v>
      </c>
      <c r="N162" s="105">
        <v>0</v>
      </c>
      <c r="O162" s="105">
        <v>2.7612000000000001</v>
      </c>
      <c r="P162" s="105">
        <v>24.001199999999997</v>
      </c>
      <c r="Q162" s="105"/>
      <c r="R162" s="194" t="s">
        <v>9712</v>
      </c>
      <c r="S162" t="s">
        <v>9717</v>
      </c>
      <c r="T162" t="s">
        <v>9724</v>
      </c>
      <c r="U162" s="2" t="s">
        <v>9715</v>
      </c>
      <c r="V162" t="s">
        <v>7830</v>
      </c>
      <c r="X162" s="2"/>
    </row>
    <row r="163" spans="1:24" ht="15.75" hidden="1" thickBot="1" x14ac:dyDescent="0.3">
      <c r="A163" t="s">
        <v>8792</v>
      </c>
      <c r="B163" s="12" t="s">
        <v>11250</v>
      </c>
      <c r="C163" t="s">
        <v>10024</v>
      </c>
      <c r="D163" t="s">
        <v>0</v>
      </c>
      <c r="E163" t="s">
        <v>11301</v>
      </c>
      <c r="F163" t="s">
        <v>5962</v>
      </c>
      <c r="G163" t="s">
        <v>11302</v>
      </c>
      <c r="H163" s="105">
        <v>0</v>
      </c>
      <c r="I163" s="105">
        <v>0</v>
      </c>
      <c r="J163" s="105">
        <v>0</v>
      </c>
      <c r="K163" s="105">
        <v>38</v>
      </c>
      <c r="L163" s="105">
        <v>0</v>
      </c>
      <c r="M163" s="105">
        <v>0</v>
      </c>
      <c r="N163" s="105">
        <v>0</v>
      </c>
      <c r="O163" s="105">
        <v>4.9400000000000004</v>
      </c>
      <c r="P163" s="105">
        <v>42.94</v>
      </c>
      <c r="Q163" s="105"/>
      <c r="R163" s="194" t="s">
        <v>9712</v>
      </c>
      <c r="S163" t="s">
        <v>9717</v>
      </c>
      <c r="T163" t="s">
        <v>9724</v>
      </c>
      <c r="U163" s="2" t="s">
        <v>9715</v>
      </c>
      <c r="V163" t="s">
        <v>7830</v>
      </c>
      <c r="X163" s="2"/>
    </row>
    <row r="164" spans="1:24" ht="15.75" hidden="1" thickBot="1" x14ac:dyDescent="0.3">
      <c r="A164" t="s">
        <v>8792</v>
      </c>
      <c r="B164" s="12" t="s">
        <v>11282</v>
      </c>
      <c r="C164" t="s">
        <v>10024</v>
      </c>
      <c r="D164" t="s">
        <v>0</v>
      </c>
      <c r="E164" t="s">
        <v>11303</v>
      </c>
      <c r="F164" t="s">
        <v>2323</v>
      </c>
      <c r="G164" t="s">
        <v>11124</v>
      </c>
      <c r="H164" s="105">
        <v>0</v>
      </c>
      <c r="I164" s="105">
        <v>0</v>
      </c>
      <c r="J164" s="105">
        <v>0</v>
      </c>
      <c r="K164" s="105">
        <v>1.49</v>
      </c>
      <c r="L164" s="105">
        <v>0</v>
      </c>
      <c r="M164" s="105">
        <v>0</v>
      </c>
      <c r="N164" s="105">
        <v>0</v>
      </c>
      <c r="O164" s="105">
        <v>0.19370000000000001</v>
      </c>
      <c r="P164" s="105">
        <v>1.6837</v>
      </c>
      <c r="Q164" s="105"/>
      <c r="R164" s="194" t="s">
        <v>9712</v>
      </c>
      <c r="S164" t="s">
        <v>9717</v>
      </c>
      <c r="T164" t="s">
        <v>9724</v>
      </c>
      <c r="U164" s="2" t="s">
        <v>9715</v>
      </c>
      <c r="V164" t="s">
        <v>7830</v>
      </c>
      <c r="X164" s="2"/>
    </row>
    <row r="165" spans="1:24" ht="15.75" hidden="1" thickBot="1" x14ac:dyDescent="0.3">
      <c r="A165" t="s">
        <v>8792</v>
      </c>
      <c r="B165" s="12" t="s">
        <v>11259</v>
      </c>
      <c r="C165" t="s">
        <v>10024</v>
      </c>
      <c r="D165" t="s">
        <v>0</v>
      </c>
      <c r="E165" t="s">
        <v>11304</v>
      </c>
      <c r="F165" t="s">
        <v>6776</v>
      </c>
      <c r="G165" t="s">
        <v>11161</v>
      </c>
      <c r="H165" s="105">
        <v>0</v>
      </c>
      <c r="I165" s="105">
        <v>0</v>
      </c>
      <c r="J165" s="105">
        <v>0</v>
      </c>
      <c r="K165" s="105">
        <v>26.58</v>
      </c>
      <c r="L165" s="105">
        <v>0</v>
      </c>
      <c r="M165" s="105">
        <v>0</v>
      </c>
      <c r="N165" s="105">
        <v>0</v>
      </c>
      <c r="O165" s="105">
        <v>3.4554</v>
      </c>
      <c r="P165" s="105">
        <v>30.035399999999999</v>
      </c>
      <c r="Q165" s="105"/>
      <c r="R165" s="194" t="s">
        <v>9712</v>
      </c>
      <c r="S165" t="s">
        <v>9717</v>
      </c>
      <c r="T165" t="s">
        <v>9724</v>
      </c>
      <c r="U165" s="2" t="s">
        <v>9715</v>
      </c>
      <c r="V165" t="s">
        <v>7830</v>
      </c>
      <c r="X165" s="2"/>
    </row>
    <row r="166" spans="1:24" ht="15.75" hidden="1" thickBot="1" x14ac:dyDescent="0.3">
      <c r="A166" t="s">
        <v>8792</v>
      </c>
      <c r="B166" s="12" t="s">
        <v>11254</v>
      </c>
      <c r="C166" t="s">
        <v>10024</v>
      </c>
      <c r="D166" t="s">
        <v>0</v>
      </c>
      <c r="E166" t="s">
        <v>11305</v>
      </c>
      <c r="F166" t="s">
        <v>1349</v>
      </c>
      <c r="G166" t="s">
        <v>3100</v>
      </c>
      <c r="H166" s="105">
        <v>1.77</v>
      </c>
      <c r="I166" s="105">
        <v>0</v>
      </c>
      <c r="J166" s="105">
        <v>0</v>
      </c>
      <c r="K166" s="105">
        <v>16.13</v>
      </c>
      <c r="L166" s="105">
        <v>0</v>
      </c>
      <c r="M166" s="105">
        <v>0</v>
      </c>
      <c r="N166" s="105">
        <v>0</v>
      </c>
      <c r="O166" s="105">
        <v>2.0968999999999998</v>
      </c>
      <c r="P166" s="105">
        <v>19.9969</v>
      </c>
      <c r="Q166" s="105"/>
      <c r="R166" s="194" t="s">
        <v>9712</v>
      </c>
      <c r="S166" t="s">
        <v>9717</v>
      </c>
      <c r="T166" t="s">
        <v>9724</v>
      </c>
      <c r="U166" s="2" t="s">
        <v>9715</v>
      </c>
      <c r="V166" t="s">
        <v>7830</v>
      </c>
      <c r="X166" s="2"/>
    </row>
    <row r="167" spans="1:24" ht="15.75" hidden="1" thickBot="1" x14ac:dyDescent="0.3">
      <c r="A167" t="s">
        <v>8792</v>
      </c>
      <c r="B167" s="12" t="s">
        <v>11263</v>
      </c>
      <c r="C167" t="s">
        <v>10024</v>
      </c>
      <c r="D167" t="s">
        <v>0</v>
      </c>
      <c r="E167" t="s">
        <v>11306</v>
      </c>
      <c r="F167" t="s">
        <v>8931</v>
      </c>
      <c r="G167" t="s">
        <v>11135</v>
      </c>
      <c r="H167" s="105">
        <v>0</v>
      </c>
      <c r="I167" s="105">
        <v>0</v>
      </c>
      <c r="J167" s="105">
        <v>0</v>
      </c>
      <c r="K167" s="105">
        <v>25</v>
      </c>
      <c r="L167" s="105">
        <v>0</v>
      </c>
      <c r="M167" s="105">
        <v>0</v>
      </c>
      <c r="N167" s="105">
        <v>0</v>
      </c>
      <c r="O167" s="105">
        <v>3.25</v>
      </c>
      <c r="P167" s="105">
        <v>28.25</v>
      </c>
      <c r="Q167" s="105"/>
      <c r="R167" s="194" t="s">
        <v>9712</v>
      </c>
      <c r="S167" t="s">
        <v>9717</v>
      </c>
      <c r="T167" t="s">
        <v>9724</v>
      </c>
      <c r="U167" s="2" t="s">
        <v>9715</v>
      </c>
      <c r="V167" t="s">
        <v>7830</v>
      </c>
      <c r="X167" s="2"/>
    </row>
    <row r="168" spans="1:24" ht="15.75" hidden="1" thickBot="1" x14ac:dyDescent="0.3">
      <c r="A168" t="s">
        <v>8792</v>
      </c>
      <c r="B168" s="12" t="s">
        <v>11248</v>
      </c>
      <c r="C168" t="s">
        <v>10024</v>
      </c>
      <c r="D168" t="s">
        <v>0</v>
      </c>
      <c r="E168" t="s">
        <v>11307</v>
      </c>
      <c r="F168" t="s">
        <v>9420</v>
      </c>
      <c r="G168" t="s">
        <v>11308</v>
      </c>
      <c r="H168" s="105">
        <v>0</v>
      </c>
      <c r="I168" s="105">
        <v>0</v>
      </c>
      <c r="J168" s="105">
        <v>0</v>
      </c>
      <c r="K168" s="105">
        <v>75</v>
      </c>
      <c r="L168" s="105">
        <v>0</v>
      </c>
      <c r="M168" s="105">
        <v>0</v>
      </c>
      <c r="N168" s="105">
        <v>0</v>
      </c>
      <c r="O168" s="105">
        <v>9.75</v>
      </c>
      <c r="P168" s="105">
        <v>84.75</v>
      </c>
      <c r="Q168" s="105"/>
      <c r="R168" s="194" t="s">
        <v>9712</v>
      </c>
      <c r="S168" t="s">
        <v>9717</v>
      </c>
      <c r="T168" t="s">
        <v>9724</v>
      </c>
      <c r="U168" s="2" t="s">
        <v>9715</v>
      </c>
      <c r="V168" t="s">
        <v>7830</v>
      </c>
      <c r="X168" s="2"/>
    </row>
    <row r="169" spans="1:24" ht="15.75" hidden="1" thickBot="1" x14ac:dyDescent="0.3">
      <c r="A169" t="s">
        <v>8792</v>
      </c>
      <c r="B169" s="12" t="s">
        <v>11250</v>
      </c>
      <c r="C169" t="s">
        <v>10024</v>
      </c>
      <c r="D169" t="s">
        <v>0</v>
      </c>
      <c r="E169" t="s">
        <v>11309</v>
      </c>
      <c r="F169" t="s">
        <v>2323</v>
      </c>
      <c r="G169" t="s">
        <v>11124</v>
      </c>
      <c r="H169" s="105">
        <v>0</v>
      </c>
      <c r="I169" s="105">
        <v>0</v>
      </c>
      <c r="J169" s="105">
        <v>0</v>
      </c>
      <c r="K169" s="105">
        <v>3.2</v>
      </c>
      <c r="L169" s="105">
        <v>0</v>
      </c>
      <c r="M169" s="105">
        <v>0</v>
      </c>
      <c r="N169" s="105">
        <v>0</v>
      </c>
      <c r="O169" s="105">
        <v>0.41600000000000004</v>
      </c>
      <c r="P169" s="105">
        <v>3.6160000000000001</v>
      </c>
      <c r="Q169" s="105"/>
      <c r="R169" s="194" t="s">
        <v>9712</v>
      </c>
      <c r="S169" t="s">
        <v>9717</v>
      </c>
      <c r="T169" t="s">
        <v>9724</v>
      </c>
      <c r="U169" s="2" t="s">
        <v>9715</v>
      </c>
      <c r="V169" t="s">
        <v>7830</v>
      </c>
      <c r="X169" s="2"/>
    </row>
    <row r="170" spans="1:24" ht="15.75" hidden="1" thickBot="1" x14ac:dyDescent="0.3">
      <c r="A170" t="s">
        <v>8792</v>
      </c>
      <c r="B170" s="12" t="s">
        <v>11274</v>
      </c>
      <c r="C170" t="s">
        <v>10024</v>
      </c>
      <c r="D170" t="s">
        <v>0</v>
      </c>
      <c r="E170" t="s">
        <v>11310</v>
      </c>
      <c r="F170" t="s">
        <v>636</v>
      </c>
      <c r="G170" t="s">
        <v>11121</v>
      </c>
      <c r="H170" s="105">
        <v>0</v>
      </c>
      <c r="I170" s="105">
        <v>0</v>
      </c>
      <c r="J170" s="105">
        <v>0</v>
      </c>
      <c r="K170" s="105">
        <v>25</v>
      </c>
      <c r="L170" s="105">
        <v>0</v>
      </c>
      <c r="M170" s="105">
        <v>0</v>
      </c>
      <c r="N170" s="105">
        <v>0</v>
      </c>
      <c r="O170" s="105">
        <v>3.25</v>
      </c>
      <c r="P170" s="105">
        <v>28.25</v>
      </c>
      <c r="Q170" s="105"/>
      <c r="R170" s="194" t="s">
        <v>9712</v>
      </c>
      <c r="S170" t="s">
        <v>9717</v>
      </c>
      <c r="T170" t="s">
        <v>9724</v>
      </c>
      <c r="U170" s="2" t="s">
        <v>9715</v>
      </c>
      <c r="V170" t="s">
        <v>7830</v>
      </c>
      <c r="X170" s="2"/>
    </row>
    <row r="171" spans="1:24" ht="15.75" hidden="1" thickBot="1" x14ac:dyDescent="0.3">
      <c r="A171" t="s">
        <v>8792</v>
      </c>
      <c r="B171" s="12" t="s">
        <v>11267</v>
      </c>
      <c r="C171" t="s">
        <v>10024</v>
      </c>
      <c r="D171" t="s">
        <v>0</v>
      </c>
      <c r="E171" t="s">
        <v>11311</v>
      </c>
      <c r="F171" t="s">
        <v>6776</v>
      </c>
      <c r="G171" t="s">
        <v>11161</v>
      </c>
      <c r="H171" s="105">
        <v>0</v>
      </c>
      <c r="I171" s="105">
        <v>0</v>
      </c>
      <c r="J171" s="105">
        <v>0</v>
      </c>
      <c r="K171" s="105">
        <v>29.62</v>
      </c>
      <c r="L171" s="105">
        <v>0</v>
      </c>
      <c r="M171" s="105">
        <v>0</v>
      </c>
      <c r="N171" s="105">
        <v>0</v>
      </c>
      <c r="O171" s="105">
        <v>3.8506000000000005</v>
      </c>
      <c r="P171" s="105">
        <v>33.470600000000005</v>
      </c>
      <c r="Q171" s="105"/>
      <c r="R171" s="194" t="s">
        <v>9712</v>
      </c>
      <c r="S171" t="s">
        <v>9717</v>
      </c>
      <c r="T171" t="s">
        <v>9724</v>
      </c>
      <c r="U171" s="2" t="s">
        <v>9715</v>
      </c>
      <c r="V171" t="s">
        <v>7830</v>
      </c>
      <c r="X171" s="2"/>
    </row>
    <row r="172" spans="1:24" ht="15.75" hidden="1" thickBot="1" x14ac:dyDescent="0.3">
      <c r="A172" t="s">
        <v>8792</v>
      </c>
      <c r="B172" s="12" t="s">
        <v>11254</v>
      </c>
      <c r="C172" t="s">
        <v>10024</v>
      </c>
      <c r="D172" t="s">
        <v>0</v>
      </c>
      <c r="E172" t="s">
        <v>11312</v>
      </c>
      <c r="F172" t="s">
        <v>8977</v>
      </c>
      <c r="G172" t="s">
        <v>8978</v>
      </c>
      <c r="H172" s="105">
        <v>0.83000000000000007</v>
      </c>
      <c r="I172" s="105">
        <v>0</v>
      </c>
      <c r="J172" s="105">
        <v>0</v>
      </c>
      <c r="K172" s="105">
        <v>8.1199999999999992</v>
      </c>
      <c r="L172" s="105">
        <v>0</v>
      </c>
      <c r="M172" s="105">
        <v>0</v>
      </c>
      <c r="N172" s="105">
        <v>0</v>
      </c>
      <c r="O172" s="105">
        <v>1.0555999999999999</v>
      </c>
      <c r="P172" s="105">
        <v>10.005599999999999</v>
      </c>
      <c r="Q172" s="105"/>
      <c r="R172" s="194" t="s">
        <v>9712</v>
      </c>
      <c r="S172" t="s">
        <v>9717</v>
      </c>
      <c r="T172" t="s">
        <v>9724</v>
      </c>
      <c r="U172" s="2" t="s">
        <v>9715</v>
      </c>
      <c r="V172" t="s">
        <v>7830</v>
      </c>
      <c r="X172" s="2"/>
    </row>
    <row r="173" spans="1:24" ht="15.75" hidden="1" thickBot="1" x14ac:dyDescent="0.3">
      <c r="A173" t="s">
        <v>8792</v>
      </c>
      <c r="B173" s="12" t="s">
        <v>11313</v>
      </c>
      <c r="C173" t="s">
        <v>10024</v>
      </c>
      <c r="D173" t="s">
        <v>0</v>
      </c>
      <c r="E173" t="s">
        <v>11314</v>
      </c>
      <c r="F173" t="s">
        <v>1738</v>
      </c>
      <c r="G173" t="s">
        <v>11315</v>
      </c>
      <c r="H173" s="105">
        <v>0</v>
      </c>
      <c r="I173" s="105">
        <v>0</v>
      </c>
      <c r="J173" s="105">
        <v>0</v>
      </c>
      <c r="K173" s="105">
        <v>13</v>
      </c>
      <c r="L173" s="105">
        <v>0</v>
      </c>
      <c r="M173" s="105">
        <v>0</v>
      </c>
      <c r="N173" s="105">
        <v>0</v>
      </c>
      <c r="O173" s="105">
        <v>1.69</v>
      </c>
      <c r="P173" s="105">
        <v>14.69</v>
      </c>
      <c r="Q173" s="105"/>
      <c r="R173" s="194" t="s">
        <v>9712</v>
      </c>
      <c r="S173" t="s">
        <v>9717</v>
      </c>
      <c r="T173" t="s">
        <v>9724</v>
      </c>
      <c r="U173" s="2" t="s">
        <v>9722</v>
      </c>
      <c r="V173" t="s">
        <v>7830</v>
      </c>
      <c r="X173" s="2"/>
    </row>
    <row r="174" spans="1:24" ht="15.75" hidden="1" thickBot="1" x14ac:dyDescent="0.3">
      <c r="A174" t="s">
        <v>8792</v>
      </c>
      <c r="B174" s="12" t="s">
        <v>11286</v>
      </c>
      <c r="C174" t="s">
        <v>10024</v>
      </c>
      <c r="D174" t="s">
        <v>0</v>
      </c>
      <c r="E174" t="s">
        <v>11316</v>
      </c>
      <c r="F174" t="s">
        <v>8977</v>
      </c>
      <c r="G174" t="s">
        <v>8978</v>
      </c>
      <c r="H174" s="105">
        <v>2.4000000000000004</v>
      </c>
      <c r="I174" s="105">
        <v>0</v>
      </c>
      <c r="J174" s="105">
        <v>0</v>
      </c>
      <c r="K174" s="105">
        <v>21.77</v>
      </c>
      <c r="L174" s="105">
        <v>0</v>
      </c>
      <c r="M174" s="105">
        <v>0</v>
      </c>
      <c r="N174" s="105">
        <v>0</v>
      </c>
      <c r="O174" s="105">
        <v>2.8300999999999998</v>
      </c>
      <c r="P174" s="105">
        <v>27.000099999999996</v>
      </c>
      <c r="Q174" s="105"/>
      <c r="R174" s="194" t="s">
        <v>9712</v>
      </c>
      <c r="S174" t="s">
        <v>9717</v>
      </c>
      <c r="T174" t="s">
        <v>9724</v>
      </c>
      <c r="U174" s="2" t="s">
        <v>9715</v>
      </c>
      <c r="V174" t="s">
        <v>7830</v>
      </c>
      <c r="X174" s="2"/>
    </row>
    <row r="175" spans="1:24" ht="15.75" hidden="1" thickBot="1" x14ac:dyDescent="0.3">
      <c r="A175" t="s">
        <v>8792</v>
      </c>
      <c r="B175" s="12" t="s">
        <v>11290</v>
      </c>
      <c r="C175" t="s">
        <v>10024</v>
      </c>
      <c r="D175" t="s">
        <v>0</v>
      </c>
      <c r="E175" t="s">
        <v>11317</v>
      </c>
      <c r="F175" t="s">
        <v>6776</v>
      </c>
      <c r="G175" t="s">
        <v>11161</v>
      </c>
      <c r="H175" s="105">
        <v>0</v>
      </c>
      <c r="I175" s="105">
        <v>0</v>
      </c>
      <c r="J175" s="105">
        <v>0</v>
      </c>
      <c r="K175" s="105">
        <v>77</v>
      </c>
      <c r="L175" s="105">
        <v>0</v>
      </c>
      <c r="M175" s="105">
        <v>0</v>
      </c>
      <c r="N175" s="105">
        <v>0</v>
      </c>
      <c r="O175" s="105">
        <v>10.01</v>
      </c>
      <c r="P175" s="105">
        <v>87.01</v>
      </c>
      <c r="Q175" s="105"/>
      <c r="R175" s="194" t="s">
        <v>9712</v>
      </c>
      <c r="S175" t="s">
        <v>9717</v>
      </c>
      <c r="T175" t="s">
        <v>9724</v>
      </c>
      <c r="U175" s="2" t="s">
        <v>9715</v>
      </c>
      <c r="V175" t="s">
        <v>7830</v>
      </c>
      <c r="X175" s="2"/>
    </row>
    <row r="176" spans="1:24" ht="15.75" hidden="1" thickBot="1" x14ac:dyDescent="0.3">
      <c r="A176" t="s">
        <v>8792</v>
      </c>
      <c r="B176" s="12" t="s">
        <v>11256</v>
      </c>
      <c r="C176" t="s">
        <v>10024</v>
      </c>
      <c r="D176" t="s">
        <v>0</v>
      </c>
      <c r="E176" t="s">
        <v>11318</v>
      </c>
      <c r="F176" t="s">
        <v>8931</v>
      </c>
      <c r="G176" t="s">
        <v>11135</v>
      </c>
      <c r="H176" s="105">
        <v>0</v>
      </c>
      <c r="I176" s="105">
        <v>0</v>
      </c>
      <c r="J176" s="105">
        <v>0</v>
      </c>
      <c r="K176" s="105">
        <v>43.16</v>
      </c>
      <c r="L176" s="105">
        <v>0</v>
      </c>
      <c r="M176" s="105">
        <v>0</v>
      </c>
      <c r="N176" s="105">
        <v>0</v>
      </c>
      <c r="O176" s="105">
        <v>5.6107999999999993</v>
      </c>
      <c r="P176" s="105">
        <v>48.770799999999994</v>
      </c>
      <c r="Q176" s="105"/>
      <c r="R176" s="194" t="s">
        <v>9712</v>
      </c>
      <c r="S176" t="s">
        <v>9717</v>
      </c>
      <c r="T176" t="s">
        <v>9724</v>
      </c>
      <c r="U176" s="2" t="s">
        <v>9715</v>
      </c>
      <c r="V176" t="s">
        <v>7830</v>
      </c>
      <c r="X176" s="2"/>
    </row>
    <row r="177" spans="1:24" ht="15.75" hidden="1" thickBot="1" x14ac:dyDescent="0.3">
      <c r="A177" t="s">
        <v>8792</v>
      </c>
      <c r="B177" s="12" t="s">
        <v>11319</v>
      </c>
      <c r="C177" t="s">
        <v>10024</v>
      </c>
      <c r="D177" t="s">
        <v>0</v>
      </c>
      <c r="E177" t="s">
        <v>11320</v>
      </c>
      <c r="F177" t="s">
        <v>1312</v>
      </c>
      <c r="G177" t="s">
        <v>1465</v>
      </c>
      <c r="H177" s="105">
        <v>0</v>
      </c>
      <c r="I177" s="105">
        <v>0</v>
      </c>
      <c r="J177" s="105">
        <v>0</v>
      </c>
      <c r="K177" s="105">
        <v>41.68</v>
      </c>
      <c r="L177" s="105">
        <v>0</v>
      </c>
      <c r="M177" s="105">
        <v>0</v>
      </c>
      <c r="N177" s="105">
        <v>0</v>
      </c>
      <c r="O177" s="105">
        <v>5.4184000000000001</v>
      </c>
      <c r="P177" s="105">
        <v>47.098399999999998</v>
      </c>
      <c r="Q177" s="105"/>
      <c r="R177" s="194" t="s">
        <v>9712</v>
      </c>
      <c r="S177" t="s">
        <v>9717</v>
      </c>
      <c r="T177" t="s">
        <v>9724</v>
      </c>
      <c r="U177" s="2" t="s">
        <v>9715</v>
      </c>
      <c r="V177" t="s">
        <v>7830</v>
      </c>
      <c r="X177" s="2"/>
    </row>
    <row r="178" spans="1:24" ht="15.75" hidden="1" thickBot="1" x14ac:dyDescent="0.3">
      <c r="A178" t="s">
        <v>8792</v>
      </c>
      <c r="B178" s="12" t="s">
        <v>11252</v>
      </c>
      <c r="C178" t="s">
        <v>10024</v>
      </c>
      <c r="D178" t="s">
        <v>0</v>
      </c>
      <c r="E178" t="s">
        <v>11321</v>
      </c>
      <c r="F178" t="s">
        <v>6776</v>
      </c>
      <c r="G178" t="s">
        <v>11161</v>
      </c>
      <c r="H178" s="105">
        <v>0</v>
      </c>
      <c r="I178" s="105">
        <v>0</v>
      </c>
      <c r="J178" s="105">
        <v>0</v>
      </c>
      <c r="K178" s="105">
        <v>21.3</v>
      </c>
      <c r="L178" s="105">
        <v>0</v>
      </c>
      <c r="M178" s="105">
        <v>0</v>
      </c>
      <c r="N178" s="105">
        <v>0</v>
      </c>
      <c r="O178" s="105">
        <v>2.7690000000000001</v>
      </c>
      <c r="P178" s="105">
        <v>24.069000000000003</v>
      </c>
      <c r="Q178" s="105"/>
      <c r="R178" s="194" t="s">
        <v>9712</v>
      </c>
      <c r="S178" t="s">
        <v>9717</v>
      </c>
      <c r="T178" t="s">
        <v>9724</v>
      </c>
      <c r="U178" s="2" t="s">
        <v>9715</v>
      </c>
      <c r="V178" t="s">
        <v>7830</v>
      </c>
      <c r="X178" s="2"/>
    </row>
    <row r="179" spans="1:24" ht="15.75" hidden="1" thickBot="1" x14ac:dyDescent="0.3">
      <c r="A179" t="s">
        <v>8792</v>
      </c>
      <c r="B179" s="12" t="s">
        <v>11250</v>
      </c>
      <c r="C179" t="s">
        <v>10024</v>
      </c>
      <c r="D179" t="s">
        <v>0</v>
      </c>
      <c r="E179" t="s">
        <v>11322</v>
      </c>
      <c r="F179" t="s">
        <v>8931</v>
      </c>
      <c r="G179" t="s">
        <v>11135</v>
      </c>
      <c r="H179" s="105">
        <v>0</v>
      </c>
      <c r="I179" s="105">
        <v>0</v>
      </c>
      <c r="J179" s="105">
        <v>0</v>
      </c>
      <c r="K179" s="105">
        <v>64</v>
      </c>
      <c r="L179" s="105">
        <v>0</v>
      </c>
      <c r="M179" s="105">
        <v>0</v>
      </c>
      <c r="N179" s="105">
        <v>0</v>
      </c>
      <c r="O179" s="105">
        <v>8.32</v>
      </c>
      <c r="P179" s="105">
        <v>72.319999999999993</v>
      </c>
      <c r="Q179" s="105"/>
      <c r="R179" s="194" t="s">
        <v>9712</v>
      </c>
      <c r="S179" t="s">
        <v>9717</v>
      </c>
      <c r="T179" t="s">
        <v>9724</v>
      </c>
      <c r="U179" s="2" t="s">
        <v>9715</v>
      </c>
      <c r="V179" t="s">
        <v>7830</v>
      </c>
      <c r="X179" s="2"/>
    </row>
    <row r="180" spans="1:24" ht="15.75" hidden="1" thickBot="1" x14ac:dyDescent="0.3">
      <c r="A180" t="s">
        <v>8792</v>
      </c>
      <c r="B180" s="12" t="s">
        <v>11323</v>
      </c>
      <c r="C180" t="s">
        <v>10024</v>
      </c>
      <c r="D180" t="s">
        <v>0</v>
      </c>
      <c r="E180" t="s">
        <v>11324</v>
      </c>
      <c r="F180" t="s">
        <v>2323</v>
      </c>
      <c r="G180" t="s">
        <v>11124</v>
      </c>
      <c r="H180" s="105">
        <v>0</v>
      </c>
      <c r="I180" s="105">
        <v>0</v>
      </c>
      <c r="J180" s="105">
        <v>0</v>
      </c>
      <c r="K180" s="105">
        <v>1</v>
      </c>
      <c r="L180" s="105">
        <v>0</v>
      </c>
      <c r="M180" s="105">
        <v>0</v>
      </c>
      <c r="N180" s="105">
        <v>0</v>
      </c>
      <c r="O180" s="105">
        <v>0.13</v>
      </c>
      <c r="P180" s="105">
        <v>1.1299999999999999</v>
      </c>
      <c r="Q180" s="105"/>
      <c r="R180" s="194" t="s">
        <v>9712</v>
      </c>
      <c r="S180" t="s">
        <v>9717</v>
      </c>
      <c r="T180" t="s">
        <v>9724</v>
      </c>
      <c r="U180" s="2" t="s">
        <v>9715</v>
      </c>
      <c r="V180" t="s">
        <v>7830</v>
      </c>
      <c r="X180" s="2"/>
    </row>
    <row r="181" spans="1:24" ht="15.75" hidden="1" thickBot="1" x14ac:dyDescent="0.3">
      <c r="A181" t="s">
        <v>8792</v>
      </c>
      <c r="B181" s="12" t="s">
        <v>11282</v>
      </c>
      <c r="C181" t="s">
        <v>10024</v>
      </c>
      <c r="D181" t="s">
        <v>0</v>
      </c>
      <c r="E181" t="s">
        <v>11325</v>
      </c>
      <c r="F181" t="s">
        <v>8977</v>
      </c>
      <c r="G181" t="s">
        <v>8978</v>
      </c>
      <c r="H181" s="105">
        <v>1.79</v>
      </c>
      <c r="I181" s="105">
        <v>0</v>
      </c>
      <c r="J181" s="105">
        <v>0</v>
      </c>
      <c r="K181" s="105">
        <v>16.12</v>
      </c>
      <c r="L181" s="105">
        <v>0</v>
      </c>
      <c r="M181" s="105">
        <v>0</v>
      </c>
      <c r="N181" s="105">
        <v>0</v>
      </c>
      <c r="O181" s="105">
        <v>2.0956000000000001</v>
      </c>
      <c r="P181" s="105">
        <v>20.005600000000001</v>
      </c>
      <c r="Q181" s="105"/>
      <c r="R181" s="194" t="s">
        <v>9712</v>
      </c>
      <c r="S181" t="s">
        <v>9717</v>
      </c>
      <c r="T181" t="s">
        <v>9724</v>
      </c>
      <c r="U181" s="2" t="s">
        <v>9715</v>
      </c>
      <c r="V181" t="s">
        <v>7830</v>
      </c>
      <c r="X181" s="2"/>
    </row>
    <row r="182" spans="1:24" ht="15.75" hidden="1" thickBot="1" x14ac:dyDescent="0.3">
      <c r="A182" t="s">
        <v>8792</v>
      </c>
      <c r="B182" s="12" t="s">
        <v>11254</v>
      </c>
      <c r="C182" t="s">
        <v>10024</v>
      </c>
      <c r="D182" t="s">
        <v>0</v>
      </c>
      <c r="E182" t="s">
        <v>11326</v>
      </c>
      <c r="F182" t="s">
        <v>1349</v>
      </c>
      <c r="G182" t="s">
        <v>3100</v>
      </c>
      <c r="H182" s="105">
        <v>1.77</v>
      </c>
      <c r="I182" s="105">
        <v>0</v>
      </c>
      <c r="J182" s="105">
        <v>0</v>
      </c>
      <c r="K182" s="105">
        <v>16.13</v>
      </c>
      <c r="L182" s="105">
        <v>0</v>
      </c>
      <c r="M182" s="105">
        <v>0</v>
      </c>
      <c r="N182" s="105">
        <v>0</v>
      </c>
      <c r="O182" s="105">
        <v>2.0968999999999998</v>
      </c>
      <c r="P182" s="105">
        <v>19.9969</v>
      </c>
      <c r="Q182" s="105"/>
      <c r="R182" s="194" t="s">
        <v>9712</v>
      </c>
      <c r="S182" t="s">
        <v>9717</v>
      </c>
      <c r="T182" t="s">
        <v>9724</v>
      </c>
      <c r="U182" s="2" t="s">
        <v>9715</v>
      </c>
      <c r="V182" t="s">
        <v>7830</v>
      </c>
      <c r="X182" s="2"/>
    </row>
    <row r="183" spans="1:24" ht="15.75" hidden="1" thickBot="1" x14ac:dyDescent="0.3">
      <c r="A183" t="s">
        <v>8792</v>
      </c>
      <c r="B183" s="12" t="s">
        <v>11327</v>
      </c>
      <c r="C183" t="s">
        <v>10024</v>
      </c>
      <c r="D183" t="s">
        <v>0</v>
      </c>
      <c r="E183" t="s">
        <v>11328</v>
      </c>
      <c r="F183" t="s">
        <v>2158</v>
      </c>
      <c r="G183" t="s">
        <v>11191</v>
      </c>
      <c r="H183" s="105">
        <v>0.44999999999999996</v>
      </c>
      <c r="I183" s="105">
        <v>0</v>
      </c>
      <c r="J183" s="105">
        <v>0</v>
      </c>
      <c r="K183" s="105">
        <v>4.03</v>
      </c>
      <c r="L183" s="105">
        <v>0</v>
      </c>
      <c r="M183" s="105">
        <v>0</v>
      </c>
      <c r="N183" s="105">
        <v>0</v>
      </c>
      <c r="O183" s="105">
        <v>0.52390000000000003</v>
      </c>
      <c r="P183" s="105">
        <v>5.0039000000000007</v>
      </c>
      <c r="Q183" s="105"/>
      <c r="R183" s="194" t="s">
        <v>9712</v>
      </c>
      <c r="S183" t="s">
        <v>9717</v>
      </c>
      <c r="T183" t="s">
        <v>9724</v>
      </c>
      <c r="U183" s="2" t="s">
        <v>9715</v>
      </c>
      <c r="V183" t="s">
        <v>7830</v>
      </c>
      <c r="X183" s="2"/>
    </row>
    <row r="184" spans="1:24" ht="15.75" hidden="1" thickBot="1" x14ac:dyDescent="0.3">
      <c r="A184" t="s">
        <v>8792</v>
      </c>
      <c r="B184" s="12" t="s">
        <v>11313</v>
      </c>
      <c r="C184" t="s">
        <v>10024</v>
      </c>
      <c r="D184" t="s">
        <v>0</v>
      </c>
      <c r="E184" t="s">
        <v>11329</v>
      </c>
      <c r="F184" t="s">
        <v>1326</v>
      </c>
      <c r="G184" t="s">
        <v>11185</v>
      </c>
      <c r="H184" s="105">
        <v>0</v>
      </c>
      <c r="I184" s="105">
        <v>0</v>
      </c>
      <c r="J184" s="105">
        <v>0</v>
      </c>
      <c r="K184" s="105">
        <v>4.42</v>
      </c>
      <c r="L184" s="105">
        <v>0</v>
      </c>
      <c r="M184" s="105">
        <v>0</v>
      </c>
      <c r="N184" s="105">
        <v>0</v>
      </c>
      <c r="O184" s="105">
        <v>0.5746</v>
      </c>
      <c r="P184" s="105">
        <v>4.9946000000000002</v>
      </c>
      <c r="Q184" s="105"/>
      <c r="R184" s="194" t="s">
        <v>9712</v>
      </c>
      <c r="S184" t="s">
        <v>9717</v>
      </c>
      <c r="T184" t="s">
        <v>9724</v>
      </c>
      <c r="U184" s="2" t="s">
        <v>9715</v>
      </c>
      <c r="V184" t="s">
        <v>7830</v>
      </c>
      <c r="X184" s="2"/>
    </row>
    <row r="185" spans="1:24" ht="15.75" hidden="1" thickBot="1" x14ac:dyDescent="0.3">
      <c r="A185" t="s">
        <v>8792</v>
      </c>
      <c r="B185" s="12" t="s">
        <v>11267</v>
      </c>
      <c r="C185" t="s">
        <v>10024</v>
      </c>
      <c r="D185" t="s">
        <v>0</v>
      </c>
      <c r="E185" t="s">
        <v>11330</v>
      </c>
      <c r="F185" t="s">
        <v>6816</v>
      </c>
      <c r="G185" t="s">
        <v>11151</v>
      </c>
      <c r="H185" s="105">
        <v>0</v>
      </c>
      <c r="I185" s="105">
        <v>0</v>
      </c>
      <c r="J185" s="105">
        <v>0</v>
      </c>
      <c r="K185" s="105">
        <v>28</v>
      </c>
      <c r="L185" s="105">
        <v>0</v>
      </c>
      <c r="M185" s="105">
        <v>0</v>
      </c>
      <c r="N185" s="105">
        <v>0</v>
      </c>
      <c r="O185" s="105">
        <v>3.64</v>
      </c>
      <c r="P185" s="105">
        <v>31.64</v>
      </c>
      <c r="Q185" s="105"/>
      <c r="R185" s="194" t="s">
        <v>9712</v>
      </c>
      <c r="S185" t="s">
        <v>9717</v>
      </c>
      <c r="T185" t="s">
        <v>9724</v>
      </c>
      <c r="U185" s="2" t="s">
        <v>9715</v>
      </c>
      <c r="V185" t="s">
        <v>7830</v>
      </c>
      <c r="X185" s="2"/>
    </row>
    <row r="186" spans="1:24" ht="15.75" hidden="1" thickBot="1" x14ac:dyDescent="0.3">
      <c r="A186" t="s">
        <v>8792</v>
      </c>
      <c r="B186" s="12" t="s">
        <v>11246</v>
      </c>
      <c r="C186" t="s">
        <v>10024</v>
      </c>
      <c r="D186" t="s">
        <v>0</v>
      </c>
      <c r="E186" t="s">
        <v>11331</v>
      </c>
      <c r="F186" t="s">
        <v>2323</v>
      </c>
      <c r="G186" t="s">
        <v>11124</v>
      </c>
      <c r="H186" s="105">
        <v>0</v>
      </c>
      <c r="I186" s="105">
        <v>0</v>
      </c>
      <c r="J186" s="105">
        <v>0</v>
      </c>
      <c r="K186" s="105">
        <v>11.16</v>
      </c>
      <c r="L186" s="105">
        <v>0</v>
      </c>
      <c r="M186" s="105">
        <v>0</v>
      </c>
      <c r="N186" s="105">
        <v>0</v>
      </c>
      <c r="O186" s="105">
        <v>1.4508000000000001</v>
      </c>
      <c r="P186" s="105">
        <v>12.610800000000001</v>
      </c>
      <c r="Q186" s="105"/>
      <c r="R186" s="194" t="s">
        <v>9712</v>
      </c>
      <c r="S186" t="s">
        <v>9717</v>
      </c>
      <c r="T186" t="s">
        <v>9724</v>
      </c>
      <c r="U186" s="2" t="s">
        <v>9715</v>
      </c>
      <c r="V186" t="s">
        <v>7830</v>
      </c>
      <c r="X186" s="2"/>
    </row>
    <row r="187" spans="1:24" ht="15.75" hidden="1" thickBot="1" x14ac:dyDescent="0.3">
      <c r="A187" t="s">
        <v>8792</v>
      </c>
      <c r="B187" s="12" t="s">
        <v>11259</v>
      </c>
      <c r="C187" t="s">
        <v>10024</v>
      </c>
      <c r="D187" t="s">
        <v>0</v>
      </c>
      <c r="E187" t="s">
        <v>11332</v>
      </c>
      <c r="F187" t="s">
        <v>2128</v>
      </c>
      <c r="G187" t="s">
        <v>11178</v>
      </c>
      <c r="H187" s="105">
        <v>0</v>
      </c>
      <c r="I187" s="105">
        <v>0</v>
      </c>
      <c r="J187" s="105">
        <v>0</v>
      </c>
      <c r="K187" s="105">
        <v>109.93</v>
      </c>
      <c r="L187" s="105">
        <v>0</v>
      </c>
      <c r="M187" s="105">
        <v>0</v>
      </c>
      <c r="N187" s="105">
        <v>0</v>
      </c>
      <c r="O187" s="105">
        <v>14.290900000000001</v>
      </c>
      <c r="P187" s="105">
        <v>124.2209</v>
      </c>
      <c r="Q187" s="105"/>
      <c r="R187" s="194" t="s">
        <v>9712</v>
      </c>
      <c r="S187" t="s">
        <v>9717</v>
      </c>
      <c r="T187" t="s">
        <v>9724</v>
      </c>
      <c r="U187" s="2" t="s">
        <v>9715</v>
      </c>
      <c r="V187" t="s">
        <v>7830</v>
      </c>
      <c r="X187" s="2"/>
    </row>
    <row r="188" spans="1:24" ht="15.75" hidden="1" thickBot="1" x14ac:dyDescent="0.3">
      <c r="A188" t="s">
        <v>8792</v>
      </c>
      <c r="B188" s="12" t="s">
        <v>11327</v>
      </c>
      <c r="C188" t="s">
        <v>10024</v>
      </c>
      <c r="D188" t="s">
        <v>0</v>
      </c>
      <c r="E188" t="s">
        <v>11333</v>
      </c>
      <c r="F188" t="s">
        <v>1312</v>
      </c>
      <c r="G188" t="s">
        <v>1465</v>
      </c>
      <c r="H188" s="105">
        <v>0</v>
      </c>
      <c r="I188" s="105">
        <v>0</v>
      </c>
      <c r="J188" s="105">
        <v>0</v>
      </c>
      <c r="K188" s="105">
        <v>9.9</v>
      </c>
      <c r="L188" s="105">
        <v>0</v>
      </c>
      <c r="M188" s="105">
        <v>0</v>
      </c>
      <c r="N188" s="105">
        <v>0</v>
      </c>
      <c r="O188" s="105">
        <v>1.2870000000000001</v>
      </c>
      <c r="P188" s="105">
        <v>11.187000000000001</v>
      </c>
      <c r="Q188" s="105"/>
      <c r="R188" s="194" t="s">
        <v>9712</v>
      </c>
      <c r="S188" t="s">
        <v>9717</v>
      </c>
      <c r="T188" t="s">
        <v>9724</v>
      </c>
      <c r="U188" s="2" t="s">
        <v>9715</v>
      </c>
      <c r="V188" t="s">
        <v>7830</v>
      </c>
      <c r="X188" s="2"/>
    </row>
    <row r="189" spans="1:24" ht="15.75" hidden="1" thickBot="1" x14ac:dyDescent="0.3">
      <c r="A189" t="s">
        <v>8792</v>
      </c>
      <c r="B189" s="12" t="s">
        <v>11256</v>
      </c>
      <c r="C189" t="s">
        <v>10024</v>
      </c>
      <c r="D189" t="s">
        <v>0</v>
      </c>
      <c r="E189" t="s">
        <v>11334</v>
      </c>
      <c r="F189" t="s">
        <v>1312</v>
      </c>
      <c r="G189" t="s">
        <v>1465</v>
      </c>
      <c r="H189" s="105">
        <v>0</v>
      </c>
      <c r="I189" s="105">
        <v>0</v>
      </c>
      <c r="J189" s="105">
        <v>0</v>
      </c>
      <c r="K189" s="105">
        <v>38.5</v>
      </c>
      <c r="L189" s="105">
        <v>0</v>
      </c>
      <c r="M189" s="105">
        <v>0</v>
      </c>
      <c r="N189" s="105">
        <v>0</v>
      </c>
      <c r="O189" s="105">
        <v>5.0049999999999999</v>
      </c>
      <c r="P189" s="105">
        <v>43.505000000000003</v>
      </c>
      <c r="Q189" s="105"/>
      <c r="R189" s="194" t="s">
        <v>9712</v>
      </c>
      <c r="S189" t="s">
        <v>9717</v>
      </c>
      <c r="T189" t="s">
        <v>9724</v>
      </c>
      <c r="U189" s="2" t="s">
        <v>9715</v>
      </c>
      <c r="V189" t="s">
        <v>7830</v>
      </c>
      <c r="X189" s="2"/>
    </row>
    <row r="190" spans="1:24" ht="15.75" hidden="1" thickBot="1" x14ac:dyDescent="0.3">
      <c r="A190" t="s">
        <v>8792</v>
      </c>
      <c r="B190" s="12" t="s">
        <v>11263</v>
      </c>
      <c r="C190" t="s">
        <v>10024</v>
      </c>
      <c r="D190" t="s">
        <v>0</v>
      </c>
      <c r="E190" t="s">
        <v>11335</v>
      </c>
      <c r="F190" t="s">
        <v>6776</v>
      </c>
      <c r="G190" t="s">
        <v>11161</v>
      </c>
      <c r="H190" s="105">
        <v>0</v>
      </c>
      <c r="I190" s="105">
        <v>0</v>
      </c>
      <c r="J190" s="105">
        <v>0</v>
      </c>
      <c r="K190" s="105">
        <v>53.7</v>
      </c>
      <c r="L190" s="105">
        <v>0</v>
      </c>
      <c r="M190" s="105">
        <v>0</v>
      </c>
      <c r="N190" s="105">
        <v>0</v>
      </c>
      <c r="O190" s="105">
        <v>6.9810000000000008</v>
      </c>
      <c r="P190" s="105">
        <v>60.681000000000004</v>
      </c>
      <c r="Q190" s="105"/>
      <c r="R190" s="194" t="s">
        <v>9712</v>
      </c>
      <c r="S190" t="s">
        <v>9717</v>
      </c>
      <c r="T190" t="s">
        <v>9724</v>
      </c>
      <c r="U190" s="2" t="s">
        <v>9715</v>
      </c>
      <c r="V190" t="s">
        <v>7830</v>
      </c>
      <c r="X190" s="2"/>
    </row>
    <row r="191" spans="1:24" ht="15.75" hidden="1" thickBot="1" x14ac:dyDescent="0.3">
      <c r="A191" t="s">
        <v>8792</v>
      </c>
      <c r="B191" s="12" t="s">
        <v>11336</v>
      </c>
      <c r="C191" t="s">
        <v>10024</v>
      </c>
      <c r="D191" t="s">
        <v>0</v>
      </c>
      <c r="E191" t="s">
        <v>11337</v>
      </c>
      <c r="F191" t="s">
        <v>2323</v>
      </c>
      <c r="G191" t="s">
        <v>11124</v>
      </c>
      <c r="H191" s="105">
        <v>0</v>
      </c>
      <c r="I191" s="105">
        <v>0</v>
      </c>
      <c r="J191" s="105">
        <v>0</v>
      </c>
      <c r="K191" s="105">
        <v>2.16</v>
      </c>
      <c r="L191" s="105">
        <v>0</v>
      </c>
      <c r="M191" s="105">
        <v>0</v>
      </c>
      <c r="N191" s="105">
        <v>0</v>
      </c>
      <c r="O191" s="105">
        <v>0.28080000000000005</v>
      </c>
      <c r="P191" s="105">
        <v>2.4408000000000003</v>
      </c>
      <c r="Q191" s="105"/>
      <c r="R191" s="194" t="s">
        <v>9712</v>
      </c>
      <c r="S191" t="s">
        <v>9717</v>
      </c>
      <c r="T191" t="s">
        <v>9724</v>
      </c>
      <c r="U191" s="2" t="s">
        <v>9715</v>
      </c>
      <c r="V191" t="s">
        <v>7830</v>
      </c>
      <c r="X191" s="2"/>
    </row>
    <row r="192" spans="1:24" ht="15.75" hidden="1" thickBot="1" x14ac:dyDescent="0.3">
      <c r="A192" t="s">
        <v>8792</v>
      </c>
      <c r="B192" s="12" t="s">
        <v>11248</v>
      </c>
      <c r="C192" t="s">
        <v>10024</v>
      </c>
      <c r="D192" t="s">
        <v>0</v>
      </c>
      <c r="E192" t="s">
        <v>11338</v>
      </c>
      <c r="F192" t="s">
        <v>8977</v>
      </c>
      <c r="G192" t="s">
        <v>8978</v>
      </c>
      <c r="H192" s="105">
        <v>0.83000000000000007</v>
      </c>
      <c r="I192" s="105">
        <v>0</v>
      </c>
      <c r="J192" s="105">
        <v>0</v>
      </c>
      <c r="K192" s="105">
        <v>8.1199999999999992</v>
      </c>
      <c r="L192" s="105">
        <v>0</v>
      </c>
      <c r="M192" s="105">
        <v>0</v>
      </c>
      <c r="N192" s="105">
        <v>0</v>
      </c>
      <c r="O192" s="105">
        <v>1.0555999999999999</v>
      </c>
      <c r="P192" s="105">
        <v>10.005599999999999</v>
      </c>
      <c r="Q192" s="105"/>
      <c r="R192" s="194" t="s">
        <v>9712</v>
      </c>
      <c r="S192" t="s">
        <v>9717</v>
      </c>
      <c r="T192" t="s">
        <v>9724</v>
      </c>
      <c r="U192" s="2" t="s">
        <v>9715</v>
      </c>
      <c r="V192" t="s">
        <v>7830</v>
      </c>
      <c r="X192" s="2"/>
    </row>
    <row r="193" spans="1:24" ht="15.75" hidden="1" thickBot="1" x14ac:dyDescent="0.3">
      <c r="A193" t="s">
        <v>8792</v>
      </c>
      <c r="B193" s="12" t="s">
        <v>11272</v>
      </c>
      <c r="C193" t="s">
        <v>10024</v>
      </c>
      <c r="D193" t="s">
        <v>0</v>
      </c>
      <c r="E193" t="s">
        <v>11339</v>
      </c>
      <c r="F193" t="s">
        <v>8931</v>
      </c>
      <c r="G193" t="s">
        <v>11135</v>
      </c>
      <c r="H193" s="105">
        <v>0</v>
      </c>
      <c r="I193" s="105">
        <v>0</v>
      </c>
      <c r="J193" s="105">
        <v>0</v>
      </c>
      <c r="K193" s="105">
        <v>25.76</v>
      </c>
      <c r="L193" s="105">
        <v>0</v>
      </c>
      <c r="M193" s="105">
        <v>0</v>
      </c>
      <c r="N193" s="105">
        <v>0</v>
      </c>
      <c r="O193" s="105">
        <v>3.3488000000000002</v>
      </c>
      <c r="P193" s="105">
        <v>29.108800000000002</v>
      </c>
      <c r="Q193" s="105"/>
      <c r="R193" s="194" t="s">
        <v>9712</v>
      </c>
      <c r="S193" t="s">
        <v>9717</v>
      </c>
      <c r="T193" t="s">
        <v>9724</v>
      </c>
      <c r="U193" s="2" t="s">
        <v>9715</v>
      </c>
      <c r="V193" t="s">
        <v>7830</v>
      </c>
      <c r="X193" s="2"/>
    </row>
    <row r="194" spans="1:24" ht="15.75" hidden="1" thickBot="1" x14ac:dyDescent="0.3">
      <c r="A194" t="s">
        <v>8792</v>
      </c>
      <c r="B194" s="12" t="s">
        <v>11290</v>
      </c>
      <c r="C194" t="s">
        <v>10024</v>
      </c>
      <c r="D194" t="s">
        <v>0</v>
      </c>
      <c r="E194" t="s">
        <v>11340</v>
      </c>
      <c r="F194" t="s">
        <v>1312</v>
      </c>
      <c r="G194" t="s">
        <v>1465</v>
      </c>
      <c r="H194" s="105">
        <v>0</v>
      </c>
      <c r="I194" s="105">
        <v>0</v>
      </c>
      <c r="J194" s="105">
        <v>0</v>
      </c>
      <c r="K194" s="105">
        <v>10.88</v>
      </c>
      <c r="L194" s="105">
        <v>0</v>
      </c>
      <c r="M194" s="105">
        <v>0</v>
      </c>
      <c r="N194" s="105">
        <v>0</v>
      </c>
      <c r="O194" s="105">
        <v>1.4144000000000001</v>
      </c>
      <c r="P194" s="105">
        <v>12.294400000000001</v>
      </c>
      <c r="Q194" s="105"/>
      <c r="R194" s="194" t="s">
        <v>9712</v>
      </c>
      <c r="S194" t="s">
        <v>9717</v>
      </c>
      <c r="T194" t="s">
        <v>9724</v>
      </c>
      <c r="U194" s="2" t="s">
        <v>9715</v>
      </c>
      <c r="V194" t="s">
        <v>7830</v>
      </c>
      <c r="X194" s="2"/>
    </row>
    <row r="195" spans="1:24" ht="15.75" hidden="1" thickBot="1" x14ac:dyDescent="0.3">
      <c r="A195" t="s">
        <v>8792</v>
      </c>
      <c r="B195" s="12" t="s">
        <v>11259</v>
      </c>
      <c r="C195" t="s">
        <v>10024</v>
      </c>
      <c r="D195" t="s">
        <v>0</v>
      </c>
      <c r="E195" t="s">
        <v>11341</v>
      </c>
      <c r="F195" t="s">
        <v>2128</v>
      </c>
      <c r="G195" t="s">
        <v>11178</v>
      </c>
      <c r="H195" s="105">
        <v>0</v>
      </c>
      <c r="I195" s="105">
        <v>0</v>
      </c>
      <c r="J195" s="105">
        <v>0</v>
      </c>
      <c r="K195" s="105">
        <v>80.69</v>
      </c>
      <c r="L195" s="105">
        <v>0</v>
      </c>
      <c r="M195" s="105">
        <v>0</v>
      </c>
      <c r="N195" s="105">
        <v>0</v>
      </c>
      <c r="O195" s="105">
        <v>10.489700000000001</v>
      </c>
      <c r="P195" s="105">
        <v>91.179699999999997</v>
      </c>
      <c r="Q195" s="105"/>
      <c r="R195" s="194" t="s">
        <v>9712</v>
      </c>
      <c r="S195" t="s">
        <v>9717</v>
      </c>
      <c r="T195" t="s">
        <v>9724</v>
      </c>
      <c r="U195" s="2" t="s">
        <v>9715</v>
      </c>
      <c r="V195" t="s">
        <v>7830</v>
      </c>
      <c r="X195" s="2"/>
    </row>
    <row r="196" spans="1:24" ht="15.75" hidden="1" thickBot="1" x14ac:dyDescent="0.3">
      <c r="A196" t="s">
        <v>8792</v>
      </c>
      <c r="B196" s="12" t="s">
        <v>11284</v>
      </c>
      <c r="C196" t="s">
        <v>10024</v>
      </c>
      <c r="D196" t="s">
        <v>0</v>
      </c>
      <c r="E196" t="s">
        <v>11342</v>
      </c>
      <c r="F196" t="s">
        <v>2323</v>
      </c>
      <c r="G196" t="s">
        <v>11124</v>
      </c>
      <c r="H196" s="105">
        <v>0</v>
      </c>
      <c r="I196" s="105">
        <v>0</v>
      </c>
      <c r="J196" s="105">
        <v>0</v>
      </c>
      <c r="K196" s="105">
        <v>14.4</v>
      </c>
      <c r="L196" s="105">
        <v>0</v>
      </c>
      <c r="M196" s="105">
        <v>0</v>
      </c>
      <c r="N196" s="105">
        <v>0</v>
      </c>
      <c r="O196" s="105">
        <v>1.8720000000000001</v>
      </c>
      <c r="P196" s="105">
        <v>16.272000000000002</v>
      </c>
      <c r="Q196" s="105"/>
      <c r="R196" s="194" t="s">
        <v>9712</v>
      </c>
      <c r="S196" t="s">
        <v>9717</v>
      </c>
      <c r="T196" t="s">
        <v>9724</v>
      </c>
      <c r="U196" s="2" t="s">
        <v>9715</v>
      </c>
      <c r="V196" t="s">
        <v>7830</v>
      </c>
      <c r="X196" s="2"/>
    </row>
    <row r="197" spans="1:24" ht="15.75" hidden="1" thickBot="1" x14ac:dyDescent="0.3">
      <c r="A197" t="s">
        <v>8792</v>
      </c>
      <c r="B197" s="12" t="s">
        <v>11272</v>
      </c>
      <c r="C197" t="s">
        <v>10024</v>
      </c>
      <c r="D197" t="s">
        <v>0</v>
      </c>
      <c r="E197" t="s">
        <v>11343</v>
      </c>
      <c r="F197" t="s">
        <v>8881</v>
      </c>
      <c r="G197" t="s">
        <v>10457</v>
      </c>
      <c r="H197" s="105">
        <v>0</v>
      </c>
      <c r="I197" s="105">
        <v>0</v>
      </c>
      <c r="J197" s="105">
        <v>0</v>
      </c>
      <c r="K197" s="105">
        <v>120</v>
      </c>
      <c r="L197" s="105">
        <v>0</v>
      </c>
      <c r="M197" s="105">
        <v>0</v>
      </c>
      <c r="N197" s="105">
        <v>0</v>
      </c>
      <c r="O197" s="105">
        <v>15.600000000000001</v>
      </c>
      <c r="P197" s="105">
        <v>135.6</v>
      </c>
      <c r="Q197" s="105"/>
      <c r="R197" s="194" t="s">
        <v>9712</v>
      </c>
      <c r="S197" t="s">
        <v>9717</v>
      </c>
      <c r="T197" t="s">
        <v>9724</v>
      </c>
      <c r="U197" s="2" t="s">
        <v>9715</v>
      </c>
      <c r="V197" t="s">
        <v>7830</v>
      </c>
      <c r="X197" s="2"/>
    </row>
    <row r="198" spans="1:24" ht="15.75" hidden="1" thickBot="1" x14ac:dyDescent="0.3">
      <c r="A198" t="s">
        <v>8792</v>
      </c>
      <c r="B198" s="12" t="s">
        <v>11319</v>
      </c>
      <c r="C198" t="s">
        <v>10024</v>
      </c>
      <c r="D198" t="s">
        <v>0</v>
      </c>
      <c r="E198" t="s">
        <v>11344</v>
      </c>
      <c r="F198" t="s">
        <v>8881</v>
      </c>
      <c r="G198" t="s">
        <v>10457</v>
      </c>
      <c r="H198" s="105">
        <v>0</v>
      </c>
      <c r="I198" s="105">
        <v>0</v>
      </c>
      <c r="J198" s="105">
        <v>0</v>
      </c>
      <c r="K198" s="105">
        <v>56</v>
      </c>
      <c r="L198" s="105">
        <v>0</v>
      </c>
      <c r="M198" s="105">
        <v>0</v>
      </c>
      <c r="N198" s="105">
        <v>0</v>
      </c>
      <c r="O198" s="105">
        <v>7.28</v>
      </c>
      <c r="P198" s="105">
        <v>63.28</v>
      </c>
      <c r="Q198" s="105"/>
      <c r="R198" s="194" t="s">
        <v>9712</v>
      </c>
      <c r="S198" t="s">
        <v>9717</v>
      </c>
      <c r="T198" t="s">
        <v>9724</v>
      </c>
      <c r="U198" s="2" t="s">
        <v>9715</v>
      </c>
      <c r="V198" t="s">
        <v>7830</v>
      </c>
      <c r="X198" s="2"/>
    </row>
    <row r="199" spans="1:24" ht="15.75" hidden="1" thickBot="1" x14ac:dyDescent="0.3">
      <c r="A199" t="s">
        <v>8792</v>
      </c>
      <c r="B199" s="12" t="s">
        <v>11246</v>
      </c>
      <c r="C199" t="s">
        <v>10024</v>
      </c>
      <c r="D199" t="s">
        <v>0</v>
      </c>
      <c r="E199" t="s">
        <v>11345</v>
      </c>
      <c r="F199" t="s">
        <v>8881</v>
      </c>
      <c r="G199" t="s">
        <v>10457</v>
      </c>
      <c r="H199" s="105">
        <v>0</v>
      </c>
      <c r="I199" s="105">
        <v>0</v>
      </c>
      <c r="J199" s="105">
        <v>0</v>
      </c>
      <c r="K199" s="105">
        <v>58.45</v>
      </c>
      <c r="L199" s="105">
        <v>0</v>
      </c>
      <c r="M199" s="105">
        <v>0</v>
      </c>
      <c r="N199" s="105">
        <v>0</v>
      </c>
      <c r="O199" s="105">
        <v>7.5985000000000005</v>
      </c>
      <c r="P199" s="105">
        <v>66.048500000000004</v>
      </c>
      <c r="Q199" s="105"/>
      <c r="R199" s="194" t="s">
        <v>9712</v>
      </c>
      <c r="S199" t="s">
        <v>9717</v>
      </c>
      <c r="T199" t="s">
        <v>9724</v>
      </c>
      <c r="U199" s="2" t="s">
        <v>9715</v>
      </c>
      <c r="V199" t="s">
        <v>7830</v>
      </c>
      <c r="X199" s="2"/>
    </row>
    <row r="200" spans="1:24" ht="15.75" hidden="1" thickBot="1" x14ac:dyDescent="0.3">
      <c r="A200" t="s">
        <v>8792</v>
      </c>
      <c r="B200" s="12" t="s">
        <v>11298</v>
      </c>
      <c r="C200" t="s">
        <v>10024</v>
      </c>
      <c r="D200" t="s">
        <v>0</v>
      </c>
      <c r="E200" t="s">
        <v>11346</v>
      </c>
      <c r="F200" t="s">
        <v>8881</v>
      </c>
      <c r="G200" t="s">
        <v>10457</v>
      </c>
      <c r="H200" s="105">
        <v>0</v>
      </c>
      <c r="I200" s="105">
        <v>0</v>
      </c>
      <c r="J200" s="105">
        <v>0</v>
      </c>
      <c r="K200" s="105">
        <v>58.9</v>
      </c>
      <c r="L200" s="105">
        <v>0</v>
      </c>
      <c r="M200" s="105">
        <v>0</v>
      </c>
      <c r="N200" s="105">
        <v>0</v>
      </c>
      <c r="O200" s="105">
        <v>7.657</v>
      </c>
      <c r="P200" s="105">
        <v>66.557000000000002</v>
      </c>
      <c r="Q200" s="105"/>
      <c r="R200" s="194" t="s">
        <v>9712</v>
      </c>
      <c r="S200" t="s">
        <v>9717</v>
      </c>
      <c r="T200" t="s">
        <v>9724</v>
      </c>
      <c r="U200" s="2" t="s">
        <v>9715</v>
      </c>
      <c r="V200" t="s">
        <v>7830</v>
      </c>
      <c r="X200" s="2"/>
    </row>
    <row r="201" spans="1:24" ht="15.75" hidden="1" thickBot="1" x14ac:dyDescent="0.3">
      <c r="A201" t="s">
        <v>8792</v>
      </c>
      <c r="B201" s="12" t="s">
        <v>11336</v>
      </c>
      <c r="C201" t="s">
        <v>10024</v>
      </c>
      <c r="D201" t="s">
        <v>0</v>
      </c>
      <c r="E201" t="s">
        <v>11347</v>
      </c>
      <c r="F201" t="s">
        <v>8881</v>
      </c>
      <c r="G201" t="s">
        <v>10457</v>
      </c>
      <c r="H201" s="105">
        <v>0</v>
      </c>
      <c r="I201" s="105">
        <v>0</v>
      </c>
      <c r="J201" s="105">
        <v>0</v>
      </c>
      <c r="K201" s="105">
        <v>47</v>
      </c>
      <c r="L201" s="105">
        <v>0</v>
      </c>
      <c r="M201" s="105">
        <v>0</v>
      </c>
      <c r="N201" s="105">
        <v>0</v>
      </c>
      <c r="O201" s="105">
        <v>6.11</v>
      </c>
      <c r="P201" s="105">
        <v>53.11</v>
      </c>
      <c r="Q201" s="105"/>
      <c r="R201" s="194" t="s">
        <v>9712</v>
      </c>
      <c r="S201" t="s">
        <v>9717</v>
      </c>
      <c r="T201" t="s">
        <v>9724</v>
      </c>
      <c r="U201" s="2" t="s">
        <v>9715</v>
      </c>
      <c r="V201" t="s">
        <v>7830</v>
      </c>
      <c r="X201" s="2"/>
    </row>
    <row r="202" spans="1:24" ht="15.75" hidden="1" thickBot="1" x14ac:dyDescent="0.3">
      <c r="A202" t="s">
        <v>8792</v>
      </c>
      <c r="B202" s="12" t="s">
        <v>11146</v>
      </c>
      <c r="C202" t="s">
        <v>10024</v>
      </c>
      <c r="D202" t="s">
        <v>0</v>
      </c>
      <c r="E202" t="s">
        <v>11348</v>
      </c>
      <c r="F202" t="s">
        <v>1738</v>
      </c>
      <c r="G202" t="s">
        <v>11315</v>
      </c>
      <c r="H202" s="105">
        <v>247.47</v>
      </c>
      <c r="I202" s="105">
        <v>0</v>
      </c>
      <c r="J202" s="105">
        <v>0</v>
      </c>
      <c r="K202" s="105">
        <v>27.92</v>
      </c>
      <c r="L202" s="105">
        <v>0</v>
      </c>
      <c r="M202" s="105">
        <v>0</v>
      </c>
      <c r="N202" s="105">
        <v>0</v>
      </c>
      <c r="O202" s="105">
        <v>3.6296000000000004</v>
      </c>
      <c r="P202" s="105">
        <v>279.01960000000003</v>
      </c>
      <c r="Q202" s="105"/>
      <c r="R202" s="194" t="s">
        <v>9712</v>
      </c>
      <c r="S202" t="s">
        <v>9717</v>
      </c>
      <c r="T202" t="s">
        <v>9724</v>
      </c>
      <c r="U202" s="2" t="s">
        <v>9722</v>
      </c>
      <c r="V202" t="s">
        <v>7830</v>
      </c>
      <c r="X202" s="2"/>
    </row>
    <row r="203" spans="1:24" ht="15.75" hidden="1" thickBot="1" x14ac:dyDescent="0.3">
      <c r="A203" t="s">
        <v>8792</v>
      </c>
      <c r="B203" s="12" t="s">
        <v>11252</v>
      </c>
      <c r="C203" t="s">
        <v>10024</v>
      </c>
      <c r="D203" t="s">
        <v>0</v>
      </c>
      <c r="E203" t="s">
        <v>11349</v>
      </c>
      <c r="F203" t="s">
        <v>2323</v>
      </c>
      <c r="G203" t="s">
        <v>11124</v>
      </c>
      <c r="H203" s="105">
        <v>0</v>
      </c>
      <c r="I203" s="105">
        <v>0</v>
      </c>
      <c r="J203" s="105">
        <v>0</v>
      </c>
      <c r="K203" s="105">
        <v>0.65</v>
      </c>
      <c r="L203" s="105">
        <v>0</v>
      </c>
      <c r="M203" s="105">
        <v>0</v>
      </c>
      <c r="N203" s="105">
        <v>0</v>
      </c>
      <c r="O203" s="105">
        <v>8.4500000000000006E-2</v>
      </c>
      <c r="P203" s="105">
        <v>0.73450000000000004</v>
      </c>
      <c r="Q203" s="105"/>
      <c r="R203" s="194" t="s">
        <v>9712</v>
      </c>
      <c r="S203" t="s">
        <v>9717</v>
      </c>
      <c r="T203" t="s">
        <v>9724</v>
      </c>
      <c r="U203" s="2" t="s">
        <v>9715</v>
      </c>
      <c r="V203" t="s">
        <v>7830</v>
      </c>
      <c r="X203" s="2"/>
    </row>
    <row r="204" spans="1:24" ht="15.75" hidden="1" thickBot="1" x14ac:dyDescent="0.3">
      <c r="A204" t="s">
        <v>8792</v>
      </c>
      <c r="B204" s="12" t="s">
        <v>11290</v>
      </c>
      <c r="C204" t="s">
        <v>10024</v>
      </c>
      <c r="D204" t="s">
        <v>0</v>
      </c>
      <c r="E204" t="s">
        <v>11350</v>
      </c>
      <c r="F204" t="s">
        <v>2323</v>
      </c>
      <c r="G204" t="s">
        <v>11124</v>
      </c>
      <c r="H204" s="105">
        <v>0</v>
      </c>
      <c r="I204" s="105">
        <v>0</v>
      </c>
      <c r="J204" s="105">
        <v>0</v>
      </c>
      <c r="K204" s="105">
        <v>4.9000000000000004</v>
      </c>
      <c r="L204" s="105">
        <v>0</v>
      </c>
      <c r="M204" s="105">
        <v>0</v>
      </c>
      <c r="N204" s="105">
        <v>0</v>
      </c>
      <c r="O204" s="105">
        <v>0.63700000000000012</v>
      </c>
      <c r="P204" s="105">
        <v>5.5370000000000008</v>
      </c>
      <c r="Q204" s="105"/>
      <c r="R204" s="194" t="s">
        <v>9712</v>
      </c>
      <c r="S204" t="s">
        <v>9717</v>
      </c>
      <c r="T204" t="s">
        <v>9724</v>
      </c>
      <c r="U204" s="2" t="s">
        <v>9715</v>
      </c>
      <c r="V204" t="s">
        <v>7830</v>
      </c>
      <c r="X204" s="2"/>
    </row>
    <row r="205" spans="1:24" ht="15.75" hidden="1" thickBot="1" x14ac:dyDescent="0.3">
      <c r="A205" t="s">
        <v>8792</v>
      </c>
      <c r="B205" s="12" t="s">
        <v>11272</v>
      </c>
      <c r="C205" t="s">
        <v>10024</v>
      </c>
      <c r="D205" t="s">
        <v>0</v>
      </c>
      <c r="E205" t="s">
        <v>11351</v>
      </c>
      <c r="F205" t="s">
        <v>1359</v>
      </c>
      <c r="G205" t="s">
        <v>11352</v>
      </c>
      <c r="H205" s="105">
        <v>0.81</v>
      </c>
      <c r="I205" s="105">
        <v>0</v>
      </c>
      <c r="J205" s="105">
        <v>0</v>
      </c>
      <c r="K205" s="105">
        <v>8.1300000000000008</v>
      </c>
      <c r="L205" s="105">
        <v>0</v>
      </c>
      <c r="M205" s="105">
        <v>0</v>
      </c>
      <c r="N205" s="105">
        <v>0</v>
      </c>
      <c r="O205" s="105">
        <v>1.0569000000000002</v>
      </c>
      <c r="P205" s="105">
        <v>9.9969000000000019</v>
      </c>
      <c r="Q205" s="105"/>
      <c r="R205" s="194" t="s">
        <v>9712</v>
      </c>
      <c r="S205" t="s">
        <v>9717</v>
      </c>
      <c r="T205" t="s">
        <v>9724</v>
      </c>
      <c r="U205" s="2" t="s">
        <v>9715</v>
      </c>
      <c r="V205" t="s">
        <v>7830</v>
      </c>
      <c r="X205" s="2"/>
    </row>
    <row r="206" spans="1:24" ht="15.75" hidden="1" thickBot="1" x14ac:dyDescent="0.3">
      <c r="A206" t="s">
        <v>8792</v>
      </c>
      <c r="B206" s="12" t="s">
        <v>11295</v>
      </c>
      <c r="C206" t="s">
        <v>10024</v>
      </c>
      <c r="D206" t="s">
        <v>0</v>
      </c>
      <c r="E206" t="s">
        <v>11353</v>
      </c>
      <c r="F206" t="s">
        <v>1328</v>
      </c>
      <c r="G206" t="s">
        <v>11354</v>
      </c>
      <c r="H206" s="105">
        <v>0</v>
      </c>
      <c r="I206" s="105">
        <v>0</v>
      </c>
      <c r="J206" s="105">
        <v>0</v>
      </c>
      <c r="K206" s="105">
        <v>526.54999999999995</v>
      </c>
      <c r="L206" s="105">
        <v>0</v>
      </c>
      <c r="M206" s="105">
        <v>0</v>
      </c>
      <c r="N206" s="105">
        <v>0</v>
      </c>
      <c r="O206" s="105">
        <v>68.451499999999996</v>
      </c>
      <c r="P206" s="105">
        <v>595.00149999999996</v>
      </c>
      <c r="Q206" s="105"/>
      <c r="R206" s="194" t="s">
        <v>9712</v>
      </c>
      <c r="S206" t="s">
        <v>9717</v>
      </c>
      <c r="T206" t="s">
        <v>9724</v>
      </c>
      <c r="U206" s="2" t="s">
        <v>9715</v>
      </c>
      <c r="V206" t="s">
        <v>7830</v>
      </c>
      <c r="X206" s="2"/>
    </row>
    <row r="207" spans="1:24" ht="15.75" hidden="1" thickBot="1" x14ac:dyDescent="0.3">
      <c r="A207" t="s">
        <v>8792</v>
      </c>
      <c r="B207" s="12" t="s">
        <v>11263</v>
      </c>
      <c r="C207" t="s">
        <v>10024</v>
      </c>
      <c r="D207" t="s">
        <v>0</v>
      </c>
      <c r="E207" t="s">
        <v>11355</v>
      </c>
      <c r="F207" t="s">
        <v>1738</v>
      </c>
      <c r="G207" t="s">
        <v>11315</v>
      </c>
      <c r="H207" s="105">
        <v>253.16</v>
      </c>
      <c r="I207" s="105">
        <v>0</v>
      </c>
      <c r="J207" s="105">
        <v>0</v>
      </c>
      <c r="K207" s="105">
        <v>27.92</v>
      </c>
      <c r="L207" s="105">
        <v>0</v>
      </c>
      <c r="M207" s="105">
        <v>0</v>
      </c>
      <c r="N207" s="105">
        <v>0</v>
      </c>
      <c r="O207" s="105">
        <v>3.6296000000000004</v>
      </c>
      <c r="P207" s="105">
        <v>284.70960000000002</v>
      </c>
      <c r="Q207" s="105"/>
      <c r="R207" s="194" t="s">
        <v>9712</v>
      </c>
      <c r="S207" t="s">
        <v>9717</v>
      </c>
      <c r="T207" t="s">
        <v>9724</v>
      </c>
      <c r="U207" s="2" t="s">
        <v>9715</v>
      </c>
      <c r="V207" t="s">
        <v>7830</v>
      </c>
      <c r="X207" s="2"/>
    </row>
    <row r="208" spans="1:24" ht="15.75" hidden="1" thickBot="1" x14ac:dyDescent="0.3">
      <c r="A208" t="s">
        <v>8792</v>
      </c>
      <c r="B208" s="12" t="s">
        <v>11254</v>
      </c>
      <c r="C208" t="s">
        <v>10024</v>
      </c>
      <c r="D208" t="s">
        <v>0</v>
      </c>
      <c r="E208" t="s">
        <v>11356</v>
      </c>
      <c r="F208" t="s">
        <v>2323</v>
      </c>
      <c r="G208" t="s">
        <v>11124</v>
      </c>
      <c r="H208" s="105">
        <v>0</v>
      </c>
      <c r="I208" s="105">
        <v>0</v>
      </c>
      <c r="J208" s="105">
        <v>0</v>
      </c>
      <c r="K208" s="105">
        <v>35.24</v>
      </c>
      <c r="L208" s="105">
        <v>0</v>
      </c>
      <c r="M208" s="105">
        <v>0</v>
      </c>
      <c r="N208" s="105">
        <v>0</v>
      </c>
      <c r="O208" s="105">
        <v>4.5812000000000008</v>
      </c>
      <c r="P208" s="105">
        <v>39.821200000000005</v>
      </c>
      <c r="Q208" s="105"/>
      <c r="R208" s="194" t="s">
        <v>9712</v>
      </c>
      <c r="S208" t="s">
        <v>9717</v>
      </c>
      <c r="T208" t="s">
        <v>9724</v>
      </c>
      <c r="U208" s="2" t="s">
        <v>9715</v>
      </c>
      <c r="V208" t="s">
        <v>7830</v>
      </c>
      <c r="X208" s="2"/>
    </row>
    <row r="209" spans="1:24" ht="15.75" hidden="1" thickBot="1" x14ac:dyDescent="0.3">
      <c r="A209" t="s">
        <v>8792</v>
      </c>
      <c r="B209" s="12" t="s">
        <v>11357</v>
      </c>
      <c r="C209" t="s">
        <v>10024</v>
      </c>
      <c r="D209" t="s">
        <v>0</v>
      </c>
      <c r="E209" t="s">
        <v>11358</v>
      </c>
      <c r="F209" t="s">
        <v>1328</v>
      </c>
      <c r="G209" t="s">
        <v>11354</v>
      </c>
      <c r="H209" s="105">
        <v>0</v>
      </c>
      <c r="I209" s="105">
        <v>0</v>
      </c>
      <c r="J209" s="105">
        <v>0</v>
      </c>
      <c r="K209" s="105">
        <v>101.73</v>
      </c>
      <c r="L209" s="105">
        <v>0</v>
      </c>
      <c r="M209" s="105">
        <v>0</v>
      </c>
      <c r="N209" s="105">
        <v>0</v>
      </c>
      <c r="O209" s="105">
        <v>13.224900000000002</v>
      </c>
      <c r="P209" s="105">
        <v>114.95490000000001</v>
      </c>
      <c r="Q209" s="105"/>
      <c r="R209" s="194" t="s">
        <v>9712</v>
      </c>
      <c r="S209" t="s">
        <v>9717</v>
      </c>
      <c r="T209" t="s">
        <v>9724</v>
      </c>
      <c r="U209" s="2" t="s">
        <v>9715</v>
      </c>
      <c r="V209" t="s">
        <v>7830</v>
      </c>
      <c r="X209" s="2"/>
    </row>
    <row r="210" spans="1:24" ht="15.75" hidden="1" thickBot="1" x14ac:dyDescent="0.3">
      <c r="A210" t="s">
        <v>8792</v>
      </c>
      <c r="B210" s="12" t="s">
        <v>11327</v>
      </c>
      <c r="C210" t="s">
        <v>10024</v>
      </c>
      <c r="D210" t="s">
        <v>0</v>
      </c>
      <c r="E210" t="s">
        <v>11359</v>
      </c>
      <c r="F210" t="s">
        <v>6776</v>
      </c>
      <c r="G210" t="s">
        <v>11161</v>
      </c>
      <c r="H210" s="105">
        <v>0</v>
      </c>
      <c r="I210" s="105">
        <v>0</v>
      </c>
      <c r="J210" s="105">
        <v>0</v>
      </c>
      <c r="K210" s="105">
        <v>12.16</v>
      </c>
      <c r="L210" s="105">
        <v>0</v>
      </c>
      <c r="M210" s="105">
        <v>0</v>
      </c>
      <c r="N210" s="105">
        <v>0</v>
      </c>
      <c r="O210" s="105">
        <v>1.5808</v>
      </c>
      <c r="P210" s="105">
        <v>13.7408</v>
      </c>
      <c r="Q210" s="105"/>
      <c r="R210" s="194" t="s">
        <v>9712</v>
      </c>
      <c r="S210" t="s">
        <v>9717</v>
      </c>
      <c r="T210" t="s">
        <v>9724</v>
      </c>
      <c r="U210" s="2" t="s">
        <v>9715</v>
      </c>
      <c r="V210" t="s">
        <v>7830</v>
      </c>
      <c r="X210" s="2"/>
    </row>
    <row r="211" spans="1:24" ht="15.75" hidden="1" thickBot="1" x14ac:dyDescent="0.3">
      <c r="A211" t="s">
        <v>8792</v>
      </c>
      <c r="B211" s="12" t="s">
        <v>11323</v>
      </c>
      <c r="C211" t="s">
        <v>10024</v>
      </c>
      <c r="D211" t="s">
        <v>0</v>
      </c>
      <c r="E211" t="s">
        <v>11360</v>
      </c>
      <c r="F211" t="s">
        <v>11037</v>
      </c>
      <c r="G211" t="s">
        <v>11361</v>
      </c>
      <c r="H211" s="105">
        <v>0</v>
      </c>
      <c r="I211" s="105">
        <v>0</v>
      </c>
      <c r="J211" s="105">
        <v>0</v>
      </c>
      <c r="K211" s="105">
        <v>1.59</v>
      </c>
      <c r="L211" s="105">
        <v>0</v>
      </c>
      <c r="M211" s="105">
        <v>0</v>
      </c>
      <c r="N211" s="105">
        <v>0</v>
      </c>
      <c r="O211" s="105">
        <v>0.20670000000000002</v>
      </c>
      <c r="P211" s="105">
        <v>1.7967000000000002</v>
      </c>
      <c r="Q211" s="105"/>
      <c r="R211" s="194" t="s">
        <v>9712</v>
      </c>
      <c r="S211" t="s">
        <v>9717</v>
      </c>
      <c r="T211" t="s">
        <v>9724</v>
      </c>
      <c r="U211" s="2" t="s">
        <v>9715</v>
      </c>
      <c r="V211" t="s">
        <v>7830</v>
      </c>
      <c r="X211" s="2"/>
    </row>
    <row r="212" spans="1:24" ht="15.75" hidden="1" thickBot="1" x14ac:dyDescent="0.3">
      <c r="A212" t="s">
        <v>8792</v>
      </c>
      <c r="B212" s="12" t="s">
        <v>11276</v>
      </c>
      <c r="C212" t="s">
        <v>10024</v>
      </c>
      <c r="D212" t="s">
        <v>0</v>
      </c>
      <c r="E212" t="s">
        <v>11362</v>
      </c>
      <c r="F212" t="s">
        <v>1349</v>
      </c>
      <c r="G212" t="s">
        <v>3100</v>
      </c>
      <c r="H212" s="105">
        <v>0.66</v>
      </c>
      <c r="I212" s="105">
        <v>0</v>
      </c>
      <c r="J212" s="105">
        <v>0</v>
      </c>
      <c r="K212" s="105">
        <v>6.49</v>
      </c>
      <c r="L212" s="105">
        <v>0</v>
      </c>
      <c r="M212" s="105">
        <v>0</v>
      </c>
      <c r="N212" s="105">
        <v>0</v>
      </c>
      <c r="O212" s="105">
        <v>0.84370000000000001</v>
      </c>
      <c r="P212" s="105">
        <v>7.9937000000000005</v>
      </c>
      <c r="Q212" s="105"/>
      <c r="R212" s="194" t="s">
        <v>9712</v>
      </c>
      <c r="S212" t="s">
        <v>9717</v>
      </c>
      <c r="T212" t="s">
        <v>9724</v>
      </c>
      <c r="U212" s="2" t="s">
        <v>9715</v>
      </c>
      <c r="V212" t="s">
        <v>7830</v>
      </c>
      <c r="X212" s="2"/>
    </row>
    <row r="213" spans="1:24" ht="15.75" hidden="1" thickBot="1" x14ac:dyDescent="0.3">
      <c r="A213" t="s">
        <v>8792</v>
      </c>
      <c r="B213" s="12" t="s">
        <v>11284</v>
      </c>
      <c r="C213" t="s">
        <v>10024</v>
      </c>
      <c r="D213" t="s">
        <v>0</v>
      </c>
      <c r="E213" t="s">
        <v>11363</v>
      </c>
      <c r="F213" t="s">
        <v>2323</v>
      </c>
      <c r="G213" t="s">
        <v>11124</v>
      </c>
      <c r="H213" s="105">
        <v>0</v>
      </c>
      <c r="I213" s="105">
        <v>0</v>
      </c>
      <c r="J213" s="105">
        <v>0</v>
      </c>
      <c r="K213" s="105">
        <v>18.8</v>
      </c>
      <c r="L213" s="105">
        <v>0</v>
      </c>
      <c r="M213" s="105">
        <v>0</v>
      </c>
      <c r="N213" s="105">
        <v>0</v>
      </c>
      <c r="O213" s="105">
        <v>2.4440000000000004</v>
      </c>
      <c r="P213" s="105">
        <v>21.244</v>
      </c>
      <c r="Q213" s="105"/>
      <c r="R213" s="194" t="s">
        <v>9712</v>
      </c>
      <c r="S213" t="s">
        <v>9717</v>
      </c>
      <c r="T213" t="s">
        <v>9724</v>
      </c>
      <c r="U213" s="2" t="s">
        <v>9715</v>
      </c>
      <c r="V213" t="s">
        <v>7830</v>
      </c>
      <c r="X213" s="2"/>
    </row>
    <row r="214" spans="1:24" ht="15.75" hidden="1" thickBot="1" x14ac:dyDescent="0.3">
      <c r="A214" t="s">
        <v>8792</v>
      </c>
      <c r="B214" s="12">
        <v>45626</v>
      </c>
      <c r="C214" t="s">
        <v>7503</v>
      </c>
      <c r="D214" t="s">
        <v>0</v>
      </c>
      <c r="E214">
        <v>962</v>
      </c>
      <c r="F214" t="s">
        <v>8823</v>
      </c>
      <c r="G214" t="s">
        <v>8824</v>
      </c>
      <c r="H214" s="2">
        <v>0</v>
      </c>
      <c r="I214" s="2">
        <v>0</v>
      </c>
      <c r="J214" s="2">
        <v>0</v>
      </c>
      <c r="K214" s="14">
        <v>23.01</v>
      </c>
      <c r="L214" s="2">
        <v>0</v>
      </c>
      <c r="M214" s="2">
        <v>0</v>
      </c>
      <c r="N214" s="2">
        <v>0</v>
      </c>
      <c r="O214" s="2">
        <v>2.9913000000000003</v>
      </c>
      <c r="P214" s="2">
        <v>26.001300000000001</v>
      </c>
      <c r="Q214"/>
      <c r="R214" t="s">
        <v>9712</v>
      </c>
      <c r="S214" t="s">
        <v>9717</v>
      </c>
      <c r="T214" t="s">
        <v>9724</v>
      </c>
      <c r="U214" s="2" t="s">
        <v>9715</v>
      </c>
      <c r="V214" t="s">
        <v>7830</v>
      </c>
    </row>
    <row r="215" spans="1:24" ht="15.75" hidden="1" thickBot="1" x14ac:dyDescent="0.3">
      <c r="A215" t="s">
        <v>8792</v>
      </c>
      <c r="B215" s="12">
        <v>45625</v>
      </c>
      <c r="C215" t="s">
        <v>7503</v>
      </c>
      <c r="D215" t="s">
        <v>0</v>
      </c>
      <c r="E215">
        <v>5876</v>
      </c>
      <c r="F215" t="s">
        <v>8871</v>
      </c>
      <c r="G215" t="s">
        <v>8872</v>
      </c>
      <c r="H215" s="2">
        <v>0</v>
      </c>
      <c r="I215" s="2">
        <v>0</v>
      </c>
      <c r="J215" s="2">
        <v>0</v>
      </c>
      <c r="K215" s="14">
        <v>49.12</v>
      </c>
      <c r="L215" s="2">
        <v>0</v>
      </c>
      <c r="M215" s="2">
        <v>0</v>
      </c>
      <c r="N215" s="2">
        <v>0</v>
      </c>
      <c r="O215" s="2">
        <v>6.3856000000000002</v>
      </c>
      <c r="P215" s="2">
        <v>55.505600000000001</v>
      </c>
      <c r="Q215"/>
      <c r="R215" t="s">
        <v>9712</v>
      </c>
      <c r="S215" t="s">
        <v>9717</v>
      </c>
      <c r="T215" t="s">
        <v>9724</v>
      </c>
      <c r="U215" s="2" t="s">
        <v>9715</v>
      </c>
      <c r="V215" t="s">
        <v>7830</v>
      </c>
    </row>
    <row r="216" spans="1:24" ht="15.75" hidden="1" thickBot="1" x14ac:dyDescent="0.3">
      <c r="A216" t="s">
        <v>8792</v>
      </c>
      <c r="B216" s="12">
        <v>45624</v>
      </c>
      <c r="C216" t="s">
        <v>7503</v>
      </c>
      <c r="D216" t="s">
        <v>0</v>
      </c>
      <c r="E216">
        <v>4353</v>
      </c>
      <c r="F216" t="s">
        <v>817</v>
      </c>
      <c r="G216" t="s">
        <v>818</v>
      </c>
      <c r="H216" s="2">
        <v>0</v>
      </c>
      <c r="I216" s="2">
        <v>0</v>
      </c>
      <c r="J216" s="2">
        <v>0</v>
      </c>
      <c r="K216" s="14">
        <v>49.87</v>
      </c>
      <c r="L216" s="2">
        <v>0</v>
      </c>
      <c r="M216" s="2">
        <v>0</v>
      </c>
      <c r="N216" s="2">
        <v>0</v>
      </c>
      <c r="O216" s="2">
        <v>6.4831000000000003</v>
      </c>
      <c r="P216" s="2">
        <v>56.353099999999998</v>
      </c>
      <c r="Q216"/>
      <c r="R216" t="s">
        <v>9712</v>
      </c>
      <c r="S216" t="s">
        <v>9717</v>
      </c>
      <c r="T216" t="s">
        <v>9724</v>
      </c>
      <c r="U216" s="2" t="s">
        <v>9715</v>
      </c>
      <c r="V216" t="s">
        <v>7830</v>
      </c>
    </row>
    <row r="217" spans="1:24" ht="15.75" hidden="1" thickBot="1" x14ac:dyDescent="0.3">
      <c r="A217" t="s">
        <v>8792</v>
      </c>
      <c r="B217" s="12">
        <v>45624</v>
      </c>
      <c r="C217" t="s">
        <v>7503</v>
      </c>
      <c r="D217" t="s">
        <v>0</v>
      </c>
      <c r="E217">
        <v>9622</v>
      </c>
      <c r="F217" t="s">
        <v>817</v>
      </c>
      <c r="G217" t="s">
        <v>818</v>
      </c>
      <c r="H217" s="2">
        <v>0</v>
      </c>
      <c r="I217" s="2">
        <v>0</v>
      </c>
      <c r="J217" s="2">
        <v>0</v>
      </c>
      <c r="K217" s="14">
        <v>570.04999999999995</v>
      </c>
      <c r="L217" s="2">
        <v>0</v>
      </c>
      <c r="M217" s="2">
        <v>0</v>
      </c>
      <c r="N217" s="2">
        <v>0</v>
      </c>
      <c r="O217" s="2">
        <v>74.106499999999997</v>
      </c>
      <c r="P217" s="2">
        <v>644.15649999999994</v>
      </c>
      <c r="Q217"/>
      <c r="R217" t="s">
        <v>9712</v>
      </c>
      <c r="S217" t="s">
        <v>9717</v>
      </c>
      <c r="T217" t="s">
        <v>9724</v>
      </c>
      <c r="U217" s="2" t="s">
        <v>9715</v>
      </c>
      <c r="V217" t="s">
        <v>7830</v>
      </c>
    </row>
    <row r="218" spans="1:24" ht="15.75" hidden="1" thickBot="1" x14ac:dyDescent="0.3">
      <c r="A218" t="s">
        <v>8792</v>
      </c>
      <c r="B218" s="12">
        <v>45624</v>
      </c>
      <c r="C218" t="s">
        <v>7503</v>
      </c>
      <c r="D218" t="s">
        <v>0</v>
      </c>
      <c r="E218">
        <v>5826</v>
      </c>
      <c r="F218" t="s">
        <v>8871</v>
      </c>
      <c r="G218" t="s">
        <v>8872</v>
      </c>
      <c r="H218" s="2">
        <v>0</v>
      </c>
      <c r="I218" s="2">
        <v>0</v>
      </c>
      <c r="J218" s="2">
        <v>0</v>
      </c>
      <c r="K218" s="14">
        <v>138.06</v>
      </c>
      <c r="L218" s="2">
        <v>0</v>
      </c>
      <c r="M218" s="2">
        <v>0</v>
      </c>
      <c r="N218" s="2">
        <v>0</v>
      </c>
      <c r="O218" s="2">
        <v>17.947800000000001</v>
      </c>
      <c r="P218" s="2">
        <v>156.0078</v>
      </c>
      <c r="Q218"/>
      <c r="R218" t="s">
        <v>9712</v>
      </c>
      <c r="S218" t="s">
        <v>9717</v>
      </c>
      <c r="T218" t="s">
        <v>9724</v>
      </c>
      <c r="U218" s="2" t="s">
        <v>9715</v>
      </c>
      <c r="V218" t="s">
        <v>7830</v>
      </c>
    </row>
    <row r="219" spans="1:24" ht="15.75" hidden="1" thickBot="1" x14ac:dyDescent="0.3">
      <c r="A219" t="s">
        <v>8792</v>
      </c>
      <c r="B219" s="12">
        <v>45624</v>
      </c>
      <c r="C219" t="s">
        <v>7503</v>
      </c>
      <c r="D219" t="s">
        <v>0</v>
      </c>
      <c r="E219">
        <v>17637</v>
      </c>
      <c r="F219" t="s">
        <v>8945</v>
      </c>
      <c r="G219" t="s">
        <v>8946</v>
      </c>
      <c r="H219" s="2">
        <v>1.75</v>
      </c>
      <c r="I219" s="2">
        <v>0</v>
      </c>
      <c r="J219" s="2">
        <v>0</v>
      </c>
      <c r="K219" s="14">
        <v>16.149999999999999</v>
      </c>
      <c r="L219" s="2">
        <v>0</v>
      </c>
      <c r="M219" s="2">
        <v>0</v>
      </c>
      <c r="N219" s="2">
        <v>0</v>
      </c>
      <c r="O219" s="2">
        <v>2.0994999999999999</v>
      </c>
      <c r="P219" s="2">
        <v>19.999499999999998</v>
      </c>
      <c r="Q219"/>
      <c r="R219" t="s">
        <v>9712</v>
      </c>
      <c r="S219" t="s">
        <v>9717</v>
      </c>
      <c r="T219" t="s">
        <v>9724</v>
      </c>
      <c r="U219" s="2" t="s">
        <v>9715</v>
      </c>
      <c r="V219" t="s">
        <v>7830</v>
      </c>
    </row>
    <row r="220" spans="1:24" ht="15.75" hidden="1" thickBot="1" x14ac:dyDescent="0.3">
      <c r="A220" t="s">
        <v>8792</v>
      </c>
      <c r="B220" s="12">
        <v>45623</v>
      </c>
      <c r="C220" t="s">
        <v>7503</v>
      </c>
      <c r="D220" t="s">
        <v>0</v>
      </c>
      <c r="E220">
        <v>8045</v>
      </c>
      <c r="F220" t="s">
        <v>8777</v>
      </c>
      <c r="G220" t="s">
        <v>8778</v>
      </c>
      <c r="H220" s="2">
        <v>0.67</v>
      </c>
      <c r="I220" s="2">
        <v>0</v>
      </c>
      <c r="J220" s="2">
        <v>0</v>
      </c>
      <c r="K220" s="14">
        <v>6.49</v>
      </c>
      <c r="L220" s="2">
        <v>0</v>
      </c>
      <c r="M220" s="2">
        <v>0</v>
      </c>
      <c r="N220" s="2">
        <v>0</v>
      </c>
      <c r="O220" s="2">
        <v>0.84370000000000001</v>
      </c>
      <c r="P220" s="2">
        <v>8.0037000000000003</v>
      </c>
      <c r="Q220"/>
      <c r="R220" t="s">
        <v>9712</v>
      </c>
      <c r="S220" t="s">
        <v>9717</v>
      </c>
      <c r="T220" t="s">
        <v>9724</v>
      </c>
      <c r="U220" s="2" t="s">
        <v>9715</v>
      </c>
      <c r="V220" t="s">
        <v>7830</v>
      </c>
    </row>
    <row r="221" spans="1:24" ht="15.75" hidden="1" thickBot="1" x14ac:dyDescent="0.3">
      <c r="A221" t="s">
        <v>8792</v>
      </c>
      <c r="B221" s="12">
        <v>45622</v>
      </c>
      <c r="C221" t="s">
        <v>7503</v>
      </c>
      <c r="D221" t="s">
        <v>0</v>
      </c>
      <c r="E221">
        <v>8012</v>
      </c>
      <c r="F221" t="s">
        <v>8777</v>
      </c>
      <c r="G221" t="s">
        <v>8778</v>
      </c>
      <c r="H221" s="2">
        <v>1.75</v>
      </c>
      <c r="I221" s="2">
        <v>0</v>
      </c>
      <c r="J221" s="2">
        <v>0</v>
      </c>
      <c r="K221" s="14">
        <v>16.149999999999999</v>
      </c>
      <c r="L221" s="2">
        <v>0</v>
      </c>
      <c r="M221" s="2">
        <v>0</v>
      </c>
      <c r="N221" s="2">
        <v>0</v>
      </c>
      <c r="O221" s="2">
        <v>2.0994999999999999</v>
      </c>
      <c r="P221" s="2">
        <v>19.999499999999998</v>
      </c>
      <c r="Q221"/>
      <c r="R221" t="s">
        <v>9712</v>
      </c>
      <c r="S221" t="s">
        <v>9717</v>
      </c>
      <c r="T221" t="s">
        <v>9724</v>
      </c>
      <c r="U221" s="2" t="s">
        <v>9715</v>
      </c>
      <c r="V221" t="s">
        <v>7830</v>
      </c>
    </row>
    <row r="222" spans="1:24" ht="15.75" hidden="1" thickBot="1" x14ac:dyDescent="0.3">
      <c r="A222" t="s">
        <v>8792</v>
      </c>
      <c r="B222" s="12">
        <v>45620</v>
      </c>
      <c r="C222" t="s">
        <v>7503</v>
      </c>
      <c r="D222" t="s">
        <v>0</v>
      </c>
      <c r="E222">
        <v>44707</v>
      </c>
      <c r="F222" t="s">
        <v>1448</v>
      </c>
      <c r="G222" t="s">
        <v>1449</v>
      </c>
      <c r="H222" s="2">
        <v>1.32</v>
      </c>
      <c r="I222" s="2">
        <v>0</v>
      </c>
      <c r="J222" s="2">
        <v>0</v>
      </c>
      <c r="K222" s="14">
        <v>12.1</v>
      </c>
      <c r="L222" s="2">
        <v>0</v>
      </c>
      <c r="M222" s="2">
        <v>0</v>
      </c>
      <c r="N222" s="2">
        <v>0</v>
      </c>
      <c r="O222" s="2">
        <v>1.573</v>
      </c>
      <c r="P222" s="2">
        <v>14.993</v>
      </c>
      <c r="Q222"/>
      <c r="R222" t="s">
        <v>9712</v>
      </c>
      <c r="S222" t="s">
        <v>9717</v>
      </c>
      <c r="T222" t="s">
        <v>9724</v>
      </c>
      <c r="U222" s="2" t="s">
        <v>9715</v>
      </c>
      <c r="V222" t="s">
        <v>7830</v>
      </c>
    </row>
    <row r="223" spans="1:24" ht="15.75" hidden="1" thickBot="1" x14ac:dyDescent="0.3">
      <c r="A223" t="s">
        <v>8792</v>
      </c>
      <c r="B223" s="12">
        <v>45619</v>
      </c>
      <c r="C223" t="s">
        <v>7503</v>
      </c>
      <c r="D223" t="s">
        <v>0</v>
      </c>
      <c r="E223">
        <v>5657</v>
      </c>
      <c r="F223" t="s">
        <v>8871</v>
      </c>
      <c r="G223" t="s">
        <v>8872</v>
      </c>
      <c r="H223" s="2">
        <v>0</v>
      </c>
      <c r="I223" s="2">
        <v>0</v>
      </c>
      <c r="J223" s="2">
        <v>0</v>
      </c>
      <c r="K223" s="14">
        <v>65.930000000000007</v>
      </c>
      <c r="L223" s="2">
        <v>0</v>
      </c>
      <c r="M223" s="2">
        <v>0</v>
      </c>
      <c r="N223" s="2">
        <v>0</v>
      </c>
      <c r="O223" s="2">
        <v>8.5709000000000017</v>
      </c>
      <c r="P223" s="2">
        <v>74.500900000000001</v>
      </c>
      <c r="Q223"/>
      <c r="R223" t="s">
        <v>9712</v>
      </c>
      <c r="S223" t="s">
        <v>9717</v>
      </c>
      <c r="T223" t="s">
        <v>9724</v>
      </c>
      <c r="U223" s="2" t="s">
        <v>9715</v>
      </c>
      <c r="V223" t="s">
        <v>7830</v>
      </c>
    </row>
    <row r="224" spans="1:24" ht="15.75" hidden="1" thickBot="1" x14ac:dyDescent="0.3">
      <c r="A224" t="s">
        <v>8792</v>
      </c>
      <c r="B224" s="12">
        <v>45619</v>
      </c>
      <c r="C224" t="s">
        <v>7503</v>
      </c>
      <c r="D224" t="s">
        <v>0</v>
      </c>
      <c r="E224">
        <v>17206</v>
      </c>
      <c r="F224" t="s">
        <v>8945</v>
      </c>
      <c r="G224" t="s">
        <v>8946</v>
      </c>
      <c r="H224" s="2">
        <v>1.77</v>
      </c>
      <c r="I224" s="2">
        <v>0</v>
      </c>
      <c r="J224" s="2">
        <v>0</v>
      </c>
      <c r="K224" s="14">
        <v>16.14</v>
      </c>
      <c r="L224" s="2">
        <v>0</v>
      </c>
      <c r="M224" s="2">
        <v>0</v>
      </c>
      <c r="N224" s="2">
        <v>0</v>
      </c>
      <c r="O224" s="2">
        <v>2.0982000000000003</v>
      </c>
      <c r="P224" s="2">
        <v>20.008199999999999</v>
      </c>
      <c r="Q224"/>
      <c r="R224" t="s">
        <v>9712</v>
      </c>
      <c r="S224" t="s">
        <v>9717</v>
      </c>
      <c r="T224" t="s">
        <v>9724</v>
      </c>
      <c r="U224" s="2" t="s">
        <v>9715</v>
      </c>
      <c r="V224" t="s">
        <v>7830</v>
      </c>
    </row>
    <row r="225" spans="1:22" ht="15.75" hidden="1" thickBot="1" x14ac:dyDescent="0.3">
      <c r="A225" t="s">
        <v>8792</v>
      </c>
      <c r="B225" s="12">
        <v>45618</v>
      </c>
      <c r="C225" t="s">
        <v>7503</v>
      </c>
      <c r="D225" t="s">
        <v>0</v>
      </c>
      <c r="E225">
        <v>64</v>
      </c>
      <c r="F225" t="s">
        <v>9959</v>
      </c>
      <c r="G225" t="s">
        <v>9960</v>
      </c>
      <c r="H225" s="2">
        <v>0</v>
      </c>
      <c r="I225" s="2">
        <v>0</v>
      </c>
      <c r="J225" s="2">
        <v>0</v>
      </c>
      <c r="K225" s="14">
        <v>22.5</v>
      </c>
      <c r="L225" s="2">
        <v>0</v>
      </c>
      <c r="M225" s="2">
        <v>0</v>
      </c>
      <c r="N225" s="2">
        <v>0</v>
      </c>
      <c r="O225" s="2">
        <v>2.9250000000000003</v>
      </c>
      <c r="P225" s="2">
        <v>25.425000000000001</v>
      </c>
      <c r="Q225"/>
      <c r="R225" t="s">
        <v>9712</v>
      </c>
      <c r="S225" t="s">
        <v>9717</v>
      </c>
      <c r="T225" t="s">
        <v>9724</v>
      </c>
      <c r="U225" s="2" t="s">
        <v>9715</v>
      </c>
      <c r="V225" t="s">
        <v>7830</v>
      </c>
    </row>
    <row r="226" spans="1:22" ht="15.75" hidden="1" thickBot="1" x14ac:dyDescent="0.3">
      <c r="A226" t="s">
        <v>8792</v>
      </c>
      <c r="B226" s="12">
        <v>45618</v>
      </c>
      <c r="C226" t="s">
        <v>7503</v>
      </c>
      <c r="D226" t="s">
        <v>0</v>
      </c>
      <c r="E226">
        <v>228</v>
      </c>
      <c r="F226" t="s">
        <v>9124</v>
      </c>
      <c r="G226" t="s">
        <v>9125</v>
      </c>
      <c r="H226" s="2">
        <v>0</v>
      </c>
      <c r="I226" s="2">
        <v>0</v>
      </c>
      <c r="J226" s="2">
        <v>0</v>
      </c>
      <c r="K226" s="14">
        <v>102</v>
      </c>
      <c r="L226" s="2">
        <v>0</v>
      </c>
      <c r="M226" s="2">
        <v>0</v>
      </c>
      <c r="N226" s="2">
        <v>0</v>
      </c>
      <c r="O226" s="2">
        <v>13.26</v>
      </c>
      <c r="P226" s="2">
        <v>115.26</v>
      </c>
      <c r="Q226"/>
      <c r="R226" t="s">
        <v>9712</v>
      </c>
      <c r="S226" t="s">
        <v>9717</v>
      </c>
      <c r="T226" t="s">
        <v>9724</v>
      </c>
      <c r="U226" s="2" t="s">
        <v>9715</v>
      </c>
      <c r="V226" t="s">
        <v>7830</v>
      </c>
    </row>
    <row r="227" spans="1:22" ht="15.75" hidden="1" thickBot="1" x14ac:dyDescent="0.3">
      <c r="A227" t="s">
        <v>8792</v>
      </c>
      <c r="B227" s="12">
        <v>45617</v>
      </c>
      <c r="C227" t="s">
        <v>7503</v>
      </c>
      <c r="D227" t="s">
        <v>0</v>
      </c>
      <c r="E227">
        <v>53550</v>
      </c>
      <c r="F227" t="s">
        <v>1446</v>
      </c>
      <c r="G227" t="s">
        <v>1447</v>
      </c>
      <c r="H227" s="2">
        <v>1.77</v>
      </c>
      <c r="I227" s="2">
        <v>0</v>
      </c>
      <c r="J227" s="2">
        <v>0</v>
      </c>
      <c r="K227" s="14">
        <v>16.13</v>
      </c>
      <c r="L227" s="2">
        <v>0</v>
      </c>
      <c r="M227" s="2">
        <v>0</v>
      </c>
      <c r="N227" s="2">
        <v>0</v>
      </c>
      <c r="O227" s="2">
        <v>2.0968999999999998</v>
      </c>
      <c r="P227" s="2">
        <v>19.9969</v>
      </c>
      <c r="Q227"/>
      <c r="R227" t="s">
        <v>9712</v>
      </c>
      <c r="S227" t="s">
        <v>9717</v>
      </c>
      <c r="T227" t="s">
        <v>9724</v>
      </c>
      <c r="U227" s="2" t="s">
        <v>9715</v>
      </c>
      <c r="V227" t="s">
        <v>7830</v>
      </c>
    </row>
    <row r="228" spans="1:22" ht="15.75" hidden="1" thickBot="1" x14ac:dyDescent="0.3">
      <c r="A228" t="s">
        <v>8792</v>
      </c>
      <c r="B228" s="12">
        <v>45616</v>
      </c>
      <c r="C228" t="s">
        <v>7503</v>
      </c>
      <c r="D228" t="s">
        <v>0</v>
      </c>
      <c r="E228">
        <v>7775</v>
      </c>
      <c r="F228" t="s">
        <v>8777</v>
      </c>
      <c r="G228" t="s">
        <v>8778</v>
      </c>
      <c r="H228" s="2">
        <v>0.66</v>
      </c>
      <c r="I228" s="2">
        <v>0</v>
      </c>
      <c r="J228" s="2">
        <v>0</v>
      </c>
      <c r="K228" s="14">
        <v>6.49</v>
      </c>
      <c r="L228" s="2">
        <v>0</v>
      </c>
      <c r="M228" s="2">
        <v>0</v>
      </c>
      <c r="N228" s="2">
        <v>0</v>
      </c>
      <c r="O228" s="2">
        <v>0.84370000000000001</v>
      </c>
      <c r="P228" s="2">
        <v>7.9937000000000005</v>
      </c>
      <c r="Q228"/>
      <c r="R228" t="s">
        <v>9712</v>
      </c>
      <c r="S228" t="s">
        <v>9717</v>
      </c>
      <c r="T228" t="s">
        <v>9724</v>
      </c>
      <c r="U228" s="2" t="s">
        <v>9715</v>
      </c>
      <c r="V228" t="s">
        <v>7830</v>
      </c>
    </row>
    <row r="229" spans="1:22" ht="15.75" hidden="1" thickBot="1" x14ac:dyDescent="0.3">
      <c r="A229" t="s">
        <v>8792</v>
      </c>
      <c r="B229" s="12">
        <v>45616</v>
      </c>
      <c r="C229" t="s">
        <v>7503</v>
      </c>
      <c r="D229" t="s">
        <v>0</v>
      </c>
      <c r="E229">
        <v>5489</v>
      </c>
      <c r="F229" t="s">
        <v>8871</v>
      </c>
      <c r="G229" t="s">
        <v>8872</v>
      </c>
      <c r="H229" s="2">
        <v>0</v>
      </c>
      <c r="I229" s="2">
        <v>0</v>
      </c>
      <c r="J229" s="2">
        <v>0</v>
      </c>
      <c r="K229" s="14">
        <v>28.41</v>
      </c>
      <c r="L229" s="2">
        <v>0</v>
      </c>
      <c r="M229" s="2">
        <v>0</v>
      </c>
      <c r="N229" s="2">
        <v>0</v>
      </c>
      <c r="O229" s="2">
        <v>3.6933000000000002</v>
      </c>
      <c r="P229" s="2">
        <v>32.103299999999997</v>
      </c>
      <c r="Q229"/>
      <c r="R229" t="s">
        <v>9712</v>
      </c>
      <c r="S229" t="s">
        <v>9717</v>
      </c>
      <c r="T229" t="s">
        <v>9724</v>
      </c>
      <c r="U229" s="2" t="s">
        <v>9715</v>
      </c>
      <c r="V229" t="s">
        <v>7830</v>
      </c>
    </row>
    <row r="230" spans="1:22" ht="15.75" hidden="1" thickBot="1" x14ac:dyDescent="0.3">
      <c r="A230" t="s">
        <v>8792</v>
      </c>
      <c r="B230" s="12">
        <v>45616</v>
      </c>
      <c r="C230" t="s">
        <v>7503</v>
      </c>
      <c r="D230" t="s">
        <v>0</v>
      </c>
      <c r="E230">
        <v>5488</v>
      </c>
      <c r="F230" t="s">
        <v>8871</v>
      </c>
      <c r="G230" t="s">
        <v>8872</v>
      </c>
      <c r="H230" s="2">
        <v>0</v>
      </c>
      <c r="I230" s="2">
        <v>0</v>
      </c>
      <c r="J230" s="2">
        <v>0</v>
      </c>
      <c r="K230" s="14">
        <v>159.47</v>
      </c>
      <c r="L230" s="2">
        <v>0</v>
      </c>
      <c r="M230" s="2">
        <v>0</v>
      </c>
      <c r="N230" s="2">
        <v>0</v>
      </c>
      <c r="O230" s="2">
        <v>20.731100000000001</v>
      </c>
      <c r="P230" s="2">
        <v>180.2011</v>
      </c>
      <c r="Q230"/>
      <c r="R230" t="s">
        <v>9712</v>
      </c>
      <c r="S230" t="s">
        <v>9717</v>
      </c>
      <c r="T230" t="s">
        <v>9724</v>
      </c>
      <c r="U230" s="2" t="s">
        <v>9715</v>
      </c>
      <c r="V230" t="s">
        <v>7830</v>
      </c>
    </row>
    <row r="231" spans="1:22" ht="15.75" hidden="1" thickBot="1" x14ac:dyDescent="0.3">
      <c r="A231" t="s">
        <v>8792</v>
      </c>
      <c r="B231" s="12">
        <v>45615</v>
      </c>
      <c r="C231" t="s">
        <v>7503</v>
      </c>
      <c r="D231" t="s">
        <v>0</v>
      </c>
      <c r="E231">
        <v>2369</v>
      </c>
      <c r="F231" t="s">
        <v>8929</v>
      </c>
      <c r="G231" t="s">
        <v>8930</v>
      </c>
      <c r="H231" s="2">
        <v>0</v>
      </c>
      <c r="I231" s="2">
        <v>0</v>
      </c>
      <c r="J231" s="2">
        <v>0</v>
      </c>
      <c r="K231" s="14">
        <v>24.78</v>
      </c>
      <c r="L231" s="2">
        <v>0</v>
      </c>
      <c r="M231" s="2">
        <v>0</v>
      </c>
      <c r="N231" s="2">
        <v>0</v>
      </c>
      <c r="O231" s="2">
        <v>3.2214</v>
      </c>
      <c r="P231" s="2">
        <v>28.0014</v>
      </c>
      <c r="Q231"/>
      <c r="R231" t="s">
        <v>9712</v>
      </c>
      <c r="S231" t="s">
        <v>9717</v>
      </c>
      <c r="T231" t="s">
        <v>9724</v>
      </c>
      <c r="U231" s="2" t="s">
        <v>9715</v>
      </c>
      <c r="V231" t="s">
        <v>7830</v>
      </c>
    </row>
    <row r="232" spans="1:22" ht="15.75" hidden="1" thickBot="1" x14ac:dyDescent="0.3">
      <c r="A232" t="s">
        <v>8792</v>
      </c>
      <c r="B232" s="12">
        <v>45615</v>
      </c>
      <c r="C232" t="s">
        <v>7503</v>
      </c>
      <c r="D232" t="s">
        <v>0</v>
      </c>
      <c r="E232">
        <v>5626</v>
      </c>
      <c r="F232" t="s">
        <v>8877</v>
      </c>
      <c r="G232" t="s">
        <v>8878</v>
      </c>
      <c r="H232" s="2">
        <v>0</v>
      </c>
      <c r="I232" s="2">
        <v>0</v>
      </c>
      <c r="J232" s="2">
        <v>0</v>
      </c>
      <c r="K232" s="14">
        <v>81.33</v>
      </c>
      <c r="L232" s="2">
        <v>0</v>
      </c>
      <c r="M232" s="2">
        <v>0</v>
      </c>
      <c r="N232" s="2">
        <v>0</v>
      </c>
      <c r="O232" s="2">
        <v>10.572900000000001</v>
      </c>
      <c r="P232" s="2">
        <v>91.902900000000002</v>
      </c>
      <c r="Q232"/>
      <c r="R232" t="s">
        <v>9712</v>
      </c>
      <c r="S232" t="s">
        <v>9717</v>
      </c>
      <c r="T232" t="s">
        <v>9724</v>
      </c>
      <c r="U232" s="2" t="s">
        <v>9715</v>
      </c>
      <c r="V232" t="s">
        <v>7830</v>
      </c>
    </row>
    <row r="233" spans="1:22" ht="15.75" hidden="1" thickBot="1" x14ac:dyDescent="0.3">
      <c r="A233" t="s">
        <v>8792</v>
      </c>
      <c r="B233" s="12">
        <v>45614</v>
      </c>
      <c r="C233" t="s">
        <v>7503</v>
      </c>
      <c r="D233" t="s">
        <v>0</v>
      </c>
      <c r="E233">
        <v>7722</v>
      </c>
      <c r="F233" t="s">
        <v>8777</v>
      </c>
      <c r="G233" t="s">
        <v>8778</v>
      </c>
      <c r="H233" s="2">
        <v>3.09</v>
      </c>
      <c r="I233" s="2">
        <v>0</v>
      </c>
      <c r="J233" s="2">
        <v>0</v>
      </c>
      <c r="K233" s="14">
        <v>28.24</v>
      </c>
      <c r="L233" s="2">
        <v>0</v>
      </c>
      <c r="M233" s="2">
        <v>0</v>
      </c>
      <c r="N233" s="2">
        <v>0</v>
      </c>
      <c r="O233" s="2">
        <v>3.6711999999999998</v>
      </c>
      <c r="P233" s="2">
        <v>35.001199999999997</v>
      </c>
      <c r="Q233"/>
      <c r="R233" t="s">
        <v>9712</v>
      </c>
      <c r="S233" t="s">
        <v>9717</v>
      </c>
      <c r="T233" t="s">
        <v>9724</v>
      </c>
      <c r="U233" s="2" t="s">
        <v>9715</v>
      </c>
      <c r="V233" t="s">
        <v>7830</v>
      </c>
    </row>
    <row r="234" spans="1:22" ht="15.75" hidden="1" thickBot="1" x14ac:dyDescent="0.3">
      <c r="A234" t="s">
        <v>8792</v>
      </c>
      <c r="B234" s="12">
        <v>45614</v>
      </c>
      <c r="C234" t="s">
        <v>7503</v>
      </c>
      <c r="D234" t="s">
        <v>0</v>
      </c>
      <c r="E234">
        <v>16705</v>
      </c>
      <c r="F234" t="s">
        <v>8945</v>
      </c>
      <c r="G234" t="s">
        <v>8946</v>
      </c>
      <c r="H234" s="2">
        <v>2.25</v>
      </c>
      <c r="I234" s="2">
        <v>0</v>
      </c>
      <c r="J234" s="2">
        <v>0</v>
      </c>
      <c r="K234" s="14">
        <v>21.91</v>
      </c>
      <c r="L234" s="2">
        <v>0</v>
      </c>
      <c r="M234" s="2">
        <v>0</v>
      </c>
      <c r="N234" s="2">
        <v>0</v>
      </c>
      <c r="O234" s="2">
        <v>2.8483000000000001</v>
      </c>
      <c r="P234" s="2">
        <v>27.008299999999998</v>
      </c>
      <c r="Q234"/>
      <c r="R234" t="s">
        <v>9712</v>
      </c>
      <c r="S234" t="s">
        <v>9717</v>
      </c>
      <c r="T234" t="s">
        <v>9724</v>
      </c>
      <c r="U234" s="2" t="s">
        <v>9715</v>
      </c>
      <c r="V234" t="s">
        <v>7830</v>
      </c>
    </row>
    <row r="235" spans="1:22" ht="15.75" hidden="1" thickBot="1" x14ac:dyDescent="0.3">
      <c r="A235" t="s">
        <v>8792</v>
      </c>
      <c r="B235" s="12">
        <v>45614</v>
      </c>
      <c r="C235" t="s">
        <v>7503</v>
      </c>
      <c r="D235" t="s">
        <v>0</v>
      </c>
      <c r="E235">
        <v>52845</v>
      </c>
      <c r="F235" t="s">
        <v>1446</v>
      </c>
      <c r="G235" t="s">
        <v>1447</v>
      </c>
      <c r="H235" s="2">
        <v>1.32</v>
      </c>
      <c r="I235" s="2">
        <v>0</v>
      </c>
      <c r="J235" s="2">
        <v>0</v>
      </c>
      <c r="K235" s="14">
        <v>12.11</v>
      </c>
      <c r="L235" s="2">
        <v>0</v>
      </c>
      <c r="M235" s="2">
        <v>0</v>
      </c>
      <c r="N235" s="2">
        <v>0</v>
      </c>
      <c r="O235" s="2">
        <v>1.5743</v>
      </c>
      <c r="P235" s="2">
        <v>15.004300000000001</v>
      </c>
      <c r="Q235"/>
      <c r="R235" t="s">
        <v>9712</v>
      </c>
      <c r="S235" t="s">
        <v>9717</v>
      </c>
      <c r="T235" t="s">
        <v>9724</v>
      </c>
      <c r="U235" s="2" t="s">
        <v>9715</v>
      </c>
      <c r="V235" t="s">
        <v>7830</v>
      </c>
    </row>
    <row r="236" spans="1:22" ht="15.75" hidden="1" thickBot="1" x14ac:dyDescent="0.3">
      <c r="A236" t="s">
        <v>8792</v>
      </c>
      <c r="B236" s="12">
        <v>45612</v>
      </c>
      <c r="C236" t="s">
        <v>7503</v>
      </c>
      <c r="D236" t="s">
        <v>0</v>
      </c>
      <c r="E236">
        <v>7635</v>
      </c>
      <c r="F236" t="s">
        <v>8777</v>
      </c>
      <c r="G236" t="s">
        <v>8778</v>
      </c>
      <c r="H236" s="2">
        <v>0.66</v>
      </c>
      <c r="I236" s="2">
        <v>0</v>
      </c>
      <c r="J236" s="2">
        <v>0</v>
      </c>
      <c r="K236" s="14">
        <v>6.49</v>
      </c>
      <c r="L236" s="2">
        <v>0</v>
      </c>
      <c r="M236" s="2">
        <v>0</v>
      </c>
      <c r="N236" s="2">
        <v>0</v>
      </c>
      <c r="O236" s="2">
        <v>0.84370000000000001</v>
      </c>
      <c r="P236" s="2">
        <v>7.9937000000000005</v>
      </c>
      <c r="Q236"/>
      <c r="R236" t="s">
        <v>9712</v>
      </c>
      <c r="S236" t="s">
        <v>9717</v>
      </c>
      <c r="T236" t="s">
        <v>9724</v>
      </c>
      <c r="U236" s="2" t="s">
        <v>9715</v>
      </c>
      <c r="V236" t="s">
        <v>7830</v>
      </c>
    </row>
    <row r="237" spans="1:22" ht="15.75" hidden="1" thickBot="1" x14ac:dyDescent="0.3">
      <c r="A237" t="s">
        <v>8792</v>
      </c>
      <c r="B237" s="12">
        <v>45612</v>
      </c>
      <c r="C237" t="s">
        <v>7503</v>
      </c>
      <c r="D237" t="s">
        <v>0</v>
      </c>
      <c r="E237">
        <v>953</v>
      </c>
      <c r="F237" t="s">
        <v>8823</v>
      </c>
      <c r="G237" t="s">
        <v>8824</v>
      </c>
      <c r="H237" s="2">
        <v>0</v>
      </c>
      <c r="I237" s="2">
        <v>0</v>
      </c>
      <c r="J237" s="2">
        <v>0</v>
      </c>
      <c r="K237" s="14">
        <v>23.01</v>
      </c>
      <c r="L237" s="2">
        <v>0</v>
      </c>
      <c r="M237" s="2">
        <v>0</v>
      </c>
      <c r="N237" s="2">
        <v>0</v>
      </c>
      <c r="O237" s="2">
        <v>2.9913000000000003</v>
      </c>
      <c r="P237" s="2">
        <v>26.001300000000001</v>
      </c>
      <c r="Q237"/>
      <c r="R237" t="s">
        <v>9712</v>
      </c>
      <c r="S237" t="s">
        <v>9717</v>
      </c>
      <c r="T237" t="s">
        <v>9724</v>
      </c>
      <c r="U237" s="2" t="s">
        <v>9715</v>
      </c>
      <c r="V237" t="s">
        <v>7830</v>
      </c>
    </row>
    <row r="238" spans="1:22" ht="15.75" hidden="1" thickBot="1" x14ac:dyDescent="0.3">
      <c r="A238" t="s">
        <v>8792</v>
      </c>
      <c r="B238" s="12">
        <v>45611</v>
      </c>
      <c r="C238" t="s">
        <v>7503</v>
      </c>
      <c r="D238" t="s">
        <v>0</v>
      </c>
      <c r="E238">
        <v>16394</v>
      </c>
      <c r="F238" t="s">
        <v>8945</v>
      </c>
      <c r="G238" t="s">
        <v>8946</v>
      </c>
      <c r="H238" s="2">
        <v>1.6600000000000001</v>
      </c>
      <c r="I238" s="2">
        <v>0</v>
      </c>
      <c r="J238" s="2">
        <v>0</v>
      </c>
      <c r="K238" s="14">
        <v>16.23</v>
      </c>
      <c r="L238" s="2">
        <v>0</v>
      </c>
      <c r="M238" s="2">
        <v>0</v>
      </c>
      <c r="N238" s="2">
        <v>0</v>
      </c>
      <c r="O238" s="2">
        <v>2.1099000000000001</v>
      </c>
      <c r="P238" s="2">
        <v>19.9999</v>
      </c>
      <c r="Q238"/>
      <c r="R238" t="s">
        <v>9712</v>
      </c>
      <c r="S238" t="s">
        <v>9717</v>
      </c>
      <c r="T238" t="s">
        <v>9724</v>
      </c>
      <c r="U238" s="2" t="s">
        <v>9715</v>
      </c>
      <c r="V238" t="s">
        <v>7830</v>
      </c>
    </row>
    <row r="239" spans="1:22" ht="15.75" hidden="1" thickBot="1" x14ac:dyDescent="0.3">
      <c r="A239" t="s">
        <v>8792</v>
      </c>
      <c r="B239" s="12">
        <v>45610</v>
      </c>
      <c r="C239" t="s">
        <v>7503</v>
      </c>
      <c r="D239" t="s">
        <v>0</v>
      </c>
      <c r="E239">
        <v>5340</v>
      </c>
      <c r="F239" t="s">
        <v>8871</v>
      </c>
      <c r="G239" t="s">
        <v>8872</v>
      </c>
      <c r="H239" s="2">
        <v>0</v>
      </c>
      <c r="I239" s="2">
        <v>0</v>
      </c>
      <c r="J239" s="2">
        <v>0</v>
      </c>
      <c r="K239" s="14">
        <v>39.159999999999997</v>
      </c>
      <c r="L239" s="2">
        <v>0</v>
      </c>
      <c r="M239" s="2">
        <v>0</v>
      </c>
      <c r="N239" s="2">
        <v>0</v>
      </c>
      <c r="O239" s="2">
        <v>5.0907999999999998</v>
      </c>
      <c r="P239" s="2">
        <v>44.250799999999998</v>
      </c>
      <c r="Q239"/>
      <c r="R239" t="s">
        <v>9712</v>
      </c>
      <c r="S239" t="s">
        <v>9717</v>
      </c>
      <c r="T239" t="s">
        <v>9724</v>
      </c>
      <c r="U239" s="2" t="s">
        <v>9715</v>
      </c>
      <c r="V239" t="s">
        <v>7830</v>
      </c>
    </row>
    <row r="240" spans="1:22" ht="15.75" hidden="1" thickBot="1" x14ac:dyDescent="0.3">
      <c r="A240" t="s">
        <v>8792</v>
      </c>
      <c r="B240" s="12">
        <v>45610</v>
      </c>
      <c r="C240" t="s">
        <v>7503</v>
      </c>
      <c r="D240" t="s">
        <v>0</v>
      </c>
      <c r="E240">
        <v>7586</v>
      </c>
      <c r="F240" t="s">
        <v>8777</v>
      </c>
      <c r="G240" t="s">
        <v>8778</v>
      </c>
      <c r="H240" s="2">
        <v>0.43999999999999995</v>
      </c>
      <c r="I240" s="2">
        <v>0</v>
      </c>
      <c r="J240" s="2">
        <v>0</v>
      </c>
      <c r="K240" s="14">
        <v>4.03</v>
      </c>
      <c r="L240" s="2">
        <v>0</v>
      </c>
      <c r="M240" s="2">
        <v>0</v>
      </c>
      <c r="N240" s="2">
        <v>0</v>
      </c>
      <c r="O240" s="2">
        <v>0.52390000000000003</v>
      </c>
      <c r="P240" s="2">
        <v>4.9939</v>
      </c>
      <c r="Q240"/>
      <c r="R240" t="s">
        <v>9712</v>
      </c>
      <c r="S240" t="s">
        <v>9717</v>
      </c>
      <c r="T240" t="s">
        <v>9724</v>
      </c>
      <c r="U240" s="2" t="s">
        <v>9715</v>
      </c>
      <c r="V240" t="s">
        <v>7830</v>
      </c>
    </row>
    <row r="241" spans="1:22" ht="15.75" hidden="1" thickBot="1" x14ac:dyDescent="0.3">
      <c r="A241" t="s">
        <v>8792</v>
      </c>
      <c r="B241" s="12">
        <v>45610</v>
      </c>
      <c r="C241" t="s">
        <v>7503</v>
      </c>
      <c r="D241" t="s">
        <v>0</v>
      </c>
      <c r="E241">
        <v>7534</v>
      </c>
      <c r="F241" t="s">
        <v>8777</v>
      </c>
      <c r="G241" t="s">
        <v>8778</v>
      </c>
      <c r="H241" s="2">
        <v>0.66</v>
      </c>
      <c r="I241" s="2">
        <v>0</v>
      </c>
      <c r="J241" s="2">
        <v>0</v>
      </c>
      <c r="K241" s="14">
        <v>6.49</v>
      </c>
      <c r="L241" s="2">
        <v>0</v>
      </c>
      <c r="M241" s="2">
        <v>0</v>
      </c>
      <c r="N241" s="2">
        <v>0</v>
      </c>
      <c r="O241" s="2">
        <v>0.84370000000000001</v>
      </c>
      <c r="P241" s="2">
        <v>7.9937000000000005</v>
      </c>
      <c r="Q241"/>
      <c r="R241" t="s">
        <v>9712</v>
      </c>
      <c r="S241" t="s">
        <v>9717</v>
      </c>
      <c r="T241" t="s">
        <v>9724</v>
      </c>
      <c r="U241" s="2" t="s">
        <v>9715</v>
      </c>
      <c r="V241" t="s">
        <v>7830</v>
      </c>
    </row>
    <row r="242" spans="1:22" ht="15.75" hidden="1" thickBot="1" x14ac:dyDescent="0.3">
      <c r="A242" t="s">
        <v>8792</v>
      </c>
      <c r="B242" s="12">
        <v>45608</v>
      </c>
      <c r="C242" t="s">
        <v>7503</v>
      </c>
      <c r="D242" t="s">
        <v>0</v>
      </c>
      <c r="E242">
        <v>7449</v>
      </c>
      <c r="F242" t="s">
        <v>8777</v>
      </c>
      <c r="G242" t="s">
        <v>8778</v>
      </c>
      <c r="H242" s="2">
        <v>2.21</v>
      </c>
      <c r="I242" s="2">
        <v>0</v>
      </c>
      <c r="J242" s="2">
        <v>0</v>
      </c>
      <c r="K242" s="14">
        <v>20.170000000000002</v>
      </c>
      <c r="L242" s="2">
        <v>0</v>
      </c>
      <c r="M242" s="2">
        <v>0</v>
      </c>
      <c r="N242" s="2">
        <v>0</v>
      </c>
      <c r="O242" s="2">
        <v>2.6221000000000001</v>
      </c>
      <c r="P242" s="2">
        <v>25.002100000000002</v>
      </c>
      <c r="Q242"/>
      <c r="R242" t="s">
        <v>9712</v>
      </c>
      <c r="S242" t="s">
        <v>9717</v>
      </c>
      <c r="T242" t="s">
        <v>9724</v>
      </c>
      <c r="U242" s="2" t="s">
        <v>9715</v>
      </c>
      <c r="V242" t="s">
        <v>7830</v>
      </c>
    </row>
    <row r="243" spans="1:22" ht="15.75" hidden="1" thickBot="1" x14ac:dyDescent="0.3">
      <c r="A243" t="s">
        <v>8792</v>
      </c>
      <c r="B243" s="12">
        <v>45607</v>
      </c>
      <c r="C243" t="s">
        <v>7503</v>
      </c>
      <c r="D243" t="s">
        <v>0</v>
      </c>
      <c r="E243">
        <v>51472</v>
      </c>
      <c r="F243" t="s">
        <v>1446</v>
      </c>
      <c r="G243" t="s">
        <v>1447</v>
      </c>
      <c r="H243" s="2">
        <v>1.31</v>
      </c>
      <c r="I243" s="2">
        <v>0</v>
      </c>
      <c r="J243" s="2">
        <v>0</v>
      </c>
      <c r="K243" s="14">
        <v>12.11</v>
      </c>
      <c r="L243" s="2">
        <v>0</v>
      </c>
      <c r="M243" s="2">
        <v>0</v>
      </c>
      <c r="N243" s="2">
        <v>0</v>
      </c>
      <c r="O243" s="2">
        <v>1.5743</v>
      </c>
      <c r="P243" s="2">
        <v>14.994300000000001</v>
      </c>
      <c r="Q243"/>
      <c r="R243" t="s">
        <v>9712</v>
      </c>
      <c r="S243" t="s">
        <v>9717</v>
      </c>
      <c r="T243" t="s">
        <v>9724</v>
      </c>
      <c r="U243" s="2" t="s">
        <v>9715</v>
      </c>
      <c r="V243" t="s">
        <v>7830</v>
      </c>
    </row>
    <row r="244" spans="1:22" ht="15.75" hidden="1" thickBot="1" x14ac:dyDescent="0.3">
      <c r="A244" t="s">
        <v>8792</v>
      </c>
      <c r="B244" s="12">
        <v>45607</v>
      </c>
      <c r="C244" t="s">
        <v>7503</v>
      </c>
      <c r="D244" t="s">
        <v>0</v>
      </c>
      <c r="E244">
        <v>814</v>
      </c>
      <c r="F244" t="s">
        <v>8843</v>
      </c>
      <c r="G244" t="s">
        <v>8844</v>
      </c>
      <c r="H244" s="2">
        <v>0</v>
      </c>
      <c r="I244" s="2">
        <v>0</v>
      </c>
      <c r="J244" s="2">
        <v>0</v>
      </c>
      <c r="K244" s="14">
        <v>5.27</v>
      </c>
      <c r="L244" s="2">
        <v>0</v>
      </c>
      <c r="M244" s="2">
        <v>0</v>
      </c>
      <c r="N244" s="2">
        <v>0</v>
      </c>
      <c r="O244" s="2">
        <v>0.68509999999999993</v>
      </c>
      <c r="P244" s="2">
        <v>5.9550999999999998</v>
      </c>
      <c r="Q244"/>
      <c r="R244" t="s">
        <v>9712</v>
      </c>
      <c r="S244" t="s">
        <v>9717</v>
      </c>
      <c r="T244" t="s">
        <v>9724</v>
      </c>
      <c r="U244" s="2" t="s">
        <v>9715</v>
      </c>
      <c r="V244" t="s">
        <v>7830</v>
      </c>
    </row>
    <row r="245" spans="1:22" ht="15.75" hidden="1" thickBot="1" x14ac:dyDescent="0.3">
      <c r="A245" t="s">
        <v>8792</v>
      </c>
      <c r="B245" s="12">
        <v>45607</v>
      </c>
      <c r="C245" t="s">
        <v>7503</v>
      </c>
      <c r="D245" t="s">
        <v>0</v>
      </c>
      <c r="E245">
        <v>5165</v>
      </c>
      <c r="F245" t="s">
        <v>8871</v>
      </c>
      <c r="G245" t="s">
        <v>8872</v>
      </c>
      <c r="H245" s="2">
        <v>0</v>
      </c>
      <c r="I245" s="2">
        <v>0</v>
      </c>
      <c r="J245" s="2">
        <v>0</v>
      </c>
      <c r="K245" s="14">
        <v>88.76</v>
      </c>
      <c r="L245" s="2">
        <v>0</v>
      </c>
      <c r="M245" s="2">
        <v>0</v>
      </c>
      <c r="N245" s="2">
        <v>0</v>
      </c>
      <c r="O245" s="2">
        <v>11.538800000000002</v>
      </c>
      <c r="P245" s="2">
        <v>100.2988</v>
      </c>
      <c r="Q245"/>
      <c r="R245" t="s">
        <v>9712</v>
      </c>
      <c r="S245" t="s">
        <v>9717</v>
      </c>
      <c r="T245" t="s">
        <v>9724</v>
      </c>
      <c r="U245" s="2" t="s">
        <v>9715</v>
      </c>
      <c r="V245" t="s">
        <v>7830</v>
      </c>
    </row>
    <row r="246" spans="1:22" ht="15.75" hidden="1" thickBot="1" x14ac:dyDescent="0.3">
      <c r="A246" t="s">
        <v>8792</v>
      </c>
      <c r="B246" s="12">
        <v>45605</v>
      </c>
      <c r="C246" t="s">
        <v>7503</v>
      </c>
      <c r="D246" t="s">
        <v>0</v>
      </c>
      <c r="E246">
        <v>810</v>
      </c>
      <c r="F246" t="s">
        <v>8843</v>
      </c>
      <c r="G246" t="s">
        <v>8844</v>
      </c>
      <c r="H246" s="2">
        <v>0</v>
      </c>
      <c r="I246" s="2">
        <v>0</v>
      </c>
      <c r="J246" s="2">
        <v>0</v>
      </c>
      <c r="K246" s="14">
        <v>28.24</v>
      </c>
      <c r="L246" s="2">
        <v>0</v>
      </c>
      <c r="M246" s="2">
        <v>0</v>
      </c>
      <c r="N246" s="2">
        <v>0</v>
      </c>
      <c r="O246" s="2">
        <v>3.6711999999999998</v>
      </c>
      <c r="P246" s="2">
        <v>31.911199999999997</v>
      </c>
      <c r="Q246"/>
      <c r="R246" t="s">
        <v>9712</v>
      </c>
      <c r="S246" t="s">
        <v>9717</v>
      </c>
      <c r="T246" t="s">
        <v>9724</v>
      </c>
      <c r="U246" s="2" t="s">
        <v>9715</v>
      </c>
      <c r="V246" t="s">
        <v>7830</v>
      </c>
    </row>
    <row r="247" spans="1:22" ht="15.75" hidden="1" thickBot="1" x14ac:dyDescent="0.3">
      <c r="A247" t="s">
        <v>8792</v>
      </c>
      <c r="B247" s="12">
        <v>45604</v>
      </c>
      <c r="C247" t="s">
        <v>7503</v>
      </c>
      <c r="D247" t="s">
        <v>0</v>
      </c>
      <c r="E247">
        <v>43</v>
      </c>
      <c r="F247" t="s">
        <v>9384</v>
      </c>
      <c r="G247" t="s">
        <v>9385</v>
      </c>
      <c r="H247" s="2">
        <v>0</v>
      </c>
      <c r="I247" s="2">
        <v>0</v>
      </c>
      <c r="J247" s="2">
        <v>0</v>
      </c>
      <c r="K247" s="14">
        <v>150</v>
      </c>
      <c r="L247" s="2">
        <v>0</v>
      </c>
      <c r="M247" s="2">
        <v>0</v>
      </c>
      <c r="N247" s="2">
        <v>0</v>
      </c>
      <c r="O247" s="2">
        <v>19.5</v>
      </c>
      <c r="P247" s="2">
        <v>169.5</v>
      </c>
      <c r="Q247"/>
      <c r="R247" t="s">
        <v>9712</v>
      </c>
      <c r="S247" t="s">
        <v>9717</v>
      </c>
      <c r="T247" t="s">
        <v>9724</v>
      </c>
      <c r="U247" s="2" t="s">
        <v>9715</v>
      </c>
      <c r="V247" t="s">
        <v>7830</v>
      </c>
    </row>
    <row r="248" spans="1:22" ht="15.75" hidden="1" thickBot="1" x14ac:dyDescent="0.3">
      <c r="A248" t="s">
        <v>8792</v>
      </c>
      <c r="B248" s="12">
        <v>45604</v>
      </c>
      <c r="C248" t="s">
        <v>7503</v>
      </c>
      <c r="D248" t="s">
        <v>0</v>
      </c>
      <c r="E248">
        <v>7310</v>
      </c>
      <c r="F248" t="s">
        <v>8777</v>
      </c>
      <c r="G248" t="s">
        <v>8778</v>
      </c>
      <c r="H248" s="2">
        <v>1.7399999999999998</v>
      </c>
      <c r="I248" s="2">
        <v>0</v>
      </c>
      <c r="J248" s="2">
        <v>0</v>
      </c>
      <c r="K248" s="14">
        <v>16.16</v>
      </c>
      <c r="L248" s="2">
        <v>0</v>
      </c>
      <c r="M248" s="2">
        <v>0</v>
      </c>
      <c r="N248" s="2">
        <v>0</v>
      </c>
      <c r="O248" s="2">
        <v>2.1008</v>
      </c>
      <c r="P248" s="2">
        <v>20.000799999999998</v>
      </c>
      <c r="Q248"/>
      <c r="R248" t="s">
        <v>9712</v>
      </c>
      <c r="S248" t="s">
        <v>9717</v>
      </c>
      <c r="T248" t="s">
        <v>9724</v>
      </c>
      <c r="U248" s="2" t="s">
        <v>9715</v>
      </c>
      <c r="V248" t="s">
        <v>7830</v>
      </c>
    </row>
    <row r="249" spans="1:22" ht="15.75" hidden="1" thickBot="1" x14ac:dyDescent="0.3">
      <c r="A249" t="s">
        <v>8792</v>
      </c>
      <c r="B249" s="12">
        <v>45603</v>
      </c>
      <c r="C249" t="s">
        <v>7503</v>
      </c>
      <c r="D249" t="s">
        <v>0</v>
      </c>
      <c r="E249">
        <v>783</v>
      </c>
      <c r="F249" t="s">
        <v>8843</v>
      </c>
      <c r="G249" t="s">
        <v>8844</v>
      </c>
      <c r="H249" s="2">
        <v>0</v>
      </c>
      <c r="I249" s="2">
        <v>0</v>
      </c>
      <c r="J249" s="2">
        <v>0</v>
      </c>
      <c r="K249" s="14">
        <v>31.25</v>
      </c>
      <c r="L249" s="2">
        <v>0</v>
      </c>
      <c r="M249" s="2">
        <v>0</v>
      </c>
      <c r="N249" s="2">
        <v>0</v>
      </c>
      <c r="O249" s="2">
        <v>4.0625</v>
      </c>
      <c r="P249" s="2">
        <v>35.3125</v>
      </c>
      <c r="Q249"/>
      <c r="R249" t="s">
        <v>9712</v>
      </c>
      <c r="S249" t="s">
        <v>9717</v>
      </c>
      <c r="T249" t="s">
        <v>9724</v>
      </c>
      <c r="U249" s="2" t="s">
        <v>9715</v>
      </c>
      <c r="V249" t="s">
        <v>7830</v>
      </c>
    </row>
    <row r="250" spans="1:22" ht="15.75" hidden="1" thickBot="1" x14ac:dyDescent="0.3">
      <c r="A250" t="s">
        <v>8792</v>
      </c>
      <c r="B250" s="12">
        <v>45603</v>
      </c>
      <c r="C250" t="s">
        <v>7503</v>
      </c>
      <c r="D250" t="s">
        <v>0</v>
      </c>
      <c r="E250">
        <v>52264</v>
      </c>
      <c r="F250" t="s">
        <v>1448</v>
      </c>
      <c r="G250" t="s">
        <v>1449</v>
      </c>
      <c r="H250" s="2">
        <v>0.3</v>
      </c>
      <c r="I250" s="2">
        <v>0</v>
      </c>
      <c r="J250" s="2">
        <v>0</v>
      </c>
      <c r="K250" s="14">
        <v>3</v>
      </c>
      <c r="L250" s="2">
        <v>0</v>
      </c>
      <c r="M250" s="2">
        <v>0</v>
      </c>
      <c r="N250" s="2">
        <v>0</v>
      </c>
      <c r="O250" s="2">
        <v>0.39</v>
      </c>
      <c r="P250" s="2">
        <v>3.69</v>
      </c>
      <c r="Q250"/>
      <c r="R250" t="s">
        <v>9712</v>
      </c>
      <c r="S250" t="s">
        <v>9717</v>
      </c>
      <c r="T250" t="s">
        <v>9724</v>
      </c>
      <c r="U250" s="2" t="s">
        <v>9715</v>
      </c>
      <c r="V250" t="s">
        <v>7830</v>
      </c>
    </row>
    <row r="251" spans="1:22" ht="15.75" hidden="1" thickBot="1" x14ac:dyDescent="0.3">
      <c r="A251" t="s">
        <v>8792</v>
      </c>
      <c r="B251" s="12">
        <v>45603</v>
      </c>
      <c r="C251" t="s">
        <v>7503</v>
      </c>
      <c r="D251" t="s">
        <v>0</v>
      </c>
      <c r="E251">
        <v>60</v>
      </c>
      <c r="F251" t="s">
        <v>9959</v>
      </c>
      <c r="G251" t="s">
        <v>9960</v>
      </c>
      <c r="H251" s="2">
        <v>0</v>
      </c>
      <c r="I251" s="2">
        <v>0</v>
      </c>
      <c r="J251" s="2">
        <v>0</v>
      </c>
      <c r="K251" s="14">
        <v>31.5</v>
      </c>
      <c r="L251" s="2">
        <v>0</v>
      </c>
      <c r="M251" s="2">
        <v>0</v>
      </c>
      <c r="N251" s="2">
        <v>0</v>
      </c>
      <c r="O251" s="2">
        <v>4.0949999999999998</v>
      </c>
      <c r="P251" s="2">
        <v>35.594999999999999</v>
      </c>
      <c r="Q251"/>
      <c r="R251" t="s">
        <v>9712</v>
      </c>
      <c r="S251" t="s">
        <v>9717</v>
      </c>
      <c r="T251" t="s">
        <v>9724</v>
      </c>
      <c r="U251" s="2" t="s">
        <v>9715</v>
      </c>
      <c r="V251" t="s">
        <v>7830</v>
      </c>
    </row>
    <row r="252" spans="1:22" ht="15.75" hidden="1" thickBot="1" x14ac:dyDescent="0.3">
      <c r="A252" t="s">
        <v>8792</v>
      </c>
      <c r="B252" s="12">
        <v>45603</v>
      </c>
      <c r="C252" t="s">
        <v>7503</v>
      </c>
      <c r="D252" t="s">
        <v>0</v>
      </c>
      <c r="E252">
        <v>15598</v>
      </c>
      <c r="F252" t="s">
        <v>8945</v>
      </c>
      <c r="G252" t="s">
        <v>8946</v>
      </c>
      <c r="H252" s="2">
        <v>0.61</v>
      </c>
      <c r="I252" s="2">
        <v>0</v>
      </c>
      <c r="J252" s="2">
        <v>0</v>
      </c>
      <c r="K252" s="14">
        <v>6.1</v>
      </c>
      <c r="L252" s="2">
        <v>0</v>
      </c>
      <c r="M252" s="2">
        <v>0</v>
      </c>
      <c r="N252" s="2">
        <v>0</v>
      </c>
      <c r="O252" s="2">
        <v>0.79299999999999993</v>
      </c>
      <c r="P252" s="2">
        <v>7.5030000000000001</v>
      </c>
      <c r="Q252"/>
      <c r="R252" t="s">
        <v>9712</v>
      </c>
      <c r="S252" t="s">
        <v>9717</v>
      </c>
      <c r="T252" t="s">
        <v>9724</v>
      </c>
      <c r="U252" s="2" t="s">
        <v>9715</v>
      </c>
      <c r="V252" t="s">
        <v>7830</v>
      </c>
    </row>
    <row r="253" spans="1:22" ht="15.75" hidden="1" thickBot="1" x14ac:dyDescent="0.3">
      <c r="A253" t="s">
        <v>8792</v>
      </c>
      <c r="B253" s="12">
        <v>45603</v>
      </c>
      <c r="C253" t="s">
        <v>7503</v>
      </c>
      <c r="D253" t="s">
        <v>0</v>
      </c>
      <c r="E253">
        <v>755</v>
      </c>
      <c r="F253" t="s">
        <v>9130</v>
      </c>
      <c r="G253" t="s">
        <v>9131</v>
      </c>
      <c r="H253" s="2">
        <v>0</v>
      </c>
      <c r="I253" s="2">
        <v>0</v>
      </c>
      <c r="J253" s="2">
        <v>0</v>
      </c>
      <c r="K253" s="14">
        <v>6.42</v>
      </c>
      <c r="L253" s="2">
        <v>0</v>
      </c>
      <c r="M253" s="2">
        <v>0</v>
      </c>
      <c r="N253" s="2">
        <v>0</v>
      </c>
      <c r="O253" s="2">
        <v>0.83460000000000001</v>
      </c>
      <c r="P253" s="2">
        <v>7.2545999999999999</v>
      </c>
      <c r="Q253"/>
      <c r="R253" t="s">
        <v>9712</v>
      </c>
      <c r="S253" t="s">
        <v>9717</v>
      </c>
      <c r="T253" t="s">
        <v>9724</v>
      </c>
      <c r="U253" s="2" t="s">
        <v>9715</v>
      </c>
      <c r="V253" t="s">
        <v>7830</v>
      </c>
    </row>
    <row r="254" spans="1:22" ht="15.75" hidden="1" thickBot="1" x14ac:dyDescent="0.3">
      <c r="A254" t="s">
        <v>8792</v>
      </c>
      <c r="B254" s="12">
        <v>45602</v>
      </c>
      <c r="C254" t="s">
        <v>7503</v>
      </c>
      <c r="D254" t="s">
        <v>0</v>
      </c>
      <c r="E254">
        <v>7234</v>
      </c>
      <c r="F254" t="s">
        <v>8777</v>
      </c>
      <c r="G254" t="s">
        <v>8778</v>
      </c>
      <c r="H254" s="2">
        <v>1.7399999999999998</v>
      </c>
      <c r="I254" s="2">
        <v>0</v>
      </c>
      <c r="J254" s="2">
        <v>0</v>
      </c>
      <c r="K254" s="14">
        <v>16.16</v>
      </c>
      <c r="L254" s="2">
        <v>0</v>
      </c>
      <c r="M254" s="2">
        <v>0</v>
      </c>
      <c r="N254" s="2">
        <v>0</v>
      </c>
      <c r="O254" s="2">
        <v>2.1008</v>
      </c>
      <c r="P254" s="2">
        <v>20.000799999999998</v>
      </c>
      <c r="Q254"/>
      <c r="R254" t="s">
        <v>9712</v>
      </c>
      <c r="S254" t="s">
        <v>9717</v>
      </c>
      <c r="T254" t="s">
        <v>9724</v>
      </c>
      <c r="U254" s="2" t="s">
        <v>9715</v>
      </c>
      <c r="V254" t="s">
        <v>7830</v>
      </c>
    </row>
    <row r="255" spans="1:22" ht="15.75" hidden="1" thickBot="1" x14ac:dyDescent="0.3">
      <c r="A255" t="s">
        <v>8792</v>
      </c>
      <c r="B255" s="12">
        <v>45601</v>
      </c>
      <c r="C255" t="s">
        <v>7503</v>
      </c>
      <c r="D255" t="s">
        <v>0</v>
      </c>
      <c r="E255">
        <v>15418</v>
      </c>
      <c r="F255" t="s">
        <v>8945</v>
      </c>
      <c r="G255" t="s">
        <v>8946</v>
      </c>
      <c r="H255" s="2">
        <v>1.62</v>
      </c>
      <c r="I255" s="2">
        <v>0</v>
      </c>
      <c r="J255" s="2">
        <v>0</v>
      </c>
      <c r="K255" s="14">
        <v>16.260000000000002</v>
      </c>
      <c r="L255" s="2">
        <v>0</v>
      </c>
      <c r="M255" s="2">
        <v>0</v>
      </c>
      <c r="N255" s="2">
        <v>0</v>
      </c>
      <c r="O255" s="2">
        <v>2.1138000000000003</v>
      </c>
      <c r="P255" s="2">
        <v>19.993800000000004</v>
      </c>
      <c r="Q255"/>
      <c r="R255" t="s">
        <v>9712</v>
      </c>
      <c r="S255" t="s">
        <v>9717</v>
      </c>
      <c r="T255" t="s">
        <v>9724</v>
      </c>
      <c r="U255" s="2" t="s">
        <v>9715</v>
      </c>
      <c r="V255" t="s">
        <v>7830</v>
      </c>
    </row>
    <row r="256" spans="1:22" ht="15.75" hidden="1" thickBot="1" x14ac:dyDescent="0.3">
      <c r="A256" t="s">
        <v>8792</v>
      </c>
      <c r="B256" s="12">
        <v>45600</v>
      </c>
      <c r="C256" t="s">
        <v>7503</v>
      </c>
      <c r="D256" t="s">
        <v>0</v>
      </c>
      <c r="E256">
        <v>50018</v>
      </c>
      <c r="F256" t="s">
        <v>1446</v>
      </c>
      <c r="G256" t="s">
        <v>1447</v>
      </c>
      <c r="H256" s="2">
        <v>1.29</v>
      </c>
      <c r="I256" s="2">
        <v>0</v>
      </c>
      <c r="J256" s="2">
        <v>0</v>
      </c>
      <c r="K256" s="14">
        <v>12.13</v>
      </c>
      <c r="L256" s="2">
        <v>0</v>
      </c>
      <c r="M256" s="2">
        <v>0</v>
      </c>
      <c r="N256" s="2">
        <v>0</v>
      </c>
      <c r="O256" s="2">
        <v>1.5769000000000002</v>
      </c>
      <c r="P256" s="2">
        <v>14.9969</v>
      </c>
      <c r="Q256"/>
      <c r="R256" t="s">
        <v>9712</v>
      </c>
      <c r="S256" t="s">
        <v>9717</v>
      </c>
      <c r="T256" t="s">
        <v>9724</v>
      </c>
      <c r="U256" s="2" t="s">
        <v>9715</v>
      </c>
      <c r="V256" t="s">
        <v>7830</v>
      </c>
    </row>
    <row r="257" spans="1:24" ht="15.75" hidden="1" thickBot="1" x14ac:dyDescent="0.3">
      <c r="A257" t="s">
        <v>8792</v>
      </c>
      <c r="B257" s="12">
        <v>45600</v>
      </c>
      <c r="C257" t="s">
        <v>7503</v>
      </c>
      <c r="D257" t="s">
        <v>0</v>
      </c>
      <c r="E257">
        <v>4889</v>
      </c>
      <c r="F257" t="s">
        <v>8871</v>
      </c>
      <c r="G257" t="s">
        <v>8872</v>
      </c>
      <c r="H257" s="2">
        <v>0</v>
      </c>
      <c r="I257" s="2">
        <v>0</v>
      </c>
      <c r="J257" s="2">
        <v>0</v>
      </c>
      <c r="K257" s="14">
        <v>122.56</v>
      </c>
      <c r="L257" s="2">
        <v>0</v>
      </c>
      <c r="M257" s="2">
        <v>0</v>
      </c>
      <c r="N257" s="2">
        <v>0</v>
      </c>
      <c r="O257" s="2">
        <v>15.9328</v>
      </c>
      <c r="P257" s="2">
        <v>138.49279999999999</v>
      </c>
      <c r="Q257"/>
      <c r="R257" t="s">
        <v>9712</v>
      </c>
      <c r="S257" t="s">
        <v>9717</v>
      </c>
      <c r="T257" t="s">
        <v>9724</v>
      </c>
      <c r="U257" s="2" t="s">
        <v>9715</v>
      </c>
      <c r="V257" t="s">
        <v>7830</v>
      </c>
    </row>
    <row r="258" spans="1:24" ht="15.75" hidden="1" thickBot="1" x14ac:dyDescent="0.3">
      <c r="A258" t="s">
        <v>8792</v>
      </c>
      <c r="B258" s="12">
        <v>45600</v>
      </c>
      <c r="C258" t="s">
        <v>7503</v>
      </c>
      <c r="D258" t="s">
        <v>0</v>
      </c>
      <c r="E258">
        <v>5256</v>
      </c>
      <c r="F258" t="s">
        <v>8877</v>
      </c>
      <c r="G258" t="s">
        <v>8878</v>
      </c>
      <c r="H258" s="2">
        <v>0</v>
      </c>
      <c r="I258" s="2">
        <v>0</v>
      </c>
      <c r="J258" s="2">
        <v>0</v>
      </c>
      <c r="K258" s="14">
        <v>47.26</v>
      </c>
      <c r="L258" s="2">
        <v>0</v>
      </c>
      <c r="M258" s="2">
        <v>0</v>
      </c>
      <c r="N258" s="2">
        <v>0</v>
      </c>
      <c r="O258" s="2">
        <v>6.1437999999999997</v>
      </c>
      <c r="P258" s="2">
        <v>53.403799999999997</v>
      </c>
      <c r="Q258"/>
      <c r="R258" t="s">
        <v>9712</v>
      </c>
      <c r="S258" t="s">
        <v>9717</v>
      </c>
      <c r="T258" t="s">
        <v>9724</v>
      </c>
      <c r="U258" s="2" t="s">
        <v>9715</v>
      </c>
      <c r="V258" t="s">
        <v>7830</v>
      </c>
    </row>
    <row r="259" spans="1:24" ht="15.75" hidden="1" thickBot="1" x14ac:dyDescent="0.3">
      <c r="A259" t="s">
        <v>8792</v>
      </c>
      <c r="B259" s="12">
        <v>45597</v>
      </c>
      <c r="C259" t="s">
        <v>7503</v>
      </c>
      <c r="D259" t="s">
        <v>0</v>
      </c>
      <c r="E259">
        <v>15076</v>
      </c>
      <c r="F259" t="s">
        <v>8945</v>
      </c>
      <c r="G259" t="s">
        <v>8946</v>
      </c>
      <c r="H259" s="2">
        <v>1.6</v>
      </c>
      <c r="I259" s="2">
        <v>0</v>
      </c>
      <c r="J259" s="2">
        <v>0</v>
      </c>
      <c r="K259" s="14">
        <v>16.28</v>
      </c>
      <c r="L259" s="2">
        <v>0</v>
      </c>
      <c r="M259" s="2">
        <v>0</v>
      </c>
      <c r="N259" s="2">
        <v>0</v>
      </c>
      <c r="O259" s="2">
        <v>2.1164000000000001</v>
      </c>
      <c r="P259" s="2">
        <v>19.996400000000001</v>
      </c>
      <c r="Q259"/>
      <c r="R259" t="s">
        <v>9712</v>
      </c>
      <c r="S259" t="s">
        <v>9717</v>
      </c>
      <c r="T259" t="s">
        <v>9724</v>
      </c>
      <c r="U259" s="2" t="s">
        <v>9715</v>
      </c>
      <c r="V259" t="s">
        <v>7830</v>
      </c>
    </row>
    <row r="260" spans="1:24" ht="15.75" hidden="1" thickBot="1" x14ac:dyDescent="0.3">
      <c r="A260" t="s">
        <v>8792</v>
      </c>
      <c r="B260" s="12">
        <v>45588</v>
      </c>
      <c r="C260" t="s">
        <v>7503</v>
      </c>
      <c r="D260" t="s">
        <v>0</v>
      </c>
      <c r="E260">
        <v>47747</v>
      </c>
      <c r="F260" t="s">
        <v>1446</v>
      </c>
      <c r="G260" t="s">
        <v>1447</v>
      </c>
      <c r="H260" s="2">
        <v>1.23</v>
      </c>
      <c r="I260" s="2">
        <v>0</v>
      </c>
      <c r="J260" s="2">
        <v>0</v>
      </c>
      <c r="K260" s="14">
        <v>12.19</v>
      </c>
      <c r="L260" s="2">
        <v>0</v>
      </c>
      <c r="M260" s="2">
        <v>0</v>
      </c>
      <c r="N260" s="2">
        <v>0</v>
      </c>
      <c r="O260" s="2">
        <v>1.5847</v>
      </c>
      <c r="P260" s="2">
        <v>15.0047</v>
      </c>
      <c r="Q260"/>
      <c r="R260" t="s">
        <v>9712</v>
      </c>
      <c r="S260" t="s">
        <v>9717</v>
      </c>
      <c r="T260" t="s">
        <v>9724</v>
      </c>
      <c r="U260" s="2" t="s">
        <v>9715</v>
      </c>
      <c r="V260" t="s">
        <v>7830</v>
      </c>
    </row>
    <row r="261" spans="1:24" ht="15.75" hidden="1" thickBot="1" x14ac:dyDescent="0.3">
      <c r="A261" t="s">
        <v>8791</v>
      </c>
      <c r="B261" s="12" t="s">
        <v>11122</v>
      </c>
      <c r="C261" t="s">
        <v>10024</v>
      </c>
      <c r="D261" t="s">
        <v>0</v>
      </c>
      <c r="E261" t="s">
        <v>11123</v>
      </c>
      <c r="F261" t="s">
        <v>2323</v>
      </c>
      <c r="G261" t="s">
        <v>11124</v>
      </c>
      <c r="H261" s="105">
        <v>0</v>
      </c>
      <c r="I261" s="105">
        <v>0</v>
      </c>
      <c r="J261" s="105">
        <v>0</v>
      </c>
      <c r="K261" s="105">
        <v>9.86</v>
      </c>
      <c r="L261" s="105">
        <v>0</v>
      </c>
      <c r="M261" s="105">
        <v>0</v>
      </c>
      <c r="N261" s="105">
        <v>0</v>
      </c>
      <c r="O261" s="105">
        <v>1.28</v>
      </c>
      <c r="P261" s="105">
        <v>11.139999999999999</v>
      </c>
      <c r="Q261" s="105"/>
      <c r="R261" s="194" t="s">
        <v>9712</v>
      </c>
      <c r="S261" t="s">
        <v>9717</v>
      </c>
      <c r="T261" t="s">
        <v>9724</v>
      </c>
      <c r="U261" s="2" t="s">
        <v>9715</v>
      </c>
      <c r="V261" t="s">
        <v>7830</v>
      </c>
      <c r="X261" s="2"/>
    </row>
    <row r="262" spans="1:24" ht="15.75" hidden="1" thickBot="1" x14ac:dyDescent="0.3">
      <c r="A262" t="s">
        <v>8791</v>
      </c>
      <c r="B262" s="12" t="s">
        <v>11125</v>
      </c>
      <c r="C262" t="s">
        <v>10024</v>
      </c>
      <c r="D262" t="s">
        <v>0</v>
      </c>
      <c r="E262" t="s">
        <v>11126</v>
      </c>
      <c r="F262" t="s">
        <v>1349</v>
      </c>
      <c r="G262" t="s">
        <v>3100</v>
      </c>
      <c r="H262" s="105">
        <v>0.66</v>
      </c>
      <c r="I262" s="105">
        <v>0</v>
      </c>
      <c r="J262" s="105">
        <v>0</v>
      </c>
      <c r="K262" s="105">
        <v>6.49</v>
      </c>
      <c r="L262" s="105">
        <v>0</v>
      </c>
      <c r="M262" s="105">
        <v>0</v>
      </c>
      <c r="N262" s="105">
        <v>0</v>
      </c>
      <c r="O262" s="105">
        <v>0.84</v>
      </c>
      <c r="P262" s="105">
        <v>7.99</v>
      </c>
      <c r="Q262" s="105"/>
      <c r="R262" s="194" t="s">
        <v>9712</v>
      </c>
      <c r="S262" t="s">
        <v>9717</v>
      </c>
      <c r="T262" t="s">
        <v>9724</v>
      </c>
      <c r="U262" s="2" t="s">
        <v>9715</v>
      </c>
      <c r="V262" t="s">
        <v>7830</v>
      </c>
      <c r="X262" s="2"/>
    </row>
    <row r="263" spans="1:24" ht="15.75" hidden="1" thickBot="1" x14ac:dyDescent="0.3">
      <c r="A263" t="s">
        <v>8791</v>
      </c>
      <c r="B263" s="12" t="s">
        <v>11127</v>
      </c>
      <c r="C263" t="s">
        <v>10024</v>
      </c>
      <c r="D263" t="s">
        <v>0</v>
      </c>
      <c r="E263" t="s">
        <v>11128</v>
      </c>
      <c r="F263" t="s">
        <v>2323</v>
      </c>
      <c r="G263" t="s">
        <v>11124</v>
      </c>
      <c r="H263" s="105">
        <v>0</v>
      </c>
      <c r="I263" s="105">
        <v>0</v>
      </c>
      <c r="J263" s="105">
        <v>0</v>
      </c>
      <c r="K263" s="105">
        <v>6.87</v>
      </c>
      <c r="L263" s="105">
        <v>0</v>
      </c>
      <c r="M263" s="105">
        <v>0</v>
      </c>
      <c r="N263" s="105">
        <v>0</v>
      </c>
      <c r="O263" s="105">
        <v>0.89</v>
      </c>
      <c r="P263" s="105">
        <v>7.76</v>
      </c>
      <c r="Q263" s="105"/>
      <c r="R263" s="194" t="s">
        <v>9712</v>
      </c>
      <c r="S263" t="s">
        <v>9717</v>
      </c>
      <c r="T263" t="s">
        <v>9724</v>
      </c>
      <c r="U263" s="2" t="s">
        <v>9715</v>
      </c>
      <c r="V263" t="s">
        <v>7830</v>
      </c>
      <c r="X263" s="2"/>
    </row>
    <row r="264" spans="1:24" ht="15.75" hidden="1" thickBot="1" x14ac:dyDescent="0.3">
      <c r="A264" t="s">
        <v>8791</v>
      </c>
      <c r="B264" s="12" t="s">
        <v>11129</v>
      </c>
      <c r="C264" t="s">
        <v>10024</v>
      </c>
      <c r="D264" t="s">
        <v>0</v>
      </c>
      <c r="E264" t="s">
        <v>11130</v>
      </c>
      <c r="F264" t="s">
        <v>1349</v>
      </c>
      <c r="G264" t="s">
        <v>3100</v>
      </c>
      <c r="H264" s="105">
        <v>0.58000000000000007</v>
      </c>
      <c r="I264" s="105">
        <v>0</v>
      </c>
      <c r="J264" s="105">
        <v>0</v>
      </c>
      <c r="K264" s="105">
        <v>5.68</v>
      </c>
      <c r="L264" s="105">
        <v>0</v>
      </c>
      <c r="M264" s="105">
        <v>0</v>
      </c>
      <c r="N264" s="105">
        <v>0</v>
      </c>
      <c r="O264" s="105">
        <v>0.74</v>
      </c>
      <c r="P264" s="105">
        <v>7</v>
      </c>
      <c r="Q264" s="105"/>
      <c r="R264" s="194" t="s">
        <v>9712</v>
      </c>
      <c r="S264" t="s">
        <v>9717</v>
      </c>
      <c r="T264" t="s">
        <v>9724</v>
      </c>
      <c r="U264" s="2" t="s">
        <v>9715</v>
      </c>
      <c r="V264" t="s">
        <v>7830</v>
      </c>
      <c r="X264" s="2"/>
    </row>
    <row r="265" spans="1:24" ht="15.75" hidden="1" thickBot="1" x14ac:dyDescent="0.3">
      <c r="A265" t="s">
        <v>8791</v>
      </c>
      <c r="B265" s="12" t="s">
        <v>11131</v>
      </c>
      <c r="C265" t="s">
        <v>10024</v>
      </c>
      <c r="D265" t="s">
        <v>0</v>
      </c>
      <c r="E265" t="s">
        <v>11132</v>
      </c>
      <c r="F265" t="s">
        <v>2323</v>
      </c>
      <c r="G265" t="s">
        <v>11124</v>
      </c>
      <c r="H265" s="105">
        <v>0</v>
      </c>
      <c r="I265" s="105">
        <v>0</v>
      </c>
      <c r="J265" s="105">
        <v>0</v>
      </c>
      <c r="K265" s="105">
        <v>3.52</v>
      </c>
      <c r="L265" s="105">
        <v>0</v>
      </c>
      <c r="M265" s="105">
        <v>0</v>
      </c>
      <c r="N265" s="105">
        <v>0</v>
      </c>
      <c r="O265" s="105">
        <v>0.46</v>
      </c>
      <c r="P265" s="105">
        <v>3.98</v>
      </c>
      <c r="Q265" s="105"/>
      <c r="R265" s="194" t="s">
        <v>9712</v>
      </c>
      <c r="S265" t="s">
        <v>9717</v>
      </c>
      <c r="T265" t="s">
        <v>9724</v>
      </c>
      <c r="U265" s="2" t="s">
        <v>9715</v>
      </c>
      <c r="V265" t="s">
        <v>7830</v>
      </c>
      <c r="X265" s="2"/>
    </row>
    <row r="266" spans="1:24" ht="15.75" hidden="1" thickBot="1" x14ac:dyDescent="0.3">
      <c r="A266" t="s">
        <v>8791</v>
      </c>
      <c r="B266" s="12" t="s">
        <v>11133</v>
      </c>
      <c r="C266" t="s">
        <v>10024</v>
      </c>
      <c r="D266" t="s">
        <v>0</v>
      </c>
      <c r="E266" t="s">
        <v>11134</v>
      </c>
      <c r="F266" t="s">
        <v>8931</v>
      </c>
      <c r="G266" t="s">
        <v>11135</v>
      </c>
      <c r="H266" s="105">
        <v>0</v>
      </c>
      <c r="I266" s="105">
        <v>0</v>
      </c>
      <c r="J266" s="105">
        <v>0</v>
      </c>
      <c r="K266" s="105">
        <v>25.62</v>
      </c>
      <c r="L266" s="105">
        <v>0</v>
      </c>
      <c r="M266" s="105">
        <v>0</v>
      </c>
      <c r="N266" s="105">
        <v>0</v>
      </c>
      <c r="O266" s="105">
        <v>3.33</v>
      </c>
      <c r="P266" s="105">
        <v>28.950000000000003</v>
      </c>
      <c r="Q266" s="105"/>
      <c r="R266" s="194" t="s">
        <v>9712</v>
      </c>
      <c r="S266" t="s">
        <v>9717</v>
      </c>
      <c r="T266" t="s">
        <v>9724</v>
      </c>
      <c r="U266" s="2" t="s">
        <v>9715</v>
      </c>
      <c r="V266" t="s">
        <v>7830</v>
      </c>
      <c r="X266" s="2"/>
    </row>
    <row r="267" spans="1:24" ht="15.75" hidden="1" thickBot="1" x14ac:dyDescent="0.3">
      <c r="A267" t="s">
        <v>8791</v>
      </c>
      <c r="B267" s="12" t="s">
        <v>11131</v>
      </c>
      <c r="C267" t="s">
        <v>10024</v>
      </c>
      <c r="D267" t="s">
        <v>0</v>
      </c>
      <c r="E267" t="s">
        <v>11136</v>
      </c>
      <c r="F267" t="s">
        <v>1349</v>
      </c>
      <c r="G267" t="s">
        <v>3100</v>
      </c>
      <c r="H267" s="105">
        <v>1.77</v>
      </c>
      <c r="I267" s="105">
        <v>0</v>
      </c>
      <c r="J267" s="105">
        <v>0</v>
      </c>
      <c r="K267" s="105">
        <v>16.13</v>
      </c>
      <c r="L267" s="105">
        <v>0</v>
      </c>
      <c r="M267" s="105">
        <v>0</v>
      </c>
      <c r="N267" s="105">
        <v>0</v>
      </c>
      <c r="O267" s="105">
        <v>2.1</v>
      </c>
      <c r="P267" s="105">
        <v>20</v>
      </c>
      <c r="Q267" s="105"/>
      <c r="R267" s="194" t="s">
        <v>9712</v>
      </c>
      <c r="S267" t="s">
        <v>9717</v>
      </c>
      <c r="T267" t="s">
        <v>9724</v>
      </c>
      <c r="U267" s="2" t="s">
        <v>9715</v>
      </c>
      <c r="V267" t="s">
        <v>7830</v>
      </c>
      <c r="X267" s="2"/>
    </row>
    <row r="268" spans="1:24" ht="15.75" hidden="1" thickBot="1" x14ac:dyDescent="0.3">
      <c r="A268" t="s">
        <v>8791</v>
      </c>
      <c r="B268" s="12" t="s">
        <v>11137</v>
      </c>
      <c r="C268" t="s">
        <v>10024</v>
      </c>
      <c r="D268" t="s">
        <v>0</v>
      </c>
      <c r="E268" t="s">
        <v>11138</v>
      </c>
      <c r="F268" t="s">
        <v>2323</v>
      </c>
      <c r="G268" t="s">
        <v>11124</v>
      </c>
      <c r="H268" s="105">
        <v>0</v>
      </c>
      <c r="I268" s="105">
        <v>0</v>
      </c>
      <c r="J268" s="105">
        <v>0</v>
      </c>
      <c r="K268" s="105">
        <v>2.4</v>
      </c>
      <c r="L268" s="105">
        <v>0</v>
      </c>
      <c r="M268" s="105">
        <v>0</v>
      </c>
      <c r="N268" s="105">
        <v>0</v>
      </c>
      <c r="O268" s="105">
        <v>0.31</v>
      </c>
      <c r="P268" s="105">
        <v>2.71</v>
      </c>
      <c r="Q268" s="105"/>
      <c r="R268" s="194" t="s">
        <v>9712</v>
      </c>
      <c r="S268" t="s">
        <v>9717</v>
      </c>
      <c r="T268" t="s">
        <v>9724</v>
      </c>
      <c r="U268" s="2" t="s">
        <v>9715</v>
      </c>
      <c r="V268" t="s">
        <v>7830</v>
      </c>
      <c r="X268" s="2"/>
    </row>
    <row r="269" spans="1:24" ht="15.75" hidden="1" thickBot="1" x14ac:dyDescent="0.3">
      <c r="A269" t="s">
        <v>8791</v>
      </c>
      <c r="B269" s="12" t="s">
        <v>11139</v>
      </c>
      <c r="C269" t="s">
        <v>10024</v>
      </c>
      <c r="D269" t="s">
        <v>0</v>
      </c>
      <c r="E269" t="s">
        <v>11140</v>
      </c>
      <c r="F269" t="s">
        <v>2323</v>
      </c>
      <c r="G269" t="s">
        <v>11124</v>
      </c>
      <c r="H269" s="105">
        <v>0</v>
      </c>
      <c r="I269" s="105">
        <v>0</v>
      </c>
      <c r="J269" s="105">
        <v>0</v>
      </c>
      <c r="K269" s="105">
        <v>7.62</v>
      </c>
      <c r="L269" s="105">
        <v>0</v>
      </c>
      <c r="M269" s="105">
        <v>0</v>
      </c>
      <c r="N269" s="105">
        <v>0</v>
      </c>
      <c r="O269" s="105">
        <v>0.99</v>
      </c>
      <c r="P269" s="105">
        <v>8.61</v>
      </c>
      <c r="Q269" s="105"/>
      <c r="R269" s="194" t="s">
        <v>9712</v>
      </c>
      <c r="S269" t="s">
        <v>9717</v>
      </c>
      <c r="T269" t="s">
        <v>9724</v>
      </c>
      <c r="U269" s="2" t="s">
        <v>9715</v>
      </c>
      <c r="V269" t="s">
        <v>7830</v>
      </c>
      <c r="X269" s="2"/>
    </row>
    <row r="270" spans="1:24" ht="15.75" hidden="1" thickBot="1" x14ac:dyDescent="0.3">
      <c r="A270" t="s">
        <v>8791</v>
      </c>
      <c r="B270" s="12" t="s">
        <v>11133</v>
      </c>
      <c r="C270" t="s">
        <v>10024</v>
      </c>
      <c r="D270" t="s">
        <v>0</v>
      </c>
      <c r="E270" t="s">
        <v>11141</v>
      </c>
      <c r="F270" t="s">
        <v>2323</v>
      </c>
      <c r="G270" t="s">
        <v>11124</v>
      </c>
      <c r="H270" s="105">
        <v>0</v>
      </c>
      <c r="I270" s="105">
        <v>0</v>
      </c>
      <c r="J270" s="105">
        <v>0</v>
      </c>
      <c r="K270" s="105">
        <v>2.2200000000000002</v>
      </c>
      <c r="L270" s="105">
        <v>0</v>
      </c>
      <c r="M270" s="105">
        <v>0</v>
      </c>
      <c r="N270" s="105">
        <v>0</v>
      </c>
      <c r="O270" s="105">
        <v>0.28999999999999998</v>
      </c>
      <c r="P270" s="105">
        <v>2.5100000000000002</v>
      </c>
      <c r="Q270" s="105"/>
      <c r="R270" s="194" t="s">
        <v>9712</v>
      </c>
      <c r="S270" t="s">
        <v>9717</v>
      </c>
      <c r="T270" t="s">
        <v>9724</v>
      </c>
      <c r="U270" s="2" t="s">
        <v>9715</v>
      </c>
      <c r="V270" t="s">
        <v>7830</v>
      </c>
      <c r="X270" s="2"/>
    </row>
    <row r="271" spans="1:24" ht="15.75" hidden="1" thickBot="1" x14ac:dyDescent="0.3">
      <c r="A271" t="s">
        <v>8791</v>
      </c>
      <c r="B271" s="12" t="s">
        <v>11142</v>
      </c>
      <c r="C271" t="s">
        <v>10024</v>
      </c>
      <c r="D271" t="s">
        <v>0</v>
      </c>
      <c r="E271" t="s">
        <v>11143</v>
      </c>
      <c r="F271" t="s">
        <v>2323</v>
      </c>
      <c r="G271" t="s">
        <v>11124</v>
      </c>
      <c r="H271" s="105">
        <v>0</v>
      </c>
      <c r="I271" s="105">
        <v>0</v>
      </c>
      <c r="J271" s="105">
        <v>0</v>
      </c>
      <c r="K271" s="105">
        <v>0.82</v>
      </c>
      <c r="L271" s="105">
        <v>0</v>
      </c>
      <c r="M271" s="105">
        <v>0</v>
      </c>
      <c r="N271" s="105">
        <v>0</v>
      </c>
      <c r="O271" s="105">
        <v>0.11</v>
      </c>
      <c r="P271" s="105">
        <v>0.92999999999999994</v>
      </c>
      <c r="Q271" s="105"/>
      <c r="R271" s="194" t="s">
        <v>9712</v>
      </c>
      <c r="S271" t="s">
        <v>9717</v>
      </c>
      <c r="T271" t="s">
        <v>9724</v>
      </c>
      <c r="U271" s="2" t="s">
        <v>9715</v>
      </c>
      <c r="V271" t="s">
        <v>7830</v>
      </c>
      <c r="X271" s="2"/>
    </row>
    <row r="272" spans="1:24" ht="15.75" hidden="1" thickBot="1" x14ac:dyDescent="0.3">
      <c r="A272" t="s">
        <v>8791</v>
      </c>
      <c r="B272" s="12" t="s">
        <v>11142</v>
      </c>
      <c r="C272" t="s">
        <v>10024</v>
      </c>
      <c r="D272" t="s">
        <v>0</v>
      </c>
      <c r="E272" t="s">
        <v>11144</v>
      </c>
      <c r="F272" t="s">
        <v>8931</v>
      </c>
      <c r="G272" t="s">
        <v>11135</v>
      </c>
      <c r="H272" s="105">
        <v>0</v>
      </c>
      <c r="I272" s="105">
        <v>0</v>
      </c>
      <c r="J272" s="105">
        <v>0</v>
      </c>
      <c r="K272" s="105">
        <v>60</v>
      </c>
      <c r="L272" s="105">
        <v>0</v>
      </c>
      <c r="M272" s="105">
        <v>0</v>
      </c>
      <c r="N272" s="105">
        <v>0</v>
      </c>
      <c r="O272" s="105">
        <v>7.8</v>
      </c>
      <c r="P272" s="105">
        <v>67.8</v>
      </c>
      <c r="Q272" s="105"/>
      <c r="R272" s="194" t="s">
        <v>9712</v>
      </c>
      <c r="S272" t="s">
        <v>9717</v>
      </c>
      <c r="T272" t="s">
        <v>9724</v>
      </c>
      <c r="U272" s="2" t="s">
        <v>9715</v>
      </c>
      <c r="V272" t="s">
        <v>7830</v>
      </c>
      <c r="X272" s="2"/>
    </row>
    <row r="273" spans="1:24" ht="15.75" hidden="1" thickBot="1" x14ac:dyDescent="0.3">
      <c r="A273" t="s">
        <v>8791</v>
      </c>
      <c r="B273" s="12" t="s">
        <v>11125</v>
      </c>
      <c r="C273" t="s">
        <v>10024</v>
      </c>
      <c r="D273" t="s">
        <v>0</v>
      </c>
      <c r="E273" t="s">
        <v>11145</v>
      </c>
      <c r="F273" t="s">
        <v>8931</v>
      </c>
      <c r="G273" t="s">
        <v>11135</v>
      </c>
      <c r="H273" s="105">
        <v>0</v>
      </c>
      <c r="I273" s="105">
        <v>0</v>
      </c>
      <c r="J273" s="105">
        <v>0</v>
      </c>
      <c r="K273" s="105">
        <v>55</v>
      </c>
      <c r="L273" s="105">
        <v>0</v>
      </c>
      <c r="M273" s="105">
        <v>0</v>
      </c>
      <c r="N273" s="105">
        <v>0</v>
      </c>
      <c r="O273" s="105">
        <v>7.15</v>
      </c>
      <c r="P273" s="105">
        <v>62.15</v>
      </c>
      <c r="Q273" s="105"/>
      <c r="R273" s="194" t="s">
        <v>9712</v>
      </c>
      <c r="S273" t="s">
        <v>9717</v>
      </c>
      <c r="T273" t="s">
        <v>9724</v>
      </c>
      <c r="U273" s="2" t="s">
        <v>9715</v>
      </c>
      <c r="V273" t="s">
        <v>7830</v>
      </c>
      <c r="X273" s="2"/>
    </row>
    <row r="274" spans="1:24" ht="15.75" hidden="1" thickBot="1" x14ac:dyDescent="0.3">
      <c r="A274" t="s">
        <v>8791</v>
      </c>
      <c r="B274" s="12" t="s">
        <v>11146</v>
      </c>
      <c r="C274" t="s">
        <v>10024</v>
      </c>
      <c r="D274" t="s">
        <v>0</v>
      </c>
      <c r="E274" t="s">
        <v>11147</v>
      </c>
      <c r="F274" t="s">
        <v>1349</v>
      </c>
      <c r="G274" t="s">
        <v>3100</v>
      </c>
      <c r="H274" s="105">
        <v>0.62</v>
      </c>
      <c r="I274" s="105">
        <v>0</v>
      </c>
      <c r="J274" s="105">
        <v>0</v>
      </c>
      <c r="K274" s="105">
        <v>6.09</v>
      </c>
      <c r="L274" s="105">
        <v>0</v>
      </c>
      <c r="M274" s="105">
        <v>0</v>
      </c>
      <c r="N274" s="105">
        <v>0</v>
      </c>
      <c r="O274" s="105">
        <v>0.79</v>
      </c>
      <c r="P274" s="105">
        <v>7.5</v>
      </c>
      <c r="Q274" s="105"/>
      <c r="R274" s="194" t="s">
        <v>9712</v>
      </c>
      <c r="S274" t="s">
        <v>9717</v>
      </c>
      <c r="T274" t="s">
        <v>9724</v>
      </c>
      <c r="U274" s="2" t="s">
        <v>9715</v>
      </c>
      <c r="V274" t="s">
        <v>7830</v>
      </c>
      <c r="X274" s="2"/>
    </row>
    <row r="275" spans="1:24" ht="15.75" hidden="1" thickBot="1" x14ac:dyDescent="0.3">
      <c r="A275" t="s">
        <v>8791</v>
      </c>
      <c r="B275" s="12" t="s">
        <v>11148</v>
      </c>
      <c r="C275" t="s">
        <v>10024</v>
      </c>
      <c r="D275" t="s">
        <v>0</v>
      </c>
      <c r="E275" t="s">
        <v>11106</v>
      </c>
      <c r="F275" t="s">
        <v>636</v>
      </c>
      <c r="G275" t="s">
        <v>11121</v>
      </c>
      <c r="H275" s="105">
        <v>0</v>
      </c>
      <c r="I275" s="105">
        <v>0</v>
      </c>
      <c r="J275" s="105">
        <v>0</v>
      </c>
      <c r="K275" s="105">
        <v>31.75</v>
      </c>
      <c r="L275" s="105">
        <v>0</v>
      </c>
      <c r="M275" s="105">
        <v>0</v>
      </c>
      <c r="N275" s="105">
        <v>0</v>
      </c>
      <c r="O275" s="105">
        <v>4.13</v>
      </c>
      <c r="P275" s="105">
        <v>35.880000000000003</v>
      </c>
      <c r="Q275" s="105"/>
      <c r="R275" s="194" t="s">
        <v>9712</v>
      </c>
      <c r="S275" t="s">
        <v>9717</v>
      </c>
      <c r="T275" t="s">
        <v>9724</v>
      </c>
      <c r="U275" s="2" t="s">
        <v>9715</v>
      </c>
      <c r="V275" t="s">
        <v>7830</v>
      </c>
      <c r="X275" s="2"/>
    </row>
    <row r="276" spans="1:24" ht="15.75" hidden="1" thickBot="1" x14ac:dyDescent="0.3">
      <c r="A276" t="s">
        <v>8791</v>
      </c>
      <c r="B276" s="12" t="s">
        <v>11129</v>
      </c>
      <c r="C276" t="s">
        <v>10024</v>
      </c>
      <c r="D276" t="s">
        <v>0</v>
      </c>
      <c r="E276" t="s">
        <v>11149</v>
      </c>
      <c r="F276" t="s">
        <v>8931</v>
      </c>
      <c r="G276" t="s">
        <v>11135</v>
      </c>
      <c r="H276" s="105">
        <v>0</v>
      </c>
      <c r="I276" s="105">
        <v>0</v>
      </c>
      <c r="J276" s="105">
        <v>0</v>
      </c>
      <c r="K276" s="105">
        <v>36.909999999999997</v>
      </c>
      <c r="L276" s="105">
        <v>0</v>
      </c>
      <c r="M276" s="105">
        <v>0</v>
      </c>
      <c r="N276" s="105">
        <v>0</v>
      </c>
      <c r="O276" s="105">
        <v>4.8</v>
      </c>
      <c r="P276" s="105">
        <v>41.709999999999994</v>
      </c>
      <c r="Q276" s="105"/>
      <c r="R276" s="194" t="s">
        <v>9712</v>
      </c>
      <c r="S276" t="s">
        <v>9717</v>
      </c>
      <c r="T276" t="s">
        <v>9724</v>
      </c>
      <c r="U276" s="2" t="s">
        <v>9715</v>
      </c>
      <c r="V276" t="s">
        <v>7830</v>
      </c>
      <c r="X276" s="2"/>
    </row>
    <row r="277" spans="1:24" ht="15.75" hidden="1" thickBot="1" x14ac:dyDescent="0.3">
      <c r="A277" t="s">
        <v>8791</v>
      </c>
      <c r="B277" s="12" t="s">
        <v>11133</v>
      </c>
      <c r="C277" t="s">
        <v>10024</v>
      </c>
      <c r="D277" t="s">
        <v>0</v>
      </c>
      <c r="E277" t="s">
        <v>11152</v>
      </c>
      <c r="F277" t="s">
        <v>2323</v>
      </c>
      <c r="G277" t="s">
        <v>11124</v>
      </c>
      <c r="H277" s="105">
        <v>0</v>
      </c>
      <c r="I277" s="105">
        <v>0</v>
      </c>
      <c r="J277" s="105">
        <v>0</v>
      </c>
      <c r="K277" s="105">
        <v>3.24</v>
      </c>
      <c r="L277" s="105">
        <v>0</v>
      </c>
      <c r="M277" s="105">
        <v>0</v>
      </c>
      <c r="N277" s="105">
        <v>0</v>
      </c>
      <c r="O277" s="105">
        <v>0.42</v>
      </c>
      <c r="P277" s="105">
        <v>3.66</v>
      </c>
      <c r="Q277" s="105"/>
      <c r="R277" s="194" t="s">
        <v>9712</v>
      </c>
      <c r="S277" t="s">
        <v>9717</v>
      </c>
      <c r="T277" t="s">
        <v>9724</v>
      </c>
      <c r="U277" s="2" t="s">
        <v>9715</v>
      </c>
      <c r="V277" t="s">
        <v>7830</v>
      </c>
      <c r="X277" s="2"/>
    </row>
    <row r="278" spans="1:24" ht="15.75" hidden="1" thickBot="1" x14ac:dyDescent="0.3">
      <c r="A278" t="s">
        <v>8791</v>
      </c>
      <c r="B278" s="12" t="s">
        <v>11153</v>
      </c>
      <c r="C278" t="s">
        <v>10024</v>
      </c>
      <c r="D278" t="s">
        <v>0</v>
      </c>
      <c r="E278" t="s">
        <v>11154</v>
      </c>
      <c r="F278" t="s">
        <v>2323</v>
      </c>
      <c r="G278" t="s">
        <v>11124</v>
      </c>
      <c r="H278" s="105">
        <v>0</v>
      </c>
      <c r="I278" s="105">
        <v>0</v>
      </c>
      <c r="J278" s="105">
        <v>0</v>
      </c>
      <c r="K278" s="105">
        <v>2.2999999999999998</v>
      </c>
      <c r="L278" s="105">
        <v>0</v>
      </c>
      <c r="M278" s="105">
        <v>0</v>
      </c>
      <c r="N278" s="105">
        <v>0</v>
      </c>
      <c r="O278" s="105">
        <v>0.3</v>
      </c>
      <c r="P278" s="105">
        <v>2.5999999999999996</v>
      </c>
      <c r="Q278" s="105"/>
      <c r="R278" s="194" t="s">
        <v>9712</v>
      </c>
      <c r="S278" t="s">
        <v>9717</v>
      </c>
      <c r="T278" t="s">
        <v>9724</v>
      </c>
      <c r="U278" s="2" t="s">
        <v>9715</v>
      </c>
      <c r="V278" t="s">
        <v>7830</v>
      </c>
      <c r="X278" s="2"/>
    </row>
    <row r="279" spans="1:24" ht="15.75" hidden="1" thickBot="1" x14ac:dyDescent="0.3">
      <c r="A279" t="s">
        <v>8791</v>
      </c>
      <c r="B279" s="12" t="s">
        <v>11155</v>
      </c>
      <c r="C279" t="s">
        <v>10024</v>
      </c>
      <c r="D279" t="s">
        <v>0</v>
      </c>
      <c r="E279" t="s">
        <v>11156</v>
      </c>
      <c r="F279" t="s">
        <v>2323</v>
      </c>
      <c r="G279" t="s">
        <v>11124</v>
      </c>
      <c r="H279" s="105">
        <v>0</v>
      </c>
      <c r="I279" s="105">
        <v>0</v>
      </c>
      <c r="J279" s="105">
        <v>0</v>
      </c>
      <c r="K279" s="105">
        <v>8.5</v>
      </c>
      <c r="L279" s="105">
        <v>0</v>
      </c>
      <c r="M279" s="105">
        <v>0</v>
      </c>
      <c r="N279" s="105">
        <v>0</v>
      </c>
      <c r="O279" s="105">
        <v>1.1100000000000001</v>
      </c>
      <c r="P279" s="105">
        <v>9.61</v>
      </c>
      <c r="Q279" s="105"/>
      <c r="R279" s="194" t="s">
        <v>9712</v>
      </c>
      <c r="S279" t="s">
        <v>9717</v>
      </c>
      <c r="T279" t="s">
        <v>9724</v>
      </c>
      <c r="U279" s="2" t="s">
        <v>9715</v>
      </c>
      <c r="V279" t="s">
        <v>7830</v>
      </c>
      <c r="X279" s="2"/>
    </row>
    <row r="280" spans="1:24" ht="15.75" hidden="1" thickBot="1" x14ac:dyDescent="0.3">
      <c r="A280" t="s">
        <v>8791</v>
      </c>
      <c r="B280" s="12" t="s">
        <v>11122</v>
      </c>
      <c r="C280" t="s">
        <v>10024</v>
      </c>
      <c r="D280" t="s">
        <v>0</v>
      </c>
      <c r="E280" t="s">
        <v>11157</v>
      </c>
      <c r="F280" t="s">
        <v>1349</v>
      </c>
      <c r="G280" t="s">
        <v>3100</v>
      </c>
      <c r="H280" s="105">
        <v>1.79</v>
      </c>
      <c r="I280" s="105">
        <v>0</v>
      </c>
      <c r="J280" s="105">
        <v>0</v>
      </c>
      <c r="K280" s="105">
        <v>16.12</v>
      </c>
      <c r="L280" s="105">
        <v>0</v>
      </c>
      <c r="M280" s="105">
        <v>0</v>
      </c>
      <c r="N280" s="105">
        <v>0</v>
      </c>
      <c r="O280" s="105">
        <v>2.1</v>
      </c>
      <c r="P280" s="105">
        <v>20.010000000000002</v>
      </c>
      <c r="Q280" s="105"/>
      <c r="R280" s="194" t="s">
        <v>9712</v>
      </c>
      <c r="S280" t="s">
        <v>9717</v>
      </c>
      <c r="T280" t="s">
        <v>9724</v>
      </c>
      <c r="U280" s="2" t="s">
        <v>9715</v>
      </c>
      <c r="V280" t="s">
        <v>7830</v>
      </c>
      <c r="X280" s="2"/>
    </row>
    <row r="281" spans="1:24" ht="15.75" hidden="1" thickBot="1" x14ac:dyDescent="0.3">
      <c r="A281" t="s">
        <v>8791</v>
      </c>
      <c r="B281" s="12" t="s">
        <v>11158</v>
      </c>
      <c r="C281" t="s">
        <v>10024</v>
      </c>
      <c r="D281" t="s">
        <v>0</v>
      </c>
      <c r="E281" t="s">
        <v>11159</v>
      </c>
      <c r="F281" t="s">
        <v>2323</v>
      </c>
      <c r="G281" t="s">
        <v>11124</v>
      </c>
      <c r="H281" s="105">
        <v>0</v>
      </c>
      <c r="I281" s="105">
        <v>0</v>
      </c>
      <c r="J281" s="105">
        <v>0</v>
      </c>
      <c r="K281" s="105">
        <v>2.54</v>
      </c>
      <c r="L281" s="105">
        <v>0</v>
      </c>
      <c r="M281" s="105">
        <v>0</v>
      </c>
      <c r="N281" s="105">
        <v>0</v>
      </c>
      <c r="O281" s="105">
        <v>0.33</v>
      </c>
      <c r="P281" s="105">
        <v>2.87</v>
      </c>
      <c r="Q281" s="105"/>
      <c r="R281" s="194" t="s">
        <v>9712</v>
      </c>
      <c r="S281" t="s">
        <v>9717</v>
      </c>
      <c r="T281" t="s">
        <v>9724</v>
      </c>
      <c r="U281" s="2" t="s">
        <v>9715</v>
      </c>
      <c r="V281" t="s">
        <v>7830</v>
      </c>
      <c r="X281" s="2"/>
    </row>
    <row r="282" spans="1:24" ht="15.75" hidden="1" thickBot="1" x14ac:dyDescent="0.3">
      <c r="A282" t="s">
        <v>8791</v>
      </c>
      <c r="B282" s="12" t="s">
        <v>11160</v>
      </c>
      <c r="C282" t="s">
        <v>10024</v>
      </c>
      <c r="D282" t="s">
        <v>0</v>
      </c>
      <c r="E282" t="s">
        <v>11113</v>
      </c>
      <c r="F282" t="s">
        <v>6776</v>
      </c>
      <c r="G282" t="s">
        <v>11161</v>
      </c>
      <c r="H282" s="105">
        <v>0</v>
      </c>
      <c r="I282" s="105">
        <v>0</v>
      </c>
      <c r="J282" s="105">
        <v>0</v>
      </c>
      <c r="K282" s="105">
        <v>12.84</v>
      </c>
      <c r="L282" s="105">
        <v>0</v>
      </c>
      <c r="M282" s="105">
        <v>0</v>
      </c>
      <c r="N282" s="105">
        <v>0</v>
      </c>
      <c r="O282" s="105">
        <v>1.67</v>
      </c>
      <c r="P282" s="105">
        <v>14.51</v>
      </c>
      <c r="Q282" s="105"/>
      <c r="R282" s="194" t="s">
        <v>9712</v>
      </c>
      <c r="S282" t="s">
        <v>9717</v>
      </c>
      <c r="T282" t="s">
        <v>9724</v>
      </c>
      <c r="U282" s="2" t="s">
        <v>9715</v>
      </c>
      <c r="V282" t="s">
        <v>7830</v>
      </c>
      <c r="X282" s="2"/>
    </row>
    <row r="283" spans="1:24" ht="15.75" hidden="1" thickBot="1" x14ac:dyDescent="0.3">
      <c r="A283" t="s">
        <v>8791</v>
      </c>
      <c r="B283" s="12" t="s">
        <v>11125</v>
      </c>
      <c r="C283" t="s">
        <v>10024</v>
      </c>
      <c r="D283" t="s">
        <v>0</v>
      </c>
      <c r="E283" t="s">
        <v>11162</v>
      </c>
      <c r="F283" t="s">
        <v>2323</v>
      </c>
      <c r="G283" t="s">
        <v>11124</v>
      </c>
      <c r="H283" s="105">
        <v>0</v>
      </c>
      <c r="I283" s="105">
        <v>0</v>
      </c>
      <c r="J283" s="105">
        <v>0</v>
      </c>
      <c r="K283" s="105">
        <v>4.2300000000000004</v>
      </c>
      <c r="L283" s="105">
        <v>0</v>
      </c>
      <c r="M283" s="105">
        <v>0</v>
      </c>
      <c r="N283" s="105">
        <v>0</v>
      </c>
      <c r="O283" s="105">
        <v>0.55000000000000004</v>
      </c>
      <c r="P283" s="105">
        <v>4.78</v>
      </c>
      <c r="Q283" s="105"/>
      <c r="R283" s="194" t="s">
        <v>9712</v>
      </c>
      <c r="S283" t="s">
        <v>9717</v>
      </c>
      <c r="T283" t="s">
        <v>9724</v>
      </c>
      <c r="U283" s="2" t="s">
        <v>9715</v>
      </c>
      <c r="V283" t="s">
        <v>7830</v>
      </c>
      <c r="X283" s="2"/>
    </row>
    <row r="284" spans="1:24" ht="15.75" hidden="1" thickBot="1" x14ac:dyDescent="0.3">
      <c r="A284" t="s">
        <v>8791</v>
      </c>
      <c r="B284" s="12" t="s">
        <v>11163</v>
      </c>
      <c r="C284" t="s">
        <v>10024</v>
      </c>
      <c r="D284" t="s">
        <v>0</v>
      </c>
      <c r="E284" t="s">
        <v>11109</v>
      </c>
      <c r="F284" t="s">
        <v>636</v>
      </c>
      <c r="G284" t="s">
        <v>11121</v>
      </c>
      <c r="H284" s="105">
        <v>0</v>
      </c>
      <c r="I284" s="105">
        <v>0</v>
      </c>
      <c r="J284" s="105">
        <v>0</v>
      </c>
      <c r="K284" s="105">
        <v>119.35</v>
      </c>
      <c r="L284" s="105">
        <v>0</v>
      </c>
      <c r="M284" s="105">
        <v>0</v>
      </c>
      <c r="N284" s="105">
        <v>0</v>
      </c>
      <c r="O284" s="105">
        <v>15.52</v>
      </c>
      <c r="P284" s="105">
        <v>134.87</v>
      </c>
      <c r="Q284" s="105"/>
      <c r="R284" s="194" t="s">
        <v>9712</v>
      </c>
      <c r="S284" t="s">
        <v>9717</v>
      </c>
      <c r="T284" t="s">
        <v>9724</v>
      </c>
      <c r="U284" s="2" t="s">
        <v>9715</v>
      </c>
      <c r="V284" t="s">
        <v>7830</v>
      </c>
      <c r="X284" s="2"/>
    </row>
    <row r="285" spans="1:24" ht="15.75" hidden="1" thickBot="1" x14ac:dyDescent="0.3">
      <c r="A285" t="s">
        <v>8791</v>
      </c>
      <c r="B285" s="12" t="s">
        <v>11127</v>
      </c>
      <c r="C285" t="s">
        <v>10024</v>
      </c>
      <c r="D285" t="s">
        <v>0</v>
      </c>
      <c r="E285" t="s">
        <v>11164</v>
      </c>
      <c r="F285" t="s">
        <v>2323</v>
      </c>
      <c r="G285" t="s">
        <v>11124</v>
      </c>
      <c r="H285" s="105">
        <v>0</v>
      </c>
      <c r="I285" s="105">
        <v>0</v>
      </c>
      <c r="J285" s="105">
        <v>0</v>
      </c>
      <c r="K285" s="105">
        <v>2.4</v>
      </c>
      <c r="L285" s="105">
        <v>0</v>
      </c>
      <c r="M285" s="105">
        <v>0</v>
      </c>
      <c r="N285" s="105">
        <v>0</v>
      </c>
      <c r="O285" s="105">
        <v>0.31</v>
      </c>
      <c r="P285" s="105">
        <v>2.71</v>
      </c>
      <c r="Q285" s="105"/>
      <c r="R285" s="194" t="s">
        <v>9712</v>
      </c>
      <c r="S285" t="s">
        <v>9717</v>
      </c>
      <c r="T285" t="s">
        <v>9724</v>
      </c>
      <c r="U285" s="2" t="s">
        <v>9715</v>
      </c>
      <c r="V285" t="s">
        <v>7830</v>
      </c>
      <c r="X285" s="2"/>
    </row>
    <row r="286" spans="1:24" ht="15.75" hidden="1" thickBot="1" x14ac:dyDescent="0.3">
      <c r="A286" t="s">
        <v>8791</v>
      </c>
      <c r="B286" s="12" t="s">
        <v>11142</v>
      </c>
      <c r="C286" t="s">
        <v>10024</v>
      </c>
      <c r="D286" t="s">
        <v>0</v>
      </c>
      <c r="E286" t="s">
        <v>11165</v>
      </c>
      <c r="F286" t="s">
        <v>8977</v>
      </c>
      <c r="G286" t="s">
        <v>8978</v>
      </c>
      <c r="H286" s="105">
        <v>1.7399999999999998</v>
      </c>
      <c r="I286" s="105">
        <v>0</v>
      </c>
      <c r="J286" s="105">
        <v>0</v>
      </c>
      <c r="K286" s="105">
        <v>16.16</v>
      </c>
      <c r="L286" s="105">
        <v>0</v>
      </c>
      <c r="M286" s="105">
        <v>0</v>
      </c>
      <c r="N286" s="105">
        <v>0</v>
      </c>
      <c r="O286" s="105">
        <v>2.1</v>
      </c>
      <c r="P286" s="105">
        <v>20</v>
      </c>
      <c r="Q286" s="105"/>
      <c r="R286" s="194" t="s">
        <v>9712</v>
      </c>
      <c r="S286" t="s">
        <v>9717</v>
      </c>
      <c r="T286" t="s">
        <v>9724</v>
      </c>
      <c r="U286" s="2" t="s">
        <v>9715</v>
      </c>
      <c r="V286" t="s">
        <v>7830</v>
      </c>
      <c r="X286" s="2"/>
    </row>
    <row r="287" spans="1:24" ht="15.75" hidden="1" thickBot="1" x14ac:dyDescent="0.3">
      <c r="A287" t="s">
        <v>8791</v>
      </c>
      <c r="B287" s="12" t="s">
        <v>11150</v>
      </c>
      <c r="C287" t="s">
        <v>10024</v>
      </c>
      <c r="D287" t="s">
        <v>0</v>
      </c>
      <c r="E287" t="s">
        <v>11167</v>
      </c>
      <c r="F287" t="s">
        <v>2323</v>
      </c>
      <c r="G287" t="s">
        <v>11124</v>
      </c>
      <c r="H287" s="105">
        <v>0</v>
      </c>
      <c r="I287" s="105">
        <v>0</v>
      </c>
      <c r="J287" s="105">
        <v>0</v>
      </c>
      <c r="K287" s="105">
        <v>8.4</v>
      </c>
      <c r="L287" s="105">
        <v>0</v>
      </c>
      <c r="M287" s="105">
        <v>0</v>
      </c>
      <c r="N287" s="105">
        <v>0</v>
      </c>
      <c r="O287" s="105">
        <v>1.0900000000000001</v>
      </c>
      <c r="P287" s="105">
        <v>9.49</v>
      </c>
      <c r="Q287" s="105"/>
      <c r="R287" s="194" t="s">
        <v>9712</v>
      </c>
      <c r="S287" t="s">
        <v>9717</v>
      </c>
      <c r="T287" t="s">
        <v>9724</v>
      </c>
      <c r="U287" s="2" t="s">
        <v>9715</v>
      </c>
      <c r="V287" t="s">
        <v>7830</v>
      </c>
      <c r="X287" s="2"/>
    </row>
    <row r="288" spans="1:24" ht="15.75" hidden="1" thickBot="1" x14ac:dyDescent="0.3">
      <c r="A288" t="s">
        <v>8791</v>
      </c>
      <c r="B288" s="12" t="s">
        <v>11131</v>
      </c>
      <c r="C288" t="s">
        <v>10024</v>
      </c>
      <c r="D288" t="s">
        <v>0</v>
      </c>
      <c r="E288" t="s">
        <v>11169</v>
      </c>
      <c r="F288" t="s">
        <v>2323</v>
      </c>
      <c r="G288" t="s">
        <v>11124</v>
      </c>
      <c r="H288" s="105">
        <v>0</v>
      </c>
      <c r="I288" s="105">
        <v>0</v>
      </c>
      <c r="J288" s="105">
        <v>0</v>
      </c>
      <c r="K288" s="105">
        <v>4.24</v>
      </c>
      <c r="L288" s="105">
        <v>0</v>
      </c>
      <c r="M288" s="105">
        <v>0</v>
      </c>
      <c r="N288" s="105">
        <v>0</v>
      </c>
      <c r="O288" s="105">
        <v>0.55000000000000004</v>
      </c>
      <c r="P288" s="105">
        <v>4.79</v>
      </c>
      <c r="Q288" s="105"/>
      <c r="R288" s="194" t="s">
        <v>9712</v>
      </c>
      <c r="S288" t="s">
        <v>9717</v>
      </c>
      <c r="T288" t="s">
        <v>9724</v>
      </c>
      <c r="U288" s="2" t="s">
        <v>9715</v>
      </c>
      <c r="V288" t="s">
        <v>7830</v>
      </c>
      <c r="X288" s="2"/>
    </row>
    <row r="289" spans="1:24" ht="15.75" hidden="1" thickBot="1" x14ac:dyDescent="0.3">
      <c r="A289" t="s">
        <v>8791</v>
      </c>
      <c r="B289" s="12" t="s">
        <v>11129</v>
      </c>
      <c r="C289" t="s">
        <v>10024</v>
      </c>
      <c r="D289" t="s">
        <v>0</v>
      </c>
      <c r="E289" t="s">
        <v>11170</v>
      </c>
      <c r="F289" t="s">
        <v>2323</v>
      </c>
      <c r="G289" t="s">
        <v>11124</v>
      </c>
      <c r="H289" s="105">
        <v>0</v>
      </c>
      <c r="I289" s="105">
        <v>0</v>
      </c>
      <c r="J289" s="105">
        <v>0</v>
      </c>
      <c r="K289" s="105">
        <v>3.4</v>
      </c>
      <c r="L289" s="105">
        <v>0</v>
      </c>
      <c r="M289" s="105">
        <v>0</v>
      </c>
      <c r="N289" s="105">
        <v>0</v>
      </c>
      <c r="O289" s="105">
        <v>0.44</v>
      </c>
      <c r="P289" s="105">
        <v>3.84</v>
      </c>
      <c r="Q289" s="105"/>
      <c r="R289" s="194" t="s">
        <v>9712</v>
      </c>
      <c r="S289" t="s">
        <v>9717</v>
      </c>
      <c r="T289" t="s">
        <v>9724</v>
      </c>
      <c r="U289" s="2" t="s">
        <v>9715</v>
      </c>
      <c r="V289" t="s">
        <v>7830</v>
      </c>
      <c r="X289" s="2"/>
    </row>
    <row r="290" spans="1:24" ht="15.75" hidden="1" thickBot="1" x14ac:dyDescent="0.3">
      <c r="A290" t="s">
        <v>8791</v>
      </c>
      <c r="B290" s="12" t="s">
        <v>11163</v>
      </c>
      <c r="C290" t="s">
        <v>10024</v>
      </c>
      <c r="D290" t="s">
        <v>0</v>
      </c>
      <c r="E290" t="s">
        <v>11171</v>
      </c>
      <c r="F290" t="s">
        <v>8977</v>
      </c>
      <c r="G290" t="s">
        <v>8978</v>
      </c>
      <c r="H290" s="105">
        <v>0.48</v>
      </c>
      <c r="I290" s="105">
        <v>0</v>
      </c>
      <c r="J290" s="105">
        <v>0</v>
      </c>
      <c r="K290" s="105">
        <v>4.68</v>
      </c>
      <c r="L290" s="105">
        <v>0</v>
      </c>
      <c r="M290" s="105">
        <v>0</v>
      </c>
      <c r="N290" s="105">
        <v>0</v>
      </c>
      <c r="O290" s="105">
        <v>0.61</v>
      </c>
      <c r="P290" s="105">
        <v>5.77</v>
      </c>
      <c r="Q290" s="105"/>
      <c r="R290" s="194" t="s">
        <v>9712</v>
      </c>
      <c r="S290" t="s">
        <v>9717</v>
      </c>
      <c r="T290" t="s">
        <v>9724</v>
      </c>
      <c r="U290" s="2" t="s">
        <v>9715</v>
      </c>
      <c r="V290" t="s">
        <v>7830</v>
      </c>
      <c r="X290" s="2"/>
    </row>
    <row r="291" spans="1:24" ht="15.75" hidden="1" thickBot="1" x14ac:dyDescent="0.3">
      <c r="A291" t="s">
        <v>8791</v>
      </c>
      <c r="B291" s="12" t="s">
        <v>11155</v>
      </c>
      <c r="C291" t="s">
        <v>10024</v>
      </c>
      <c r="D291" t="s">
        <v>0</v>
      </c>
      <c r="E291" t="s">
        <v>11172</v>
      </c>
      <c r="F291" t="s">
        <v>2323</v>
      </c>
      <c r="G291" t="s">
        <v>11124</v>
      </c>
      <c r="H291" s="105">
        <v>0</v>
      </c>
      <c r="I291" s="105">
        <v>0</v>
      </c>
      <c r="J291" s="105">
        <v>0</v>
      </c>
      <c r="K291" s="105">
        <v>4</v>
      </c>
      <c r="L291" s="105">
        <v>0</v>
      </c>
      <c r="M291" s="105">
        <v>0</v>
      </c>
      <c r="N291" s="105">
        <v>0</v>
      </c>
      <c r="O291" s="105">
        <v>0.52</v>
      </c>
      <c r="P291" s="105">
        <v>4.5199999999999996</v>
      </c>
      <c r="Q291" s="105"/>
      <c r="R291" s="194" t="s">
        <v>9712</v>
      </c>
      <c r="S291" t="s">
        <v>9717</v>
      </c>
      <c r="T291" t="s">
        <v>9724</v>
      </c>
      <c r="U291" s="2" t="s">
        <v>9715</v>
      </c>
      <c r="V291" t="s">
        <v>7830</v>
      </c>
      <c r="X291" s="2"/>
    </row>
    <row r="292" spans="1:24" ht="15.75" hidden="1" thickBot="1" x14ac:dyDescent="0.3">
      <c r="A292" t="s">
        <v>8791</v>
      </c>
      <c r="B292" s="12" t="s">
        <v>11129</v>
      </c>
      <c r="C292" t="s">
        <v>10024</v>
      </c>
      <c r="D292" t="s">
        <v>0</v>
      </c>
      <c r="E292" t="s">
        <v>11110</v>
      </c>
      <c r="F292" t="s">
        <v>636</v>
      </c>
      <c r="G292" t="s">
        <v>11121</v>
      </c>
      <c r="H292" s="105">
        <v>0</v>
      </c>
      <c r="I292" s="105">
        <v>0</v>
      </c>
      <c r="J292" s="105">
        <v>0</v>
      </c>
      <c r="K292" s="105">
        <v>45.15</v>
      </c>
      <c r="L292" s="105">
        <v>0</v>
      </c>
      <c r="M292" s="105">
        <v>0</v>
      </c>
      <c r="N292" s="105">
        <v>0</v>
      </c>
      <c r="O292" s="105">
        <v>5.87</v>
      </c>
      <c r="P292" s="105">
        <v>51.019999999999996</v>
      </c>
      <c r="Q292" s="105"/>
      <c r="R292" s="194" t="s">
        <v>9712</v>
      </c>
      <c r="S292" t="s">
        <v>9717</v>
      </c>
      <c r="T292" t="s">
        <v>9724</v>
      </c>
      <c r="U292" s="2" t="s">
        <v>9715</v>
      </c>
      <c r="V292" t="s">
        <v>7830</v>
      </c>
      <c r="X292" s="2"/>
    </row>
    <row r="293" spans="1:24" ht="15.75" hidden="1" thickBot="1" x14ac:dyDescent="0.3">
      <c r="A293" t="s">
        <v>8791</v>
      </c>
      <c r="B293" s="12" t="s">
        <v>11150</v>
      </c>
      <c r="C293" t="s">
        <v>10024</v>
      </c>
      <c r="D293" t="s">
        <v>0</v>
      </c>
      <c r="E293" t="s">
        <v>11173</v>
      </c>
      <c r="F293" t="s">
        <v>8977</v>
      </c>
      <c r="G293" t="s">
        <v>8978</v>
      </c>
      <c r="H293" s="105">
        <v>1.77</v>
      </c>
      <c r="I293" s="105">
        <v>0</v>
      </c>
      <c r="J293" s="105">
        <v>0</v>
      </c>
      <c r="K293" s="105">
        <v>16.14</v>
      </c>
      <c r="L293" s="105">
        <v>0</v>
      </c>
      <c r="M293" s="105">
        <v>0</v>
      </c>
      <c r="N293" s="105">
        <v>0</v>
      </c>
      <c r="O293" s="105">
        <v>2.1</v>
      </c>
      <c r="P293" s="105">
        <v>20.010000000000002</v>
      </c>
      <c r="Q293" s="105"/>
      <c r="R293" s="194" t="s">
        <v>9712</v>
      </c>
      <c r="S293" t="s">
        <v>9717</v>
      </c>
      <c r="T293" t="s">
        <v>9724</v>
      </c>
      <c r="U293" s="2" t="s">
        <v>9715</v>
      </c>
      <c r="V293" t="s">
        <v>7830</v>
      </c>
      <c r="X293" s="2"/>
    </row>
    <row r="294" spans="1:24" ht="15.75" hidden="1" thickBot="1" x14ac:dyDescent="0.3">
      <c r="A294" t="s">
        <v>8791</v>
      </c>
      <c r="B294" s="12" t="s">
        <v>11148</v>
      </c>
      <c r="C294" t="s">
        <v>10024</v>
      </c>
      <c r="D294" t="s">
        <v>0</v>
      </c>
      <c r="E294" t="s">
        <v>11174</v>
      </c>
      <c r="F294" t="s">
        <v>8931</v>
      </c>
      <c r="G294" t="s">
        <v>11135</v>
      </c>
      <c r="H294" s="105">
        <v>0</v>
      </c>
      <c r="I294" s="105">
        <v>0</v>
      </c>
      <c r="J294" s="105">
        <v>0</v>
      </c>
      <c r="K294" s="105">
        <v>65.8</v>
      </c>
      <c r="L294" s="105">
        <v>0</v>
      </c>
      <c r="M294" s="105">
        <v>0</v>
      </c>
      <c r="N294" s="105">
        <v>0</v>
      </c>
      <c r="O294" s="105">
        <v>8.5500000000000007</v>
      </c>
      <c r="P294" s="105">
        <v>74.349999999999994</v>
      </c>
      <c r="Q294" s="105"/>
      <c r="R294" s="194" t="s">
        <v>9712</v>
      </c>
      <c r="S294" t="s">
        <v>9717</v>
      </c>
      <c r="T294" t="s">
        <v>9724</v>
      </c>
      <c r="U294" s="2" t="s">
        <v>9715</v>
      </c>
      <c r="V294" t="s">
        <v>7830</v>
      </c>
      <c r="X294" s="2"/>
    </row>
    <row r="295" spans="1:24" ht="15.75" hidden="1" thickBot="1" x14ac:dyDescent="0.3">
      <c r="A295" t="s">
        <v>8791</v>
      </c>
      <c r="B295" s="12" t="s">
        <v>11175</v>
      </c>
      <c r="C295" t="s">
        <v>10024</v>
      </c>
      <c r="D295" t="s">
        <v>0</v>
      </c>
      <c r="E295" t="s">
        <v>11176</v>
      </c>
      <c r="F295" t="s">
        <v>8977</v>
      </c>
      <c r="G295" t="s">
        <v>8978</v>
      </c>
      <c r="H295" s="105">
        <v>2.68</v>
      </c>
      <c r="I295" s="105">
        <v>0</v>
      </c>
      <c r="J295" s="105">
        <v>0</v>
      </c>
      <c r="K295" s="105">
        <v>24.18</v>
      </c>
      <c r="L295" s="105">
        <v>0</v>
      </c>
      <c r="M295" s="105">
        <v>0</v>
      </c>
      <c r="N295" s="105">
        <v>0</v>
      </c>
      <c r="O295" s="105">
        <v>3.14</v>
      </c>
      <c r="P295" s="105">
        <v>30</v>
      </c>
      <c r="Q295" s="105"/>
      <c r="R295" s="194" t="s">
        <v>9712</v>
      </c>
      <c r="S295" t="s">
        <v>9717</v>
      </c>
      <c r="T295" t="s">
        <v>9724</v>
      </c>
      <c r="U295" s="2" t="s">
        <v>9715</v>
      </c>
      <c r="V295" t="s">
        <v>7830</v>
      </c>
      <c r="X295" s="2"/>
    </row>
    <row r="296" spans="1:24" ht="15.75" hidden="1" thickBot="1" x14ac:dyDescent="0.3">
      <c r="A296" t="s">
        <v>8791</v>
      </c>
      <c r="B296" s="12" t="s">
        <v>11168</v>
      </c>
      <c r="C296" t="s">
        <v>10024</v>
      </c>
      <c r="D296" t="s">
        <v>0</v>
      </c>
      <c r="E296" t="s">
        <v>11177</v>
      </c>
      <c r="F296" t="s">
        <v>2128</v>
      </c>
      <c r="G296" t="s">
        <v>11178</v>
      </c>
      <c r="H296" s="105">
        <v>0</v>
      </c>
      <c r="I296" s="105">
        <v>0</v>
      </c>
      <c r="J296" s="105">
        <v>0</v>
      </c>
      <c r="K296" s="105">
        <v>73.13</v>
      </c>
      <c r="L296" s="105">
        <v>0</v>
      </c>
      <c r="M296" s="105">
        <v>0</v>
      </c>
      <c r="N296" s="105">
        <v>0</v>
      </c>
      <c r="O296" s="105">
        <v>9.51</v>
      </c>
      <c r="P296" s="105">
        <v>82.64</v>
      </c>
      <c r="Q296" s="105"/>
      <c r="R296" s="194" t="s">
        <v>9712</v>
      </c>
      <c r="S296" t="s">
        <v>9717</v>
      </c>
      <c r="T296" t="s">
        <v>9724</v>
      </c>
      <c r="U296" s="2" t="s">
        <v>9715</v>
      </c>
      <c r="V296" t="s">
        <v>7830</v>
      </c>
      <c r="X296" s="2"/>
    </row>
    <row r="297" spans="1:24" ht="15.75" hidden="1" thickBot="1" x14ac:dyDescent="0.3">
      <c r="A297" t="s">
        <v>8791</v>
      </c>
      <c r="B297" s="12" t="s">
        <v>11179</v>
      </c>
      <c r="C297" t="s">
        <v>10024</v>
      </c>
      <c r="D297" t="s">
        <v>0</v>
      </c>
      <c r="E297" t="s">
        <v>11180</v>
      </c>
      <c r="F297" t="s">
        <v>2323</v>
      </c>
      <c r="G297" t="s">
        <v>11124</v>
      </c>
      <c r="H297" s="105">
        <v>0</v>
      </c>
      <c r="I297" s="105">
        <v>0</v>
      </c>
      <c r="J297" s="105">
        <v>0</v>
      </c>
      <c r="K297" s="105">
        <v>2.12</v>
      </c>
      <c r="L297" s="105">
        <v>0</v>
      </c>
      <c r="M297" s="105">
        <v>0</v>
      </c>
      <c r="N297" s="105">
        <v>0</v>
      </c>
      <c r="O297" s="105">
        <v>0.28000000000000003</v>
      </c>
      <c r="P297" s="105">
        <v>2.4000000000000004</v>
      </c>
      <c r="Q297" s="105"/>
      <c r="R297" s="194" t="s">
        <v>9712</v>
      </c>
      <c r="S297" t="s">
        <v>9717</v>
      </c>
      <c r="T297" t="s">
        <v>9724</v>
      </c>
      <c r="U297" s="2" t="s">
        <v>9715</v>
      </c>
      <c r="V297" t="s">
        <v>7830</v>
      </c>
      <c r="X297" s="2"/>
    </row>
    <row r="298" spans="1:24" ht="15.75" hidden="1" thickBot="1" x14ac:dyDescent="0.3">
      <c r="A298" t="s">
        <v>8791</v>
      </c>
      <c r="B298" s="12" t="s">
        <v>11155</v>
      </c>
      <c r="C298" t="s">
        <v>10024</v>
      </c>
      <c r="D298" t="s">
        <v>0</v>
      </c>
      <c r="E298" t="s">
        <v>11181</v>
      </c>
      <c r="F298" t="s">
        <v>2323</v>
      </c>
      <c r="G298" t="s">
        <v>11124</v>
      </c>
      <c r="H298" s="105">
        <v>0</v>
      </c>
      <c r="I298" s="105">
        <v>0</v>
      </c>
      <c r="J298" s="105">
        <v>0</v>
      </c>
      <c r="K298" s="105">
        <v>11</v>
      </c>
      <c r="L298" s="105">
        <v>0</v>
      </c>
      <c r="M298" s="105">
        <v>0</v>
      </c>
      <c r="N298" s="105">
        <v>0</v>
      </c>
      <c r="O298" s="105">
        <v>1.43</v>
      </c>
      <c r="P298" s="105">
        <v>12.43</v>
      </c>
      <c r="Q298" s="105"/>
      <c r="R298" s="194" t="s">
        <v>9712</v>
      </c>
      <c r="S298" t="s">
        <v>9717</v>
      </c>
      <c r="T298" t="s">
        <v>9724</v>
      </c>
      <c r="U298" s="2" t="s">
        <v>9715</v>
      </c>
      <c r="V298" t="s">
        <v>7830</v>
      </c>
      <c r="X298" s="2"/>
    </row>
    <row r="299" spans="1:24" ht="15.75" hidden="1" thickBot="1" x14ac:dyDescent="0.3">
      <c r="A299" t="s">
        <v>8791</v>
      </c>
      <c r="B299" s="12" t="s">
        <v>11166</v>
      </c>
      <c r="C299" t="s">
        <v>10024</v>
      </c>
      <c r="D299" t="s">
        <v>0</v>
      </c>
      <c r="E299" t="s">
        <v>11182</v>
      </c>
      <c r="F299" t="s">
        <v>6816</v>
      </c>
      <c r="G299" t="s">
        <v>11151</v>
      </c>
      <c r="H299" s="105">
        <v>0</v>
      </c>
      <c r="I299" s="105">
        <v>0</v>
      </c>
      <c r="J299" s="105">
        <v>0</v>
      </c>
      <c r="K299" s="105">
        <v>3.58</v>
      </c>
      <c r="L299" s="105">
        <v>0</v>
      </c>
      <c r="M299" s="105">
        <v>0</v>
      </c>
      <c r="N299" s="105">
        <v>0</v>
      </c>
      <c r="O299" s="105">
        <v>0.47</v>
      </c>
      <c r="P299" s="105">
        <v>4.05</v>
      </c>
      <c r="Q299" s="105"/>
      <c r="R299" s="194" t="s">
        <v>9712</v>
      </c>
      <c r="S299" t="s">
        <v>9717</v>
      </c>
      <c r="T299" t="s">
        <v>9724</v>
      </c>
      <c r="U299" s="2" t="s">
        <v>9715</v>
      </c>
      <c r="V299" t="s">
        <v>7830</v>
      </c>
      <c r="X299" s="2"/>
    </row>
    <row r="300" spans="1:24" ht="15.75" hidden="1" thickBot="1" x14ac:dyDescent="0.3">
      <c r="A300" t="s">
        <v>8791</v>
      </c>
      <c r="B300" s="12" t="s">
        <v>11160</v>
      </c>
      <c r="C300" t="s">
        <v>10024</v>
      </c>
      <c r="D300" t="s">
        <v>0</v>
      </c>
      <c r="E300" t="s">
        <v>11183</v>
      </c>
      <c r="F300" t="s">
        <v>1349</v>
      </c>
      <c r="G300" t="s">
        <v>3100</v>
      </c>
      <c r="H300" s="105">
        <v>0.66</v>
      </c>
      <c r="I300" s="105">
        <v>0</v>
      </c>
      <c r="J300" s="105">
        <v>0</v>
      </c>
      <c r="K300" s="105">
        <v>6.49</v>
      </c>
      <c r="L300" s="105">
        <v>0</v>
      </c>
      <c r="M300" s="105">
        <v>0</v>
      </c>
      <c r="N300" s="105">
        <v>0</v>
      </c>
      <c r="O300" s="105">
        <v>0.84</v>
      </c>
      <c r="P300" s="105">
        <v>7.99</v>
      </c>
      <c r="Q300" s="105"/>
      <c r="R300" s="194" t="s">
        <v>9712</v>
      </c>
      <c r="S300" t="s">
        <v>9717</v>
      </c>
      <c r="T300" t="s">
        <v>9724</v>
      </c>
      <c r="U300" s="2" t="s">
        <v>9715</v>
      </c>
      <c r="V300" t="s">
        <v>7830</v>
      </c>
      <c r="X300" s="2"/>
    </row>
    <row r="301" spans="1:24" ht="15.75" hidden="1" thickBot="1" x14ac:dyDescent="0.3">
      <c r="A301" t="s">
        <v>8791</v>
      </c>
      <c r="B301" s="12" t="s">
        <v>11150</v>
      </c>
      <c r="C301" t="s">
        <v>10024</v>
      </c>
      <c r="D301" t="s">
        <v>0</v>
      </c>
      <c r="E301" t="s">
        <v>11184</v>
      </c>
      <c r="F301" t="s">
        <v>1326</v>
      </c>
      <c r="G301" t="s">
        <v>11185</v>
      </c>
      <c r="H301" s="105">
        <v>0</v>
      </c>
      <c r="I301" s="105">
        <v>0</v>
      </c>
      <c r="J301" s="105">
        <v>0</v>
      </c>
      <c r="K301" s="105">
        <v>4.42</v>
      </c>
      <c r="L301" s="105">
        <v>0</v>
      </c>
      <c r="M301" s="105">
        <v>0</v>
      </c>
      <c r="N301" s="105">
        <v>0</v>
      </c>
      <c r="O301" s="105">
        <v>0.57999999999999996</v>
      </c>
      <c r="P301" s="105">
        <v>5</v>
      </c>
      <c r="Q301" s="105"/>
      <c r="R301" s="194" t="s">
        <v>9712</v>
      </c>
      <c r="S301" t="s">
        <v>9717</v>
      </c>
      <c r="T301" t="s">
        <v>9724</v>
      </c>
      <c r="U301" s="2" t="s">
        <v>9715</v>
      </c>
      <c r="V301" t="s">
        <v>7830</v>
      </c>
      <c r="X301" s="2"/>
    </row>
    <row r="302" spans="1:24" ht="15.75" hidden="1" thickBot="1" x14ac:dyDescent="0.3">
      <c r="A302" t="s">
        <v>8791</v>
      </c>
      <c r="B302" s="12" t="s">
        <v>11137</v>
      </c>
      <c r="C302" t="s">
        <v>10024</v>
      </c>
      <c r="D302" t="s">
        <v>0</v>
      </c>
      <c r="E302" t="s">
        <v>11186</v>
      </c>
      <c r="F302" t="s">
        <v>2323</v>
      </c>
      <c r="G302" t="s">
        <v>11124</v>
      </c>
      <c r="H302" s="105">
        <v>0</v>
      </c>
      <c r="I302" s="105">
        <v>0</v>
      </c>
      <c r="J302" s="105">
        <v>0</v>
      </c>
      <c r="K302" s="105">
        <v>21.6</v>
      </c>
      <c r="L302" s="105">
        <v>0</v>
      </c>
      <c r="M302" s="105">
        <v>0</v>
      </c>
      <c r="N302" s="105">
        <v>0</v>
      </c>
      <c r="O302" s="105">
        <v>2.81</v>
      </c>
      <c r="P302" s="105">
        <v>24.41</v>
      </c>
      <c r="Q302" s="105"/>
      <c r="R302" s="194" t="s">
        <v>9712</v>
      </c>
      <c r="S302" t="s">
        <v>9717</v>
      </c>
      <c r="T302" t="s">
        <v>9724</v>
      </c>
      <c r="U302" s="2" t="s">
        <v>9715</v>
      </c>
      <c r="V302" t="s">
        <v>7830</v>
      </c>
      <c r="X302" s="2"/>
    </row>
    <row r="303" spans="1:24" ht="15.75" hidden="1" thickBot="1" x14ac:dyDescent="0.3">
      <c r="A303" t="s">
        <v>8791</v>
      </c>
      <c r="B303" s="12" t="s">
        <v>11168</v>
      </c>
      <c r="C303" t="s">
        <v>10024</v>
      </c>
      <c r="D303" t="s">
        <v>0</v>
      </c>
      <c r="E303" t="s">
        <v>11187</v>
      </c>
      <c r="F303" t="s">
        <v>8931</v>
      </c>
      <c r="G303" t="s">
        <v>11135</v>
      </c>
      <c r="H303" s="105">
        <v>0</v>
      </c>
      <c r="I303" s="105">
        <v>0</v>
      </c>
      <c r="J303" s="105">
        <v>0</v>
      </c>
      <c r="K303" s="105">
        <v>25</v>
      </c>
      <c r="L303" s="105">
        <v>0</v>
      </c>
      <c r="M303" s="105">
        <v>0</v>
      </c>
      <c r="N303" s="105">
        <v>0</v>
      </c>
      <c r="O303" s="105">
        <v>3.25</v>
      </c>
      <c r="P303" s="105">
        <v>28.25</v>
      </c>
      <c r="Q303" s="105"/>
      <c r="R303" s="194" t="s">
        <v>9712</v>
      </c>
      <c r="S303" t="s">
        <v>9717</v>
      </c>
      <c r="T303" t="s">
        <v>9724</v>
      </c>
      <c r="U303" s="2" t="s">
        <v>9715</v>
      </c>
      <c r="V303" t="s">
        <v>7830</v>
      </c>
      <c r="X303" s="2"/>
    </row>
    <row r="304" spans="1:24" ht="15.75" hidden="1" thickBot="1" x14ac:dyDescent="0.3">
      <c r="A304" t="s">
        <v>8791</v>
      </c>
      <c r="B304" s="12" t="s">
        <v>11188</v>
      </c>
      <c r="C304" t="s">
        <v>10024</v>
      </c>
      <c r="D304" t="s">
        <v>0</v>
      </c>
      <c r="E304" t="s">
        <v>11189</v>
      </c>
      <c r="F304" t="s">
        <v>2323</v>
      </c>
      <c r="G304" t="s">
        <v>11124</v>
      </c>
      <c r="H304" s="105">
        <v>0</v>
      </c>
      <c r="I304" s="105">
        <v>0</v>
      </c>
      <c r="J304" s="105">
        <v>0</v>
      </c>
      <c r="K304" s="105">
        <v>3.59</v>
      </c>
      <c r="L304" s="105">
        <v>0</v>
      </c>
      <c r="M304" s="105">
        <v>0</v>
      </c>
      <c r="N304" s="105">
        <v>0</v>
      </c>
      <c r="O304" s="105">
        <v>0.47</v>
      </c>
      <c r="P304" s="105">
        <v>4.0599999999999996</v>
      </c>
      <c r="Q304" s="105"/>
      <c r="R304" s="194" t="s">
        <v>9712</v>
      </c>
      <c r="S304" t="s">
        <v>9717</v>
      </c>
      <c r="T304" t="s">
        <v>9724</v>
      </c>
      <c r="U304" s="2" t="s">
        <v>9715</v>
      </c>
      <c r="V304" t="s">
        <v>7830</v>
      </c>
      <c r="X304" s="2"/>
    </row>
    <row r="305" spans="1:24" ht="15.75" hidden="1" thickBot="1" x14ac:dyDescent="0.3">
      <c r="A305" t="s">
        <v>8791</v>
      </c>
      <c r="B305" s="12" t="s">
        <v>11146</v>
      </c>
      <c r="C305" t="s">
        <v>10024</v>
      </c>
      <c r="D305" t="s">
        <v>0</v>
      </c>
      <c r="E305" t="s">
        <v>11190</v>
      </c>
      <c r="F305" t="s">
        <v>2158</v>
      </c>
      <c r="G305" t="s">
        <v>11191</v>
      </c>
      <c r="H305" s="105">
        <v>1.7799999999999998</v>
      </c>
      <c r="I305" s="105">
        <v>0</v>
      </c>
      <c r="J305" s="105">
        <v>0</v>
      </c>
      <c r="K305" s="105">
        <v>16.12</v>
      </c>
      <c r="L305" s="105">
        <v>0</v>
      </c>
      <c r="M305" s="105">
        <v>0</v>
      </c>
      <c r="N305" s="105">
        <v>0</v>
      </c>
      <c r="O305" s="105">
        <v>2.1</v>
      </c>
      <c r="P305" s="105">
        <v>20.000000000000004</v>
      </c>
      <c r="Q305" s="105"/>
      <c r="R305" s="194" t="s">
        <v>9712</v>
      </c>
      <c r="S305" t="s">
        <v>9717</v>
      </c>
      <c r="T305" t="s">
        <v>9724</v>
      </c>
      <c r="U305" s="2" t="s">
        <v>9715</v>
      </c>
      <c r="V305" t="s">
        <v>7830</v>
      </c>
      <c r="X305" s="2"/>
    </row>
    <row r="306" spans="1:24" ht="15.75" hidden="1" thickBot="1" x14ac:dyDescent="0.3">
      <c r="A306" t="s">
        <v>8791</v>
      </c>
      <c r="B306" s="12" t="s">
        <v>11166</v>
      </c>
      <c r="C306" t="s">
        <v>10024</v>
      </c>
      <c r="D306" t="s">
        <v>0</v>
      </c>
      <c r="E306" t="s">
        <v>11192</v>
      </c>
      <c r="F306" t="s">
        <v>8977</v>
      </c>
      <c r="G306" t="s">
        <v>8978</v>
      </c>
      <c r="H306" s="105">
        <v>1.79</v>
      </c>
      <c r="I306" s="105">
        <v>0</v>
      </c>
      <c r="J306" s="105">
        <v>0</v>
      </c>
      <c r="K306" s="105">
        <v>16.12</v>
      </c>
      <c r="L306" s="105">
        <v>0</v>
      </c>
      <c r="M306" s="105">
        <v>0</v>
      </c>
      <c r="N306" s="105">
        <v>0</v>
      </c>
      <c r="O306" s="105">
        <v>2.1</v>
      </c>
      <c r="P306" s="105">
        <v>20.010000000000002</v>
      </c>
      <c r="Q306" s="105"/>
      <c r="R306" s="194" t="s">
        <v>9712</v>
      </c>
      <c r="S306" t="s">
        <v>9717</v>
      </c>
      <c r="T306" t="s">
        <v>9724</v>
      </c>
      <c r="U306" s="2" t="s">
        <v>9715</v>
      </c>
      <c r="V306" t="s">
        <v>7830</v>
      </c>
      <c r="X306" s="2"/>
    </row>
    <row r="307" spans="1:24" ht="15.75" hidden="1" thickBot="1" x14ac:dyDescent="0.3">
      <c r="A307" t="s">
        <v>8791</v>
      </c>
      <c r="B307" s="12" t="s">
        <v>11168</v>
      </c>
      <c r="C307" t="s">
        <v>10024</v>
      </c>
      <c r="D307" t="s">
        <v>0</v>
      </c>
      <c r="E307" t="s">
        <v>11193</v>
      </c>
      <c r="F307" t="s">
        <v>2128</v>
      </c>
      <c r="G307" t="s">
        <v>11178</v>
      </c>
      <c r="H307" s="105">
        <v>0</v>
      </c>
      <c r="I307" s="105">
        <v>0</v>
      </c>
      <c r="J307" s="105">
        <v>0</v>
      </c>
      <c r="K307" s="105">
        <v>123.47</v>
      </c>
      <c r="L307" s="105">
        <v>0</v>
      </c>
      <c r="M307" s="105">
        <v>0</v>
      </c>
      <c r="N307" s="105">
        <v>0</v>
      </c>
      <c r="O307" s="105">
        <v>16.05</v>
      </c>
      <c r="P307" s="105">
        <v>139.52000000000001</v>
      </c>
      <c r="Q307" s="105"/>
      <c r="R307" s="194" t="s">
        <v>9712</v>
      </c>
      <c r="S307" t="s">
        <v>9717</v>
      </c>
      <c r="T307" t="s">
        <v>9724</v>
      </c>
      <c r="U307" s="2" t="s">
        <v>9715</v>
      </c>
      <c r="V307" t="s">
        <v>7830</v>
      </c>
      <c r="X307" s="2"/>
    </row>
    <row r="308" spans="1:24" ht="15.75" hidden="1" thickBot="1" x14ac:dyDescent="0.3">
      <c r="A308" t="s">
        <v>8791</v>
      </c>
      <c r="B308" s="12" t="s">
        <v>11146</v>
      </c>
      <c r="C308" t="s">
        <v>10024</v>
      </c>
      <c r="D308" t="s">
        <v>0</v>
      </c>
      <c r="E308" t="s">
        <v>11194</v>
      </c>
      <c r="F308" t="s">
        <v>8931</v>
      </c>
      <c r="G308" t="s">
        <v>11135</v>
      </c>
      <c r="H308" s="105">
        <v>0</v>
      </c>
      <c r="I308" s="105">
        <v>0</v>
      </c>
      <c r="J308" s="105">
        <v>0</v>
      </c>
      <c r="K308" s="105">
        <v>33</v>
      </c>
      <c r="L308" s="105">
        <v>0</v>
      </c>
      <c r="M308" s="105">
        <v>0</v>
      </c>
      <c r="N308" s="105">
        <v>0</v>
      </c>
      <c r="O308" s="105">
        <v>4.29</v>
      </c>
      <c r="P308" s="105">
        <v>37.29</v>
      </c>
      <c r="Q308" s="105"/>
      <c r="R308" s="194" t="s">
        <v>9712</v>
      </c>
      <c r="S308" t="s">
        <v>9717</v>
      </c>
      <c r="T308" t="s">
        <v>9724</v>
      </c>
      <c r="U308" s="2" t="s">
        <v>9715</v>
      </c>
      <c r="V308" t="s">
        <v>7830</v>
      </c>
      <c r="X308" s="2"/>
    </row>
    <row r="309" spans="1:24" ht="15.75" hidden="1" thickBot="1" x14ac:dyDescent="0.3">
      <c r="A309" t="s">
        <v>8791</v>
      </c>
      <c r="B309" s="12" t="s">
        <v>11195</v>
      </c>
      <c r="C309" t="s">
        <v>10024</v>
      </c>
      <c r="D309" t="s">
        <v>0</v>
      </c>
      <c r="E309" t="s">
        <v>11196</v>
      </c>
      <c r="F309" t="s">
        <v>2323</v>
      </c>
      <c r="G309" t="s">
        <v>11124</v>
      </c>
      <c r="H309" s="105">
        <v>0</v>
      </c>
      <c r="I309" s="105">
        <v>0</v>
      </c>
      <c r="J309" s="105">
        <v>0</v>
      </c>
      <c r="K309" s="105">
        <v>1.96</v>
      </c>
      <c r="L309" s="105">
        <v>0</v>
      </c>
      <c r="M309" s="105">
        <v>0</v>
      </c>
      <c r="N309" s="105">
        <v>0</v>
      </c>
      <c r="O309" s="105">
        <v>0.25</v>
      </c>
      <c r="P309" s="105">
        <v>2.21</v>
      </c>
      <c r="Q309" s="105"/>
      <c r="R309" s="194" t="s">
        <v>9712</v>
      </c>
      <c r="S309" t="s">
        <v>9717</v>
      </c>
      <c r="T309" t="s">
        <v>9724</v>
      </c>
      <c r="U309" s="2" t="s">
        <v>9715</v>
      </c>
      <c r="V309" t="s">
        <v>7830</v>
      </c>
      <c r="X309" s="2"/>
    </row>
    <row r="310" spans="1:24" ht="15.75" hidden="1" thickBot="1" x14ac:dyDescent="0.3">
      <c r="A310" t="s">
        <v>8791</v>
      </c>
      <c r="B310" s="12" t="s">
        <v>11142</v>
      </c>
      <c r="C310" t="s">
        <v>10024</v>
      </c>
      <c r="D310" t="s">
        <v>0</v>
      </c>
      <c r="E310" t="s">
        <v>11197</v>
      </c>
      <c r="F310" t="s">
        <v>1349</v>
      </c>
      <c r="G310" t="s">
        <v>3100</v>
      </c>
      <c r="H310" s="105">
        <v>0.66</v>
      </c>
      <c r="I310" s="105">
        <v>0</v>
      </c>
      <c r="J310" s="105">
        <v>0</v>
      </c>
      <c r="K310" s="105">
        <v>6.49</v>
      </c>
      <c r="L310" s="105">
        <v>0</v>
      </c>
      <c r="M310" s="105">
        <v>0</v>
      </c>
      <c r="N310" s="105">
        <v>0</v>
      </c>
      <c r="O310" s="105">
        <v>0.84</v>
      </c>
      <c r="P310" s="105">
        <v>7.99</v>
      </c>
      <c r="Q310" s="105"/>
      <c r="R310" s="194" t="s">
        <v>9712</v>
      </c>
      <c r="S310" t="s">
        <v>9717</v>
      </c>
      <c r="T310" t="s">
        <v>9724</v>
      </c>
      <c r="U310" s="2" t="s">
        <v>9715</v>
      </c>
      <c r="V310" t="s">
        <v>7830</v>
      </c>
      <c r="X310" s="2"/>
    </row>
    <row r="311" spans="1:24" ht="15.75" hidden="1" thickBot="1" x14ac:dyDescent="0.3">
      <c r="A311" t="s">
        <v>8791</v>
      </c>
      <c r="B311" s="12" t="s">
        <v>11139</v>
      </c>
      <c r="C311" t="s">
        <v>10024</v>
      </c>
      <c r="D311" t="s">
        <v>0</v>
      </c>
      <c r="E311" t="s">
        <v>11198</v>
      </c>
      <c r="F311" t="s">
        <v>2158</v>
      </c>
      <c r="G311" t="s">
        <v>11191</v>
      </c>
      <c r="H311" s="105">
        <v>1.7999999999999998</v>
      </c>
      <c r="I311" s="105">
        <v>0</v>
      </c>
      <c r="J311" s="105">
        <v>0</v>
      </c>
      <c r="K311" s="105">
        <v>16.100000000000001</v>
      </c>
      <c r="L311" s="105">
        <v>0</v>
      </c>
      <c r="M311" s="105">
        <v>0</v>
      </c>
      <c r="N311" s="105">
        <v>0</v>
      </c>
      <c r="O311" s="105">
        <v>2.09</v>
      </c>
      <c r="P311" s="105">
        <v>19.990000000000002</v>
      </c>
      <c r="Q311" s="105"/>
      <c r="R311" s="194" t="s">
        <v>9712</v>
      </c>
      <c r="S311" t="s">
        <v>9717</v>
      </c>
      <c r="T311" t="s">
        <v>9724</v>
      </c>
      <c r="U311" s="2" t="s">
        <v>9715</v>
      </c>
      <c r="V311" t="s">
        <v>7830</v>
      </c>
      <c r="X311" s="2"/>
    </row>
    <row r="312" spans="1:24" ht="15.75" hidden="1" thickBot="1" x14ac:dyDescent="0.3">
      <c r="A312" t="s">
        <v>8791</v>
      </c>
      <c r="B312" s="12" t="s">
        <v>11150</v>
      </c>
      <c r="C312" t="s">
        <v>10024</v>
      </c>
      <c r="D312" t="s">
        <v>0</v>
      </c>
      <c r="E312" t="s">
        <v>11199</v>
      </c>
      <c r="F312" t="s">
        <v>1349</v>
      </c>
      <c r="G312" t="s">
        <v>3100</v>
      </c>
      <c r="H312" s="105">
        <v>0.57000000000000006</v>
      </c>
      <c r="I312" s="105">
        <v>0</v>
      </c>
      <c r="J312" s="105">
        <v>0</v>
      </c>
      <c r="K312" s="105">
        <v>5.68</v>
      </c>
      <c r="L312" s="105">
        <v>0</v>
      </c>
      <c r="M312" s="105">
        <v>0</v>
      </c>
      <c r="N312" s="105">
        <v>0</v>
      </c>
      <c r="O312" s="105">
        <v>0.74</v>
      </c>
      <c r="P312" s="105">
        <v>6.99</v>
      </c>
      <c r="Q312" s="105"/>
      <c r="R312" s="194" t="s">
        <v>9712</v>
      </c>
      <c r="S312" t="s">
        <v>9717</v>
      </c>
      <c r="T312" t="s">
        <v>9724</v>
      </c>
      <c r="U312" s="2" t="s">
        <v>9715</v>
      </c>
      <c r="V312" t="s">
        <v>7830</v>
      </c>
      <c r="X312" s="2"/>
    </row>
    <row r="313" spans="1:24" ht="15.75" hidden="1" thickBot="1" x14ac:dyDescent="0.3">
      <c r="A313" t="s">
        <v>8791</v>
      </c>
      <c r="B313" s="12" t="s">
        <v>11131</v>
      </c>
      <c r="C313" t="s">
        <v>10024</v>
      </c>
      <c r="D313" t="s">
        <v>0</v>
      </c>
      <c r="E313" t="s">
        <v>11111</v>
      </c>
      <c r="F313" t="s">
        <v>6776</v>
      </c>
      <c r="G313" t="s">
        <v>11161</v>
      </c>
      <c r="H313" s="105">
        <v>0</v>
      </c>
      <c r="I313" s="105">
        <v>0</v>
      </c>
      <c r="J313" s="105">
        <v>0</v>
      </c>
      <c r="K313" s="105">
        <v>5.79</v>
      </c>
      <c r="L313" s="105">
        <v>0</v>
      </c>
      <c r="M313" s="105">
        <v>0</v>
      </c>
      <c r="N313" s="105">
        <v>0</v>
      </c>
      <c r="O313" s="105">
        <v>0.75</v>
      </c>
      <c r="P313" s="105">
        <v>6.54</v>
      </c>
      <c r="Q313" s="105"/>
      <c r="R313" s="194" t="s">
        <v>9712</v>
      </c>
      <c r="S313" t="s">
        <v>9717</v>
      </c>
      <c r="T313" t="s">
        <v>9724</v>
      </c>
      <c r="U313" s="2" t="s">
        <v>9715</v>
      </c>
      <c r="V313" t="s">
        <v>7830</v>
      </c>
      <c r="X313" s="2"/>
    </row>
    <row r="314" spans="1:24" ht="15.75" hidden="1" thickBot="1" x14ac:dyDescent="0.3">
      <c r="A314" t="s">
        <v>8791</v>
      </c>
      <c r="B314" s="12" t="s">
        <v>11168</v>
      </c>
      <c r="C314" t="s">
        <v>10024</v>
      </c>
      <c r="D314" t="s">
        <v>0</v>
      </c>
      <c r="E314" t="s">
        <v>11200</v>
      </c>
      <c r="F314" t="s">
        <v>2323</v>
      </c>
      <c r="G314" t="s">
        <v>11124</v>
      </c>
      <c r="H314" s="105">
        <v>0</v>
      </c>
      <c r="I314" s="105">
        <v>0</v>
      </c>
      <c r="J314" s="105">
        <v>0</v>
      </c>
      <c r="K314" s="105">
        <v>11.2</v>
      </c>
      <c r="L314" s="105">
        <v>0</v>
      </c>
      <c r="M314" s="105">
        <v>0</v>
      </c>
      <c r="N314" s="105">
        <v>0</v>
      </c>
      <c r="O314" s="105">
        <v>1.46</v>
      </c>
      <c r="P314" s="105">
        <v>12.66</v>
      </c>
      <c r="Q314" s="105"/>
      <c r="R314" s="194" t="s">
        <v>9712</v>
      </c>
      <c r="S314" t="s">
        <v>9717</v>
      </c>
      <c r="T314" t="s">
        <v>9724</v>
      </c>
      <c r="U314" s="2" t="s">
        <v>9715</v>
      </c>
      <c r="V314" t="s">
        <v>7830</v>
      </c>
      <c r="X314" s="2"/>
    </row>
    <row r="315" spans="1:24" ht="15.75" hidden="1" thickBot="1" x14ac:dyDescent="0.3">
      <c r="A315" t="s">
        <v>8791</v>
      </c>
      <c r="B315" s="12" t="s">
        <v>11163</v>
      </c>
      <c r="C315" t="s">
        <v>10024</v>
      </c>
      <c r="D315" t="s">
        <v>0</v>
      </c>
      <c r="E315" t="s">
        <v>11201</v>
      </c>
      <c r="F315" t="s">
        <v>8881</v>
      </c>
      <c r="G315" t="s">
        <v>10457</v>
      </c>
      <c r="H315" s="105">
        <v>0</v>
      </c>
      <c r="I315" s="105">
        <v>0</v>
      </c>
      <c r="J315" s="105">
        <v>0</v>
      </c>
      <c r="K315" s="105">
        <v>139.6</v>
      </c>
      <c r="L315" s="105">
        <v>0</v>
      </c>
      <c r="M315" s="105">
        <v>0</v>
      </c>
      <c r="N315" s="105">
        <v>0</v>
      </c>
      <c r="O315" s="105">
        <v>18.149999999999999</v>
      </c>
      <c r="P315" s="105">
        <v>157.75</v>
      </c>
      <c r="Q315" s="105"/>
      <c r="R315" s="194" t="s">
        <v>9712</v>
      </c>
      <c r="S315" t="s">
        <v>9717</v>
      </c>
      <c r="T315" t="s">
        <v>9724</v>
      </c>
      <c r="U315" s="2" t="s">
        <v>9715</v>
      </c>
      <c r="V315" t="s">
        <v>7830</v>
      </c>
      <c r="X315" s="2"/>
    </row>
    <row r="316" spans="1:24" ht="15.75" hidden="1" thickBot="1" x14ac:dyDescent="0.3">
      <c r="A316" t="s">
        <v>8791</v>
      </c>
      <c r="B316" s="12" t="s">
        <v>11163</v>
      </c>
      <c r="C316" t="s">
        <v>10024</v>
      </c>
      <c r="D316" t="s">
        <v>0</v>
      </c>
      <c r="E316" t="s">
        <v>11202</v>
      </c>
      <c r="F316" t="s">
        <v>1349</v>
      </c>
      <c r="G316" t="s">
        <v>3100</v>
      </c>
      <c r="H316" s="105">
        <v>1.79</v>
      </c>
      <c r="I316" s="105">
        <v>0</v>
      </c>
      <c r="J316" s="105">
        <v>0</v>
      </c>
      <c r="K316" s="105">
        <v>16.12</v>
      </c>
      <c r="L316" s="105">
        <v>0</v>
      </c>
      <c r="M316" s="105">
        <v>0</v>
      </c>
      <c r="N316" s="105">
        <v>0</v>
      </c>
      <c r="O316" s="105">
        <v>2.1</v>
      </c>
      <c r="P316" s="105">
        <v>20.010000000000002</v>
      </c>
      <c r="Q316" s="105"/>
      <c r="R316" s="194" t="s">
        <v>9712</v>
      </c>
      <c r="S316" t="s">
        <v>9717</v>
      </c>
      <c r="T316" t="s">
        <v>9724</v>
      </c>
      <c r="U316" s="2" t="s">
        <v>9715</v>
      </c>
      <c r="V316" t="s">
        <v>7830</v>
      </c>
      <c r="X316" s="2"/>
    </row>
    <row r="317" spans="1:24" ht="15.75" hidden="1" thickBot="1" x14ac:dyDescent="0.3">
      <c r="A317" t="s">
        <v>8791</v>
      </c>
      <c r="B317" s="12" t="s">
        <v>11146</v>
      </c>
      <c r="C317" t="s">
        <v>10024</v>
      </c>
      <c r="D317" t="s">
        <v>0</v>
      </c>
      <c r="E317" t="s">
        <v>11108</v>
      </c>
      <c r="F317" t="s">
        <v>636</v>
      </c>
      <c r="G317" t="s">
        <v>11121</v>
      </c>
      <c r="H317" s="105">
        <v>0</v>
      </c>
      <c r="I317" s="105">
        <v>0</v>
      </c>
      <c r="J317" s="105">
        <v>0</v>
      </c>
      <c r="K317" s="105">
        <v>32.770000000000003</v>
      </c>
      <c r="L317" s="105">
        <v>0</v>
      </c>
      <c r="M317" s="105">
        <v>0</v>
      </c>
      <c r="N317" s="105">
        <v>0</v>
      </c>
      <c r="O317" s="105">
        <v>4.26</v>
      </c>
      <c r="P317" s="105">
        <v>37.03</v>
      </c>
      <c r="Q317" s="105"/>
      <c r="R317" s="194" t="s">
        <v>9712</v>
      </c>
      <c r="S317" t="s">
        <v>9717</v>
      </c>
      <c r="T317" t="s">
        <v>9724</v>
      </c>
      <c r="U317" s="2" t="s">
        <v>9715</v>
      </c>
      <c r="V317" t="s">
        <v>7830</v>
      </c>
      <c r="X317" s="2"/>
    </row>
    <row r="318" spans="1:24" ht="15.75" hidden="1" thickBot="1" x14ac:dyDescent="0.3">
      <c r="A318" t="s">
        <v>8791</v>
      </c>
      <c r="B318" s="12" t="s">
        <v>11166</v>
      </c>
      <c r="C318" t="s">
        <v>10024</v>
      </c>
      <c r="D318" t="s">
        <v>0</v>
      </c>
      <c r="E318" t="s">
        <v>11107</v>
      </c>
      <c r="F318" t="s">
        <v>636</v>
      </c>
      <c r="G318" t="s">
        <v>11121</v>
      </c>
      <c r="H318" s="105">
        <v>0</v>
      </c>
      <c r="I318" s="105">
        <v>0</v>
      </c>
      <c r="J318" s="105">
        <v>0</v>
      </c>
      <c r="K318" s="105">
        <v>15.73</v>
      </c>
      <c r="L318" s="105">
        <v>0</v>
      </c>
      <c r="M318" s="105">
        <v>0</v>
      </c>
      <c r="N318" s="105">
        <v>0</v>
      </c>
      <c r="O318" s="105">
        <v>2.04</v>
      </c>
      <c r="P318" s="105">
        <v>17.77</v>
      </c>
      <c r="Q318" s="105"/>
      <c r="R318" s="194" t="s">
        <v>9712</v>
      </c>
      <c r="S318" t="s">
        <v>9717</v>
      </c>
      <c r="T318" t="s">
        <v>9724</v>
      </c>
      <c r="U318" s="2" t="s">
        <v>9715</v>
      </c>
      <c r="V318" t="s">
        <v>7830</v>
      </c>
      <c r="X318" s="2"/>
    </row>
    <row r="319" spans="1:24" ht="15.75" hidden="1" thickBot="1" x14ac:dyDescent="0.3">
      <c r="A319" t="s">
        <v>8791</v>
      </c>
      <c r="B319" s="12" t="s">
        <v>11122</v>
      </c>
      <c r="C319" t="s">
        <v>10024</v>
      </c>
      <c r="D319" t="s">
        <v>0</v>
      </c>
      <c r="E319" t="s">
        <v>11203</v>
      </c>
      <c r="F319" t="s">
        <v>8931</v>
      </c>
      <c r="G319" t="s">
        <v>11135</v>
      </c>
      <c r="H319" s="105">
        <v>0</v>
      </c>
      <c r="I319" s="105">
        <v>0</v>
      </c>
      <c r="J319" s="105">
        <v>0</v>
      </c>
      <c r="K319" s="105">
        <v>50</v>
      </c>
      <c r="L319" s="105">
        <v>0</v>
      </c>
      <c r="M319" s="105">
        <v>0</v>
      </c>
      <c r="N319" s="105">
        <v>0</v>
      </c>
      <c r="O319" s="105">
        <v>6.5</v>
      </c>
      <c r="P319" s="105">
        <v>56.5</v>
      </c>
      <c r="Q319" s="105"/>
      <c r="R319" s="194" t="s">
        <v>9712</v>
      </c>
      <c r="S319" t="s">
        <v>9717</v>
      </c>
      <c r="T319" t="s">
        <v>9724</v>
      </c>
      <c r="U319" s="2" t="s">
        <v>9715</v>
      </c>
      <c r="V319" t="s">
        <v>7830</v>
      </c>
      <c r="X319" s="2"/>
    </row>
    <row r="320" spans="1:24" ht="15.75" hidden="1" thickBot="1" x14ac:dyDescent="0.3">
      <c r="A320" t="s">
        <v>8791</v>
      </c>
      <c r="B320" s="12" t="s">
        <v>11204</v>
      </c>
      <c r="C320" t="s">
        <v>10024</v>
      </c>
      <c r="D320" t="s">
        <v>0</v>
      </c>
      <c r="E320" t="s">
        <v>11205</v>
      </c>
      <c r="F320" t="s">
        <v>2323</v>
      </c>
      <c r="G320" t="s">
        <v>11124</v>
      </c>
      <c r="H320" s="105">
        <v>0</v>
      </c>
      <c r="I320" s="105">
        <v>0</v>
      </c>
      <c r="J320" s="105">
        <v>0</v>
      </c>
      <c r="K320" s="105">
        <v>8.48</v>
      </c>
      <c r="L320" s="105">
        <v>0</v>
      </c>
      <c r="M320" s="105">
        <v>0</v>
      </c>
      <c r="N320" s="105">
        <v>0</v>
      </c>
      <c r="O320" s="105">
        <v>1.1000000000000001</v>
      </c>
      <c r="P320" s="105">
        <v>9.58</v>
      </c>
      <c r="Q320" s="105"/>
      <c r="R320" s="194" t="s">
        <v>9712</v>
      </c>
      <c r="S320" t="s">
        <v>9717</v>
      </c>
      <c r="T320" t="s">
        <v>9724</v>
      </c>
      <c r="U320" s="2" t="s">
        <v>9715</v>
      </c>
      <c r="V320" t="s">
        <v>7830</v>
      </c>
      <c r="X320" s="2"/>
    </row>
    <row r="321" spans="1:24" ht="15.75" hidden="1" thickBot="1" x14ac:dyDescent="0.3">
      <c r="A321" t="s">
        <v>8791</v>
      </c>
      <c r="B321" s="12" t="s">
        <v>11139</v>
      </c>
      <c r="C321" t="s">
        <v>10024</v>
      </c>
      <c r="D321" t="s">
        <v>0</v>
      </c>
      <c r="E321" t="s">
        <v>11206</v>
      </c>
      <c r="F321" t="s">
        <v>8977</v>
      </c>
      <c r="G321" t="s">
        <v>8978</v>
      </c>
      <c r="H321" s="105">
        <v>0.84000000000000008</v>
      </c>
      <c r="I321" s="105">
        <v>0</v>
      </c>
      <c r="J321" s="105">
        <v>0</v>
      </c>
      <c r="K321" s="105">
        <v>8.11</v>
      </c>
      <c r="L321" s="105">
        <v>0</v>
      </c>
      <c r="M321" s="105">
        <v>0</v>
      </c>
      <c r="N321" s="105">
        <v>0</v>
      </c>
      <c r="O321" s="105">
        <v>1.05</v>
      </c>
      <c r="P321" s="105">
        <v>10</v>
      </c>
      <c r="Q321" s="105"/>
      <c r="R321" s="194" t="s">
        <v>9712</v>
      </c>
      <c r="S321" t="s">
        <v>9717</v>
      </c>
      <c r="T321" t="s">
        <v>9724</v>
      </c>
      <c r="U321" s="2" t="s">
        <v>9715</v>
      </c>
      <c r="V321" t="s">
        <v>7830</v>
      </c>
      <c r="X321" s="2"/>
    </row>
    <row r="322" spans="1:24" ht="15.75" hidden="1" thickBot="1" x14ac:dyDescent="0.3">
      <c r="A322" t="s">
        <v>8791</v>
      </c>
      <c r="B322" s="12">
        <v>45582</v>
      </c>
      <c r="C322" t="s">
        <v>10024</v>
      </c>
      <c r="D322" t="s">
        <v>0</v>
      </c>
      <c r="E322" t="s">
        <v>11118</v>
      </c>
      <c r="F322" t="s">
        <v>8931</v>
      </c>
      <c r="G322" t="s">
        <v>8932</v>
      </c>
      <c r="H322" s="2">
        <v>0</v>
      </c>
      <c r="I322" s="2">
        <v>0</v>
      </c>
      <c r="J322" s="2">
        <v>0</v>
      </c>
      <c r="K322" s="14">
        <v>24.58</v>
      </c>
      <c r="L322" s="2">
        <v>0</v>
      </c>
      <c r="M322" s="2">
        <v>0</v>
      </c>
      <c r="N322" s="2">
        <v>0</v>
      </c>
      <c r="O322" s="2">
        <v>3.1953999999999998</v>
      </c>
      <c r="P322" s="2">
        <v>27.775399999999998</v>
      </c>
      <c r="Q322"/>
      <c r="R322" t="s">
        <v>9712</v>
      </c>
      <c r="S322" t="s">
        <v>9717</v>
      </c>
      <c r="T322" t="s">
        <v>9724</v>
      </c>
      <c r="U322" s="2" t="s">
        <v>9715</v>
      </c>
      <c r="V322" t="s">
        <v>7830</v>
      </c>
    </row>
    <row r="323" spans="1:24" ht="15.75" hidden="1" thickBot="1" x14ac:dyDescent="0.3">
      <c r="A323" t="s">
        <v>8791</v>
      </c>
      <c r="B323" s="12">
        <v>45588</v>
      </c>
      <c r="C323" t="s">
        <v>10024</v>
      </c>
      <c r="D323" t="s">
        <v>0</v>
      </c>
      <c r="E323" t="s">
        <v>11116</v>
      </c>
      <c r="F323" t="s">
        <v>8931</v>
      </c>
      <c r="G323" t="s">
        <v>8932</v>
      </c>
      <c r="H323" s="2">
        <v>0</v>
      </c>
      <c r="I323" s="2">
        <v>0</v>
      </c>
      <c r="J323" s="2">
        <v>0</v>
      </c>
      <c r="K323" s="14">
        <v>24.37</v>
      </c>
      <c r="L323" s="2">
        <v>0</v>
      </c>
      <c r="M323" s="2">
        <v>0</v>
      </c>
      <c r="N323" s="2">
        <v>0</v>
      </c>
      <c r="O323" s="2">
        <v>3.1681000000000004</v>
      </c>
      <c r="P323" s="2">
        <v>27.5381</v>
      </c>
      <c r="Q323"/>
      <c r="R323" t="s">
        <v>9712</v>
      </c>
      <c r="S323" t="s">
        <v>9717</v>
      </c>
      <c r="T323" t="s">
        <v>9724</v>
      </c>
      <c r="U323" s="2" t="s">
        <v>9715</v>
      </c>
      <c r="V323" t="s">
        <v>7830</v>
      </c>
    </row>
    <row r="324" spans="1:24" ht="15.75" hidden="1" thickBot="1" x14ac:dyDescent="0.3">
      <c r="A324" t="s">
        <v>8791</v>
      </c>
      <c r="B324" s="12">
        <v>45590</v>
      </c>
      <c r="C324" t="s">
        <v>10024</v>
      </c>
      <c r="D324" t="s">
        <v>0</v>
      </c>
      <c r="E324" t="s">
        <v>11115</v>
      </c>
      <c r="F324" t="s">
        <v>8931</v>
      </c>
      <c r="G324" t="s">
        <v>8932</v>
      </c>
      <c r="H324" s="2">
        <v>0</v>
      </c>
      <c r="I324" s="2">
        <v>0</v>
      </c>
      <c r="J324" s="2">
        <v>0</v>
      </c>
      <c r="K324" s="14">
        <v>14.52</v>
      </c>
      <c r="L324" s="2">
        <v>0</v>
      </c>
      <c r="M324" s="2">
        <v>0</v>
      </c>
      <c r="N324" s="2">
        <v>0</v>
      </c>
      <c r="O324" s="2">
        <v>1.8875999999999999</v>
      </c>
      <c r="P324" s="2">
        <v>16.407599999999999</v>
      </c>
      <c r="Q324"/>
      <c r="R324" t="s">
        <v>9712</v>
      </c>
      <c r="S324" t="s">
        <v>9717</v>
      </c>
      <c r="T324" t="s">
        <v>9724</v>
      </c>
      <c r="U324" s="2" t="s">
        <v>9715</v>
      </c>
      <c r="V324" t="s">
        <v>7830</v>
      </c>
    </row>
    <row r="325" spans="1:24" ht="15.75" hidden="1" thickBot="1" x14ac:dyDescent="0.3">
      <c r="A325" t="s">
        <v>8791</v>
      </c>
      <c r="B325" s="12">
        <v>45594</v>
      </c>
      <c r="C325" t="s">
        <v>10024</v>
      </c>
      <c r="D325" t="s">
        <v>0</v>
      </c>
      <c r="E325" t="s">
        <v>11114</v>
      </c>
      <c r="F325" t="s">
        <v>8931</v>
      </c>
      <c r="G325" t="s">
        <v>8932</v>
      </c>
      <c r="H325" s="2">
        <v>0</v>
      </c>
      <c r="I325" s="2">
        <v>0</v>
      </c>
      <c r="J325" s="2">
        <v>0</v>
      </c>
      <c r="K325" s="14">
        <v>67.52</v>
      </c>
      <c r="L325" s="2">
        <v>0</v>
      </c>
      <c r="M325" s="2">
        <v>0</v>
      </c>
      <c r="N325" s="2">
        <v>0</v>
      </c>
      <c r="O325" s="2">
        <v>8.7775999999999996</v>
      </c>
      <c r="P325" s="2">
        <v>76.297599999999989</v>
      </c>
      <c r="Q325"/>
      <c r="R325" t="s">
        <v>9712</v>
      </c>
      <c r="S325" t="s">
        <v>9717</v>
      </c>
      <c r="T325" t="s">
        <v>9724</v>
      </c>
      <c r="U325" s="2" t="s">
        <v>9715</v>
      </c>
      <c r="V325" t="s">
        <v>7830</v>
      </c>
    </row>
    <row r="326" spans="1:24" ht="15.75" hidden="1" thickBot="1" x14ac:dyDescent="0.3">
      <c r="A326" t="s">
        <v>8791</v>
      </c>
      <c r="B326" s="12">
        <v>45595</v>
      </c>
      <c r="C326" t="s">
        <v>10024</v>
      </c>
      <c r="D326" t="s">
        <v>0</v>
      </c>
      <c r="E326" t="s">
        <v>11113</v>
      </c>
      <c r="F326" t="s">
        <v>8931</v>
      </c>
      <c r="G326" t="s">
        <v>8932</v>
      </c>
      <c r="H326" s="2">
        <v>0</v>
      </c>
      <c r="I326" s="2">
        <v>0</v>
      </c>
      <c r="J326" s="2">
        <v>0</v>
      </c>
      <c r="K326" s="14">
        <v>12.84</v>
      </c>
      <c r="L326" s="2">
        <v>0</v>
      </c>
      <c r="M326" s="2">
        <v>0</v>
      </c>
      <c r="N326" s="2">
        <v>0</v>
      </c>
      <c r="O326" s="2">
        <v>1.6692</v>
      </c>
      <c r="P326" s="2">
        <v>14.5092</v>
      </c>
      <c r="Q326"/>
      <c r="R326" t="s">
        <v>9712</v>
      </c>
      <c r="S326" t="s">
        <v>9717</v>
      </c>
      <c r="T326" t="s">
        <v>9724</v>
      </c>
      <c r="U326" s="2" t="s">
        <v>9715</v>
      </c>
      <c r="V326" t="s">
        <v>7830</v>
      </c>
    </row>
    <row r="327" spans="1:24" ht="15.75" hidden="1" thickBot="1" x14ac:dyDescent="0.3">
      <c r="A327" t="s">
        <v>8791</v>
      </c>
      <c r="B327" s="12">
        <v>45594</v>
      </c>
      <c r="C327" t="s">
        <v>10024</v>
      </c>
      <c r="D327" t="s">
        <v>0</v>
      </c>
      <c r="E327" t="s">
        <v>11112</v>
      </c>
      <c r="F327" t="s">
        <v>8931</v>
      </c>
      <c r="G327" t="s">
        <v>8932</v>
      </c>
      <c r="H327" s="2">
        <v>0</v>
      </c>
      <c r="I327" s="2">
        <v>0</v>
      </c>
      <c r="J327" s="2">
        <v>0</v>
      </c>
      <c r="K327" s="14">
        <v>86.5</v>
      </c>
      <c r="L327" s="2">
        <v>0</v>
      </c>
      <c r="M327" s="2">
        <v>0</v>
      </c>
      <c r="N327" s="2">
        <v>0</v>
      </c>
      <c r="O327" s="2">
        <v>11.245000000000001</v>
      </c>
      <c r="P327" s="2">
        <v>97.745000000000005</v>
      </c>
      <c r="Q327"/>
      <c r="R327" t="s">
        <v>9712</v>
      </c>
      <c r="S327" t="s">
        <v>9717</v>
      </c>
      <c r="T327" t="s">
        <v>9724</v>
      </c>
      <c r="U327" s="2" t="s">
        <v>9715</v>
      </c>
      <c r="V327" t="s">
        <v>7830</v>
      </c>
    </row>
    <row r="328" spans="1:24" ht="15.75" hidden="1" thickBot="1" x14ac:dyDescent="0.3">
      <c r="A328" t="s">
        <v>8791</v>
      </c>
      <c r="B328" s="12">
        <v>45596</v>
      </c>
      <c r="C328" t="s">
        <v>10024</v>
      </c>
      <c r="D328" t="s">
        <v>0</v>
      </c>
      <c r="E328" t="s">
        <v>11111</v>
      </c>
      <c r="F328" t="s">
        <v>8931</v>
      </c>
      <c r="G328" t="s">
        <v>8932</v>
      </c>
      <c r="H328" s="2">
        <v>0</v>
      </c>
      <c r="I328" s="2">
        <v>0</v>
      </c>
      <c r="J328" s="2">
        <v>0</v>
      </c>
      <c r="K328" s="14">
        <v>5.79</v>
      </c>
      <c r="L328" s="2">
        <v>0</v>
      </c>
      <c r="M328" s="2">
        <v>0</v>
      </c>
      <c r="N328" s="2">
        <v>0</v>
      </c>
      <c r="O328" s="2">
        <v>0.75270000000000004</v>
      </c>
      <c r="P328" s="2">
        <v>6.5427</v>
      </c>
      <c r="Q328"/>
      <c r="R328" t="s">
        <v>9712</v>
      </c>
      <c r="S328" t="s">
        <v>9717</v>
      </c>
      <c r="T328" t="s">
        <v>9724</v>
      </c>
      <c r="U328" s="2" t="s">
        <v>9715</v>
      </c>
      <c r="V328" t="s">
        <v>7830</v>
      </c>
    </row>
    <row r="329" spans="1:24" ht="15.75" hidden="1" thickBot="1" x14ac:dyDescent="0.3">
      <c r="A329" t="s">
        <v>8791</v>
      </c>
      <c r="B329" s="12">
        <v>45574</v>
      </c>
      <c r="C329" t="s">
        <v>10024</v>
      </c>
      <c r="D329" t="s">
        <v>0</v>
      </c>
      <c r="E329" t="s">
        <v>11120</v>
      </c>
      <c r="F329" t="s">
        <v>8931</v>
      </c>
      <c r="G329" t="s">
        <v>8932</v>
      </c>
      <c r="H329" s="2">
        <v>0</v>
      </c>
      <c r="I329" s="2">
        <v>0</v>
      </c>
      <c r="J329" s="2">
        <v>0</v>
      </c>
      <c r="K329" s="14">
        <v>73.92</v>
      </c>
      <c r="L329" s="2">
        <v>0</v>
      </c>
      <c r="M329" s="2">
        <v>0</v>
      </c>
      <c r="N329" s="2">
        <v>0</v>
      </c>
      <c r="O329" s="2">
        <v>9.6096000000000004</v>
      </c>
      <c r="P329" s="2">
        <v>83.529600000000002</v>
      </c>
      <c r="Q329"/>
      <c r="R329" t="s">
        <v>9712</v>
      </c>
      <c r="S329" t="s">
        <v>9717</v>
      </c>
      <c r="T329" t="s">
        <v>9724</v>
      </c>
      <c r="U329" s="2" t="s">
        <v>9715</v>
      </c>
      <c r="V329" t="s">
        <v>7830</v>
      </c>
    </row>
    <row r="330" spans="1:24" ht="15.75" hidden="1" thickBot="1" x14ac:dyDescent="0.3">
      <c r="A330" t="s">
        <v>8791</v>
      </c>
      <c r="B330" s="12">
        <v>45576</v>
      </c>
      <c r="C330" t="s">
        <v>10024</v>
      </c>
      <c r="D330" t="s">
        <v>0</v>
      </c>
      <c r="E330" t="s">
        <v>11119</v>
      </c>
      <c r="F330" t="s">
        <v>8931</v>
      </c>
      <c r="G330" t="s">
        <v>8932</v>
      </c>
      <c r="H330" s="2">
        <v>0</v>
      </c>
      <c r="I330" s="2">
        <v>0</v>
      </c>
      <c r="J330" s="2">
        <v>0</v>
      </c>
      <c r="K330" s="14">
        <v>38.5</v>
      </c>
      <c r="L330" s="2">
        <v>0</v>
      </c>
      <c r="M330" s="2">
        <v>0</v>
      </c>
      <c r="N330" s="2">
        <v>0</v>
      </c>
      <c r="O330" s="2">
        <v>5.0049999999999999</v>
      </c>
      <c r="P330" s="2">
        <v>43.505000000000003</v>
      </c>
      <c r="Q330"/>
      <c r="R330" t="s">
        <v>9712</v>
      </c>
      <c r="S330" t="s">
        <v>9717</v>
      </c>
      <c r="T330" t="s">
        <v>9724</v>
      </c>
      <c r="U330" s="2" t="s">
        <v>9715</v>
      </c>
      <c r="V330" t="s">
        <v>7830</v>
      </c>
    </row>
    <row r="331" spans="1:24" ht="15.75" hidden="1" thickBot="1" x14ac:dyDescent="0.3">
      <c r="A331" t="s">
        <v>8791</v>
      </c>
      <c r="B331" s="12">
        <v>45579</v>
      </c>
      <c r="C331" t="s">
        <v>10024</v>
      </c>
      <c r="D331" t="s">
        <v>0</v>
      </c>
      <c r="E331" t="s">
        <v>11106</v>
      </c>
      <c r="F331" t="s">
        <v>636</v>
      </c>
      <c r="G331" t="s">
        <v>637</v>
      </c>
      <c r="H331" s="2">
        <v>0</v>
      </c>
      <c r="I331" s="2">
        <v>0</v>
      </c>
      <c r="J331" s="2">
        <v>0</v>
      </c>
      <c r="K331" s="14">
        <v>31.75</v>
      </c>
      <c r="L331" s="2">
        <v>0</v>
      </c>
      <c r="M331" s="2">
        <v>0</v>
      </c>
      <c r="N331" s="2">
        <v>0</v>
      </c>
      <c r="O331" s="2">
        <v>4.1275000000000004</v>
      </c>
      <c r="P331" s="2">
        <v>35.877499999999998</v>
      </c>
      <c r="Q331"/>
      <c r="R331" t="s">
        <v>9712</v>
      </c>
      <c r="S331" t="s">
        <v>9717</v>
      </c>
      <c r="T331" t="s">
        <v>9724</v>
      </c>
      <c r="U331" s="2" t="s">
        <v>9715</v>
      </c>
      <c r="V331" t="s">
        <v>7830</v>
      </c>
    </row>
    <row r="332" spans="1:24" ht="15.75" hidden="1" thickBot="1" x14ac:dyDescent="0.3">
      <c r="A332" t="s">
        <v>8791</v>
      </c>
      <c r="B332" s="12">
        <v>45583</v>
      </c>
      <c r="C332" t="s">
        <v>10024</v>
      </c>
      <c r="D332" t="s">
        <v>0</v>
      </c>
      <c r="E332" t="s">
        <v>11110</v>
      </c>
      <c r="F332" t="s">
        <v>636</v>
      </c>
      <c r="G332" t="s">
        <v>637</v>
      </c>
      <c r="H332" s="2">
        <v>0</v>
      </c>
      <c r="I332" s="2">
        <v>0</v>
      </c>
      <c r="J332" s="2">
        <v>0</v>
      </c>
      <c r="K332" s="14">
        <v>45.15</v>
      </c>
      <c r="L332" s="2">
        <v>0</v>
      </c>
      <c r="M332" s="2">
        <v>0</v>
      </c>
      <c r="N332" s="2">
        <v>0</v>
      </c>
      <c r="O332" s="2">
        <v>5.8695000000000004</v>
      </c>
      <c r="P332" s="2">
        <v>51.019500000000001</v>
      </c>
      <c r="Q332"/>
      <c r="R332" t="s">
        <v>9712</v>
      </c>
      <c r="S332" t="s">
        <v>9717</v>
      </c>
      <c r="T332" t="s">
        <v>9724</v>
      </c>
      <c r="U332" s="2" t="s">
        <v>9715</v>
      </c>
      <c r="V332" t="s">
        <v>7830</v>
      </c>
    </row>
    <row r="333" spans="1:24" ht="15.75" hidden="1" thickBot="1" x14ac:dyDescent="0.3">
      <c r="A333" t="s">
        <v>8791</v>
      </c>
      <c r="B333" s="12">
        <v>45588</v>
      </c>
      <c r="C333" t="s">
        <v>10024</v>
      </c>
      <c r="D333" t="s">
        <v>0</v>
      </c>
      <c r="E333" t="s">
        <v>11109</v>
      </c>
      <c r="F333" t="s">
        <v>636</v>
      </c>
      <c r="G333" t="s">
        <v>637</v>
      </c>
      <c r="H333" s="2">
        <v>0</v>
      </c>
      <c r="I333" s="2">
        <v>0</v>
      </c>
      <c r="J333" s="2">
        <v>0</v>
      </c>
      <c r="K333" s="14">
        <v>119.35</v>
      </c>
      <c r="L333" s="2">
        <v>0</v>
      </c>
      <c r="M333" s="2">
        <v>0</v>
      </c>
      <c r="N333" s="2">
        <v>0</v>
      </c>
      <c r="O333" s="2">
        <v>15.515499999999999</v>
      </c>
      <c r="P333" s="2">
        <v>134.8655</v>
      </c>
      <c r="Q333"/>
      <c r="R333" t="s">
        <v>9712</v>
      </c>
      <c r="S333" t="s">
        <v>9717</v>
      </c>
      <c r="T333" t="s">
        <v>9724</v>
      </c>
      <c r="U333" s="2" t="s">
        <v>9715</v>
      </c>
      <c r="V333" t="s">
        <v>7830</v>
      </c>
    </row>
    <row r="334" spans="1:24" ht="15.75" hidden="1" thickBot="1" x14ac:dyDescent="0.3">
      <c r="A334" t="s">
        <v>8791</v>
      </c>
      <c r="B334" s="12">
        <v>45590</v>
      </c>
      <c r="C334" t="s">
        <v>10024</v>
      </c>
      <c r="D334" t="s">
        <v>0</v>
      </c>
      <c r="E334" t="s">
        <v>11108</v>
      </c>
      <c r="F334" t="s">
        <v>636</v>
      </c>
      <c r="G334" t="s">
        <v>637</v>
      </c>
      <c r="H334" s="2">
        <v>0</v>
      </c>
      <c r="I334" s="2">
        <v>0</v>
      </c>
      <c r="J334" s="2">
        <v>0</v>
      </c>
      <c r="K334" s="14">
        <v>32.770000000000003</v>
      </c>
      <c r="L334" s="2">
        <v>0</v>
      </c>
      <c r="M334" s="2">
        <v>0</v>
      </c>
      <c r="N334" s="2">
        <v>0</v>
      </c>
      <c r="O334" s="2">
        <v>4.2601000000000004</v>
      </c>
      <c r="P334" s="2">
        <v>37.030100000000004</v>
      </c>
      <c r="Q334"/>
      <c r="R334" t="s">
        <v>9712</v>
      </c>
      <c r="S334" t="s">
        <v>9717</v>
      </c>
      <c r="T334" t="s">
        <v>9724</v>
      </c>
      <c r="U334" s="2" t="s">
        <v>9715</v>
      </c>
      <c r="V334" t="s">
        <v>7830</v>
      </c>
    </row>
    <row r="335" spans="1:24" ht="15.75" hidden="1" thickBot="1" x14ac:dyDescent="0.3">
      <c r="A335" t="s">
        <v>8791</v>
      </c>
      <c r="B335" s="12">
        <v>45581</v>
      </c>
      <c r="C335" t="s">
        <v>10024</v>
      </c>
      <c r="D335" t="s">
        <v>0</v>
      </c>
      <c r="E335" t="s">
        <v>11107</v>
      </c>
      <c r="F335" t="s">
        <v>636</v>
      </c>
      <c r="G335" t="s">
        <v>637</v>
      </c>
      <c r="H335" s="2">
        <v>0</v>
      </c>
      <c r="I335" s="2">
        <v>0</v>
      </c>
      <c r="J335" s="2">
        <v>0</v>
      </c>
      <c r="K335" s="14">
        <v>15.73</v>
      </c>
      <c r="L335" s="2">
        <v>0</v>
      </c>
      <c r="M335" s="2">
        <v>0</v>
      </c>
      <c r="N335" s="2">
        <v>0</v>
      </c>
      <c r="O335" s="2">
        <v>2.0449000000000002</v>
      </c>
      <c r="P335" s="2">
        <v>17.774900000000002</v>
      </c>
      <c r="Q335"/>
      <c r="R335" t="s">
        <v>9712</v>
      </c>
      <c r="S335" t="s">
        <v>9717</v>
      </c>
      <c r="T335" t="s">
        <v>9724</v>
      </c>
      <c r="U335" s="2" t="s">
        <v>9715</v>
      </c>
      <c r="V335" t="s">
        <v>7830</v>
      </c>
    </row>
    <row r="336" spans="1:24" ht="15.75" hidden="1" thickBot="1" x14ac:dyDescent="0.3">
      <c r="A336" t="s">
        <v>8791</v>
      </c>
      <c r="B336" s="12">
        <v>45579</v>
      </c>
      <c r="C336" t="s">
        <v>10024</v>
      </c>
      <c r="D336" t="s">
        <v>0</v>
      </c>
      <c r="E336" t="s">
        <v>11106</v>
      </c>
      <c r="F336" t="s">
        <v>636</v>
      </c>
      <c r="G336" t="s">
        <v>637</v>
      </c>
      <c r="H336" s="2">
        <v>0</v>
      </c>
      <c r="I336" s="2">
        <v>0</v>
      </c>
      <c r="J336" s="2">
        <v>0</v>
      </c>
      <c r="K336" s="14">
        <v>31.75</v>
      </c>
      <c r="L336" s="2">
        <v>0</v>
      </c>
      <c r="M336" s="2">
        <v>0</v>
      </c>
      <c r="N336" s="2">
        <v>0</v>
      </c>
      <c r="O336" s="2">
        <v>4.1275000000000004</v>
      </c>
      <c r="P336" s="2">
        <v>35.877499999999998</v>
      </c>
      <c r="Q336"/>
      <c r="R336" t="s">
        <v>9712</v>
      </c>
      <c r="S336" t="s">
        <v>9717</v>
      </c>
      <c r="T336" t="s">
        <v>9724</v>
      </c>
      <c r="U336" s="2" t="s">
        <v>9715</v>
      </c>
      <c r="V336" t="s">
        <v>7830</v>
      </c>
    </row>
    <row r="337" spans="1:22" ht="15.75" hidden="1" thickBot="1" x14ac:dyDescent="0.3">
      <c r="A337" t="s">
        <v>8791</v>
      </c>
      <c r="B337" s="12">
        <v>45572</v>
      </c>
      <c r="C337" t="s">
        <v>10024</v>
      </c>
      <c r="D337" t="s">
        <v>0</v>
      </c>
      <c r="E337" t="s">
        <v>11105</v>
      </c>
      <c r="F337" t="s">
        <v>636</v>
      </c>
      <c r="G337" t="s">
        <v>637</v>
      </c>
      <c r="H337" s="2">
        <v>0</v>
      </c>
      <c r="I337" s="2">
        <v>0</v>
      </c>
      <c r="J337" s="2">
        <v>0</v>
      </c>
      <c r="K337" s="14">
        <v>113.16</v>
      </c>
      <c r="L337" s="2">
        <v>0</v>
      </c>
      <c r="M337" s="2">
        <v>0</v>
      </c>
      <c r="N337" s="2">
        <v>0</v>
      </c>
      <c r="O337" s="2">
        <v>14.710800000000001</v>
      </c>
      <c r="P337" s="2">
        <v>127.8708</v>
      </c>
      <c r="Q337"/>
      <c r="R337" t="s">
        <v>9712</v>
      </c>
      <c r="S337" t="s">
        <v>9717</v>
      </c>
      <c r="T337" t="s">
        <v>9724</v>
      </c>
      <c r="U337" s="2" t="s">
        <v>9715</v>
      </c>
      <c r="V337" t="s">
        <v>7830</v>
      </c>
    </row>
    <row r="338" spans="1:22" ht="15.75" hidden="1" thickBot="1" x14ac:dyDescent="0.3">
      <c r="A338" t="s">
        <v>8791</v>
      </c>
      <c r="B338" s="12">
        <v>45572</v>
      </c>
      <c r="C338" t="s">
        <v>10024</v>
      </c>
      <c r="D338" t="s">
        <v>0</v>
      </c>
      <c r="E338" t="s">
        <v>11104</v>
      </c>
      <c r="F338" t="s">
        <v>636</v>
      </c>
      <c r="G338" t="s">
        <v>637</v>
      </c>
      <c r="H338" s="2">
        <v>0</v>
      </c>
      <c r="I338" s="2">
        <v>0</v>
      </c>
      <c r="J338" s="2">
        <v>0</v>
      </c>
      <c r="K338" s="14">
        <v>61.1</v>
      </c>
      <c r="L338" s="2">
        <v>0</v>
      </c>
      <c r="M338" s="2">
        <v>0</v>
      </c>
      <c r="N338" s="2">
        <v>0</v>
      </c>
      <c r="O338" s="2">
        <v>7.9430000000000005</v>
      </c>
      <c r="P338" s="2">
        <v>69.043000000000006</v>
      </c>
      <c r="Q338"/>
      <c r="R338" t="s">
        <v>9712</v>
      </c>
      <c r="S338" t="s">
        <v>9717</v>
      </c>
      <c r="T338" t="s">
        <v>9724</v>
      </c>
      <c r="U338" s="2" t="s">
        <v>9715</v>
      </c>
      <c r="V338" t="s">
        <v>7830</v>
      </c>
    </row>
    <row r="339" spans="1:22" ht="15.75" hidden="1" thickBot="1" x14ac:dyDescent="0.3">
      <c r="A339" t="s">
        <v>8791</v>
      </c>
      <c r="B339" s="12">
        <v>45575</v>
      </c>
      <c r="C339" t="s">
        <v>10024</v>
      </c>
      <c r="D339" t="s">
        <v>0</v>
      </c>
      <c r="E339" t="s">
        <v>11103</v>
      </c>
      <c r="F339" t="s">
        <v>6816</v>
      </c>
      <c r="G339" t="s">
        <v>6817</v>
      </c>
      <c r="H339" s="2">
        <v>0</v>
      </c>
      <c r="I339" s="2">
        <v>0</v>
      </c>
      <c r="J339" s="2">
        <v>0</v>
      </c>
      <c r="K339" s="14">
        <v>3.33</v>
      </c>
      <c r="L339" s="2">
        <v>0</v>
      </c>
      <c r="M339" s="2">
        <v>0</v>
      </c>
      <c r="N339" s="2">
        <v>0</v>
      </c>
      <c r="O339" s="2">
        <v>0.43290000000000001</v>
      </c>
      <c r="P339" s="2">
        <v>3.7629000000000001</v>
      </c>
      <c r="Q339"/>
      <c r="R339" t="s">
        <v>9712</v>
      </c>
      <c r="S339" t="s">
        <v>9717</v>
      </c>
      <c r="T339" t="s">
        <v>9724</v>
      </c>
      <c r="U339" s="2" t="s">
        <v>9715</v>
      </c>
      <c r="V339" t="s">
        <v>7830</v>
      </c>
    </row>
    <row r="340" spans="1:22" ht="15.75" hidden="1" thickBot="1" x14ac:dyDescent="0.3">
      <c r="A340" t="s">
        <v>8791</v>
      </c>
      <c r="B340" s="12">
        <v>45581</v>
      </c>
      <c r="C340" t="s">
        <v>10024</v>
      </c>
      <c r="D340" t="s">
        <v>0</v>
      </c>
      <c r="E340" t="s">
        <v>11102</v>
      </c>
      <c r="F340" t="s">
        <v>6816</v>
      </c>
      <c r="G340" t="s">
        <v>6817</v>
      </c>
      <c r="H340" s="2">
        <v>0</v>
      </c>
      <c r="I340" s="2">
        <v>0</v>
      </c>
      <c r="J340" s="2">
        <v>0</v>
      </c>
      <c r="K340" s="14">
        <v>3.58</v>
      </c>
      <c r="L340" s="2">
        <v>0</v>
      </c>
      <c r="M340" s="2">
        <v>0</v>
      </c>
      <c r="N340" s="2">
        <v>0</v>
      </c>
      <c r="O340" s="2">
        <v>0.46540000000000004</v>
      </c>
      <c r="P340" s="2">
        <v>4.0453999999999999</v>
      </c>
      <c r="Q340"/>
      <c r="R340" t="s">
        <v>9712</v>
      </c>
      <c r="S340" t="s">
        <v>9717</v>
      </c>
      <c r="T340" t="s">
        <v>9724</v>
      </c>
      <c r="U340" s="2" t="s">
        <v>9715</v>
      </c>
      <c r="V340" t="s">
        <v>7830</v>
      </c>
    </row>
    <row r="341" spans="1:22" ht="15.75" hidden="1" thickBot="1" x14ac:dyDescent="0.3">
      <c r="A341" t="s">
        <v>8791</v>
      </c>
      <c r="B341" s="12">
        <v>45595</v>
      </c>
      <c r="C341" t="s">
        <v>10024</v>
      </c>
      <c r="D341" t="s">
        <v>0</v>
      </c>
      <c r="E341" t="s">
        <v>11101</v>
      </c>
      <c r="F341" t="s">
        <v>6816</v>
      </c>
      <c r="G341" t="s">
        <v>6817</v>
      </c>
      <c r="H341" s="2">
        <v>0</v>
      </c>
      <c r="I341" s="2">
        <v>0</v>
      </c>
      <c r="J341" s="2">
        <v>0</v>
      </c>
      <c r="K341" s="14">
        <v>9.5500000000000007</v>
      </c>
      <c r="L341" s="2">
        <v>0</v>
      </c>
      <c r="M341" s="2">
        <v>0</v>
      </c>
      <c r="N341" s="2">
        <v>0</v>
      </c>
      <c r="O341" s="2">
        <v>1.2415</v>
      </c>
      <c r="P341" s="2">
        <v>10.791500000000001</v>
      </c>
      <c r="Q341"/>
      <c r="R341" t="s">
        <v>9712</v>
      </c>
      <c r="S341" t="s">
        <v>9717</v>
      </c>
      <c r="T341" t="s">
        <v>9724</v>
      </c>
      <c r="U341" s="2" t="s">
        <v>9715</v>
      </c>
      <c r="V341" t="s">
        <v>7830</v>
      </c>
    </row>
    <row r="342" spans="1:22" ht="15.75" hidden="1" thickBot="1" x14ac:dyDescent="0.3">
      <c r="A342" t="s">
        <v>8791</v>
      </c>
      <c r="B342" s="12">
        <v>45595</v>
      </c>
      <c r="C342" t="s">
        <v>10024</v>
      </c>
      <c r="D342" t="s">
        <v>0</v>
      </c>
      <c r="E342" t="s">
        <v>11100</v>
      </c>
      <c r="F342" t="s">
        <v>6816</v>
      </c>
      <c r="G342" t="s">
        <v>6817</v>
      </c>
      <c r="H342" s="2">
        <v>0</v>
      </c>
      <c r="I342" s="2">
        <v>0</v>
      </c>
      <c r="J342" s="2">
        <v>0</v>
      </c>
      <c r="K342" s="14">
        <v>9.5500000000000007</v>
      </c>
      <c r="L342" s="2">
        <v>0</v>
      </c>
      <c r="M342" s="2">
        <v>0</v>
      </c>
      <c r="N342" s="2">
        <v>0</v>
      </c>
      <c r="O342" s="2">
        <v>1.2415</v>
      </c>
      <c r="P342" s="2">
        <v>10.791500000000001</v>
      </c>
      <c r="Q342"/>
      <c r="R342" t="s">
        <v>9712</v>
      </c>
      <c r="S342" t="s">
        <v>9717</v>
      </c>
      <c r="T342" t="s">
        <v>9724</v>
      </c>
      <c r="U342" s="2" t="s">
        <v>9715</v>
      </c>
      <c r="V342" t="s">
        <v>7830</v>
      </c>
    </row>
    <row r="343" spans="1:22" ht="15.75" hidden="1" thickBot="1" x14ac:dyDescent="0.3">
      <c r="A343" t="s">
        <v>8791</v>
      </c>
      <c r="B343" s="12">
        <v>45580</v>
      </c>
      <c r="C343" t="s">
        <v>10024</v>
      </c>
      <c r="D343" t="s">
        <v>0</v>
      </c>
      <c r="E343" t="s">
        <v>11099</v>
      </c>
      <c r="F343" t="s">
        <v>5962</v>
      </c>
      <c r="G343" t="s">
        <v>5963</v>
      </c>
      <c r="H343" s="2">
        <v>0</v>
      </c>
      <c r="I343" s="2">
        <v>0</v>
      </c>
      <c r="J343" s="2">
        <v>0</v>
      </c>
      <c r="K343" s="14">
        <v>17.5</v>
      </c>
      <c r="L343" s="2">
        <v>0</v>
      </c>
      <c r="M343" s="2">
        <v>0</v>
      </c>
      <c r="N343" s="2">
        <v>0</v>
      </c>
      <c r="O343" s="2">
        <v>2.2749999999999999</v>
      </c>
      <c r="P343" s="2">
        <v>19.774999999999999</v>
      </c>
      <c r="Q343"/>
      <c r="R343" t="s">
        <v>9712</v>
      </c>
      <c r="S343" t="s">
        <v>9717</v>
      </c>
      <c r="T343" t="s">
        <v>9724</v>
      </c>
      <c r="U343" s="2" t="s">
        <v>9715</v>
      </c>
      <c r="V343" t="s">
        <v>7830</v>
      </c>
    </row>
    <row r="344" spans="1:22" ht="15.75" hidden="1" thickBot="1" x14ac:dyDescent="0.3">
      <c r="A344" t="s">
        <v>8791</v>
      </c>
      <c r="B344" s="12">
        <v>45580</v>
      </c>
      <c r="C344" t="s">
        <v>10024</v>
      </c>
      <c r="D344" t="s">
        <v>0</v>
      </c>
      <c r="E344" t="s">
        <v>11098</v>
      </c>
      <c r="F344" t="s">
        <v>5962</v>
      </c>
      <c r="G344" t="s">
        <v>5963</v>
      </c>
      <c r="H344" s="2">
        <v>0</v>
      </c>
      <c r="I344" s="2">
        <v>0</v>
      </c>
      <c r="J344" s="2">
        <v>0</v>
      </c>
      <c r="K344" s="14">
        <v>80.5</v>
      </c>
      <c r="L344" s="2">
        <v>0</v>
      </c>
      <c r="M344" s="2">
        <v>0</v>
      </c>
      <c r="N344" s="2">
        <v>0</v>
      </c>
      <c r="O344" s="2">
        <v>10.465</v>
      </c>
      <c r="P344" s="2">
        <v>90.965000000000003</v>
      </c>
      <c r="Q344"/>
      <c r="R344" t="s">
        <v>9712</v>
      </c>
      <c r="S344" t="s">
        <v>9717</v>
      </c>
      <c r="T344" t="s">
        <v>9724</v>
      </c>
      <c r="U344" s="2" t="s">
        <v>9715</v>
      </c>
      <c r="V344" t="s">
        <v>7830</v>
      </c>
    </row>
    <row r="345" spans="1:22" ht="15.75" hidden="1" thickBot="1" x14ac:dyDescent="0.3">
      <c r="A345" t="s">
        <v>8791</v>
      </c>
      <c r="B345" s="12">
        <v>45587</v>
      </c>
      <c r="C345" t="s">
        <v>10024</v>
      </c>
      <c r="D345" t="s">
        <v>0</v>
      </c>
      <c r="E345" t="s">
        <v>11097</v>
      </c>
      <c r="F345" t="s">
        <v>5962</v>
      </c>
      <c r="G345" t="s">
        <v>5963</v>
      </c>
      <c r="H345" s="2">
        <v>0</v>
      </c>
      <c r="I345" s="2">
        <v>0</v>
      </c>
      <c r="J345" s="2">
        <v>0</v>
      </c>
      <c r="K345" s="14">
        <v>62.55</v>
      </c>
      <c r="L345" s="2">
        <v>0</v>
      </c>
      <c r="M345" s="2">
        <v>0</v>
      </c>
      <c r="N345" s="2">
        <v>0</v>
      </c>
      <c r="O345" s="2">
        <v>8.1314999999999991</v>
      </c>
      <c r="P345" s="2">
        <v>70.6815</v>
      </c>
      <c r="Q345"/>
      <c r="R345" t="s">
        <v>9712</v>
      </c>
      <c r="S345" t="s">
        <v>9717</v>
      </c>
      <c r="T345" t="s">
        <v>9724</v>
      </c>
      <c r="U345" s="2" t="s">
        <v>9715</v>
      </c>
      <c r="V345" t="s">
        <v>7830</v>
      </c>
    </row>
    <row r="346" spans="1:22" ht="15.75" hidden="1" thickBot="1" x14ac:dyDescent="0.3">
      <c r="A346" t="s">
        <v>8791</v>
      </c>
      <c r="B346" s="12">
        <v>45590</v>
      </c>
      <c r="C346" t="s">
        <v>10024</v>
      </c>
      <c r="D346" t="s">
        <v>0</v>
      </c>
      <c r="E346" t="s">
        <v>11096</v>
      </c>
      <c r="F346" t="s">
        <v>8881</v>
      </c>
      <c r="G346" t="s">
        <v>8882</v>
      </c>
      <c r="H346" s="2">
        <v>0</v>
      </c>
      <c r="I346" s="2">
        <v>0</v>
      </c>
      <c r="J346" s="2">
        <v>0</v>
      </c>
      <c r="K346" s="14">
        <v>10</v>
      </c>
      <c r="L346" s="2">
        <v>0</v>
      </c>
      <c r="M346" s="2">
        <v>0</v>
      </c>
      <c r="N346" s="2">
        <v>0</v>
      </c>
      <c r="O346" s="2">
        <v>1.3</v>
      </c>
      <c r="P346" s="2">
        <v>11.3</v>
      </c>
      <c r="Q346"/>
      <c r="R346" t="s">
        <v>9712</v>
      </c>
      <c r="S346" t="s">
        <v>9717</v>
      </c>
      <c r="T346" t="s">
        <v>9724</v>
      </c>
      <c r="U346" s="2" t="s">
        <v>9715</v>
      </c>
      <c r="V346" t="s">
        <v>7830</v>
      </c>
    </row>
    <row r="347" spans="1:22" ht="15.75" hidden="1" thickBot="1" x14ac:dyDescent="0.3">
      <c r="A347" t="s">
        <v>8791</v>
      </c>
      <c r="B347" s="12">
        <v>45596</v>
      </c>
      <c r="C347" t="s">
        <v>10024</v>
      </c>
      <c r="D347" t="s">
        <v>0</v>
      </c>
      <c r="E347" t="s">
        <v>11095</v>
      </c>
      <c r="F347" t="s">
        <v>8881</v>
      </c>
      <c r="G347" t="s">
        <v>8882</v>
      </c>
      <c r="H347" s="2">
        <v>0</v>
      </c>
      <c r="I347" s="2">
        <v>0</v>
      </c>
      <c r="J347" s="2">
        <v>0</v>
      </c>
      <c r="K347" s="14">
        <v>15.75</v>
      </c>
      <c r="L347" s="2">
        <v>0</v>
      </c>
      <c r="M347" s="2">
        <v>0</v>
      </c>
      <c r="N347" s="2">
        <v>0</v>
      </c>
      <c r="O347" s="2">
        <v>2.0474999999999999</v>
      </c>
      <c r="P347" s="2">
        <v>17.797499999999999</v>
      </c>
      <c r="Q347"/>
      <c r="R347" t="s">
        <v>9712</v>
      </c>
      <c r="S347" t="s">
        <v>9717</v>
      </c>
      <c r="T347" t="s">
        <v>9724</v>
      </c>
      <c r="U347" s="2" t="s">
        <v>9715</v>
      </c>
      <c r="V347" t="s">
        <v>7830</v>
      </c>
    </row>
    <row r="348" spans="1:22" ht="15.75" hidden="1" thickBot="1" x14ac:dyDescent="0.3">
      <c r="A348" t="s">
        <v>8791</v>
      </c>
      <c r="B348" s="12">
        <v>45596</v>
      </c>
      <c r="C348" t="s">
        <v>10024</v>
      </c>
      <c r="D348" t="s">
        <v>0</v>
      </c>
      <c r="E348" t="s">
        <v>11094</v>
      </c>
      <c r="F348" t="s">
        <v>8881</v>
      </c>
      <c r="G348" t="s">
        <v>8882</v>
      </c>
      <c r="H348" s="2">
        <v>0</v>
      </c>
      <c r="I348" s="2">
        <v>0</v>
      </c>
      <c r="J348" s="2">
        <v>0</v>
      </c>
      <c r="K348" s="14">
        <v>44.4</v>
      </c>
      <c r="L348" s="2">
        <v>0</v>
      </c>
      <c r="M348" s="2">
        <v>0</v>
      </c>
      <c r="N348" s="2">
        <v>0</v>
      </c>
      <c r="O348" s="2">
        <v>5.7720000000000002</v>
      </c>
      <c r="P348" s="2">
        <v>50.171999999999997</v>
      </c>
      <c r="Q348"/>
      <c r="R348" t="s">
        <v>9712</v>
      </c>
      <c r="S348" t="s">
        <v>9717</v>
      </c>
      <c r="T348" t="s">
        <v>9724</v>
      </c>
      <c r="U348" s="2" t="s">
        <v>9715</v>
      </c>
      <c r="V348" t="s">
        <v>7830</v>
      </c>
    </row>
    <row r="349" spans="1:22" ht="15.75" hidden="1" thickBot="1" x14ac:dyDescent="0.3">
      <c r="A349" t="s">
        <v>8791</v>
      </c>
      <c r="B349" s="12">
        <v>45572</v>
      </c>
      <c r="C349" t="s">
        <v>10024</v>
      </c>
      <c r="D349" t="s">
        <v>0</v>
      </c>
      <c r="E349" t="s">
        <v>11093</v>
      </c>
      <c r="F349" t="s">
        <v>1312</v>
      </c>
      <c r="G349" t="s">
        <v>1313</v>
      </c>
      <c r="H349" s="2">
        <v>0</v>
      </c>
      <c r="I349" s="2">
        <v>0</v>
      </c>
      <c r="J349" s="2">
        <v>0</v>
      </c>
      <c r="K349" s="14">
        <v>26.82</v>
      </c>
      <c r="L349" s="2">
        <v>0</v>
      </c>
      <c r="M349" s="2">
        <v>0</v>
      </c>
      <c r="N349" s="2">
        <v>0</v>
      </c>
      <c r="O349" s="2">
        <v>3.4866000000000001</v>
      </c>
      <c r="P349" s="2">
        <v>30.3066</v>
      </c>
      <c r="Q349"/>
      <c r="R349" t="s">
        <v>9712</v>
      </c>
      <c r="S349" t="s">
        <v>9717</v>
      </c>
      <c r="T349" t="s">
        <v>9724</v>
      </c>
      <c r="U349" s="2" t="s">
        <v>9715</v>
      </c>
      <c r="V349" t="s">
        <v>7830</v>
      </c>
    </row>
    <row r="350" spans="1:22" ht="15.75" hidden="1" thickBot="1" x14ac:dyDescent="0.3">
      <c r="A350" t="s">
        <v>8791</v>
      </c>
      <c r="B350" s="12">
        <v>45596</v>
      </c>
      <c r="C350" t="s">
        <v>10024</v>
      </c>
      <c r="D350" t="s">
        <v>0</v>
      </c>
      <c r="E350" t="s">
        <v>11092</v>
      </c>
      <c r="F350" t="s">
        <v>1312</v>
      </c>
      <c r="G350" t="s">
        <v>1313</v>
      </c>
      <c r="H350" s="2">
        <v>0</v>
      </c>
      <c r="I350" s="2">
        <v>0</v>
      </c>
      <c r="J350" s="2">
        <v>0</v>
      </c>
      <c r="K350" s="14">
        <v>41.26</v>
      </c>
      <c r="L350" s="2">
        <v>0</v>
      </c>
      <c r="M350" s="2">
        <v>0</v>
      </c>
      <c r="N350" s="2">
        <v>0</v>
      </c>
      <c r="O350" s="2">
        <v>5.3638000000000003</v>
      </c>
      <c r="P350" s="2">
        <v>46.623799999999996</v>
      </c>
      <c r="Q350"/>
      <c r="R350" t="s">
        <v>9712</v>
      </c>
      <c r="S350" t="s">
        <v>9717</v>
      </c>
      <c r="T350" t="s">
        <v>9724</v>
      </c>
      <c r="U350" s="2" t="s">
        <v>9715</v>
      </c>
      <c r="V350" t="s">
        <v>7830</v>
      </c>
    </row>
    <row r="351" spans="1:22" ht="15.75" hidden="1" thickBot="1" x14ac:dyDescent="0.3">
      <c r="A351" t="s">
        <v>8791</v>
      </c>
      <c r="B351" s="12">
        <v>45566</v>
      </c>
      <c r="C351" t="s">
        <v>10024</v>
      </c>
      <c r="D351" t="s">
        <v>0</v>
      </c>
      <c r="E351" t="s">
        <v>11091</v>
      </c>
      <c r="F351" t="s">
        <v>2522</v>
      </c>
      <c r="G351" t="s">
        <v>2523</v>
      </c>
      <c r="H351" s="2">
        <v>0</v>
      </c>
      <c r="I351" s="2">
        <v>0</v>
      </c>
      <c r="J351" s="2">
        <v>0</v>
      </c>
      <c r="K351" s="14">
        <v>5.6</v>
      </c>
      <c r="L351" s="2">
        <v>0</v>
      </c>
      <c r="M351" s="2">
        <v>0</v>
      </c>
      <c r="N351" s="2">
        <v>0</v>
      </c>
      <c r="O351" s="2">
        <v>0.72799999999999998</v>
      </c>
      <c r="P351" s="2">
        <v>6.3279999999999994</v>
      </c>
      <c r="Q351"/>
      <c r="R351" t="s">
        <v>9712</v>
      </c>
      <c r="S351" t="s">
        <v>9717</v>
      </c>
      <c r="T351" t="s">
        <v>9724</v>
      </c>
      <c r="U351" s="2" t="s">
        <v>9715</v>
      </c>
      <c r="V351" t="s">
        <v>7830</v>
      </c>
    </row>
    <row r="352" spans="1:22" ht="15.75" hidden="1" thickBot="1" x14ac:dyDescent="0.3">
      <c r="A352" t="s">
        <v>8791</v>
      </c>
      <c r="B352" s="12">
        <v>45596</v>
      </c>
      <c r="C352" t="s">
        <v>7503</v>
      </c>
      <c r="D352" t="s">
        <v>0</v>
      </c>
      <c r="E352">
        <v>737</v>
      </c>
      <c r="F352" t="s">
        <v>8843</v>
      </c>
      <c r="G352" t="s">
        <v>8844</v>
      </c>
      <c r="H352" s="2">
        <v>0</v>
      </c>
      <c r="I352" s="2">
        <v>0</v>
      </c>
      <c r="J352" s="2">
        <v>0</v>
      </c>
      <c r="K352" s="14">
        <v>6.63</v>
      </c>
      <c r="L352" s="2">
        <v>0</v>
      </c>
      <c r="M352" s="2">
        <v>0</v>
      </c>
      <c r="N352" s="2">
        <v>0</v>
      </c>
      <c r="O352" s="2">
        <v>0.8619</v>
      </c>
      <c r="P352" s="2">
        <v>7.4919000000000002</v>
      </c>
      <c r="Q352"/>
      <c r="R352" t="s">
        <v>9712</v>
      </c>
      <c r="S352" t="s">
        <v>9717</v>
      </c>
      <c r="T352" t="s">
        <v>9724</v>
      </c>
      <c r="U352" s="2" t="s">
        <v>9715</v>
      </c>
      <c r="V352" t="s">
        <v>7830</v>
      </c>
    </row>
    <row r="353" spans="1:22" ht="15.75" hidden="1" thickBot="1" x14ac:dyDescent="0.3">
      <c r="A353" t="s">
        <v>8791</v>
      </c>
      <c r="B353" s="12">
        <v>45595</v>
      </c>
      <c r="C353" t="s">
        <v>7503</v>
      </c>
      <c r="D353" t="s">
        <v>0</v>
      </c>
      <c r="E353">
        <v>4746</v>
      </c>
      <c r="F353" t="s">
        <v>8871</v>
      </c>
      <c r="G353" t="s">
        <v>8872</v>
      </c>
      <c r="H353" s="2">
        <v>0</v>
      </c>
      <c r="I353" s="2">
        <v>0</v>
      </c>
      <c r="J353" s="2">
        <v>0</v>
      </c>
      <c r="K353" s="14">
        <v>28.32</v>
      </c>
      <c r="L353" s="2">
        <v>0</v>
      </c>
      <c r="M353" s="2">
        <v>0</v>
      </c>
      <c r="N353" s="2">
        <v>0</v>
      </c>
      <c r="O353" s="2">
        <v>3.6816</v>
      </c>
      <c r="P353" s="2">
        <v>32.001600000000003</v>
      </c>
      <c r="Q353"/>
      <c r="R353" t="s">
        <v>9712</v>
      </c>
      <c r="S353" t="s">
        <v>9717</v>
      </c>
      <c r="T353" t="s">
        <v>9724</v>
      </c>
      <c r="U353" s="2" t="s">
        <v>9715</v>
      </c>
      <c r="V353" t="s">
        <v>7830</v>
      </c>
    </row>
    <row r="354" spans="1:22" ht="15.75" hidden="1" thickBot="1" x14ac:dyDescent="0.3">
      <c r="A354" t="s">
        <v>8791</v>
      </c>
      <c r="B354" s="12">
        <v>45595</v>
      </c>
      <c r="C354" t="s">
        <v>7503</v>
      </c>
      <c r="D354" t="s">
        <v>0</v>
      </c>
      <c r="E354">
        <v>946</v>
      </c>
      <c r="F354" t="s">
        <v>8823</v>
      </c>
      <c r="G354" t="s">
        <v>8824</v>
      </c>
      <c r="H354" s="2">
        <v>0</v>
      </c>
      <c r="I354" s="2">
        <v>0</v>
      </c>
      <c r="J354" s="2">
        <v>0</v>
      </c>
      <c r="K354" s="14">
        <v>51.78</v>
      </c>
      <c r="L354" s="2">
        <v>0</v>
      </c>
      <c r="M354" s="2">
        <v>0</v>
      </c>
      <c r="N354" s="2">
        <v>0</v>
      </c>
      <c r="O354" s="2">
        <v>6.7314000000000007</v>
      </c>
      <c r="P354" s="2">
        <v>58.511400000000002</v>
      </c>
      <c r="Q354"/>
      <c r="R354" t="s">
        <v>9712</v>
      </c>
      <c r="S354" t="s">
        <v>9717</v>
      </c>
      <c r="T354" t="s">
        <v>9724</v>
      </c>
      <c r="U354" s="2" t="s">
        <v>9715</v>
      </c>
      <c r="V354" t="s">
        <v>7830</v>
      </c>
    </row>
    <row r="355" spans="1:22" ht="15.75" hidden="1" thickBot="1" x14ac:dyDescent="0.3">
      <c r="A355" t="s">
        <v>8791</v>
      </c>
      <c r="B355" s="12">
        <v>45595</v>
      </c>
      <c r="C355" t="s">
        <v>7503</v>
      </c>
      <c r="D355" t="s">
        <v>0</v>
      </c>
      <c r="E355">
        <v>761</v>
      </c>
      <c r="F355" t="s">
        <v>8843</v>
      </c>
      <c r="G355" t="s">
        <v>8844</v>
      </c>
      <c r="H355" s="2">
        <v>0</v>
      </c>
      <c r="I355" s="2">
        <v>0</v>
      </c>
      <c r="J355" s="2">
        <v>0</v>
      </c>
      <c r="K355" s="14">
        <v>5.75</v>
      </c>
      <c r="L355" s="2">
        <v>0</v>
      </c>
      <c r="M355" s="2">
        <v>0</v>
      </c>
      <c r="N355" s="2">
        <v>0</v>
      </c>
      <c r="O355" s="2">
        <v>0.74750000000000005</v>
      </c>
      <c r="P355" s="2">
        <v>6.4975000000000005</v>
      </c>
      <c r="Q355"/>
      <c r="R355" t="s">
        <v>9712</v>
      </c>
      <c r="S355" t="s">
        <v>9717</v>
      </c>
      <c r="T355" t="s">
        <v>9724</v>
      </c>
      <c r="U355" s="2" t="s">
        <v>9715</v>
      </c>
      <c r="V355" t="s">
        <v>7830</v>
      </c>
    </row>
    <row r="356" spans="1:22" ht="15.75" hidden="1" thickBot="1" x14ac:dyDescent="0.3">
      <c r="A356" t="s">
        <v>8791</v>
      </c>
      <c r="B356" s="12">
        <v>45594</v>
      </c>
      <c r="C356" t="s">
        <v>7503</v>
      </c>
      <c r="D356" t="s">
        <v>0</v>
      </c>
      <c r="E356">
        <v>4720</v>
      </c>
      <c r="F356" t="s">
        <v>8871</v>
      </c>
      <c r="G356" t="s">
        <v>8872</v>
      </c>
      <c r="H356" s="2">
        <v>0</v>
      </c>
      <c r="I356" s="2">
        <v>0</v>
      </c>
      <c r="J356" s="2">
        <v>0</v>
      </c>
      <c r="K356" s="14">
        <v>96.9</v>
      </c>
      <c r="L356" s="2">
        <v>0</v>
      </c>
      <c r="M356" s="2">
        <v>0</v>
      </c>
      <c r="N356" s="2">
        <v>0</v>
      </c>
      <c r="O356" s="2">
        <v>12.597000000000001</v>
      </c>
      <c r="P356" s="2">
        <v>109.49700000000001</v>
      </c>
      <c r="Q356"/>
      <c r="R356" t="s">
        <v>9712</v>
      </c>
      <c r="S356" t="s">
        <v>9717</v>
      </c>
      <c r="T356" t="s">
        <v>9724</v>
      </c>
      <c r="U356" s="2" t="s">
        <v>9715</v>
      </c>
      <c r="V356" t="s">
        <v>7830</v>
      </c>
    </row>
    <row r="357" spans="1:22" ht="15.75" hidden="1" thickBot="1" x14ac:dyDescent="0.3">
      <c r="A357" t="s">
        <v>8791</v>
      </c>
      <c r="B357" s="12">
        <v>45593</v>
      </c>
      <c r="C357" t="s">
        <v>7503</v>
      </c>
      <c r="D357" t="s">
        <v>0</v>
      </c>
      <c r="E357">
        <v>48669</v>
      </c>
      <c r="F357" t="s">
        <v>1446</v>
      </c>
      <c r="G357" t="s">
        <v>1447</v>
      </c>
      <c r="H357" s="2">
        <v>1.32</v>
      </c>
      <c r="I357" s="2">
        <v>0</v>
      </c>
      <c r="J357" s="2">
        <v>0</v>
      </c>
      <c r="K357" s="14">
        <v>12.11</v>
      </c>
      <c r="L357" s="2">
        <v>0</v>
      </c>
      <c r="M357" s="2">
        <v>0</v>
      </c>
      <c r="N357" s="2">
        <v>0</v>
      </c>
      <c r="O357" s="2">
        <v>1.5743</v>
      </c>
      <c r="P357" s="2">
        <v>15.004300000000001</v>
      </c>
      <c r="Q357"/>
      <c r="R357" t="s">
        <v>9712</v>
      </c>
      <c r="S357" t="s">
        <v>9717</v>
      </c>
      <c r="T357" t="s">
        <v>9724</v>
      </c>
      <c r="U357" s="2" t="s">
        <v>9715</v>
      </c>
      <c r="V357" t="s">
        <v>7830</v>
      </c>
    </row>
    <row r="358" spans="1:22" ht="15.75" hidden="1" thickBot="1" x14ac:dyDescent="0.3">
      <c r="A358" t="s">
        <v>8791</v>
      </c>
      <c r="B358" s="12">
        <v>45590</v>
      </c>
      <c r="C358" t="s">
        <v>7503</v>
      </c>
      <c r="D358" t="s">
        <v>0</v>
      </c>
      <c r="E358">
        <v>4993</v>
      </c>
      <c r="F358" t="s">
        <v>8877</v>
      </c>
      <c r="G358" t="s">
        <v>8878</v>
      </c>
      <c r="H358" s="2">
        <v>0</v>
      </c>
      <c r="I358" s="2">
        <v>0</v>
      </c>
      <c r="J358" s="2">
        <v>0</v>
      </c>
      <c r="K358" s="14">
        <v>65.84</v>
      </c>
      <c r="L358" s="2">
        <v>0</v>
      </c>
      <c r="M358" s="2">
        <v>0</v>
      </c>
      <c r="N358" s="2">
        <v>0</v>
      </c>
      <c r="O358" s="2">
        <v>8.5592000000000006</v>
      </c>
      <c r="P358" s="2">
        <v>74.399200000000008</v>
      </c>
      <c r="Q358"/>
      <c r="R358" t="s">
        <v>9712</v>
      </c>
      <c r="S358" t="s">
        <v>9717</v>
      </c>
      <c r="T358" t="s">
        <v>9724</v>
      </c>
      <c r="U358" s="2" t="s">
        <v>9715</v>
      </c>
      <c r="V358" t="s">
        <v>7830</v>
      </c>
    </row>
    <row r="359" spans="1:22" ht="15.75" hidden="1" thickBot="1" x14ac:dyDescent="0.3">
      <c r="A359" t="s">
        <v>8791</v>
      </c>
      <c r="B359" s="12">
        <v>45590</v>
      </c>
      <c r="C359" t="s">
        <v>7503</v>
      </c>
      <c r="D359" t="s">
        <v>0</v>
      </c>
      <c r="E359">
        <v>4595</v>
      </c>
      <c r="F359" t="s">
        <v>8871</v>
      </c>
      <c r="G359" t="s">
        <v>8872</v>
      </c>
      <c r="H359" s="2">
        <v>0</v>
      </c>
      <c r="I359" s="2">
        <v>0</v>
      </c>
      <c r="J359" s="2">
        <v>0</v>
      </c>
      <c r="K359" s="14">
        <v>46.46</v>
      </c>
      <c r="L359" s="2">
        <v>0</v>
      </c>
      <c r="M359" s="2">
        <v>0</v>
      </c>
      <c r="N359" s="2">
        <v>0</v>
      </c>
      <c r="O359" s="2">
        <v>6.0398000000000005</v>
      </c>
      <c r="P359" s="2">
        <v>52.4998</v>
      </c>
      <c r="Q359"/>
      <c r="R359" t="s">
        <v>9712</v>
      </c>
      <c r="S359" t="s">
        <v>9717</v>
      </c>
      <c r="T359" t="s">
        <v>9724</v>
      </c>
      <c r="U359" s="2" t="s">
        <v>9715</v>
      </c>
      <c r="V359" t="s">
        <v>7830</v>
      </c>
    </row>
    <row r="360" spans="1:22" ht="15.75" hidden="1" thickBot="1" x14ac:dyDescent="0.3">
      <c r="A360" t="s">
        <v>8791</v>
      </c>
      <c r="B360" s="12">
        <v>45590</v>
      </c>
      <c r="C360" t="s">
        <v>7503</v>
      </c>
      <c r="D360" t="s">
        <v>0</v>
      </c>
      <c r="E360">
        <v>49766</v>
      </c>
      <c r="F360" t="s">
        <v>1448</v>
      </c>
      <c r="G360" t="s">
        <v>1449</v>
      </c>
      <c r="H360" s="2">
        <v>0.44</v>
      </c>
      <c r="I360" s="2">
        <v>0</v>
      </c>
      <c r="J360" s="2">
        <v>0</v>
      </c>
      <c r="K360" s="14">
        <v>4.04</v>
      </c>
      <c r="L360" s="2">
        <v>0</v>
      </c>
      <c r="M360" s="2">
        <v>0</v>
      </c>
      <c r="N360" s="2">
        <v>0</v>
      </c>
      <c r="O360" s="2">
        <v>0.5252</v>
      </c>
      <c r="P360" s="2">
        <v>5.0052000000000003</v>
      </c>
      <c r="Q360"/>
      <c r="R360" t="s">
        <v>9712</v>
      </c>
      <c r="S360" t="s">
        <v>9717</v>
      </c>
      <c r="T360" t="s">
        <v>9724</v>
      </c>
      <c r="U360" s="2" t="s">
        <v>9715</v>
      </c>
      <c r="V360" t="s">
        <v>7830</v>
      </c>
    </row>
    <row r="361" spans="1:22" ht="15.75" hidden="1" thickBot="1" x14ac:dyDescent="0.3">
      <c r="A361" t="s">
        <v>8791</v>
      </c>
      <c r="B361" s="12">
        <v>45590</v>
      </c>
      <c r="C361" t="s">
        <v>7503</v>
      </c>
      <c r="D361" t="s">
        <v>0</v>
      </c>
      <c r="E361">
        <v>125</v>
      </c>
      <c r="F361" t="s">
        <v>9003</v>
      </c>
      <c r="G361" t="s">
        <v>9004</v>
      </c>
      <c r="H361" s="2">
        <v>0</v>
      </c>
      <c r="I361" s="2">
        <v>0</v>
      </c>
      <c r="J361" s="2">
        <v>0</v>
      </c>
      <c r="K361" s="14">
        <v>12.39</v>
      </c>
      <c r="L361" s="2">
        <v>0</v>
      </c>
      <c r="M361" s="2">
        <v>0</v>
      </c>
      <c r="N361" s="2">
        <v>0</v>
      </c>
      <c r="O361" s="2">
        <v>1.6107</v>
      </c>
      <c r="P361" s="2">
        <v>14.0007</v>
      </c>
      <c r="Q361"/>
      <c r="R361" t="s">
        <v>9712</v>
      </c>
      <c r="S361" t="s">
        <v>9717</v>
      </c>
      <c r="T361" t="s">
        <v>9724</v>
      </c>
      <c r="U361" s="2" t="s">
        <v>9715</v>
      </c>
      <c r="V361" t="s">
        <v>7830</v>
      </c>
    </row>
    <row r="362" spans="1:22" ht="15.75" hidden="1" thickBot="1" x14ac:dyDescent="0.3">
      <c r="A362" t="s">
        <v>8791</v>
      </c>
      <c r="B362" s="12">
        <v>45590</v>
      </c>
      <c r="C362" t="s">
        <v>7503</v>
      </c>
      <c r="D362" t="s">
        <v>0</v>
      </c>
      <c r="E362">
        <v>2462</v>
      </c>
      <c r="F362" t="s">
        <v>8847</v>
      </c>
      <c r="G362" t="s">
        <v>8848</v>
      </c>
      <c r="H362" s="2">
        <v>0</v>
      </c>
      <c r="I362" s="2">
        <v>0</v>
      </c>
      <c r="J362" s="2">
        <v>0</v>
      </c>
      <c r="K362" s="14">
        <v>2.85</v>
      </c>
      <c r="L362" s="2">
        <v>0</v>
      </c>
      <c r="M362" s="2">
        <v>0</v>
      </c>
      <c r="N362" s="2">
        <v>0</v>
      </c>
      <c r="O362" s="2">
        <v>0.37050000000000005</v>
      </c>
      <c r="P362" s="2">
        <v>3.2205000000000004</v>
      </c>
      <c r="Q362"/>
      <c r="R362" t="s">
        <v>9712</v>
      </c>
      <c r="S362" t="s">
        <v>9717</v>
      </c>
      <c r="T362" t="s">
        <v>9724</v>
      </c>
      <c r="U362" s="2" t="s">
        <v>9715</v>
      </c>
      <c r="V362" t="s">
        <v>7830</v>
      </c>
    </row>
    <row r="363" spans="1:22" ht="15.75" hidden="1" thickBot="1" x14ac:dyDescent="0.3">
      <c r="A363" t="s">
        <v>8791</v>
      </c>
      <c r="B363" s="12">
        <v>45590</v>
      </c>
      <c r="C363" t="s">
        <v>7503</v>
      </c>
      <c r="D363" t="s">
        <v>0</v>
      </c>
      <c r="E363">
        <v>1116</v>
      </c>
      <c r="F363" t="s">
        <v>11089</v>
      </c>
      <c r="G363" t="s">
        <v>11090</v>
      </c>
      <c r="H363" s="2">
        <v>0</v>
      </c>
      <c r="I363" s="2">
        <v>0</v>
      </c>
      <c r="J363" s="2">
        <v>0</v>
      </c>
      <c r="K363" s="14">
        <v>13.05</v>
      </c>
      <c r="L363" s="2">
        <v>0</v>
      </c>
      <c r="M363" s="2">
        <v>0</v>
      </c>
      <c r="N363" s="2">
        <v>0</v>
      </c>
      <c r="O363" s="2">
        <v>1.6965000000000001</v>
      </c>
      <c r="P363" s="2">
        <v>14.746500000000001</v>
      </c>
      <c r="Q363"/>
      <c r="R363" t="s">
        <v>9712</v>
      </c>
      <c r="S363" t="s">
        <v>9717</v>
      </c>
      <c r="T363" t="s">
        <v>9724</v>
      </c>
      <c r="U363" s="2" t="s">
        <v>9715</v>
      </c>
      <c r="V363" t="s">
        <v>7830</v>
      </c>
    </row>
    <row r="364" spans="1:22" ht="15.75" hidden="1" thickBot="1" x14ac:dyDescent="0.3">
      <c r="A364" t="s">
        <v>8791</v>
      </c>
      <c r="B364" s="12">
        <v>45590</v>
      </c>
      <c r="C364" t="s">
        <v>7503</v>
      </c>
      <c r="D364" t="s">
        <v>0</v>
      </c>
      <c r="E364">
        <v>49713</v>
      </c>
      <c r="F364" t="s">
        <v>1448</v>
      </c>
      <c r="G364" t="s">
        <v>1449</v>
      </c>
      <c r="H364" s="2">
        <v>0.44</v>
      </c>
      <c r="I364" s="2">
        <v>0</v>
      </c>
      <c r="J364" s="2">
        <v>0</v>
      </c>
      <c r="K364" s="14">
        <v>4.04</v>
      </c>
      <c r="L364" s="2">
        <v>0</v>
      </c>
      <c r="M364" s="2">
        <v>0</v>
      </c>
      <c r="N364" s="2">
        <v>0</v>
      </c>
      <c r="O364" s="2">
        <v>0.5252</v>
      </c>
      <c r="P364" s="2">
        <v>5.0052000000000003</v>
      </c>
      <c r="Q364"/>
      <c r="R364" t="s">
        <v>9712</v>
      </c>
      <c r="S364" t="s">
        <v>9717</v>
      </c>
      <c r="T364" t="s">
        <v>9724</v>
      </c>
      <c r="U364" s="2" t="s">
        <v>9715</v>
      </c>
      <c r="V364" t="s">
        <v>7830</v>
      </c>
    </row>
    <row r="365" spans="1:22" ht="15.75" hidden="1" thickBot="1" x14ac:dyDescent="0.3">
      <c r="A365" t="s">
        <v>8791</v>
      </c>
      <c r="B365" s="12">
        <v>45589</v>
      </c>
      <c r="C365" t="s">
        <v>7503</v>
      </c>
      <c r="D365" t="s">
        <v>0</v>
      </c>
      <c r="E365">
        <v>399</v>
      </c>
      <c r="F365" t="s">
        <v>8916</v>
      </c>
      <c r="G365" t="s">
        <v>8917</v>
      </c>
      <c r="H365" s="2">
        <v>0</v>
      </c>
      <c r="I365" s="2">
        <v>0</v>
      </c>
      <c r="J365" s="2">
        <v>0</v>
      </c>
      <c r="K365" s="14">
        <v>17.68</v>
      </c>
      <c r="L365" s="2">
        <v>0</v>
      </c>
      <c r="M365" s="2">
        <v>0</v>
      </c>
      <c r="N365" s="2">
        <v>0</v>
      </c>
      <c r="O365" s="2">
        <v>2.2984</v>
      </c>
      <c r="P365" s="2">
        <v>19.978400000000001</v>
      </c>
      <c r="Q365"/>
      <c r="R365" t="s">
        <v>9712</v>
      </c>
      <c r="S365" t="s">
        <v>9717</v>
      </c>
      <c r="T365" t="s">
        <v>9724</v>
      </c>
      <c r="U365" s="2" t="s">
        <v>9715</v>
      </c>
      <c r="V365" t="s">
        <v>7830</v>
      </c>
    </row>
    <row r="366" spans="1:22" ht="15.75" hidden="1" thickBot="1" x14ac:dyDescent="0.3">
      <c r="A366" t="s">
        <v>8791</v>
      </c>
      <c r="B366" s="12">
        <v>45589</v>
      </c>
      <c r="C366" t="s">
        <v>7503</v>
      </c>
      <c r="D366" t="s">
        <v>0</v>
      </c>
      <c r="E366">
        <v>2329</v>
      </c>
      <c r="F366" t="s">
        <v>8929</v>
      </c>
      <c r="G366" t="s">
        <v>8930</v>
      </c>
      <c r="H366" s="2">
        <v>0</v>
      </c>
      <c r="I366" s="2">
        <v>0</v>
      </c>
      <c r="J366" s="2">
        <v>0</v>
      </c>
      <c r="K366" s="14">
        <v>31.24</v>
      </c>
      <c r="L366" s="2">
        <v>0</v>
      </c>
      <c r="M366" s="2">
        <v>0</v>
      </c>
      <c r="N366" s="2">
        <v>0</v>
      </c>
      <c r="O366" s="2">
        <v>4.0612000000000004</v>
      </c>
      <c r="P366" s="2">
        <v>35.301200000000001</v>
      </c>
      <c r="Q366"/>
      <c r="R366" t="s">
        <v>9712</v>
      </c>
      <c r="S366" t="s">
        <v>9717</v>
      </c>
      <c r="T366" t="s">
        <v>9724</v>
      </c>
      <c r="U366" s="2" t="s">
        <v>9715</v>
      </c>
      <c r="V366" t="s">
        <v>7830</v>
      </c>
    </row>
    <row r="367" spans="1:22" ht="15.75" hidden="1" thickBot="1" x14ac:dyDescent="0.3">
      <c r="A367" t="s">
        <v>8791</v>
      </c>
      <c r="B367" s="12">
        <v>45586</v>
      </c>
      <c r="C367" t="s">
        <v>7503</v>
      </c>
      <c r="D367" t="s">
        <v>0</v>
      </c>
      <c r="E367">
        <v>2384</v>
      </c>
      <c r="F367" t="s">
        <v>8847</v>
      </c>
      <c r="G367" t="s">
        <v>8848</v>
      </c>
      <c r="H367" s="2">
        <v>0</v>
      </c>
      <c r="I367" s="2">
        <v>0</v>
      </c>
      <c r="J367" s="2">
        <v>0</v>
      </c>
      <c r="K367" s="14">
        <v>25.42</v>
      </c>
      <c r="L367" s="2">
        <v>0</v>
      </c>
      <c r="M367" s="2">
        <v>0</v>
      </c>
      <c r="N367" s="2">
        <v>0</v>
      </c>
      <c r="O367" s="2">
        <v>3.3046000000000002</v>
      </c>
      <c r="P367" s="2">
        <v>28.724600000000002</v>
      </c>
      <c r="Q367"/>
      <c r="R367" t="s">
        <v>9712</v>
      </c>
      <c r="S367" t="s">
        <v>9717</v>
      </c>
      <c r="T367" t="s">
        <v>9724</v>
      </c>
      <c r="U367" s="2" t="s">
        <v>9715</v>
      </c>
      <c r="V367" t="s">
        <v>7830</v>
      </c>
    </row>
    <row r="368" spans="1:22" ht="15.75" hidden="1" thickBot="1" x14ac:dyDescent="0.3">
      <c r="A368" t="s">
        <v>8791</v>
      </c>
      <c r="B368" s="12">
        <v>45586</v>
      </c>
      <c r="C368" t="s">
        <v>7503</v>
      </c>
      <c r="D368" t="s">
        <v>0</v>
      </c>
      <c r="E368">
        <v>54</v>
      </c>
      <c r="F368" t="s">
        <v>9959</v>
      </c>
      <c r="G368" t="s">
        <v>9960</v>
      </c>
      <c r="H368" s="2">
        <v>0</v>
      </c>
      <c r="I368" s="2">
        <v>0</v>
      </c>
      <c r="J368" s="2">
        <v>0</v>
      </c>
      <c r="K368" s="14">
        <v>21</v>
      </c>
      <c r="L368" s="2">
        <v>0</v>
      </c>
      <c r="M368" s="2">
        <v>0</v>
      </c>
      <c r="N368" s="2">
        <v>0</v>
      </c>
      <c r="O368" s="2">
        <v>2.73</v>
      </c>
      <c r="P368" s="2">
        <v>23.73</v>
      </c>
      <c r="Q368"/>
      <c r="R368" t="s">
        <v>9712</v>
      </c>
      <c r="S368" t="s">
        <v>9717</v>
      </c>
      <c r="T368" t="s">
        <v>9724</v>
      </c>
      <c r="U368" s="2" t="s">
        <v>9715</v>
      </c>
      <c r="V368" t="s">
        <v>7830</v>
      </c>
    </row>
    <row r="369" spans="1:22" ht="15.75" hidden="1" thickBot="1" x14ac:dyDescent="0.3">
      <c r="A369" t="s">
        <v>8791</v>
      </c>
      <c r="B369" s="12">
        <v>45586</v>
      </c>
      <c r="C369" t="s">
        <v>7503</v>
      </c>
      <c r="D369" t="s">
        <v>0</v>
      </c>
      <c r="E369">
        <v>48887</v>
      </c>
      <c r="F369" t="s">
        <v>8945</v>
      </c>
      <c r="G369" t="s">
        <v>8946</v>
      </c>
      <c r="H369" s="2">
        <v>1.32</v>
      </c>
      <c r="I369" s="2">
        <v>0</v>
      </c>
      <c r="J369" s="2">
        <v>0</v>
      </c>
      <c r="K369" s="14">
        <v>12.11</v>
      </c>
      <c r="L369" s="2">
        <v>0</v>
      </c>
      <c r="M369" s="2">
        <v>0</v>
      </c>
      <c r="N369" s="2">
        <v>0</v>
      </c>
      <c r="O369" s="2">
        <v>1.5743</v>
      </c>
      <c r="P369" s="2">
        <v>15.004300000000001</v>
      </c>
      <c r="Q369"/>
      <c r="R369" t="s">
        <v>9712</v>
      </c>
      <c r="S369" t="s">
        <v>9717</v>
      </c>
      <c r="T369" t="s">
        <v>9724</v>
      </c>
      <c r="U369" s="2" t="s">
        <v>9715</v>
      </c>
      <c r="V369" t="s">
        <v>7830</v>
      </c>
    </row>
    <row r="370" spans="1:22" ht="15.75" hidden="1" thickBot="1" x14ac:dyDescent="0.3">
      <c r="A370" t="s">
        <v>8791</v>
      </c>
      <c r="B370" s="12">
        <v>45586</v>
      </c>
      <c r="C370" t="s">
        <v>7503</v>
      </c>
      <c r="D370" t="s">
        <v>0</v>
      </c>
      <c r="E370">
        <v>13903</v>
      </c>
      <c r="F370" t="s">
        <v>8945</v>
      </c>
      <c r="G370" t="s">
        <v>8946</v>
      </c>
      <c r="H370" s="2">
        <v>1.6300000000000001</v>
      </c>
      <c r="I370" s="2">
        <v>0</v>
      </c>
      <c r="J370" s="2">
        <v>0</v>
      </c>
      <c r="K370" s="14">
        <v>16.260000000000002</v>
      </c>
      <c r="L370" s="2">
        <v>0</v>
      </c>
      <c r="M370" s="2">
        <v>0</v>
      </c>
      <c r="N370" s="2">
        <v>0</v>
      </c>
      <c r="O370" s="2">
        <v>2.1138000000000003</v>
      </c>
      <c r="P370" s="2">
        <v>20.003800000000002</v>
      </c>
      <c r="Q370"/>
      <c r="R370" t="s">
        <v>9712</v>
      </c>
      <c r="S370" t="s">
        <v>9717</v>
      </c>
      <c r="T370" t="s">
        <v>9724</v>
      </c>
      <c r="U370" s="2" t="s">
        <v>9715</v>
      </c>
      <c r="V370" t="s">
        <v>7830</v>
      </c>
    </row>
    <row r="371" spans="1:22" ht="15.75" hidden="1" thickBot="1" x14ac:dyDescent="0.3">
      <c r="A371" t="s">
        <v>8791</v>
      </c>
      <c r="B371" s="12">
        <v>45584</v>
      </c>
      <c r="C371" t="s">
        <v>7503</v>
      </c>
      <c r="D371" t="s">
        <v>0</v>
      </c>
      <c r="E371">
        <v>704</v>
      </c>
      <c r="F371" t="s">
        <v>8843</v>
      </c>
      <c r="G371" t="s">
        <v>8844</v>
      </c>
      <c r="H371" s="2">
        <v>0</v>
      </c>
      <c r="I371" s="2">
        <v>0</v>
      </c>
      <c r="J371" s="2">
        <v>0</v>
      </c>
      <c r="K371" s="14">
        <v>16.149999999999999</v>
      </c>
      <c r="L371" s="2">
        <v>0</v>
      </c>
      <c r="M371" s="2">
        <v>0</v>
      </c>
      <c r="N371" s="2">
        <v>0</v>
      </c>
      <c r="O371" s="2">
        <v>2.0994999999999999</v>
      </c>
      <c r="P371" s="2">
        <v>18.249499999999998</v>
      </c>
      <c r="Q371"/>
      <c r="R371" t="s">
        <v>9712</v>
      </c>
      <c r="S371" t="s">
        <v>9717</v>
      </c>
      <c r="T371" t="s">
        <v>9724</v>
      </c>
      <c r="U371" s="2" t="s">
        <v>9715</v>
      </c>
      <c r="V371" t="s">
        <v>7830</v>
      </c>
    </row>
    <row r="372" spans="1:22" ht="15.75" hidden="1" thickBot="1" x14ac:dyDescent="0.3">
      <c r="A372" t="s">
        <v>8791</v>
      </c>
      <c r="B372" s="12">
        <v>45584</v>
      </c>
      <c r="C372" t="s">
        <v>7503</v>
      </c>
      <c r="D372" t="s">
        <v>0</v>
      </c>
      <c r="E372">
        <v>2365</v>
      </c>
      <c r="F372" t="s">
        <v>8847</v>
      </c>
      <c r="G372" t="s">
        <v>8848</v>
      </c>
      <c r="H372" s="2">
        <v>0</v>
      </c>
      <c r="I372" s="2">
        <v>0</v>
      </c>
      <c r="J372" s="2">
        <v>0</v>
      </c>
      <c r="K372" s="14">
        <v>12.83</v>
      </c>
      <c r="L372" s="2">
        <v>0</v>
      </c>
      <c r="M372" s="2">
        <v>0</v>
      </c>
      <c r="N372" s="2">
        <v>0</v>
      </c>
      <c r="O372" s="2">
        <v>1.6679000000000002</v>
      </c>
      <c r="P372" s="2">
        <v>14.4979</v>
      </c>
      <c r="Q372"/>
      <c r="R372" t="s">
        <v>9712</v>
      </c>
      <c r="S372" t="s">
        <v>9717</v>
      </c>
      <c r="T372" t="s">
        <v>9724</v>
      </c>
      <c r="U372" s="2" t="s">
        <v>9715</v>
      </c>
      <c r="V372" t="s">
        <v>7830</v>
      </c>
    </row>
    <row r="373" spans="1:22" ht="15.75" hidden="1" thickBot="1" x14ac:dyDescent="0.3">
      <c r="A373" t="s">
        <v>8791</v>
      </c>
      <c r="B373" s="12">
        <v>45583</v>
      </c>
      <c r="C373" t="s">
        <v>7503</v>
      </c>
      <c r="D373" t="s">
        <v>0</v>
      </c>
      <c r="E373">
        <v>3783</v>
      </c>
      <c r="F373" t="s">
        <v>8881</v>
      </c>
      <c r="G373" t="s">
        <v>8882</v>
      </c>
      <c r="H373" s="2">
        <v>0</v>
      </c>
      <c r="I373" s="2">
        <v>0</v>
      </c>
      <c r="J373" s="2">
        <v>0</v>
      </c>
      <c r="K373" s="14">
        <v>94</v>
      </c>
      <c r="L373" s="2">
        <v>0</v>
      </c>
      <c r="M373" s="2">
        <v>0</v>
      </c>
      <c r="N373" s="2">
        <v>0</v>
      </c>
      <c r="O373" s="2">
        <v>12.22</v>
      </c>
      <c r="P373" s="2">
        <v>106.22</v>
      </c>
      <c r="Q373"/>
      <c r="R373" t="s">
        <v>9712</v>
      </c>
      <c r="S373" t="s">
        <v>9717</v>
      </c>
      <c r="T373" t="s">
        <v>9724</v>
      </c>
      <c r="U373" s="2" t="s">
        <v>9715</v>
      </c>
      <c r="V373" t="s">
        <v>7830</v>
      </c>
    </row>
    <row r="374" spans="1:22" ht="15.75" hidden="1" thickBot="1" x14ac:dyDescent="0.3">
      <c r="A374" t="s">
        <v>8791</v>
      </c>
      <c r="B374" s="12">
        <v>45581</v>
      </c>
      <c r="C374" t="s">
        <v>7503</v>
      </c>
      <c r="D374" t="s">
        <v>0</v>
      </c>
      <c r="E374">
        <v>3738</v>
      </c>
      <c r="F374" t="s">
        <v>8881</v>
      </c>
      <c r="G374" t="s">
        <v>8882</v>
      </c>
      <c r="H374" s="2">
        <v>0</v>
      </c>
      <c r="I374" s="2">
        <v>0</v>
      </c>
      <c r="J374" s="2">
        <v>0</v>
      </c>
      <c r="K374" s="14">
        <v>61.5</v>
      </c>
      <c r="L374" s="2">
        <v>0</v>
      </c>
      <c r="M374" s="2">
        <v>0</v>
      </c>
      <c r="N374" s="2">
        <v>0</v>
      </c>
      <c r="O374" s="2">
        <v>7.9950000000000001</v>
      </c>
      <c r="P374" s="2">
        <v>69.495000000000005</v>
      </c>
      <c r="Q374"/>
      <c r="R374" t="s">
        <v>9712</v>
      </c>
      <c r="S374" t="s">
        <v>9717</v>
      </c>
      <c r="T374" t="s">
        <v>9724</v>
      </c>
      <c r="U374" s="2" t="s">
        <v>9715</v>
      </c>
      <c r="V374" t="s">
        <v>7830</v>
      </c>
    </row>
    <row r="375" spans="1:22" ht="15.75" hidden="1" thickBot="1" x14ac:dyDescent="0.3">
      <c r="A375" t="s">
        <v>8791</v>
      </c>
      <c r="B375" s="12">
        <v>45580</v>
      </c>
      <c r="C375" t="s">
        <v>7503</v>
      </c>
      <c r="D375" t="s">
        <v>0</v>
      </c>
      <c r="E375">
        <v>47718</v>
      </c>
      <c r="F375" t="s">
        <v>1448</v>
      </c>
      <c r="G375" t="s">
        <v>1449</v>
      </c>
      <c r="H375" s="2">
        <v>1.32</v>
      </c>
      <c r="I375" s="2">
        <v>0</v>
      </c>
      <c r="J375" s="2">
        <v>0</v>
      </c>
      <c r="K375" s="14">
        <v>12.11</v>
      </c>
      <c r="L375" s="2">
        <v>0</v>
      </c>
      <c r="M375" s="2">
        <v>0</v>
      </c>
      <c r="N375" s="2">
        <v>0</v>
      </c>
      <c r="O375" s="2">
        <v>1.5743</v>
      </c>
      <c r="P375" s="2">
        <v>15.004300000000001</v>
      </c>
      <c r="Q375"/>
      <c r="R375" t="s">
        <v>9712</v>
      </c>
      <c r="S375" t="s">
        <v>9717</v>
      </c>
      <c r="T375" t="s">
        <v>9724</v>
      </c>
      <c r="U375" s="2" t="s">
        <v>9715</v>
      </c>
      <c r="V375" t="s">
        <v>7830</v>
      </c>
    </row>
    <row r="376" spans="1:22" ht="15.75" hidden="1" thickBot="1" x14ac:dyDescent="0.3">
      <c r="A376" t="s">
        <v>8791</v>
      </c>
      <c r="B376" s="12">
        <v>45581</v>
      </c>
      <c r="C376" t="s">
        <v>7503</v>
      </c>
      <c r="D376" t="s">
        <v>0</v>
      </c>
      <c r="E376">
        <v>48007</v>
      </c>
      <c r="F376" t="s">
        <v>1448</v>
      </c>
      <c r="G376" t="s">
        <v>1449</v>
      </c>
      <c r="H376" s="2">
        <v>0.32</v>
      </c>
      <c r="I376" s="2">
        <v>0</v>
      </c>
      <c r="J376" s="2">
        <v>0</v>
      </c>
      <c r="K376" s="14">
        <v>2.99</v>
      </c>
      <c r="L376" s="2">
        <v>0</v>
      </c>
      <c r="M376" s="2">
        <v>0</v>
      </c>
      <c r="N376" s="2">
        <v>0</v>
      </c>
      <c r="O376" s="2">
        <v>0.38870000000000005</v>
      </c>
      <c r="P376" s="2">
        <v>3.6987000000000001</v>
      </c>
      <c r="Q376"/>
      <c r="R376" t="s">
        <v>9712</v>
      </c>
      <c r="S376" t="s">
        <v>9717</v>
      </c>
      <c r="T376" t="s">
        <v>9724</v>
      </c>
      <c r="U376" s="2" t="s">
        <v>9715</v>
      </c>
      <c r="V376" t="s">
        <v>7830</v>
      </c>
    </row>
    <row r="377" spans="1:22" ht="15.75" hidden="1" thickBot="1" x14ac:dyDescent="0.3">
      <c r="A377" t="s">
        <v>8791</v>
      </c>
      <c r="B377" s="12">
        <v>45580</v>
      </c>
      <c r="C377" t="s">
        <v>7503</v>
      </c>
      <c r="D377" t="s">
        <v>0</v>
      </c>
      <c r="E377">
        <v>13268</v>
      </c>
      <c r="F377" t="s">
        <v>8945</v>
      </c>
      <c r="G377" t="s">
        <v>8946</v>
      </c>
      <c r="H377" s="2">
        <v>2.62</v>
      </c>
      <c r="I377" s="2">
        <v>0</v>
      </c>
      <c r="J377" s="2">
        <v>0</v>
      </c>
      <c r="K377" s="14">
        <v>26.89</v>
      </c>
      <c r="L377" s="2">
        <v>0</v>
      </c>
      <c r="M377" s="2">
        <v>0</v>
      </c>
      <c r="N377" s="2">
        <v>0</v>
      </c>
      <c r="O377" s="2">
        <v>3.4957000000000003</v>
      </c>
      <c r="P377" s="2">
        <v>33.005700000000004</v>
      </c>
      <c r="Q377"/>
      <c r="R377" t="s">
        <v>9712</v>
      </c>
      <c r="S377" t="s">
        <v>9717</v>
      </c>
      <c r="T377" t="s">
        <v>9724</v>
      </c>
      <c r="U377" s="2" t="s">
        <v>9715</v>
      </c>
      <c r="V377" t="s">
        <v>7830</v>
      </c>
    </row>
    <row r="378" spans="1:22" ht="15.75" hidden="1" thickBot="1" x14ac:dyDescent="0.3">
      <c r="A378" t="s">
        <v>8791</v>
      </c>
      <c r="B378" s="12">
        <v>45579</v>
      </c>
      <c r="C378" t="s">
        <v>7503</v>
      </c>
      <c r="D378" t="s">
        <v>0</v>
      </c>
      <c r="E378">
        <v>3684</v>
      </c>
      <c r="F378" t="s">
        <v>8881</v>
      </c>
      <c r="G378" t="s">
        <v>8882</v>
      </c>
      <c r="H378" s="2">
        <v>0</v>
      </c>
      <c r="I378" s="2">
        <v>0</v>
      </c>
      <c r="J378" s="2">
        <v>0</v>
      </c>
      <c r="K378" s="14">
        <v>140</v>
      </c>
      <c r="L378" s="2">
        <v>0</v>
      </c>
      <c r="M378" s="2">
        <v>0</v>
      </c>
      <c r="N378" s="2">
        <v>0</v>
      </c>
      <c r="O378" s="2">
        <v>18.2</v>
      </c>
      <c r="P378" s="2">
        <v>158.19999999999999</v>
      </c>
      <c r="Q378"/>
      <c r="R378" t="s">
        <v>9712</v>
      </c>
      <c r="S378" t="s">
        <v>9717</v>
      </c>
      <c r="T378" t="s">
        <v>9724</v>
      </c>
      <c r="U378" s="2" t="s">
        <v>9715</v>
      </c>
      <c r="V378" t="s">
        <v>7830</v>
      </c>
    </row>
    <row r="379" spans="1:22" ht="15.75" hidden="1" thickBot="1" x14ac:dyDescent="0.3">
      <c r="A379" t="s">
        <v>8791</v>
      </c>
      <c r="B379" s="12">
        <v>45579</v>
      </c>
      <c r="C379" t="s">
        <v>7503</v>
      </c>
      <c r="D379" t="s">
        <v>0</v>
      </c>
      <c r="E379">
        <v>686</v>
      </c>
      <c r="F379" t="s">
        <v>8843</v>
      </c>
      <c r="G379" t="s">
        <v>8844</v>
      </c>
      <c r="H379" s="2">
        <v>0</v>
      </c>
      <c r="I379" s="2">
        <v>0</v>
      </c>
      <c r="J379" s="2">
        <v>0</v>
      </c>
      <c r="K379" s="14">
        <v>1.77</v>
      </c>
      <c r="L379" s="2">
        <v>0</v>
      </c>
      <c r="M379" s="2">
        <v>0</v>
      </c>
      <c r="N379" s="2">
        <v>0</v>
      </c>
      <c r="O379" s="2">
        <v>0.2301</v>
      </c>
      <c r="P379" s="2">
        <v>2.0001000000000002</v>
      </c>
      <c r="Q379"/>
      <c r="R379" t="s">
        <v>9712</v>
      </c>
      <c r="S379" t="s">
        <v>9717</v>
      </c>
      <c r="T379" t="s">
        <v>9724</v>
      </c>
      <c r="U379" s="2" t="s">
        <v>9715</v>
      </c>
      <c r="V379" t="s">
        <v>7830</v>
      </c>
    </row>
    <row r="380" spans="1:22" ht="15.75" hidden="1" thickBot="1" x14ac:dyDescent="0.3">
      <c r="A380" t="s">
        <v>8791</v>
      </c>
      <c r="B380" s="12">
        <v>45577</v>
      </c>
      <c r="C380" t="s">
        <v>7503</v>
      </c>
      <c r="D380" t="s">
        <v>0</v>
      </c>
      <c r="E380">
        <v>2244</v>
      </c>
      <c r="F380" t="s">
        <v>8847</v>
      </c>
      <c r="G380" t="s">
        <v>8848</v>
      </c>
      <c r="H380" s="2">
        <v>0</v>
      </c>
      <c r="I380" s="2">
        <v>0</v>
      </c>
      <c r="J380" s="2">
        <v>0</v>
      </c>
      <c r="K380" s="14">
        <v>7.96</v>
      </c>
      <c r="L380" s="2">
        <v>0</v>
      </c>
      <c r="M380" s="2">
        <v>0</v>
      </c>
      <c r="N380" s="2">
        <v>0</v>
      </c>
      <c r="O380" s="2">
        <v>1.0347999999999999</v>
      </c>
      <c r="P380" s="2">
        <v>8.9947999999999997</v>
      </c>
      <c r="Q380"/>
      <c r="R380" t="s">
        <v>9712</v>
      </c>
      <c r="S380" t="s">
        <v>9717</v>
      </c>
      <c r="T380" t="s">
        <v>9724</v>
      </c>
      <c r="U380" s="2" t="s">
        <v>9715</v>
      </c>
      <c r="V380" t="s">
        <v>7830</v>
      </c>
    </row>
    <row r="381" spans="1:22" ht="15.75" hidden="1" thickBot="1" x14ac:dyDescent="0.3">
      <c r="A381" t="s">
        <v>8791</v>
      </c>
      <c r="B381" s="12">
        <v>45576</v>
      </c>
      <c r="C381" t="s">
        <v>7503</v>
      </c>
      <c r="D381" t="s">
        <v>0</v>
      </c>
      <c r="E381">
        <v>27100</v>
      </c>
      <c r="F381" t="s">
        <v>8908</v>
      </c>
      <c r="G381" t="s">
        <v>8909</v>
      </c>
      <c r="H381" s="2">
        <v>0</v>
      </c>
      <c r="I381" s="2">
        <v>0</v>
      </c>
      <c r="J381" s="2">
        <v>0</v>
      </c>
      <c r="K381" s="14">
        <v>6.42</v>
      </c>
      <c r="L381" s="2">
        <v>0</v>
      </c>
      <c r="M381" s="2">
        <v>0</v>
      </c>
      <c r="N381" s="2">
        <v>0</v>
      </c>
      <c r="O381" s="2">
        <v>0.83460000000000001</v>
      </c>
      <c r="P381" s="2">
        <v>7.2545999999999999</v>
      </c>
      <c r="Q381"/>
      <c r="R381" t="s">
        <v>9712</v>
      </c>
      <c r="S381" t="s">
        <v>9717</v>
      </c>
      <c r="T381" t="s">
        <v>9724</v>
      </c>
      <c r="U381" s="2" t="s">
        <v>9715</v>
      </c>
      <c r="V381" t="s">
        <v>7830</v>
      </c>
    </row>
    <row r="382" spans="1:22" ht="15.75" hidden="1" thickBot="1" x14ac:dyDescent="0.3">
      <c r="A382" t="s">
        <v>8791</v>
      </c>
      <c r="B382" s="12">
        <v>45576</v>
      </c>
      <c r="C382" t="s">
        <v>7503</v>
      </c>
      <c r="D382" t="s">
        <v>0</v>
      </c>
      <c r="E382">
        <v>4628</v>
      </c>
      <c r="F382" t="s">
        <v>8877</v>
      </c>
      <c r="G382" t="s">
        <v>8878</v>
      </c>
      <c r="H382" s="2">
        <v>0</v>
      </c>
      <c r="I382" s="2">
        <v>0</v>
      </c>
      <c r="J382" s="2">
        <v>0</v>
      </c>
      <c r="K382" s="14">
        <v>63.98</v>
      </c>
      <c r="L382" s="2">
        <v>0</v>
      </c>
      <c r="M382" s="2">
        <v>0</v>
      </c>
      <c r="N382" s="2">
        <v>0</v>
      </c>
      <c r="O382" s="2">
        <v>8.3173999999999992</v>
      </c>
      <c r="P382" s="2">
        <v>72.297399999999996</v>
      </c>
      <c r="Q382"/>
      <c r="R382" t="s">
        <v>9712</v>
      </c>
      <c r="S382" t="s">
        <v>9717</v>
      </c>
      <c r="T382" t="s">
        <v>9724</v>
      </c>
      <c r="U382" s="2" t="s">
        <v>9715</v>
      </c>
      <c r="V382" t="s">
        <v>7830</v>
      </c>
    </row>
    <row r="383" spans="1:22" ht="15.75" hidden="1" thickBot="1" x14ac:dyDescent="0.3">
      <c r="A383" t="s">
        <v>8791</v>
      </c>
      <c r="B383" s="12">
        <v>45575</v>
      </c>
      <c r="C383" t="s">
        <v>7503</v>
      </c>
      <c r="D383" t="s">
        <v>0</v>
      </c>
      <c r="E383">
        <v>3628</v>
      </c>
      <c r="F383" t="s">
        <v>8881</v>
      </c>
      <c r="G383" t="s">
        <v>8882</v>
      </c>
      <c r="H383" s="2">
        <v>0</v>
      </c>
      <c r="I383" s="2">
        <v>0</v>
      </c>
      <c r="J383" s="2">
        <v>0</v>
      </c>
      <c r="K383" s="14">
        <v>62.5</v>
      </c>
      <c r="L383" s="2">
        <v>0</v>
      </c>
      <c r="M383" s="2">
        <v>0</v>
      </c>
      <c r="N383" s="2">
        <v>0</v>
      </c>
      <c r="O383" s="2">
        <v>8.125</v>
      </c>
      <c r="P383" s="2">
        <v>70.625</v>
      </c>
      <c r="Q383"/>
      <c r="R383" t="s">
        <v>9712</v>
      </c>
      <c r="S383" t="s">
        <v>9717</v>
      </c>
      <c r="T383" t="s">
        <v>9724</v>
      </c>
      <c r="U383" s="2" t="s">
        <v>9715</v>
      </c>
      <c r="V383" t="s">
        <v>7830</v>
      </c>
    </row>
    <row r="384" spans="1:22" ht="15.75" hidden="1" thickBot="1" x14ac:dyDescent="0.3">
      <c r="A384" t="s">
        <v>8791</v>
      </c>
      <c r="B384" s="12">
        <v>45575</v>
      </c>
      <c r="C384" t="s">
        <v>7503</v>
      </c>
      <c r="D384" t="s">
        <v>0</v>
      </c>
      <c r="E384">
        <v>3616</v>
      </c>
      <c r="F384" t="s">
        <v>8881</v>
      </c>
      <c r="G384" t="s">
        <v>8882</v>
      </c>
      <c r="H384" s="2">
        <v>0</v>
      </c>
      <c r="I384" s="2">
        <v>0</v>
      </c>
      <c r="J384" s="2">
        <v>0</v>
      </c>
      <c r="K384" s="14">
        <v>40.700000000000003</v>
      </c>
      <c r="L384" s="2">
        <v>0</v>
      </c>
      <c r="M384" s="2">
        <v>0</v>
      </c>
      <c r="N384" s="2">
        <v>0</v>
      </c>
      <c r="O384" s="2">
        <v>5.2910000000000004</v>
      </c>
      <c r="P384" s="2">
        <v>45.991</v>
      </c>
      <c r="Q384"/>
      <c r="R384" t="s">
        <v>9712</v>
      </c>
      <c r="S384" t="s">
        <v>9717</v>
      </c>
      <c r="T384" t="s">
        <v>9724</v>
      </c>
      <c r="U384" s="2" t="s">
        <v>9715</v>
      </c>
      <c r="V384" t="s">
        <v>7830</v>
      </c>
    </row>
    <row r="385" spans="1:22" ht="15.75" hidden="1" thickBot="1" x14ac:dyDescent="0.3">
      <c r="A385" t="s">
        <v>8791</v>
      </c>
      <c r="B385" s="12">
        <v>45575</v>
      </c>
      <c r="C385" t="s">
        <v>7503</v>
      </c>
      <c r="D385" t="s">
        <v>0</v>
      </c>
      <c r="E385">
        <v>939</v>
      </c>
      <c r="F385" t="s">
        <v>8823</v>
      </c>
      <c r="G385" t="s">
        <v>8824</v>
      </c>
      <c r="H385" s="2">
        <v>0</v>
      </c>
      <c r="I385" s="2">
        <v>0</v>
      </c>
      <c r="J385" s="2">
        <v>0</v>
      </c>
      <c r="K385" s="14">
        <v>23.01</v>
      </c>
      <c r="L385" s="2">
        <v>0</v>
      </c>
      <c r="M385" s="2">
        <v>0</v>
      </c>
      <c r="N385" s="2">
        <v>0</v>
      </c>
      <c r="O385" s="2">
        <v>2.9913000000000003</v>
      </c>
      <c r="P385" s="2">
        <v>26.001300000000001</v>
      </c>
      <c r="Q385"/>
      <c r="R385" t="s">
        <v>9712</v>
      </c>
      <c r="S385" t="s">
        <v>9717</v>
      </c>
      <c r="T385" t="s">
        <v>9724</v>
      </c>
      <c r="U385" s="2" t="s">
        <v>9715</v>
      </c>
      <c r="V385" t="s">
        <v>7830</v>
      </c>
    </row>
    <row r="386" spans="1:22" ht="15.75" hidden="1" thickBot="1" x14ac:dyDescent="0.3">
      <c r="A386" t="s">
        <v>8791</v>
      </c>
      <c r="B386" s="12">
        <v>45575</v>
      </c>
      <c r="C386" t="s">
        <v>7503</v>
      </c>
      <c r="D386" t="s">
        <v>0</v>
      </c>
      <c r="E386">
        <v>387</v>
      </c>
      <c r="F386" t="s">
        <v>8916</v>
      </c>
      <c r="G386" t="s">
        <v>8917</v>
      </c>
      <c r="H386" s="2">
        <v>0</v>
      </c>
      <c r="I386" s="2">
        <v>0</v>
      </c>
      <c r="J386" s="2">
        <v>0</v>
      </c>
      <c r="K386" s="14">
        <v>20.87</v>
      </c>
      <c r="L386" s="2">
        <v>0</v>
      </c>
      <c r="M386" s="2">
        <v>0</v>
      </c>
      <c r="N386" s="2">
        <v>0</v>
      </c>
      <c r="O386" s="2">
        <v>2.7131000000000003</v>
      </c>
      <c r="P386" s="2">
        <v>23.583100000000002</v>
      </c>
      <c r="Q386"/>
      <c r="R386" t="s">
        <v>9712</v>
      </c>
      <c r="S386" t="s">
        <v>9717</v>
      </c>
      <c r="T386" t="s">
        <v>9724</v>
      </c>
      <c r="U386" s="2" t="s">
        <v>9715</v>
      </c>
      <c r="V386" t="s">
        <v>7830</v>
      </c>
    </row>
    <row r="387" spans="1:22" ht="15.75" hidden="1" thickBot="1" x14ac:dyDescent="0.3">
      <c r="A387" t="s">
        <v>8791</v>
      </c>
      <c r="B387" s="12">
        <v>45574</v>
      </c>
      <c r="C387" t="s">
        <v>7503</v>
      </c>
      <c r="D387" t="s">
        <v>0</v>
      </c>
      <c r="E387">
        <v>3603</v>
      </c>
      <c r="F387" t="s">
        <v>8881</v>
      </c>
      <c r="G387" t="s">
        <v>8882</v>
      </c>
      <c r="H387" s="2">
        <v>0</v>
      </c>
      <c r="I387" s="2">
        <v>0</v>
      </c>
      <c r="J387" s="2">
        <v>0</v>
      </c>
      <c r="K387" s="14">
        <v>33.4</v>
      </c>
      <c r="L387" s="2">
        <v>0</v>
      </c>
      <c r="M387" s="2">
        <v>0</v>
      </c>
      <c r="N387" s="2">
        <v>0</v>
      </c>
      <c r="O387" s="2">
        <v>4.3419999999999996</v>
      </c>
      <c r="P387" s="2">
        <v>37.741999999999997</v>
      </c>
      <c r="Q387"/>
      <c r="R387" t="s">
        <v>9712</v>
      </c>
      <c r="S387" t="s">
        <v>9717</v>
      </c>
      <c r="T387" t="s">
        <v>9724</v>
      </c>
      <c r="U387" s="2" t="s">
        <v>9715</v>
      </c>
      <c r="V387" t="s">
        <v>7830</v>
      </c>
    </row>
    <row r="388" spans="1:22" ht="15.75" hidden="1" thickBot="1" x14ac:dyDescent="0.3">
      <c r="A388" t="s">
        <v>8791</v>
      </c>
      <c r="B388" s="12">
        <v>45572</v>
      </c>
      <c r="C388" t="s">
        <v>7503</v>
      </c>
      <c r="D388" t="s">
        <v>0</v>
      </c>
      <c r="E388">
        <v>48</v>
      </c>
      <c r="F388" t="s">
        <v>9959</v>
      </c>
      <c r="G388" t="s">
        <v>9960</v>
      </c>
      <c r="H388" s="2">
        <v>0</v>
      </c>
      <c r="I388" s="2">
        <v>0</v>
      </c>
      <c r="J388" s="2">
        <v>0</v>
      </c>
      <c r="K388" s="14">
        <v>36</v>
      </c>
      <c r="L388" s="2">
        <v>0</v>
      </c>
      <c r="M388" s="2">
        <v>0</v>
      </c>
      <c r="N388" s="2">
        <v>0</v>
      </c>
      <c r="O388" s="2">
        <v>4.68</v>
      </c>
      <c r="P388" s="2">
        <v>40.68</v>
      </c>
      <c r="Q388"/>
      <c r="R388" t="s">
        <v>9712</v>
      </c>
      <c r="S388" t="s">
        <v>9717</v>
      </c>
      <c r="T388" t="s">
        <v>9724</v>
      </c>
      <c r="U388" s="2" t="s">
        <v>9715</v>
      </c>
      <c r="V388" t="s">
        <v>7830</v>
      </c>
    </row>
    <row r="389" spans="1:22" ht="15.75" hidden="1" thickBot="1" x14ac:dyDescent="0.3">
      <c r="A389" t="s">
        <v>8791</v>
      </c>
      <c r="B389" s="12">
        <v>45572</v>
      </c>
      <c r="C389" t="s">
        <v>7503</v>
      </c>
      <c r="D389" t="s">
        <v>0</v>
      </c>
      <c r="E389">
        <v>12434</v>
      </c>
      <c r="F389" t="s">
        <v>8945</v>
      </c>
      <c r="G389" t="s">
        <v>8946</v>
      </c>
      <c r="H389" s="2">
        <v>2.4699999999999998</v>
      </c>
      <c r="I389" s="2">
        <v>0</v>
      </c>
      <c r="J389" s="2">
        <v>0</v>
      </c>
      <c r="K389" s="14">
        <v>24.36</v>
      </c>
      <c r="L389" s="2">
        <v>0</v>
      </c>
      <c r="M389" s="2">
        <v>0</v>
      </c>
      <c r="N389" s="2">
        <v>0</v>
      </c>
      <c r="O389" s="2">
        <v>3.1667999999999998</v>
      </c>
      <c r="P389" s="2">
        <v>29.996799999999997</v>
      </c>
      <c r="Q389"/>
      <c r="R389" t="s">
        <v>9712</v>
      </c>
      <c r="S389" t="s">
        <v>9717</v>
      </c>
      <c r="T389" t="s">
        <v>9724</v>
      </c>
      <c r="U389" s="2" t="s">
        <v>9715</v>
      </c>
      <c r="V389" t="s">
        <v>7830</v>
      </c>
    </row>
    <row r="390" spans="1:22" ht="15.75" hidden="1" thickBot="1" x14ac:dyDescent="0.3">
      <c r="A390" t="s">
        <v>8791</v>
      </c>
      <c r="B390" s="12">
        <v>45572</v>
      </c>
      <c r="C390" t="s">
        <v>7503</v>
      </c>
      <c r="D390" t="s">
        <v>0</v>
      </c>
      <c r="E390">
        <v>46216</v>
      </c>
      <c r="F390" t="s">
        <v>1448</v>
      </c>
      <c r="G390" t="s">
        <v>1449</v>
      </c>
      <c r="H390" s="2">
        <v>0.3</v>
      </c>
      <c r="I390" s="2">
        <v>0</v>
      </c>
      <c r="J390" s="2">
        <v>0</v>
      </c>
      <c r="K390" s="14">
        <v>2.72</v>
      </c>
      <c r="L390" s="2">
        <v>0</v>
      </c>
      <c r="M390" s="2">
        <v>0</v>
      </c>
      <c r="N390" s="2">
        <v>0</v>
      </c>
      <c r="O390" s="2">
        <v>0.35360000000000003</v>
      </c>
      <c r="P390" s="2">
        <v>3.3736000000000002</v>
      </c>
      <c r="Q390"/>
      <c r="R390" t="s">
        <v>9712</v>
      </c>
      <c r="S390" t="s">
        <v>9717</v>
      </c>
      <c r="T390" t="s">
        <v>9724</v>
      </c>
      <c r="U390" s="2" t="s">
        <v>9715</v>
      </c>
      <c r="V390" t="s">
        <v>7830</v>
      </c>
    </row>
    <row r="391" spans="1:22" ht="15.75" hidden="1" thickBot="1" x14ac:dyDescent="0.3">
      <c r="A391" t="s">
        <v>8791</v>
      </c>
      <c r="B391" s="12">
        <v>45572</v>
      </c>
      <c r="C391" t="s">
        <v>7503</v>
      </c>
      <c r="D391" t="s">
        <v>0</v>
      </c>
      <c r="E391">
        <v>637</v>
      </c>
      <c r="F391" t="s">
        <v>9604</v>
      </c>
      <c r="G391" t="s">
        <v>9605</v>
      </c>
      <c r="H391" s="2">
        <v>0</v>
      </c>
      <c r="I391" s="2">
        <v>0</v>
      </c>
      <c r="J391" s="2">
        <v>0</v>
      </c>
      <c r="K391" s="14">
        <v>28.5</v>
      </c>
      <c r="L391" s="2">
        <v>0</v>
      </c>
      <c r="M391" s="2">
        <v>0</v>
      </c>
      <c r="N391" s="2">
        <v>0</v>
      </c>
      <c r="O391" s="2">
        <v>3.7050000000000001</v>
      </c>
      <c r="P391" s="2">
        <v>32.204999999999998</v>
      </c>
      <c r="Q391"/>
      <c r="R391" t="s">
        <v>9712</v>
      </c>
      <c r="S391" t="s">
        <v>9717</v>
      </c>
      <c r="T391" t="s">
        <v>9724</v>
      </c>
      <c r="U391" s="2" t="s">
        <v>9715</v>
      </c>
      <c r="V391" t="s">
        <v>7830</v>
      </c>
    </row>
    <row r="392" spans="1:22" ht="15.75" hidden="1" thickBot="1" x14ac:dyDescent="0.3">
      <c r="A392" t="s">
        <v>8791</v>
      </c>
      <c r="B392" s="12">
        <v>45570</v>
      </c>
      <c r="C392" t="s">
        <v>7503</v>
      </c>
      <c r="D392" t="s">
        <v>0</v>
      </c>
      <c r="E392">
        <v>72</v>
      </c>
      <c r="F392" t="s">
        <v>9003</v>
      </c>
      <c r="G392" t="s">
        <v>9004</v>
      </c>
      <c r="H392" s="2">
        <v>0</v>
      </c>
      <c r="I392" s="2">
        <v>0</v>
      </c>
      <c r="J392" s="2">
        <v>0</v>
      </c>
      <c r="K392" s="14">
        <v>6.33</v>
      </c>
      <c r="L392" s="2">
        <v>0</v>
      </c>
      <c r="M392" s="2">
        <v>0</v>
      </c>
      <c r="N392" s="2">
        <v>0</v>
      </c>
      <c r="O392" s="2">
        <v>0.82290000000000008</v>
      </c>
      <c r="P392" s="2">
        <v>7.1528999999999998</v>
      </c>
      <c r="Q392"/>
      <c r="R392" t="s">
        <v>9712</v>
      </c>
      <c r="S392" t="s">
        <v>9717</v>
      </c>
      <c r="T392" t="s">
        <v>9724</v>
      </c>
      <c r="U392" s="2" t="s">
        <v>9715</v>
      </c>
      <c r="V392" t="s">
        <v>7830</v>
      </c>
    </row>
    <row r="393" spans="1:22" ht="15.75" hidden="1" thickBot="1" x14ac:dyDescent="0.3">
      <c r="A393" t="s">
        <v>8791</v>
      </c>
      <c r="B393" s="12">
        <v>45569</v>
      </c>
      <c r="C393" t="s">
        <v>7503</v>
      </c>
      <c r="D393" t="s">
        <v>0</v>
      </c>
      <c r="E393">
        <v>43947</v>
      </c>
      <c r="F393" t="s">
        <v>1446</v>
      </c>
      <c r="G393" t="s">
        <v>1447</v>
      </c>
      <c r="H393" s="2">
        <v>0.57000000000000006</v>
      </c>
      <c r="I393" s="2">
        <v>0</v>
      </c>
      <c r="J393" s="2">
        <v>0</v>
      </c>
      <c r="K393" s="14">
        <v>5.69</v>
      </c>
      <c r="L393" s="2">
        <v>0</v>
      </c>
      <c r="M393" s="2">
        <v>0</v>
      </c>
      <c r="N393" s="2">
        <v>0</v>
      </c>
      <c r="O393" s="2">
        <v>0.73970000000000002</v>
      </c>
      <c r="P393" s="2">
        <v>6.9997000000000007</v>
      </c>
      <c r="Q393"/>
      <c r="R393" t="s">
        <v>9712</v>
      </c>
      <c r="S393" t="s">
        <v>9717</v>
      </c>
      <c r="T393" t="s">
        <v>9724</v>
      </c>
      <c r="U393" s="2" t="s">
        <v>9715</v>
      </c>
      <c r="V393" t="s">
        <v>7830</v>
      </c>
    </row>
    <row r="394" spans="1:22" ht="15.75" hidden="1" thickBot="1" x14ac:dyDescent="0.3">
      <c r="A394" t="s">
        <v>8791</v>
      </c>
      <c r="B394" s="12">
        <v>45569</v>
      </c>
      <c r="C394" t="s">
        <v>7503</v>
      </c>
      <c r="D394" t="s">
        <v>0</v>
      </c>
      <c r="E394">
        <v>12147</v>
      </c>
      <c r="F394" t="s">
        <v>8945</v>
      </c>
      <c r="G394" t="s">
        <v>8946</v>
      </c>
      <c r="H394" s="2">
        <v>0.8</v>
      </c>
      <c r="I394" s="2">
        <v>0</v>
      </c>
      <c r="J394" s="2">
        <v>0</v>
      </c>
      <c r="K394" s="14">
        <v>8.14</v>
      </c>
      <c r="L394" s="2">
        <v>0</v>
      </c>
      <c r="M394" s="2">
        <v>0</v>
      </c>
      <c r="N394" s="2">
        <v>0</v>
      </c>
      <c r="O394" s="2">
        <v>1.0582</v>
      </c>
      <c r="P394" s="2">
        <v>9.9982000000000006</v>
      </c>
      <c r="Q394"/>
      <c r="R394" t="s">
        <v>9712</v>
      </c>
      <c r="S394" t="s">
        <v>9717</v>
      </c>
      <c r="T394" t="s">
        <v>9724</v>
      </c>
      <c r="U394" s="2" t="s">
        <v>9715</v>
      </c>
      <c r="V394" t="s">
        <v>7830</v>
      </c>
    </row>
    <row r="395" spans="1:22" ht="15.75" hidden="1" thickBot="1" x14ac:dyDescent="0.3">
      <c r="A395" t="s">
        <v>8791</v>
      </c>
      <c r="B395" s="12">
        <v>45567</v>
      </c>
      <c r="C395" t="s">
        <v>7503</v>
      </c>
      <c r="D395" t="s">
        <v>0</v>
      </c>
      <c r="E395">
        <v>3688</v>
      </c>
      <c r="F395" t="s">
        <v>8871</v>
      </c>
      <c r="G395" t="s">
        <v>8872</v>
      </c>
      <c r="H395" s="2">
        <v>0</v>
      </c>
      <c r="I395" s="2">
        <v>0</v>
      </c>
      <c r="J395" s="2">
        <v>0</v>
      </c>
      <c r="K395" s="14">
        <v>203.54</v>
      </c>
      <c r="L395" s="2">
        <v>0</v>
      </c>
      <c r="M395" s="2">
        <v>0</v>
      </c>
      <c r="N395" s="2">
        <v>0</v>
      </c>
      <c r="O395" s="2">
        <v>26.4602</v>
      </c>
      <c r="P395" s="2">
        <v>230.00020000000001</v>
      </c>
      <c r="Q395"/>
      <c r="R395" t="s">
        <v>9712</v>
      </c>
      <c r="S395" t="s">
        <v>9717</v>
      </c>
      <c r="T395" t="s">
        <v>9724</v>
      </c>
      <c r="U395" s="2" t="s">
        <v>9715</v>
      </c>
      <c r="V395" t="s">
        <v>7830</v>
      </c>
    </row>
    <row r="396" spans="1:22" ht="15.75" hidden="1" thickBot="1" x14ac:dyDescent="0.3">
      <c r="A396" t="s">
        <v>8791</v>
      </c>
      <c r="B396" s="12">
        <v>45567</v>
      </c>
      <c r="C396" t="s">
        <v>7503</v>
      </c>
      <c r="D396" t="s">
        <v>0</v>
      </c>
      <c r="E396">
        <v>370</v>
      </c>
      <c r="F396" t="s">
        <v>8916</v>
      </c>
      <c r="G396" t="s">
        <v>8917</v>
      </c>
      <c r="H396" s="2">
        <v>0</v>
      </c>
      <c r="I396" s="2">
        <v>0</v>
      </c>
      <c r="J396" s="2">
        <v>0</v>
      </c>
      <c r="K396" s="14">
        <v>18.71</v>
      </c>
      <c r="L396" s="2">
        <v>0</v>
      </c>
      <c r="M396" s="2">
        <v>0</v>
      </c>
      <c r="N396" s="2">
        <v>0</v>
      </c>
      <c r="O396" s="2">
        <v>2.4323000000000001</v>
      </c>
      <c r="P396" s="2">
        <v>21.142300000000002</v>
      </c>
      <c r="Q396"/>
      <c r="R396" t="s">
        <v>9712</v>
      </c>
      <c r="S396" t="s">
        <v>9717</v>
      </c>
      <c r="T396" t="s">
        <v>9724</v>
      </c>
      <c r="U396" s="2" t="s">
        <v>9715</v>
      </c>
      <c r="V396" t="s">
        <v>7830</v>
      </c>
    </row>
    <row r="397" spans="1:22" ht="15.75" hidden="1" thickBot="1" x14ac:dyDescent="0.3">
      <c r="A397" t="s">
        <v>8791</v>
      </c>
      <c r="B397" s="12">
        <v>45567</v>
      </c>
      <c r="C397" t="s">
        <v>7503</v>
      </c>
      <c r="D397" t="s">
        <v>0</v>
      </c>
      <c r="E397">
        <v>43424</v>
      </c>
      <c r="F397" t="s">
        <v>1446</v>
      </c>
      <c r="G397" t="s">
        <v>1447</v>
      </c>
      <c r="H397" s="2">
        <v>0.8</v>
      </c>
      <c r="I397" s="2">
        <v>0</v>
      </c>
      <c r="J397" s="2">
        <v>0</v>
      </c>
      <c r="K397" s="14">
        <v>7.88</v>
      </c>
      <c r="L397" s="2">
        <v>0</v>
      </c>
      <c r="M397" s="2">
        <v>0</v>
      </c>
      <c r="N397" s="2">
        <v>0</v>
      </c>
      <c r="O397" s="2">
        <v>1.0244</v>
      </c>
      <c r="P397" s="2">
        <v>9.7043999999999997</v>
      </c>
      <c r="Q397"/>
      <c r="R397" t="s">
        <v>9712</v>
      </c>
      <c r="S397" t="s">
        <v>9717</v>
      </c>
      <c r="T397" t="s">
        <v>9724</v>
      </c>
      <c r="U397" s="2" t="s">
        <v>9715</v>
      </c>
      <c r="V397" t="s">
        <v>7830</v>
      </c>
    </row>
    <row r="398" spans="1:22" ht="15.75" hidden="1" thickBot="1" x14ac:dyDescent="0.3">
      <c r="A398" t="s">
        <v>8791</v>
      </c>
      <c r="B398" s="12">
        <v>45567</v>
      </c>
      <c r="C398" t="s">
        <v>7503</v>
      </c>
      <c r="D398" t="s">
        <v>0</v>
      </c>
      <c r="E398">
        <v>45335</v>
      </c>
      <c r="F398" t="s">
        <v>1448</v>
      </c>
      <c r="G398" t="s">
        <v>1449</v>
      </c>
      <c r="H398" s="2">
        <v>0.39</v>
      </c>
      <c r="I398" s="2">
        <v>0</v>
      </c>
      <c r="J398" s="2">
        <v>0</v>
      </c>
      <c r="K398" s="14">
        <v>3.55</v>
      </c>
      <c r="L398" s="2">
        <v>0</v>
      </c>
      <c r="M398" s="2">
        <v>0</v>
      </c>
      <c r="N398" s="2">
        <v>0</v>
      </c>
      <c r="O398" s="2">
        <v>0.46149999999999997</v>
      </c>
      <c r="P398" s="2">
        <v>4.4014999999999995</v>
      </c>
      <c r="Q398"/>
      <c r="R398" t="s">
        <v>9712</v>
      </c>
      <c r="S398" t="s">
        <v>9717</v>
      </c>
      <c r="T398" t="s">
        <v>9724</v>
      </c>
      <c r="U398" s="2" t="s">
        <v>9715</v>
      </c>
      <c r="V398" t="s">
        <v>7830</v>
      </c>
    </row>
    <row r="399" spans="1:22" ht="15.75" hidden="1" thickBot="1" x14ac:dyDescent="0.3">
      <c r="A399" t="s">
        <v>8791</v>
      </c>
      <c r="B399" s="12">
        <v>45566</v>
      </c>
      <c r="C399" t="s">
        <v>7503</v>
      </c>
      <c r="D399" t="s">
        <v>0</v>
      </c>
      <c r="E399">
        <v>43265</v>
      </c>
      <c r="F399" t="s">
        <v>1446</v>
      </c>
      <c r="G399" t="s">
        <v>1447</v>
      </c>
      <c r="H399" s="2">
        <v>0.81</v>
      </c>
      <c r="I399" s="2">
        <v>0</v>
      </c>
      <c r="J399" s="2">
        <v>0</v>
      </c>
      <c r="K399" s="14">
        <v>8.1300000000000008</v>
      </c>
      <c r="L399" s="2">
        <v>0</v>
      </c>
      <c r="M399" s="2">
        <v>0</v>
      </c>
      <c r="N399" s="2">
        <v>0</v>
      </c>
      <c r="O399" s="2">
        <v>1.0569000000000002</v>
      </c>
      <c r="P399" s="2">
        <v>9.9969000000000019</v>
      </c>
      <c r="Q399"/>
      <c r="R399" t="s">
        <v>9712</v>
      </c>
      <c r="S399" t="s">
        <v>9717</v>
      </c>
      <c r="T399" t="s">
        <v>9724</v>
      </c>
      <c r="U399" s="2" t="s">
        <v>9715</v>
      </c>
      <c r="V399" t="s">
        <v>7830</v>
      </c>
    </row>
    <row r="400" spans="1:22" ht="15.75" hidden="1" thickBot="1" x14ac:dyDescent="0.3">
      <c r="A400" t="s">
        <v>8791</v>
      </c>
      <c r="B400" s="12">
        <v>45565</v>
      </c>
      <c r="C400" t="s">
        <v>7503</v>
      </c>
      <c r="D400" t="s">
        <v>0</v>
      </c>
      <c r="E400">
        <v>3389</v>
      </c>
      <c r="F400" t="s">
        <v>8881</v>
      </c>
      <c r="G400" t="s">
        <v>8882</v>
      </c>
      <c r="H400" s="2">
        <v>0</v>
      </c>
      <c r="I400" s="2">
        <v>0</v>
      </c>
      <c r="J400" s="2">
        <v>0</v>
      </c>
      <c r="K400" s="14">
        <v>79.55</v>
      </c>
      <c r="L400" s="2">
        <v>0</v>
      </c>
      <c r="M400" s="2">
        <v>0</v>
      </c>
      <c r="N400" s="2">
        <v>0</v>
      </c>
      <c r="O400" s="2">
        <v>10.3415</v>
      </c>
      <c r="P400" s="2">
        <v>89.891499999999994</v>
      </c>
      <c r="Q400"/>
      <c r="R400" t="s">
        <v>9712</v>
      </c>
      <c r="S400" t="s">
        <v>9717</v>
      </c>
      <c r="T400" t="s">
        <v>9724</v>
      </c>
      <c r="U400" s="2" t="s">
        <v>9715</v>
      </c>
      <c r="V400" t="s">
        <v>7830</v>
      </c>
    </row>
    <row r="401" spans="1:22" ht="15.75" hidden="1" thickBot="1" x14ac:dyDescent="0.3">
      <c r="A401" t="s">
        <v>8791</v>
      </c>
      <c r="B401" s="12">
        <v>45515</v>
      </c>
      <c r="C401" t="s">
        <v>7503</v>
      </c>
      <c r="D401" t="s">
        <v>0</v>
      </c>
      <c r="E401">
        <v>44390</v>
      </c>
      <c r="F401" t="s">
        <v>8781</v>
      </c>
      <c r="G401" t="s">
        <v>8897</v>
      </c>
      <c r="H401" s="2">
        <v>2.81</v>
      </c>
      <c r="I401" s="2">
        <v>0</v>
      </c>
      <c r="J401" s="2">
        <v>0</v>
      </c>
      <c r="K401" s="14">
        <v>28.49</v>
      </c>
      <c r="L401" s="2">
        <v>0</v>
      </c>
      <c r="M401" s="2">
        <v>0</v>
      </c>
      <c r="N401" s="2">
        <v>0</v>
      </c>
      <c r="O401" s="2">
        <v>3.7037</v>
      </c>
      <c r="P401" s="2">
        <v>35.003699999999995</v>
      </c>
      <c r="Q401"/>
      <c r="R401" t="s">
        <v>9712</v>
      </c>
      <c r="S401" t="s">
        <v>9717</v>
      </c>
      <c r="T401" t="s">
        <v>9724</v>
      </c>
      <c r="U401" s="2" t="s">
        <v>9715</v>
      </c>
      <c r="V401" t="s">
        <v>7830</v>
      </c>
    </row>
    <row r="402" spans="1:22" ht="15.75" hidden="1" thickBot="1" x14ac:dyDescent="0.3">
      <c r="A402" t="s">
        <v>8791</v>
      </c>
      <c r="B402" s="12">
        <v>45507</v>
      </c>
      <c r="C402" t="s">
        <v>7503</v>
      </c>
      <c r="D402" t="s">
        <v>0</v>
      </c>
      <c r="E402">
        <v>17240</v>
      </c>
      <c r="F402" t="s">
        <v>8977</v>
      </c>
      <c r="G402" t="s">
        <v>8978</v>
      </c>
      <c r="H402" s="2">
        <v>1.5</v>
      </c>
      <c r="I402" s="2">
        <v>0</v>
      </c>
      <c r="J402" s="2">
        <v>0</v>
      </c>
      <c r="K402" s="14">
        <v>16.37</v>
      </c>
      <c r="L402" s="2">
        <v>0</v>
      </c>
      <c r="M402" s="2">
        <v>0</v>
      </c>
      <c r="N402" s="2">
        <v>0</v>
      </c>
      <c r="O402" s="2">
        <v>2.1281000000000003</v>
      </c>
      <c r="P402" s="2">
        <v>19.998100000000001</v>
      </c>
      <c r="Q402"/>
      <c r="R402" t="s">
        <v>9712</v>
      </c>
      <c r="S402" t="s">
        <v>9717</v>
      </c>
      <c r="T402" t="s">
        <v>9724</v>
      </c>
      <c r="U402" s="2" t="s">
        <v>9715</v>
      </c>
      <c r="V402" t="s">
        <v>7830</v>
      </c>
    </row>
    <row r="403" spans="1:22" ht="15.75" hidden="1" thickBot="1" x14ac:dyDescent="0.3">
      <c r="A403" t="s">
        <v>8790</v>
      </c>
      <c r="B403" s="12">
        <v>45560</v>
      </c>
      <c r="C403" t="s">
        <v>10024</v>
      </c>
      <c r="D403" t="s">
        <v>0</v>
      </c>
      <c r="E403" t="s">
        <v>11050</v>
      </c>
      <c r="F403" t="s">
        <v>1738</v>
      </c>
      <c r="G403" t="s">
        <v>1739</v>
      </c>
      <c r="H403" s="2">
        <v>258.2</v>
      </c>
      <c r="I403" s="2">
        <v>0</v>
      </c>
      <c r="J403" s="2">
        <v>0</v>
      </c>
      <c r="K403" s="14">
        <v>27.92</v>
      </c>
      <c r="L403" s="2">
        <v>0</v>
      </c>
      <c r="M403" s="2">
        <v>0</v>
      </c>
      <c r="N403" s="2">
        <v>0</v>
      </c>
      <c r="O403" s="2">
        <v>3.6296000000000004</v>
      </c>
      <c r="P403" s="2">
        <v>289.74959999999999</v>
      </c>
      <c r="Q403"/>
      <c r="R403" t="s">
        <v>9712</v>
      </c>
      <c r="S403" t="s">
        <v>9717</v>
      </c>
      <c r="T403" t="s">
        <v>9724</v>
      </c>
      <c r="U403" s="2" t="s">
        <v>9722</v>
      </c>
      <c r="V403" s="20" t="s">
        <v>7830</v>
      </c>
    </row>
    <row r="404" spans="1:22" ht="15.75" hidden="1" thickBot="1" x14ac:dyDescent="0.3">
      <c r="A404" t="s">
        <v>8790</v>
      </c>
      <c r="B404" s="12">
        <v>45563</v>
      </c>
      <c r="C404" t="s">
        <v>10024</v>
      </c>
      <c r="D404" t="s">
        <v>0</v>
      </c>
      <c r="E404" t="s">
        <v>11049</v>
      </c>
      <c r="F404" t="s">
        <v>2609</v>
      </c>
      <c r="G404" t="s">
        <v>8922</v>
      </c>
      <c r="H404" s="2">
        <v>0</v>
      </c>
      <c r="I404" s="2">
        <v>0</v>
      </c>
      <c r="J404" s="2">
        <v>0</v>
      </c>
      <c r="K404" s="14">
        <v>22.21</v>
      </c>
      <c r="L404" s="2">
        <v>0</v>
      </c>
      <c r="M404" s="2">
        <v>0</v>
      </c>
      <c r="N404" s="2">
        <v>0</v>
      </c>
      <c r="O404" s="2">
        <v>2.8873000000000002</v>
      </c>
      <c r="P404" s="2">
        <v>25.097300000000001</v>
      </c>
      <c r="Q404"/>
      <c r="R404" t="s">
        <v>9712</v>
      </c>
      <c r="S404" t="s">
        <v>9717</v>
      </c>
      <c r="T404" t="s">
        <v>9724</v>
      </c>
      <c r="U404" s="2" t="s">
        <v>9715</v>
      </c>
      <c r="V404" t="s">
        <v>7830</v>
      </c>
    </row>
    <row r="405" spans="1:22" ht="15.75" hidden="1" thickBot="1" x14ac:dyDescent="0.3">
      <c r="A405" t="s">
        <v>8790</v>
      </c>
      <c r="B405" s="12">
        <v>45554</v>
      </c>
      <c r="C405" t="s">
        <v>10024</v>
      </c>
      <c r="D405" t="s">
        <v>0</v>
      </c>
      <c r="E405" t="s">
        <v>11048</v>
      </c>
      <c r="F405" t="s">
        <v>636</v>
      </c>
      <c r="G405" t="s">
        <v>637</v>
      </c>
      <c r="H405" s="2">
        <v>0</v>
      </c>
      <c r="I405" s="2">
        <v>0</v>
      </c>
      <c r="J405" s="2">
        <v>0</v>
      </c>
      <c r="K405" s="14">
        <v>126</v>
      </c>
      <c r="L405" s="2">
        <v>0</v>
      </c>
      <c r="M405" s="2">
        <v>0</v>
      </c>
      <c r="N405" s="2">
        <v>0</v>
      </c>
      <c r="O405" s="2">
        <v>16.38</v>
      </c>
      <c r="P405" s="2">
        <v>142.38</v>
      </c>
      <c r="Q405"/>
      <c r="R405" t="s">
        <v>9712</v>
      </c>
      <c r="S405" t="s">
        <v>9717</v>
      </c>
      <c r="T405" t="s">
        <v>9724</v>
      </c>
      <c r="U405" s="2" t="s">
        <v>9715</v>
      </c>
      <c r="V405" t="s">
        <v>7830</v>
      </c>
    </row>
    <row r="406" spans="1:22" ht="15.75" hidden="1" thickBot="1" x14ac:dyDescent="0.3">
      <c r="A406" t="s">
        <v>8790</v>
      </c>
      <c r="B406" s="12">
        <v>45548</v>
      </c>
      <c r="C406" t="s">
        <v>10024</v>
      </c>
      <c r="D406" t="s">
        <v>0</v>
      </c>
      <c r="E406" t="s">
        <v>11047</v>
      </c>
      <c r="F406" t="s">
        <v>1328</v>
      </c>
      <c r="G406" t="s">
        <v>1329</v>
      </c>
      <c r="H406" s="2">
        <v>0</v>
      </c>
      <c r="I406" s="2">
        <v>0</v>
      </c>
      <c r="J406" s="2">
        <v>0</v>
      </c>
      <c r="K406" s="14">
        <v>17.61</v>
      </c>
      <c r="L406" s="2">
        <v>0</v>
      </c>
      <c r="M406" s="2">
        <v>0</v>
      </c>
      <c r="N406" s="2">
        <v>0</v>
      </c>
      <c r="O406" s="2">
        <v>2.2892999999999999</v>
      </c>
      <c r="P406" s="2">
        <v>19.8993</v>
      </c>
      <c r="Q406"/>
      <c r="R406" t="s">
        <v>9712</v>
      </c>
      <c r="S406" t="s">
        <v>9717</v>
      </c>
      <c r="T406" t="s">
        <v>9724</v>
      </c>
      <c r="U406" s="2" t="s">
        <v>9715</v>
      </c>
      <c r="V406" t="s">
        <v>7830</v>
      </c>
    </row>
    <row r="407" spans="1:22" ht="15.75" hidden="1" thickBot="1" x14ac:dyDescent="0.3">
      <c r="A407" t="s">
        <v>8790</v>
      </c>
      <c r="B407" s="12">
        <v>45565</v>
      </c>
      <c r="C407" t="s">
        <v>10024</v>
      </c>
      <c r="D407" t="s">
        <v>0</v>
      </c>
      <c r="E407" t="s">
        <v>11046</v>
      </c>
      <c r="F407" t="s">
        <v>8977</v>
      </c>
      <c r="G407" t="s">
        <v>8978</v>
      </c>
      <c r="H407" s="2">
        <v>1.77</v>
      </c>
      <c r="I407" s="2">
        <v>0</v>
      </c>
      <c r="J407" s="2">
        <v>0</v>
      </c>
      <c r="K407" s="14">
        <v>16.13</v>
      </c>
      <c r="L407" s="2">
        <v>0</v>
      </c>
      <c r="M407" s="2">
        <v>0</v>
      </c>
      <c r="N407" s="2">
        <v>0</v>
      </c>
      <c r="O407" s="2">
        <v>2.0968999999999998</v>
      </c>
      <c r="P407" s="2">
        <v>19.996899999999997</v>
      </c>
      <c r="Q407"/>
      <c r="R407" t="s">
        <v>9712</v>
      </c>
      <c r="S407" t="s">
        <v>9717</v>
      </c>
      <c r="T407" t="s">
        <v>9724</v>
      </c>
      <c r="U407" s="2" t="s">
        <v>9715</v>
      </c>
      <c r="V407" t="s">
        <v>7830</v>
      </c>
    </row>
    <row r="408" spans="1:22" ht="15.75" hidden="1" thickBot="1" x14ac:dyDescent="0.3">
      <c r="A408" t="s">
        <v>8790</v>
      </c>
      <c r="B408" s="12">
        <v>45563</v>
      </c>
      <c r="C408" t="s">
        <v>10024</v>
      </c>
      <c r="D408" t="s">
        <v>0</v>
      </c>
      <c r="E408" t="s">
        <v>10985</v>
      </c>
      <c r="F408" t="s">
        <v>9420</v>
      </c>
      <c r="G408" t="s">
        <v>9421</v>
      </c>
      <c r="H408" s="2">
        <v>0</v>
      </c>
      <c r="I408" s="2">
        <v>0</v>
      </c>
      <c r="J408" s="2">
        <v>0</v>
      </c>
      <c r="K408" s="14">
        <v>37.5</v>
      </c>
      <c r="L408" s="2">
        <v>0</v>
      </c>
      <c r="M408" s="2">
        <v>0</v>
      </c>
      <c r="N408" s="2">
        <v>0</v>
      </c>
      <c r="O408" s="2">
        <v>4.875</v>
      </c>
      <c r="P408" s="2">
        <v>42.375</v>
      </c>
      <c r="Q408"/>
      <c r="R408" t="s">
        <v>9712</v>
      </c>
      <c r="S408" t="s">
        <v>9717</v>
      </c>
      <c r="T408" t="s">
        <v>9724</v>
      </c>
      <c r="U408" s="2" t="s">
        <v>9715</v>
      </c>
      <c r="V408" t="s">
        <v>7830</v>
      </c>
    </row>
    <row r="409" spans="1:22" ht="15.75" hidden="1" thickBot="1" x14ac:dyDescent="0.3">
      <c r="A409" t="s">
        <v>8790</v>
      </c>
      <c r="B409" s="12">
        <v>45561</v>
      </c>
      <c r="C409" t="s">
        <v>10024</v>
      </c>
      <c r="D409" t="s">
        <v>0</v>
      </c>
      <c r="E409" t="s">
        <v>11045</v>
      </c>
      <c r="F409" t="s">
        <v>2323</v>
      </c>
      <c r="G409" t="s">
        <v>2324</v>
      </c>
      <c r="H409" s="2">
        <v>0</v>
      </c>
      <c r="I409" s="2">
        <v>0</v>
      </c>
      <c r="J409" s="2">
        <v>0</v>
      </c>
      <c r="K409" s="14">
        <v>1.35</v>
      </c>
      <c r="L409" s="2">
        <v>0</v>
      </c>
      <c r="M409" s="2">
        <v>0</v>
      </c>
      <c r="N409" s="2">
        <v>0</v>
      </c>
      <c r="O409" s="2">
        <v>0.17550000000000002</v>
      </c>
      <c r="P409" s="2">
        <v>1.5255000000000001</v>
      </c>
      <c r="Q409"/>
      <c r="R409" t="s">
        <v>9712</v>
      </c>
      <c r="S409" t="s">
        <v>9717</v>
      </c>
      <c r="T409" t="s">
        <v>9724</v>
      </c>
      <c r="U409" s="2" t="s">
        <v>9715</v>
      </c>
      <c r="V409" t="s">
        <v>7830</v>
      </c>
    </row>
    <row r="410" spans="1:22" ht="15.75" hidden="1" thickBot="1" x14ac:dyDescent="0.3">
      <c r="A410" t="s">
        <v>8790</v>
      </c>
      <c r="B410" s="12">
        <v>45551</v>
      </c>
      <c r="C410" t="s">
        <v>10024</v>
      </c>
      <c r="D410" t="s">
        <v>0</v>
      </c>
      <c r="E410" t="s">
        <v>11044</v>
      </c>
      <c r="F410" t="s">
        <v>2323</v>
      </c>
      <c r="G410" t="s">
        <v>2324</v>
      </c>
      <c r="H410" s="2">
        <v>0</v>
      </c>
      <c r="I410" s="2">
        <v>0</v>
      </c>
      <c r="J410" s="2">
        <v>0</v>
      </c>
      <c r="K410" s="14">
        <v>18.36</v>
      </c>
      <c r="L410" s="2">
        <v>0</v>
      </c>
      <c r="M410" s="2">
        <v>0</v>
      </c>
      <c r="N410" s="2">
        <v>0</v>
      </c>
      <c r="O410" s="2">
        <v>2.3868</v>
      </c>
      <c r="P410" s="2">
        <v>20.7468</v>
      </c>
      <c r="Q410"/>
      <c r="R410" t="s">
        <v>9712</v>
      </c>
      <c r="S410" t="s">
        <v>9717</v>
      </c>
      <c r="T410" t="s">
        <v>9724</v>
      </c>
      <c r="U410" s="2" t="s">
        <v>9715</v>
      </c>
      <c r="V410" t="s">
        <v>7830</v>
      </c>
    </row>
    <row r="411" spans="1:22" ht="15.75" hidden="1" thickBot="1" x14ac:dyDescent="0.3">
      <c r="A411" t="s">
        <v>8790</v>
      </c>
      <c r="B411" s="12">
        <v>45546</v>
      </c>
      <c r="C411" t="s">
        <v>10024</v>
      </c>
      <c r="D411" t="s">
        <v>0</v>
      </c>
      <c r="E411" t="s">
        <v>11043</v>
      </c>
      <c r="F411" t="s">
        <v>1616</v>
      </c>
      <c r="G411" t="s">
        <v>1617</v>
      </c>
      <c r="H411" s="2">
        <v>0</v>
      </c>
      <c r="I411" s="2">
        <v>0</v>
      </c>
      <c r="J411" s="2">
        <v>0</v>
      </c>
      <c r="K411" s="14">
        <v>88.34</v>
      </c>
      <c r="L411" s="2">
        <v>0</v>
      </c>
      <c r="M411" s="2">
        <v>0</v>
      </c>
      <c r="N411" s="2">
        <v>0</v>
      </c>
      <c r="O411" s="2">
        <v>11.484200000000001</v>
      </c>
      <c r="P411" s="2">
        <v>99.824200000000005</v>
      </c>
      <c r="Q411"/>
      <c r="R411" t="s">
        <v>9712</v>
      </c>
      <c r="S411" t="s">
        <v>9717</v>
      </c>
      <c r="T411" t="s">
        <v>9724</v>
      </c>
      <c r="U411" s="2" t="s">
        <v>9715</v>
      </c>
      <c r="V411" t="s">
        <v>7830</v>
      </c>
    </row>
    <row r="412" spans="1:22" ht="15.75" hidden="1" thickBot="1" x14ac:dyDescent="0.3">
      <c r="A412" t="s">
        <v>8790</v>
      </c>
      <c r="B412" s="12">
        <v>45547</v>
      </c>
      <c r="C412" t="s">
        <v>10024</v>
      </c>
      <c r="D412" t="s">
        <v>0</v>
      </c>
      <c r="E412" t="s">
        <v>11042</v>
      </c>
      <c r="F412" t="s">
        <v>2323</v>
      </c>
      <c r="G412" t="s">
        <v>2324</v>
      </c>
      <c r="H412" s="2">
        <v>0</v>
      </c>
      <c r="I412" s="2">
        <v>0</v>
      </c>
      <c r="J412" s="2">
        <v>0</v>
      </c>
      <c r="K412" s="14">
        <v>0.67</v>
      </c>
      <c r="L412" s="2">
        <v>0</v>
      </c>
      <c r="M412" s="2">
        <v>0</v>
      </c>
      <c r="N412" s="2">
        <v>0</v>
      </c>
      <c r="O412" s="2">
        <v>8.7100000000000011E-2</v>
      </c>
      <c r="P412" s="2">
        <v>0.75710000000000011</v>
      </c>
      <c r="Q412"/>
      <c r="R412" t="s">
        <v>9712</v>
      </c>
      <c r="S412" t="s">
        <v>9717</v>
      </c>
      <c r="T412" t="s">
        <v>9724</v>
      </c>
      <c r="U412" s="2" t="s">
        <v>9715</v>
      </c>
      <c r="V412" t="s">
        <v>7830</v>
      </c>
    </row>
    <row r="413" spans="1:22" ht="15.75" hidden="1" thickBot="1" x14ac:dyDescent="0.3">
      <c r="A413" t="s">
        <v>8790</v>
      </c>
      <c r="B413" s="12">
        <v>45548</v>
      </c>
      <c r="C413" t="s">
        <v>10024</v>
      </c>
      <c r="D413" t="s">
        <v>0</v>
      </c>
      <c r="E413" t="s">
        <v>11041</v>
      </c>
      <c r="F413" t="s">
        <v>1616</v>
      </c>
      <c r="G413" t="s">
        <v>1617</v>
      </c>
      <c r="H413" s="2">
        <v>0</v>
      </c>
      <c r="I413" s="2">
        <v>0</v>
      </c>
      <c r="J413" s="2">
        <v>0</v>
      </c>
      <c r="K413" s="14">
        <v>28.85</v>
      </c>
      <c r="L413" s="2">
        <v>0</v>
      </c>
      <c r="M413" s="2">
        <v>0</v>
      </c>
      <c r="N413" s="2">
        <v>0</v>
      </c>
      <c r="O413" s="2">
        <v>3.7505000000000002</v>
      </c>
      <c r="P413" s="2">
        <v>32.600500000000004</v>
      </c>
      <c r="Q413"/>
      <c r="R413" t="s">
        <v>9712</v>
      </c>
      <c r="S413" t="s">
        <v>9717</v>
      </c>
      <c r="T413" t="s">
        <v>9724</v>
      </c>
      <c r="U413" s="2" t="s">
        <v>9715</v>
      </c>
      <c r="V413" t="s">
        <v>7830</v>
      </c>
    </row>
    <row r="414" spans="1:22" ht="15.75" hidden="1" thickBot="1" x14ac:dyDescent="0.3">
      <c r="A414" t="s">
        <v>8790</v>
      </c>
      <c r="B414" s="12">
        <v>45546</v>
      </c>
      <c r="C414" t="s">
        <v>10024</v>
      </c>
      <c r="D414" t="s">
        <v>0</v>
      </c>
      <c r="E414" t="s">
        <v>11040</v>
      </c>
      <c r="F414" t="s">
        <v>2323</v>
      </c>
      <c r="G414" t="s">
        <v>2324</v>
      </c>
      <c r="H414" s="2">
        <v>0</v>
      </c>
      <c r="I414" s="2">
        <v>0</v>
      </c>
      <c r="J414" s="2">
        <v>0</v>
      </c>
      <c r="K414" s="14">
        <v>2.64</v>
      </c>
      <c r="L414" s="2">
        <v>0</v>
      </c>
      <c r="M414" s="2">
        <v>0</v>
      </c>
      <c r="N414" s="2">
        <v>0</v>
      </c>
      <c r="O414" s="2">
        <v>0.34320000000000001</v>
      </c>
      <c r="P414" s="2">
        <v>2.9832000000000001</v>
      </c>
      <c r="Q414"/>
      <c r="R414" t="s">
        <v>9712</v>
      </c>
      <c r="S414" t="s">
        <v>9717</v>
      </c>
      <c r="T414" t="s">
        <v>9724</v>
      </c>
      <c r="U414" s="2" t="s">
        <v>9715</v>
      </c>
      <c r="V414" t="s">
        <v>7830</v>
      </c>
    </row>
    <row r="415" spans="1:22" ht="15.75" hidden="1" thickBot="1" x14ac:dyDescent="0.3">
      <c r="A415" t="s">
        <v>8790</v>
      </c>
      <c r="B415" s="12">
        <v>45537</v>
      </c>
      <c r="C415" t="s">
        <v>10024</v>
      </c>
      <c r="D415" t="s">
        <v>0</v>
      </c>
      <c r="E415" t="s">
        <v>11039</v>
      </c>
      <c r="F415" t="s">
        <v>1373</v>
      </c>
      <c r="G415" t="s">
        <v>1374</v>
      </c>
      <c r="H415" s="2">
        <v>0</v>
      </c>
      <c r="I415" s="2">
        <v>0</v>
      </c>
      <c r="J415" s="2">
        <v>0</v>
      </c>
      <c r="K415" s="14">
        <v>20.18</v>
      </c>
      <c r="L415" s="2">
        <v>0</v>
      </c>
      <c r="M415" s="2">
        <v>0</v>
      </c>
      <c r="N415" s="2">
        <v>0</v>
      </c>
      <c r="O415" s="2">
        <v>2.6234000000000002</v>
      </c>
      <c r="P415" s="2">
        <v>22.8034</v>
      </c>
      <c r="Q415"/>
      <c r="R415" t="s">
        <v>9712</v>
      </c>
      <c r="S415" t="s">
        <v>9717</v>
      </c>
      <c r="T415" t="s">
        <v>9724</v>
      </c>
      <c r="U415" s="2" t="s">
        <v>9715</v>
      </c>
      <c r="V415" t="s">
        <v>7830</v>
      </c>
    </row>
    <row r="416" spans="1:22" ht="15.75" hidden="1" thickBot="1" x14ac:dyDescent="0.3">
      <c r="A416" t="s">
        <v>8790</v>
      </c>
      <c r="B416" s="12">
        <v>45533</v>
      </c>
      <c r="C416" t="s">
        <v>10024</v>
      </c>
      <c r="D416" t="s">
        <v>0</v>
      </c>
      <c r="E416" t="s">
        <v>11036</v>
      </c>
      <c r="F416" t="s">
        <v>11037</v>
      </c>
      <c r="G416" t="s">
        <v>11038</v>
      </c>
      <c r="H416" s="2">
        <v>0</v>
      </c>
      <c r="I416" s="2">
        <v>0</v>
      </c>
      <c r="J416" s="2">
        <v>0</v>
      </c>
      <c r="K416" s="14">
        <v>6.11</v>
      </c>
      <c r="L416" s="2">
        <v>0</v>
      </c>
      <c r="M416" s="2">
        <v>0</v>
      </c>
      <c r="N416" s="2">
        <v>0</v>
      </c>
      <c r="O416" s="2">
        <v>0.79430000000000012</v>
      </c>
      <c r="P416" s="2">
        <v>6.9043000000000001</v>
      </c>
      <c r="Q416"/>
      <c r="R416" t="s">
        <v>9712</v>
      </c>
      <c r="S416" t="s">
        <v>9717</v>
      </c>
      <c r="T416" t="s">
        <v>9724</v>
      </c>
      <c r="U416" s="2" t="s">
        <v>9715</v>
      </c>
      <c r="V416" t="s">
        <v>7830</v>
      </c>
    </row>
    <row r="417" spans="1:22" ht="15.75" hidden="1" thickBot="1" x14ac:dyDescent="0.3">
      <c r="A417" t="s">
        <v>8790</v>
      </c>
      <c r="B417" s="12">
        <v>45542</v>
      </c>
      <c r="C417" t="s">
        <v>10024</v>
      </c>
      <c r="D417" t="s">
        <v>0</v>
      </c>
      <c r="E417" t="s">
        <v>11035</v>
      </c>
      <c r="F417" t="s">
        <v>2323</v>
      </c>
      <c r="G417" t="s">
        <v>2324</v>
      </c>
      <c r="H417" s="2">
        <v>0</v>
      </c>
      <c r="I417" s="2">
        <v>0</v>
      </c>
      <c r="J417" s="2">
        <v>0</v>
      </c>
      <c r="K417" s="14">
        <v>7.6</v>
      </c>
      <c r="L417" s="2">
        <v>0</v>
      </c>
      <c r="M417" s="2">
        <v>0</v>
      </c>
      <c r="N417" s="2">
        <v>0</v>
      </c>
      <c r="O417" s="2">
        <v>0.98799999999999999</v>
      </c>
      <c r="P417" s="2">
        <v>8.5879999999999992</v>
      </c>
      <c r="Q417"/>
      <c r="R417" t="s">
        <v>9712</v>
      </c>
      <c r="S417" t="s">
        <v>9717</v>
      </c>
      <c r="T417" t="s">
        <v>9724</v>
      </c>
      <c r="U417" s="2" t="s">
        <v>9715</v>
      </c>
      <c r="V417" t="s">
        <v>7830</v>
      </c>
    </row>
    <row r="418" spans="1:22" ht="15.75" hidden="1" thickBot="1" x14ac:dyDescent="0.3">
      <c r="A418" t="s">
        <v>8790</v>
      </c>
      <c r="B418" s="12">
        <v>45537</v>
      </c>
      <c r="C418" t="s">
        <v>10024</v>
      </c>
      <c r="D418" t="s">
        <v>0</v>
      </c>
      <c r="E418" t="s">
        <v>11034</v>
      </c>
      <c r="F418" t="s">
        <v>2323</v>
      </c>
      <c r="G418" t="s">
        <v>2324</v>
      </c>
      <c r="H418" s="2">
        <v>0</v>
      </c>
      <c r="I418" s="2">
        <v>0</v>
      </c>
      <c r="J418" s="2">
        <v>0</v>
      </c>
      <c r="K418" s="14">
        <v>18.78</v>
      </c>
      <c r="L418" s="2">
        <v>0</v>
      </c>
      <c r="M418" s="2">
        <v>0</v>
      </c>
      <c r="N418" s="2">
        <v>0</v>
      </c>
      <c r="O418" s="2">
        <v>2.4414000000000002</v>
      </c>
      <c r="P418" s="2">
        <v>21.221400000000003</v>
      </c>
      <c r="Q418"/>
      <c r="R418" t="s">
        <v>9712</v>
      </c>
      <c r="S418" t="s">
        <v>9717</v>
      </c>
      <c r="T418" t="s">
        <v>9724</v>
      </c>
      <c r="U418" s="2" t="s">
        <v>9715</v>
      </c>
      <c r="V418" t="s">
        <v>7830</v>
      </c>
    </row>
    <row r="419" spans="1:22" ht="15.75" hidden="1" thickBot="1" x14ac:dyDescent="0.3">
      <c r="A419" t="s">
        <v>8790</v>
      </c>
      <c r="B419" s="12">
        <v>45544</v>
      </c>
      <c r="C419" t="s">
        <v>10024</v>
      </c>
      <c r="D419" t="s">
        <v>0</v>
      </c>
      <c r="E419" t="s">
        <v>11033</v>
      </c>
      <c r="F419" t="s">
        <v>2323</v>
      </c>
      <c r="G419" t="s">
        <v>2324</v>
      </c>
      <c r="H419" s="2">
        <v>0</v>
      </c>
      <c r="I419" s="2">
        <v>0</v>
      </c>
      <c r="J419" s="2">
        <v>0</v>
      </c>
      <c r="K419" s="14">
        <v>5.15</v>
      </c>
      <c r="L419" s="2">
        <v>0</v>
      </c>
      <c r="M419" s="2">
        <v>0</v>
      </c>
      <c r="N419" s="2">
        <v>0</v>
      </c>
      <c r="O419" s="2">
        <v>0.6695000000000001</v>
      </c>
      <c r="P419" s="2">
        <v>5.8195000000000006</v>
      </c>
      <c r="Q419"/>
      <c r="R419" t="s">
        <v>9712</v>
      </c>
      <c r="S419" t="s">
        <v>9717</v>
      </c>
      <c r="T419" t="s">
        <v>9724</v>
      </c>
      <c r="U419" s="2" t="s">
        <v>9715</v>
      </c>
      <c r="V419" t="s">
        <v>7830</v>
      </c>
    </row>
    <row r="420" spans="1:22" ht="15.75" hidden="1" thickBot="1" x14ac:dyDescent="0.3">
      <c r="A420" t="s">
        <v>8790</v>
      </c>
      <c r="B420" s="12">
        <v>45544</v>
      </c>
      <c r="C420" t="s">
        <v>10024</v>
      </c>
      <c r="D420" t="s">
        <v>0</v>
      </c>
      <c r="E420" t="s">
        <v>11032</v>
      </c>
      <c r="F420" t="s">
        <v>2323</v>
      </c>
      <c r="G420" t="s">
        <v>2324</v>
      </c>
      <c r="H420" s="2">
        <v>0</v>
      </c>
      <c r="I420" s="2">
        <v>0</v>
      </c>
      <c r="J420" s="2">
        <v>0</v>
      </c>
      <c r="K420" s="14">
        <v>1.41</v>
      </c>
      <c r="L420" s="2">
        <v>0</v>
      </c>
      <c r="M420" s="2">
        <v>0</v>
      </c>
      <c r="N420" s="2">
        <v>0</v>
      </c>
      <c r="O420" s="2">
        <v>0.18329999999999999</v>
      </c>
      <c r="P420" s="2">
        <v>1.5932999999999999</v>
      </c>
      <c r="Q420"/>
      <c r="R420" t="s">
        <v>9712</v>
      </c>
      <c r="S420" t="s">
        <v>9717</v>
      </c>
      <c r="T420" t="s">
        <v>9724</v>
      </c>
      <c r="U420" s="2" t="s">
        <v>9715</v>
      </c>
      <c r="V420" t="s">
        <v>7830</v>
      </c>
    </row>
    <row r="421" spans="1:22" ht="15.75" hidden="1" thickBot="1" x14ac:dyDescent="0.3">
      <c r="A421" t="s">
        <v>8790</v>
      </c>
      <c r="B421" s="12">
        <v>45542</v>
      </c>
      <c r="C421" t="s">
        <v>10024</v>
      </c>
      <c r="D421" t="s">
        <v>0</v>
      </c>
      <c r="E421" t="s">
        <v>11031</v>
      </c>
      <c r="F421" t="s">
        <v>2323</v>
      </c>
      <c r="G421" t="s">
        <v>2324</v>
      </c>
      <c r="H421" s="2">
        <v>0</v>
      </c>
      <c r="I421" s="2">
        <v>0</v>
      </c>
      <c r="J421" s="2">
        <v>0</v>
      </c>
      <c r="K421" s="14">
        <v>0.92</v>
      </c>
      <c r="L421" s="2">
        <v>0</v>
      </c>
      <c r="M421" s="2">
        <v>0</v>
      </c>
      <c r="N421" s="2">
        <v>0</v>
      </c>
      <c r="O421" s="2">
        <v>0.11960000000000001</v>
      </c>
      <c r="P421" s="2">
        <v>1.0396000000000001</v>
      </c>
      <c r="Q421"/>
      <c r="R421" t="s">
        <v>9712</v>
      </c>
      <c r="S421" t="s">
        <v>9717</v>
      </c>
      <c r="T421" t="s">
        <v>9724</v>
      </c>
      <c r="U421" s="2" t="s">
        <v>9715</v>
      </c>
      <c r="V421" t="s">
        <v>7830</v>
      </c>
    </row>
    <row r="422" spans="1:22" ht="15.75" hidden="1" thickBot="1" x14ac:dyDescent="0.3">
      <c r="A422" t="s">
        <v>8790</v>
      </c>
      <c r="B422" s="12">
        <v>45541</v>
      </c>
      <c r="C422" t="s">
        <v>10024</v>
      </c>
      <c r="D422" t="s">
        <v>0</v>
      </c>
      <c r="E422" t="s">
        <v>11030</v>
      </c>
      <c r="F422" t="s">
        <v>2323</v>
      </c>
      <c r="G422" t="s">
        <v>2324</v>
      </c>
      <c r="H422" s="2">
        <v>0</v>
      </c>
      <c r="I422" s="2">
        <v>0</v>
      </c>
      <c r="J422" s="2">
        <v>0</v>
      </c>
      <c r="K422" s="14">
        <v>14</v>
      </c>
      <c r="L422" s="2">
        <v>0</v>
      </c>
      <c r="M422" s="2">
        <v>0</v>
      </c>
      <c r="N422" s="2">
        <v>0</v>
      </c>
      <c r="O422" s="2">
        <v>1.82</v>
      </c>
      <c r="P422" s="2">
        <v>15.82</v>
      </c>
      <c r="Q422"/>
      <c r="R422" t="s">
        <v>9712</v>
      </c>
      <c r="S422" t="s">
        <v>9717</v>
      </c>
      <c r="T422" t="s">
        <v>9724</v>
      </c>
      <c r="U422" s="2" t="s">
        <v>9715</v>
      </c>
      <c r="V422" t="s">
        <v>7830</v>
      </c>
    </row>
    <row r="423" spans="1:22" ht="15.75" hidden="1" thickBot="1" x14ac:dyDescent="0.3">
      <c r="A423" t="s">
        <v>8790</v>
      </c>
      <c r="B423" s="12">
        <v>45541</v>
      </c>
      <c r="C423" t="s">
        <v>10024</v>
      </c>
      <c r="D423" t="s">
        <v>0</v>
      </c>
      <c r="E423" t="s">
        <v>11029</v>
      </c>
      <c r="F423" t="s">
        <v>2323</v>
      </c>
      <c r="G423" t="s">
        <v>2324</v>
      </c>
      <c r="H423" s="2">
        <v>0</v>
      </c>
      <c r="I423" s="2">
        <v>0</v>
      </c>
      <c r="J423" s="2">
        <v>0</v>
      </c>
      <c r="K423" s="14">
        <v>8</v>
      </c>
      <c r="L423" s="2">
        <v>0</v>
      </c>
      <c r="M423" s="2">
        <v>0</v>
      </c>
      <c r="N423" s="2">
        <v>0</v>
      </c>
      <c r="O423" s="2">
        <v>1.04</v>
      </c>
      <c r="P423" s="2">
        <v>9.0399999999999991</v>
      </c>
      <c r="Q423"/>
      <c r="R423" t="s">
        <v>9712</v>
      </c>
      <c r="S423" t="s">
        <v>9717</v>
      </c>
      <c r="T423" t="s">
        <v>9724</v>
      </c>
      <c r="U423" s="2" t="s">
        <v>9715</v>
      </c>
      <c r="V423" t="s">
        <v>7830</v>
      </c>
    </row>
    <row r="424" spans="1:22" ht="15.75" hidden="1" thickBot="1" x14ac:dyDescent="0.3">
      <c r="A424" t="s">
        <v>8790</v>
      </c>
      <c r="B424" s="12">
        <v>45544</v>
      </c>
      <c r="C424" t="s">
        <v>10024</v>
      </c>
      <c r="D424" t="s">
        <v>0</v>
      </c>
      <c r="E424" t="s">
        <v>11028</v>
      </c>
      <c r="F424" t="s">
        <v>2323</v>
      </c>
      <c r="G424" t="s">
        <v>2324</v>
      </c>
      <c r="H424" s="2">
        <v>0</v>
      </c>
      <c r="I424" s="2">
        <v>0</v>
      </c>
      <c r="J424" s="2">
        <v>0</v>
      </c>
      <c r="K424" s="14">
        <v>14.2</v>
      </c>
      <c r="L424" s="2">
        <v>0</v>
      </c>
      <c r="M424" s="2">
        <v>0</v>
      </c>
      <c r="N424" s="2">
        <v>0</v>
      </c>
      <c r="O424" s="2">
        <v>1.8459999999999999</v>
      </c>
      <c r="P424" s="2">
        <v>16.045999999999999</v>
      </c>
      <c r="Q424"/>
      <c r="R424" t="s">
        <v>9712</v>
      </c>
      <c r="S424" t="s">
        <v>9717</v>
      </c>
      <c r="T424" t="s">
        <v>9724</v>
      </c>
      <c r="U424" s="2" t="s">
        <v>9715</v>
      </c>
      <c r="V424" t="s">
        <v>7830</v>
      </c>
    </row>
    <row r="425" spans="1:22" ht="15.75" hidden="1" thickBot="1" x14ac:dyDescent="0.3">
      <c r="A425" t="s">
        <v>8790</v>
      </c>
      <c r="B425" s="12">
        <v>45542</v>
      </c>
      <c r="C425" t="s">
        <v>10024</v>
      </c>
      <c r="D425" t="s">
        <v>0</v>
      </c>
      <c r="E425" t="s">
        <v>11027</v>
      </c>
      <c r="F425" t="s">
        <v>2323</v>
      </c>
      <c r="G425" t="s">
        <v>2324</v>
      </c>
      <c r="H425" s="2">
        <v>0</v>
      </c>
      <c r="I425" s="2">
        <v>0</v>
      </c>
      <c r="J425" s="2">
        <v>0</v>
      </c>
      <c r="K425" s="14">
        <v>6.6</v>
      </c>
      <c r="L425" s="2">
        <v>0</v>
      </c>
      <c r="M425" s="2">
        <v>0</v>
      </c>
      <c r="N425" s="2">
        <v>0</v>
      </c>
      <c r="O425" s="2">
        <v>0.85799999999999998</v>
      </c>
      <c r="P425" s="2">
        <v>7.4579999999999993</v>
      </c>
      <c r="Q425"/>
      <c r="R425" t="s">
        <v>9712</v>
      </c>
      <c r="S425" t="s">
        <v>9717</v>
      </c>
      <c r="T425" t="s">
        <v>9724</v>
      </c>
      <c r="U425" s="2" t="s">
        <v>9715</v>
      </c>
      <c r="V425" t="s">
        <v>7830</v>
      </c>
    </row>
    <row r="426" spans="1:22" ht="15.75" hidden="1" thickBot="1" x14ac:dyDescent="0.3">
      <c r="A426" t="s">
        <v>8790</v>
      </c>
      <c r="B426" s="12">
        <v>45539</v>
      </c>
      <c r="C426" t="s">
        <v>10024</v>
      </c>
      <c r="D426" t="s">
        <v>0</v>
      </c>
      <c r="E426" t="s">
        <v>11026</v>
      </c>
      <c r="F426" t="s">
        <v>2323</v>
      </c>
      <c r="G426" t="s">
        <v>2324</v>
      </c>
      <c r="H426" s="2">
        <v>0</v>
      </c>
      <c r="I426" s="2">
        <v>0</v>
      </c>
      <c r="J426" s="2">
        <v>0</v>
      </c>
      <c r="K426" s="14">
        <v>2.48</v>
      </c>
      <c r="L426" s="2">
        <v>0</v>
      </c>
      <c r="M426" s="2">
        <v>0</v>
      </c>
      <c r="N426" s="2">
        <v>0</v>
      </c>
      <c r="O426" s="2">
        <v>0.32240000000000002</v>
      </c>
      <c r="P426" s="2">
        <v>2.8024</v>
      </c>
      <c r="Q426"/>
      <c r="R426" t="s">
        <v>9712</v>
      </c>
      <c r="S426" t="s">
        <v>9717</v>
      </c>
      <c r="T426" t="s">
        <v>9724</v>
      </c>
      <c r="U426" s="2" t="s">
        <v>9715</v>
      </c>
      <c r="V426" t="s">
        <v>7830</v>
      </c>
    </row>
    <row r="427" spans="1:22" ht="15.75" hidden="1" thickBot="1" x14ac:dyDescent="0.3">
      <c r="A427" t="s">
        <v>8790</v>
      </c>
      <c r="B427" s="12">
        <v>45546</v>
      </c>
      <c r="C427" t="s">
        <v>10024</v>
      </c>
      <c r="D427" t="s">
        <v>0</v>
      </c>
      <c r="E427" t="s">
        <v>11025</v>
      </c>
      <c r="F427" t="s">
        <v>2323</v>
      </c>
      <c r="G427" t="s">
        <v>2324</v>
      </c>
      <c r="H427" s="2">
        <v>0</v>
      </c>
      <c r="I427" s="2">
        <v>0</v>
      </c>
      <c r="J427" s="2">
        <v>0</v>
      </c>
      <c r="K427" s="14">
        <v>16.899999999999999</v>
      </c>
      <c r="L427" s="2">
        <v>0</v>
      </c>
      <c r="M427" s="2">
        <v>0</v>
      </c>
      <c r="N427" s="2">
        <v>0</v>
      </c>
      <c r="O427" s="2">
        <v>2.1970000000000001</v>
      </c>
      <c r="P427" s="2">
        <v>19.096999999999998</v>
      </c>
      <c r="Q427"/>
      <c r="R427" t="s">
        <v>9712</v>
      </c>
      <c r="S427" t="s">
        <v>9717</v>
      </c>
      <c r="T427" t="s">
        <v>9724</v>
      </c>
      <c r="U427" s="2" t="s">
        <v>9715</v>
      </c>
      <c r="V427" t="s">
        <v>7830</v>
      </c>
    </row>
    <row r="428" spans="1:22" ht="15.75" hidden="1" thickBot="1" x14ac:dyDescent="0.3">
      <c r="A428" t="s">
        <v>8790</v>
      </c>
      <c r="B428" s="12">
        <v>45545</v>
      </c>
      <c r="C428" t="s">
        <v>10024</v>
      </c>
      <c r="D428" t="s">
        <v>0</v>
      </c>
      <c r="E428" t="s">
        <v>11024</v>
      </c>
      <c r="F428" t="s">
        <v>2323</v>
      </c>
      <c r="G428" t="s">
        <v>2324</v>
      </c>
      <c r="H428" s="2">
        <v>0</v>
      </c>
      <c r="I428" s="2">
        <v>0</v>
      </c>
      <c r="J428" s="2">
        <v>0</v>
      </c>
      <c r="K428" s="14">
        <v>0.96</v>
      </c>
      <c r="L428" s="2">
        <v>0</v>
      </c>
      <c r="M428" s="2">
        <v>0</v>
      </c>
      <c r="N428" s="2">
        <v>0</v>
      </c>
      <c r="O428" s="2">
        <v>0.12479999999999999</v>
      </c>
      <c r="P428" s="2">
        <v>1.0848</v>
      </c>
      <c r="Q428"/>
      <c r="R428" t="s">
        <v>9712</v>
      </c>
      <c r="S428" t="s">
        <v>9717</v>
      </c>
      <c r="T428" t="s">
        <v>9724</v>
      </c>
      <c r="U428" s="2" t="s">
        <v>9715</v>
      </c>
      <c r="V428" t="s">
        <v>7830</v>
      </c>
    </row>
    <row r="429" spans="1:22" ht="15.75" hidden="1" thickBot="1" x14ac:dyDescent="0.3">
      <c r="A429" t="s">
        <v>8790</v>
      </c>
      <c r="B429" s="12">
        <v>45548</v>
      </c>
      <c r="C429" t="s">
        <v>10024</v>
      </c>
      <c r="D429" t="s">
        <v>0</v>
      </c>
      <c r="E429" t="s">
        <v>11023</v>
      </c>
      <c r="F429" t="s">
        <v>2323</v>
      </c>
      <c r="G429" t="s">
        <v>2324</v>
      </c>
      <c r="H429" s="2">
        <v>0</v>
      </c>
      <c r="I429" s="2">
        <v>0</v>
      </c>
      <c r="J429" s="2">
        <v>0</v>
      </c>
      <c r="K429" s="14">
        <v>3.33</v>
      </c>
      <c r="L429" s="2">
        <v>0</v>
      </c>
      <c r="M429" s="2">
        <v>0</v>
      </c>
      <c r="N429" s="2">
        <v>0</v>
      </c>
      <c r="O429" s="2">
        <v>0.43290000000000001</v>
      </c>
      <c r="P429" s="2">
        <v>3.7629000000000001</v>
      </c>
      <c r="Q429"/>
      <c r="R429" t="s">
        <v>9712</v>
      </c>
      <c r="S429" t="s">
        <v>9717</v>
      </c>
      <c r="T429" t="s">
        <v>9724</v>
      </c>
      <c r="U429" s="2" t="s">
        <v>9715</v>
      </c>
      <c r="V429" t="s">
        <v>7830</v>
      </c>
    </row>
    <row r="430" spans="1:22" ht="15.75" hidden="1" thickBot="1" x14ac:dyDescent="0.3">
      <c r="A430" t="s">
        <v>8790</v>
      </c>
      <c r="B430" s="12">
        <v>45548</v>
      </c>
      <c r="C430" t="s">
        <v>10024</v>
      </c>
      <c r="D430" t="s">
        <v>0</v>
      </c>
      <c r="E430" t="s">
        <v>11022</v>
      </c>
      <c r="F430" t="s">
        <v>2323</v>
      </c>
      <c r="G430" t="s">
        <v>2324</v>
      </c>
      <c r="H430" s="2">
        <v>0</v>
      </c>
      <c r="I430" s="2">
        <v>0</v>
      </c>
      <c r="J430" s="2">
        <v>0</v>
      </c>
      <c r="K430" s="14">
        <v>2</v>
      </c>
      <c r="L430" s="2">
        <v>0</v>
      </c>
      <c r="M430" s="2">
        <v>0</v>
      </c>
      <c r="N430" s="2">
        <v>0</v>
      </c>
      <c r="O430" s="2">
        <v>0.26</v>
      </c>
      <c r="P430" s="2">
        <v>2.2599999999999998</v>
      </c>
      <c r="Q430"/>
      <c r="R430" t="s">
        <v>9712</v>
      </c>
      <c r="S430" t="s">
        <v>9717</v>
      </c>
      <c r="T430" t="s">
        <v>9724</v>
      </c>
      <c r="U430" s="2" t="s">
        <v>9715</v>
      </c>
      <c r="V430" t="s">
        <v>7830</v>
      </c>
    </row>
    <row r="431" spans="1:22" ht="15.75" hidden="1" thickBot="1" x14ac:dyDescent="0.3">
      <c r="A431" t="s">
        <v>8790</v>
      </c>
      <c r="B431" s="12">
        <v>45548</v>
      </c>
      <c r="C431" t="s">
        <v>10024</v>
      </c>
      <c r="D431" t="s">
        <v>0</v>
      </c>
      <c r="E431" t="s">
        <v>11021</v>
      </c>
      <c r="F431" t="s">
        <v>2323</v>
      </c>
      <c r="G431" t="s">
        <v>2324</v>
      </c>
      <c r="H431" s="2">
        <v>0</v>
      </c>
      <c r="I431" s="2">
        <v>0</v>
      </c>
      <c r="J431" s="2">
        <v>0</v>
      </c>
      <c r="K431" s="14">
        <v>5.72</v>
      </c>
      <c r="L431" s="2">
        <v>0</v>
      </c>
      <c r="M431" s="2">
        <v>0</v>
      </c>
      <c r="N431" s="2">
        <v>0</v>
      </c>
      <c r="O431" s="2">
        <v>0.74360000000000004</v>
      </c>
      <c r="P431" s="2">
        <v>6.4635999999999996</v>
      </c>
      <c r="Q431"/>
      <c r="R431" t="s">
        <v>9712</v>
      </c>
      <c r="S431" t="s">
        <v>9717</v>
      </c>
      <c r="T431" t="s">
        <v>9724</v>
      </c>
      <c r="U431" s="2" t="s">
        <v>9715</v>
      </c>
      <c r="V431" t="s">
        <v>7830</v>
      </c>
    </row>
    <row r="432" spans="1:22" ht="15.75" hidden="1" thickBot="1" x14ac:dyDescent="0.3">
      <c r="A432" t="s">
        <v>8790</v>
      </c>
      <c r="B432" s="12">
        <v>45548</v>
      </c>
      <c r="C432" t="s">
        <v>10024</v>
      </c>
      <c r="D432" t="s">
        <v>0</v>
      </c>
      <c r="E432" t="s">
        <v>11020</v>
      </c>
      <c r="F432" t="s">
        <v>2323</v>
      </c>
      <c r="G432" t="s">
        <v>2324</v>
      </c>
      <c r="H432" s="2">
        <v>0</v>
      </c>
      <c r="I432" s="2">
        <v>0</v>
      </c>
      <c r="J432" s="2">
        <v>0</v>
      </c>
      <c r="K432" s="14">
        <v>15.71</v>
      </c>
      <c r="L432" s="2">
        <v>0</v>
      </c>
      <c r="M432" s="2">
        <v>0</v>
      </c>
      <c r="N432" s="2">
        <v>0</v>
      </c>
      <c r="O432" s="2">
        <v>2.0423</v>
      </c>
      <c r="P432" s="2">
        <v>17.752300000000002</v>
      </c>
      <c r="Q432"/>
      <c r="R432" t="s">
        <v>9712</v>
      </c>
      <c r="S432" t="s">
        <v>9717</v>
      </c>
      <c r="T432" t="s">
        <v>9724</v>
      </c>
      <c r="U432" s="2" t="s">
        <v>9715</v>
      </c>
      <c r="V432" t="s">
        <v>7830</v>
      </c>
    </row>
    <row r="433" spans="1:22" ht="15.75" hidden="1" thickBot="1" x14ac:dyDescent="0.3">
      <c r="A433" t="s">
        <v>8790</v>
      </c>
      <c r="B433" s="12">
        <v>45554</v>
      </c>
      <c r="C433" t="s">
        <v>10024</v>
      </c>
      <c r="D433" t="s">
        <v>0</v>
      </c>
      <c r="E433" t="s">
        <v>11019</v>
      </c>
      <c r="F433" t="s">
        <v>2323</v>
      </c>
      <c r="G433" t="s">
        <v>2324</v>
      </c>
      <c r="H433" s="2">
        <v>0</v>
      </c>
      <c r="I433" s="2">
        <v>0</v>
      </c>
      <c r="J433" s="2">
        <v>0</v>
      </c>
      <c r="K433" s="14">
        <v>2.65</v>
      </c>
      <c r="L433" s="2">
        <v>0</v>
      </c>
      <c r="M433" s="2">
        <v>0</v>
      </c>
      <c r="N433" s="2">
        <v>0</v>
      </c>
      <c r="O433" s="2">
        <v>0.34449999999999997</v>
      </c>
      <c r="P433" s="2">
        <v>2.9944999999999999</v>
      </c>
      <c r="Q433"/>
      <c r="R433" t="s">
        <v>9712</v>
      </c>
      <c r="S433" t="s">
        <v>9717</v>
      </c>
      <c r="T433" t="s">
        <v>9724</v>
      </c>
      <c r="U433" s="2" t="s">
        <v>9715</v>
      </c>
      <c r="V433" t="s">
        <v>7830</v>
      </c>
    </row>
    <row r="434" spans="1:22" ht="15.75" hidden="1" thickBot="1" x14ac:dyDescent="0.3">
      <c r="A434" t="s">
        <v>8790</v>
      </c>
      <c r="B434" s="12">
        <v>45554</v>
      </c>
      <c r="C434" t="s">
        <v>10024</v>
      </c>
      <c r="D434" t="s">
        <v>0</v>
      </c>
      <c r="E434" t="s">
        <v>11018</v>
      </c>
      <c r="F434" t="s">
        <v>2323</v>
      </c>
      <c r="G434" t="s">
        <v>2324</v>
      </c>
      <c r="H434" s="2">
        <v>0</v>
      </c>
      <c r="I434" s="2">
        <v>0</v>
      </c>
      <c r="J434" s="2">
        <v>0</v>
      </c>
      <c r="K434" s="14">
        <v>2.2799999999999998</v>
      </c>
      <c r="L434" s="2">
        <v>0</v>
      </c>
      <c r="M434" s="2">
        <v>0</v>
      </c>
      <c r="N434" s="2">
        <v>0</v>
      </c>
      <c r="O434" s="2">
        <v>0.2964</v>
      </c>
      <c r="P434" s="2">
        <v>2.5763999999999996</v>
      </c>
      <c r="Q434"/>
      <c r="R434" t="s">
        <v>9712</v>
      </c>
      <c r="S434" t="s">
        <v>9717</v>
      </c>
      <c r="T434" t="s">
        <v>9724</v>
      </c>
      <c r="U434" s="2" t="s">
        <v>9715</v>
      </c>
      <c r="V434" t="s">
        <v>7830</v>
      </c>
    </row>
    <row r="435" spans="1:22" ht="15.75" hidden="1" thickBot="1" x14ac:dyDescent="0.3">
      <c r="A435" t="s">
        <v>8790</v>
      </c>
      <c r="B435" s="12">
        <v>45554</v>
      </c>
      <c r="C435" t="s">
        <v>10024</v>
      </c>
      <c r="D435" t="s">
        <v>0</v>
      </c>
      <c r="E435" t="s">
        <v>11017</v>
      </c>
      <c r="F435" t="s">
        <v>2323</v>
      </c>
      <c r="G435" t="s">
        <v>2324</v>
      </c>
      <c r="H435" s="2">
        <v>0</v>
      </c>
      <c r="I435" s="2">
        <v>0</v>
      </c>
      <c r="J435" s="2">
        <v>0</v>
      </c>
      <c r="K435" s="14">
        <v>10</v>
      </c>
      <c r="L435" s="2">
        <v>0</v>
      </c>
      <c r="M435" s="2">
        <v>0</v>
      </c>
      <c r="N435" s="2">
        <v>0</v>
      </c>
      <c r="O435" s="2">
        <v>1.3</v>
      </c>
      <c r="P435" s="2">
        <v>11.3</v>
      </c>
      <c r="Q435"/>
      <c r="R435" t="s">
        <v>9712</v>
      </c>
      <c r="S435" t="s">
        <v>9717</v>
      </c>
      <c r="T435" t="s">
        <v>9724</v>
      </c>
      <c r="U435" s="2" t="s">
        <v>9715</v>
      </c>
      <c r="V435" t="s">
        <v>7830</v>
      </c>
    </row>
    <row r="436" spans="1:22" ht="15.75" hidden="1" thickBot="1" x14ac:dyDescent="0.3">
      <c r="A436" t="s">
        <v>8790</v>
      </c>
      <c r="B436" s="12">
        <v>45560</v>
      </c>
      <c r="C436" t="s">
        <v>10024</v>
      </c>
      <c r="D436" t="s">
        <v>0</v>
      </c>
      <c r="E436" t="s">
        <v>11016</v>
      </c>
      <c r="F436" t="s">
        <v>2323</v>
      </c>
      <c r="G436" t="s">
        <v>2324</v>
      </c>
      <c r="H436" s="2">
        <v>0</v>
      </c>
      <c r="I436" s="2">
        <v>0</v>
      </c>
      <c r="J436" s="2">
        <v>0</v>
      </c>
      <c r="K436" s="14">
        <v>1.4</v>
      </c>
      <c r="L436" s="2">
        <v>0</v>
      </c>
      <c r="M436" s="2">
        <v>0</v>
      </c>
      <c r="N436" s="2">
        <v>0</v>
      </c>
      <c r="O436" s="2">
        <v>0.182</v>
      </c>
      <c r="P436" s="2">
        <v>1.5819999999999999</v>
      </c>
      <c r="Q436"/>
      <c r="R436" t="s">
        <v>9712</v>
      </c>
      <c r="S436" t="s">
        <v>9717</v>
      </c>
      <c r="T436" t="s">
        <v>9724</v>
      </c>
      <c r="U436" s="2" t="s">
        <v>9715</v>
      </c>
      <c r="V436" t="s">
        <v>7830</v>
      </c>
    </row>
    <row r="437" spans="1:22" ht="15.75" hidden="1" thickBot="1" x14ac:dyDescent="0.3">
      <c r="A437" t="s">
        <v>8790</v>
      </c>
      <c r="B437" s="12">
        <v>45562</v>
      </c>
      <c r="C437" t="s">
        <v>10024</v>
      </c>
      <c r="D437" t="s">
        <v>0</v>
      </c>
      <c r="E437" t="s">
        <v>11015</v>
      </c>
      <c r="F437" t="s">
        <v>2323</v>
      </c>
      <c r="G437" t="s">
        <v>2324</v>
      </c>
      <c r="H437" s="2">
        <v>0</v>
      </c>
      <c r="I437" s="2">
        <v>0</v>
      </c>
      <c r="J437" s="2">
        <v>0</v>
      </c>
      <c r="K437" s="14">
        <v>1.78</v>
      </c>
      <c r="L437" s="2">
        <v>0</v>
      </c>
      <c r="M437" s="2">
        <v>0</v>
      </c>
      <c r="N437" s="2">
        <v>0</v>
      </c>
      <c r="O437" s="2">
        <v>0.23140000000000002</v>
      </c>
      <c r="P437" s="2">
        <v>2.0114000000000001</v>
      </c>
      <c r="Q437"/>
      <c r="R437" t="s">
        <v>9712</v>
      </c>
      <c r="S437" t="s">
        <v>9717</v>
      </c>
      <c r="T437" t="s">
        <v>9724</v>
      </c>
      <c r="U437" s="2" t="s">
        <v>9715</v>
      </c>
      <c r="V437" t="s">
        <v>7830</v>
      </c>
    </row>
    <row r="438" spans="1:22" ht="15.75" hidden="1" thickBot="1" x14ac:dyDescent="0.3">
      <c r="A438" t="s">
        <v>8790</v>
      </c>
      <c r="B438" s="12">
        <v>45562</v>
      </c>
      <c r="C438" t="s">
        <v>10024</v>
      </c>
      <c r="D438" t="s">
        <v>0</v>
      </c>
      <c r="E438" t="s">
        <v>11014</v>
      </c>
      <c r="F438" t="s">
        <v>2323</v>
      </c>
      <c r="G438" t="s">
        <v>2324</v>
      </c>
      <c r="H438" s="2">
        <v>0</v>
      </c>
      <c r="I438" s="2">
        <v>0</v>
      </c>
      <c r="J438" s="2">
        <v>0</v>
      </c>
      <c r="K438" s="14">
        <v>5.4</v>
      </c>
      <c r="L438" s="2">
        <v>0</v>
      </c>
      <c r="M438" s="2">
        <v>0</v>
      </c>
      <c r="N438" s="2">
        <v>0</v>
      </c>
      <c r="O438" s="2">
        <v>0.70200000000000007</v>
      </c>
      <c r="P438" s="2">
        <v>6.1020000000000003</v>
      </c>
      <c r="Q438"/>
      <c r="R438" t="s">
        <v>9712</v>
      </c>
      <c r="S438" t="s">
        <v>9717</v>
      </c>
      <c r="T438" t="s">
        <v>9724</v>
      </c>
      <c r="U438" s="2" t="s">
        <v>9715</v>
      </c>
      <c r="V438" t="s">
        <v>7830</v>
      </c>
    </row>
    <row r="439" spans="1:22" ht="15.75" hidden="1" thickBot="1" x14ac:dyDescent="0.3">
      <c r="A439" t="s">
        <v>8790</v>
      </c>
      <c r="B439" s="12">
        <v>45552</v>
      </c>
      <c r="C439" t="s">
        <v>10024</v>
      </c>
      <c r="D439" t="s">
        <v>0</v>
      </c>
      <c r="E439" t="s">
        <v>11013</v>
      </c>
      <c r="F439" t="s">
        <v>2323</v>
      </c>
      <c r="G439" t="s">
        <v>2324</v>
      </c>
      <c r="H439" s="2">
        <v>0</v>
      </c>
      <c r="I439" s="2">
        <v>0</v>
      </c>
      <c r="J439" s="2">
        <v>0</v>
      </c>
      <c r="K439" s="14">
        <v>14.4</v>
      </c>
      <c r="L439" s="2">
        <v>0</v>
      </c>
      <c r="M439" s="2">
        <v>0</v>
      </c>
      <c r="N439" s="2">
        <v>0</v>
      </c>
      <c r="O439" s="2">
        <v>1.8720000000000001</v>
      </c>
      <c r="P439" s="2">
        <v>16.272000000000002</v>
      </c>
      <c r="Q439"/>
      <c r="R439" t="s">
        <v>9712</v>
      </c>
      <c r="S439" t="s">
        <v>9717</v>
      </c>
      <c r="T439" t="s">
        <v>9724</v>
      </c>
      <c r="U439" s="2" t="s">
        <v>9715</v>
      </c>
      <c r="V439" t="s">
        <v>7830</v>
      </c>
    </row>
    <row r="440" spans="1:22" ht="15.75" hidden="1" thickBot="1" x14ac:dyDescent="0.3">
      <c r="A440" t="s">
        <v>8790</v>
      </c>
      <c r="B440" s="12">
        <v>45553</v>
      </c>
      <c r="C440" t="s">
        <v>10024</v>
      </c>
      <c r="D440" t="s">
        <v>0</v>
      </c>
      <c r="E440" t="s">
        <v>11012</v>
      </c>
      <c r="F440" t="s">
        <v>2323</v>
      </c>
      <c r="G440" t="s">
        <v>2324</v>
      </c>
      <c r="H440" s="2">
        <v>0</v>
      </c>
      <c r="I440" s="2">
        <v>0</v>
      </c>
      <c r="J440" s="2">
        <v>0</v>
      </c>
      <c r="K440" s="14">
        <v>5.32</v>
      </c>
      <c r="L440" s="2">
        <v>0</v>
      </c>
      <c r="M440" s="2">
        <v>0</v>
      </c>
      <c r="N440" s="2">
        <v>0</v>
      </c>
      <c r="O440" s="2">
        <v>0.6916000000000001</v>
      </c>
      <c r="P440" s="2">
        <v>6.0116000000000005</v>
      </c>
      <c r="Q440"/>
      <c r="R440" t="s">
        <v>9712</v>
      </c>
      <c r="S440" t="s">
        <v>9717</v>
      </c>
      <c r="T440" t="s">
        <v>9724</v>
      </c>
      <c r="U440" s="2" t="s">
        <v>9715</v>
      </c>
      <c r="V440" t="s">
        <v>7830</v>
      </c>
    </row>
    <row r="441" spans="1:22" ht="15.75" hidden="1" thickBot="1" x14ac:dyDescent="0.3">
      <c r="A441" t="s">
        <v>8790</v>
      </c>
      <c r="B441" s="12">
        <v>45563</v>
      </c>
      <c r="C441" t="s">
        <v>10024</v>
      </c>
      <c r="D441" t="s">
        <v>0</v>
      </c>
      <c r="E441" t="s">
        <v>11011</v>
      </c>
      <c r="F441" t="s">
        <v>2323</v>
      </c>
      <c r="G441" t="s">
        <v>2324</v>
      </c>
      <c r="H441" s="2">
        <v>0</v>
      </c>
      <c r="I441" s="2">
        <v>0</v>
      </c>
      <c r="J441" s="2">
        <v>0</v>
      </c>
      <c r="K441" s="14">
        <v>1.52</v>
      </c>
      <c r="L441" s="2">
        <v>0</v>
      </c>
      <c r="M441" s="2">
        <v>0</v>
      </c>
      <c r="N441" s="2">
        <v>0</v>
      </c>
      <c r="O441" s="2">
        <v>0.1976</v>
      </c>
      <c r="P441" s="2">
        <v>1.7176</v>
      </c>
      <c r="Q441"/>
      <c r="R441" t="s">
        <v>9712</v>
      </c>
      <c r="S441" t="s">
        <v>9717</v>
      </c>
      <c r="T441" t="s">
        <v>9724</v>
      </c>
      <c r="U441" s="2" t="s">
        <v>9715</v>
      </c>
      <c r="V441" t="s">
        <v>7830</v>
      </c>
    </row>
    <row r="442" spans="1:22" ht="15.75" hidden="1" thickBot="1" x14ac:dyDescent="0.3">
      <c r="A442" t="s">
        <v>8790</v>
      </c>
      <c r="B442" s="12">
        <v>45563</v>
      </c>
      <c r="C442" t="s">
        <v>10024</v>
      </c>
      <c r="D442" t="s">
        <v>0</v>
      </c>
      <c r="E442" t="s">
        <v>11010</v>
      </c>
      <c r="F442" t="s">
        <v>2323</v>
      </c>
      <c r="G442" t="s">
        <v>2324</v>
      </c>
      <c r="H442" s="2">
        <v>0</v>
      </c>
      <c r="I442" s="2">
        <v>0</v>
      </c>
      <c r="J442" s="2">
        <v>0</v>
      </c>
      <c r="K442" s="14">
        <v>14.44</v>
      </c>
      <c r="L442" s="2">
        <v>0</v>
      </c>
      <c r="M442" s="2">
        <v>0</v>
      </c>
      <c r="N442" s="2">
        <v>0</v>
      </c>
      <c r="O442" s="2">
        <v>1.8772</v>
      </c>
      <c r="P442" s="2">
        <v>16.3172</v>
      </c>
      <c r="Q442"/>
      <c r="R442" t="s">
        <v>9712</v>
      </c>
      <c r="S442" t="s">
        <v>9717</v>
      </c>
      <c r="T442" t="s">
        <v>9724</v>
      </c>
      <c r="U442" s="2" t="s">
        <v>9715</v>
      </c>
      <c r="V442" t="s">
        <v>7830</v>
      </c>
    </row>
    <row r="443" spans="1:22" ht="15.75" hidden="1" thickBot="1" x14ac:dyDescent="0.3">
      <c r="A443" t="s">
        <v>8790</v>
      </c>
      <c r="B443" s="12">
        <v>45558</v>
      </c>
      <c r="C443" t="s">
        <v>10024</v>
      </c>
      <c r="D443" t="s">
        <v>0</v>
      </c>
      <c r="E443" t="s">
        <v>11009</v>
      </c>
      <c r="F443" t="s">
        <v>2323</v>
      </c>
      <c r="G443" t="s">
        <v>2324</v>
      </c>
      <c r="H443" s="2">
        <v>0</v>
      </c>
      <c r="I443" s="2">
        <v>0</v>
      </c>
      <c r="J443" s="2">
        <v>0</v>
      </c>
      <c r="K443" s="14">
        <v>11.4</v>
      </c>
      <c r="L443" s="2">
        <v>0</v>
      </c>
      <c r="M443" s="2">
        <v>0</v>
      </c>
      <c r="N443" s="2">
        <v>0</v>
      </c>
      <c r="O443" s="2">
        <v>1.4820000000000002</v>
      </c>
      <c r="P443" s="2">
        <v>12.882000000000001</v>
      </c>
      <c r="Q443"/>
      <c r="R443" t="s">
        <v>9712</v>
      </c>
      <c r="S443" t="s">
        <v>9717</v>
      </c>
      <c r="T443" t="s">
        <v>9724</v>
      </c>
      <c r="U443" s="2" t="s">
        <v>9715</v>
      </c>
      <c r="V443" t="s">
        <v>7830</v>
      </c>
    </row>
    <row r="444" spans="1:22" ht="15.75" hidden="1" thickBot="1" x14ac:dyDescent="0.3">
      <c r="A444" t="s">
        <v>8790</v>
      </c>
      <c r="B444" s="12">
        <v>45555</v>
      </c>
      <c r="C444" t="s">
        <v>10024</v>
      </c>
      <c r="D444" t="s">
        <v>0</v>
      </c>
      <c r="E444" t="s">
        <v>11008</v>
      </c>
      <c r="F444" t="s">
        <v>2323</v>
      </c>
      <c r="G444" t="s">
        <v>2324</v>
      </c>
      <c r="H444" s="2">
        <v>0</v>
      </c>
      <c r="I444" s="2">
        <v>0</v>
      </c>
      <c r="J444" s="2">
        <v>0</v>
      </c>
      <c r="K444" s="14">
        <v>1.1200000000000001</v>
      </c>
      <c r="L444" s="2">
        <v>0</v>
      </c>
      <c r="M444" s="2">
        <v>0</v>
      </c>
      <c r="N444" s="2">
        <v>0</v>
      </c>
      <c r="O444" s="2">
        <v>0.14560000000000001</v>
      </c>
      <c r="P444" s="2">
        <v>1.2656000000000001</v>
      </c>
      <c r="Q444"/>
      <c r="R444" t="s">
        <v>9712</v>
      </c>
      <c r="S444" t="s">
        <v>9717</v>
      </c>
      <c r="T444" t="s">
        <v>9724</v>
      </c>
      <c r="U444" s="2" t="s">
        <v>9715</v>
      </c>
      <c r="V444" t="s">
        <v>7830</v>
      </c>
    </row>
    <row r="445" spans="1:22" ht="15.75" hidden="1" thickBot="1" x14ac:dyDescent="0.3">
      <c r="A445" t="s">
        <v>8790</v>
      </c>
      <c r="B445" s="12">
        <v>45561</v>
      </c>
      <c r="C445" t="s">
        <v>10024</v>
      </c>
      <c r="D445" t="s">
        <v>0</v>
      </c>
      <c r="E445" t="s">
        <v>11007</v>
      </c>
      <c r="F445" t="s">
        <v>2323</v>
      </c>
      <c r="G445" t="s">
        <v>2324</v>
      </c>
      <c r="H445" s="2">
        <v>0</v>
      </c>
      <c r="I445" s="2">
        <v>0</v>
      </c>
      <c r="J445" s="2">
        <v>0</v>
      </c>
      <c r="K445" s="14">
        <v>1.35</v>
      </c>
      <c r="L445" s="2">
        <v>0</v>
      </c>
      <c r="M445" s="2">
        <v>0</v>
      </c>
      <c r="N445" s="2">
        <v>0</v>
      </c>
      <c r="O445" s="2">
        <v>0.17550000000000002</v>
      </c>
      <c r="P445" s="2">
        <v>1.5255000000000001</v>
      </c>
      <c r="Q445"/>
      <c r="R445" t="s">
        <v>9712</v>
      </c>
      <c r="S445" t="s">
        <v>9717</v>
      </c>
      <c r="T445" t="s">
        <v>9724</v>
      </c>
      <c r="U445" s="2" t="s">
        <v>9715</v>
      </c>
      <c r="V445" t="s">
        <v>7830</v>
      </c>
    </row>
    <row r="446" spans="1:22" ht="15.75" hidden="1" thickBot="1" x14ac:dyDescent="0.3">
      <c r="A446" t="s">
        <v>8790</v>
      </c>
      <c r="B446" s="12">
        <v>45561</v>
      </c>
      <c r="C446" t="s">
        <v>10024</v>
      </c>
      <c r="D446" t="s">
        <v>0</v>
      </c>
      <c r="E446" t="s">
        <v>11006</v>
      </c>
      <c r="F446" t="s">
        <v>2323</v>
      </c>
      <c r="G446" t="s">
        <v>2324</v>
      </c>
      <c r="H446" s="2">
        <v>0</v>
      </c>
      <c r="I446" s="2">
        <v>0</v>
      </c>
      <c r="J446" s="2">
        <v>0</v>
      </c>
      <c r="K446" s="14">
        <v>22</v>
      </c>
      <c r="L446" s="2">
        <v>0</v>
      </c>
      <c r="M446" s="2">
        <v>0</v>
      </c>
      <c r="N446" s="2">
        <v>0</v>
      </c>
      <c r="O446" s="2">
        <v>2.8600000000000003</v>
      </c>
      <c r="P446" s="2">
        <v>24.86</v>
      </c>
      <c r="Q446"/>
      <c r="R446" t="s">
        <v>9712</v>
      </c>
      <c r="S446" t="s">
        <v>9717</v>
      </c>
      <c r="T446" t="s">
        <v>9724</v>
      </c>
      <c r="U446" s="2" t="s">
        <v>9715</v>
      </c>
      <c r="V446" t="s">
        <v>7830</v>
      </c>
    </row>
    <row r="447" spans="1:22" ht="15.75" hidden="1" thickBot="1" x14ac:dyDescent="0.3">
      <c r="A447" t="s">
        <v>8790</v>
      </c>
      <c r="B447" s="12">
        <v>45565</v>
      </c>
      <c r="C447" t="s">
        <v>10024</v>
      </c>
      <c r="D447" t="s">
        <v>0</v>
      </c>
      <c r="E447" t="s">
        <v>11005</v>
      </c>
      <c r="F447" t="s">
        <v>2323</v>
      </c>
      <c r="G447" t="s">
        <v>2324</v>
      </c>
      <c r="H447" s="2">
        <v>0</v>
      </c>
      <c r="I447" s="2">
        <v>0</v>
      </c>
      <c r="J447" s="2">
        <v>0</v>
      </c>
      <c r="K447" s="14">
        <v>3.3</v>
      </c>
      <c r="L447" s="2">
        <v>0</v>
      </c>
      <c r="M447" s="2">
        <v>0</v>
      </c>
      <c r="N447" s="2">
        <v>0</v>
      </c>
      <c r="O447" s="2">
        <v>0.42899999999999999</v>
      </c>
      <c r="P447" s="2">
        <v>3.7289999999999996</v>
      </c>
      <c r="Q447"/>
      <c r="R447" t="s">
        <v>9712</v>
      </c>
      <c r="S447" t="s">
        <v>9717</v>
      </c>
      <c r="T447" t="s">
        <v>9724</v>
      </c>
      <c r="U447" s="2" t="s">
        <v>9715</v>
      </c>
      <c r="V447" t="s">
        <v>7830</v>
      </c>
    </row>
    <row r="448" spans="1:22" ht="15.75" hidden="1" thickBot="1" x14ac:dyDescent="0.3">
      <c r="A448" t="s">
        <v>8790</v>
      </c>
      <c r="B448" s="12">
        <v>45559</v>
      </c>
      <c r="C448" t="s">
        <v>10024</v>
      </c>
      <c r="D448" t="s">
        <v>0</v>
      </c>
      <c r="E448" t="s">
        <v>11004</v>
      </c>
      <c r="F448" t="s">
        <v>2323</v>
      </c>
      <c r="G448" t="s">
        <v>2324</v>
      </c>
      <c r="H448" s="2">
        <v>0</v>
      </c>
      <c r="I448" s="2">
        <v>0</v>
      </c>
      <c r="J448" s="2">
        <v>0</v>
      </c>
      <c r="K448" s="14">
        <v>1.68</v>
      </c>
      <c r="L448" s="2">
        <v>0</v>
      </c>
      <c r="M448" s="2">
        <v>0</v>
      </c>
      <c r="N448" s="2">
        <v>0</v>
      </c>
      <c r="O448" s="2">
        <v>0.21840000000000001</v>
      </c>
      <c r="P448" s="2">
        <v>1.8983999999999999</v>
      </c>
      <c r="Q448"/>
      <c r="R448" t="s">
        <v>9712</v>
      </c>
      <c r="S448" t="s">
        <v>9717</v>
      </c>
      <c r="T448" t="s">
        <v>9724</v>
      </c>
      <c r="U448" s="2" t="s">
        <v>9715</v>
      </c>
      <c r="V448" t="s">
        <v>7830</v>
      </c>
    </row>
    <row r="449" spans="1:22" ht="15.75" hidden="1" thickBot="1" x14ac:dyDescent="0.3">
      <c r="A449" t="s">
        <v>8790</v>
      </c>
      <c r="B449" s="12">
        <v>45537</v>
      </c>
      <c r="C449" t="s">
        <v>10024</v>
      </c>
      <c r="D449" t="s">
        <v>0</v>
      </c>
      <c r="E449" t="s">
        <v>11003</v>
      </c>
      <c r="F449" t="s">
        <v>1328</v>
      </c>
      <c r="G449" t="s">
        <v>1329</v>
      </c>
      <c r="H449" s="2">
        <v>0</v>
      </c>
      <c r="I449" s="2">
        <v>0</v>
      </c>
      <c r="J449" s="2">
        <v>0</v>
      </c>
      <c r="K449" s="14">
        <v>6.99</v>
      </c>
      <c r="L449" s="2">
        <v>0</v>
      </c>
      <c r="M449" s="2">
        <v>0</v>
      </c>
      <c r="N449" s="2">
        <v>0</v>
      </c>
      <c r="O449" s="2">
        <v>0.90870000000000006</v>
      </c>
      <c r="P449" s="2">
        <v>7.8986999999999998</v>
      </c>
      <c r="Q449"/>
      <c r="R449" t="s">
        <v>9712</v>
      </c>
      <c r="S449" t="s">
        <v>9717</v>
      </c>
      <c r="T449" t="s">
        <v>9724</v>
      </c>
      <c r="U449" s="2" t="s">
        <v>9715</v>
      </c>
      <c r="V449" t="s">
        <v>7830</v>
      </c>
    </row>
    <row r="450" spans="1:22" ht="15.75" hidden="1" thickBot="1" x14ac:dyDescent="0.3">
      <c r="A450" t="s">
        <v>8790</v>
      </c>
      <c r="B450" s="12">
        <v>45547</v>
      </c>
      <c r="C450" t="s">
        <v>10024</v>
      </c>
      <c r="D450" t="s">
        <v>0</v>
      </c>
      <c r="E450" t="s">
        <v>11002</v>
      </c>
      <c r="F450" t="s">
        <v>1328</v>
      </c>
      <c r="G450" t="s">
        <v>1329</v>
      </c>
      <c r="H450" s="2">
        <v>0</v>
      </c>
      <c r="I450" s="2">
        <v>0</v>
      </c>
      <c r="J450" s="2">
        <v>0</v>
      </c>
      <c r="K450" s="14">
        <v>155.75</v>
      </c>
      <c r="L450" s="2">
        <v>0</v>
      </c>
      <c r="M450" s="2">
        <v>0</v>
      </c>
      <c r="N450" s="2">
        <v>0</v>
      </c>
      <c r="O450" s="2">
        <v>20.247500000000002</v>
      </c>
      <c r="P450" s="2">
        <v>175.9975</v>
      </c>
      <c r="Q450"/>
      <c r="R450" t="s">
        <v>9712</v>
      </c>
      <c r="S450" t="s">
        <v>9717</v>
      </c>
      <c r="T450" t="s">
        <v>9724</v>
      </c>
      <c r="U450" s="2" t="s">
        <v>9715</v>
      </c>
      <c r="V450" t="s">
        <v>7830</v>
      </c>
    </row>
    <row r="451" spans="1:22" ht="15.75" hidden="1" thickBot="1" x14ac:dyDescent="0.3">
      <c r="A451" t="s">
        <v>8790</v>
      </c>
      <c r="B451" s="12">
        <v>45547</v>
      </c>
      <c r="C451" t="s">
        <v>10024</v>
      </c>
      <c r="D451" t="s">
        <v>0</v>
      </c>
      <c r="E451" t="s">
        <v>11001</v>
      </c>
      <c r="F451" t="s">
        <v>1328</v>
      </c>
      <c r="G451" t="s">
        <v>1329</v>
      </c>
      <c r="H451" s="2">
        <v>0</v>
      </c>
      <c r="I451" s="2">
        <v>0</v>
      </c>
      <c r="J451" s="2">
        <v>0</v>
      </c>
      <c r="K451" s="14">
        <v>88.05</v>
      </c>
      <c r="L451" s="2">
        <v>0</v>
      </c>
      <c r="M451" s="2">
        <v>0</v>
      </c>
      <c r="N451" s="2">
        <v>0</v>
      </c>
      <c r="O451" s="2">
        <v>11.4465</v>
      </c>
      <c r="P451" s="2">
        <v>99.496499999999997</v>
      </c>
      <c r="Q451"/>
      <c r="R451" t="s">
        <v>9712</v>
      </c>
      <c r="S451" t="s">
        <v>9717</v>
      </c>
      <c r="T451" t="s">
        <v>9724</v>
      </c>
      <c r="U451" s="2" t="s">
        <v>9715</v>
      </c>
      <c r="V451" t="s">
        <v>7830</v>
      </c>
    </row>
    <row r="452" spans="1:22" ht="15.75" hidden="1" thickBot="1" x14ac:dyDescent="0.3">
      <c r="A452" t="s">
        <v>8790</v>
      </c>
      <c r="B452" s="12">
        <v>45551</v>
      </c>
      <c r="C452" t="s">
        <v>10024</v>
      </c>
      <c r="D452" t="s">
        <v>0</v>
      </c>
      <c r="E452" t="s">
        <v>11000</v>
      </c>
      <c r="F452" t="s">
        <v>1328</v>
      </c>
      <c r="G452" t="s">
        <v>1329</v>
      </c>
      <c r="H452" s="2">
        <v>0</v>
      </c>
      <c r="I452" s="2">
        <v>0</v>
      </c>
      <c r="J452" s="2">
        <v>0</v>
      </c>
      <c r="K452" s="14">
        <v>17.61</v>
      </c>
      <c r="L452" s="2">
        <v>0</v>
      </c>
      <c r="M452" s="2">
        <v>0</v>
      </c>
      <c r="N452" s="2">
        <v>0</v>
      </c>
      <c r="O452" s="2">
        <v>2.2892999999999999</v>
      </c>
      <c r="P452" s="2">
        <v>19.8993</v>
      </c>
      <c r="Q452"/>
      <c r="R452" t="s">
        <v>9712</v>
      </c>
      <c r="S452" t="s">
        <v>9717</v>
      </c>
      <c r="T452" t="s">
        <v>9724</v>
      </c>
      <c r="U452" s="2" t="s">
        <v>9715</v>
      </c>
      <c r="V452" t="s">
        <v>7830</v>
      </c>
    </row>
    <row r="453" spans="1:22" ht="15.75" hidden="1" thickBot="1" x14ac:dyDescent="0.3">
      <c r="A453" t="s">
        <v>8790</v>
      </c>
      <c r="B453" s="12">
        <v>45553</v>
      </c>
      <c r="C453" t="s">
        <v>10024</v>
      </c>
      <c r="D453" t="s">
        <v>0</v>
      </c>
      <c r="E453" t="s">
        <v>10999</v>
      </c>
      <c r="F453" t="s">
        <v>8977</v>
      </c>
      <c r="G453" t="s">
        <v>8978</v>
      </c>
      <c r="H453" s="2">
        <v>0.3</v>
      </c>
      <c r="I453" s="2">
        <v>0</v>
      </c>
      <c r="J453" s="2">
        <v>0</v>
      </c>
      <c r="K453" s="14">
        <v>3</v>
      </c>
      <c r="L453" s="2">
        <v>0</v>
      </c>
      <c r="M453" s="2">
        <v>0</v>
      </c>
      <c r="N453" s="2">
        <v>0</v>
      </c>
      <c r="O453" s="2">
        <v>0.39</v>
      </c>
      <c r="P453" s="2">
        <v>3.69</v>
      </c>
      <c r="Q453"/>
      <c r="R453" t="s">
        <v>9712</v>
      </c>
      <c r="S453" t="s">
        <v>9717</v>
      </c>
      <c r="T453" t="s">
        <v>9724</v>
      </c>
      <c r="U453" s="2" t="s">
        <v>9715</v>
      </c>
      <c r="V453" t="s">
        <v>7830</v>
      </c>
    </row>
    <row r="454" spans="1:22" ht="15.75" hidden="1" thickBot="1" x14ac:dyDescent="0.3">
      <c r="A454" t="s">
        <v>8790</v>
      </c>
      <c r="B454" s="12">
        <v>45553</v>
      </c>
      <c r="C454" t="s">
        <v>10024</v>
      </c>
      <c r="D454" t="s">
        <v>0</v>
      </c>
      <c r="E454" t="s">
        <v>10998</v>
      </c>
      <c r="F454" t="s">
        <v>1349</v>
      </c>
      <c r="G454" t="s">
        <v>1350</v>
      </c>
      <c r="H454" s="2">
        <v>0.3</v>
      </c>
      <c r="I454" s="2">
        <v>0</v>
      </c>
      <c r="J454" s="2">
        <v>0</v>
      </c>
      <c r="K454" s="14">
        <v>2.79</v>
      </c>
      <c r="L454" s="2">
        <v>0</v>
      </c>
      <c r="M454" s="2">
        <v>0</v>
      </c>
      <c r="N454" s="2">
        <v>0</v>
      </c>
      <c r="O454" s="2">
        <v>0.36270000000000002</v>
      </c>
      <c r="P454" s="2">
        <v>3.4527000000000001</v>
      </c>
      <c r="Q454"/>
      <c r="R454" t="s">
        <v>9712</v>
      </c>
      <c r="S454" t="s">
        <v>9717</v>
      </c>
      <c r="T454" t="s">
        <v>9724</v>
      </c>
      <c r="U454" s="2" t="s">
        <v>9715</v>
      </c>
      <c r="V454" t="s">
        <v>7830</v>
      </c>
    </row>
    <row r="455" spans="1:22" ht="15.75" hidden="1" thickBot="1" x14ac:dyDescent="0.3">
      <c r="A455" t="s">
        <v>8790</v>
      </c>
      <c r="B455" s="12">
        <v>45551</v>
      </c>
      <c r="C455" t="s">
        <v>10024</v>
      </c>
      <c r="D455" t="s">
        <v>0</v>
      </c>
      <c r="E455" t="s">
        <v>10997</v>
      </c>
      <c r="F455" t="s">
        <v>2158</v>
      </c>
      <c r="G455" t="s">
        <v>2159</v>
      </c>
      <c r="H455" s="2">
        <v>1.7199999999999998</v>
      </c>
      <c r="I455" s="2">
        <v>0</v>
      </c>
      <c r="J455" s="2">
        <v>0</v>
      </c>
      <c r="K455" s="14">
        <v>16.170000000000002</v>
      </c>
      <c r="L455" s="2">
        <v>0</v>
      </c>
      <c r="M455" s="2">
        <v>0</v>
      </c>
      <c r="N455" s="2">
        <v>0</v>
      </c>
      <c r="O455" s="2">
        <v>2.1021000000000001</v>
      </c>
      <c r="P455" s="2">
        <v>19.992100000000001</v>
      </c>
      <c r="Q455"/>
      <c r="R455" t="s">
        <v>9712</v>
      </c>
      <c r="S455" t="s">
        <v>9717</v>
      </c>
      <c r="T455" t="s">
        <v>9724</v>
      </c>
      <c r="U455" s="2" t="s">
        <v>9715</v>
      </c>
      <c r="V455" t="s">
        <v>7830</v>
      </c>
    </row>
    <row r="456" spans="1:22" ht="15.75" hidden="1" thickBot="1" x14ac:dyDescent="0.3">
      <c r="A456" t="s">
        <v>8790</v>
      </c>
      <c r="B456" s="12">
        <v>45562</v>
      </c>
      <c r="C456" t="s">
        <v>10024</v>
      </c>
      <c r="D456" t="s">
        <v>0</v>
      </c>
      <c r="E456" t="s">
        <v>10996</v>
      </c>
      <c r="F456" t="s">
        <v>1349</v>
      </c>
      <c r="G456" t="s">
        <v>1350</v>
      </c>
      <c r="H456" s="2">
        <v>0.8</v>
      </c>
      <c r="I456" s="2">
        <v>0</v>
      </c>
      <c r="J456" s="2">
        <v>0</v>
      </c>
      <c r="K456" s="14">
        <v>8.14</v>
      </c>
      <c r="L456" s="2">
        <v>0</v>
      </c>
      <c r="M456" s="2">
        <v>0</v>
      </c>
      <c r="N456" s="2">
        <v>0</v>
      </c>
      <c r="O456" s="2">
        <v>1.0582</v>
      </c>
      <c r="P456" s="2">
        <v>9.9982000000000006</v>
      </c>
      <c r="Q456"/>
      <c r="R456" t="s">
        <v>9712</v>
      </c>
      <c r="S456" t="s">
        <v>9717</v>
      </c>
      <c r="T456" t="s">
        <v>9724</v>
      </c>
      <c r="U456" s="2" t="s">
        <v>9715</v>
      </c>
      <c r="V456" t="s">
        <v>7830</v>
      </c>
    </row>
    <row r="457" spans="1:22" ht="15.75" hidden="1" thickBot="1" x14ac:dyDescent="0.3">
      <c r="A457" t="s">
        <v>8790</v>
      </c>
      <c r="B457" s="12">
        <v>45560</v>
      </c>
      <c r="C457" t="s">
        <v>10024</v>
      </c>
      <c r="D457" t="s">
        <v>0</v>
      </c>
      <c r="E457" t="s">
        <v>10995</v>
      </c>
      <c r="F457" t="s">
        <v>8977</v>
      </c>
      <c r="G457" t="s">
        <v>8978</v>
      </c>
      <c r="H457" s="2">
        <v>0.43999999999999995</v>
      </c>
      <c r="I457" s="2">
        <v>0</v>
      </c>
      <c r="J457" s="2">
        <v>0</v>
      </c>
      <c r="K457" s="14">
        <v>4.3899999999999997</v>
      </c>
      <c r="L457" s="2">
        <v>0</v>
      </c>
      <c r="M457" s="2">
        <v>0</v>
      </c>
      <c r="N457" s="2">
        <v>0</v>
      </c>
      <c r="O457" s="2">
        <v>0.57069999999999999</v>
      </c>
      <c r="P457" s="2">
        <v>5.4007000000000005</v>
      </c>
      <c r="Q457"/>
      <c r="R457" t="s">
        <v>9712</v>
      </c>
      <c r="S457" t="s">
        <v>9717</v>
      </c>
      <c r="T457" t="s">
        <v>9724</v>
      </c>
      <c r="U457" s="2" t="s">
        <v>9715</v>
      </c>
      <c r="V457" t="s">
        <v>7830</v>
      </c>
    </row>
    <row r="458" spans="1:22" ht="15.75" hidden="1" thickBot="1" x14ac:dyDescent="0.3">
      <c r="A458" t="s">
        <v>8790</v>
      </c>
      <c r="B458" s="12">
        <v>45560</v>
      </c>
      <c r="C458" t="s">
        <v>10024</v>
      </c>
      <c r="D458" t="s">
        <v>0</v>
      </c>
      <c r="E458" t="s">
        <v>10994</v>
      </c>
      <c r="F458" t="s">
        <v>1353</v>
      </c>
      <c r="G458" t="s">
        <v>1354</v>
      </c>
      <c r="H458" s="2">
        <v>0.79</v>
      </c>
      <c r="I458" s="2">
        <v>0</v>
      </c>
      <c r="J458" s="2">
        <v>0</v>
      </c>
      <c r="K458" s="14">
        <v>8.15</v>
      </c>
      <c r="L458" s="2">
        <v>0</v>
      </c>
      <c r="M458" s="2">
        <v>0</v>
      </c>
      <c r="N458" s="2">
        <v>0</v>
      </c>
      <c r="O458" s="2">
        <v>1.0595000000000001</v>
      </c>
      <c r="P458" s="2">
        <v>9.9995000000000012</v>
      </c>
      <c r="Q458"/>
      <c r="R458" t="s">
        <v>9712</v>
      </c>
      <c r="S458" t="s">
        <v>9717</v>
      </c>
      <c r="T458" t="s">
        <v>9724</v>
      </c>
      <c r="U458" s="2" t="s">
        <v>9715</v>
      </c>
      <c r="V458" t="s">
        <v>7830</v>
      </c>
    </row>
    <row r="459" spans="1:22" ht="15.75" hidden="1" thickBot="1" x14ac:dyDescent="0.3">
      <c r="A459" t="s">
        <v>8790</v>
      </c>
      <c r="B459" s="12">
        <v>45551</v>
      </c>
      <c r="C459" t="s">
        <v>10024</v>
      </c>
      <c r="D459" t="s">
        <v>0</v>
      </c>
      <c r="E459" t="s">
        <v>10993</v>
      </c>
      <c r="F459" t="s">
        <v>1349</v>
      </c>
      <c r="G459" t="s">
        <v>1350</v>
      </c>
      <c r="H459" s="2">
        <v>0.76</v>
      </c>
      <c r="I459" s="2">
        <v>0</v>
      </c>
      <c r="J459" s="2">
        <v>0</v>
      </c>
      <c r="K459" s="14">
        <v>8.18</v>
      </c>
      <c r="L459" s="2">
        <v>0</v>
      </c>
      <c r="M459" s="2">
        <v>0</v>
      </c>
      <c r="N459" s="2">
        <v>0</v>
      </c>
      <c r="O459" s="2">
        <v>1.0633999999999999</v>
      </c>
      <c r="P459" s="2">
        <v>10.003399999999999</v>
      </c>
      <c r="Q459"/>
      <c r="R459" t="s">
        <v>9712</v>
      </c>
      <c r="S459" t="s">
        <v>9717</v>
      </c>
      <c r="T459" t="s">
        <v>9724</v>
      </c>
      <c r="U459" s="2" t="s">
        <v>9715</v>
      </c>
      <c r="V459" t="s">
        <v>7830</v>
      </c>
    </row>
    <row r="460" spans="1:22" ht="15.75" hidden="1" thickBot="1" x14ac:dyDescent="0.3">
      <c r="A460" t="s">
        <v>8790</v>
      </c>
      <c r="B460" s="12">
        <v>45565</v>
      </c>
      <c r="C460" t="s">
        <v>10024</v>
      </c>
      <c r="D460" t="s">
        <v>0</v>
      </c>
      <c r="E460" t="s">
        <v>10992</v>
      </c>
      <c r="F460" t="s">
        <v>1349</v>
      </c>
      <c r="G460" t="s">
        <v>1350</v>
      </c>
      <c r="H460" s="2">
        <v>1.74</v>
      </c>
      <c r="I460" s="2">
        <v>0</v>
      </c>
      <c r="J460" s="2">
        <v>0</v>
      </c>
      <c r="K460" s="14">
        <v>16.16</v>
      </c>
      <c r="L460" s="2">
        <v>0</v>
      </c>
      <c r="M460" s="2">
        <v>0</v>
      </c>
      <c r="N460" s="2">
        <v>0</v>
      </c>
      <c r="O460" s="2">
        <v>2.1008</v>
      </c>
      <c r="P460" s="2">
        <v>20.000799999999998</v>
      </c>
      <c r="Q460"/>
      <c r="R460" t="s">
        <v>9712</v>
      </c>
      <c r="S460" t="s">
        <v>9717</v>
      </c>
      <c r="T460" t="s">
        <v>9724</v>
      </c>
      <c r="U460" s="2" t="s">
        <v>9715</v>
      </c>
      <c r="V460" t="s">
        <v>7830</v>
      </c>
    </row>
    <row r="461" spans="1:22" ht="15.75" hidden="1" thickBot="1" x14ac:dyDescent="0.3">
      <c r="A461" t="s">
        <v>8790</v>
      </c>
      <c r="B461" s="12">
        <v>45559</v>
      </c>
      <c r="C461" t="s">
        <v>10024</v>
      </c>
      <c r="D461" t="s">
        <v>0</v>
      </c>
      <c r="E461" t="s">
        <v>10991</v>
      </c>
      <c r="F461" t="s">
        <v>8977</v>
      </c>
      <c r="G461" t="s">
        <v>8978</v>
      </c>
      <c r="H461" s="2">
        <v>1.7199999999999998</v>
      </c>
      <c r="I461" s="2">
        <v>0</v>
      </c>
      <c r="J461" s="2">
        <v>0</v>
      </c>
      <c r="K461" s="14">
        <v>16.170000000000002</v>
      </c>
      <c r="L461" s="2">
        <v>0</v>
      </c>
      <c r="M461" s="2">
        <v>0</v>
      </c>
      <c r="N461" s="2">
        <v>0</v>
      </c>
      <c r="O461" s="2">
        <v>2.1021000000000001</v>
      </c>
      <c r="P461" s="2">
        <v>19.992100000000001</v>
      </c>
      <c r="Q461"/>
      <c r="R461" t="s">
        <v>9712</v>
      </c>
      <c r="S461" t="s">
        <v>9717</v>
      </c>
      <c r="T461" t="s">
        <v>9724</v>
      </c>
      <c r="U461" s="2" t="s">
        <v>9715</v>
      </c>
      <c r="V461" t="s">
        <v>7830</v>
      </c>
    </row>
    <row r="462" spans="1:22" ht="15.75" hidden="1" thickBot="1" x14ac:dyDescent="0.3">
      <c r="A462" t="s">
        <v>8790</v>
      </c>
      <c r="B462" s="12">
        <v>45554</v>
      </c>
      <c r="C462" t="s">
        <v>10024</v>
      </c>
      <c r="D462" t="s">
        <v>0</v>
      </c>
      <c r="E462" t="s">
        <v>10990</v>
      </c>
      <c r="F462" t="s">
        <v>6776</v>
      </c>
      <c r="G462" t="s">
        <v>6777</v>
      </c>
      <c r="H462" s="2">
        <v>0</v>
      </c>
      <c r="I462" s="2">
        <v>0</v>
      </c>
      <c r="J462" s="2">
        <v>0</v>
      </c>
      <c r="K462" s="14">
        <v>39.33</v>
      </c>
      <c r="L462" s="2">
        <v>0</v>
      </c>
      <c r="M462" s="2">
        <v>0</v>
      </c>
      <c r="N462" s="2">
        <v>0</v>
      </c>
      <c r="O462" s="2">
        <v>5.1128999999999998</v>
      </c>
      <c r="P462" s="2">
        <v>44.442899999999995</v>
      </c>
      <c r="Q462"/>
      <c r="R462" t="s">
        <v>9712</v>
      </c>
      <c r="S462" t="s">
        <v>9717</v>
      </c>
      <c r="T462" t="s">
        <v>9724</v>
      </c>
      <c r="U462" s="2" t="s">
        <v>9715</v>
      </c>
      <c r="V462" t="s">
        <v>7830</v>
      </c>
    </row>
    <row r="463" spans="1:22" ht="15.75" hidden="1" thickBot="1" x14ac:dyDescent="0.3">
      <c r="A463" t="s">
        <v>8790</v>
      </c>
      <c r="B463" s="12">
        <v>45559</v>
      </c>
      <c r="C463" t="s">
        <v>10024</v>
      </c>
      <c r="D463" t="s">
        <v>0</v>
      </c>
      <c r="E463" t="s">
        <v>10989</v>
      </c>
      <c r="F463" t="s">
        <v>6776</v>
      </c>
      <c r="G463" t="s">
        <v>6777</v>
      </c>
      <c r="H463" s="2">
        <v>0</v>
      </c>
      <c r="I463" s="2">
        <v>0</v>
      </c>
      <c r="J463" s="2">
        <v>0</v>
      </c>
      <c r="K463" s="14">
        <v>15.63</v>
      </c>
      <c r="L463" s="2">
        <v>0</v>
      </c>
      <c r="M463" s="2">
        <v>0</v>
      </c>
      <c r="N463" s="2">
        <v>0</v>
      </c>
      <c r="O463" s="2">
        <v>2.0319000000000003</v>
      </c>
      <c r="P463" s="2">
        <v>17.661900000000003</v>
      </c>
      <c r="Q463"/>
      <c r="R463" t="s">
        <v>9712</v>
      </c>
      <c r="S463" t="s">
        <v>9717</v>
      </c>
      <c r="T463" t="s">
        <v>9724</v>
      </c>
      <c r="U463" s="2" t="s">
        <v>9715</v>
      </c>
      <c r="V463" t="s">
        <v>7830</v>
      </c>
    </row>
    <row r="464" spans="1:22" ht="15.75" hidden="1" thickBot="1" x14ac:dyDescent="0.3">
      <c r="A464" t="s">
        <v>8790</v>
      </c>
      <c r="B464" s="12">
        <v>45558</v>
      </c>
      <c r="C464" t="s">
        <v>10024</v>
      </c>
      <c r="D464" t="s">
        <v>0</v>
      </c>
      <c r="E464" t="s">
        <v>10988</v>
      </c>
      <c r="F464" t="s">
        <v>6776</v>
      </c>
      <c r="G464" t="s">
        <v>6777</v>
      </c>
      <c r="H464" s="2">
        <v>0</v>
      </c>
      <c r="I464" s="2">
        <v>0</v>
      </c>
      <c r="J464" s="2">
        <v>0</v>
      </c>
      <c r="K464" s="14">
        <v>18.079999999999998</v>
      </c>
      <c r="L464" s="2">
        <v>0</v>
      </c>
      <c r="M464" s="2">
        <v>0</v>
      </c>
      <c r="N464" s="2">
        <v>0</v>
      </c>
      <c r="O464" s="2">
        <v>2.3504</v>
      </c>
      <c r="P464" s="2">
        <v>20.430399999999999</v>
      </c>
      <c r="Q464"/>
      <c r="R464" t="s">
        <v>9712</v>
      </c>
      <c r="S464" t="s">
        <v>9717</v>
      </c>
      <c r="T464" t="s">
        <v>9724</v>
      </c>
      <c r="U464" s="2" t="s">
        <v>9715</v>
      </c>
      <c r="V464" t="s">
        <v>7830</v>
      </c>
    </row>
    <row r="465" spans="1:22" ht="15.75" hidden="1" thickBot="1" x14ac:dyDescent="0.3">
      <c r="A465" t="s">
        <v>8790</v>
      </c>
      <c r="B465" s="12">
        <v>45546</v>
      </c>
      <c r="C465" t="s">
        <v>10024</v>
      </c>
      <c r="D465" t="s">
        <v>0</v>
      </c>
      <c r="E465" t="s">
        <v>10987</v>
      </c>
      <c r="F465" t="s">
        <v>6776</v>
      </c>
      <c r="G465" t="s">
        <v>6777</v>
      </c>
      <c r="H465" s="2">
        <v>0</v>
      </c>
      <c r="I465" s="2">
        <v>0</v>
      </c>
      <c r="J465" s="2">
        <v>0</v>
      </c>
      <c r="K465" s="14">
        <v>168</v>
      </c>
      <c r="L465" s="2">
        <v>0</v>
      </c>
      <c r="M465" s="2">
        <v>0</v>
      </c>
      <c r="N465" s="2">
        <v>0</v>
      </c>
      <c r="O465" s="2">
        <v>21.84</v>
      </c>
      <c r="P465" s="2">
        <v>189.84</v>
      </c>
      <c r="Q465"/>
      <c r="R465" t="s">
        <v>9712</v>
      </c>
      <c r="S465" t="s">
        <v>9717</v>
      </c>
      <c r="T465" t="s">
        <v>9724</v>
      </c>
      <c r="U465" s="2" t="s">
        <v>9715</v>
      </c>
      <c r="V465" t="s">
        <v>7830</v>
      </c>
    </row>
    <row r="466" spans="1:22" ht="15.75" hidden="1" thickBot="1" x14ac:dyDescent="0.3">
      <c r="A466" t="s">
        <v>8790</v>
      </c>
      <c r="B466" s="12">
        <v>45548</v>
      </c>
      <c r="C466" t="s">
        <v>10024</v>
      </c>
      <c r="D466" t="s">
        <v>0</v>
      </c>
      <c r="E466" t="s">
        <v>10986</v>
      </c>
      <c r="F466" t="s">
        <v>636</v>
      </c>
      <c r="G466" t="s">
        <v>637</v>
      </c>
      <c r="H466" s="2">
        <v>0</v>
      </c>
      <c r="I466" s="2">
        <v>0</v>
      </c>
      <c r="J466" s="2">
        <v>0</v>
      </c>
      <c r="K466" s="14">
        <v>49.89</v>
      </c>
      <c r="L466" s="2">
        <v>0</v>
      </c>
      <c r="M466" s="2">
        <v>0</v>
      </c>
      <c r="N466" s="2">
        <v>0</v>
      </c>
      <c r="O466" s="2">
        <v>6.4857000000000005</v>
      </c>
      <c r="P466" s="2">
        <v>56.375700000000002</v>
      </c>
      <c r="Q466"/>
      <c r="R466" t="s">
        <v>9712</v>
      </c>
      <c r="S466" t="s">
        <v>9717</v>
      </c>
      <c r="T466" t="s">
        <v>9724</v>
      </c>
      <c r="U466" s="2" t="s">
        <v>9715</v>
      </c>
      <c r="V466" t="s">
        <v>7830</v>
      </c>
    </row>
    <row r="467" spans="1:22" ht="15.75" hidden="1" thickBot="1" x14ac:dyDescent="0.3">
      <c r="A467" t="s">
        <v>8790</v>
      </c>
      <c r="B467" s="12">
        <v>45541</v>
      </c>
      <c r="C467" t="s">
        <v>10024</v>
      </c>
      <c r="D467" t="s">
        <v>0</v>
      </c>
      <c r="E467" t="s">
        <v>10984</v>
      </c>
      <c r="F467" t="s">
        <v>9420</v>
      </c>
      <c r="G467" t="s">
        <v>9421</v>
      </c>
      <c r="H467" s="2">
        <v>0</v>
      </c>
      <c r="I467" s="2">
        <v>0</v>
      </c>
      <c r="J467" s="2">
        <v>0</v>
      </c>
      <c r="K467" s="14">
        <v>75</v>
      </c>
      <c r="L467" s="2">
        <v>0</v>
      </c>
      <c r="M467" s="2">
        <v>0</v>
      </c>
      <c r="N467" s="2">
        <v>0</v>
      </c>
      <c r="O467" s="2">
        <v>9.75</v>
      </c>
      <c r="P467" s="2">
        <v>84.75</v>
      </c>
      <c r="Q467"/>
      <c r="R467" t="s">
        <v>9712</v>
      </c>
      <c r="S467" t="s">
        <v>9717</v>
      </c>
      <c r="T467" t="s">
        <v>9724</v>
      </c>
      <c r="U467" s="2" t="s">
        <v>9715</v>
      </c>
      <c r="V467" t="s">
        <v>7830</v>
      </c>
    </row>
    <row r="468" spans="1:22" ht="15.75" hidden="1" thickBot="1" x14ac:dyDescent="0.3">
      <c r="A468" t="s">
        <v>8790</v>
      </c>
      <c r="B468" s="12">
        <v>45560</v>
      </c>
      <c r="C468" t="s">
        <v>10024</v>
      </c>
      <c r="D468" t="s">
        <v>0</v>
      </c>
      <c r="E468" t="s">
        <v>10983</v>
      </c>
      <c r="F468" t="s">
        <v>6816</v>
      </c>
      <c r="G468" t="s">
        <v>6817</v>
      </c>
      <c r="H468" s="2">
        <v>0</v>
      </c>
      <c r="I468" s="2">
        <v>0</v>
      </c>
      <c r="J468" s="2">
        <v>0</v>
      </c>
      <c r="K468" s="14">
        <v>34.35</v>
      </c>
      <c r="L468" s="2">
        <v>0</v>
      </c>
      <c r="M468" s="2">
        <v>0</v>
      </c>
      <c r="N468" s="2">
        <v>0</v>
      </c>
      <c r="O468" s="2">
        <v>4.4655000000000005</v>
      </c>
      <c r="P468" s="2">
        <v>38.8155</v>
      </c>
      <c r="Q468"/>
      <c r="R468" t="s">
        <v>9712</v>
      </c>
      <c r="S468" t="s">
        <v>9717</v>
      </c>
      <c r="T468" t="s">
        <v>9724</v>
      </c>
      <c r="U468" s="2" t="s">
        <v>9715</v>
      </c>
      <c r="V468" t="s">
        <v>7830</v>
      </c>
    </row>
    <row r="469" spans="1:22" ht="15.75" hidden="1" thickBot="1" x14ac:dyDescent="0.3">
      <c r="A469" t="s">
        <v>8790</v>
      </c>
      <c r="B469" s="12">
        <v>45560</v>
      </c>
      <c r="C469" t="s">
        <v>10024</v>
      </c>
      <c r="D469" t="s">
        <v>0</v>
      </c>
      <c r="E469" t="s">
        <v>10982</v>
      </c>
      <c r="F469" t="s">
        <v>6816</v>
      </c>
      <c r="G469" t="s">
        <v>6817</v>
      </c>
      <c r="H469" s="2">
        <v>0</v>
      </c>
      <c r="I469" s="2">
        <v>0</v>
      </c>
      <c r="J469" s="2">
        <v>0</v>
      </c>
      <c r="K469" s="14">
        <v>23.68</v>
      </c>
      <c r="L469" s="2">
        <v>0</v>
      </c>
      <c r="M469" s="2">
        <v>0</v>
      </c>
      <c r="N469" s="2">
        <v>0</v>
      </c>
      <c r="O469" s="2">
        <v>3.0784000000000002</v>
      </c>
      <c r="P469" s="2">
        <v>26.758400000000002</v>
      </c>
      <c r="Q469"/>
      <c r="R469" t="s">
        <v>9712</v>
      </c>
      <c r="S469" t="s">
        <v>9717</v>
      </c>
      <c r="T469" t="s">
        <v>9724</v>
      </c>
      <c r="U469" s="2" t="s">
        <v>9715</v>
      </c>
      <c r="V469" t="s">
        <v>7830</v>
      </c>
    </row>
    <row r="470" spans="1:22" ht="15.75" hidden="1" thickBot="1" x14ac:dyDescent="0.3">
      <c r="A470" t="s">
        <v>8790</v>
      </c>
      <c r="B470" s="12">
        <v>45558</v>
      </c>
      <c r="C470" t="s">
        <v>10024</v>
      </c>
      <c r="D470" t="s">
        <v>0</v>
      </c>
      <c r="E470" t="s">
        <v>10981</v>
      </c>
      <c r="F470" t="s">
        <v>1312</v>
      </c>
      <c r="G470" t="s">
        <v>1313</v>
      </c>
      <c r="H470" s="2">
        <v>0</v>
      </c>
      <c r="I470" s="2">
        <v>0</v>
      </c>
      <c r="J470" s="2">
        <v>0</v>
      </c>
      <c r="K470" s="14">
        <v>10.7</v>
      </c>
      <c r="L470" s="2">
        <v>0</v>
      </c>
      <c r="M470" s="2">
        <v>0</v>
      </c>
      <c r="N470" s="2">
        <v>0</v>
      </c>
      <c r="O470" s="2">
        <v>1.391</v>
      </c>
      <c r="P470" s="2">
        <v>12.090999999999999</v>
      </c>
      <c r="Q470"/>
      <c r="R470" t="s">
        <v>9712</v>
      </c>
      <c r="S470" t="s">
        <v>9717</v>
      </c>
      <c r="T470" t="s">
        <v>9724</v>
      </c>
      <c r="U470" s="2" t="s">
        <v>9715</v>
      </c>
      <c r="V470" t="s">
        <v>7830</v>
      </c>
    </row>
    <row r="471" spans="1:22" ht="15.75" hidden="1" thickBot="1" x14ac:dyDescent="0.3">
      <c r="A471" t="s">
        <v>8790</v>
      </c>
      <c r="B471" s="12">
        <v>45559</v>
      </c>
      <c r="C471" t="s">
        <v>10024</v>
      </c>
      <c r="D471" t="s">
        <v>0</v>
      </c>
      <c r="E471" t="s">
        <v>10980</v>
      </c>
      <c r="F471" t="s">
        <v>1312</v>
      </c>
      <c r="G471" t="s">
        <v>1313</v>
      </c>
      <c r="H471" s="2">
        <v>0</v>
      </c>
      <c r="I471" s="2">
        <v>0</v>
      </c>
      <c r="J471" s="2">
        <v>0</v>
      </c>
      <c r="K471" s="14">
        <v>8.57</v>
      </c>
      <c r="L471" s="2">
        <v>0</v>
      </c>
      <c r="M471" s="2">
        <v>0</v>
      </c>
      <c r="N471" s="2">
        <v>0</v>
      </c>
      <c r="O471" s="2">
        <v>1.1141000000000001</v>
      </c>
      <c r="P471" s="2">
        <v>9.6841000000000008</v>
      </c>
      <c r="Q471"/>
      <c r="R471" t="s">
        <v>9712</v>
      </c>
      <c r="S471" t="s">
        <v>9717</v>
      </c>
      <c r="T471" t="s">
        <v>9724</v>
      </c>
      <c r="U471" s="2" t="s">
        <v>9715</v>
      </c>
      <c r="V471" t="s">
        <v>7830</v>
      </c>
    </row>
    <row r="472" spans="1:22" ht="15.75" hidden="1" thickBot="1" x14ac:dyDescent="0.3">
      <c r="A472" t="s">
        <v>8790</v>
      </c>
      <c r="B472" s="12">
        <v>45547</v>
      </c>
      <c r="C472" t="s">
        <v>10024</v>
      </c>
      <c r="D472" t="s">
        <v>0</v>
      </c>
      <c r="E472" t="s">
        <v>10979</v>
      </c>
      <c r="F472" t="s">
        <v>1312</v>
      </c>
      <c r="G472" t="s">
        <v>1313</v>
      </c>
      <c r="H472" s="2">
        <v>0</v>
      </c>
      <c r="I472" s="2">
        <v>0</v>
      </c>
      <c r="J472" s="2">
        <v>0</v>
      </c>
      <c r="K472" s="14">
        <v>7.35</v>
      </c>
      <c r="L472" s="2">
        <v>0</v>
      </c>
      <c r="M472" s="2">
        <v>0</v>
      </c>
      <c r="N472" s="2">
        <v>0</v>
      </c>
      <c r="O472" s="2">
        <v>0.95550000000000002</v>
      </c>
      <c r="P472" s="2">
        <v>8.3055000000000003</v>
      </c>
      <c r="Q472"/>
      <c r="R472" t="s">
        <v>9712</v>
      </c>
      <c r="S472" t="s">
        <v>9717</v>
      </c>
      <c r="T472" t="s">
        <v>9724</v>
      </c>
      <c r="U472" s="2" t="s">
        <v>9715</v>
      </c>
      <c r="V472" t="s">
        <v>7830</v>
      </c>
    </row>
    <row r="473" spans="1:22" ht="15.75" hidden="1" thickBot="1" x14ac:dyDescent="0.3">
      <c r="A473" t="s">
        <v>8790</v>
      </c>
      <c r="B473" s="12">
        <v>45537</v>
      </c>
      <c r="C473" t="s">
        <v>10024</v>
      </c>
      <c r="D473" t="s">
        <v>0</v>
      </c>
      <c r="E473" t="s">
        <v>10978</v>
      </c>
      <c r="F473" t="s">
        <v>2609</v>
      </c>
      <c r="G473" t="s">
        <v>8922</v>
      </c>
      <c r="H473" s="2">
        <v>0</v>
      </c>
      <c r="I473" s="2">
        <v>0</v>
      </c>
      <c r="J473" s="2">
        <v>0</v>
      </c>
      <c r="K473" s="14">
        <v>1.8</v>
      </c>
      <c r="L473" s="2">
        <v>0</v>
      </c>
      <c r="M473" s="2">
        <v>0</v>
      </c>
      <c r="N473" s="2">
        <v>0</v>
      </c>
      <c r="O473" s="2">
        <v>0.23400000000000001</v>
      </c>
      <c r="P473" s="2">
        <v>2.0340000000000003</v>
      </c>
      <c r="Q473"/>
      <c r="R473" t="s">
        <v>9712</v>
      </c>
      <c r="S473" t="s">
        <v>9717</v>
      </c>
      <c r="T473" t="s">
        <v>9724</v>
      </c>
      <c r="U473" s="2" t="s">
        <v>9715</v>
      </c>
      <c r="V473" t="s">
        <v>7830</v>
      </c>
    </row>
    <row r="474" spans="1:22" ht="15.75" hidden="1" thickBot="1" x14ac:dyDescent="0.3">
      <c r="A474" t="s">
        <v>8790</v>
      </c>
      <c r="B474" s="12">
        <v>45565</v>
      </c>
      <c r="C474" t="s">
        <v>10024</v>
      </c>
      <c r="D474" t="s">
        <v>0</v>
      </c>
      <c r="E474" t="s">
        <v>10977</v>
      </c>
      <c r="F474" t="s">
        <v>2522</v>
      </c>
      <c r="G474" t="s">
        <v>2523</v>
      </c>
      <c r="H474" s="2">
        <v>0</v>
      </c>
      <c r="I474" s="2">
        <v>0</v>
      </c>
      <c r="J474" s="2">
        <v>0</v>
      </c>
      <c r="K474" s="14">
        <v>127.35</v>
      </c>
      <c r="L474" s="2">
        <v>0</v>
      </c>
      <c r="M474" s="2">
        <v>0</v>
      </c>
      <c r="N474" s="2">
        <v>0</v>
      </c>
      <c r="O474" s="2">
        <v>16.555499999999999</v>
      </c>
      <c r="P474" s="2">
        <v>143.90549999999999</v>
      </c>
      <c r="Q474"/>
      <c r="R474" t="s">
        <v>9712</v>
      </c>
      <c r="S474" t="s">
        <v>9717</v>
      </c>
      <c r="T474" t="s">
        <v>9724</v>
      </c>
      <c r="U474" s="2" t="s">
        <v>9715</v>
      </c>
      <c r="V474" t="s">
        <v>7830</v>
      </c>
    </row>
    <row r="475" spans="1:22" ht="15.75" hidden="1" thickBot="1" x14ac:dyDescent="0.3">
      <c r="A475" t="s">
        <v>8790</v>
      </c>
      <c r="B475" s="12">
        <v>45560</v>
      </c>
      <c r="C475" t="s">
        <v>10024</v>
      </c>
      <c r="D475" t="s">
        <v>0</v>
      </c>
      <c r="E475" t="s">
        <v>10976</v>
      </c>
      <c r="F475" t="s">
        <v>2522</v>
      </c>
      <c r="G475" t="s">
        <v>2523</v>
      </c>
      <c r="H475" s="2">
        <v>0</v>
      </c>
      <c r="I475" s="2">
        <v>0</v>
      </c>
      <c r="J475" s="2">
        <v>0</v>
      </c>
      <c r="K475" s="14">
        <v>95.2</v>
      </c>
      <c r="L475" s="2">
        <v>0</v>
      </c>
      <c r="M475" s="2">
        <v>0</v>
      </c>
      <c r="N475" s="2">
        <v>0</v>
      </c>
      <c r="O475" s="2">
        <v>12.376000000000001</v>
      </c>
      <c r="P475" s="2">
        <v>107.57600000000001</v>
      </c>
      <c r="Q475"/>
      <c r="R475" t="s">
        <v>9712</v>
      </c>
      <c r="S475" t="s">
        <v>9717</v>
      </c>
      <c r="T475" t="s">
        <v>9724</v>
      </c>
      <c r="U475" s="2" t="s">
        <v>9715</v>
      </c>
      <c r="V475" t="s">
        <v>7830</v>
      </c>
    </row>
    <row r="476" spans="1:22" ht="15.75" hidden="1" thickBot="1" x14ac:dyDescent="0.3">
      <c r="A476" t="s">
        <v>8790</v>
      </c>
      <c r="B476" s="12">
        <v>45542</v>
      </c>
      <c r="C476" t="s">
        <v>10024</v>
      </c>
      <c r="D476" t="s">
        <v>0</v>
      </c>
      <c r="E476" t="s">
        <v>10975</v>
      </c>
      <c r="F476" t="s">
        <v>2522</v>
      </c>
      <c r="G476" t="s">
        <v>2523</v>
      </c>
      <c r="H476" s="2">
        <v>0</v>
      </c>
      <c r="I476" s="2">
        <v>0</v>
      </c>
      <c r="J476" s="2">
        <v>0</v>
      </c>
      <c r="K476" s="14">
        <v>34</v>
      </c>
      <c r="L476" s="2">
        <v>0</v>
      </c>
      <c r="M476" s="2">
        <v>0</v>
      </c>
      <c r="N476" s="2">
        <v>0</v>
      </c>
      <c r="O476" s="2">
        <v>4.42</v>
      </c>
      <c r="P476" s="2">
        <v>38.42</v>
      </c>
      <c r="Q476"/>
      <c r="R476" t="s">
        <v>9712</v>
      </c>
      <c r="S476" t="s">
        <v>9717</v>
      </c>
      <c r="T476" t="s">
        <v>9724</v>
      </c>
      <c r="U476" s="2" t="s">
        <v>9715</v>
      </c>
      <c r="V476" t="s">
        <v>7830</v>
      </c>
    </row>
    <row r="477" spans="1:22" ht="15.75" hidden="1" thickBot="1" x14ac:dyDescent="0.3">
      <c r="A477" t="s">
        <v>8790</v>
      </c>
      <c r="B477" s="12">
        <v>45565</v>
      </c>
      <c r="C477" t="s">
        <v>7503</v>
      </c>
      <c r="D477" t="s">
        <v>0</v>
      </c>
      <c r="E477">
        <v>3384</v>
      </c>
      <c r="F477" t="s">
        <v>8881</v>
      </c>
      <c r="G477" t="s">
        <v>8882</v>
      </c>
      <c r="H477" s="2">
        <v>0</v>
      </c>
      <c r="I477" s="2">
        <v>0</v>
      </c>
      <c r="J477" s="2">
        <v>0</v>
      </c>
      <c r="K477" s="14">
        <v>37.200000000000003</v>
      </c>
      <c r="L477" s="2">
        <v>0</v>
      </c>
      <c r="M477" s="2">
        <v>0</v>
      </c>
      <c r="N477" s="2">
        <v>0</v>
      </c>
      <c r="O477" s="2">
        <v>4.8360000000000003</v>
      </c>
      <c r="P477" s="2">
        <v>42.036000000000001</v>
      </c>
      <c r="Q477"/>
      <c r="R477" t="s">
        <v>9712</v>
      </c>
      <c r="S477" t="s">
        <v>9717</v>
      </c>
      <c r="T477" t="s">
        <v>9724</v>
      </c>
      <c r="U477" s="2" t="s">
        <v>9715</v>
      </c>
      <c r="V477" t="s">
        <v>7830</v>
      </c>
    </row>
    <row r="478" spans="1:22" ht="15.75" hidden="1" thickBot="1" x14ac:dyDescent="0.3">
      <c r="A478" t="s">
        <v>8790</v>
      </c>
      <c r="B478" s="12">
        <v>45562</v>
      </c>
      <c r="C478" t="s">
        <v>7503</v>
      </c>
      <c r="D478" t="s">
        <v>0</v>
      </c>
      <c r="E478">
        <v>11412</v>
      </c>
      <c r="F478" t="s">
        <v>8945</v>
      </c>
      <c r="G478" t="s">
        <v>8946</v>
      </c>
      <c r="H478" s="2">
        <v>2.73</v>
      </c>
      <c r="I478" s="2">
        <v>0</v>
      </c>
      <c r="J478" s="2">
        <v>0</v>
      </c>
      <c r="K478" s="14">
        <v>28.56</v>
      </c>
      <c r="L478" s="2">
        <v>0</v>
      </c>
      <c r="M478" s="2">
        <v>0</v>
      </c>
      <c r="N478" s="2">
        <v>0</v>
      </c>
      <c r="O478" s="2">
        <v>3.7128000000000001</v>
      </c>
      <c r="P478" s="2">
        <v>35.002800000000001</v>
      </c>
      <c r="Q478"/>
      <c r="R478" t="s">
        <v>9712</v>
      </c>
      <c r="S478" t="s">
        <v>9717</v>
      </c>
      <c r="T478" t="s">
        <v>9724</v>
      </c>
      <c r="U478" s="2" t="s">
        <v>9715</v>
      </c>
      <c r="V478" t="s">
        <v>7830</v>
      </c>
    </row>
    <row r="479" spans="1:22" ht="15.75" hidden="1" thickBot="1" x14ac:dyDescent="0.3">
      <c r="A479" t="s">
        <v>8790</v>
      </c>
      <c r="B479" s="12">
        <v>45565</v>
      </c>
      <c r="C479" t="s">
        <v>7503</v>
      </c>
      <c r="D479" t="s">
        <v>0</v>
      </c>
      <c r="E479">
        <v>3386</v>
      </c>
      <c r="F479" t="s">
        <v>8881</v>
      </c>
      <c r="G479" t="s">
        <v>8882</v>
      </c>
      <c r="H479" s="2">
        <v>0</v>
      </c>
      <c r="I479" s="2">
        <v>0</v>
      </c>
      <c r="J479" s="2">
        <v>0</v>
      </c>
      <c r="K479" s="14">
        <v>8</v>
      </c>
      <c r="L479" s="2">
        <v>0</v>
      </c>
      <c r="M479" s="2">
        <v>0</v>
      </c>
      <c r="N479" s="2">
        <v>0</v>
      </c>
      <c r="O479" s="2">
        <v>1.04</v>
      </c>
      <c r="P479" s="2">
        <v>9.0399999999999991</v>
      </c>
      <c r="Q479"/>
      <c r="R479" t="s">
        <v>9712</v>
      </c>
      <c r="S479" t="s">
        <v>9717</v>
      </c>
      <c r="T479" t="s">
        <v>9724</v>
      </c>
      <c r="U479" s="2" t="s">
        <v>9715</v>
      </c>
      <c r="V479" t="s">
        <v>7830</v>
      </c>
    </row>
    <row r="480" spans="1:22" ht="15.75" hidden="1" thickBot="1" x14ac:dyDescent="0.3">
      <c r="A480" t="s">
        <v>8790</v>
      </c>
      <c r="B480" s="12">
        <v>45552</v>
      </c>
      <c r="C480" t="s">
        <v>7503</v>
      </c>
      <c r="D480" t="s">
        <v>0</v>
      </c>
      <c r="E480">
        <v>42325</v>
      </c>
      <c r="F480" t="s">
        <v>1448</v>
      </c>
      <c r="G480" t="s">
        <v>1449</v>
      </c>
      <c r="H480" s="2">
        <v>1.3</v>
      </c>
      <c r="I480" s="2">
        <v>0</v>
      </c>
      <c r="J480" s="2">
        <v>0</v>
      </c>
      <c r="K480" s="14">
        <v>12.12</v>
      </c>
      <c r="L480" s="2">
        <v>0</v>
      </c>
      <c r="M480" s="2">
        <v>0</v>
      </c>
      <c r="N480" s="2">
        <v>0</v>
      </c>
      <c r="O480" s="2">
        <v>1.5755999999999999</v>
      </c>
      <c r="P480" s="2">
        <v>14.9956</v>
      </c>
      <c r="Q480"/>
      <c r="R480" t="s">
        <v>9712</v>
      </c>
      <c r="S480" t="s">
        <v>9717</v>
      </c>
      <c r="T480" t="s">
        <v>9724</v>
      </c>
      <c r="U480" s="2" t="s">
        <v>9715</v>
      </c>
      <c r="V480" t="s">
        <v>7830</v>
      </c>
    </row>
    <row r="481" spans="1:22" ht="15.75" hidden="1" thickBot="1" x14ac:dyDescent="0.3">
      <c r="A481" t="s">
        <v>8790</v>
      </c>
      <c r="B481" s="12">
        <v>45547</v>
      </c>
      <c r="C481" t="s">
        <v>7503</v>
      </c>
      <c r="D481" t="s">
        <v>0</v>
      </c>
      <c r="E481">
        <v>32762928</v>
      </c>
      <c r="F481" t="s">
        <v>3323</v>
      </c>
      <c r="G481" t="s">
        <v>3324</v>
      </c>
      <c r="H481" s="2">
        <v>0</v>
      </c>
      <c r="I481" s="2">
        <v>0</v>
      </c>
      <c r="J481" s="2">
        <v>0</v>
      </c>
      <c r="K481" s="14">
        <v>37.159999999999997</v>
      </c>
      <c r="L481" s="2">
        <v>0</v>
      </c>
      <c r="M481" s="2">
        <v>0</v>
      </c>
      <c r="N481" s="2">
        <v>0</v>
      </c>
      <c r="O481" s="2">
        <v>4.8308</v>
      </c>
      <c r="P481" s="2">
        <v>41.990799999999993</v>
      </c>
      <c r="Q481"/>
      <c r="R481" t="s">
        <v>9712</v>
      </c>
      <c r="S481" t="s">
        <v>9717</v>
      </c>
      <c r="T481" t="s">
        <v>9724</v>
      </c>
      <c r="U481" s="2" t="s">
        <v>9715</v>
      </c>
      <c r="V481" t="s">
        <v>7830</v>
      </c>
    </row>
    <row r="482" spans="1:22" ht="15.75" hidden="1" thickBot="1" x14ac:dyDescent="0.3">
      <c r="A482" t="s">
        <v>8790</v>
      </c>
      <c r="B482" s="12">
        <v>45547</v>
      </c>
      <c r="C482" t="s">
        <v>7503</v>
      </c>
      <c r="D482" t="s">
        <v>0</v>
      </c>
      <c r="E482">
        <v>32762929</v>
      </c>
      <c r="F482" t="s">
        <v>3323</v>
      </c>
      <c r="G482" t="s">
        <v>3324</v>
      </c>
      <c r="H482" s="2">
        <v>0</v>
      </c>
      <c r="I482" s="2">
        <v>0</v>
      </c>
      <c r="J482" s="2">
        <v>0</v>
      </c>
      <c r="K482" s="14">
        <v>37.69</v>
      </c>
      <c r="L482" s="2">
        <v>0</v>
      </c>
      <c r="M482" s="2">
        <v>0</v>
      </c>
      <c r="N482" s="2">
        <v>0</v>
      </c>
      <c r="O482" s="2">
        <v>4.8997000000000002</v>
      </c>
      <c r="P482" s="2">
        <v>42.589700000000001</v>
      </c>
      <c r="Q482"/>
      <c r="R482" t="s">
        <v>9712</v>
      </c>
      <c r="S482" t="s">
        <v>9717</v>
      </c>
      <c r="T482" t="s">
        <v>9724</v>
      </c>
      <c r="U482" s="2" t="s">
        <v>9715</v>
      </c>
      <c r="V482" t="s">
        <v>7830</v>
      </c>
    </row>
    <row r="483" spans="1:22" ht="15.75" hidden="1" thickBot="1" x14ac:dyDescent="0.3">
      <c r="A483" t="s">
        <v>8790</v>
      </c>
      <c r="B483" s="12">
        <v>45563</v>
      </c>
      <c r="C483" t="s">
        <v>7503</v>
      </c>
      <c r="D483" t="s">
        <v>0</v>
      </c>
      <c r="E483">
        <v>2004</v>
      </c>
      <c r="F483" t="s">
        <v>8847</v>
      </c>
      <c r="G483" t="s">
        <v>8848</v>
      </c>
      <c r="H483" s="2">
        <v>0</v>
      </c>
      <c r="I483" s="2">
        <v>0</v>
      </c>
      <c r="J483" s="2">
        <v>0</v>
      </c>
      <c r="K483" s="14">
        <v>13.54</v>
      </c>
      <c r="L483" s="2">
        <v>0</v>
      </c>
      <c r="M483" s="2">
        <v>0</v>
      </c>
      <c r="N483" s="2">
        <v>0</v>
      </c>
      <c r="O483" s="2">
        <v>1.7602</v>
      </c>
      <c r="P483" s="2">
        <v>15.300199999999998</v>
      </c>
      <c r="Q483"/>
      <c r="R483" t="s">
        <v>9712</v>
      </c>
      <c r="S483" t="s">
        <v>9717</v>
      </c>
      <c r="T483" t="s">
        <v>9724</v>
      </c>
      <c r="U483" s="2" t="s">
        <v>9715</v>
      </c>
      <c r="V483" t="s">
        <v>7830</v>
      </c>
    </row>
    <row r="484" spans="1:22" ht="15.75" hidden="1" thickBot="1" x14ac:dyDescent="0.3">
      <c r="A484" t="s">
        <v>8790</v>
      </c>
      <c r="B484" s="12">
        <v>45562</v>
      </c>
      <c r="C484" t="s">
        <v>7503</v>
      </c>
      <c r="D484" t="s">
        <v>0</v>
      </c>
      <c r="E484">
        <v>1974</v>
      </c>
      <c r="F484" t="s">
        <v>8847</v>
      </c>
      <c r="G484" t="s">
        <v>8848</v>
      </c>
      <c r="H484" s="2">
        <v>0</v>
      </c>
      <c r="I484" s="2">
        <v>0</v>
      </c>
      <c r="J484" s="2">
        <v>0</v>
      </c>
      <c r="K484" s="14">
        <v>3.98</v>
      </c>
      <c r="L484" s="2">
        <v>0</v>
      </c>
      <c r="M484" s="2">
        <v>0</v>
      </c>
      <c r="N484" s="2">
        <v>0</v>
      </c>
      <c r="O484" s="2">
        <v>0.51739999999999997</v>
      </c>
      <c r="P484" s="2">
        <v>4.4973999999999998</v>
      </c>
      <c r="Q484"/>
      <c r="R484" t="s">
        <v>9712</v>
      </c>
      <c r="S484" t="s">
        <v>9717</v>
      </c>
      <c r="T484" t="s">
        <v>9724</v>
      </c>
      <c r="U484" s="2" t="s">
        <v>9715</v>
      </c>
      <c r="V484" t="s">
        <v>7830</v>
      </c>
    </row>
    <row r="485" spans="1:22" ht="15.75" hidden="1" thickBot="1" x14ac:dyDescent="0.3">
      <c r="A485" t="s">
        <v>8790</v>
      </c>
      <c r="B485" s="12">
        <v>45562</v>
      </c>
      <c r="C485" t="s">
        <v>7503</v>
      </c>
      <c r="D485" t="s">
        <v>0</v>
      </c>
      <c r="E485">
        <v>3500</v>
      </c>
      <c r="F485" t="s">
        <v>8871</v>
      </c>
      <c r="G485" t="s">
        <v>8872</v>
      </c>
      <c r="H485" s="2">
        <v>0</v>
      </c>
      <c r="I485" s="2">
        <v>0</v>
      </c>
      <c r="J485" s="2">
        <v>0</v>
      </c>
      <c r="K485" s="14">
        <v>34.51</v>
      </c>
      <c r="L485" s="2">
        <v>0</v>
      </c>
      <c r="M485" s="2">
        <v>0</v>
      </c>
      <c r="N485" s="2">
        <v>0</v>
      </c>
      <c r="O485" s="2">
        <v>4.4863</v>
      </c>
      <c r="P485" s="2">
        <v>38.996299999999998</v>
      </c>
      <c r="Q485"/>
      <c r="R485" t="s">
        <v>9712</v>
      </c>
      <c r="S485" t="s">
        <v>9717</v>
      </c>
      <c r="T485" t="s">
        <v>9724</v>
      </c>
      <c r="U485" s="2" t="s">
        <v>9715</v>
      </c>
      <c r="V485" t="s">
        <v>7830</v>
      </c>
    </row>
    <row r="486" spans="1:22" ht="15.75" hidden="1" thickBot="1" x14ac:dyDescent="0.3">
      <c r="A486" t="s">
        <v>8790</v>
      </c>
      <c r="B486" s="12">
        <v>45562</v>
      </c>
      <c r="C486" t="s">
        <v>7503</v>
      </c>
      <c r="D486" t="s">
        <v>0</v>
      </c>
      <c r="E486">
        <v>21698</v>
      </c>
      <c r="F486" t="s">
        <v>8931</v>
      </c>
      <c r="G486" t="s">
        <v>8932</v>
      </c>
      <c r="H486" s="2">
        <v>0</v>
      </c>
      <c r="I486" s="2">
        <v>0</v>
      </c>
      <c r="J486" s="2">
        <v>0</v>
      </c>
      <c r="K486" s="14">
        <v>48</v>
      </c>
      <c r="L486" s="2">
        <v>0</v>
      </c>
      <c r="M486" s="2">
        <v>0</v>
      </c>
      <c r="N486" s="2">
        <v>0</v>
      </c>
      <c r="O486" s="2">
        <v>6.24</v>
      </c>
      <c r="P486" s="2">
        <v>54.24</v>
      </c>
      <c r="Q486"/>
      <c r="R486" t="s">
        <v>9712</v>
      </c>
      <c r="S486" t="s">
        <v>9717</v>
      </c>
      <c r="T486" t="s">
        <v>9724</v>
      </c>
      <c r="U486" s="2" t="s">
        <v>9715</v>
      </c>
      <c r="V486" t="s">
        <v>7830</v>
      </c>
    </row>
    <row r="487" spans="1:22" ht="15.75" hidden="1" thickBot="1" x14ac:dyDescent="0.3">
      <c r="A487" t="s">
        <v>8790</v>
      </c>
      <c r="B487" s="12">
        <v>45560</v>
      </c>
      <c r="C487" t="s">
        <v>7503</v>
      </c>
      <c r="D487" t="s">
        <v>0</v>
      </c>
      <c r="E487">
        <v>3311</v>
      </c>
      <c r="F487" t="s">
        <v>8881</v>
      </c>
      <c r="G487" t="s">
        <v>8882</v>
      </c>
      <c r="H487" s="2">
        <v>0</v>
      </c>
      <c r="I487" s="2">
        <v>0</v>
      </c>
      <c r="J487" s="2">
        <v>0</v>
      </c>
      <c r="K487" s="14">
        <v>8.1999999999999993</v>
      </c>
      <c r="L487" s="2">
        <v>0</v>
      </c>
      <c r="M487" s="2">
        <v>0</v>
      </c>
      <c r="N487" s="2">
        <v>0</v>
      </c>
      <c r="O487" s="2">
        <v>1.0659999999999998</v>
      </c>
      <c r="P487" s="2">
        <v>9.2659999999999982</v>
      </c>
      <c r="Q487"/>
      <c r="R487" t="s">
        <v>9712</v>
      </c>
      <c r="S487" t="s">
        <v>9717</v>
      </c>
      <c r="T487" t="s">
        <v>9724</v>
      </c>
      <c r="U487" s="2" t="s">
        <v>9715</v>
      </c>
      <c r="V487" t="s">
        <v>7830</v>
      </c>
    </row>
    <row r="488" spans="1:22" ht="15.75" hidden="1" thickBot="1" x14ac:dyDescent="0.3">
      <c r="A488" t="s">
        <v>8790</v>
      </c>
      <c r="B488" s="12">
        <v>45560</v>
      </c>
      <c r="C488" t="s">
        <v>7503</v>
      </c>
      <c r="D488" t="s">
        <v>0</v>
      </c>
      <c r="E488">
        <v>3317</v>
      </c>
      <c r="F488" t="s">
        <v>8881</v>
      </c>
      <c r="G488" t="s">
        <v>8882</v>
      </c>
      <c r="H488" s="2">
        <v>0</v>
      </c>
      <c r="I488" s="2">
        <v>0</v>
      </c>
      <c r="J488" s="2">
        <v>0</v>
      </c>
      <c r="K488" s="14">
        <v>24</v>
      </c>
      <c r="L488" s="2">
        <v>0</v>
      </c>
      <c r="M488" s="2">
        <v>0</v>
      </c>
      <c r="N488" s="2">
        <v>0</v>
      </c>
      <c r="O488" s="2">
        <v>3.12</v>
      </c>
      <c r="P488" s="2">
        <v>27.12</v>
      </c>
      <c r="Q488"/>
      <c r="R488" t="s">
        <v>9712</v>
      </c>
      <c r="S488" t="s">
        <v>9717</v>
      </c>
      <c r="T488" t="s">
        <v>9724</v>
      </c>
      <c r="U488" s="2" t="s">
        <v>9715</v>
      </c>
      <c r="V488" t="s">
        <v>7830</v>
      </c>
    </row>
    <row r="489" spans="1:22" ht="15.75" hidden="1" thickBot="1" x14ac:dyDescent="0.3">
      <c r="A489" t="s">
        <v>8790</v>
      </c>
      <c r="B489" s="12">
        <v>45561</v>
      </c>
      <c r="C489" t="s">
        <v>7503</v>
      </c>
      <c r="D489" t="s">
        <v>0</v>
      </c>
      <c r="E489">
        <v>21666</v>
      </c>
      <c r="F489" t="s">
        <v>8931</v>
      </c>
      <c r="G489" t="s">
        <v>8932</v>
      </c>
      <c r="H489" s="2">
        <v>0</v>
      </c>
      <c r="I489" s="2">
        <v>0</v>
      </c>
      <c r="J489" s="2">
        <v>0</v>
      </c>
      <c r="K489" s="14">
        <v>56.32</v>
      </c>
      <c r="L489" s="2">
        <v>0</v>
      </c>
      <c r="M489" s="2">
        <v>0</v>
      </c>
      <c r="N489" s="2">
        <v>0</v>
      </c>
      <c r="O489" s="2">
        <v>7.3216000000000001</v>
      </c>
      <c r="P489" s="2">
        <v>63.641599999999997</v>
      </c>
      <c r="Q489"/>
      <c r="R489" t="s">
        <v>9712</v>
      </c>
      <c r="S489" t="s">
        <v>9717</v>
      </c>
      <c r="T489" t="s">
        <v>9724</v>
      </c>
      <c r="U489" s="2" t="s">
        <v>9715</v>
      </c>
      <c r="V489" t="s">
        <v>7830</v>
      </c>
    </row>
    <row r="490" spans="1:22" ht="15.75" hidden="1" thickBot="1" x14ac:dyDescent="0.3">
      <c r="A490" t="s">
        <v>8790</v>
      </c>
      <c r="B490" s="12">
        <v>45561</v>
      </c>
      <c r="C490" t="s">
        <v>7503</v>
      </c>
      <c r="D490" t="s">
        <v>0</v>
      </c>
      <c r="E490">
        <v>1954</v>
      </c>
      <c r="F490" t="s">
        <v>8847</v>
      </c>
      <c r="G490" t="s">
        <v>8848</v>
      </c>
      <c r="H490" s="2">
        <v>0</v>
      </c>
      <c r="I490" s="2">
        <v>0</v>
      </c>
      <c r="J490" s="2">
        <v>0</v>
      </c>
      <c r="K490" s="14">
        <v>1.33</v>
      </c>
      <c r="L490" s="2">
        <v>0</v>
      </c>
      <c r="M490" s="2">
        <v>0</v>
      </c>
      <c r="N490" s="2">
        <v>0</v>
      </c>
      <c r="O490" s="2">
        <v>0.17290000000000003</v>
      </c>
      <c r="P490" s="2">
        <v>1.5029000000000001</v>
      </c>
      <c r="Q490"/>
      <c r="R490" t="s">
        <v>9712</v>
      </c>
      <c r="S490" t="s">
        <v>9717</v>
      </c>
      <c r="T490" t="s">
        <v>9724</v>
      </c>
      <c r="U490" s="2" t="s">
        <v>9715</v>
      </c>
      <c r="V490" t="s">
        <v>7830</v>
      </c>
    </row>
    <row r="491" spans="1:22" ht="15.75" hidden="1" thickBot="1" x14ac:dyDescent="0.3">
      <c r="A491" t="s">
        <v>8790</v>
      </c>
      <c r="B491" s="12">
        <v>45560</v>
      </c>
      <c r="C491" t="s">
        <v>7503</v>
      </c>
      <c r="D491" t="s">
        <v>0</v>
      </c>
      <c r="E491">
        <v>3290</v>
      </c>
      <c r="F491" t="s">
        <v>8881</v>
      </c>
      <c r="G491" t="s">
        <v>8882</v>
      </c>
      <c r="H491" s="2">
        <v>0</v>
      </c>
      <c r="I491" s="2">
        <v>0</v>
      </c>
      <c r="J491" s="2">
        <v>0</v>
      </c>
      <c r="K491" s="14">
        <v>390</v>
      </c>
      <c r="L491" s="2">
        <v>0</v>
      </c>
      <c r="M491" s="2">
        <v>0</v>
      </c>
      <c r="N491" s="2">
        <v>0</v>
      </c>
      <c r="O491" s="2">
        <v>50.7</v>
      </c>
      <c r="P491" s="2">
        <v>440.7</v>
      </c>
      <c r="Q491"/>
      <c r="R491" t="s">
        <v>9712</v>
      </c>
      <c r="S491" t="s">
        <v>9717</v>
      </c>
      <c r="T491" t="s">
        <v>9724</v>
      </c>
      <c r="U491" s="2" t="s">
        <v>9715</v>
      </c>
      <c r="V491" t="s">
        <v>7830</v>
      </c>
    </row>
    <row r="492" spans="1:22" ht="15.75" hidden="1" thickBot="1" x14ac:dyDescent="0.3">
      <c r="A492" t="s">
        <v>8790</v>
      </c>
      <c r="B492" s="12">
        <v>45559</v>
      </c>
      <c r="C492" t="s">
        <v>7503</v>
      </c>
      <c r="D492" t="s">
        <v>0</v>
      </c>
      <c r="E492">
        <v>22014</v>
      </c>
      <c r="F492" t="s">
        <v>5962</v>
      </c>
      <c r="G492" t="s">
        <v>5963</v>
      </c>
      <c r="H492" s="2">
        <v>0</v>
      </c>
      <c r="I492" s="2">
        <v>0</v>
      </c>
      <c r="J492" s="2">
        <v>0</v>
      </c>
      <c r="K492" s="14">
        <v>169.9</v>
      </c>
      <c r="L492" s="2">
        <v>0</v>
      </c>
      <c r="M492" s="2">
        <v>0</v>
      </c>
      <c r="N492" s="2">
        <v>0</v>
      </c>
      <c r="O492" s="2">
        <v>22.087</v>
      </c>
      <c r="P492" s="2">
        <v>191.98699999999999</v>
      </c>
      <c r="Q492"/>
      <c r="R492" t="s">
        <v>9712</v>
      </c>
      <c r="S492" t="s">
        <v>9717</v>
      </c>
      <c r="T492" t="s">
        <v>9724</v>
      </c>
      <c r="U492" s="2" t="s">
        <v>9715</v>
      </c>
      <c r="V492" t="s">
        <v>7830</v>
      </c>
    </row>
    <row r="493" spans="1:22" ht="15.75" hidden="1" thickBot="1" x14ac:dyDescent="0.3">
      <c r="A493" t="s">
        <v>8790</v>
      </c>
      <c r="B493" s="12">
        <v>45558</v>
      </c>
      <c r="C493" t="s">
        <v>7503</v>
      </c>
      <c r="D493" t="s">
        <v>0</v>
      </c>
      <c r="E493">
        <v>21968</v>
      </c>
      <c r="F493" t="s">
        <v>5962</v>
      </c>
      <c r="G493" t="s">
        <v>5963</v>
      </c>
      <c r="H493" s="2">
        <v>0</v>
      </c>
      <c r="I493" s="2">
        <v>0</v>
      </c>
      <c r="J493" s="2">
        <v>0</v>
      </c>
      <c r="K493" s="14">
        <v>76.900000000000006</v>
      </c>
      <c r="L493" s="2">
        <v>0</v>
      </c>
      <c r="M493" s="2">
        <v>0</v>
      </c>
      <c r="N493" s="2">
        <v>0</v>
      </c>
      <c r="O493" s="2">
        <v>9.9970000000000017</v>
      </c>
      <c r="P493" s="2">
        <v>86.897000000000006</v>
      </c>
      <c r="Q493"/>
      <c r="R493" t="s">
        <v>9712</v>
      </c>
      <c r="S493" t="s">
        <v>9717</v>
      </c>
      <c r="T493" t="s">
        <v>9724</v>
      </c>
      <c r="U493" s="2" t="s">
        <v>9715</v>
      </c>
      <c r="V493" t="s">
        <v>7830</v>
      </c>
    </row>
    <row r="494" spans="1:22" ht="15.75" hidden="1" thickBot="1" x14ac:dyDescent="0.3">
      <c r="A494" t="s">
        <v>8790</v>
      </c>
      <c r="B494" s="12">
        <v>45558</v>
      </c>
      <c r="C494" t="s">
        <v>7503</v>
      </c>
      <c r="D494" t="s">
        <v>0</v>
      </c>
      <c r="E494">
        <v>43500</v>
      </c>
      <c r="F494" t="s">
        <v>1448</v>
      </c>
      <c r="G494" t="s">
        <v>1449</v>
      </c>
      <c r="H494" s="2">
        <v>1.3</v>
      </c>
      <c r="I494" s="2">
        <v>0</v>
      </c>
      <c r="J494" s="2">
        <v>0</v>
      </c>
      <c r="K494" s="14">
        <v>12.12</v>
      </c>
      <c r="L494" s="2">
        <v>0</v>
      </c>
      <c r="M494" s="2">
        <v>0</v>
      </c>
      <c r="N494" s="2">
        <v>0</v>
      </c>
      <c r="O494" s="2">
        <v>1.5755999999999999</v>
      </c>
      <c r="P494" s="2">
        <v>14.9956</v>
      </c>
      <c r="Q494"/>
      <c r="R494" t="s">
        <v>9712</v>
      </c>
      <c r="S494" t="s">
        <v>9717</v>
      </c>
      <c r="T494" t="s">
        <v>9724</v>
      </c>
      <c r="U494" s="2" t="s">
        <v>9715</v>
      </c>
      <c r="V494" t="s">
        <v>7830</v>
      </c>
    </row>
    <row r="495" spans="1:22" ht="15.75" hidden="1" thickBot="1" x14ac:dyDescent="0.3">
      <c r="A495" t="s">
        <v>8790</v>
      </c>
      <c r="B495" s="12">
        <v>45560</v>
      </c>
      <c r="C495" t="s">
        <v>7503</v>
      </c>
      <c r="D495" t="s">
        <v>0</v>
      </c>
      <c r="E495">
        <v>3286</v>
      </c>
      <c r="F495" t="s">
        <v>8881</v>
      </c>
      <c r="G495" t="s">
        <v>8882</v>
      </c>
      <c r="H495" s="2">
        <v>0</v>
      </c>
      <c r="I495" s="2">
        <v>0</v>
      </c>
      <c r="J495" s="2">
        <v>0</v>
      </c>
      <c r="K495" s="14">
        <v>124</v>
      </c>
      <c r="L495" s="2">
        <v>0</v>
      </c>
      <c r="M495" s="2">
        <v>0</v>
      </c>
      <c r="N495" s="2">
        <v>0</v>
      </c>
      <c r="O495" s="2">
        <v>16.12</v>
      </c>
      <c r="P495" s="2">
        <v>140.12</v>
      </c>
      <c r="Q495"/>
      <c r="R495" t="s">
        <v>9712</v>
      </c>
      <c r="S495" t="s">
        <v>9717</v>
      </c>
      <c r="T495" t="s">
        <v>9724</v>
      </c>
      <c r="U495" s="2" t="s">
        <v>9715</v>
      </c>
      <c r="V495" t="s">
        <v>7830</v>
      </c>
    </row>
    <row r="496" spans="1:22" ht="15.75" hidden="1" thickBot="1" x14ac:dyDescent="0.3">
      <c r="A496" t="s">
        <v>8790</v>
      </c>
      <c r="B496" s="12">
        <v>45559</v>
      </c>
      <c r="C496" t="s">
        <v>7503</v>
      </c>
      <c r="D496" t="s">
        <v>0</v>
      </c>
      <c r="E496">
        <v>21557</v>
      </c>
      <c r="F496" t="s">
        <v>8931</v>
      </c>
      <c r="G496" t="s">
        <v>8932</v>
      </c>
      <c r="H496" s="2">
        <v>0</v>
      </c>
      <c r="I496" s="2">
        <v>0</v>
      </c>
      <c r="J496" s="2">
        <v>0</v>
      </c>
      <c r="K496" s="14">
        <v>43</v>
      </c>
      <c r="L496" s="2">
        <v>0</v>
      </c>
      <c r="M496" s="2">
        <v>0</v>
      </c>
      <c r="N496" s="2">
        <v>0</v>
      </c>
      <c r="O496" s="2">
        <v>5.59</v>
      </c>
      <c r="P496" s="2">
        <v>48.59</v>
      </c>
      <c r="Q496"/>
      <c r="R496" t="s">
        <v>9712</v>
      </c>
      <c r="S496" t="s">
        <v>9717</v>
      </c>
      <c r="T496" t="s">
        <v>9724</v>
      </c>
      <c r="U496" s="2" t="s">
        <v>9715</v>
      </c>
      <c r="V496" t="s">
        <v>7830</v>
      </c>
    </row>
    <row r="497" spans="1:22" ht="15.75" hidden="1" thickBot="1" x14ac:dyDescent="0.3">
      <c r="A497" t="s">
        <v>8790</v>
      </c>
      <c r="B497" s="12">
        <v>45559</v>
      </c>
      <c r="C497" t="s">
        <v>7503</v>
      </c>
      <c r="D497" t="s">
        <v>0</v>
      </c>
      <c r="E497">
        <v>21560</v>
      </c>
      <c r="F497" t="s">
        <v>8931</v>
      </c>
      <c r="G497" t="s">
        <v>8932</v>
      </c>
      <c r="H497" s="2">
        <v>0</v>
      </c>
      <c r="I497" s="2">
        <v>0</v>
      </c>
      <c r="J497" s="2">
        <v>0</v>
      </c>
      <c r="K497" s="14">
        <v>19.399999999999999</v>
      </c>
      <c r="L497" s="2">
        <v>0</v>
      </c>
      <c r="M497" s="2">
        <v>0</v>
      </c>
      <c r="N497" s="2">
        <v>0</v>
      </c>
      <c r="O497" s="2">
        <v>2.5219999999999998</v>
      </c>
      <c r="P497" s="2">
        <v>21.921999999999997</v>
      </c>
      <c r="Q497"/>
      <c r="R497" t="s">
        <v>9712</v>
      </c>
      <c r="S497" t="s">
        <v>9717</v>
      </c>
      <c r="T497" t="s">
        <v>9724</v>
      </c>
      <c r="U497" s="2" t="s">
        <v>9715</v>
      </c>
      <c r="V497" t="s">
        <v>7830</v>
      </c>
    </row>
    <row r="498" spans="1:22" ht="15.75" hidden="1" thickBot="1" x14ac:dyDescent="0.3">
      <c r="A498" t="s">
        <v>8790</v>
      </c>
      <c r="B498" s="12">
        <v>45557</v>
      </c>
      <c r="C498" t="s">
        <v>7503</v>
      </c>
      <c r="D498" t="s">
        <v>0</v>
      </c>
      <c r="E498">
        <v>41380</v>
      </c>
      <c r="F498" t="s">
        <v>1446</v>
      </c>
      <c r="G498" t="s">
        <v>1447</v>
      </c>
      <c r="H498" s="2">
        <v>2.61</v>
      </c>
      <c r="I498" s="2">
        <v>0</v>
      </c>
      <c r="J498" s="2">
        <v>0</v>
      </c>
      <c r="K498" s="14">
        <v>24.24</v>
      </c>
      <c r="L498" s="2">
        <v>0</v>
      </c>
      <c r="M498" s="2">
        <v>0</v>
      </c>
      <c r="N498" s="2">
        <v>0</v>
      </c>
      <c r="O498" s="2">
        <v>3.1511999999999998</v>
      </c>
      <c r="P498" s="2">
        <v>30.001199999999997</v>
      </c>
      <c r="Q498"/>
      <c r="R498" t="s">
        <v>9712</v>
      </c>
      <c r="S498" t="s">
        <v>9717</v>
      </c>
      <c r="T498" t="s">
        <v>9724</v>
      </c>
      <c r="U498" s="2" t="s">
        <v>9715</v>
      </c>
      <c r="V498" t="s">
        <v>7830</v>
      </c>
    </row>
    <row r="499" spans="1:22" ht="15.75" hidden="1" thickBot="1" x14ac:dyDescent="0.3">
      <c r="A499" t="s">
        <v>8790</v>
      </c>
      <c r="B499" s="12">
        <v>45558</v>
      </c>
      <c r="C499" t="s">
        <v>7503</v>
      </c>
      <c r="D499" t="s">
        <v>0</v>
      </c>
      <c r="E499">
        <v>1994</v>
      </c>
      <c r="F499" t="s">
        <v>9003</v>
      </c>
      <c r="G499" t="s">
        <v>9004</v>
      </c>
      <c r="H499" s="2">
        <v>0</v>
      </c>
      <c r="I499" s="2">
        <v>0</v>
      </c>
      <c r="J499" s="2">
        <v>0</v>
      </c>
      <c r="K499" s="14">
        <v>7.06</v>
      </c>
      <c r="L499" s="2">
        <v>0</v>
      </c>
      <c r="M499" s="2">
        <v>0</v>
      </c>
      <c r="N499" s="2">
        <v>0</v>
      </c>
      <c r="O499" s="2">
        <v>0.91779999999999995</v>
      </c>
      <c r="P499" s="2">
        <v>7.9777999999999993</v>
      </c>
      <c r="Q499"/>
      <c r="R499" t="s">
        <v>9712</v>
      </c>
      <c r="S499" t="s">
        <v>9717</v>
      </c>
      <c r="T499" t="s">
        <v>9724</v>
      </c>
      <c r="U499" s="2" t="s">
        <v>9715</v>
      </c>
      <c r="V499" t="s">
        <v>7830</v>
      </c>
    </row>
    <row r="500" spans="1:22" ht="15.75" hidden="1" thickBot="1" x14ac:dyDescent="0.3">
      <c r="A500" t="s">
        <v>8790</v>
      </c>
      <c r="B500" s="12">
        <v>45558</v>
      </c>
      <c r="C500" t="s">
        <v>7503</v>
      </c>
      <c r="D500" t="s">
        <v>0</v>
      </c>
      <c r="E500">
        <v>3230</v>
      </c>
      <c r="F500" t="s">
        <v>8881</v>
      </c>
      <c r="G500" t="s">
        <v>8882</v>
      </c>
      <c r="H500" s="2">
        <v>0</v>
      </c>
      <c r="I500" s="2">
        <v>0</v>
      </c>
      <c r="J500" s="2">
        <v>0</v>
      </c>
      <c r="K500" s="14">
        <v>50</v>
      </c>
      <c r="L500" s="2">
        <v>0</v>
      </c>
      <c r="M500" s="2">
        <v>0</v>
      </c>
      <c r="N500" s="2">
        <v>0</v>
      </c>
      <c r="O500" s="2">
        <v>6.5</v>
      </c>
      <c r="P500" s="2">
        <v>56.5</v>
      </c>
      <c r="Q500"/>
      <c r="R500" t="s">
        <v>9712</v>
      </c>
      <c r="S500" t="s">
        <v>9717</v>
      </c>
      <c r="T500" t="s">
        <v>9724</v>
      </c>
      <c r="U500" s="2" t="s">
        <v>9715</v>
      </c>
      <c r="V500" t="s">
        <v>7830</v>
      </c>
    </row>
    <row r="501" spans="1:22" ht="15.75" hidden="1" thickBot="1" x14ac:dyDescent="0.3">
      <c r="A501" t="s">
        <v>8790</v>
      </c>
      <c r="B501" s="12">
        <v>45556</v>
      </c>
      <c r="C501" t="s">
        <v>7503</v>
      </c>
      <c r="D501" t="s">
        <v>0</v>
      </c>
      <c r="E501">
        <v>563</v>
      </c>
      <c r="F501" t="s">
        <v>8843</v>
      </c>
      <c r="G501" t="s">
        <v>8844</v>
      </c>
      <c r="H501" s="2">
        <v>0</v>
      </c>
      <c r="I501" s="2">
        <v>0</v>
      </c>
      <c r="J501" s="2">
        <v>0</v>
      </c>
      <c r="K501" s="14">
        <v>3.98</v>
      </c>
      <c r="L501" s="2">
        <v>0</v>
      </c>
      <c r="M501" s="2">
        <v>0</v>
      </c>
      <c r="N501" s="2">
        <v>0</v>
      </c>
      <c r="O501" s="2">
        <v>0.51739999999999997</v>
      </c>
      <c r="P501" s="2">
        <v>4.4973999999999998</v>
      </c>
      <c r="Q501"/>
      <c r="R501" t="s">
        <v>9712</v>
      </c>
      <c r="S501" t="s">
        <v>9717</v>
      </c>
      <c r="T501" t="s">
        <v>9724</v>
      </c>
      <c r="U501" s="2" t="s">
        <v>9715</v>
      </c>
      <c r="V501" t="s">
        <v>7830</v>
      </c>
    </row>
    <row r="502" spans="1:22" ht="15.75" hidden="1" thickBot="1" x14ac:dyDescent="0.3">
      <c r="A502" t="s">
        <v>8790</v>
      </c>
      <c r="B502" s="12">
        <v>45555</v>
      </c>
      <c r="C502" t="s">
        <v>7503</v>
      </c>
      <c r="D502" t="s">
        <v>0</v>
      </c>
      <c r="E502">
        <v>21461</v>
      </c>
      <c r="F502" t="s">
        <v>8931</v>
      </c>
      <c r="G502" t="s">
        <v>8932</v>
      </c>
      <c r="H502" s="2">
        <v>0</v>
      </c>
      <c r="I502" s="2">
        <v>0</v>
      </c>
      <c r="J502" s="2">
        <v>0</v>
      </c>
      <c r="K502" s="14">
        <v>76.8</v>
      </c>
      <c r="L502" s="2">
        <v>0</v>
      </c>
      <c r="M502" s="2">
        <v>0</v>
      </c>
      <c r="N502" s="2">
        <v>0</v>
      </c>
      <c r="O502" s="2">
        <v>9.984</v>
      </c>
      <c r="P502" s="2">
        <v>86.783999999999992</v>
      </c>
      <c r="Q502"/>
      <c r="R502" t="s">
        <v>9712</v>
      </c>
      <c r="S502" t="s">
        <v>9717</v>
      </c>
      <c r="T502" t="s">
        <v>9724</v>
      </c>
      <c r="U502" s="2" t="s">
        <v>9715</v>
      </c>
      <c r="V502" t="s">
        <v>7830</v>
      </c>
    </row>
    <row r="503" spans="1:22" ht="15.75" hidden="1" thickBot="1" x14ac:dyDescent="0.3">
      <c r="A503" t="s">
        <v>8790</v>
      </c>
      <c r="B503" s="12">
        <v>45555</v>
      </c>
      <c r="C503" t="s">
        <v>7503</v>
      </c>
      <c r="D503" t="s">
        <v>0</v>
      </c>
      <c r="E503">
        <v>109</v>
      </c>
      <c r="F503" t="s">
        <v>10703</v>
      </c>
      <c r="G503" t="s">
        <v>10704</v>
      </c>
      <c r="H503" s="2">
        <v>0</v>
      </c>
      <c r="I503" s="2">
        <v>0</v>
      </c>
      <c r="J503" s="2">
        <v>0</v>
      </c>
      <c r="K503" s="14">
        <v>21.6</v>
      </c>
      <c r="L503" s="2">
        <v>0</v>
      </c>
      <c r="M503" s="2">
        <v>0</v>
      </c>
      <c r="N503" s="2">
        <v>0</v>
      </c>
      <c r="O503" s="2">
        <v>2.8080000000000003</v>
      </c>
      <c r="P503" s="2">
        <v>24.408000000000001</v>
      </c>
      <c r="Q503"/>
      <c r="R503" t="s">
        <v>9712</v>
      </c>
      <c r="S503" t="s">
        <v>9717</v>
      </c>
      <c r="T503" t="s">
        <v>9724</v>
      </c>
      <c r="U503" s="2" t="s">
        <v>9715</v>
      </c>
      <c r="V503" t="s">
        <v>7830</v>
      </c>
    </row>
    <row r="504" spans="1:22" ht="15.75" hidden="1" thickBot="1" x14ac:dyDescent="0.3">
      <c r="A504" t="s">
        <v>8790</v>
      </c>
      <c r="B504" s="12">
        <v>45555</v>
      </c>
      <c r="C504" t="s">
        <v>7503</v>
      </c>
      <c r="D504" t="s">
        <v>0</v>
      </c>
      <c r="E504">
        <v>41106</v>
      </c>
      <c r="F504" t="s">
        <v>1446</v>
      </c>
      <c r="G504" t="s">
        <v>1447</v>
      </c>
      <c r="H504" s="2">
        <v>0.52</v>
      </c>
      <c r="I504" s="2">
        <v>0</v>
      </c>
      <c r="J504" s="2">
        <v>0</v>
      </c>
      <c r="K504" s="14">
        <v>5.29</v>
      </c>
      <c r="L504" s="2">
        <v>0</v>
      </c>
      <c r="M504" s="2">
        <v>0</v>
      </c>
      <c r="N504" s="2">
        <v>0</v>
      </c>
      <c r="O504" s="2">
        <v>0.68769999999999998</v>
      </c>
      <c r="P504" s="2">
        <v>6.4977</v>
      </c>
      <c r="Q504"/>
      <c r="R504" t="s">
        <v>9712</v>
      </c>
      <c r="S504" t="s">
        <v>9717</v>
      </c>
      <c r="T504" t="s">
        <v>9724</v>
      </c>
      <c r="U504" s="2" t="s">
        <v>9715</v>
      </c>
      <c r="V504" t="s">
        <v>7830</v>
      </c>
    </row>
    <row r="505" spans="1:22" ht="15.75" hidden="1" thickBot="1" x14ac:dyDescent="0.3">
      <c r="A505" t="s">
        <v>8790</v>
      </c>
      <c r="B505" s="12">
        <v>45555</v>
      </c>
      <c r="C505" t="s">
        <v>7503</v>
      </c>
      <c r="D505" t="s">
        <v>0</v>
      </c>
      <c r="E505">
        <v>3202</v>
      </c>
      <c r="F505" t="s">
        <v>8871</v>
      </c>
      <c r="G505" t="s">
        <v>8872</v>
      </c>
      <c r="H505" s="2">
        <v>0</v>
      </c>
      <c r="I505" s="2">
        <v>0</v>
      </c>
      <c r="J505" s="2">
        <v>0</v>
      </c>
      <c r="K505" s="14">
        <v>36.369999999999997</v>
      </c>
      <c r="L505" s="2">
        <v>0</v>
      </c>
      <c r="M505" s="2">
        <v>0</v>
      </c>
      <c r="N505" s="2">
        <v>0</v>
      </c>
      <c r="O505" s="2">
        <v>4.7280999999999995</v>
      </c>
      <c r="P505" s="2">
        <v>41.098099999999995</v>
      </c>
      <c r="Q505"/>
      <c r="R505" t="s">
        <v>9712</v>
      </c>
      <c r="S505" t="s">
        <v>9717</v>
      </c>
      <c r="T505" t="s">
        <v>9724</v>
      </c>
      <c r="U505" s="2" t="s">
        <v>9715</v>
      </c>
      <c r="V505" t="s">
        <v>7830</v>
      </c>
    </row>
    <row r="506" spans="1:22" ht="15.75" hidden="1" thickBot="1" x14ac:dyDescent="0.3">
      <c r="A506" t="s">
        <v>8790</v>
      </c>
      <c r="B506" s="12">
        <v>45554</v>
      </c>
      <c r="C506" t="s">
        <v>7503</v>
      </c>
      <c r="D506" t="s">
        <v>0</v>
      </c>
      <c r="E506">
        <v>46</v>
      </c>
      <c r="F506" t="s">
        <v>9959</v>
      </c>
      <c r="G506" t="s">
        <v>9960</v>
      </c>
      <c r="H506" s="2">
        <v>0</v>
      </c>
      <c r="I506" s="2">
        <v>0</v>
      </c>
      <c r="J506" s="2">
        <v>0</v>
      </c>
      <c r="K506" s="14">
        <v>18</v>
      </c>
      <c r="L506" s="2">
        <v>0</v>
      </c>
      <c r="M506" s="2">
        <v>0</v>
      </c>
      <c r="N506" s="2">
        <v>0</v>
      </c>
      <c r="O506" s="2">
        <v>2.34</v>
      </c>
      <c r="P506" s="2">
        <v>20.34</v>
      </c>
      <c r="Q506"/>
      <c r="R506" t="s">
        <v>9712</v>
      </c>
      <c r="S506" t="s">
        <v>9717</v>
      </c>
      <c r="T506" t="s">
        <v>9724</v>
      </c>
      <c r="U506" s="2" t="s">
        <v>9715</v>
      </c>
      <c r="V506" t="s">
        <v>7830</v>
      </c>
    </row>
    <row r="507" spans="1:22" ht="15.75" hidden="1" thickBot="1" x14ac:dyDescent="0.3">
      <c r="A507" t="s">
        <v>8790</v>
      </c>
      <c r="B507" s="12">
        <v>45553</v>
      </c>
      <c r="C507" t="s">
        <v>7503</v>
      </c>
      <c r="D507" t="s">
        <v>0</v>
      </c>
      <c r="E507">
        <v>932</v>
      </c>
      <c r="F507" t="s">
        <v>8823</v>
      </c>
      <c r="G507" t="s">
        <v>8824</v>
      </c>
      <c r="H507" s="2">
        <v>0</v>
      </c>
      <c r="I507" s="2">
        <v>0</v>
      </c>
      <c r="J507" s="2">
        <v>0</v>
      </c>
      <c r="K507" s="14">
        <v>23.01</v>
      </c>
      <c r="L507" s="2">
        <v>0</v>
      </c>
      <c r="M507" s="2">
        <v>0</v>
      </c>
      <c r="N507" s="2">
        <v>0</v>
      </c>
      <c r="O507" s="2">
        <v>2.9913000000000003</v>
      </c>
      <c r="P507" s="2">
        <v>26.001300000000001</v>
      </c>
      <c r="Q507"/>
      <c r="R507" t="s">
        <v>9712</v>
      </c>
      <c r="S507" t="s">
        <v>9717</v>
      </c>
      <c r="T507" t="s">
        <v>9724</v>
      </c>
      <c r="U507" s="2" t="s">
        <v>9715</v>
      </c>
      <c r="V507" t="s">
        <v>7830</v>
      </c>
    </row>
    <row r="508" spans="1:22" ht="15.75" hidden="1" thickBot="1" x14ac:dyDescent="0.3">
      <c r="A508" t="s">
        <v>8790</v>
      </c>
      <c r="B508" s="12">
        <v>45553</v>
      </c>
      <c r="C508" t="s">
        <v>7503</v>
      </c>
      <c r="D508" t="s">
        <v>0</v>
      </c>
      <c r="E508">
        <v>3097</v>
      </c>
      <c r="F508" t="s">
        <v>8871</v>
      </c>
      <c r="G508" t="s">
        <v>8872</v>
      </c>
      <c r="H508" s="2">
        <v>0</v>
      </c>
      <c r="I508" s="2">
        <v>0</v>
      </c>
      <c r="J508" s="2">
        <v>0</v>
      </c>
      <c r="K508" s="14">
        <v>97.79</v>
      </c>
      <c r="L508" s="2">
        <v>0</v>
      </c>
      <c r="M508" s="2">
        <v>0</v>
      </c>
      <c r="N508" s="2">
        <v>0</v>
      </c>
      <c r="O508" s="2">
        <v>12.712700000000002</v>
      </c>
      <c r="P508" s="2">
        <v>110.5027</v>
      </c>
      <c r="Q508"/>
      <c r="R508" t="s">
        <v>9712</v>
      </c>
      <c r="S508" t="s">
        <v>9717</v>
      </c>
      <c r="T508" t="s">
        <v>9724</v>
      </c>
      <c r="U508" s="2" t="s">
        <v>9715</v>
      </c>
      <c r="V508" t="s">
        <v>7830</v>
      </c>
    </row>
    <row r="509" spans="1:22" ht="15.75" hidden="1" thickBot="1" x14ac:dyDescent="0.3">
      <c r="A509" t="s">
        <v>8790</v>
      </c>
      <c r="B509" s="12">
        <v>45553</v>
      </c>
      <c r="C509" t="s">
        <v>7503</v>
      </c>
      <c r="D509" t="s">
        <v>0</v>
      </c>
      <c r="E509">
        <v>21365</v>
      </c>
      <c r="F509" t="s">
        <v>8931</v>
      </c>
      <c r="G509" t="s">
        <v>8932</v>
      </c>
      <c r="H509" s="2">
        <v>0</v>
      </c>
      <c r="I509" s="2">
        <v>0</v>
      </c>
      <c r="J509" s="2">
        <v>0</v>
      </c>
      <c r="K509" s="14">
        <v>61.28</v>
      </c>
      <c r="L509" s="2">
        <v>0</v>
      </c>
      <c r="M509" s="2">
        <v>0</v>
      </c>
      <c r="N509" s="2">
        <v>0</v>
      </c>
      <c r="O509" s="2">
        <v>7.9664000000000001</v>
      </c>
      <c r="P509" s="2">
        <v>69.246399999999994</v>
      </c>
      <c r="Q509"/>
      <c r="R509" t="s">
        <v>9712</v>
      </c>
      <c r="S509" t="s">
        <v>9717</v>
      </c>
      <c r="T509" t="s">
        <v>9724</v>
      </c>
      <c r="U509" s="2" t="s">
        <v>9715</v>
      </c>
      <c r="V509" t="s">
        <v>7830</v>
      </c>
    </row>
    <row r="510" spans="1:22" ht="15.75" hidden="1" thickBot="1" x14ac:dyDescent="0.3">
      <c r="A510" t="s">
        <v>8790</v>
      </c>
      <c r="B510" s="12">
        <v>45552</v>
      </c>
      <c r="C510" t="s">
        <v>7503</v>
      </c>
      <c r="D510" t="s">
        <v>0</v>
      </c>
      <c r="E510">
        <v>10326</v>
      </c>
      <c r="F510" t="s">
        <v>8945</v>
      </c>
      <c r="G510" t="s">
        <v>8946</v>
      </c>
      <c r="H510" s="2">
        <v>2.48</v>
      </c>
      <c r="I510" s="2">
        <v>0</v>
      </c>
      <c r="J510" s="2">
        <v>0</v>
      </c>
      <c r="K510" s="14">
        <v>25.24</v>
      </c>
      <c r="L510" s="2">
        <v>0</v>
      </c>
      <c r="M510" s="2">
        <v>0</v>
      </c>
      <c r="N510" s="2">
        <v>0</v>
      </c>
      <c r="O510" s="2">
        <v>3.2812000000000001</v>
      </c>
      <c r="P510" s="2">
        <v>31.001199999999997</v>
      </c>
      <c r="Q510"/>
      <c r="R510" t="s">
        <v>9712</v>
      </c>
      <c r="S510" t="s">
        <v>9717</v>
      </c>
      <c r="T510" t="s">
        <v>9724</v>
      </c>
      <c r="U510" s="2" t="s">
        <v>9715</v>
      </c>
      <c r="V510" t="s">
        <v>7830</v>
      </c>
    </row>
    <row r="511" spans="1:22" ht="15.75" hidden="1" thickBot="1" x14ac:dyDescent="0.3">
      <c r="A511" t="s">
        <v>8790</v>
      </c>
      <c r="B511" s="12">
        <v>45551</v>
      </c>
      <c r="C511" t="s">
        <v>7503</v>
      </c>
      <c r="D511" t="s">
        <v>0</v>
      </c>
      <c r="E511">
        <v>3093</v>
      </c>
      <c r="F511" t="s">
        <v>8881</v>
      </c>
      <c r="G511" t="s">
        <v>8882</v>
      </c>
      <c r="H511" s="2">
        <v>0</v>
      </c>
      <c r="I511" s="2">
        <v>0</v>
      </c>
      <c r="J511" s="2">
        <v>0</v>
      </c>
      <c r="K511" s="14">
        <v>17.7</v>
      </c>
      <c r="L511" s="2">
        <v>0</v>
      </c>
      <c r="M511" s="2">
        <v>0</v>
      </c>
      <c r="N511" s="2">
        <v>0</v>
      </c>
      <c r="O511" s="2">
        <v>2.3010000000000002</v>
      </c>
      <c r="P511" s="2">
        <v>20.000999999999998</v>
      </c>
      <c r="Q511"/>
      <c r="R511" t="s">
        <v>9712</v>
      </c>
      <c r="S511" t="s">
        <v>9717</v>
      </c>
      <c r="T511" t="s">
        <v>9724</v>
      </c>
      <c r="U511" s="2" t="s">
        <v>9715</v>
      </c>
      <c r="V511" t="s">
        <v>7830</v>
      </c>
    </row>
    <row r="512" spans="1:22" ht="15.75" hidden="1" thickBot="1" x14ac:dyDescent="0.3">
      <c r="A512" t="s">
        <v>8790</v>
      </c>
      <c r="B512" s="12">
        <v>45552</v>
      </c>
      <c r="C512" t="s">
        <v>7503</v>
      </c>
      <c r="D512" t="s">
        <v>0</v>
      </c>
      <c r="E512">
        <v>10145</v>
      </c>
      <c r="F512" t="s">
        <v>8945</v>
      </c>
      <c r="G512" t="s">
        <v>8946</v>
      </c>
      <c r="H512" s="2">
        <v>0.48</v>
      </c>
      <c r="I512" s="2">
        <v>0</v>
      </c>
      <c r="J512" s="2">
        <v>0</v>
      </c>
      <c r="K512" s="14">
        <v>5.1100000000000003</v>
      </c>
      <c r="L512" s="2">
        <v>0</v>
      </c>
      <c r="M512" s="2">
        <v>0</v>
      </c>
      <c r="N512" s="2">
        <v>0</v>
      </c>
      <c r="O512" s="2">
        <v>0.66430000000000011</v>
      </c>
      <c r="P512" s="2">
        <v>6.2542999999999997</v>
      </c>
      <c r="Q512"/>
      <c r="R512" t="s">
        <v>9712</v>
      </c>
      <c r="S512" t="s">
        <v>9717</v>
      </c>
      <c r="T512" t="s">
        <v>9724</v>
      </c>
      <c r="U512" s="2" t="s">
        <v>9715</v>
      </c>
      <c r="V512" t="s">
        <v>7830</v>
      </c>
    </row>
    <row r="513" spans="1:22" ht="15.75" hidden="1" thickBot="1" x14ac:dyDescent="0.3">
      <c r="A513" t="s">
        <v>8790</v>
      </c>
      <c r="B513" s="12">
        <v>45552</v>
      </c>
      <c r="C513" t="s">
        <v>7503</v>
      </c>
      <c r="D513" t="s">
        <v>0</v>
      </c>
      <c r="E513">
        <v>3116</v>
      </c>
      <c r="F513" t="s">
        <v>8881</v>
      </c>
      <c r="G513" t="s">
        <v>8882</v>
      </c>
      <c r="H513" s="2">
        <v>0</v>
      </c>
      <c r="I513" s="2">
        <v>0</v>
      </c>
      <c r="J513" s="2">
        <v>0</v>
      </c>
      <c r="K513" s="14">
        <v>75.5</v>
      </c>
      <c r="L513" s="2">
        <v>0</v>
      </c>
      <c r="M513" s="2">
        <v>0</v>
      </c>
      <c r="N513" s="2">
        <v>0</v>
      </c>
      <c r="O513" s="2">
        <v>9.8149999999999995</v>
      </c>
      <c r="P513" s="2">
        <v>85.314999999999998</v>
      </c>
      <c r="Q513"/>
      <c r="R513" t="s">
        <v>9712</v>
      </c>
      <c r="S513" t="s">
        <v>9717</v>
      </c>
      <c r="T513" t="s">
        <v>9724</v>
      </c>
      <c r="U513" s="2" t="s">
        <v>9715</v>
      </c>
      <c r="V513" t="s">
        <v>7830</v>
      </c>
    </row>
    <row r="514" spans="1:22" ht="15.75" hidden="1" thickBot="1" x14ac:dyDescent="0.3">
      <c r="A514" t="s">
        <v>8790</v>
      </c>
      <c r="B514" s="12">
        <v>45548</v>
      </c>
      <c r="C514" t="s">
        <v>7503</v>
      </c>
      <c r="D514" t="s">
        <v>0</v>
      </c>
      <c r="E514">
        <v>3882</v>
      </c>
      <c r="F514" t="s">
        <v>8877</v>
      </c>
      <c r="G514" t="s">
        <v>8878</v>
      </c>
      <c r="H514" s="2">
        <v>0</v>
      </c>
      <c r="I514" s="2">
        <v>0</v>
      </c>
      <c r="J514" s="2">
        <v>0</v>
      </c>
      <c r="K514" s="14">
        <v>90.53</v>
      </c>
      <c r="L514" s="2">
        <v>0</v>
      </c>
      <c r="M514" s="2">
        <v>0</v>
      </c>
      <c r="N514" s="2">
        <v>0</v>
      </c>
      <c r="O514" s="2">
        <v>11.7689</v>
      </c>
      <c r="P514" s="2">
        <v>102.2989</v>
      </c>
      <c r="Q514"/>
      <c r="R514" t="s">
        <v>9712</v>
      </c>
      <c r="S514" t="s">
        <v>9717</v>
      </c>
      <c r="T514" t="s">
        <v>9724</v>
      </c>
      <c r="U514" s="2" t="s">
        <v>9715</v>
      </c>
      <c r="V514" t="s">
        <v>7830</v>
      </c>
    </row>
    <row r="515" spans="1:22" ht="15.75" hidden="1" thickBot="1" x14ac:dyDescent="0.3">
      <c r="A515" t="s">
        <v>8790</v>
      </c>
      <c r="B515" s="12">
        <v>45548</v>
      </c>
      <c r="C515" t="s">
        <v>7503</v>
      </c>
      <c r="D515" t="s">
        <v>0</v>
      </c>
      <c r="E515">
        <v>21232</v>
      </c>
      <c r="F515" t="s">
        <v>8931</v>
      </c>
      <c r="G515" t="s">
        <v>8932</v>
      </c>
      <c r="H515" s="2">
        <v>0</v>
      </c>
      <c r="I515" s="2">
        <v>0</v>
      </c>
      <c r="J515" s="2">
        <v>0</v>
      </c>
      <c r="K515" s="14">
        <v>4.9000000000000004</v>
      </c>
      <c r="L515" s="2">
        <v>0</v>
      </c>
      <c r="M515" s="2">
        <v>0</v>
      </c>
      <c r="N515" s="2">
        <v>0</v>
      </c>
      <c r="O515" s="2">
        <v>0.63700000000000012</v>
      </c>
      <c r="P515" s="2">
        <v>5.5370000000000008</v>
      </c>
      <c r="Q515"/>
      <c r="R515" t="s">
        <v>9712</v>
      </c>
      <c r="S515" t="s">
        <v>9717</v>
      </c>
      <c r="T515" t="s">
        <v>9724</v>
      </c>
      <c r="U515" s="2" t="s">
        <v>9715</v>
      </c>
      <c r="V515" t="s">
        <v>7830</v>
      </c>
    </row>
    <row r="516" spans="1:22" ht="15.75" hidden="1" thickBot="1" x14ac:dyDescent="0.3">
      <c r="A516" t="s">
        <v>8790</v>
      </c>
      <c r="B516" s="12">
        <v>45548</v>
      </c>
      <c r="C516" t="s">
        <v>7503</v>
      </c>
      <c r="D516" t="s">
        <v>0</v>
      </c>
      <c r="E516">
        <v>21216</v>
      </c>
      <c r="F516" t="s">
        <v>8931</v>
      </c>
      <c r="G516" t="s">
        <v>8932</v>
      </c>
      <c r="H516" s="2">
        <v>0</v>
      </c>
      <c r="I516" s="2">
        <v>0</v>
      </c>
      <c r="J516" s="2">
        <v>0</v>
      </c>
      <c r="K516" s="14">
        <v>60</v>
      </c>
      <c r="L516" s="2">
        <v>0</v>
      </c>
      <c r="M516" s="2">
        <v>0</v>
      </c>
      <c r="N516" s="2">
        <v>0</v>
      </c>
      <c r="O516" s="2">
        <v>7.8000000000000007</v>
      </c>
      <c r="P516" s="2">
        <v>67.8</v>
      </c>
      <c r="Q516"/>
      <c r="R516" t="s">
        <v>9712</v>
      </c>
      <c r="S516" t="s">
        <v>9717</v>
      </c>
      <c r="T516" t="s">
        <v>9724</v>
      </c>
      <c r="U516" s="2" t="s">
        <v>9715</v>
      </c>
      <c r="V516" t="s">
        <v>7830</v>
      </c>
    </row>
    <row r="517" spans="1:22" ht="15.75" hidden="1" thickBot="1" x14ac:dyDescent="0.3">
      <c r="A517" t="s">
        <v>8790</v>
      </c>
      <c r="B517" s="12">
        <v>45547</v>
      </c>
      <c r="C517" t="s">
        <v>7503</v>
      </c>
      <c r="D517" t="s">
        <v>0</v>
      </c>
      <c r="E517">
        <v>43</v>
      </c>
      <c r="F517" t="s">
        <v>9959</v>
      </c>
      <c r="G517" t="s">
        <v>9960</v>
      </c>
      <c r="H517" s="2">
        <v>0</v>
      </c>
      <c r="I517" s="2">
        <v>0</v>
      </c>
      <c r="J517" s="2">
        <v>0</v>
      </c>
      <c r="K517" s="14">
        <v>19.5</v>
      </c>
      <c r="L517" s="2">
        <v>0</v>
      </c>
      <c r="M517" s="2">
        <v>0</v>
      </c>
      <c r="N517" s="2">
        <v>0</v>
      </c>
      <c r="O517" s="2">
        <v>2.5350000000000001</v>
      </c>
      <c r="P517" s="2">
        <v>22.035</v>
      </c>
      <c r="Q517"/>
      <c r="R517" t="s">
        <v>9712</v>
      </c>
      <c r="S517" t="s">
        <v>9717</v>
      </c>
      <c r="T517" t="s">
        <v>9724</v>
      </c>
      <c r="U517" s="2" t="s">
        <v>9715</v>
      </c>
      <c r="V517" t="s">
        <v>7830</v>
      </c>
    </row>
    <row r="518" spans="1:22" ht="15.75" hidden="1" thickBot="1" x14ac:dyDescent="0.3">
      <c r="A518" t="s">
        <v>8790</v>
      </c>
      <c r="B518" s="12">
        <v>45547</v>
      </c>
      <c r="C518" t="s">
        <v>7503</v>
      </c>
      <c r="D518" t="s">
        <v>0</v>
      </c>
      <c r="E518">
        <v>21199</v>
      </c>
      <c r="F518" t="s">
        <v>8931</v>
      </c>
      <c r="G518" t="s">
        <v>8932</v>
      </c>
      <c r="H518" s="2">
        <v>0</v>
      </c>
      <c r="I518" s="2">
        <v>0</v>
      </c>
      <c r="J518" s="2">
        <v>0</v>
      </c>
      <c r="K518" s="14">
        <v>34.799999999999997</v>
      </c>
      <c r="L518" s="2">
        <v>0</v>
      </c>
      <c r="M518" s="2">
        <v>0</v>
      </c>
      <c r="N518" s="2">
        <v>0</v>
      </c>
      <c r="O518" s="2">
        <v>4.524</v>
      </c>
      <c r="P518" s="2">
        <v>39.323999999999998</v>
      </c>
      <c r="Q518"/>
      <c r="R518" t="s">
        <v>9712</v>
      </c>
      <c r="S518" t="s">
        <v>9717</v>
      </c>
      <c r="T518" t="s">
        <v>9724</v>
      </c>
      <c r="U518" s="2" t="s">
        <v>9715</v>
      </c>
      <c r="V518" t="s">
        <v>7830</v>
      </c>
    </row>
    <row r="519" spans="1:22" ht="15.75" hidden="1" thickBot="1" x14ac:dyDescent="0.3">
      <c r="A519" t="s">
        <v>8790</v>
      </c>
      <c r="B519" s="12">
        <v>45546</v>
      </c>
      <c r="C519" t="s">
        <v>7503</v>
      </c>
      <c r="D519" t="s">
        <v>0</v>
      </c>
      <c r="E519">
        <v>1758</v>
      </c>
      <c r="F519" t="s">
        <v>8847</v>
      </c>
      <c r="G519" t="s">
        <v>8848</v>
      </c>
      <c r="H519" s="2">
        <v>0</v>
      </c>
      <c r="I519" s="2">
        <v>0</v>
      </c>
      <c r="J519" s="2">
        <v>0</v>
      </c>
      <c r="K519" s="14">
        <v>34.96</v>
      </c>
      <c r="L519" s="2">
        <v>0</v>
      </c>
      <c r="M519" s="2">
        <v>0</v>
      </c>
      <c r="N519" s="2">
        <v>0</v>
      </c>
      <c r="O519" s="2">
        <v>4.5448000000000004</v>
      </c>
      <c r="P519" s="2">
        <v>39.504800000000003</v>
      </c>
      <c r="Q519"/>
      <c r="R519" t="s">
        <v>9712</v>
      </c>
      <c r="S519" t="s">
        <v>9717</v>
      </c>
      <c r="T519" t="s">
        <v>9724</v>
      </c>
      <c r="U519" s="2" t="s">
        <v>9715</v>
      </c>
      <c r="V519" t="s">
        <v>7830</v>
      </c>
    </row>
    <row r="520" spans="1:22" ht="15.75" hidden="1" thickBot="1" x14ac:dyDescent="0.3">
      <c r="A520" t="s">
        <v>8790</v>
      </c>
      <c r="B520" s="12">
        <v>45546</v>
      </c>
      <c r="C520" t="s">
        <v>7503</v>
      </c>
      <c r="D520" t="s">
        <v>0</v>
      </c>
      <c r="E520">
        <v>2991</v>
      </c>
      <c r="F520" t="s">
        <v>8881</v>
      </c>
      <c r="G520" t="s">
        <v>8882</v>
      </c>
      <c r="H520" s="2">
        <v>0</v>
      </c>
      <c r="I520" s="2">
        <v>0</v>
      </c>
      <c r="J520" s="2">
        <v>0</v>
      </c>
      <c r="K520" s="14">
        <v>11</v>
      </c>
      <c r="L520" s="2">
        <v>0</v>
      </c>
      <c r="M520" s="2">
        <v>0</v>
      </c>
      <c r="N520" s="2">
        <v>0</v>
      </c>
      <c r="O520" s="2">
        <v>1.4300000000000002</v>
      </c>
      <c r="P520" s="2">
        <v>12.43</v>
      </c>
      <c r="Q520"/>
      <c r="R520" t="s">
        <v>9712</v>
      </c>
      <c r="S520" t="s">
        <v>9717</v>
      </c>
      <c r="T520" t="s">
        <v>9724</v>
      </c>
      <c r="U520" s="2" t="s">
        <v>9715</v>
      </c>
      <c r="V520" t="s">
        <v>7830</v>
      </c>
    </row>
    <row r="521" spans="1:22" ht="15.75" hidden="1" thickBot="1" x14ac:dyDescent="0.3">
      <c r="A521" t="s">
        <v>8790</v>
      </c>
      <c r="B521" s="12">
        <v>45546</v>
      </c>
      <c r="C521" t="s">
        <v>7503</v>
      </c>
      <c r="D521" t="s">
        <v>0</v>
      </c>
      <c r="E521">
        <v>21163</v>
      </c>
      <c r="F521" t="s">
        <v>8931</v>
      </c>
      <c r="G521" t="s">
        <v>8932</v>
      </c>
      <c r="H521" s="2">
        <v>0</v>
      </c>
      <c r="I521" s="2">
        <v>0</v>
      </c>
      <c r="J521" s="2">
        <v>0</v>
      </c>
      <c r="K521" s="14">
        <v>37.799999999999997</v>
      </c>
      <c r="L521" s="2">
        <v>0</v>
      </c>
      <c r="M521" s="2">
        <v>0</v>
      </c>
      <c r="N521" s="2">
        <v>0</v>
      </c>
      <c r="O521" s="2">
        <v>4.9139999999999997</v>
      </c>
      <c r="P521" s="2">
        <v>42.713999999999999</v>
      </c>
      <c r="Q521"/>
      <c r="R521" t="s">
        <v>9712</v>
      </c>
      <c r="S521" t="s">
        <v>9717</v>
      </c>
      <c r="T521" t="s">
        <v>9724</v>
      </c>
      <c r="U521" s="2" t="s">
        <v>9715</v>
      </c>
      <c r="V521" t="s">
        <v>7830</v>
      </c>
    </row>
    <row r="522" spans="1:22" ht="15.75" hidden="1" thickBot="1" x14ac:dyDescent="0.3">
      <c r="A522" t="s">
        <v>8790</v>
      </c>
      <c r="B522" s="12">
        <v>45546</v>
      </c>
      <c r="C522" t="s">
        <v>7503</v>
      </c>
      <c r="D522" t="s">
        <v>0</v>
      </c>
      <c r="E522">
        <v>1878</v>
      </c>
      <c r="F522" t="s">
        <v>6089</v>
      </c>
      <c r="G522" t="s">
        <v>6090</v>
      </c>
      <c r="H522" s="2">
        <v>0</v>
      </c>
      <c r="I522" s="2">
        <v>0</v>
      </c>
      <c r="J522" s="2">
        <v>0</v>
      </c>
      <c r="K522" s="14">
        <v>48.67</v>
      </c>
      <c r="L522" s="2">
        <v>0</v>
      </c>
      <c r="M522" s="2">
        <v>0</v>
      </c>
      <c r="N522" s="2">
        <v>0</v>
      </c>
      <c r="O522" s="2">
        <v>6.3271000000000006</v>
      </c>
      <c r="P522" s="2">
        <v>54.997100000000003</v>
      </c>
      <c r="Q522"/>
      <c r="R522" t="s">
        <v>9712</v>
      </c>
      <c r="S522" t="s">
        <v>9717</v>
      </c>
      <c r="T522" t="s">
        <v>9724</v>
      </c>
      <c r="U522" s="2" t="s">
        <v>9715</v>
      </c>
      <c r="V522" t="s">
        <v>7830</v>
      </c>
    </row>
    <row r="523" spans="1:22" ht="15.75" hidden="1" thickBot="1" x14ac:dyDescent="0.3">
      <c r="A523" t="s">
        <v>8790</v>
      </c>
      <c r="B523" s="12">
        <v>45546</v>
      </c>
      <c r="C523" t="s">
        <v>7503</v>
      </c>
      <c r="D523" t="s">
        <v>0</v>
      </c>
      <c r="E523">
        <v>2994</v>
      </c>
      <c r="F523" t="s">
        <v>8881</v>
      </c>
      <c r="G523" t="s">
        <v>8882</v>
      </c>
      <c r="H523" s="2">
        <v>0</v>
      </c>
      <c r="I523" s="2">
        <v>0</v>
      </c>
      <c r="J523" s="2">
        <v>0</v>
      </c>
      <c r="K523" s="14">
        <v>304.7</v>
      </c>
      <c r="L523" s="2">
        <v>0</v>
      </c>
      <c r="M523" s="2">
        <v>0</v>
      </c>
      <c r="N523" s="2">
        <v>0</v>
      </c>
      <c r="O523" s="2">
        <v>39.610999999999997</v>
      </c>
      <c r="P523" s="2">
        <v>344.31099999999998</v>
      </c>
      <c r="Q523"/>
      <c r="R523" t="s">
        <v>9712</v>
      </c>
      <c r="S523" t="s">
        <v>9717</v>
      </c>
      <c r="T523" t="s">
        <v>9724</v>
      </c>
      <c r="U523" s="2" t="s">
        <v>9715</v>
      </c>
      <c r="V523" t="s">
        <v>7830</v>
      </c>
    </row>
    <row r="524" spans="1:22" ht="15.75" hidden="1" thickBot="1" x14ac:dyDescent="0.3">
      <c r="A524" t="s">
        <v>8790</v>
      </c>
      <c r="B524" s="12">
        <v>45546</v>
      </c>
      <c r="C524" t="s">
        <v>7503</v>
      </c>
      <c r="D524" t="s">
        <v>0</v>
      </c>
      <c r="E524">
        <v>2993</v>
      </c>
      <c r="F524" t="s">
        <v>8881</v>
      </c>
      <c r="G524" t="s">
        <v>8882</v>
      </c>
      <c r="H524" s="2">
        <v>0</v>
      </c>
      <c r="I524" s="2">
        <v>0</v>
      </c>
      <c r="J524" s="2">
        <v>0</v>
      </c>
      <c r="K524" s="14">
        <v>16</v>
      </c>
      <c r="L524" s="2">
        <v>0</v>
      </c>
      <c r="M524" s="2">
        <v>0</v>
      </c>
      <c r="N524" s="2">
        <v>0</v>
      </c>
      <c r="O524" s="2">
        <v>2.08</v>
      </c>
      <c r="P524" s="2">
        <v>18.079999999999998</v>
      </c>
      <c r="Q524"/>
      <c r="R524" t="s">
        <v>9712</v>
      </c>
      <c r="S524" t="s">
        <v>9717</v>
      </c>
      <c r="T524" t="s">
        <v>9724</v>
      </c>
      <c r="U524" s="2" t="s">
        <v>9715</v>
      </c>
      <c r="V524" t="s">
        <v>7830</v>
      </c>
    </row>
    <row r="525" spans="1:22" ht="15.75" hidden="1" thickBot="1" x14ac:dyDescent="0.3">
      <c r="A525" t="s">
        <v>8790</v>
      </c>
      <c r="B525" s="12">
        <v>45545</v>
      </c>
      <c r="C525" t="s">
        <v>7503</v>
      </c>
      <c r="D525" t="s">
        <v>0</v>
      </c>
      <c r="E525">
        <v>9534</v>
      </c>
      <c r="F525" t="s">
        <v>8945</v>
      </c>
      <c r="G525" t="s">
        <v>8946</v>
      </c>
      <c r="H525" s="2">
        <v>2.52</v>
      </c>
      <c r="I525" s="2">
        <v>0</v>
      </c>
      <c r="J525" s="2">
        <v>0</v>
      </c>
      <c r="K525" s="14">
        <v>27.85</v>
      </c>
      <c r="L525" s="2">
        <v>0</v>
      </c>
      <c r="M525" s="2">
        <v>0</v>
      </c>
      <c r="N525" s="2">
        <v>0</v>
      </c>
      <c r="O525" s="2">
        <v>3.6205000000000003</v>
      </c>
      <c r="P525" s="2">
        <v>33.990500000000004</v>
      </c>
      <c r="Q525"/>
      <c r="R525" t="s">
        <v>9712</v>
      </c>
      <c r="S525" t="s">
        <v>9717</v>
      </c>
      <c r="T525" t="s">
        <v>9724</v>
      </c>
      <c r="U525" s="2" t="s">
        <v>9715</v>
      </c>
      <c r="V525" t="s">
        <v>7830</v>
      </c>
    </row>
    <row r="526" spans="1:22" ht="15.75" hidden="1" thickBot="1" x14ac:dyDescent="0.3">
      <c r="A526" t="s">
        <v>8790</v>
      </c>
      <c r="B526" s="12">
        <v>45545</v>
      </c>
      <c r="C526" t="s">
        <v>7503</v>
      </c>
      <c r="D526" t="s">
        <v>0</v>
      </c>
      <c r="E526">
        <v>20857</v>
      </c>
      <c r="F526" t="s">
        <v>8977</v>
      </c>
      <c r="G526" t="s">
        <v>8978</v>
      </c>
      <c r="H526" s="2">
        <v>0.45</v>
      </c>
      <c r="I526" s="2">
        <v>0</v>
      </c>
      <c r="J526" s="2">
        <v>0</v>
      </c>
      <c r="K526" s="14">
        <v>4.91</v>
      </c>
      <c r="L526" s="2">
        <v>0</v>
      </c>
      <c r="M526" s="2">
        <v>0</v>
      </c>
      <c r="N526" s="2">
        <v>0</v>
      </c>
      <c r="O526" s="2">
        <v>0.63830000000000009</v>
      </c>
      <c r="P526" s="2">
        <v>5.9983000000000004</v>
      </c>
      <c r="Q526"/>
      <c r="R526" t="s">
        <v>9712</v>
      </c>
      <c r="S526" t="s">
        <v>9717</v>
      </c>
      <c r="T526" t="s">
        <v>9724</v>
      </c>
      <c r="U526" s="2" t="s">
        <v>9715</v>
      </c>
      <c r="V526" t="s">
        <v>7830</v>
      </c>
    </row>
    <row r="527" spans="1:22" ht="15.75" hidden="1" thickBot="1" x14ac:dyDescent="0.3">
      <c r="A527" t="s">
        <v>8790</v>
      </c>
      <c r="B527" s="12">
        <v>45545</v>
      </c>
      <c r="C527" t="s">
        <v>7503</v>
      </c>
      <c r="D527" t="s">
        <v>0</v>
      </c>
      <c r="E527">
        <v>20840</v>
      </c>
      <c r="F527" t="s">
        <v>8977</v>
      </c>
      <c r="G527" t="s">
        <v>8978</v>
      </c>
      <c r="H527" s="2">
        <v>2.16</v>
      </c>
      <c r="I527" s="2">
        <v>0</v>
      </c>
      <c r="J527" s="2">
        <v>0</v>
      </c>
      <c r="K527" s="14">
        <v>20.21</v>
      </c>
      <c r="L527" s="2">
        <v>0</v>
      </c>
      <c r="M527" s="2">
        <v>0</v>
      </c>
      <c r="N527" s="2">
        <v>0</v>
      </c>
      <c r="O527" s="2">
        <v>2.6273000000000004</v>
      </c>
      <c r="P527" s="2">
        <v>24.997300000000003</v>
      </c>
      <c r="Q527"/>
      <c r="R527" t="s">
        <v>9712</v>
      </c>
      <c r="S527" t="s">
        <v>9717</v>
      </c>
      <c r="T527" t="s">
        <v>9724</v>
      </c>
      <c r="U527" s="2" t="s">
        <v>9715</v>
      </c>
      <c r="V527" t="s">
        <v>7830</v>
      </c>
    </row>
    <row r="528" spans="1:22" ht="15.75" hidden="1" thickBot="1" x14ac:dyDescent="0.3">
      <c r="A528" t="s">
        <v>8790</v>
      </c>
      <c r="B528" s="12">
        <v>45544</v>
      </c>
      <c r="C528" t="s">
        <v>7503</v>
      </c>
      <c r="D528" t="s">
        <v>0</v>
      </c>
      <c r="E528">
        <v>2941</v>
      </c>
      <c r="F528" t="s">
        <v>8881</v>
      </c>
      <c r="G528" t="s">
        <v>8882</v>
      </c>
      <c r="H528" s="2">
        <v>0</v>
      </c>
      <c r="I528" s="2">
        <v>0</v>
      </c>
      <c r="J528" s="2">
        <v>0</v>
      </c>
      <c r="K528" s="14">
        <v>26.4</v>
      </c>
      <c r="L528" s="2">
        <v>0</v>
      </c>
      <c r="M528" s="2">
        <v>0</v>
      </c>
      <c r="N528" s="2">
        <v>0</v>
      </c>
      <c r="O528" s="2">
        <v>3.4319999999999999</v>
      </c>
      <c r="P528" s="2">
        <v>29.831999999999997</v>
      </c>
      <c r="Q528"/>
      <c r="R528" t="s">
        <v>9712</v>
      </c>
      <c r="S528" t="s">
        <v>9717</v>
      </c>
      <c r="T528" t="s">
        <v>9724</v>
      </c>
      <c r="U528" s="2" t="s">
        <v>9715</v>
      </c>
      <c r="V528" t="s">
        <v>7830</v>
      </c>
    </row>
    <row r="529" spans="1:22" ht="15.75" hidden="1" thickBot="1" x14ac:dyDescent="0.3">
      <c r="A529" t="s">
        <v>8790</v>
      </c>
      <c r="B529" s="12">
        <v>45544</v>
      </c>
      <c r="C529" t="s">
        <v>7503</v>
      </c>
      <c r="D529" t="s">
        <v>0</v>
      </c>
      <c r="E529">
        <v>40765</v>
      </c>
      <c r="F529" t="s">
        <v>1448</v>
      </c>
      <c r="G529" t="s">
        <v>1449</v>
      </c>
      <c r="H529" s="2">
        <v>1.28</v>
      </c>
      <c r="I529" s="2">
        <v>0</v>
      </c>
      <c r="J529" s="2">
        <v>0</v>
      </c>
      <c r="K529" s="14">
        <v>12.15</v>
      </c>
      <c r="L529" s="2">
        <v>0</v>
      </c>
      <c r="M529" s="2">
        <v>0</v>
      </c>
      <c r="N529" s="2">
        <v>0</v>
      </c>
      <c r="O529" s="2">
        <v>1.5795000000000001</v>
      </c>
      <c r="P529" s="2">
        <v>15.009499999999999</v>
      </c>
      <c r="Q529"/>
      <c r="R529" t="s">
        <v>9712</v>
      </c>
      <c r="S529" t="s">
        <v>9717</v>
      </c>
      <c r="T529" t="s">
        <v>9724</v>
      </c>
      <c r="U529" s="2" t="s">
        <v>9715</v>
      </c>
      <c r="V529" t="s">
        <v>7830</v>
      </c>
    </row>
    <row r="530" spans="1:22" ht="15.75" hidden="1" thickBot="1" x14ac:dyDescent="0.3">
      <c r="A530" t="s">
        <v>8790</v>
      </c>
      <c r="B530" s="12">
        <v>45545</v>
      </c>
      <c r="C530" t="s">
        <v>7503</v>
      </c>
      <c r="D530" t="s">
        <v>0</v>
      </c>
      <c r="E530">
        <v>20845</v>
      </c>
      <c r="F530" t="s">
        <v>8977</v>
      </c>
      <c r="G530" t="s">
        <v>8978</v>
      </c>
      <c r="H530" s="2">
        <v>1.1400000000000001</v>
      </c>
      <c r="I530" s="2">
        <v>0</v>
      </c>
      <c r="J530" s="2">
        <v>0</v>
      </c>
      <c r="K530" s="14">
        <v>12.27</v>
      </c>
      <c r="L530" s="2">
        <v>0</v>
      </c>
      <c r="M530" s="2">
        <v>0</v>
      </c>
      <c r="N530" s="2">
        <v>0</v>
      </c>
      <c r="O530" s="2">
        <v>1.5951</v>
      </c>
      <c r="P530" s="2">
        <v>15.005100000000001</v>
      </c>
      <c r="Q530"/>
      <c r="R530" t="s">
        <v>9712</v>
      </c>
      <c r="S530" t="s">
        <v>9717</v>
      </c>
      <c r="T530" t="s">
        <v>9724</v>
      </c>
      <c r="U530" s="2" t="s">
        <v>9715</v>
      </c>
      <c r="V530" t="s">
        <v>7830</v>
      </c>
    </row>
    <row r="531" spans="1:22" ht="15.75" hidden="1" thickBot="1" x14ac:dyDescent="0.3">
      <c r="A531" t="s">
        <v>8790</v>
      </c>
      <c r="B531" s="12">
        <v>45544</v>
      </c>
      <c r="C531" t="s">
        <v>7503</v>
      </c>
      <c r="D531" t="s">
        <v>0</v>
      </c>
      <c r="E531">
        <v>1962</v>
      </c>
      <c r="F531" t="s">
        <v>9003</v>
      </c>
      <c r="G531" t="s">
        <v>9004</v>
      </c>
      <c r="H531" s="2">
        <v>0</v>
      </c>
      <c r="I531" s="2">
        <v>0</v>
      </c>
      <c r="J531" s="2">
        <v>0</v>
      </c>
      <c r="K531" s="14">
        <v>3.98</v>
      </c>
      <c r="L531" s="2">
        <v>0</v>
      </c>
      <c r="M531" s="2">
        <v>0</v>
      </c>
      <c r="N531" s="2">
        <v>0</v>
      </c>
      <c r="O531" s="2">
        <v>0.51739999999999997</v>
      </c>
      <c r="P531" s="2">
        <v>4.4973999999999998</v>
      </c>
      <c r="Q531"/>
      <c r="R531" t="s">
        <v>9712</v>
      </c>
      <c r="S531" t="s">
        <v>9717</v>
      </c>
      <c r="T531" t="s">
        <v>9724</v>
      </c>
      <c r="U531" s="2" t="s">
        <v>9715</v>
      </c>
      <c r="V531" t="s">
        <v>7830</v>
      </c>
    </row>
    <row r="532" spans="1:22" ht="15.75" hidden="1" thickBot="1" x14ac:dyDescent="0.3">
      <c r="A532" t="s">
        <v>8790</v>
      </c>
      <c r="B532" s="12">
        <v>45540</v>
      </c>
      <c r="C532" t="s">
        <v>7503</v>
      </c>
      <c r="D532" t="s">
        <v>0</v>
      </c>
      <c r="E532">
        <v>2869</v>
      </c>
      <c r="F532" t="s">
        <v>8881</v>
      </c>
      <c r="G532" t="s">
        <v>8882</v>
      </c>
      <c r="H532" s="2">
        <v>0</v>
      </c>
      <c r="I532" s="2">
        <v>0</v>
      </c>
      <c r="J532" s="2">
        <v>0</v>
      </c>
      <c r="K532" s="14">
        <v>20.8</v>
      </c>
      <c r="L532" s="2">
        <v>0</v>
      </c>
      <c r="M532" s="2">
        <v>0</v>
      </c>
      <c r="N532" s="2">
        <v>0</v>
      </c>
      <c r="O532" s="2">
        <v>2.7040000000000002</v>
      </c>
      <c r="P532" s="2">
        <v>23.504000000000001</v>
      </c>
      <c r="Q532"/>
      <c r="R532" t="s">
        <v>9712</v>
      </c>
      <c r="S532" t="s">
        <v>9717</v>
      </c>
      <c r="T532" t="s">
        <v>9724</v>
      </c>
      <c r="U532" s="2" t="s">
        <v>9715</v>
      </c>
      <c r="V532" t="s">
        <v>7830</v>
      </c>
    </row>
    <row r="533" spans="1:22" ht="15.75" hidden="1" thickBot="1" x14ac:dyDescent="0.3">
      <c r="A533" t="s">
        <v>8790</v>
      </c>
      <c r="B533" s="12">
        <v>45540</v>
      </c>
      <c r="C533" t="s">
        <v>7503</v>
      </c>
      <c r="D533" t="s">
        <v>0</v>
      </c>
      <c r="E533">
        <v>24971</v>
      </c>
      <c r="F533" t="s">
        <v>8931</v>
      </c>
      <c r="G533" t="s">
        <v>8932</v>
      </c>
      <c r="H533" s="2">
        <v>0</v>
      </c>
      <c r="I533" s="2">
        <v>0</v>
      </c>
      <c r="J533" s="2">
        <v>0</v>
      </c>
      <c r="K533" s="14">
        <v>232.32</v>
      </c>
      <c r="L533" s="2">
        <v>0</v>
      </c>
      <c r="M533" s="2">
        <v>0</v>
      </c>
      <c r="N533" s="2">
        <v>0</v>
      </c>
      <c r="O533" s="2">
        <v>30.201599999999999</v>
      </c>
      <c r="P533" s="2">
        <v>262.52159999999998</v>
      </c>
      <c r="Q533"/>
      <c r="R533" t="s">
        <v>9712</v>
      </c>
      <c r="S533" t="s">
        <v>9717</v>
      </c>
      <c r="T533" t="s">
        <v>9724</v>
      </c>
      <c r="U533" s="2" t="s">
        <v>9715</v>
      </c>
      <c r="V533" t="s">
        <v>7830</v>
      </c>
    </row>
    <row r="534" spans="1:22" ht="15.75" hidden="1" thickBot="1" x14ac:dyDescent="0.3">
      <c r="A534" t="s">
        <v>8790</v>
      </c>
      <c r="B534" s="12">
        <v>45540</v>
      </c>
      <c r="C534" t="s">
        <v>7503</v>
      </c>
      <c r="D534" t="s">
        <v>0</v>
      </c>
      <c r="E534">
        <v>20389</v>
      </c>
      <c r="F534" t="s">
        <v>8977</v>
      </c>
      <c r="G534" t="s">
        <v>8978</v>
      </c>
      <c r="H534" s="2">
        <v>0.49</v>
      </c>
      <c r="I534" s="2">
        <v>0</v>
      </c>
      <c r="J534" s="2">
        <v>0</v>
      </c>
      <c r="K534" s="14">
        <v>5.32</v>
      </c>
      <c r="L534" s="2">
        <v>0</v>
      </c>
      <c r="M534" s="2">
        <v>0</v>
      </c>
      <c r="N534" s="2">
        <v>0</v>
      </c>
      <c r="O534" s="2">
        <v>0.6916000000000001</v>
      </c>
      <c r="P534" s="2">
        <v>6.5016000000000007</v>
      </c>
      <c r="Q534"/>
      <c r="R534" t="s">
        <v>9712</v>
      </c>
      <c r="S534" t="s">
        <v>9717</v>
      </c>
      <c r="T534" t="s">
        <v>9724</v>
      </c>
      <c r="U534" s="2" t="s">
        <v>9715</v>
      </c>
      <c r="V534" t="s">
        <v>7830</v>
      </c>
    </row>
    <row r="535" spans="1:22" ht="15.75" hidden="1" thickBot="1" x14ac:dyDescent="0.3">
      <c r="A535" t="s">
        <v>8790</v>
      </c>
      <c r="B535" s="12">
        <v>45540</v>
      </c>
      <c r="C535" t="s">
        <v>7503</v>
      </c>
      <c r="D535" t="s">
        <v>0</v>
      </c>
      <c r="E535">
        <v>928</v>
      </c>
      <c r="F535" t="s">
        <v>8823</v>
      </c>
      <c r="G535" t="s">
        <v>8824</v>
      </c>
      <c r="H535" s="2">
        <v>0</v>
      </c>
      <c r="I535" s="2">
        <v>0</v>
      </c>
      <c r="J535" s="2">
        <v>0</v>
      </c>
      <c r="K535" s="14">
        <v>23.01</v>
      </c>
      <c r="L535" s="2">
        <v>0</v>
      </c>
      <c r="M535" s="2">
        <v>0</v>
      </c>
      <c r="N535" s="2">
        <v>0</v>
      </c>
      <c r="O535" s="2">
        <v>2.9913000000000003</v>
      </c>
      <c r="P535" s="2">
        <v>26.001300000000001</v>
      </c>
      <c r="Q535"/>
      <c r="R535" t="s">
        <v>9712</v>
      </c>
      <c r="S535" t="s">
        <v>9717</v>
      </c>
      <c r="T535" t="s">
        <v>9724</v>
      </c>
      <c r="U535" s="2" t="s">
        <v>9715</v>
      </c>
      <c r="V535" t="s">
        <v>7830</v>
      </c>
    </row>
    <row r="536" spans="1:22" ht="15.75" hidden="1" thickBot="1" x14ac:dyDescent="0.3">
      <c r="A536" t="s">
        <v>8790</v>
      </c>
      <c r="B536" s="12">
        <v>45539</v>
      </c>
      <c r="C536" t="s">
        <v>7503</v>
      </c>
      <c r="D536" t="s">
        <v>0</v>
      </c>
      <c r="E536">
        <v>8888</v>
      </c>
      <c r="F536" t="s">
        <v>8945</v>
      </c>
      <c r="G536" t="s">
        <v>8946</v>
      </c>
      <c r="H536" s="2">
        <v>1.53</v>
      </c>
      <c r="I536" s="2">
        <v>0</v>
      </c>
      <c r="J536" s="2">
        <v>0</v>
      </c>
      <c r="K536" s="14">
        <v>16.350000000000001</v>
      </c>
      <c r="L536" s="2">
        <v>0</v>
      </c>
      <c r="M536" s="2">
        <v>0</v>
      </c>
      <c r="N536" s="2">
        <v>0</v>
      </c>
      <c r="O536" s="2">
        <v>2.1255000000000002</v>
      </c>
      <c r="P536" s="2">
        <v>20.005500000000001</v>
      </c>
      <c r="Q536"/>
      <c r="R536" t="s">
        <v>9712</v>
      </c>
      <c r="S536" t="s">
        <v>9717</v>
      </c>
      <c r="T536" t="s">
        <v>9724</v>
      </c>
      <c r="U536" s="2" t="s">
        <v>9715</v>
      </c>
      <c r="V536" t="s">
        <v>7830</v>
      </c>
    </row>
    <row r="537" spans="1:22" ht="15.75" hidden="1" thickBot="1" x14ac:dyDescent="0.3">
      <c r="A537" t="s">
        <v>8790</v>
      </c>
      <c r="B537" s="12">
        <v>45537</v>
      </c>
      <c r="C537" t="s">
        <v>7503</v>
      </c>
      <c r="D537" t="s">
        <v>0</v>
      </c>
      <c r="E537">
        <v>39477</v>
      </c>
      <c r="F537" t="s">
        <v>1448</v>
      </c>
      <c r="G537" t="s">
        <v>1449</v>
      </c>
      <c r="H537" s="2">
        <v>1.25</v>
      </c>
      <c r="I537" s="2">
        <v>0</v>
      </c>
      <c r="J537" s="2">
        <v>0</v>
      </c>
      <c r="K537" s="14">
        <v>12.17</v>
      </c>
      <c r="L537" s="2">
        <v>0</v>
      </c>
      <c r="M537" s="2">
        <v>0</v>
      </c>
      <c r="N537" s="2">
        <v>0</v>
      </c>
      <c r="O537" s="2">
        <v>1.5821000000000001</v>
      </c>
      <c r="P537" s="2">
        <v>15.0021</v>
      </c>
      <c r="Q537"/>
      <c r="R537" t="s">
        <v>9712</v>
      </c>
      <c r="S537" t="s">
        <v>9717</v>
      </c>
      <c r="T537" t="s">
        <v>9724</v>
      </c>
      <c r="U537" s="2" t="s">
        <v>9715</v>
      </c>
      <c r="V537" t="s">
        <v>7830</v>
      </c>
    </row>
    <row r="538" spans="1:22" ht="15.75" hidden="1" thickBot="1" x14ac:dyDescent="0.3">
      <c r="A538" t="s">
        <v>8790</v>
      </c>
      <c r="B538" s="12">
        <v>45539</v>
      </c>
      <c r="C538" t="s">
        <v>7503</v>
      </c>
      <c r="D538" t="s">
        <v>0</v>
      </c>
      <c r="E538">
        <v>24904</v>
      </c>
      <c r="F538" t="s">
        <v>8931</v>
      </c>
      <c r="G538" t="s">
        <v>8932</v>
      </c>
      <c r="H538" s="2">
        <v>0</v>
      </c>
      <c r="I538" s="2">
        <v>0</v>
      </c>
      <c r="J538" s="2">
        <v>0</v>
      </c>
      <c r="K538" s="14">
        <v>38.4</v>
      </c>
      <c r="L538" s="2">
        <v>0</v>
      </c>
      <c r="M538" s="2">
        <v>0</v>
      </c>
      <c r="N538" s="2">
        <v>0</v>
      </c>
      <c r="O538" s="2">
        <v>4.992</v>
      </c>
      <c r="P538" s="2">
        <v>43.391999999999996</v>
      </c>
      <c r="Q538"/>
      <c r="R538" t="s">
        <v>9712</v>
      </c>
      <c r="S538" t="s">
        <v>9717</v>
      </c>
      <c r="T538" t="s">
        <v>9724</v>
      </c>
      <c r="U538" s="2" t="s">
        <v>9715</v>
      </c>
      <c r="V538" t="s">
        <v>7830</v>
      </c>
    </row>
    <row r="539" spans="1:22" ht="15.75" hidden="1" thickBot="1" x14ac:dyDescent="0.3">
      <c r="A539" t="s">
        <v>8790</v>
      </c>
      <c r="B539" s="12">
        <v>45538</v>
      </c>
      <c r="C539" t="s">
        <v>7503</v>
      </c>
      <c r="D539" t="s">
        <v>0</v>
      </c>
      <c r="E539">
        <v>20207</v>
      </c>
      <c r="F539" t="s">
        <v>8977</v>
      </c>
      <c r="G539" t="s">
        <v>8978</v>
      </c>
      <c r="H539" s="2">
        <v>1.73</v>
      </c>
      <c r="I539" s="2">
        <v>0</v>
      </c>
      <c r="J539" s="2">
        <v>0</v>
      </c>
      <c r="K539" s="14">
        <v>16.170000000000002</v>
      </c>
      <c r="L539" s="2">
        <v>0</v>
      </c>
      <c r="M539" s="2">
        <v>0</v>
      </c>
      <c r="N539" s="2">
        <v>0</v>
      </c>
      <c r="O539" s="2">
        <v>2.1021000000000001</v>
      </c>
      <c r="P539" s="2">
        <v>20.002100000000002</v>
      </c>
      <c r="Q539"/>
      <c r="R539" t="s">
        <v>9712</v>
      </c>
      <c r="S539" t="s">
        <v>9717</v>
      </c>
      <c r="T539" t="s">
        <v>9724</v>
      </c>
      <c r="U539" s="2" t="s">
        <v>9715</v>
      </c>
      <c r="V539" t="s">
        <v>7830</v>
      </c>
    </row>
    <row r="540" spans="1:22" ht="15.75" hidden="1" thickBot="1" x14ac:dyDescent="0.3">
      <c r="A540" t="s">
        <v>8790</v>
      </c>
      <c r="B540" s="12">
        <v>45537</v>
      </c>
      <c r="C540" t="s">
        <v>7503</v>
      </c>
      <c r="D540" t="s">
        <v>0</v>
      </c>
      <c r="E540">
        <v>2943</v>
      </c>
      <c r="G540" t="s">
        <v>1503</v>
      </c>
      <c r="H540" s="2">
        <v>0.3</v>
      </c>
      <c r="I540" s="2">
        <v>0</v>
      </c>
      <c r="J540" s="2">
        <v>0</v>
      </c>
      <c r="K540" s="14">
        <v>3.28</v>
      </c>
      <c r="L540" s="2">
        <v>0</v>
      </c>
      <c r="M540" s="2">
        <v>0</v>
      </c>
      <c r="N540" s="2">
        <v>0</v>
      </c>
      <c r="O540" s="2">
        <v>0.4264</v>
      </c>
      <c r="P540" s="2">
        <v>4.0063999999999993</v>
      </c>
      <c r="Q540" t="s">
        <v>8464</v>
      </c>
      <c r="R540" t="s">
        <v>9712</v>
      </c>
      <c r="S540" t="s">
        <v>9717</v>
      </c>
      <c r="T540" t="s">
        <v>9724</v>
      </c>
      <c r="U540" s="2" t="s">
        <v>9715</v>
      </c>
      <c r="V540" t="s">
        <v>7830</v>
      </c>
    </row>
    <row r="541" spans="1:22" ht="15.75" hidden="1" thickBot="1" x14ac:dyDescent="0.3">
      <c r="A541" t="s">
        <v>8790</v>
      </c>
      <c r="B541" s="12">
        <v>45537</v>
      </c>
      <c r="C541" t="s">
        <v>7503</v>
      </c>
      <c r="D541" t="s">
        <v>0</v>
      </c>
      <c r="E541">
        <v>20073</v>
      </c>
      <c r="F541" t="s">
        <v>8977</v>
      </c>
      <c r="G541" t="s">
        <v>8978</v>
      </c>
      <c r="H541" s="2">
        <v>0.51</v>
      </c>
      <c r="I541" s="2">
        <v>0</v>
      </c>
      <c r="J541" s="2">
        <v>0</v>
      </c>
      <c r="K541" s="14">
        <v>5.48</v>
      </c>
      <c r="L541" s="2">
        <v>0</v>
      </c>
      <c r="M541" s="2">
        <v>0</v>
      </c>
      <c r="N541" s="2">
        <v>0</v>
      </c>
      <c r="O541" s="2">
        <v>0.71240000000000003</v>
      </c>
      <c r="P541" s="2">
        <v>6.7023999999999999</v>
      </c>
      <c r="Q541"/>
      <c r="R541" t="s">
        <v>9712</v>
      </c>
      <c r="S541" t="s">
        <v>9717</v>
      </c>
      <c r="T541" t="s">
        <v>9724</v>
      </c>
      <c r="U541" s="2" t="s">
        <v>9715</v>
      </c>
      <c r="V541" t="s">
        <v>7830</v>
      </c>
    </row>
    <row r="542" spans="1:22" ht="15.75" hidden="1" thickBot="1" x14ac:dyDescent="0.3">
      <c r="A542" t="s">
        <v>8790</v>
      </c>
      <c r="B542" s="12">
        <v>45537</v>
      </c>
      <c r="C542" t="s">
        <v>7503</v>
      </c>
      <c r="D542" t="s">
        <v>0</v>
      </c>
      <c r="E542">
        <v>2758</v>
      </c>
      <c r="F542" t="s">
        <v>8881</v>
      </c>
      <c r="G542" t="s">
        <v>8882</v>
      </c>
      <c r="H542" s="2">
        <v>0</v>
      </c>
      <c r="I542" s="2">
        <v>0</v>
      </c>
      <c r="J542" s="2">
        <v>0</v>
      </c>
      <c r="K542" s="14">
        <v>121.1</v>
      </c>
      <c r="L542" s="2">
        <v>0</v>
      </c>
      <c r="M542" s="2">
        <v>0</v>
      </c>
      <c r="N542" s="2">
        <v>0</v>
      </c>
      <c r="O542" s="2">
        <v>15.743</v>
      </c>
      <c r="P542" s="2">
        <v>136.84299999999999</v>
      </c>
      <c r="Q542"/>
      <c r="R542" t="s">
        <v>9712</v>
      </c>
      <c r="S542" t="s">
        <v>9717</v>
      </c>
      <c r="T542" t="s">
        <v>9724</v>
      </c>
      <c r="U542" s="2" t="s">
        <v>9715</v>
      </c>
      <c r="V542" t="s">
        <v>7830</v>
      </c>
    </row>
    <row r="543" spans="1:22" ht="15.75" hidden="1" thickBot="1" x14ac:dyDescent="0.3">
      <c r="A543" t="s">
        <v>8790</v>
      </c>
      <c r="B543" s="12">
        <v>45537</v>
      </c>
      <c r="C543" t="s">
        <v>7503</v>
      </c>
      <c r="D543" t="s">
        <v>0</v>
      </c>
      <c r="E543">
        <v>384</v>
      </c>
      <c r="F543" t="s">
        <v>9604</v>
      </c>
      <c r="G543" t="s">
        <v>9605</v>
      </c>
      <c r="H543" s="2">
        <v>0</v>
      </c>
      <c r="I543" s="2">
        <v>0</v>
      </c>
      <c r="J543" s="2">
        <v>0</v>
      </c>
      <c r="K543" s="14">
        <v>17.68</v>
      </c>
      <c r="L543" s="2">
        <v>0</v>
      </c>
      <c r="M543" s="2">
        <v>0</v>
      </c>
      <c r="N543" s="2">
        <v>0</v>
      </c>
      <c r="O543" s="2">
        <v>2.2984</v>
      </c>
      <c r="P543" s="2">
        <v>19.978400000000001</v>
      </c>
      <c r="Q543"/>
      <c r="R543" t="s">
        <v>9712</v>
      </c>
      <c r="S543" t="s">
        <v>9717</v>
      </c>
      <c r="T543" t="s">
        <v>9724</v>
      </c>
      <c r="U543" s="2" t="s">
        <v>9715</v>
      </c>
      <c r="V543" t="s">
        <v>7830</v>
      </c>
    </row>
    <row r="544" spans="1:22" ht="15.75" hidden="1" thickBot="1" x14ac:dyDescent="0.3">
      <c r="A544" t="s">
        <v>8790</v>
      </c>
      <c r="B544" s="12">
        <v>45537</v>
      </c>
      <c r="C544" t="s">
        <v>7503</v>
      </c>
      <c r="D544" t="s">
        <v>0</v>
      </c>
      <c r="E544">
        <v>2365</v>
      </c>
      <c r="F544" t="s">
        <v>8871</v>
      </c>
      <c r="G544" t="s">
        <v>8872</v>
      </c>
      <c r="H544" s="2">
        <v>0</v>
      </c>
      <c r="I544" s="2">
        <v>0</v>
      </c>
      <c r="J544" s="2">
        <v>0</v>
      </c>
      <c r="K544" s="14">
        <v>163.81</v>
      </c>
      <c r="L544" s="2">
        <v>0</v>
      </c>
      <c r="M544" s="2">
        <v>0</v>
      </c>
      <c r="N544" s="2">
        <v>0</v>
      </c>
      <c r="O544" s="2">
        <v>21.295300000000001</v>
      </c>
      <c r="P544" s="2">
        <v>185.1053</v>
      </c>
      <c r="Q544"/>
      <c r="R544" t="s">
        <v>9712</v>
      </c>
      <c r="S544" t="s">
        <v>9717</v>
      </c>
      <c r="T544" t="s">
        <v>9724</v>
      </c>
      <c r="U544" s="2" t="s">
        <v>9715</v>
      </c>
      <c r="V544" t="s">
        <v>7830</v>
      </c>
    </row>
    <row r="545" spans="1:22" ht="15.75" hidden="1" thickBot="1" x14ac:dyDescent="0.3">
      <c r="A545" t="s">
        <v>8790</v>
      </c>
      <c r="B545" s="12">
        <v>45536</v>
      </c>
      <c r="C545" t="s">
        <v>7503</v>
      </c>
      <c r="D545" t="s">
        <v>0</v>
      </c>
      <c r="E545">
        <v>19988</v>
      </c>
      <c r="F545" t="s">
        <v>8977</v>
      </c>
      <c r="G545" t="s">
        <v>8978</v>
      </c>
      <c r="H545" s="2">
        <v>2.5499999999999998</v>
      </c>
      <c r="I545" s="2">
        <v>0</v>
      </c>
      <c r="J545" s="2">
        <v>0</v>
      </c>
      <c r="K545" s="14">
        <v>24.29</v>
      </c>
      <c r="L545" s="2">
        <v>0</v>
      </c>
      <c r="M545" s="2">
        <v>0</v>
      </c>
      <c r="N545" s="2">
        <v>0</v>
      </c>
      <c r="O545" s="2">
        <v>3.1577000000000002</v>
      </c>
      <c r="P545" s="2">
        <v>29.997700000000002</v>
      </c>
      <c r="Q545"/>
      <c r="R545" t="s">
        <v>9712</v>
      </c>
      <c r="S545" t="s">
        <v>9717</v>
      </c>
      <c r="T545" t="s">
        <v>9724</v>
      </c>
      <c r="U545" s="2" t="s">
        <v>9715</v>
      </c>
      <c r="V545" t="s">
        <v>7830</v>
      </c>
    </row>
    <row r="546" spans="1:22" ht="15.75" hidden="1" thickBot="1" x14ac:dyDescent="0.3">
      <c r="A546" t="s">
        <v>8790</v>
      </c>
      <c r="B546" s="12">
        <v>45535</v>
      </c>
      <c r="C546" t="s">
        <v>7503</v>
      </c>
      <c r="D546" t="s">
        <v>0</v>
      </c>
      <c r="E546">
        <v>2306</v>
      </c>
      <c r="F546" t="s">
        <v>8871</v>
      </c>
      <c r="G546" t="s">
        <v>8872</v>
      </c>
      <c r="H546" s="2">
        <v>0</v>
      </c>
      <c r="I546" s="2">
        <v>0</v>
      </c>
      <c r="J546" s="2">
        <v>0</v>
      </c>
      <c r="K546" s="14">
        <v>24.07</v>
      </c>
      <c r="L546" s="2">
        <v>0</v>
      </c>
      <c r="M546" s="2">
        <v>0</v>
      </c>
      <c r="N546" s="2">
        <v>0</v>
      </c>
      <c r="O546" s="2">
        <v>3.1291000000000002</v>
      </c>
      <c r="P546" s="2">
        <v>27.199100000000001</v>
      </c>
      <c r="Q546"/>
      <c r="R546" t="s">
        <v>9712</v>
      </c>
      <c r="S546" t="s">
        <v>9717</v>
      </c>
      <c r="T546" t="s">
        <v>9724</v>
      </c>
      <c r="U546" s="2" t="s">
        <v>9715</v>
      </c>
      <c r="V546" t="s">
        <v>7830</v>
      </c>
    </row>
    <row r="547" spans="1:22" ht="15.75" hidden="1" thickBot="1" x14ac:dyDescent="0.3">
      <c r="A547" t="s">
        <v>8790</v>
      </c>
      <c r="B547" s="12">
        <v>45504</v>
      </c>
      <c r="C547" t="s">
        <v>7503</v>
      </c>
      <c r="D547" t="s">
        <v>0</v>
      </c>
      <c r="E547">
        <v>2176</v>
      </c>
      <c r="F547" t="s">
        <v>8881</v>
      </c>
      <c r="G547" t="s">
        <v>8882</v>
      </c>
      <c r="H547" s="2">
        <v>0</v>
      </c>
      <c r="I547" s="2">
        <v>0</v>
      </c>
      <c r="J547" s="2">
        <v>0</v>
      </c>
      <c r="K547" s="14">
        <v>78.900000000000006</v>
      </c>
      <c r="L547" s="2">
        <v>0</v>
      </c>
      <c r="M547" s="2">
        <v>0</v>
      </c>
      <c r="N547" s="2">
        <v>0</v>
      </c>
      <c r="O547" s="2">
        <v>10.257000000000001</v>
      </c>
      <c r="P547" s="2">
        <v>89.157000000000011</v>
      </c>
      <c r="Q547"/>
      <c r="R547" t="s">
        <v>9712</v>
      </c>
      <c r="S547" t="s">
        <v>9717</v>
      </c>
      <c r="T547" t="s">
        <v>9724</v>
      </c>
      <c r="U547" s="2" t="s">
        <v>9715</v>
      </c>
      <c r="V547" t="s">
        <v>7830</v>
      </c>
    </row>
    <row r="548" spans="1:22" ht="15.75" hidden="1" thickBot="1" x14ac:dyDescent="0.3">
      <c r="A548" t="s">
        <v>8790</v>
      </c>
      <c r="B548" s="12">
        <v>45504</v>
      </c>
      <c r="C548" t="s">
        <v>7503</v>
      </c>
      <c r="D548" t="s">
        <v>0</v>
      </c>
      <c r="E548">
        <v>999</v>
      </c>
      <c r="F548" t="s">
        <v>10133</v>
      </c>
      <c r="G548" t="s">
        <v>10134</v>
      </c>
      <c r="H548" s="2">
        <v>0</v>
      </c>
      <c r="I548" s="2">
        <v>0</v>
      </c>
      <c r="J548" s="2">
        <v>0</v>
      </c>
      <c r="K548" s="14">
        <v>78.05</v>
      </c>
      <c r="L548" s="2">
        <v>0</v>
      </c>
      <c r="M548" s="2">
        <v>0</v>
      </c>
      <c r="N548" s="2">
        <v>0</v>
      </c>
      <c r="O548" s="2">
        <v>10.1465</v>
      </c>
      <c r="P548" s="2">
        <v>88.1965</v>
      </c>
      <c r="Q548"/>
      <c r="R548" t="s">
        <v>9712</v>
      </c>
      <c r="S548" t="s">
        <v>9717</v>
      </c>
      <c r="T548" t="s">
        <v>9724</v>
      </c>
      <c r="U548" s="2" t="s">
        <v>9715</v>
      </c>
      <c r="V548" t="s">
        <v>7830</v>
      </c>
    </row>
    <row r="549" spans="1:22" ht="15.75" hidden="1" thickBot="1" x14ac:dyDescent="0.3">
      <c r="A549" t="s">
        <v>8790</v>
      </c>
      <c r="B549" s="12">
        <v>45504</v>
      </c>
      <c r="C549" t="s">
        <v>7503</v>
      </c>
      <c r="D549" t="s">
        <v>0</v>
      </c>
      <c r="E549">
        <v>1093</v>
      </c>
      <c r="F549" t="s">
        <v>8871</v>
      </c>
      <c r="G549" t="s">
        <v>8872</v>
      </c>
      <c r="H549" s="2">
        <v>0</v>
      </c>
      <c r="I549" s="2">
        <v>0</v>
      </c>
      <c r="J549" s="2">
        <v>0</v>
      </c>
      <c r="K549" s="14">
        <v>26.73</v>
      </c>
      <c r="L549" s="2">
        <v>0</v>
      </c>
      <c r="M549" s="2">
        <v>0</v>
      </c>
      <c r="N549" s="2">
        <v>0</v>
      </c>
      <c r="O549" s="2">
        <v>3.4749000000000003</v>
      </c>
      <c r="P549" s="2">
        <v>30.204900000000002</v>
      </c>
      <c r="Q549"/>
      <c r="R549" t="s">
        <v>9712</v>
      </c>
      <c r="S549" t="s">
        <v>9717</v>
      </c>
      <c r="T549" t="s">
        <v>9724</v>
      </c>
      <c r="U549" s="2" t="s">
        <v>9715</v>
      </c>
      <c r="V549" t="s">
        <v>7830</v>
      </c>
    </row>
    <row r="550" spans="1:22" ht="15.75" hidden="1" thickBot="1" x14ac:dyDescent="0.3">
      <c r="A550" t="s">
        <v>8789</v>
      </c>
      <c r="B550" s="12" t="s">
        <v>10862</v>
      </c>
      <c r="C550" t="s">
        <v>10024</v>
      </c>
      <c r="D550" t="s">
        <v>0</v>
      </c>
      <c r="E550" t="s">
        <v>10943</v>
      </c>
      <c r="F550" t="s">
        <v>2609</v>
      </c>
      <c r="G550" t="s">
        <v>8922</v>
      </c>
      <c r="H550" s="2">
        <v>0</v>
      </c>
      <c r="I550" s="2">
        <v>0</v>
      </c>
      <c r="J550" s="2">
        <v>0</v>
      </c>
      <c r="K550" s="14">
        <v>118.14</v>
      </c>
      <c r="L550" s="2">
        <v>0</v>
      </c>
      <c r="M550" s="2">
        <v>0</v>
      </c>
      <c r="N550" s="2">
        <v>0</v>
      </c>
      <c r="O550" s="2">
        <v>15.3582</v>
      </c>
      <c r="P550" s="2">
        <v>133.4982</v>
      </c>
      <c r="Q550"/>
      <c r="R550" t="s">
        <v>9712</v>
      </c>
      <c r="S550" t="s">
        <v>9717</v>
      </c>
      <c r="T550" t="s">
        <v>9724</v>
      </c>
      <c r="U550" s="2" t="s">
        <v>9715</v>
      </c>
      <c r="V550" t="s">
        <v>7830</v>
      </c>
    </row>
    <row r="551" spans="1:22" ht="15.75" hidden="1" thickBot="1" x14ac:dyDescent="0.3">
      <c r="A551" t="s">
        <v>8789</v>
      </c>
      <c r="B551" s="12" t="s">
        <v>10861</v>
      </c>
      <c r="C551" t="s">
        <v>10024</v>
      </c>
      <c r="D551" t="s">
        <v>0</v>
      </c>
      <c r="E551" t="s">
        <v>10942</v>
      </c>
      <c r="F551" t="s">
        <v>6776</v>
      </c>
      <c r="G551" t="s">
        <v>6777</v>
      </c>
      <c r="H551" s="2">
        <v>0</v>
      </c>
      <c r="I551" s="2">
        <v>0</v>
      </c>
      <c r="J551" s="2">
        <v>0</v>
      </c>
      <c r="K551" s="14">
        <v>135.76</v>
      </c>
      <c r="L551" s="2">
        <v>0</v>
      </c>
      <c r="M551" s="2">
        <v>0</v>
      </c>
      <c r="N551" s="2">
        <v>0</v>
      </c>
      <c r="O551" s="2">
        <v>17.648799999999998</v>
      </c>
      <c r="P551" s="2">
        <v>153.40879999999999</v>
      </c>
      <c r="Q551"/>
      <c r="R551" t="s">
        <v>9712</v>
      </c>
      <c r="S551" t="s">
        <v>9717</v>
      </c>
      <c r="T551" t="s">
        <v>9724</v>
      </c>
      <c r="U551" s="2" t="s">
        <v>9715</v>
      </c>
      <c r="V551" t="s">
        <v>7830</v>
      </c>
    </row>
    <row r="552" spans="1:22" ht="15.75" hidden="1" thickBot="1" x14ac:dyDescent="0.3">
      <c r="A552" t="s">
        <v>8789</v>
      </c>
      <c r="B552" s="12" t="s">
        <v>10864</v>
      </c>
      <c r="C552" s="20" t="s">
        <v>10024</v>
      </c>
      <c r="D552" t="s">
        <v>0</v>
      </c>
      <c r="E552" t="s">
        <v>10941</v>
      </c>
      <c r="F552" t="s">
        <v>636</v>
      </c>
      <c r="G552" t="s">
        <v>637</v>
      </c>
      <c r="H552" s="2">
        <v>0</v>
      </c>
      <c r="I552" s="2">
        <v>0</v>
      </c>
      <c r="J552" s="2">
        <v>0</v>
      </c>
      <c r="K552" s="14">
        <v>144.99</v>
      </c>
      <c r="L552" s="2">
        <v>0</v>
      </c>
      <c r="M552" s="2">
        <v>0</v>
      </c>
      <c r="N552" s="2">
        <v>0</v>
      </c>
      <c r="O552" s="2">
        <v>18.848700000000001</v>
      </c>
      <c r="P552" s="2">
        <v>163.83870000000002</v>
      </c>
      <c r="Q552"/>
      <c r="R552" t="s">
        <v>9712</v>
      </c>
      <c r="S552" t="s">
        <v>9717</v>
      </c>
      <c r="T552" t="s">
        <v>9724</v>
      </c>
      <c r="U552" s="2" t="s">
        <v>9715</v>
      </c>
      <c r="V552" t="s">
        <v>7830</v>
      </c>
    </row>
    <row r="553" spans="1:22" ht="15.75" hidden="1" thickBot="1" x14ac:dyDescent="0.3">
      <c r="A553" t="s">
        <v>8789</v>
      </c>
      <c r="B553" s="12" t="s">
        <v>10864</v>
      </c>
      <c r="C553" s="20" t="s">
        <v>10024</v>
      </c>
      <c r="D553" t="s">
        <v>0</v>
      </c>
      <c r="E553" t="s">
        <v>10940</v>
      </c>
      <c r="F553" t="s">
        <v>6776</v>
      </c>
      <c r="G553" t="s">
        <v>6777</v>
      </c>
      <c r="H553" s="2">
        <v>0</v>
      </c>
      <c r="I553" s="2">
        <v>0</v>
      </c>
      <c r="J553" s="2">
        <v>0</v>
      </c>
      <c r="K553" s="14">
        <v>135.76</v>
      </c>
      <c r="L553" s="2">
        <v>0</v>
      </c>
      <c r="M553" s="2">
        <v>0</v>
      </c>
      <c r="N553" s="2">
        <v>0</v>
      </c>
      <c r="O553" s="2">
        <v>17.648799999999998</v>
      </c>
      <c r="P553" s="2">
        <v>153.40879999999999</v>
      </c>
      <c r="Q553"/>
      <c r="R553" t="s">
        <v>9712</v>
      </c>
      <c r="S553" t="s">
        <v>9717</v>
      </c>
      <c r="T553" t="s">
        <v>9724</v>
      </c>
      <c r="U553" s="2" t="s">
        <v>9715</v>
      </c>
      <c r="V553" t="s">
        <v>7830</v>
      </c>
    </row>
    <row r="554" spans="1:22" ht="15.75" hidden="1" thickBot="1" x14ac:dyDescent="0.3">
      <c r="A554" t="s">
        <v>8789</v>
      </c>
      <c r="B554" s="12" t="s">
        <v>10864</v>
      </c>
      <c r="C554" s="20" t="s">
        <v>10024</v>
      </c>
      <c r="D554" t="s">
        <v>0</v>
      </c>
      <c r="E554" t="s">
        <v>10939</v>
      </c>
      <c r="F554" t="s">
        <v>6776</v>
      </c>
      <c r="G554" t="s">
        <v>6777</v>
      </c>
      <c r="H554" s="2">
        <v>0</v>
      </c>
      <c r="I554" s="2">
        <v>0</v>
      </c>
      <c r="J554" s="2">
        <v>0</v>
      </c>
      <c r="K554" s="14">
        <v>67.53</v>
      </c>
      <c r="L554" s="2">
        <v>0</v>
      </c>
      <c r="M554" s="2">
        <v>0</v>
      </c>
      <c r="N554" s="2">
        <v>0</v>
      </c>
      <c r="O554" s="2">
        <v>8.7789000000000001</v>
      </c>
      <c r="P554" s="2">
        <v>76.308899999999994</v>
      </c>
      <c r="Q554"/>
      <c r="R554" t="s">
        <v>9712</v>
      </c>
      <c r="S554" t="s">
        <v>9717</v>
      </c>
      <c r="T554" t="s">
        <v>9724</v>
      </c>
      <c r="U554" s="2" t="s">
        <v>9715</v>
      </c>
      <c r="V554" t="s">
        <v>7830</v>
      </c>
    </row>
    <row r="555" spans="1:22" ht="15.75" hidden="1" thickBot="1" x14ac:dyDescent="0.3">
      <c r="A555" t="s">
        <v>8789</v>
      </c>
      <c r="B555" s="12" t="s">
        <v>10864</v>
      </c>
      <c r="C555" s="20" t="s">
        <v>10024</v>
      </c>
      <c r="D555" t="s">
        <v>0</v>
      </c>
      <c r="E555" t="s">
        <v>10938</v>
      </c>
      <c r="F555" t="s">
        <v>636</v>
      </c>
      <c r="G555" t="s">
        <v>637</v>
      </c>
      <c r="H555" s="2">
        <v>0</v>
      </c>
      <c r="I555" s="2">
        <v>0</v>
      </c>
      <c r="J555" s="2">
        <v>0</v>
      </c>
      <c r="K555" s="14">
        <v>73.930000000000007</v>
      </c>
      <c r="L555" s="2">
        <v>0</v>
      </c>
      <c r="M555" s="2">
        <v>0</v>
      </c>
      <c r="N555" s="2">
        <v>0</v>
      </c>
      <c r="O555" s="2">
        <v>9.6109000000000009</v>
      </c>
      <c r="P555" s="2">
        <v>83.540900000000008</v>
      </c>
      <c r="Q555"/>
      <c r="R555" t="s">
        <v>9712</v>
      </c>
      <c r="S555" t="s">
        <v>9717</v>
      </c>
      <c r="T555" t="s">
        <v>9724</v>
      </c>
      <c r="U555" s="2" t="s">
        <v>9715</v>
      </c>
      <c r="V555" t="s">
        <v>7830</v>
      </c>
    </row>
    <row r="556" spans="1:22" ht="15.75" hidden="1" thickBot="1" x14ac:dyDescent="0.3">
      <c r="A556" t="s">
        <v>8789</v>
      </c>
      <c r="B556" s="12" t="s">
        <v>10864</v>
      </c>
      <c r="C556" s="20" t="s">
        <v>10024</v>
      </c>
      <c r="D556" t="s">
        <v>0</v>
      </c>
      <c r="E556" t="s">
        <v>10937</v>
      </c>
      <c r="F556" t="s">
        <v>1328</v>
      </c>
      <c r="G556" t="s">
        <v>1329</v>
      </c>
      <c r="H556" s="2">
        <v>0</v>
      </c>
      <c r="I556" s="2">
        <v>0</v>
      </c>
      <c r="J556" s="2">
        <v>0</v>
      </c>
      <c r="K556" s="14">
        <v>8.81</v>
      </c>
      <c r="L556" s="2">
        <v>0</v>
      </c>
      <c r="M556" s="2">
        <v>0</v>
      </c>
      <c r="N556" s="2">
        <v>0</v>
      </c>
      <c r="O556" s="2">
        <v>1.1453000000000002</v>
      </c>
      <c r="P556" s="2">
        <v>9.9553000000000011</v>
      </c>
      <c r="Q556"/>
      <c r="R556" t="s">
        <v>9712</v>
      </c>
      <c r="S556" t="s">
        <v>9717</v>
      </c>
      <c r="T556" t="s">
        <v>9724</v>
      </c>
      <c r="U556" s="2" t="s">
        <v>9715</v>
      </c>
      <c r="V556" t="s">
        <v>7830</v>
      </c>
    </row>
    <row r="557" spans="1:22" ht="15.75" hidden="1" thickBot="1" x14ac:dyDescent="0.3">
      <c r="A557" t="s">
        <v>8789</v>
      </c>
      <c r="B557" s="12" t="s">
        <v>10864</v>
      </c>
      <c r="C557" s="20" t="s">
        <v>10024</v>
      </c>
      <c r="D557" t="s">
        <v>0</v>
      </c>
      <c r="E557" t="s">
        <v>10936</v>
      </c>
      <c r="F557" t="s">
        <v>2323</v>
      </c>
      <c r="G557" t="s">
        <v>2324</v>
      </c>
      <c r="H557" s="2">
        <v>0</v>
      </c>
      <c r="I557" s="2">
        <v>0</v>
      </c>
      <c r="J557" s="2">
        <v>0</v>
      </c>
      <c r="K557" s="14">
        <v>2.75</v>
      </c>
      <c r="L557" s="2">
        <v>0</v>
      </c>
      <c r="M557" s="2">
        <v>0</v>
      </c>
      <c r="N557" s="2">
        <v>0</v>
      </c>
      <c r="O557" s="2">
        <v>0.35750000000000004</v>
      </c>
      <c r="P557" s="2">
        <v>3.1074999999999999</v>
      </c>
      <c r="Q557"/>
      <c r="R557" t="s">
        <v>9712</v>
      </c>
      <c r="S557" t="s">
        <v>9717</v>
      </c>
      <c r="T557" t="s">
        <v>9724</v>
      </c>
      <c r="U557" s="2" t="s">
        <v>9715</v>
      </c>
      <c r="V557" t="s">
        <v>7830</v>
      </c>
    </row>
    <row r="558" spans="1:22" ht="15.75" hidden="1" thickBot="1" x14ac:dyDescent="0.3">
      <c r="A558" t="s">
        <v>8789</v>
      </c>
      <c r="B558" s="12" t="s">
        <v>10864</v>
      </c>
      <c r="C558" s="20" t="s">
        <v>10024</v>
      </c>
      <c r="D558" t="s">
        <v>0</v>
      </c>
      <c r="E558" t="s">
        <v>10935</v>
      </c>
      <c r="F558" t="s">
        <v>2323</v>
      </c>
      <c r="G558" t="s">
        <v>2324</v>
      </c>
      <c r="H558" s="2">
        <v>0</v>
      </c>
      <c r="I558" s="2">
        <v>0</v>
      </c>
      <c r="J558" s="2">
        <v>0</v>
      </c>
      <c r="K558" s="14">
        <v>3.5</v>
      </c>
      <c r="L558" s="2">
        <v>0</v>
      </c>
      <c r="M558" s="2">
        <v>0</v>
      </c>
      <c r="N558" s="2">
        <v>0</v>
      </c>
      <c r="O558" s="2">
        <v>0.45500000000000002</v>
      </c>
      <c r="P558" s="2">
        <v>3.9550000000000001</v>
      </c>
      <c r="Q558"/>
      <c r="R558" t="s">
        <v>9712</v>
      </c>
      <c r="S558" t="s">
        <v>9717</v>
      </c>
      <c r="T558" t="s">
        <v>9724</v>
      </c>
      <c r="U558" s="2" t="s">
        <v>9715</v>
      </c>
      <c r="V558" t="s">
        <v>7830</v>
      </c>
    </row>
    <row r="559" spans="1:22" ht="15.75" hidden="1" thickBot="1" x14ac:dyDescent="0.3">
      <c r="A559" t="s">
        <v>8789</v>
      </c>
      <c r="B559" s="12" t="s">
        <v>10864</v>
      </c>
      <c r="C559" s="20" t="s">
        <v>10024</v>
      </c>
      <c r="D559" t="s">
        <v>0</v>
      </c>
      <c r="E559" t="s">
        <v>10934</v>
      </c>
      <c r="F559" t="s">
        <v>2323</v>
      </c>
      <c r="G559" t="s">
        <v>2324</v>
      </c>
      <c r="H559" s="2">
        <v>0</v>
      </c>
      <c r="I559" s="2">
        <v>0</v>
      </c>
      <c r="J559" s="2">
        <v>0</v>
      </c>
      <c r="K559" s="14">
        <v>0.41</v>
      </c>
      <c r="L559" s="2">
        <v>0</v>
      </c>
      <c r="M559" s="2">
        <v>0</v>
      </c>
      <c r="N559" s="2">
        <v>0</v>
      </c>
      <c r="O559" s="2">
        <v>5.33E-2</v>
      </c>
      <c r="P559" s="2">
        <v>0.46329999999999999</v>
      </c>
      <c r="Q559"/>
      <c r="R559" t="s">
        <v>9712</v>
      </c>
      <c r="S559" t="s">
        <v>9717</v>
      </c>
      <c r="T559" t="s">
        <v>9724</v>
      </c>
      <c r="U559" s="2" t="s">
        <v>9715</v>
      </c>
      <c r="V559" t="s">
        <v>7830</v>
      </c>
    </row>
    <row r="560" spans="1:22" ht="15.75" hidden="1" thickBot="1" x14ac:dyDescent="0.3">
      <c r="A560" t="s">
        <v>8789</v>
      </c>
      <c r="B560" s="12" t="s">
        <v>10864</v>
      </c>
      <c r="C560" s="20" t="s">
        <v>10024</v>
      </c>
      <c r="D560" t="s">
        <v>0</v>
      </c>
      <c r="E560" t="s">
        <v>10933</v>
      </c>
      <c r="F560" t="s">
        <v>2323</v>
      </c>
      <c r="G560" t="s">
        <v>2324</v>
      </c>
      <c r="H560" s="2">
        <v>0</v>
      </c>
      <c r="I560" s="2">
        <v>0</v>
      </c>
      <c r="J560" s="2">
        <v>0</v>
      </c>
      <c r="K560" s="14">
        <v>6.22</v>
      </c>
      <c r="L560" s="2">
        <v>0</v>
      </c>
      <c r="M560" s="2">
        <v>0</v>
      </c>
      <c r="N560" s="2">
        <v>0</v>
      </c>
      <c r="O560" s="2">
        <v>0.80859999999999999</v>
      </c>
      <c r="P560" s="2">
        <v>7.0286</v>
      </c>
      <c r="Q560"/>
      <c r="R560" t="s">
        <v>9712</v>
      </c>
      <c r="S560" t="s">
        <v>9717</v>
      </c>
      <c r="T560" t="s">
        <v>9724</v>
      </c>
      <c r="U560" s="2" t="s">
        <v>9715</v>
      </c>
      <c r="V560" t="s">
        <v>7830</v>
      </c>
    </row>
    <row r="561" spans="1:22" ht="15.75" hidden="1" thickBot="1" x14ac:dyDescent="0.3">
      <c r="A561" t="s">
        <v>8789</v>
      </c>
      <c r="B561" s="12" t="s">
        <v>10864</v>
      </c>
      <c r="C561" s="20" t="s">
        <v>10024</v>
      </c>
      <c r="D561" t="s">
        <v>0</v>
      </c>
      <c r="E561" t="s">
        <v>10932</v>
      </c>
      <c r="F561" t="s">
        <v>2323</v>
      </c>
      <c r="G561" t="s">
        <v>2324</v>
      </c>
      <c r="H561" s="2">
        <v>0</v>
      </c>
      <c r="I561" s="2">
        <v>0</v>
      </c>
      <c r="J561" s="2">
        <v>0</v>
      </c>
      <c r="K561" s="14">
        <v>2.2999999999999998</v>
      </c>
      <c r="L561" s="2">
        <v>0</v>
      </c>
      <c r="M561" s="2">
        <v>0</v>
      </c>
      <c r="N561" s="2">
        <v>0</v>
      </c>
      <c r="O561" s="2">
        <v>0.29899999999999999</v>
      </c>
      <c r="P561" s="2">
        <v>2.5989999999999998</v>
      </c>
      <c r="Q561"/>
      <c r="R561" t="s">
        <v>9712</v>
      </c>
      <c r="S561" t="s">
        <v>9717</v>
      </c>
      <c r="T561" t="s">
        <v>9724</v>
      </c>
      <c r="U561" s="2" t="s">
        <v>9715</v>
      </c>
      <c r="V561" t="s">
        <v>7830</v>
      </c>
    </row>
    <row r="562" spans="1:22" ht="15.75" hidden="1" thickBot="1" x14ac:dyDescent="0.3">
      <c r="A562" t="s">
        <v>8789</v>
      </c>
      <c r="B562" s="12" t="s">
        <v>10896</v>
      </c>
      <c r="C562" s="20" t="s">
        <v>10024</v>
      </c>
      <c r="D562" t="s">
        <v>0</v>
      </c>
      <c r="E562" t="s">
        <v>10931</v>
      </c>
      <c r="F562" t="s">
        <v>39</v>
      </c>
      <c r="G562" t="s">
        <v>1393</v>
      </c>
      <c r="H562" s="2">
        <v>0.79</v>
      </c>
      <c r="I562" s="2">
        <v>0</v>
      </c>
      <c r="J562" s="2">
        <v>0</v>
      </c>
      <c r="K562" s="14">
        <v>8.15</v>
      </c>
      <c r="L562" s="2">
        <v>0</v>
      </c>
      <c r="M562" s="2">
        <v>0</v>
      </c>
      <c r="N562" s="2">
        <v>0</v>
      </c>
      <c r="O562" s="2">
        <v>1.0595000000000001</v>
      </c>
      <c r="P562" s="2">
        <v>9.9995000000000012</v>
      </c>
      <c r="Q562"/>
      <c r="R562" t="s">
        <v>9712</v>
      </c>
      <c r="S562" t="s">
        <v>9717</v>
      </c>
      <c r="T562" t="s">
        <v>9724</v>
      </c>
      <c r="U562" s="2" t="s">
        <v>9715</v>
      </c>
      <c r="V562" t="s">
        <v>7830</v>
      </c>
    </row>
    <row r="563" spans="1:22" ht="15.75" hidden="1" thickBot="1" x14ac:dyDescent="0.3">
      <c r="A563" t="s">
        <v>8789</v>
      </c>
      <c r="B563" s="12" t="s">
        <v>10896</v>
      </c>
      <c r="C563" s="20" t="s">
        <v>10024</v>
      </c>
      <c r="D563" t="s">
        <v>0</v>
      </c>
      <c r="E563" t="s">
        <v>10930</v>
      </c>
      <c r="F563" t="s">
        <v>6816</v>
      </c>
      <c r="G563" t="s">
        <v>6817</v>
      </c>
      <c r="H563" s="2">
        <v>0</v>
      </c>
      <c r="I563" s="2">
        <v>0</v>
      </c>
      <c r="J563" s="2">
        <v>0</v>
      </c>
      <c r="K563" s="14">
        <v>25</v>
      </c>
      <c r="L563" s="2">
        <v>0</v>
      </c>
      <c r="M563" s="2">
        <v>0</v>
      </c>
      <c r="N563" s="2">
        <v>0</v>
      </c>
      <c r="O563" s="2">
        <v>3.25</v>
      </c>
      <c r="P563" s="2">
        <v>28.25</v>
      </c>
      <c r="Q563"/>
      <c r="R563" t="s">
        <v>9712</v>
      </c>
      <c r="S563" t="s">
        <v>9717</v>
      </c>
      <c r="T563" t="s">
        <v>9724</v>
      </c>
      <c r="U563" s="2" t="s">
        <v>9715</v>
      </c>
      <c r="V563" t="s">
        <v>7830</v>
      </c>
    </row>
    <row r="564" spans="1:22" ht="15.75" hidden="1" thickBot="1" x14ac:dyDescent="0.3">
      <c r="A564" t="s">
        <v>8789</v>
      </c>
      <c r="B564" s="12" t="s">
        <v>10896</v>
      </c>
      <c r="C564" s="20" t="s">
        <v>10024</v>
      </c>
      <c r="D564" t="s">
        <v>0</v>
      </c>
      <c r="E564" t="s">
        <v>10929</v>
      </c>
      <c r="F564" t="s">
        <v>636</v>
      </c>
      <c r="G564" t="s">
        <v>637</v>
      </c>
      <c r="H564" s="2">
        <v>0</v>
      </c>
      <c r="I564" s="2">
        <v>0</v>
      </c>
      <c r="J564" s="2">
        <v>0</v>
      </c>
      <c r="K564" s="14">
        <v>44.25</v>
      </c>
      <c r="L564" s="2">
        <v>0</v>
      </c>
      <c r="M564" s="2">
        <v>0</v>
      </c>
      <c r="N564" s="2">
        <v>0</v>
      </c>
      <c r="O564" s="2">
        <v>5.7525000000000004</v>
      </c>
      <c r="P564" s="2">
        <v>50.002499999999998</v>
      </c>
      <c r="Q564"/>
      <c r="R564" t="s">
        <v>9712</v>
      </c>
      <c r="S564" t="s">
        <v>9717</v>
      </c>
      <c r="T564" t="s">
        <v>9724</v>
      </c>
      <c r="U564" s="2" t="s">
        <v>9715</v>
      </c>
      <c r="V564" t="s">
        <v>7830</v>
      </c>
    </row>
    <row r="565" spans="1:22" ht="15.75" hidden="1" thickBot="1" x14ac:dyDescent="0.3">
      <c r="A565" t="s">
        <v>8789</v>
      </c>
      <c r="B565" s="12" t="s">
        <v>10896</v>
      </c>
      <c r="C565" s="20" t="s">
        <v>10024</v>
      </c>
      <c r="D565" t="s">
        <v>0</v>
      </c>
      <c r="E565" t="s">
        <v>10928</v>
      </c>
      <c r="F565" t="s">
        <v>2609</v>
      </c>
      <c r="G565" t="s">
        <v>8922</v>
      </c>
      <c r="H565" s="2">
        <v>0</v>
      </c>
      <c r="I565" s="2">
        <v>0</v>
      </c>
      <c r="J565" s="2">
        <v>0</v>
      </c>
      <c r="K565" s="14">
        <v>91.12</v>
      </c>
      <c r="L565" s="2">
        <v>0</v>
      </c>
      <c r="M565" s="2">
        <v>0</v>
      </c>
      <c r="N565" s="2">
        <v>0</v>
      </c>
      <c r="O565" s="2">
        <v>11.845600000000001</v>
      </c>
      <c r="P565" s="2">
        <v>102.96560000000001</v>
      </c>
      <c r="Q565"/>
      <c r="R565" t="s">
        <v>9712</v>
      </c>
      <c r="S565" t="s">
        <v>9717</v>
      </c>
      <c r="T565" t="s">
        <v>9724</v>
      </c>
      <c r="U565" s="2" t="s">
        <v>9715</v>
      </c>
      <c r="V565" t="s">
        <v>7830</v>
      </c>
    </row>
    <row r="566" spans="1:22" ht="15.75" hidden="1" thickBot="1" x14ac:dyDescent="0.3">
      <c r="A566" t="s">
        <v>8789</v>
      </c>
      <c r="B566" s="12" t="s">
        <v>10896</v>
      </c>
      <c r="C566" s="20" t="s">
        <v>10024</v>
      </c>
      <c r="D566" t="s">
        <v>0</v>
      </c>
      <c r="E566" t="s">
        <v>10927</v>
      </c>
      <c r="F566" t="s">
        <v>2609</v>
      </c>
      <c r="G566" t="s">
        <v>8922</v>
      </c>
      <c r="H566" s="2">
        <v>0</v>
      </c>
      <c r="I566" s="2">
        <v>0</v>
      </c>
      <c r="J566" s="2">
        <v>0</v>
      </c>
      <c r="K566" s="14">
        <v>45.56</v>
      </c>
      <c r="L566" s="2">
        <v>0</v>
      </c>
      <c r="M566" s="2">
        <v>0</v>
      </c>
      <c r="N566" s="2">
        <v>0</v>
      </c>
      <c r="O566" s="2">
        <v>5.9228000000000005</v>
      </c>
      <c r="P566" s="2">
        <v>51.482800000000005</v>
      </c>
      <c r="Q566"/>
      <c r="R566" t="s">
        <v>9712</v>
      </c>
      <c r="S566" t="s">
        <v>9717</v>
      </c>
      <c r="T566" t="s">
        <v>9724</v>
      </c>
      <c r="U566" s="2" t="s">
        <v>9715</v>
      </c>
      <c r="V566" t="s">
        <v>7830</v>
      </c>
    </row>
    <row r="567" spans="1:22" ht="15.75" hidden="1" thickBot="1" x14ac:dyDescent="0.3">
      <c r="A567" t="s">
        <v>8789</v>
      </c>
      <c r="B567" s="12" t="s">
        <v>10896</v>
      </c>
      <c r="C567" s="20" t="s">
        <v>10024</v>
      </c>
      <c r="D567" t="s">
        <v>0</v>
      </c>
      <c r="E567" t="s">
        <v>10926</v>
      </c>
      <c r="F567" t="s">
        <v>1328</v>
      </c>
      <c r="G567" t="s">
        <v>1329</v>
      </c>
      <c r="H567" s="2">
        <v>0</v>
      </c>
      <c r="I567" s="2">
        <v>0</v>
      </c>
      <c r="J567" s="2">
        <v>0</v>
      </c>
      <c r="K567" s="14">
        <v>45.58</v>
      </c>
      <c r="L567" s="2">
        <v>0</v>
      </c>
      <c r="M567" s="2">
        <v>0</v>
      </c>
      <c r="N567" s="2">
        <v>0</v>
      </c>
      <c r="O567" s="2">
        <v>5.9253999999999998</v>
      </c>
      <c r="P567" s="2">
        <v>51.505399999999995</v>
      </c>
      <c r="Q567"/>
      <c r="R567" t="s">
        <v>9712</v>
      </c>
      <c r="S567" t="s">
        <v>9717</v>
      </c>
      <c r="T567" t="s">
        <v>9724</v>
      </c>
      <c r="U567" s="2" t="s">
        <v>9715</v>
      </c>
      <c r="V567" t="s">
        <v>7830</v>
      </c>
    </row>
    <row r="568" spans="1:22" ht="15.75" hidden="1" thickBot="1" x14ac:dyDescent="0.3">
      <c r="A568" t="s">
        <v>8789</v>
      </c>
      <c r="B568" s="12" t="s">
        <v>10896</v>
      </c>
      <c r="C568" s="20" t="s">
        <v>10024</v>
      </c>
      <c r="D568" t="s">
        <v>0</v>
      </c>
      <c r="E568" t="s">
        <v>10925</v>
      </c>
      <c r="F568" t="s">
        <v>1328</v>
      </c>
      <c r="G568" t="s">
        <v>1329</v>
      </c>
      <c r="H568" s="2">
        <v>0</v>
      </c>
      <c r="I568" s="2">
        <v>0</v>
      </c>
      <c r="J568" s="2">
        <v>0</v>
      </c>
      <c r="K568" s="14">
        <v>26.04</v>
      </c>
      <c r="L568" s="2">
        <v>0</v>
      </c>
      <c r="M568" s="2">
        <v>0</v>
      </c>
      <c r="N568" s="2">
        <v>0</v>
      </c>
      <c r="O568" s="2">
        <v>3.3852000000000002</v>
      </c>
      <c r="P568" s="2">
        <v>29.4252</v>
      </c>
      <c r="Q568"/>
      <c r="R568" t="s">
        <v>9712</v>
      </c>
      <c r="S568" t="s">
        <v>9717</v>
      </c>
      <c r="T568" t="s">
        <v>9724</v>
      </c>
      <c r="U568" s="2" t="s">
        <v>9715</v>
      </c>
      <c r="V568" t="s">
        <v>7830</v>
      </c>
    </row>
    <row r="569" spans="1:22" ht="15.75" hidden="1" thickBot="1" x14ac:dyDescent="0.3">
      <c r="A569" t="s">
        <v>8789</v>
      </c>
      <c r="B569" s="12" t="s">
        <v>10863</v>
      </c>
      <c r="C569" s="20" t="s">
        <v>10024</v>
      </c>
      <c r="D569" t="s">
        <v>0</v>
      </c>
      <c r="E569" t="s">
        <v>10924</v>
      </c>
      <c r="F569" t="s">
        <v>2323</v>
      </c>
      <c r="G569" t="s">
        <v>2324</v>
      </c>
      <c r="H569" s="2">
        <v>0</v>
      </c>
      <c r="I569" s="2">
        <v>0</v>
      </c>
      <c r="J569" s="2">
        <v>0</v>
      </c>
      <c r="K569" s="14">
        <v>19.2</v>
      </c>
      <c r="L569" s="2">
        <v>0</v>
      </c>
      <c r="M569" s="2">
        <v>0</v>
      </c>
      <c r="N569" s="2">
        <v>0</v>
      </c>
      <c r="O569" s="2">
        <v>2.496</v>
      </c>
      <c r="P569" s="2">
        <v>21.695999999999998</v>
      </c>
      <c r="Q569"/>
      <c r="R569" t="s">
        <v>9712</v>
      </c>
      <c r="S569" t="s">
        <v>9717</v>
      </c>
      <c r="T569" t="s">
        <v>9724</v>
      </c>
      <c r="U569" s="2" t="s">
        <v>9715</v>
      </c>
      <c r="V569" t="s">
        <v>7830</v>
      </c>
    </row>
    <row r="570" spans="1:22" ht="15.75" hidden="1" thickBot="1" x14ac:dyDescent="0.3">
      <c r="A570" t="s">
        <v>8789</v>
      </c>
      <c r="B570" s="12" t="s">
        <v>10862</v>
      </c>
      <c r="C570" s="20" t="s">
        <v>10024</v>
      </c>
      <c r="D570" t="s">
        <v>0</v>
      </c>
      <c r="E570" t="s">
        <v>10923</v>
      </c>
      <c r="F570" t="s">
        <v>2323</v>
      </c>
      <c r="G570" t="s">
        <v>2324</v>
      </c>
      <c r="H570" s="2">
        <v>0</v>
      </c>
      <c r="I570" s="2">
        <v>0</v>
      </c>
      <c r="J570" s="2">
        <v>0</v>
      </c>
      <c r="K570" s="14">
        <v>0.96</v>
      </c>
      <c r="L570" s="2">
        <v>0</v>
      </c>
      <c r="M570" s="2">
        <v>0</v>
      </c>
      <c r="N570" s="2">
        <v>0</v>
      </c>
      <c r="O570" s="2">
        <v>0.12479999999999999</v>
      </c>
      <c r="P570" s="2">
        <v>1.0848</v>
      </c>
      <c r="Q570"/>
      <c r="R570" t="s">
        <v>9712</v>
      </c>
      <c r="S570" t="s">
        <v>9717</v>
      </c>
      <c r="T570" t="s">
        <v>9724</v>
      </c>
      <c r="U570" s="2" t="s">
        <v>9715</v>
      </c>
      <c r="V570" t="s">
        <v>7830</v>
      </c>
    </row>
    <row r="571" spans="1:22" ht="15.75" hidden="1" thickBot="1" x14ac:dyDescent="0.3">
      <c r="A571" t="s">
        <v>8789</v>
      </c>
      <c r="B571" s="12" t="s">
        <v>10862</v>
      </c>
      <c r="C571" s="20" t="s">
        <v>10024</v>
      </c>
      <c r="D571" t="s">
        <v>0</v>
      </c>
      <c r="E571" t="s">
        <v>10922</v>
      </c>
      <c r="F571" t="s">
        <v>2323</v>
      </c>
      <c r="G571" t="s">
        <v>2324</v>
      </c>
      <c r="H571" s="2">
        <v>0</v>
      </c>
      <c r="I571" s="2">
        <v>0</v>
      </c>
      <c r="J571" s="2">
        <v>0</v>
      </c>
      <c r="K571" s="14">
        <v>10.4</v>
      </c>
      <c r="L571" s="2">
        <v>0</v>
      </c>
      <c r="M571" s="2">
        <v>0</v>
      </c>
      <c r="N571" s="2">
        <v>0</v>
      </c>
      <c r="O571" s="2">
        <v>1.3520000000000001</v>
      </c>
      <c r="P571" s="2">
        <v>11.752000000000001</v>
      </c>
      <c r="Q571"/>
      <c r="R571" t="s">
        <v>9712</v>
      </c>
      <c r="S571" t="s">
        <v>9717</v>
      </c>
      <c r="T571" t="s">
        <v>9724</v>
      </c>
      <c r="U571" s="2" t="s">
        <v>9715</v>
      </c>
      <c r="V571" t="s">
        <v>7830</v>
      </c>
    </row>
    <row r="572" spans="1:22" ht="15.75" hidden="1" thickBot="1" x14ac:dyDescent="0.3">
      <c r="A572" t="s">
        <v>8789</v>
      </c>
      <c r="B572" s="12" t="s">
        <v>10862</v>
      </c>
      <c r="C572" s="20" t="s">
        <v>10024</v>
      </c>
      <c r="D572" t="s">
        <v>0</v>
      </c>
      <c r="E572" t="s">
        <v>10921</v>
      </c>
      <c r="F572" t="s">
        <v>2323</v>
      </c>
      <c r="G572" t="s">
        <v>2324</v>
      </c>
      <c r="H572" s="2">
        <v>0</v>
      </c>
      <c r="I572" s="2">
        <v>0</v>
      </c>
      <c r="J572" s="2">
        <v>0</v>
      </c>
      <c r="K572" s="14">
        <v>1.88</v>
      </c>
      <c r="L572" s="2">
        <v>0</v>
      </c>
      <c r="M572" s="2">
        <v>0</v>
      </c>
      <c r="N572" s="2">
        <v>0</v>
      </c>
      <c r="O572" s="2">
        <v>0.24440000000000001</v>
      </c>
      <c r="P572" s="2">
        <v>2.1244000000000001</v>
      </c>
      <c r="Q572"/>
      <c r="R572" t="s">
        <v>9712</v>
      </c>
      <c r="S572" t="s">
        <v>9717</v>
      </c>
      <c r="T572" t="s">
        <v>9724</v>
      </c>
      <c r="U572" s="2" t="s">
        <v>9715</v>
      </c>
      <c r="V572" t="s">
        <v>7830</v>
      </c>
    </row>
    <row r="573" spans="1:22" ht="15.75" hidden="1" thickBot="1" x14ac:dyDescent="0.3">
      <c r="A573" t="s">
        <v>8789</v>
      </c>
      <c r="B573" s="12" t="s">
        <v>10862</v>
      </c>
      <c r="C573" s="20" t="s">
        <v>10024</v>
      </c>
      <c r="D573" t="s">
        <v>0</v>
      </c>
      <c r="E573" t="s">
        <v>10920</v>
      </c>
      <c r="F573" t="s">
        <v>6776</v>
      </c>
      <c r="G573" t="s">
        <v>6777</v>
      </c>
      <c r="H573" s="2">
        <v>0</v>
      </c>
      <c r="I573" s="2">
        <v>0</v>
      </c>
      <c r="J573" s="2">
        <v>0</v>
      </c>
      <c r="K573" s="14">
        <v>10.96</v>
      </c>
      <c r="L573" s="2">
        <v>0</v>
      </c>
      <c r="M573" s="2">
        <v>0</v>
      </c>
      <c r="N573" s="2">
        <v>0</v>
      </c>
      <c r="O573" s="2">
        <v>1.4248000000000001</v>
      </c>
      <c r="P573" s="2">
        <v>12.3848</v>
      </c>
      <c r="Q573"/>
      <c r="R573" t="s">
        <v>9712</v>
      </c>
      <c r="S573" t="s">
        <v>9717</v>
      </c>
      <c r="T573" t="s">
        <v>9724</v>
      </c>
      <c r="U573" s="2" t="s">
        <v>9715</v>
      </c>
      <c r="V573" t="s">
        <v>7830</v>
      </c>
    </row>
    <row r="574" spans="1:22" ht="15.75" hidden="1" thickBot="1" x14ac:dyDescent="0.3">
      <c r="A574" t="s">
        <v>8789</v>
      </c>
      <c r="B574" s="12" t="s">
        <v>10862</v>
      </c>
      <c r="C574" s="20" t="s">
        <v>10024</v>
      </c>
      <c r="D574" t="s">
        <v>0</v>
      </c>
      <c r="E574" t="s">
        <v>10919</v>
      </c>
      <c r="F574" t="s">
        <v>6816</v>
      </c>
      <c r="G574" t="s">
        <v>6817</v>
      </c>
      <c r="H574" s="2">
        <v>0</v>
      </c>
      <c r="I574" s="2">
        <v>0</v>
      </c>
      <c r="J574" s="2">
        <v>0</v>
      </c>
      <c r="K574" s="14">
        <v>143.74</v>
      </c>
      <c r="L574" s="2">
        <v>0</v>
      </c>
      <c r="M574" s="2">
        <v>0</v>
      </c>
      <c r="N574" s="2">
        <v>0</v>
      </c>
      <c r="O574" s="2">
        <v>18.686200000000003</v>
      </c>
      <c r="P574" s="2">
        <v>162.42620000000002</v>
      </c>
      <c r="Q574"/>
      <c r="R574" t="s">
        <v>9712</v>
      </c>
      <c r="S574" t="s">
        <v>9717</v>
      </c>
      <c r="T574" t="s">
        <v>9724</v>
      </c>
      <c r="U574" s="2" t="s">
        <v>9715</v>
      </c>
      <c r="V574" t="s">
        <v>7830</v>
      </c>
    </row>
    <row r="575" spans="1:22" ht="15.75" hidden="1" thickBot="1" x14ac:dyDescent="0.3">
      <c r="A575" t="s">
        <v>8789</v>
      </c>
      <c r="B575" s="12" t="s">
        <v>10862</v>
      </c>
      <c r="C575" s="20" t="s">
        <v>10024</v>
      </c>
      <c r="D575" t="s">
        <v>0</v>
      </c>
      <c r="E575" t="s">
        <v>10918</v>
      </c>
      <c r="F575" t="s">
        <v>6776</v>
      </c>
      <c r="G575" t="s">
        <v>6777</v>
      </c>
      <c r="H575" s="2">
        <v>0</v>
      </c>
      <c r="I575" s="2">
        <v>0</v>
      </c>
      <c r="J575" s="2">
        <v>0</v>
      </c>
      <c r="K575" s="14">
        <v>138.78</v>
      </c>
      <c r="L575" s="2">
        <v>0</v>
      </c>
      <c r="M575" s="2">
        <v>0</v>
      </c>
      <c r="N575" s="2">
        <v>0</v>
      </c>
      <c r="O575" s="2">
        <v>18.041399999999999</v>
      </c>
      <c r="P575" s="2">
        <v>156.82140000000001</v>
      </c>
      <c r="Q575"/>
      <c r="R575" t="s">
        <v>9712</v>
      </c>
      <c r="S575" t="s">
        <v>9717</v>
      </c>
      <c r="T575" t="s">
        <v>9724</v>
      </c>
      <c r="U575" s="2" t="s">
        <v>9715</v>
      </c>
      <c r="V575" t="s">
        <v>7830</v>
      </c>
    </row>
    <row r="576" spans="1:22" ht="15.75" hidden="1" thickBot="1" x14ac:dyDescent="0.3">
      <c r="A576" t="s">
        <v>8789</v>
      </c>
      <c r="B576" s="12" t="s">
        <v>10870</v>
      </c>
      <c r="C576" s="20" t="s">
        <v>10024</v>
      </c>
      <c r="D576" t="s">
        <v>0</v>
      </c>
      <c r="E576" t="s">
        <v>10917</v>
      </c>
      <c r="F576" t="s">
        <v>636</v>
      </c>
      <c r="G576" t="s">
        <v>637</v>
      </c>
      <c r="H576" s="2">
        <v>0</v>
      </c>
      <c r="I576" s="2">
        <v>0</v>
      </c>
      <c r="J576" s="2">
        <v>0</v>
      </c>
      <c r="K576" s="14">
        <v>37.5</v>
      </c>
      <c r="L576" s="2">
        <v>0</v>
      </c>
      <c r="M576" s="2">
        <v>0</v>
      </c>
      <c r="N576" s="2">
        <v>0</v>
      </c>
      <c r="O576" s="2">
        <v>4.875</v>
      </c>
      <c r="P576" s="2">
        <v>42.375</v>
      </c>
      <c r="Q576"/>
      <c r="R576" t="s">
        <v>9712</v>
      </c>
      <c r="S576" t="s">
        <v>9717</v>
      </c>
      <c r="T576" t="s">
        <v>9724</v>
      </c>
      <c r="U576" s="2" t="s">
        <v>9715</v>
      </c>
      <c r="V576" t="s">
        <v>7830</v>
      </c>
    </row>
    <row r="577" spans="1:22" ht="15.75" hidden="1" thickBot="1" x14ac:dyDescent="0.3">
      <c r="A577" t="s">
        <v>8789</v>
      </c>
      <c r="B577" s="12" t="s">
        <v>10885</v>
      </c>
      <c r="C577" s="20" t="s">
        <v>10024</v>
      </c>
      <c r="D577" t="s">
        <v>0</v>
      </c>
      <c r="E577" t="s">
        <v>10916</v>
      </c>
      <c r="F577" t="s">
        <v>2323</v>
      </c>
      <c r="G577" t="s">
        <v>2324</v>
      </c>
      <c r="H577" s="2">
        <v>0</v>
      </c>
      <c r="I577" s="2">
        <v>0</v>
      </c>
      <c r="J577" s="2">
        <v>0</v>
      </c>
      <c r="K577" s="14">
        <v>1.38</v>
      </c>
      <c r="L577" s="2">
        <v>0</v>
      </c>
      <c r="M577" s="2">
        <v>0</v>
      </c>
      <c r="N577" s="2">
        <v>0</v>
      </c>
      <c r="O577" s="2">
        <v>0.1794</v>
      </c>
      <c r="P577" s="2">
        <v>1.5593999999999999</v>
      </c>
      <c r="Q577"/>
      <c r="R577" t="s">
        <v>9712</v>
      </c>
      <c r="S577" t="s">
        <v>9717</v>
      </c>
      <c r="T577" t="s">
        <v>9724</v>
      </c>
      <c r="U577" s="2" t="s">
        <v>9715</v>
      </c>
      <c r="V577" t="s">
        <v>7830</v>
      </c>
    </row>
    <row r="578" spans="1:22" ht="15.75" hidden="1" thickBot="1" x14ac:dyDescent="0.3">
      <c r="A578" t="s">
        <v>8789</v>
      </c>
      <c r="B578" s="12" t="s">
        <v>10885</v>
      </c>
      <c r="C578" s="20" t="s">
        <v>10024</v>
      </c>
      <c r="D578" t="s">
        <v>0</v>
      </c>
      <c r="E578" t="s">
        <v>10915</v>
      </c>
      <c r="F578" t="s">
        <v>2323</v>
      </c>
      <c r="G578" t="s">
        <v>2324</v>
      </c>
      <c r="H578" s="2">
        <v>0</v>
      </c>
      <c r="I578" s="2">
        <v>0</v>
      </c>
      <c r="J578" s="2">
        <v>0</v>
      </c>
      <c r="K578" s="14">
        <v>1.1599999999999999</v>
      </c>
      <c r="L578" s="2">
        <v>0</v>
      </c>
      <c r="M578" s="2">
        <v>0</v>
      </c>
      <c r="N578" s="2">
        <v>0</v>
      </c>
      <c r="O578" s="2">
        <v>0.15079999999999999</v>
      </c>
      <c r="P578" s="2">
        <v>1.3108</v>
      </c>
      <c r="Q578"/>
      <c r="R578" t="s">
        <v>9712</v>
      </c>
      <c r="S578" t="s">
        <v>9717</v>
      </c>
      <c r="T578" t="s">
        <v>9724</v>
      </c>
      <c r="U578" s="2" t="s">
        <v>9715</v>
      </c>
      <c r="V578" t="s">
        <v>7830</v>
      </c>
    </row>
    <row r="579" spans="1:22" ht="15.75" hidden="1" thickBot="1" x14ac:dyDescent="0.3">
      <c r="A579" t="s">
        <v>8789</v>
      </c>
      <c r="B579" s="12" t="s">
        <v>10885</v>
      </c>
      <c r="C579" s="20" t="s">
        <v>10024</v>
      </c>
      <c r="D579" t="s">
        <v>0</v>
      </c>
      <c r="E579" t="s">
        <v>10914</v>
      </c>
      <c r="F579" t="s">
        <v>2323</v>
      </c>
      <c r="G579" t="s">
        <v>2324</v>
      </c>
      <c r="H579" s="2">
        <v>0</v>
      </c>
      <c r="I579" s="2">
        <v>0</v>
      </c>
      <c r="J579" s="2">
        <v>0</v>
      </c>
      <c r="K579" s="14">
        <v>0.6</v>
      </c>
      <c r="L579" s="2">
        <v>0</v>
      </c>
      <c r="M579" s="2">
        <v>0</v>
      </c>
      <c r="N579" s="2">
        <v>0</v>
      </c>
      <c r="O579" s="2">
        <v>7.8E-2</v>
      </c>
      <c r="P579" s="2">
        <v>0.67799999999999994</v>
      </c>
      <c r="Q579"/>
      <c r="R579" t="s">
        <v>9712</v>
      </c>
      <c r="S579" t="s">
        <v>9717</v>
      </c>
      <c r="T579" t="s">
        <v>9724</v>
      </c>
      <c r="U579" s="2" t="s">
        <v>9715</v>
      </c>
      <c r="V579" t="s">
        <v>7830</v>
      </c>
    </row>
    <row r="580" spans="1:22" ht="15.75" hidden="1" thickBot="1" x14ac:dyDescent="0.3">
      <c r="A580" t="s">
        <v>8789</v>
      </c>
      <c r="B580" s="12" t="s">
        <v>10885</v>
      </c>
      <c r="C580" s="20" t="s">
        <v>10024</v>
      </c>
      <c r="D580" t="s">
        <v>0</v>
      </c>
      <c r="E580" t="s">
        <v>10913</v>
      </c>
      <c r="F580" t="s">
        <v>2323</v>
      </c>
      <c r="G580" t="s">
        <v>2324</v>
      </c>
      <c r="H580" s="2">
        <v>0</v>
      </c>
      <c r="I580" s="2">
        <v>0</v>
      </c>
      <c r="J580" s="2">
        <v>0</v>
      </c>
      <c r="K580" s="14">
        <v>1.56</v>
      </c>
      <c r="L580" s="2">
        <v>0</v>
      </c>
      <c r="M580" s="2">
        <v>0</v>
      </c>
      <c r="N580" s="2">
        <v>0</v>
      </c>
      <c r="O580" s="2">
        <v>0.20280000000000001</v>
      </c>
      <c r="P580" s="2">
        <v>1.7628000000000001</v>
      </c>
      <c r="Q580"/>
      <c r="R580" t="s">
        <v>9712</v>
      </c>
      <c r="S580" t="s">
        <v>9717</v>
      </c>
      <c r="T580" t="s">
        <v>9724</v>
      </c>
      <c r="U580" s="2" t="s">
        <v>9715</v>
      </c>
      <c r="V580" t="s">
        <v>7830</v>
      </c>
    </row>
    <row r="581" spans="1:22" ht="15.75" hidden="1" thickBot="1" x14ac:dyDescent="0.3">
      <c r="A581" t="s">
        <v>8789</v>
      </c>
      <c r="B581" s="12" t="s">
        <v>10885</v>
      </c>
      <c r="C581" s="20" t="s">
        <v>10024</v>
      </c>
      <c r="D581" t="s">
        <v>0</v>
      </c>
      <c r="E581" t="s">
        <v>10912</v>
      </c>
      <c r="F581" t="s">
        <v>2323</v>
      </c>
      <c r="G581" t="s">
        <v>2324</v>
      </c>
      <c r="H581" s="2">
        <v>0</v>
      </c>
      <c r="I581" s="2">
        <v>0</v>
      </c>
      <c r="J581" s="2">
        <v>0</v>
      </c>
      <c r="K581" s="14">
        <v>7.5</v>
      </c>
      <c r="L581" s="2">
        <v>0</v>
      </c>
      <c r="M581" s="2">
        <v>0</v>
      </c>
      <c r="N581" s="2">
        <v>0</v>
      </c>
      <c r="O581" s="2">
        <v>0.97500000000000009</v>
      </c>
      <c r="P581" s="2">
        <v>8.4749999999999996</v>
      </c>
      <c r="Q581"/>
      <c r="R581" t="s">
        <v>9712</v>
      </c>
      <c r="S581" t="s">
        <v>9717</v>
      </c>
      <c r="T581" t="s">
        <v>9724</v>
      </c>
      <c r="U581" s="2" t="s">
        <v>9715</v>
      </c>
      <c r="V581" t="s">
        <v>7830</v>
      </c>
    </row>
    <row r="582" spans="1:22" ht="15.75" hidden="1" thickBot="1" x14ac:dyDescent="0.3">
      <c r="A582" t="s">
        <v>8789</v>
      </c>
      <c r="B582" s="12" t="s">
        <v>10885</v>
      </c>
      <c r="C582" s="20" t="s">
        <v>10024</v>
      </c>
      <c r="D582" t="s">
        <v>0</v>
      </c>
      <c r="E582" t="s">
        <v>10911</v>
      </c>
      <c r="F582" t="s">
        <v>2323</v>
      </c>
      <c r="G582" t="s">
        <v>2324</v>
      </c>
      <c r="H582" s="2">
        <v>0</v>
      </c>
      <c r="I582" s="2">
        <v>0</v>
      </c>
      <c r="J582" s="2">
        <v>0</v>
      </c>
      <c r="K582" s="14">
        <v>28.26</v>
      </c>
      <c r="L582" s="2">
        <v>0</v>
      </c>
      <c r="M582" s="2">
        <v>0</v>
      </c>
      <c r="N582" s="2">
        <v>0</v>
      </c>
      <c r="O582" s="2">
        <v>3.6738000000000004</v>
      </c>
      <c r="P582" s="2">
        <v>31.933800000000002</v>
      </c>
      <c r="Q582"/>
      <c r="R582" t="s">
        <v>9712</v>
      </c>
      <c r="S582" t="s">
        <v>9717</v>
      </c>
      <c r="T582" t="s">
        <v>9724</v>
      </c>
      <c r="U582" s="2" t="s">
        <v>9715</v>
      </c>
      <c r="V582" t="s">
        <v>7830</v>
      </c>
    </row>
    <row r="583" spans="1:22" ht="15.75" hidden="1" thickBot="1" x14ac:dyDescent="0.3">
      <c r="A583" t="s">
        <v>8789</v>
      </c>
      <c r="B583" s="12" t="s">
        <v>10885</v>
      </c>
      <c r="C583" s="20" t="s">
        <v>10024</v>
      </c>
      <c r="D583" t="s">
        <v>0</v>
      </c>
      <c r="E583" t="s">
        <v>10910</v>
      </c>
      <c r="F583" t="s">
        <v>1312</v>
      </c>
      <c r="G583" t="s">
        <v>1313</v>
      </c>
      <c r="H583" s="2">
        <v>0</v>
      </c>
      <c r="I583" s="2">
        <v>0</v>
      </c>
      <c r="J583" s="2">
        <v>0</v>
      </c>
      <c r="K583" s="14">
        <v>10.09</v>
      </c>
      <c r="L583" s="2">
        <v>0</v>
      </c>
      <c r="M583" s="2">
        <v>0</v>
      </c>
      <c r="N583" s="2">
        <v>0</v>
      </c>
      <c r="O583" s="2">
        <v>1.3117000000000001</v>
      </c>
      <c r="P583" s="2">
        <v>11.4017</v>
      </c>
      <c r="Q583"/>
      <c r="R583" t="s">
        <v>9712</v>
      </c>
      <c r="S583" t="s">
        <v>9717</v>
      </c>
      <c r="T583" t="s">
        <v>9724</v>
      </c>
      <c r="U583" s="2" t="s">
        <v>9715</v>
      </c>
      <c r="V583" t="s">
        <v>7830</v>
      </c>
    </row>
    <row r="584" spans="1:22" ht="15.75" hidden="1" thickBot="1" x14ac:dyDescent="0.3">
      <c r="A584" t="s">
        <v>8789</v>
      </c>
      <c r="B584" s="12" t="s">
        <v>10885</v>
      </c>
      <c r="C584" s="20" t="s">
        <v>10024</v>
      </c>
      <c r="D584" t="s">
        <v>0</v>
      </c>
      <c r="E584" t="s">
        <v>10909</v>
      </c>
      <c r="F584" t="s">
        <v>1312</v>
      </c>
      <c r="G584" t="s">
        <v>1313</v>
      </c>
      <c r="H584" s="2">
        <v>0</v>
      </c>
      <c r="I584" s="2">
        <v>0</v>
      </c>
      <c r="J584" s="2">
        <v>0</v>
      </c>
      <c r="K584" s="14">
        <v>7.53</v>
      </c>
      <c r="L584" s="2">
        <v>0</v>
      </c>
      <c r="M584" s="2">
        <v>0</v>
      </c>
      <c r="N584" s="2">
        <v>0</v>
      </c>
      <c r="O584" s="2">
        <v>0.9789000000000001</v>
      </c>
      <c r="P584" s="2">
        <v>8.5089000000000006</v>
      </c>
      <c r="Q584"/>
      <c r="R584" t="s">
        <v>9712</v>
      </c>
      <c r="S584" t="s">
        <v>9717</v>
      </c>
      <c r="T584" t="s">
        <v>9724</v>
      </c>
      <c r="U584" s="2" t="s">
        <v>9715</v>
      </c>
      <c r="V584" t="s">
        <v>7830</v>
      </c>
    </row>
    <row r="585" spans="1:22" ht="15.75" hidden="1" thickBot="1" x14ac:dyDescent="0.3">
      <c r="A585" t="s">
        <v>8789</v>
      </c>
      <c r="B585" s="12" t="s">
        <v>10885</v>
      </c>
      <c r="C585" s="20" t="s">
        <v>10024</v>
      </c>
      <c r="D585" t="s">
        <v>0</v>
      </c>
      <c r="E585" t="s">
        <v>10908</v>
      </c>
      <c r="F585" t="s">
        <v>1312</v>
      </c>
      <c r="G585" t="s">
        <v>1313</v>
      </c>
      <c r="H585" s="2">
        <v>0</v>
      </c>
      <c r="I585" s="2">
        <v>0</v>
      </c>
      <c r="J585" s="2">
        <v>0</v>
      </c>
      <c r="K585" s="14">
        <v>90.8</v>
      </c>
      <c r="L585" s="2">
        <v>0</v>
      </c>
      <c r="M585" s="2">
        <v>0</v>
      </c>
      <c r="N585" s="2">
        <v>0</v>
      </c>
      <c r="O585" s="2">
        <v>11.804</v>
      </c>
      <c r="P585" s="2">
        <v>102.604</v>
      </c>
      <c r="Q585"/>
      <c r="R585" t="s">
        <v>9712</v>
      </c>
      <c r="S585" t="s">
        <v>9717</v>
      </c>
      <c r="T585" t="s">
        <v>9724</v>
      </c>
      <c r="U585" s="2" t="s">
        <v>9715</v>
      </c>
      <c r="V585" t="s">
        <v>7830</v>
      </c>
    </row>
    <row r="586" spans="1:22" ht="15.75" hidden="1" thickBot="1" x14ac:dyDescent="0.3">
      <c r="A586" t="s">
        <v>8789</v>
      </c>
      <c r="B586" s="12" t="s">
        <v>10885</v>
      </c>
      <c r="C586" s="20" t="s">
        <v>10024</v>
      </c>
      <c r="D586" t="s">
        <v>0</v>
      </c>
      <c r="E586" t="s">
        <v>10907</v>
      </c>
      <c r="F586" t="s">
        <v>6776</v>
      </c>
      <c r="G586" t="s">
        <v>6777</v>
      </c>
      <c r="H586" s="2">
        <v>0</v>
      </c>
      <c r="I586" s="2">
        <v>0</v>
      </c>
      <c r="J586" s="2">
        <v>0</v>
      </c>
      <c r="K586" s="14">
        <v>135.76</v>
      </c>
      <c r="L586" s="2">
        <v>0</v>
      </c>
      <c r="M586" s="2">
        <v>0</v>
      </c>
      <c r="N586" s="2">
        <v>0</v>
      </c>
      <c r="O586" s="2">
        <v>17.648799999999998</v>
      </c>
      <c r="P586" s="2">
        <v>153.40879999999999</v>
      </c>
      <c r="Q586"/>
      <c r="R586" t="s">
        <v>9712</v>
      </c>
      <c r="S586" t="s">
        <v>9717</v>
      </c>
      <c r="T586" t="s">
        <v>9724</v>
      </c>
      <c r="U586" s="2" t="s">
        <v>9715</v>
      </c>
      <c r="V586" t="s">
        <v>7830</v>
      </c>
    </row>
    <row r="587" spans="1:22" ht="15.75" hidden="1" thickBot="1" x14ac:dyDescent="0.3">
      <c r="A587" t="s">
        <v>8789</v>
      </c>
      <c r="B587" s="12" t="s">
        <v>10885</v>
      </c>
      <c r="C587" s="20" t="s">
        <v>10024</v>
      </c>
      <c r="D587" t="s">
        <v>0</v>
      </c>
      <c r="E587" t="s">
        <v>10906</v>
      </c>
      <c r="F587" t="s">
        <v>2700</v>
      </c>
      <c r="G587" t="s">
        <v>2701</v>
      </c>
      <c r="H587" s="2">
        <v>0</v>
      </c>
      <c r="I587" s="2">
        <v>0</v>
      </c>
      <c r="J587" s="2">
        <v>0</v>
      </c>
      <c r="K587" s="14">
        <v>61.16</v>
      </c>
      <c r="L587" s="2">
        <v>0</v>
      </c>
      <c r="M587" s="2">
        <v>0</v>
      </c>
      <c r="N587" s="2">
        <v>0</v>
      </c>
      <c r="O587" s="2">
        <v>7.9508000000000001</v>
      </c>
      <c r="P587" s="2">
        <v>69.110799999999998</v>
      </c>
      <c r="Q587"/>
      <c r="R587" t="s">
        <v>9712</v>
      </c>
      <c r="S587" t="s">
        <v>9717</v>
      </c>
      <c r="T587" t="s">
        <v>9724</v>
      </c>
      <c r="U587" s="2" t="s">
        <v>9715</v>
      </c>
      <c r="V587" t="s">
        <v>7830</v>
      </c>
    </row>
    <row r="588" spans="1:22" ht="15.75" hidden="1" thickBot="1" x14ac:dyDescent="0.3">
      <c r="A588" t="s">
        <v>8789</v>
      </c>
      <c r="B588" s="12" t="s">
        <v>10885</v>
      </c>
      <c r="C588" s="20" t="s">
        <v>10024</v>
      </c>
      <c r="D588" t="s">
        <v>0</v>
      </c>
      <c r="E588" t="s">
        <v>10905</v>
      </c>
      <c r="F588" t="s">
        <v>1328</v>
      </c>
      <c r="G588" t="s">
        <v>1329</v>
      </c>
      <c r="H588" s="2">
        <v>0</v>
      </c>
      <c r="I588" s="2">
        <v>0</v>
      </c>
      <c r="J588" s="2">
        <v>0</v>
      </c>
      <c r="K588" s="14">
        <v>113.19</v>
      </c>
      <c r="L588" s="2">
        <v>0</v>
      </c>
      <c r="M588" s="2">
        <v>0</v>
      </c>
      <c r="N588" s="2">
        <v>0</v>
      </c>
      <c r="O588" s="2">
        <v>14.714700000000001</v>
      </c>
      <c r="P588" s="2">
        <v>127.90469999999999</v>
      </c>
      <c r="Q588"/>
      <c r="R588" t="s">
        <v>9712</v>
      </c>
      <c r="S588" t="s">
        <v>9717</v>
      </c>
      <c r="T588" t="s">
        <v>9724</v>
      </c>
      <c r="U588" s="2" t="s">
        <v>9715</v>
      </c>
      <c r="V588" t="s">
        <v>7830</v>
      </c>
    </row>
    <row r="589" spans="1:22" ht="15.75" hidden="1" thickBot="1" x14ac:dyDescent="0.3">
      <c r="A589" t="s">
        <v>8789</v>
      </c>
      <c r="B589" s="12" t="s">
        <v>10856</v>
      </c>
      <c r="C589" s="20" t="s">
        <v>10024</v>
      </c>
      <c r="D589" t="s">
        <v>0</v>
      </c>
      <c r="E589" t="s">
        <v>10904</v>
      </c>
      <c r="F589" t="s">
        <v>2323</v>
      </c>
      <c r="G589" t="s">
        <v>2324</v>
      </c>
      <c r="H589" s="2">
        <v>0</v>
      </c>
      <c r="I589" s="2">
        <v>0</v>
      </c>
      <c r="J589" s="2">
        <v>0</v>
      </c>
      <c r="K589" s="14">
        <v>1.32</v>
      </c>
      <c r="L589" s="2">
        <v>0</v>
      </c>
      <c r="M589" s="2">
        <v>0</v>
      </c>
      <c r="N589" s="2">
        <v>0</v>
      </c>
      <c r="O589" s="2">
        <v>0.1716</v>
      </c>
      <c r="P589" s="2">
        <v>1.4916</v>
      </c>
      <c r="Q589"/>
      <c r="R589" t="s">
        <v>9712</v>
      </c>
      <c r="S589" t="s">
        <v>9717</v>
      </c>
      <c r="T589" t="s">
        <v>9724</v>
      </c>
      <c r="U589" s="2" t="s">
        <v>9715</v>
      </c>
      <c r="V589" t="s">
        <v>7830</v>
      </c>
    </row>
    <row r="590" spans="1:22" ht="15.75" hidden="1" thickBot="1" x14ac:dyDescent="0.3">
      <c r="A590" t="s">
        <v>8789</v>
      </c>
      <c r="B590" s="12" t="s">
        <v>10856</v>
      </c>
      <c r="C590" s="20" t="s">
        <v>10024</v>
      </c>
      <c r="D590" t="s">
        <v>0</v>
      </c>
      <c r="E590" t="s">
        <v>10903</v>
      </c>
      <c r="F590" t="s">
        <v>2323</v>
      </c>
      <c r="G590" t="s">
        <v>2324</v>
      </c>
      <c r="H590" s="2">
        <v>0</v>
      </c>
      <c r="I590" s="2">
        <v>0</v>
      </c>
      <c r="J590" s="2">
        <v>0</v>
      </c>
      <c r="K590" s="14">
        <v>7.57</v>
      </c>
      <c r="L590" s="2">
        <v>0</v>
      </c>
      <c r="M590" s="2">
        <v>0</v>
      </c>
      <c r="N590" s="2">
        <v>0</v>
      </c>
      <c r="O590" s="2">
        <v>0.98410000000000009</v>
      </c>
      <c r="P590" s="2">
        <v>8.5541</v>
      </c>
      <c r="Q590"/>
      <c r="R590" t="s">
        <v>9712</v>
      </c>
      <c r="S590" t="s">
        <v>9717</v>
      </c>
      <c r="T590" t="s">
        <v>9724</v>
      </c>
      <c r="U590" s="2" t="s">
        <v>9715</v>
      </c>
      <c r="V590" t="s">
        <v>7830</v>
      </c>
    </row>
    <row r="591" spans="1:22" ht="15.75" hidden="1" thickBot="1" x14ac:dyDescent="0.3">
      <c r="A591" t="s">
        <v>8789</v>
      </c>
      <c r="B591" s="12" t="s">
        <v>10901</v>
      </c>
      <c r="C591" s="20" t="s">
        <v>10024</v>
      </c>
      <c r="D591" t="s">
        <v>0</v>
      </c>
      <c r="E591" t="s">
        <v>10902</v>
      </c>
      <c r="F591" t="s">
        <v>1328</v>
      </c>
      <c r="G591" t="s">
        <v>1329</v>
      </c>
      <c r="H591" s="2">
        <v>0</v>
      </c>
      <c r="I591" s="2">
        <v>0</v>
      </c>
      <c r="J591" s="2">
        <v>0</v>
      </c>
      <c r="K591" s="14">
        <v>15.31</v>
      </c>
      <c r="L591" s="2">
        <v>0</v>
      </c>
      <c r="M591" s="2">
        <v>0</v>
      </c>
      <c r="N591" s="2">
        <v>0</v>
      </c>
      <c r="O591" s="2">
        <v>1.9903000000000002</v>
      </c>
      <c r="P591" s="2">
        <v>17.3003</v>
      </c>
      <c r="Q591"/>
      <c r="R591" t="s">
        <v>9712</v>
      </c>
      <c r="S591" t="s">
        <v>9717</v>
      </c>
      <c r="T591" t="s">
        <v>9724</v>
      </c>
      <c r="U591" s="2" t="s">
        <v>9715</v>
      </c>
      <c r="V591" t="s">
        <v>7830</v>
      </c>
    </row>
    <row r="592" spans="1:22" ht="15.75" hidden="1" thickBot="1" x14ac:dyDescent="0.3">
      <c r="A592" t="s">
        <v>8789</v>
      </c>
      <c r="B592" s="12" t="s">
        <v>10855</v>
      </c>
      <c r="C592" s="20" t="s">
        <v>10024</v>
      </c>
      <c r="D592" t="s">
        <v>0</v>
      </c>
      <c r="E592" t="s">
        <v>10900</v>
      </c>
      <c r="F592" t="s">
        <v>6776</v>
      </c>
      <c r="G592" t="s">
        <v>6777</v>
      </c>
      <c r="H592" s="2">
        <v>0</v>
      </c>
      <c r="I592" s="2">
        <v>0</v>
      </c>
      <c r="J592" s="2">
        <v>0</v>
      </c>
      <c r="K592" s="14">
        <v>101.5</v>
      </c>
      <c r="L592" s="2">
        <v>0</v>
      </c>
      <c r="M592" s="2">
        <v>0</v>
      </c>
      <c r="N592" s="2">
        <v>0</v>
      </c>
      <c r="O592" s="2">
        <v>13.195</v>
      </c>
      <c r="P592" s="2">
        <v>114.69499999999999</v>
      </c>
      <c r="Q592"/>
      <c r="R592" t="s">
        <v>9712</v>
      </c>
      <c r="S592" t="s">
        <v>9717</v>
      </c>
      <c r="T592" t="s">
        <v>9724</v>
      </c>
      <c r="U592" s="2" t="s">
        <v>9715</v>
      </c>
      <c r="V592" t="s">
        <v>7830</v>
      </c>
    </row>
    <row r="593" spans="1:22" ht="15.75" hidden="1" thickBot="1" x14ac:dyDescent="0.3">
      <c r="A593" t="s">
        <v>8789</v>
      </c>
      <c r="B593" s="12" t="s">
        <v>10867</v>
      </c>
      <c r="C593" s="20" t="s">
        <v>10024</v>
      </c>
      <c r="D593" t="s">
        <v>0</v>
      </c>
      <c r="E593" t="s">
        <v>10899</v>
      </c>
      <c r="F593" t="s">
        <v>1738</v>
      </c>
      <c r="G593" t="s">
        <v>1739</v>
      </c>
      <c r="H593" s="2">
        <v>260.67</v>
      </c>
      <c r="I593" s="2">
        <v>0</v>
      </c>
      <c r="J593" s="2">
        <v>0</v>
      </c>
      <c r="K593" s="14">
        <v>27.92</v>
      </c>
      <c r="L593" s="2">
        <v>0</v>
      </c>
      <c r="M593" s="2">
        <v>0</v>
      </c>
      <c r="N593" s="2">
        <v>0</v>
      </c>
      <c r="O593" s="2">
        <v>3.6296000000000004</v>
      </c>
      <c r="P593" s="2">
        <v>292.21960000000001</v>
      </c>
      <c r="Q593"/>
      <c r="R593" t="s">
        <v>9712</v>
      </c>
      <c r="S593" t="s">
        <v>9717</v>
      </c>
      <c r="T593" t="s">
        <v>9724</v>
      </c>
      <c r="U593" s="2" t="s">
        <v>9722</v>
      </c>
      <c r="V593" t="s">
        <v>7830</v>
      </c>
    </row>
    <row r="594" spans="1:22" ht="15.75" hidden="1" thickBot="1" x14ac:dyDescent="0.3">
      <c r="A594" t="s">
        <v>8789</v>
      </c>
      <c r="B594" s="12" t="s">
        <v>10854</v>
      </c>
      <c r="C594" s="20" t="s">
        <v>10024</v>
      </c>
      <c r="D594" t="s">
        <v>0</v>
      </c>
      <c r="E594" t="s">
        <v>10898</v>
      </c>
      <c r="F594" t="s">
        <v>2323</v>
      </c>
      <c r="G594" t="s">
        <v>2324</v>
      </c>
      <c r="H594" s="2">
        <v>0</v>
      </c>
      <c r="I594" s="2">
        <v>0</v>
      </c>
      <c r="J594" s="2">
        <v>0</v>
      </c>
      <c r="K594" s="14">
        <v>16.5</v>
      </c>
      <c r="L594" s="2">
        <v>0</v>
      </c>
      <c r="M594" s="2">
        <v>0</v>
      </c>
      <c r="N594" s="2">
        <v>0</v>
      </c>
      <c r="O594" s="2">
        <v>2.145</v>
      </c>
      <c r="P594" s="2">
        <v>18.645</v>
      </c>
      <c r="Q594"/>
      <c r="R594" t="s">
        <v>9712</v>
      </c>
      <c r="S594" t="s">
        <v>9717</v>
      </c>
      <c r="T594" t="s">
        <v>9724</v>
      </c>
      <c r="U594" s="2" t="s">
        <v>9715</v>
      </c>
      <c r="V594" t="s">
        <v>7830</v>
      </c>
    </row>
    <row r="595" spans="1:22" ht="15.75" hidden="1" thickBot="1" x14ac:dyDescent="0.3">
      <c r="A595" t="s">
        <v>8789</v>
      </c>
      <c r="B595" s="12" t="s">
        <v>10856</v>
      </c>
      <c r="C595" s="20" t="s">
        <v>10024</v>
      </c>
      <c r="D595" t="s">
        <v>0</v>
      </c>
      <c r="E595" t="s">
        <v>10897</v>
      </c>
      <c r="F595" t="s">
        <v>1359</v>
      </c>
      <c r="G595" t="s">
        <v>1360</v>
      </c>
      <c r="H595" s="2">
        <v>0.72000000000000064</v>
      </c>
      <c r="I595" s="2">
        <v>0</v>
      </c>
      <c r="J595" s="2">
        <v>0</v>
      </c>
      <c r="K595" s="14">
        <v>8.2100000000000009</v>
      </c>
      <c r="L595" s="2">
        <v>0</v>
      </c>
      <c r="M595" s="2">
        <v>0</v>
      </c>
      <c r="N595" s="2">
        <v>0</v>
      </c>
      <c r="O595" s="2">
        <v>1.0673000000000001</v>
      </c>
      <c r="P595" s="2">
        <v>9.997300000000001</v>
      </c>
      <c r="Q595"/>
      <c r="R595" t="s">
        <v>9712</v>
      </c>
      <c r="S595" t="s">
        <v>9717</v>
      </c>
      <c r="T595" t="s">
        <v>9724</v>
      </c>
      <c r="U595" s="2" t="s">
        <v>9715</v>
      </c>
      <c r="V595" t="s">
        <v>7830</v>
      </c>
    </row>
    <row r="596" spans="1:22" ht="15.75" hidden="1" thickBot="1" x14ac:dyDescent="0.3">
      <c r="A596" t="s">
        <v>8789</v>
      </c>
      <c r="B596" s="12" t="s">
        <v>10872</v>
      </c>
      <c r="C596" t="s">
        <v>7503</v>
      </c>
      <c r="D596" t="s">
        <v>0</v>
      </c>
      <c r="E596">
        <v>3550</v>
      </c>
      <c r="F596" t="s">
        <v>8871</v>
      </c>
      <c r="G596" t="s">
        <v>8872</v>
      </c>
      <c r="H596" s="2">
        <v>0</v>
      </c>
      <c r="I596" s="2">
        <v>0</v>
      </c>
      <c r="J596" s="2">
        <v>0</v>
      </c>
      <c r="K596" s="14">
        <v>16.37</v>
      </c>
      <c r="L596" s="2">
        <v>0</v>
      </c>
      <c r="M596" s="2">
        <v>0</v>
      </c>
      <c r="N596" s="2">
        <v>0</v>
      </c>
      <c r="O596" s="2">
        <v>2.1281000000000003</v>
      </c>
      <c r="P596" s="2">
        <v>18.498100000000001</v>
      </c>
      <c r="Q596"/>
      <c r="R596" t="s">
        <v>9712</v>
      </c>
      <c r="S596" t="s">
        <v>9717</v>
      </c>
      <c r="T596" t="s">
        <v>9724</v>
      </c>
      <c r="U596" s="2" t="s">
        <v>9715</v>
      </c>
      <c r="V596" t="s">
        <v>7830</v>
      </c>
    </row>
    <row r="597" spans="1:22" ht="15.75" hidden="1" thickBot="1" x14ac:dyDescent="0.3">
      <c r="A597" t="s">
        <v>8789</v>
      </c>
      <c r="B597" s="12" t="s">
        <v>10872</v>
      </c>
      <c r="C597" t="s">
        <v>7503</v>
      </c>
      <c r="D597" t="s">
        <v>0</v>
      </c>
      <c r="E597">
        <v>3548</v>
      </c>
      <c r="F597" t="s">
        <v>8871</v>
      </c>
      <c r="G597" t="s">
        <v>8872</v>
      </c>
      <c r="H597" s="2">
        <v>0</v>
      </c>
      <c r="I597" s="2">
        <v>0</v>
      </c>
      <c r="J597" s="2">
        <v>0</v>
      </c>
      <c r="K597" s="14">
        <v>30.62</v>
      </c>
      <c r="L597" s="2">
        <v>0</v>
      </c>
      <c r="M597" s="2">
        <v>0</v>
      </c>
      <c r="N597" s="2">
        <v>0</v>
      </c>
      <c r="O597" s="2">
        <v>3.9806000000000004</v>
      </c>
      <c r="P597" s="2">
        <v>34.6006</v>
      </c>
      <c r="Q597"/>
      <c r="R597" t="s">
        <v>9712</v>
      </c>
      <c r="S597" t="s">
        <v>9717</v>
      </c>
      <c r="T597" t="s">
        <v>9724</v>
      </c>
      <c r="U597" s="2" t="s">
        <v>9715</v>
      </c>
      <c r="V597" t="s">
        <v>7830</v>
      </c>
    </row>
    <row r="598" spans="1:22" ht="15.75" hidden="1" thickBot="1" x14ac:dyDescent="0.3">
      <c r="A598" t="s">
        <v>8789</v>
      </c>
      <c r="B598" s="12" t="s">
        <v>10872</v>
      </c>
      <c r="C598" t="s">
        <v>7503</v>
      </c>
      <c r="D598" t="s">
        <v>0</v>
      </c>
      <c r="E598">
        <v>2275</v>
      </c>
      <c r="F598" t="s">
        <v>8871</v>
      </c>
      <c r="G598" t="s">
        <v>8872</v>
      </c>
      <c r="H598" s="2">
        <v>0</v>
      </c>
      <c r="I598" s="2">
        <v>0</v>
      </c>
      <c r="J598" s="2">
        <v>0</v>
      </c>
      <c r="K598" s="14">
        <v>27.7</v>
      </c>
      <c r="L598" s="2">
        <v>0</v>
      </c>
      <c r="M598" s="2">
        <v>0</v>
      </c>
      <c r="N598" s="2">
        <v>0</v>
      </c>
      <c r="O598" s="2">
        <v>3.601</v>
      </c>
      <c r="P598" s="2">
        <v>31.300999999999998</v>
      </c>
      <c r="Q598"/>
      <c r="R598" t="s">
        <v>9712</v>
      </c>
      <c r="S598" t="s">
        <v>9717</v>
      </c>
      <c r="T598" t="s">
        <v>9724</v>
      </c>
      <c r="U598" s="2" t="s">
        <v>9715</v>
      </c>
      <c r="V598" t="s">
        <v>7830</v>
      </c>
    </row>
    <row r="599" spans="1:22" ht="15.75" hidden="1" thickBot="1" x14ac:dyDescent="0.3">
      <c r="A599" t="s">
        <v>8789</v>
      </c>
      <c r="B599" s="12" t="s">
        <v>10872</v>
      </c>
      <c r="C599" t="s">
        <v>7503</v>
      </c>
      <c r="D599" t="s">
        <v>0</v>
      </c>
      <c r="E599">
        <v>2737</v>
      </c>
      <c r="F599" t="s">
        <v>8881</v>
      </c>
      <c r="G599" t="s">
        <v>8882</v>
      </c>
      <c r="H599" s="2">
        <v>0</v>
      </c>
      <c r="I599" s="2">
        <v>0</v>
      </c>
      <c r="J599" s="2">
        <v>0</v>
      </c>
      <c r="K599" s="14">
        <v>28</v>
      </c>
      <c r="L599" s="2">
        <v>0</v>
      </c>
      <c r="M599" s="2">
        <v>0</v>
      </c>
      <c r="N599" s="2">
        <v>0</v>
      </c>
      <c r="O599" s="2">
        <v>3.64</v>
      </c>
      <c r="P599" s="2">
        <v>31.64</v>
      </c>
      <c r="Q599"/>
      <c r="R599" t="s">
        <v>9712</v>
      </c>
      <c r="S599" t="s">
        <v>9717</v>
      </c>
      <c r="T599" t="s">
        <v>9724</v>
      </c>
      <c r="U599" s="2" t="s">
        <v>9715</v>
      </c>
      <c r="V599" t="s">
        <v>7830</v>
      </c>
    </row>
    <row r="600" spans="1:22" ht="15.75" hidden="1" thickBot="1" x14ac:dyDescent="0.3">
      <c r="A600" t="s">
        <v>8789</v>
      </c>
      <c r="B600" s="12" t="s">
        <v>10872</v>
      </c>
      <c r="C600" t="s">
        <v>7503</v>
      </c>
      <c r="D600" t="s">
        <v>0</v>
      </c>
      <c r="E600">
        <v>8355</v>
      </c>
      <c r="F600" t="s">
        <v>8945</v>
      </c>
      <c r="G600" t="s">
        <v>8946</v>
      </c>
      <c r="H600" s="2">
        <v>1.0199999999999996</v>
      </c>
      <c r="I600" s="2">
        <v>0</v>
      </c>
      <c r="J600" s="2">
        <v>0</v>
      </c>
      <c r="K600" s="14">
        <v>16.8</v>
      </c>
      <c r="L600" s="2">
        <v>0</v>
      </c>
      <c r="M600" s="2">
        <v>0</v>
      </c>
      <c r="N600" s="2">
        <v>0</v>
      </c>
      <c r="O600" s="2">
        <v>2.1840000000000002</v>
      </c>
      <c r="P600" s="2">
        <v>20.004000000000001</v>
      </c>
      <c r="Q600"/>
      <c r="R600" t="s">
        <v>9712</v>
      </c>
      <c r="S600" t="s">
        <v>9717</v>
      </c>
      <c r="T600" t="s">
        <v>9724</v>
      </c>
      <c r="U600" s="2" t="s">
        <v>9715</v>
      </c>
      <c r="V600" t="s">
        <v>7830</v>
      </c>
    </row>
    <row r="601" spans="1:22" ht="15.75" hidden="1" thickBot="1" x14ac:dyDescent="0.3">
      <c r="A601" t="s">
        <v>8789</v>
      </c>
      <c r="B601" s="12" t="s">
        <v>10872</v>
      </c>
      <c r="C601" t="s">
        <v>7503</v>
      </c>
      <c r="D601" t="s">
        <v>0</v>
      </c>
      <c r="E601">
        <v>24787</v>
      </c>
      <c r="F601" t="s">
        <v>8931</v>
      </c>
      <c r="G601" t="s">
        <v>8932</v>
      </c>
      <c r="H601" s="2">
        <v>0</v>
      </c>
      <c r="I601" s="2">
        <v>0</v>
      </c>
      <c r="J601" s="2">
        <v>0</v>
      </c>
      <c r="K601" s="14">
        <v>11.1</v>
      </c>
      <c r="L601" s="2">
        <v>0</v>
      </c>
      <c r="M601" s="2">
        <v>0</v>
      </c>
      <c r="N601" s="2">
        <v>0</v>
      </c>
      <c r="O601" s="2">
        <v>1.4430000000000001</v>
      </c>
      <c r="P601" s="2">
        <v>12.542999999999999</v>
      </c>
      <c r="Q601"/>
      <c r="R601" t="s">
        <v>9712</v>
      </c>
      <c r="S601" t="s">
        <v>9717</v>
      </c>
      <c r="T601" t="s">
        <v>9724</v>
      </c>
      <c r="U601" s="2" t="s">
        <v>9715</v>
      </c>
      <c r="V601" t="s">
        <v>7830</v>
      </c>
    </row>
    <row r="602" spans="1:22" ht="15.75" hidden="1" thickBot="1" x14ac:dyDescent="0.3">
      <c r="A602" t="s">
        <v>8789</v>
      </c>
      <c r="B602" s="12" t="s">
        <v>10872</v>
      </c>
      <c r="C602" t="s">
        <v>7503</v>
      </c>
      <c r="D602" t="s">
        <v>0</v>
      </c>
      <c r="E602">
        <v>24788</v>
      </c>
      <c r="F602" t="s">
        <v>8931</v>
      </c>
      <c r="G602" t="s">
        <v>8932</v>
      </c>
      <c r="H602" s="2">
        <v>0</v>
      </c>
      <c r="I602" s="2">
        <v>0</v>
      </c>
      <c r="J602" s="2">
        <v>0</v>
      </c>
      <c r="K602" s="14">
        <v>27.84</v>
      </c>
      <c r="L602" s="2">
        <v>0</v>
      </c>
      <c r="M602" s="2">
        <v>0</v>
      </c>
      <c r="N602" s="2">
        <v>0</v>
      </c>
      <c r="O602" s="2">
        <v>3.6192000000000002</v>
      </c>
      <c r="P602" s="2">
        <v>31.459199999999999</v>
      </c>
      <c r="Q602"/>
      <c r="R602" t="s">
        <v>9712</v>
      </c>
      <c r="S602" t="s">
        <v>9717</v>
      </c>
      <c r="T602" t="s">
        <v>9724</v>
      </c>
      <c r="U602" s="2" t="s">
        <v>9715</v>
      </c>
      <c r="V602" t="s">
        <v>7830</v>
      </c>
    </row>
    <row r="603" spans="1:22" ht="15.75" hidden="1" thickBot="1" x14ac:dyDescent="0.3">
      <c r="A603" t="s">
        <v>8789</v>
      </c>
      <c r="B603" s="12" t="s">
        <v>10872</v>
      </c>
      <c r="C603" t="s">
        <v>7503</v>
      </c>
      <c r="D603" t="s">
        <v>0</v>
      </c>
      <c r="E603">
        <v>2726</v>
      </c>
      <c r="F603" t="s">
        <v>8881</v>
      </c>
      <c r="G603" t="s">
        <v>8882</v>
      </c>
      <c r="H603" s="2">
        <v>0</v>
      </c>
      <c r="I603" s="2">
        <v>0</v>
      </c>
      <c r="J603" s="2">
        <v>0</v>
      </c>
      <c r="K603" s="14">
        <v>22.8</v>
      </c>
      <c r="L603" s="2">
        <v>0</v>
      </c>
      <c r="M603" s="2">
        <v>0</v>
      </c>
      <c r="N603" s="2">
        <v>0</v>
      </c>
      <c r="O603" s="2">
        <v>2.9640000000000004</v>
      </c>
      <c r="P603" s="2">
        <v>25.764000000000003</v>
      </c>
      <c r="Q603"/>
      <c r="R603" t="s">
        <v>9712</v>
      </c>
      <c r="S603" t="s">
        <v>9717</v>
      </c>
      <c r="T603" t="s">
        <v>9724</v>
      </c>
      <c r="U603" s="2" t="s">
        <v>9715</v>
      </c>
      <c r="V603" t="s">
        <v>7830</v>
      </c>
    </row>
    <row r="604" spans="1:22" ht="15.75" hidden="1" thickBot="1" x14ac:dyDescent="0.3">
      <c r="A604" t="s">
        <v>8789</v>
      </c>
      <c r="B604" s="12" t="s">
        <v>10872</v>
      </c>
      <c r="C604" t="s">
        <v>7503</v>
      </c>
      <c r="D604" t="s">
        <v>0</v>
      </c>
      <c r="E604">
        <v>19826</v>
      </c>
      <c r="F604" t="s">
        <v>8977</v>
      </c>
      <c r="G604" t="s">
        <v>8978</v>
      </c>
      <c r="H604" s="2">
        <v>1.7100000000000009</v>
      </c>
      <c r="I604" s="2">
        <v>0</v>
      </c>
      <c r="J604" s="2">
        <v>0</v>
      </c>
      <c r="K604" s="14">
        <v>16.190000000000001</v>
      </c>
      <c r="L604" s="2">
        <v>0</v>
      </c>
      <c r="M604" s="2">
        <v>0</v>
      </c>
      <c r="N604" s="2">
        <v>0</v>
      </c>
      <c r="O604" s="2">
        <v>2.1047000000000002</v>
      </c>
      <c r="P604" s="2">
        <v>20.004700000000003</v>
      </c>
      <c r="Q604"/>
      <c r="R604" t="s">
        <v>9712</v>
      </c>
      <c r="S604" t="s">
        <v>9717</v>
      </c>
      <c r="T604" t="s">
        <v>9724</v>
      </c>
      <c r="U604" s="2" t="s">
        <v>9715</v>
      </c>
      <c r="V604" t="s">
        <v>7830</v>
      </c>
    </row>
    <row r="605" spans="1:22" ht="15.75" hidden="1" thickBot="1" x14ac:dyDescent="0.3">
      <c r="A605" t="s">
        <v>8789</v>
      </c>
      <c r="B605" s="12" t="s">
        <v>10871</v>
      </c>
      <c r="C605" t="s">
        <v>7503</v>
      </c>
      <c r="D605" t="s">
        <v>0</v>
      </c>
      <c r="E605">
        <v>40</v>
      </c>
      <c r="F605" t="s">
        <v>9959</v>
      </c>
      <c r="G605" t="s">
        <v>9960</v>
      </c>
      <c r="H605" s="2">
        <v>0</v>
      </c>
      <c r="I605" s="2">
        <v>0</v>
      </c>
      <c r="J605" s="2">
        <v>0</v>
      </c>
      <c r="K605" s="14">
        <v>25.5</v>
      </c>
      <c r="L605" s="2">
        <v>0</v>
      </c>
      <c r="M605" s="2">
        <v>0</v>
      </c>
      <c r="N605" s="2">
        <v>0</v>
      </c>
      <c r="O605" s="2">
        <v>3.3149999999999999</v>
      </c>
      <c r="P605" s="2">
        <v>28.815000000000001</v>
      </c>
      <c r="Q605"/>
      <c r="R605" t="s">
        <v>9712</v>
      </c>
      <c r="S605" t="s">
        <v>9717</v>
      </c>
      <c r="T605" t="s">
        <v>9724</v>
      </c>
      <c r="U605" s="2" t="s">
        <v>9715</v>
      </c>
      <c r="V605" t="s">
        <v>7830</v>
      </c>
    </row>
    <row r="606" spans="1:22" ht="15.75" hidden="1" thickBot="1" x14ac:dyDescent="0.3">
      <c r="A606" t="s">
        <v>8789</v>
      </c>
      <c r="B606" s="12" t="s">
        <v>10870</v>
      </c>
      <c r="C606" t="s">
        <v>7503</v>
      </c>
      <c r="D606" t="s">
        <v>0</v>
      </c>
      <c r="E606">
        <v>19548</v>
      </c>
      <c r="F606" t="s">
        <v>8977</v>
      </c>
      <c r="G606" t="s">
        <v>8978</v>
      </c>
      <c r="H606" s="2">
        <v>1.7100000000000009</v>
      </c>
      <c r="I606" s="2">
        <v>0</v>
      </c>
      <c r="J606" s="2">
        <v>0</v>
      </c>
      <c r="K606" s="14">
        <v>16.190000000000001</v>
      </c>
      <c r="L606" s="2">
        <v>0</v>
      </c>
      <c r="M606" s="2">
        <v>0</v>
      </c>
      <c r="N606" s="2">
        <v>0</v>
      </c>
      <c r="O606" s="2">
        <v>2.1047000000000002</v>
      </c>
      <c r="P606" s="2">
        <v>20.004700000000003</v>
      </c>
      <c r="Q606"/>
      <c r="R606" t="s">
        <v>9712</v>
      </c>
      <c r="S606" t="s">
        <v>9717</v>
      </c>
      <c r="T606" t="s">
        <v>9724</v>
      </c>
      <c r="U606" s="2" t="s">
        <v>9715</v>
      </c>
      <c r="V606" t="s">
        <v>7830</v>
      </c>
    </row>
    <row r="607" spans="1:22" ht="15.75" hidden="1" thickBot="1" x14ac:dyDescent="0.3">
      <c r="A607" t="s">
        <v>8789</v>
      </c>
      <c r="B607" s="12" t="s">
        <v>10869</v>
      </c>
      <c r="C607" t="s">
        <v>7503</v>
      </c>
      <c r="D607" t="s">
        <v>0</v>
      </c>
      <c r="E607">
        <v>1198</v>
      </c>
      <c r="F607" t="s">
        <v>10858</v>
      </c>
      <c r="G607" t="s">
        <v>10859</v>
      </c>
      <c r="H607" s="2">
        <v>0</v>
      </c>
      <c r="I607" s="2">
        <v>0</v>
      </c>
      <c r="J607" s="2">
        <v>0</v>
      </c>
      <c r="K607" s="14">
        <v>70.040000000000006</v>
      </c>
      <c r="L607" s="2">
        <v>0</v>
      </c>
      <c r="M607" s="2">
        <v>0</v>
      </c>
      <c r="N607" s="2">
        <v>0</v>
      </c>
      <c r="O607" s="2">
        <v>9.1052000000000017</v>
      </c>
      <c r="P607" s="2">
        <v>79.145200000000003</v>
      </c>
      <c r="Q607"/>
      <c r="R607" t="s">
        <v>9712</v>
      </c>
      <c r="S607" t="s">
        <v>9717</v>
      </c>
      <c r="T607" t="s">
        <v>9724</v>
      </c>
      <c r="U607" s="2" t="s">
        <v>9715</v>
      </c>
      <c r="V607" t="s">
        <v>7830</v>
      </c>
    </row>
    <row r="608" spans="1:22" ht="15.75" hidden="1" thickBot="1" x14ac:dyDescent="0.3">
      <c r="A608" t="s">
        <v>8789</v>
      </c>
      <c r="B608" s="12" t="s">
        <v>10869</v>
      </c>
      <c r="C608" t="s">
        <v>7503</v>
      </c>
      <c r="D608" t="s">
        <v>0</v>
      </c>
      <c r="E608">
        <v>21495</v>
      </c>
      <c r="F608" t="s">
        <v>5962</v>
      </c>
      <c r="G608" t="s">
        <v>5963</v>
      </c>
      <c r="H608" s="2">
        <v>0</v>
      </c>
      <c r="I608" s="2">
        <v>0</v>
      </c>
      <c r="J608" s="2">
        <v>0</v>
      </c>
      <c r="K608" s="14">
        <v>18.75</v>
      </c>
      <c r="L608" s="2">
        <v>0</v>
      </c>
      <c r="M608" s="2">
        <v>0</v>
      </c>
      <c r="N608" s="2">
        <v>0</v>
      </c>
      <c r="O608" s="2">
        <v>2.4375</v>
      </c>
      <c r="P608" s="2">
        <v>21.1875</v>
      </c>
      <c r="Q608"/>
      <c r="R608" t="s">
        <v>9712</v>
      </c>
      <c r="S608" t="s">
        <v>9717</v>
      </c>
      <c r="T608" t="s">
        <v>9724</v>
      </c>
      <c r="U608" s="2" t="s">
        <v>9715</v>
      </c>
      <c r="V608" t="s">
        <v>7830</v>
      </c>
    </row>
    <row r="609" spans="1:22" ht="15.75" hidden="1" thickBot="1" x14ac:dyDescent="0.3">
      <c r="A609" t="s">
        <v>8789</v>
      </c>
      <c r="B609" s="12" t="s">
        <v>10868</v>
      </c>
      <c r="C609" t="s">
        <v>7503</v>
      </c>
      <c r="D609" t="s">
        <v>0</v>
      </c>
      <c r="E609">
        <v>35754</v>
      </c>
      <c r="F609" t="s">
        <v>1446</v>
      </c>
      <c r="G609" t="s">
        <v>1447</v>
      </c>
      <c r="H609" s="2">
        <v>1.2300000000000004</v>
      </c>
      <c r="I609" s="2">
        <v>0</v>
      </c>
      <c r="J609" s="2">
        <v>0</v>
      </c>
      <c r="K609" s="14">
        <v>12.19</v>
      </c>
      <c r="L609" s="2">
        <v>0</v>
      </c>
      <c r="M609" s="2">
        <v>0</v>
      </c>
      <c r="N609" s="2">
        <v>0</v>
      </c>
      <c r="O609" s="2">
        <v>1.5847</v>
      </c>
      <c r="P609" s="2">
        <v>15.0047</v>
      </c>
      <c r="Q609"/>
      <c r="R609" t="s">
        <v>9712</v>
      </c>
      <c r="S609" t="s">
        <v>9717</v>
      </c>
      <c r="T609" t="s">
        <v>9724</v>
      </c>
      <c r="U609" s="2" t="s">
        <v>9715</v>
      </c>
      <c r="V609" t="s">
        <v>7830</v>
      </c>
    </row>
    <row r="610" spans="1:22" ht="15.75" hidden="1" thickBot="1" x14ac:dyDescent="0.3">
      <c r="A610" t="s">
        <v>8789</v>
      </c>
      <c r="B610" s="12" t="s">
        <v>10868</v>
      </c>
      <c r="C610" t="s">
        <v>7503</v>
      </c>
      <c r="D610" t="s">
        <v>0</v>
      </c>
      <c r="E610">
        <v>2084</v>
      </c>
      <c r="F610" t="s">
        <v>8871</v>
      </c>
      <c r="G610" t="s">
        <v>8872</v>
      </c>
      <c r="H610" s="2">
        <v>0</v>
      </c>
      <c r="I610" s="2">
        <v>0</v>
      </c>
      <c r="J610" s="2">
        <v>0</v>
      </c>
      <c r="K610" s="14">
        <v>10.44</v>
      </c>
      <c r="L610" s="2">
        <v>0</v>
      </c>
      <c r="M610" s="2">
        <v>0</v>
      </c>
      <c r="N610" s="2">
        <v>0</v>
      </c>
      <c r="O610" s="2">
        <v>1.3572</v>
      </c>
      <c r="P610" s="2">
        <v>11.7972</v>
      </c>
      <c r="Q610"/>
      <c r="R610" t="s">
        <v>9712</v>
      </c>
      <c r="S610" t="s">
        <v>9717</v>
      </c>
      <c r="T610" t="s">
        <v>9724</v>
      </c>
      <c r="U610" s="2" t="s">
        <v>9715</v>
      </c>
      <c r="V610" t="s">
        <v>7830</v>
      </c>
    </row>
    <row r="611" spans="1:22" ht="15.75" hidden="1" thickBot="1" x14ac:dyDescent="0.3">
      <c r="A611" t="s">
        <v>8789</v>
      </c>
      <c r="B611" s="12" t="s">
        <v>10867</v>
      </c>
      <c r="C611" t="s">
        <v>7503</v>
      </c>
      <c r="D611" t="s">
        <v>0</v>
      </c>
      <c r="E611">
        <v>25911</v>
      </c>
      <c r="F611" t="s">
        <v>8908</v>
      </c>
      <c r="G611" t="s">
        <v>8909</v>
      </c>
      <c r="H611" s="2">
        <v>0</v>
      </c>
      <c r="I611" s="2">
        <v>0</v>
      </c>
      <c r="J611" s="2">
        <v>0</v>
      </c>
      <c r="K611" s="14">
        <v>68.47</v>
      </c>
      <c r="L611" s="2">
        <v>0</v>
      </c>
      <c r="M611" s="2">
        <v>0</v>
      </c>
      <c r="N611" s="2">
        <v>0</v>
      </c>
      <c r="O611" s="2">
        <v>8.9010999999999996</v>
      </c>
      <c r="P611" s="2">
        <v>77.371099999999998</v>
      </c>
      <c r="Q611"/>
      <c r="R611" t="s">
        <v>9712</v>
      </c>
      <c r="S611" t="s">
        <v>9717</v>
      </c>
      <c r="T611" t="s">
        <v>9724</v>
      </c>
      <c r="U611" s="2" t="s">
        <v>9715</v>
      </c>
      <c r="V611" t="s">
        <v>7830</v>
      </c>
    </row>
    <row r="612" spans="1:22" ht="15.75" hidden="1" thickBot="1" x14ac:dyDescent="0.3">
      <c r="A612" t="s">
        <v>8789</v>
      </c>
      <c r="B612" s="12" t="s">
        <v>10866</v>
      </c>
      <c r="C612" t="s">
        <v>7503</v>
      </c>
      <c r="D612" t="s">
        <v>0</v>
      </c>
      <c r="E612">
        <v>2251</v>
      </c>
      <c r="F612" t="s">
        <v>8929</v>
      </c>
      <c r="G612" t="s">
        <v>8930</v>
      </c>
      <c r="H612" s="2">
        <v>0</v>
      </c>
      <c r="I612" s="2">
        <v>0</v>
      </c>
      <c r="J612" s="2">
        <v>0</v>
      </c>
      <c r="K612" s="14">
        <v>23</v>
      </c>
      <c r="L612" s="2">
        <v>0</v>
      </c>
      <c r="M612" s="2">
        <v>0</v>
      </c>
      <c r="N612" s="2">
        <v>0</v>
      </c>
      <c r="O612" s="2">
        <v>2.99</v>
      </c>
      <c r="P612" s="2">
        <v>25.990000000000002</v>
      </c>
      <c r="Q612"/>
      <c r="R612" t="s">
        <v>9712</v>
      </c>
      <c r="S612" t="s">
        <v>9717</v>
      </c>
      <c r="T612" t="s">
        <v>9724</v>
      </c>
      <c r="U612" s="2" t="s">
        <v>9715</v>
      </c>
      <c r="V612" t="s">
        <v>7830</v>
      </c>
    </row>
    <row r="613" spans="1:22" ht="15.75" hidden="1" thickBot="1" x14ac:dyDescent="0.3">
      <c r="A613" t="s">
        <v>8789</v>
      </c>
      <c r="B613" s="12" t="s">
        <v>10866</v>
      </c>
      <c r="C613" t="s">
        <v>7503</v>
      </c>
      <c r="D613" t="s">
        <v>0</v>
      </c>
      <c r="E613">
        <v>2624</v>
      </c>
      <c r="F613" t="s">
        <v>8881</v>
      </c>
      <c r="G613" t="s">
        <v>8882</v>
      </c>
      <c r="H613" s="2">
        <v>0</v>
      </c>
      <c r="I613" s="2">
        <v>0</v>
      </c>
      <c r="J613" s="2">
        <v>0</v>
      </c>
      <c r="K613" s="14">
        <v>18.3</v>
      </c>
      <c r="L613" s="2">
        <v>0</v>
      </c>
      <c r="M613" s="2">
        <v>0</v>
      </c>
      <c r="N613" s="2">
        <v>0</v>
      </c>
      <c r="O613" s="2">
        <v>2.379</v>
      </c>
      <c r="P613" s="2">
        <v>20.679000000000002</v>
      </c>
      <c r="Q613"/>
      <c r="R613" t="s">
        <v>9712</v>
      </c>
      <c r="S613" t="s">
        <v>9717</v>
      </c>
      <c r="T613" t="s">
        <v>9724</v>
      </c>
      <c r="U613" s="2" t="s">
        <v>9715</v>
      </c>
      <c r="V613" t="s">
        <v>7830</v>
      </c>
    </row>
    <row r="614" spans="1:22" ht="15.75" hidden="1" thickBot="1" x14ac:dyDescent="0.3">
      <c r="A614" t="s">
        <v>8789</v>
      </c>
      <c r="B614" s="12" t="s">
        <v>10866</v>
      </c>
      <c r="C614" t="s">
        <v>7503</v>
      </c>
      <c r="D614" t="s">
        <v>0</v>
      </c>
      <c r="E614">
        <v>25860</v>
      </c>
      <c r="F614" t="s">
        <v>8908</v>
      </c>
      <c r="G614" t="s">
        <v>8909</v>
      </c>
      <c r="H614" s="2">
        <v>0</v>
      </c>
      <c r="I614" s="2">
        <v>0</v>
      </c>
      <c r="J614" s="2">
        <v>0</v>
      </c>
      <c r="K614" s="14">
        <v>51.68</v>
      </c>
      <c r="L614" s="2">
        <v>0</v>
      </c>
      <c r="M614" s="2">
        <v>0</v>
      </c>
      <c r="N614" s="2">
        <v>0</v>
      </c>
      <c r="O614" s="2">
        <v>6.7183999999999999</v>
      </c>
      <c r="P614" s="2">
        <v>58.398400000000002</v>
      </c>
      <c r="Q614"/>
      <c r="R614" t="s">
        <v>9712</v>
      </c>
      <c r="S614" t="s">
        <v>9717</v>
      </c>
      <c r="T614" t="s">
        <v>9724</v>
      </c>
      <c r="U614" s="2" t="s">
        <v>9715</v>
      </c>
      <c r="V614" t="s">
        <v>7830</v>
      </c>
    </row>
    <row r="615" spans="1:22" ht="15.75" hidden="1" thickBot="1" x14ac:dyDescent="0.3">
      <c r="A615" t="s">
        <v>8789</v>
      </c>
      <c r="B615" s="12" t="s">
        <v>10866</v>
      </c>
      <c r="C615" t="s">
        <v>7503</v>
      </c>
      <c r="D615" t="s">
        <v>0</v>
      </c>
      <c r="E615">
        <v>4621</v>
      </c>
      <c r="F615" t="s">
        <v>8777</v>
      </c>
      <c r="G615" t="s">
        <v>8778</v>
      </c>
      <c r="H615" s="2">
        <v>0.41000000000000014</v>
      </c>
      <c r="I615" s="2">
        <v>0</v>
      </c>
      <c r="J615" s="2">
        <v>0</v>
      </c>
      <c r="K615" s="14">
        <v>4.0599999999999996</v>
      </c>
      <c r="L615" s="2">
        <v>0</v>
      </c>
      <c r="M615" s="2">
        <v>0</v>
      </c>
      <c r="N615" s="2">
        <v>0</v>
      </c>
      <c r="O615" s="2">
        <v>0.52779999999999994</v>
      </c>
      <c r="P615" s="2">
        <v>4.9977999999999998</v>
      </c>
      <c r="Q615"/>
      <c r="R615" t="s">
        <v>9712</v>
      </c>
      <c r="S615" t="s">
        <v>9717</v>
      </c>
      <c r="T615" t="s">
        <v>9724</v>
      </c>
      <c r="U615" s="2" t="s">
        <v>9715</v>
      </c>
      <c r="V615" t="s">
        <v>7830</v>
      </c>
    </row>
    <row r="616" spans="1:22" ht="15.75" hidden="1" thickBot="1" x14ac:dyDescent="0.3">
      <c r="A616" t="s">
        <v>8789</v>
      </c>
      <c r="B616" s="12" t="s">
        <v>10865</v>
      </c>
      <c r="C616" t="s">
        <v>7503</v>
      </c>
      <c r="D616" t="s">
        <v>0</v>
      </c>
      <c r="E616">
        <v>2817</v>
      </c>
      <c r="G616" t="s">
        <v>1503</v>
      </c>
      <c r="H616" s="2">
        <v>0.33999999999999986</v>
      </c>
      <c r="I616" s="2">
        <v>0</v>
      </c>
      <c r="J616" s="2">
        <v>0</v>
      </c>
      <c r="K616" s="14">
        <v>3.24</v>
      </c>
      <c r="L616" s="2">
        <v>0</v>
      </c>
      <c r="M616" s="2">
        <v>0</v>
      </c>
      <c r="N616" s="2">
        <v>0</v>
      </c>
      <c r="O616" s="2">
        <v>0.42120000000000002</v>
      </c>
      <c r="P616" s="2">
        <v>4.0011999999999999</v>
      </c>
      <c r="Q616" t="s">
        <v>8464</v>
      </c>
      <c r="R616" t="s">
        <v>9712</v>
      </c>
      <c r="S616" t="s">
        <v>9717</v>
      </c>
      <c r="T616" t="s">
        <v>9724</v>
      </c>
      <c r="U616" s="2" t="s">
        <v>9715</v>
      </c>
      <c r="V616" t="s">
        <v>7830</v>
      </c>
    </row>
    <row r="617" spans="1:22" ht="15.75" hidden="1" thickBot="1" x14ac:dyDescent="0.3">
      <c r="A617" t="s">
        <v>8789</v>
      </c>
      <c r="B617" s="12" t="s">
        <v>10865</v>
      </c>
      <c r="C617" t="s">
        <v>7503</v>
      </c>
      <c r="D617" t="s">
        <v>0</v>
      </c>
      <c r="E617">
        <v>408</v>
      </c>
      <c r="F617" t="s">
        <v>8843</v>
      </c>
      <c r="G617" t="s">
        <v>8844</v>
      </c>
      <c r="H617" s="2">
        <v>0</v>
      </c>
      <c r="I617" s="2">
        <v>0</v>
      </c>
      <c r="J617" s="2">
        <v>0</v>
      </c>
      <c r="K617" s="14">
        <v>23.37</v>
      </c>
      <c r="L617" s="2">
        <v>0</v>
      </c>
      <c r="M617" s="2">
        <v>0</v>
      </c>
      <c r="N617" s="2">
        <v>0</v>
      </c>
      <c r="O617" s="2">
        <v>3.0381</v>
      </c>
      <c r="P617" s="2">
        <v>26.408100000000001</v>
      </c>
      <c r="Q617"/>
      <c r="R617" t="s">
        <v>9712</v>
      </c>
      <c r="S617" t="s">
        <v>9717</v>
      </c>
      <c r="T617" t="s">
        <v>9724</v>
      </c>
      <c r="U617" s="2" t="s">
        <v>9715</v>
      </c>
      <c r="V617" t="s">
        <v>7830</v>
      </c>
    </row>
    <row r="618" spans="1:22" ht="15.75" hidden="1" thickBot="1" x14ac:dyDescent="0.3">
      <c r="A618" t="s">
        <v>8789</v>
      </c>
      <c r="B618" s="12" t="s">
        <v>10865</v>
      </c>
      <c r="C618" t="s">
        <v>7503</v>
      </c>
      <c r="D618" t="s">
        <v>0</v>
      </c>
      <c r="E618">
        <v>19113</v>
      </c>
      <c r="F618" t="s">
        <v>8977</v>
      </c>
      <c r="G618" t="s">
        <v>8978</v>
      </c>
      <c r="H618" s="2">
        <v>1.7100000000000009</v>
      </c>
      <c r="I618" s="2">
        <v>0</v>
      </c>
      <c r="J618" s="2">
        <v>0</v>
      </c>
      <c r="K618" s="14">
        <v>16.190000000000001</v>
      </c>
      <c r="L618" s="2">
        <v>0</v>
      </c>
      <c r="M618" s="2">
        <v>0</v>
      </c>
      <c r="N618" s="2">
        <v>0</v>
      </c>
      <c r="O618" s="2">
        <v>2.1047000000000002</v>
      </c>
      <c r="P618" s="2">
        <v>20.004700000000003</v>
      </c>
      <c r="Q618"/>
      <c r="R618" t="s">
        <v>9712</v>
      </c>
      <c r="S618" t="s">
        <v>9717</v>
      </c>
      <c r="T618" t="s">
        <v>9724</v>
      </c>
      <c r="U618" s="2" t="s">
        <v>9715</v>
      </c>
      <c r="V618" t="s">
        <v>7830</v>
      </c>
    </row>
    <row r="619" spans="1:22" ht="15.75" hidden="1" thickBot="1" x14ac:dyDescent="0.3">
      <c r="A619" t="s">
        <v>8789</v>
      </c>
      <c r="B619" s="12" t="s">
        <v>10865</v>
      </c>
      <c r="C619" t="s">
        <v>7503</v>
      </c>
      <c r="D619" t="s">
        <v>0</v>
      </c>
      <c r="E619">
        <v>7594</v>
      </c>
      <c r="F619" t="s">
        <v>8945</v>
      </c>
      <c r="G619" t="s">
        <v>8946</v>
      </c>
      <c r="H619" s="2">
        <v>2.75</v>
      </c>
      <c r="I619" s="2">
        <v>0</v>
      </c>
      <c r="J619" s="2">
        <v>0</v>
      </c>
      <c r="K619" s="14">
        <v>30.31</v>
      </c>
      <c r="L619" s="2">
        <v>0</v>
      </c>
      <c r="M619" s="2">
        <v>0</v>
      </c>
      <c r="N619" s="2">
        <v>0</v>
      </c>
      <c r="O619" s="2">
        <v>3.9403000000000001</v>
      </c>
      <c r="P619" s="2">
        <v>37.000300000000003</v>
      </c>
      <c r="Q619"/>
      <c r="R619" t="s">
        <v>9712</v>
      </c>
      <c r="S619" t="s">
        <v>9717</v>
      </c>
      <c r="T619" t="s">
        <v>9724</v>
      </c>
      <c r="U619" s="2" t="s">
        <v>9715</v>
      </c>
      <c r="V619" t="s">
        <v>7830</v>
      </c>
    </row>
    <row r="620" spans="1:22" ht="15.75" hidden="1" thickBot="1" x14ac:dyDescent="0.3">
      <c r="A620" t="s">
        <v>8789</v>
      </c>
      <c r="B620" s="12" t="s">
        <v>10865</v>
      </c>
      <c r="C620" t="s">
        <v>7503</v>
      </c>
      <c r="D620" t="s">
        <v>0</v>
      </c>
      <c r="E620">
        <v>2604</v>
      </c>
      <c r="F620" t="s">
        <v>8881</v>
      </c>
      <c r="G620" t="s">
        <v>8882</v>
      </c>
      <c r="H620" s="2">
        <v>0</v>
      </c>
      <c r="I620" s="2">
        <v>0</v>
      </c>
      <c r="J620" s="2">
        <v>0</v>
      </c>
      <c r="K620" s="14">
        <v>22.8</v>
      </c>
      <c r="L620" s="2">
        <v>0</v>
      </c>
      <c r="M620" s="2">
        <v>0</v>
      </c>
      <c r="N620" s="2">
        <v>0</v>
      </c>
      <c r="O620" s="2">
        <v>2.9640000000000004</v>
      </c>
      <c r="P620" s="2">
        <v>25.764000000000003</v>
      </c>
      <c r="Q620"/>
      <c r="R620" t="s">
        <v>9712</v>
      </c>
      <c r="S620" t="s">
        <v>9717</v>
      </c>
      <c r="T620" t="s">
        <v>9724</v>
      </c>
      <c r="U620" s="2" t="s">
        <v>9715</v>
      </c>
      <c r="V620" t="s">
        <v>7830</v>
      </c>
    </row>
    <row r="621" spans="1:22" ht="15.75" hidden="1" thickBot="1" x14ac:dyDescent="0.3">
      <c r="A621" t="s">
        <v>8789</v>
      </c>
      <c r="B621" s="12" t="s">
        <v>10865</v>
      </c>
      <c r="C621" t="s">
        <v>7503</v>
      </c>
      <c r="D621" t="s">
        <v>0</v>
      </c>
      <c r="E621">
        <v>24587</v>
      </c>
      <c r="F621" t="s">
        <v>8931</v>
      </c>
      <c r="G621" t="s">
        <v>8932</v>
      </c>
      <c r="H621" s="2">
        <v>0</v>
      </c>
      <c r="I621" s="2">
        <v>0</v>
      </c>
      <c r="J621" s="2">
        <v>0</v>
      </c>
      <c r="K621" s="14">
        <v>96.68</v>
      </c>
      <c r="L621" s="2">
        <v>0</v>
      </c>
      <c r="M621" s="2">
        <v>0</v>
      </c>
      <c r="N621" s="2">
        <v>0</v>
      </c>
      <c r="O621" s="2">
        <v>12.5684</v>
      </c>
      <c r="P621" s="2">
        <v>109.2484</v>
      </c>
      <c r="Q621"/>
      <c r="R621" t="s">
        <v>9712</v>
      </c>
      <c r="S621" t="s">
        <v>9717</v>
      </c>
      <c r="T621" t="s">
        <v>9724</v>
      </c>
      <c r="U621" s="2" t="s">
        <v>9715</v>
      </c>
      <c r="V621" t="s">
        <v>7830</v>
      </c>
    </row>
    <row r="622" spans="1:22" ht="15.75" hidden="1" thickBot="1" x14ac:dyDescent="0.3">
      <c r="A622" t="s">
        <v>8789</v>
      </c>
      <c r="B622" s="12" t="s">
        <v>10864</v>
      </c>
      <c r="C622" t="s">
        <v>7503</v>
      </c>
      <c r="D622" t="s">
        <v>0</v>
      </c>
      <c r="E622">
        <v>785150</v>
      </c>
      <c r="F622" t="s">
        <v>2128</v>
      </c>
      <c r="G622" t="s">
        <v>2129</v>
      </c>
      <c r="H622" s="2">
        <v>0</v>
      </c>
      <c r="I622" s="2">
        <v>0</v>
      </c>
      <c r="J622" s="2">
        <v>0</v>
      </c>
      <c r="K622" s="14">
        <v>116.35398230088495</v>
      </c>
      <c r="L622" s="2">
        <v>0</v>
      </c>
      <c r="M622" s="2">
        <v>0</v>
      </c>
      <c r="N622" s="2">
        <v>0</v>
      </c>
      <c r="O622" s="2">
        <v>15.126017699115044</v>
      </c>
      <c r="P622" s="2">
        <v>131.47999999999999</v>
      </c>
      <c r="Q622"/>
      <c r="R622" t="s">
        <v>9712</v>
      </c>
      <c r="S622" t="s">
        <v>9717</v>
      </c>
      <c r="T622" t="s">
        <v>9724</v>
      </c>
      <c r="U622" s="2" t="s">
        <v>9715</v>
      </c>
      <c r="V622" t="s">
        <v>7830</v>
      </c>
    </row>
    <row r="623" spans="1:22" ht="15.75" hidden="1" thickBot="1" x14ac:dyDescent="0.3">
      <c r="A623" t="s">
        <v>8789</v>
      </c>
      <c r="B623" s="12" t="s">
        <v>10782</v>
      </c>
      <c r="C623" t="s">
        <v>7503</v>
      </c>
      <c r="D623" t="s">
        <v>0</v>
      </c>
      <c r="E623">
        <v>785149</v>
      </c>
      <c r="F623" t="s">
        <v>2128</v>
      </c>
      <c r="G623" t="s">
        <v>2129</v>
      </c>
      <c r="H623" s="2">
        <v>0</v>
      </c>
      <c r="I623" s="2">
        <v>0</v>
      </c>
      <c r="J623" s="2">
        <v>0</v>
      </c>
      <c r="K623" s="14">
        <v>86.849557522123902</v>
      </c>
      <c r="L623" s="2">
        <v>0</v>
      </c>
      <c r="M623" s="2">
        <v>0</v>
      </c>
      <c r="N623" s="2">
        <v>0</v>
      </c>
      <c r="O623" s="2">
        <v>11.290442477876107</v>
      </c>
      <c r="P623" s="2">
        <v>98.140000000000015</v>
      </c>
      <c r="Q623"/>
      <c r="R623" t="s">
        <v>9712</v>
      </c>
      <c r="S623" t="s">
        <v>9717</v>
      </c>
      <c r="T623" t="s">
        <v>9724</v>
      </c>
      <c r="U623" s="2" t="s">
        <v>9715</v>
      </c>
      <c r="V623" t="s">
        <v>7830</v>
      </c>
    </row>
    <row r="624" spans="1:22" ht="15.75" hidden="1" thickBot="1" x14ac:dyDescent="0.3">
      <c r="A624" t="s">
        <v>8789</v>
      </c>
      <c r="B624" s="164" t="s">
        <v>10864</v>
      </c>
      <c r="C624" t="s">
        <v>7503</v>
      </c>
      <c r="D624" t="s">
        <v>0</v>
      </c>
      <c r="E624">
        <v>2583</v>
      </c>
      <c r="F624" t="s">
        <v>8881</v>
      </c>
      <c r="G624" t="s">
        <v>8882</v>
      </c>
      <c r="H624" s="2">
        <v>0</v>
      </c>
      <c r="I624" s="2">
        <v>0</v>
      </c>
      <c r="J624" s="2">
        <v>0</v>
      </c>
      <c r="K624" s="14">
        <v>47.4</v>
      </c>
      <c r="L624" s="2">
        <v>0</v>
      </c>
      <c r="M624" s="2">
        <v>0</v>
      </c>
      <c r="N624" s="2">
        <v>0</v>
      </c>
      <c r="O624" s="2">
        <v>6.1619999999999999</v>
      </c>
      <c r="P624" s="2">
        <v>53.561999999999998</v>
      </c>
      <c r="Q624"/>
      <c r="R624" t="s">
        <v>9712</v>
      </c>
      <c r="S624" t="s">
        <v>9717</v>
      </c>
      <c r="T624" t="s">
        <v>9724</v>
      </c>
      <c r="U624" s="2" t="s">
        <v>9715</v>
      </c>
      <c r="V624" t="s">
        <v>7830</v>
      </c>
    </row>
    <row r="625" spans="1:22" ht="15.75" hidden="1" thickBot="1" x14ac:dyDescent="0.3">
      <c r="A625" t="s">
        <v>8789</v>
      </c>
      <c r="B625" s="164" t="s">
        <v>10864</v>
      </c>
      <c r="C625" t="s">
        <v>7503</v>
      </c>
      <c r="D625" t="s">
        <v>0</v>
      </c>
      <c r="E625">
        <v>382</v>
      </c>
      <c r="F625" t="s">
        <v>8843</v>
      </c>
      <c r="G625" t="s">
        <v>8844</v>
      </c>
      <c r="H625" s="2">
        <v>0</v>
      </c>
      <c r="I625" s="2">
        <v>0</v>
      </c>
      <c r="J625" s="2">
        <v>0</v>
      </c>
      <c r="K625" s="14">
        <v>2.12</v>
      </c>
      <c r="L625" s="2">
        <v>0</v>
      </c>
      <c r="M625" s="2">
        <v>0</v>
      </c>
      <c r="N625" s="2">
        <v>0</v>
      </c>
      <c r="O625" s="2">
        <v>0.27560000000000001</v>
      </c>
      <c r="P625" s="2">
        <v>2.3956</v>
      </c>
      <c r="Q625"/>
      <c r="R625" t="s">
        <v>9712</v>
      </c>
      <c r="S625" t="s">
        <v>9717</v>
      </c>
      <c r="T625" t="s">
        <v>9724</v>
      </c>
      <c r="U625" s="2" t="s">
        <v>9715</v>
      </c>
      <c r="V625" t="s">
        <v>7830</v>
      </c>
    </row>
    <row r="626" spans="1:22" ht="15.75" hidden="1" thickBot="1" x14ac:dyDescent="0.3">
      <c r="A626" t="s">
        <v>8789</v>
      </c>
      <c r="B626" s="12" t="s">
        <v>10863</v>
      </c>
      <c r="C626" t="s">
        <v>7503</v>
      </c>
      <c r="D626" t="s">
        <v>0</v>
      </c>
      <c r="E626">
        <v>24494</v>
      </c>
      <c r="F626" t="s">
        <v>8931</v>
      </c>
      <c r="G626" t="s">
        <v>8932</v>
      </c>
      <c r="H626" s="2">
        <v>0</v>
      </c>
      <c r="I626" s="2">
        <v>0</v>
      </c>
      <c r="J626" s="2">
        <v>0</v>
      </c>
      <c r="K626" s="14">
        <v>54.24</v>
      </c>
      <c r="L626" s="2">
        <v>0</v>
      </c>
      <c r="M626" s="2">
        <v>0</v>
      </c>
      <c r="N626" s="2">
        <v>0</v>
      </c>
      <c r="O626" s="2">
        <v>7.0512000000000006</v>
      </c>
      <c r="P626" s="2">
        <v>61.291200000000003</v>
      </c>
      <c r="Q626"/>
      <c r="R626" t="s">
        <v>9712</v>
      </c>
      <c r="S626" t="s">
        <v>9717</v>
      </c>
      <c r="T626" t="s">
        <v>9724</v>
      </c>
      <c r="U626" s="2" t="s">
        <v>9715</v>
      </c>
      <c r="V626" t="s">
        <v>7830</v>
      </c>
    </row>
    <row r="627" spans="1:22" ht="15.75" hidden="1" thickBot="1" x14ac:dyDescent="0.3">
      <c r="A627" t="s">
        <v>8789</v>
      </c>
      <c r="B627" s="12" t="s">
        <v>10863</v>
      </c>
      <c r="C627" t="s">
        <v>7503</v>
      </c>
      <c r="D627" t="s">
        <v>0</v>
      </c>
      <c r="E627">
        <v>2551</v>
      </c>
      <c r="F627" t="s">
        <v>8881</v>
      </c>
      <c r="G627" t="s">
        <v>8882</v>
      </c>
      <c r="H627" s="2">
        <v>0</v>
      </c>
      <c r="I627" s="2">
        <v>0</v>
      </c>
      <c r="J627" s="2">
        <v>0</v>
      </c>
      <c r="K627" s="14">
        <v>120</v>
      </c>
      <c r="L627" s="2">
        <v>0</v>
      </c>
      <c r="M627" s="2">
        <v>0</v>
      </c>
      <c r="N627" s="2">
        <v>0</v>
      </c>
      <c r="O627" s="2">
        <v>15.600000000000001</v>
      </c>
      <c r="P627" s="2">
        <v>135.6</v>
      </c>
      <c r="Q627"/>
      <c r="R627" t="s">
        <v>9712</v>
      </c>
      <c r="S627" t="s">
        <v>9717</v>
      </c>
      <c r="T627" t="s">
        <v>9724</v>
      </c>
      <c r="U627" s="2" t="s">
        <v>9715</v>
      </c>
      <c r="V627" t="s">
        <v>7830</v>
      </c>
    </row>
    <row r="628" spans="1:22" ht="15.75" hidden="1" thickBot="1" x14ac:dyDescent="0.3">
      <c r="A628" t="s">
        <v>8789</v>
      </c>
      <c r="B628" s="12" t="s">
        <v>10862</v>
      </c>
      <c r="C628" t="s">
        <v>7503</v>
      </c>
      <c r="D628" t="s">
        <v>0</v>
      </c>
      <c r="E628">
        <v>21282</v>
      </c>
      <c r="F628" t="s">
        <v>5962</v>
      </c>
      <c r="G628" t="s">
        <v>5963</v>
      </c>
      <c r="H628" s="2">
        <v>0</v>
      </c>
      <c r="I628" s="2">
        <v>0</v>
      </c>
      <c r="J628" s="2">
        <v>0</v>
      </c>
      <c r="K628" s="14">
        <v>12.7</v>
      </c>
      <c r="L628" s="2">
        <v>0</v>
      </c>
      <c r="M628" s="2">
        <v>0</v>
      </c>
      <c r="N628" s="2">
        <v>0</v>
      </c>
      <c r="O628" s="2">
        <v>1.651</v>
      </c>
      <c r="P628" s="2">
        <v>14.350999999999999</v>
      </c>
      <c r="Q628"/>
      <c r="R628" t="s">
        <v>9712</v>
      </c>
      <c r="S628" t="s">
        <v>9717</v>
      </c>
      <c r="T628" t="s">
        <v>9724</v>
      </c>
      <c r="U628" s="2" t="s">
        <v>9715</v>
      </c>
      <c r="V628" t="s">
        <v>7830</v>
      </c>
    </row>
    <row r="629" spans="1:22" ht="15.75" hidden="1" thickBot="1" x14ac:dyDescent="0.3">
      <c r="A629" t="s">
        <v>8789</v>
      </c>
      <c r="B629" s="12" t="s">
        <v>10862</v>
      </c>
      <c r="C629" t="s">
        <v>7503</v>
      </c>
      <c r="D629" t="s">
        <v>0</v>
      </c>
      <c r="E629">
        <v>2519</v>
      </c>
      <c r="F629" t="s">
        <v>8881</v>
      </c>
      <c r="G629" t="s">
        <v>8882</v>
      </c>
      <c r="H629" s="2">
        <v>0</v>
      </c>
      <c r="I629" s="2">
        <v>0</v>
      </c>
      <c r="J629" s="2">
        <v>0</v>
      </c>
      <c r="K629" s="14">
        <v>130</v>
      </c>
      <c r="L629" s="2">
        <v>0</v>
      </c>
      <c r="M629" s="2">
        <v>0</v>
      </c>
      <c r="N629" s="2">
        <v>0</v>
      </c>
      <c r="O629" s="2">
        <v>16.900000000000002</v>
      </c>
      <c r="P629" s="2">
        <v>146.9</v>
      </c>
      <c r="Q629"/>
      <c r="R629" t="s">
        <v>9712</v>
      </c>
      <c r="S629" t="s">
        <v>9717</v>
      </c>
      <c r="T629" t="s">
        <v>9724</v>
      </c>
      <c r="U629" s="2" t="s">
        <v>9715</v>
      </c>
      <c r="V629" t="s">
        <v>7830</v>
      </c>
    </row>
    <row r="630" spans="1:22" ht="15.75" hidden="1" thickBot="1" x14ac:dyDescent="0.3">
      <c r="A630" t="s">
        <v>8789</v>
      </c>
      <c r="B630" s="12" t="s">
        <v>10862</v>
      </c>
      <c r="C630" t="s">
        <v>7503</v>
      </c>
      <c r="D630" t="s">
        <v>0</v>
      </c>
      <c r="E630">
        <v>24448</v>
      </c>
      <c r="F630" t="s">
        <v>8931</v>
      </c>
      <c r="G630" t="s">
        <v>8932</v>
      </c>
      <c r="H630" s="2">
        <v>0</v>
      </c>
      <c r="I630" s="2">
        <v>0</v>
      </c>
      <c r="J630" s="2">
        <v>0</v>
      </c>
      <c r="K630" s="14">
        <v>94.08</v>
      </c>
      <c r="L630" s="2">
        <v>0</v>
      </c>
      <c r="M630" s="2">
        <v>0</v>
      </c>
      <c r="N630" s="2">
        <v>0</v>
      </c>
      <c r="O630" s="2">
        <v>12.230399999999999</v>
      </c>
      <c r="P630" s="2">
        <v>106.3104</v>
      </c>
      <c r="Q630"/>
      <c r="R630" t="s">
        <v>9712</v>
      </c>
      <c r="S630" t="s">
        <v>9717</v>
      </c>
      <c r="T630" t="s">
        <v>9724</v>
      </c>
      <c r="U630" s="2" t="s">
        <v>9715</v>
      </c>
      <c r="V630" t="s">
        <v>7830</v>
      </c>
    </row>
    <row r="631" spans="1:22" ht="15.75" hidden="1" thickBot="1" x14ac:dyDescent="0.3">
      <c r="A631" t="s">
        <v>8789</v>
      </c>
      <c r="B631" s="12" t="s">
        <v>10861</v>
      </c>
      <c r="C631" t="s">
        <v>7503</v>
      </c>
      <c r="D631" t="s">
        <v>0</v>
      </c>
      <c r="E631">
        <v>186679</v>
      </c>
      <c r="F631" t="s">
        <v>8977</v>
      </c>
      <c r="G631" t="s">
        <v>8978</v>
      </c>
      <c r="H631" s="2">
        <v>2.4800000000000004</v>
      </c>
      <c r="I631" s="2">
        <v>0</v>
      </c>
      <c r="J631" s="2">
        <v>0</v>
      </c>
      <c r="K631" s="14">
        <v>24.35</v>
      </c>
      <c r="L631" s="2">
        <v>0</v>
      </c>
      <c r="M631" s="2">
        <v>0</v>
      </c>
      <c r="N631" s="2">
        <v>0</v>
      </c>
      <c r="O631" s="2">
        <v>3.1655000000000002</v>
      </c>
      <c r="P631" s="2">
        <v>29.995500000000003</v>
      </c>
      <c r="Q631"/>
      <c r="R631" t="s">
        <v>9712</v>
      </c>
      <c r="S631" t="s">
        <v>9717</v>
      </c>
      <c r="T631" t="s">
        <v>9724</v>
      </c>
      <c r="U631" s="2" t="s">
        <v>9715</v>
      </c>
      <c r="V631" t="s">
        <v>7830</v>
      </c>
    </row>
    <row r="632" spans="1:22" ht="15.75" hidden="1" thickBot="1" x14ac:dyDescent="0.3">
      <c r="A632" t="s">
        <v>8789</v>
      </c>
      <c r="B632" s="12" t="s">
        <v>10861</v>
      </c>
      <c r="C632" t="s">
        <v>7503</v>
      </c>
      <c r="D632" t="s">
        <v>0</v>
      </c>
      <c r="E632">
        <v>36756</v>
      </c>
      <c r="F632" t="s">
        <v>1448</v>
      </c>
      <c r="G632" t="s">
        <v>1449</v>
      </c>
      <c r="H632" s="2">
        <v>1.2100000000000009</v>
      </c>
      <c r="I632" s="2">
        <v>0</v>
      </c>
      <c r="J632" s="2">
        <v>0</v>
      </c>
      <c r="K632" s="14">
        <v>12.2</v>
      </c>
      <c r="L632" s="2">
        <v>0</v>
      </c>
      <c r="M632" s="2">
        <v>0</v>
      </c>
      <c r="N632" s="2">
        <v>0</v>
      </c>
      <c r="O632" s="2">
        <v>1.5859999999999999</v>
      </c>
      <c r="P632" s="2">
        <v>14.996</v>
      </c>
      <c r="Q632"/>
      <c r="R632" t="s">
        <v>9712</v>
      </c>
      <c r="S632" t="s">
        <v>9717</v>
      </c>
      <c r="T632" t="s">
        <v>9724</v>
      </c>
      <c r="U632" s="2" t="s">
        <v>9715</v>
      </c>
      <c r="V632" t="s">
        <v>7830</v>
      </c>
    </row>
    <row r="633" spans="1:22" ht="15.75" hidden="1" thickBot="1" x14ac:dyDescent="0.3">
      <c r="A633" t="s">
        <v>8789</v>
      </c>
      <c r="B633" s="12" t="s">
        <v>10861</v>
      </c>
      <c r="C633" t="s">
        <v>7503</v>
      </c>
      <c r="D633" t="s">
        <v>0</v>
      </c>
      <c r="E633">
        <v>36849</v>
      </c>
      <c r="F633" t="s">
        <v>1448</v>
      </c>
      <c r="G633" t="s">
        <v>1449</v>
      </c>
      <c r="H633" s="2">
        <v>1.629999999999999</v>
      </c>
      <c r="I633" s="2">
        <v>0</v>
      </c>
      <c r="J633" s="2">
        <v>0</v>
      </c>
      <c r="K633" s="14">
        <v>16.260000000000002</v>
      </c>
      <c r="L633" s="2">
        <v>0</v>
      </c>
      <c r="M633" s="2">
        <v>0</v>
      </c>
      <c r="N633" s="2">
        <v>0</v>
      </c>
      <c r="O633" s="2">
        <v>2.1138000000000003</v>
      </c>
      <c r="P633" s="2">
        <v>20.003800000000002</v>
      </c>
      <c r="Q633"/>
      <c r="R633" t="s">
        <v>9712</v>
      </c>
      <c r="S633" t="s">
        <v>9717</v>
      </c>
      <c r="T633" t="s">
        <v>9724</v>
      </c>
      <c r="U633" s="2" t="s">
        <v>9715</v>
      </c>
      <c r="V633" t="s">
        <v>7830</v>
      </c>
    </row>
    <row r="634" spans="1:22" ht="15.75" hidden="1" thickBot="1" x14ac:dyDescent="0.3">
      <c r="A634" t="s">
        <v>8789</v>
      </c>
      <c r="B634" s="12" t="s">
        <v>10861</v>
      </c>
      <c r="C634" t="s">
        <v>7503</v>
      </c>
      <c r="D634" t="s">
        <v>0</v>
      </c>
      <c r="E634">
        <v>2498</v>
      </c>
      <c r="F634" t="s">
        <v>8881</v>
      </c>
      <c r="G634" t="s">
        <v>8882</v>
      </c>
      <c r="H634" s="2">
        <v>0</v>
      </c>
      <c r="I634" s="2">
        <v>0</v>
      </c>
      <c r="J634" s="2">
        <v>0</v>
      </c>
      <c r="K634" s="14">
        <v>54.7</v>
      </c>
      <c r="L634" s="2">
        <v>0</v>
      </c>
      <c r="M634" s="2">
        <v>0</v>
      </c>
      <c r="N634" s="2">
        <v>0</v>
      </c>
      <c r="O634" s="2">
        <v>7.1110000000000007</v>
      </c>
      <c r="P634" s="2">
        <v>61.811000000000007</v>
      </c>
      <c r="Q634"/>
      <c r="R634" t="s">
        <v>9712</v>
      </c>
      <c r="S634" t="s">
        <v>9717</v>
      </c>
      <c r="T634" t="s">
        <v>9724</v>
      </c>
      <c r="U634" s="2" t="s">
        <v>9715</v>
      </c>
      <c r="V634" t="s">
        <v>7830</v>
      </c>
    </row>
    <row r="635" spans="1:22" ht="15.75" hidden="1" thickBot="1" x14ac:dyDescent="0.3">
      <c r="A635" t="s">
        <v>8789</v>
      </c>
      <c r="B635" s="12" t="s">
        <v>10861</v>
      </c>
      <c r="C635" t="s">
        <v>7503</v>
      </c>
      <c r="D635" t="s">
        <v>0</v>
      </c>
      <c r="E635">
        <v>36</v>
      </c>
      <c r="F635" t="s">
        <v>9959</v>
      </c>
      <c r="G635" t="s">
        <v>9960</v>
      </c>
      <c r="H635" s="2">
        <v>0</v>
      </c>
      <c r="I635" s="2">
        <v>0</v>
      </c>
      <c r="J635" s="2">
        <v>0</v>
      </c>
      <c r="K635" s="14">
        <v>22.5</v>
      </c>
      <c r="L635" s="2">
        <v>0</v>
      </c>
      <c r="M635" s="2">
        <v>0</v>
      </c>
      <c r="N635" s="2">
        <v>0</v>
      </c>
      <c r="O635" s="2">
        <v>2.9250000000000003</v>
      </c>
      <c r="P635" s="2">
        <v>25.425000000000001</v>
      </c>
      <c r="Q635"/>
      <c r="R635" t="s">
        <v>9712</v>
      </c>
      <c r="S635" t="s">
        <v>9717</v>
      </c>
      <c r="T635" t="s">
        <v>9724</v>
      </c>
      <c r="U635" s="2" t="s">
        <v>9715</v>
      </c>
      <c r="V635" t="s">
        <v>7830</v>
      </c>
    </row>
    <row r="636" spans="1:22" ht="15.75" hidden="1" thickBot="1" x14ac:dyDescent="0.3">
      <c r="A636" t="s">
        <v>8789</v>
      </c>
      <c r="B636" s="12" t="s">
        <v>10860</v>
      </c>
      <c r="C636" t="s">
        <v>7503</v>
      </c>
      <c r="D636" t="s">
        <v>0</v>
      </c>
      <c r="E636">
        <v>921</v>
      </c>
      <c r="F636" t="s">
        <v>8823</v>
      </c>
      <c r="G636" t="s">
        <v>8824</v>
      </c>
      <c r="H636" s="2">
        <v>0</v>
      </c>
      <c r="I636" s="2">
        <v>0</v>
      </c>
      <c r="J636" s="2">
        <v>0</v>
      </c>
      <c r="K636" s="14">
        <v>23.01</v>
      </c>
      <c r="L636" s="2">
        <v>0</v>
      </c>
      <c r="M636" s="2">
        <v>0</v>
      </c>
      <c r="N636" s="2">
        <v>0</v>
      </c>
      <c r="O636" s="2">
        <v>2.9913000000000003</v>
      </c>
      <c r="P636" s="2">
        <v>26.001300000000001</v>
      </c>
      <c r="Q636"/>
      <c r="R636" t="s">
        <v>9712</v>
      </c>
      <c r="S636" t="s">
        <v>9717</v>
      </c>
      <c r="T636" t="s">
        <v>9724</v>
      </c>
      <c r="U636" s="2" t="s">
        <v>9715</v>
      </c>
      <c r="V636" t="s">
        <v>7830</v>
      </c>
    </row>
    <row r="637" spans="1:22" ht="15.75" hidden="1" thickBot="1" x14ac:dyDescent="0.3">
      <c r="A637" t="s">
        <v>8789</v>
      </c>
      <c r="B637" s="12" t="s">
        <v>10860</v>
      </c>
      <c r="C637" t="s">
        <v>7503</v>
      </c>
      <c r="D637" t="s">
        <v>0</v>
      </c>
      <c r="E637">
        <v>1657</v>
      </c>
      <c r="F637" t="s">
        <v>8871</v>
      </c>
      <c r="G637" t="s">
        <v>8872</v>
      </c>
      <c r="H637" s="2">
        <v>0</v>
      </c>
      <c r="I637" s="2">
        <v>0</v>
      </c>
      <c r="J637" s="2">
        <v>0</v>
      </c>
      <c r="K637" s="14">
        <v>120.18</v>
      </c>
      <c r="L637" s="2">
        <v>0</v>
      </c>
      <c r="M637" s="2">
        <v>0</v>
      </c>
      <c r="N637" s="2">
        <v>0</v>
      </c>
      <c r="O637" s="2">
        <v>15.623400000000002</v>
      </c>
      <c r="P637" s="2">
        <v>135.80340000000001</v>
      </c>
      <c r="Q637"/>
      <c r="R637" t="s">
        <v>9712</v>
      </c>
      <c r="S637" t="s">
        <v>9717</v>
      </c>
      <c r="T637" t="s">
        <v>9724</v>
      </c>
      <c r="U637" s="2" t="s">
        <v>9715</v>
      </c>
      <c r="V637" t="s">
        <v>7830</v>
      </c>
    </row>
    <row r="638" spans="1:22" ht="15.75" hidden="1" thickBot="1" x14ac:dyDescent="0.3">
      <c r="A638" t="s">
        <v>8789</v>
      </c>
      <c r="B638" s="12" t="s">
        <v>10860</v>
      </c>
      <c r="C638" t="s">
        <v>7503</v>
      </c>
      <c r="D638" t="s">
        <v>0</v>
      </c>
      <c r="E638">
        <v>348</v>
      </c>
      <c r="F638" t="s">
        <v>8843</v>
      </c>
      <c r="G638" t="s">
        <v>8844</v>
      </c>
      <c r="H638" s="2">
        <v>0</v>
      </c>
      <c r="I638" s="2">
        <v>0</v>
      </c>
      <c r="J638" s="2">
        <v>0</v>
      </c>
      <c r="K638" s="14">
        <v>5.75</v>
      </c>
      <c r="L638" s="2">
        <v>0</v>
      </c>
      <c r="M638" s="2">
        <v>0</v>
      </c>
      <c r="N638" s="2">
        <v>0</v>
      </c>
      <c r="O638" s="2">
        <v>0.74750000000000005</v>
      </c>
      <c r="P638" s="2">
        <v>6.4975000000000005</v>
      </c>
      <c r="Q638"/>
      <c r="R638" t="s">
        <v>9712</v>
      </c>
      <c r="S638" t="s">
        <v>9717</v>
      </c>
      <c r="T638" t="s">
        <v>9724</v>
      </c>
      <c r="U638" s="2" t="s">
        <v>9715</v>
      </c>
      <c r="V638" t="s">
        <v>7830</v>
      </c>
    </row>
    <row r="639" spans="1:22" ht="15.75" hidden="1" thickBot="1" x14ac:dyDescent="0.3">
      <c r="A639" t="s">
        <v>8789</v>
      </c>
      <c r="B639" s="12" t="s">
        <v>10860</v>
      </c>
      <c r="C639" t="s">
        <v>7503</v>
      </c>
      <c r="D639" t="s">
        <v>0</v>
      </c>
      <c r="E639">
        <v>6656</v>
      </c>
      <c r="F639" t="s">
        <v>8945</v>
      </c>
      <c r="G639" t="s">
        <v>8946</v>
      </c>
      <c r="H639" s="2">
        <v>2.6599999999999966</v>
      </c>
      <c r="I639" s="2">
        <v>0</v>
      </c>
      <c r="J639" s="2">
        <v>0</v>
      </c>
      <c r="K639" s="14">
        <v>29.5</v>
      </c>
      <c r="L639" s="2">
        <v>0</v>
      </c>
      <c r="M639" s="2">
        <v>0</v>
      </c>
      <c r="N639" s="2">
        <v>0</v>
      </c>
      <c r="O639" s="2">
        <v>3.835</v>
      </c>
      <c r="P639" s="2">
        <v>35.994999999999997</v>
      </c>
      <c r="Q639"/>
      <c r="R639" t="s">
        <v>9712</v>
      </c>
      <c r="S639" t="s">
        <v>9717</v>
      </c>
      <c r="T639" t="s">
        <v>9724</v>
      </c>
      <c r="U639" s="2" t="s">
        <v>9715</v>
      </c>
      <c r="V639" t="s">
        <v>7830</v>
      </c>
    </row>
    <row r="640" spans="1:22" ht="15.75" hidden="1" thickBot="1" x14ac:dyDescent="0.3">
      <c r="A640" t="s">
        <v>8789</v>
      </c>
      <c r="B640" s="12" t="s">
        <v>10860</v>
      </c>
      <c r="C640" t="s">
        <v>7503</v>
      </c>
      <c r="D640" t="s">
        <v>0</v>
      </c>
      <c r="E640">
        <v>1656</v>
      </c>
      <c r="F640" t="s">
        <v>8871</v>
      </c>
      <c r="G640" t="s">
        <v>8872</v>
      </c>
      <c r="H640" s="2">
        <v>0</v>
      </c>
      <c r="I640" s="2">
        <v>0</v>
      </c>
      <c r="J640" s="2">
        <v>0</v>
      </c>
      <c r="K640" s="14">
        <v>102.79</v>
      </c>
      <c r="L640" s="2">
        <v>0</v>
      </c>
      <c r="M640" s="2">
        <v>0</v>
      </c>
      <c r="N640" s="2">
        <v>0</v>
      </c>
      <c r="O640" s="2">
        <v>13.362700000000002</v>
      </c>
      <c r="P640" s="2">
        <v>116.15270000000001</v>
      </c>
      <c r="Q640"/>
      <c r="R640" t="s">
        <v>9712</v>
      </c>
      <c r="S640" t="s">
        <v>9717</v>
      </c>
      <c r="T640" t="s">
        <v>9724</v>
      </c>
      <c r="U640" s="2" t="s">
        <v>9715</v>
      </c>
      <c r="V640" t="s">
        <v>7830</v>
      </c>
    </row>
    <row r="641" spans="1:22" ht="15.75" hidden="1" thickBot="1" x14ac:dyDescent="0.3">
      <c r="A641" t="s">
        <v>8789</v>
      </c>
      <c r="B641" s="12" t="s">
        <v>10857</v>
      </c>
      <c r="C641" t="s">
        <v>7503</v>
      </c>
      <c r="D641" t="s">
        <v>0</v>
      </c>
      <c r="E641">
        <v>1189</v>
      </c>
      <c r="F641" t="s">
        <v>10858</v>
      </c>
      <c r="G641" t="s">
        <v>10859</v>
      </c>
      <c r="H641" s="2">
        <v>0</v>
      </c>
      <c r="I641" s="2">
        <v>0</v>
      </c>
      <c r="J641" s="2">
        <v>0</v>
      </c>
      <c r="K641" s="14">
        <v>137.61000000000001</v>
      </c>
      <c r="L641" s="2">
        <v>0</v>
      </c>
      <c r="M641" s="2">
        <v>0</v>
      </c>
      <c r="N641" s="2">
        <v>0</v>
      </c>
      <c r="O641" s="2">
        <v>17.889300000000002</v>
      </c>
      <c r="P641" s="2">
        <v>155.49930000000001</v>
      </c>
      <c r="Q641"/>
      <c r="R641" t="s">
        <v>9712</v>
      </c>
      <c r="S641" t="s">
        <v>9717</v>
      </c>
      <c r="T641" t="s">
        <v>9724</v>
      </c>
      <c r="U641" s="2" t="s">
        <v>9715</v>
      </c>
      <c r="V641" t="s">
        <v>7830</v>
      </c>
    </row>
    <row r="642" spans="1:22" ht="15.75" hidden="1" thickBot="1" x14ac:dyDescent="0.3">
      <c r="A642" t="s">
        <v>8789</v>
      </c>
      <c r="B642" s="12" t="s">
        <v>10856</v>
      </c>
      <c r="C642" t="s">
        <v>7503</v>
      </c>
      <c r="D642" t="s">
        <v>0</v>
      </c>
      <c r="E642">
        <v>32733297</v>
      </c>
      <c r="F642" t="s">
        <v>3323</v>
      </c>
      <c r="G642" t="s">
        <v>3324</v>
      </c>
      <c r="H642" s="2">
        <v>0</v>
      </c>
      <c r="I642" s="2">
        <v>0</v>
      </c>
      <c r="J642" s="2">
        <v>0</v>
      </c>
      <c r="K642" s="14">
        <v>37.159999999999997</v>
      </c>
      <c r="L642" s="2">
        <v>0</v>
      </c>
      <c r="M642" s="2">
        <v>0</v>
      </c>
      <c r="N642" s="2">
        <v>0</v>
      </c>
      <c r="O642" s="2">
        <v>4.8308</v>
      </c>
      <c r="P642" s="2">
        <v>41.990799999999993</v>
      </c>
      <c r="Q642"/>
      <c r="R642" t="s">
        <v>9712</v>
      </c>
      <c r="S642" t="s">
        <v>9717</v>
      </c>
      <c r="T642" t="s">
        <v>9724</v>
      </c>
      <c r="U642" s="2" t="s">
        <v>9715</v>
      </c>
      <c r="V642" t="s">
        <v>7830</v>
      </c>
    </row>
    <row r="643" spans="1:22" ht="15.75" hidden="1" thickBot="1" x14ac:dyDescent="0.3">
      <c r="A643" t="s">
        <v>8789</v>
      </c>
      <c r="B643" s="12" t="s">
        <v>10856</v>
      </c>
      <c r="C643" t="s">
        <v>7503</v>
      </c>
      <c r="D643" t="s">
        <v>0</v>
      </c>
      <c r="E643">
        <v>2359</v>
      </c>
      <c r="F643" t="s">
        <v>8881</v>
      </c>
      <c r="G643" t="s">
        <v>8882</v>
      </c>
      <c r="H643" s="2">
        <v>0</v>
      </c>
      <c r="I643" s="2">
        <v>0</v>
      </c>
      <c r="J643" s="2">
        <v>0</v>
      </c>
      <c r="K643" s="14">
        <v>48</v>
      </c>
      <c r="L643" s="2">
        <v>0</v>
      </c>
      <c r="M643" s="2">
        <v>0</v>
      </c>
      <c r="N643" s="2">
        <v>0</v>
      </c>
      <c r="O643" s="2">
        <v>6.24</v>
      </c>
      <c r="P643" s="2">
        <v>54.24</v>
      </c>
      <c r="Q643"/>
      <c r="R643" t="s">
        <v>9712</v>
      </c>
      <c r="S643" t="s">
        <v>9717</v>
      </c>
      <c r="T643" t="s">
        <v>9724</v>
      </c>
      <c r="U643" s="2" t="s">
        <v>9715</v>
      </c>
      <c r="V643" t="s">
        <v>7830</v>
      </c>
    </row>
    <row r="644" spans="1:22" ht="15.75" hidden="1" thickBot="1" x14ac:dyDescent="0.3">
      <c r="A644" t="s">
        <v>8789</v>
      </c>
      <c r="B644" s="12" t="s">
        <v>10856</v>
      </c>
      <c r="C644" t="s">
        <v>7503</v>
      </c>
      <c r="D644" t="s">
        <v>0</v>
      </c>
      <c r="E644">
        <v>35422</v>
      </c>
      <c r="F644" t="s">
        <v>1448</v>
      </c>
      <c r="G644" t="s">
        <v>1449</v>
      </c>
      <c r="H644" s="2">
        <v>1.2100000000000009</v>
      </c>
      <c r="I644" s="2">
        <v>0</v>
      </c>
      <c r="J644" s="2">
        <v>0</v>
      </c>
      <c r="K644" s="14">
        <v>12.2</v>
      </c>
      <c r="L644" s="2">
        <v>0</v>
      </c>
      <c r="M644" s="2">
        <v>0</v>
      </c>
      <c r="N644" s="2">
        <v>0</v>
      </c>
      <c r="O644" s="2">
        <v>1.5859999999999999</v>
      </c>
      <c r="P644" s="2">
        <v>14.996</v>
      </c>
      <c r="Q644"/>
      <c r="R644" t="s">
        <v>9712</v>
      </c>
      <c r="S644" t="s">
        <v>9717</v>
      </c>
      <c r="T644" t="s">
        <v>9724</v>
      </c>
      <c r="U644" s="2" t="s">
        <v>9715</v>
      </c>
      <c r="V644" t="s">
        <v>7830</v>
      </c>
    </row>
    <row r="645" spans="1:22" ht="15.75" hidden="1" thickBot="1" x14ac:dyDescent="0.3">
      <c r="A645" t="s">
        <v>8789</v>
      </c>
      <c r="B645" s="12" t="s">
        <v>10855</v>
      </c>
      <c r="C645" t="s">
        <v>7503</v>
      </c>
      <c r="D645" t="s">
        <v>0</v>
      </c>
      <c r="E645">
        <v>2624</v>
      </c>
      <c r="G645" t="s">
        <v>1503</v>
      </c>
      <c r="H645" s="2">
        <v>0.33000000000000007</v>
      </c>
      <c r="I645" s="2">
        <v>0</v>
      </c>
      <c r="J645" s="2">
        <v>0</v>
      </c>
      <c r="K645" s="14">
        <v>3.65</v>
      </c>
      <c r="L645" s="2">
        <v>0</v>
      </c>
      <c r="M645" s="2">
        <v>0</v>
      </c>
      <c r="N645" s="2">
        <v>0</v>
      </c>
      <c r="O645" s="2">
        <v>0.47449999999999998</v>
      </c>
      <c r="P645" s="2">
        <v>4.4545000000000003</v>
      </c>
      <c r="Q645" t="s">
        <v>8464</v>
      </c>
      <c r="R645" t="s">
        <v>9712</v>
      </c>
      <c r="S645" t="s">
        <v>9717</v>
      </c>
      <c r="T645" t="s">
        <v>9724</v>
      </c>
      <c r="U645" s="2" t="s">
        <v>9715</v>
      </c>
      <c r="V645" t="s">
        <v>7830</v>
      </c>
    </row>
    <row r="646" spans="1:22" ht="15.75" hidden="1" thickBot="1" x14ac:dyDescent="0.3">
      <c r="A646" t="s">
        <v>8789</v>
      </c>
      <c r="B646" s="12" t="s">
        <v>10855</v>
      </c>
      <c r="C646" t="s">
        <v>7503</v>
      </c>
      <c r="D646" t="s">
        <v>0</v>
      </c>
      <c r="E646">
        <v>17716</v>
      </c>
      <c r="F646" t="s">
        <v>8977</v>
      </c>
      <c r="G646" t="s">
        <v>8978</v>
      </c>
      <c r="H646" s="2">
        <v>1.6099999999999994</v>
      </c>
      <c r="I646" s="2">
        <v>0</v>
      </c>
      <c r="J646" s="2">
        <v>0</v>
      </c>
      <c r="K646" s="14">
        <v>16.27</v>
      </c>
      <c r="L646" s="2">
        <v>0</v>
      </c>
      <c r="M646" s="2">
        <v>0</v>
      </c>
      <c r="N646" s="2">
        <v>0</v>
      </c>
      <c r="O646" s="2">
        <v>2.1151</v>
      </c>
      <c r="P646" s="2">
        <v>19.995100000000001</v>
      </c>
      <c r="Q646"/>
      <c r="R646" t="s">
        <v>9712</v>
      </c>
      <c r="S646" t="s">
        <v>9717</v>
      </c>
      <c r="T646" t="s">
        <v>9724</v>
      </c>
      <c r="U646" s="2" t="s">
        <v>9715</v>
      </c>
      <c r="V646" t="s">
        <v>7830</v>
      </c>
    </row>
    <row r="647" spans="1:22" ht="15.75" hidden="1" thickBot="1" x14ac:dyDescent="0.3">
      <c r="A647" t="s">
        <v>8789</v>
      </c>
      <c r="B647" s="12" t="s">
        <v>10855</v>
      </c>
      <c r="C647" t="s">
        <v>7503</v>
      </c>
      <c r="D647" t="s">
        <v>0</v>
      </c>
      <c r="E647">
        <v>2341</v>
      </c>
      <c r="F647" t="s">
        <v>8881</v>
      </c>
      <c r="G647" t="s">
        <v>8882</v>
      </c>
      <c r="H647" s="2">
        <v>0</v>
      </c>
      <c r="I647" s="2">
        <v>0</v>
      </c>
      <c r="J647" s="2">
        <v>0</v>
      </c>
      <c r="K647" s="14">
        <v>103.2</v>
      </c>
      <c r="L647" s="2">
        <v>0</v>
      </c>
      <c r="M647" s="2">
        <v>0</v>
      </c>
      <c r="N647" s="2">
        <v>0</v>
      </c>
      <c r="O647" s="2">
        <v>13.416</v>
      </c>
      <c r="P647" s="2">
        <v>116.616</v>
      </c>
      <c r="Q647"/>
      <c r="R647" t="s">
        <v>9712</v>
      </c>
      <c r="S647" t="s">
        <v>9717</v>
      </c>
      <c r="T647" t="s">
        <v>9724</v>
      </c>
      <c r="U647" s="2" t="s">
        <v>9715</v>
      </c>
      <c r="V647" t="s">
        <v>7830</v>
      </c>
    </row>
    <row r="648" spans="1:22" ht="15.75" hidden="1" thickBot="1" x14ac:dyDescent="0.3">
      <c r="A648" t="s">
        <v>8789</v>
      </c>
      <c r="B648" s="12" t="s">
        <v>10855</v>
      </c>
      <c r="C648" t="s">
        <v>7503</v>
      </c>
      <c r="D648" t="s">
        <v>0</v>
      </c>
      <c r="E648">
        <v>2343</v>
      </c>
      <c r="F648" t="s">
        <v>8881</v>
      </c>
      <c r="G648" t="s">
        <v>8882</v>
      </c>
      <c r="H648" s="2">
        <v>0</v>
      </c>
      <c r="I648" s="2">
        <v>0</v>
      </c>
      <c r="J648" s="2">
        <v>0</v>
      </c>
      <c r="K648" s="14">
        <v>62.3</v>
      </c>
      <c r="L648" s="2">
        <v>0</v>
      </c>
      <c r="M648" s="2">
        <v>0</v>
      </c>
      <c r="N648" s="2">
        <v>0</v>
      </c>
      <c r="O648" s="2">
        <v>8.0990000000000002</v>
      </c>
      <c r="P648" s="2">
        <v>70.399000000000001</v>
      </c>
      <c r="Q648"/>
      <c r="R648" t="s">
        <v>9712</v>
      </c>
      <c r="S648" t="s">
        <v>9717</v>
      </c>
      <c r="T648" t="s">
        <v>9724</v>
      </c>
      <c r="U648" s="2" t="s">
        <v>9715</v>
      </c>
      <c r="V648" t="s">
        <v>7830</v>
      </c>
    </row>
    <row r="649" spans="1:22" ht="15.75" hidden="1" thickBot="1" x14ac:dyDescent="0.3">
      <c r="A649" t="s">
        <v>8789</v>
      </c>
      <c r="B649" s="12" t="s">
        <v>10855</v>
      </c>
      <c r="C649" t="s">
        <v>7503</v>
      </c>
      <c r="D649" t="s">
        <v>0</v>
      </c>
      <c r="E649">
        <v>2342</v>
      </c>
      <c r="F649" t="s">
        <v>8881</v>
      </c>
      <c r="G649" t="s">
        <v>8882</v>
      </c>
      <c r="H649" s="2">
        <v>0</v>
      </c>
      <c r="I649" s="2">
        <v>0</v>
      </c>
      <c r="J649" s="2">
        <v>0</v>
      </c>
      <c r="K649" s="14">
        <v>152.55000000000001</v>
      </c>
      <c r="L649" s="2">
        <v>0</v>
      </c>
      <c r="M649" s="2">
        <v>0</v>
      </c>
      <c r="N649" s="2">
        <v>0</v>
      </c>
      <c r="O649" s="2">
        <v>19.831500000000002</v>
      </c>
      <c r="P649" s="2">
        <v>172.38150000000002</v>
      </c>
      <c r="Q649"/>
      <c r="R649" t="s">
        <v>9712</v>
      </c>
      <c r="S649" t="s">
        <v>9717</v>
      </c>
      <c r="T649" t="s">
        <v>9724</v>
      </c>
      <c r="U649" s="2" t="s">
        <v>9715</v>
      </c>
      <c r="V649" t="s">
        <v>7830</v>
      </c>
    </row>
    <row r="650" spans="1:22" ht="15.75" hidden="1" thickBot="1" x14ac:dyDescent="0.3">
      <c r="A650" t="s">
        <v>8789</v>
      </c>
      <c r="B650" s="12" t="s">
        <v>10855</v>
      </c>
      <c r="C650" t="s">
        <v>7503</v>
      </c>
      <c r="D650" s="20" t="s">
        <v>9956</v>
      </c>
      <c r="E650">
        <v>385</v>
      </c>
      <c r="F650" t="s">
        <v>8881</v>
      </c>
      <c r="G650" t="s">
        <v>8882</v>
      </c>
      <c r="H650" s="2">
        <v>0</v>
      </c>
      <c r="I650" s="2">
        <v>0</v>
      </c>
      <c r="J650" s="2">
        <v>0</v>
      </c>
      <c r="K650" s="14">
        <v>11.7</v>
      </c>
      <c r="L650" s="2">
        <v>0</v>
      </c>
      <c r="M650" s="2">
        <v>0</v>
      </c>
      <c r="N650" s="2">
        <v>0</v>
      </c>
      <c r="O650" s="2">
        <v>1.5209999999999999</v>
      </c>
      <c r="P650" s="2">
        <v>13.221</v>
      </c>
      <c r="Q650"/>
      <c r="R650" t="s">
        <v>9712</v>
      </c>
      <c r="S650" t="s">
        <v>9717</v>
      </c>
      <c r="T650" t="s">
        <v>9724</v>
      </c>
      <c r="U650" s="2" t="s">
        <v>9715</v>
      </c>
      <c r="V650" t="s">
        <v>7830</v>
      </c>
    </row>
    <row r="651" spans="1:22" ht="15.75" hidden="1" thickBot="1" x14ac:dyDescent="0.3">
      <c r="A651" t="s">
        <v>8789</v>
      </c>
      <c r="B651" s="12" t="s">
        <v>10855</v>
      </c>
      <c r="C651" t="s">
        <v>7503</v>
      </c>
      <c r="D651" t="s">
        <v>0</v>
      </c>
      <c r="E651">
        <v>2339</v>
      </c>
      <c r="F651" t="s">
        <v>8881</v>
      </c>
      <c r="G651" t="s">
        <v>8882</v>
      </c>
      <c r="H651" s="2">
        <v>0</v>
      </c>
      <c r="I651" s="2">
        <v>0</v>
      </c>
      <c r="J651" s="2">
        <v>0</v>
      </c>
      <c r="K651" s="14">
        <v>113</v>
      </c>
      <c r="L651" s="2">
        <v>0</v>
      </c>
      <c r="M651" s="2">
        <v>0</v>
      </c>
      <c r="N651" s="2">
        <v>0</v>
      </c>
      <c r="O651" s="2">
        <v>14.690000000000001</v>
      </c>
      <c r="P651" s="2">
        <v>127.69</v>
      </c>
      <c r="Q651"/>
      <c r="R651" t="s">
        <v>9712</v>
      </c>
      <c r="S651" t="s">
        <v>9717</v>
      </c>
      <c r="T651" t="s">
        <v>9724</v>
      </c>
      <c r="U651" s="2" t="s">
        <v>9715</v>
      </c>
      <c r="V651" t="s">
        <v>7830</v>
      </c>
    </row>
    <row r="652" spans="1:22" ht="15.75" hidden="1" thickBot="1" x14ac:dyDescent="0.3">
      <c r="A652" t="s">
        <v>8789</v>
      </c>
      <c r="B652" s="12" t="s">
        <v>10855</v>
      </c>
      <c r="C652" s="20" t="s">
        <v>7503</v>
      </c>
      <c r="D652" s="20" t="s">
        <v>9956</v>
      </c>
      <c r="E652">
        <v>384</v>
      </c>
      <c r="F652" t="s">
        <v>8881</v>
      </c>
      <c r="G652" t="s">
        <v>8882</v>
      </c>
      <c r="H652" s="2">
        <v>0</v>
      </c>
      <c r="I652" s="2">
        <v>0</v>
      </c>
      <c r="J652" s="2">
        <v>0</v>
      </c>
      <c r="K652" s="14">
        <v>1.75</v>
      </c>
      <c r="L652" s="2">
        <v>0</v>
      </c>
      <c r="M652" s="2">
        <v>0</v>
      </c>
      <c r="N652" s="2">
        <v>0</v>
      </c>
      <c r="O652" s="2">
        <v>0.22750000000000001</v>
      </c>
      <c r="P652" s="2">
        <v>1.9775</v>
      </c>
      <c r="Q652"/>
      <c r="R652" t="s">
        <v>9712</v>
      </c>
      <c r="S652" t="s">
        <v>9717</v>
      </c>
      <c r="T652" t="s">
        <v>9724</v>
      </c>
      <c r="U652" s="2" t="s">
        <v>9715</v>
      </c>
      <c r="V652" t="s">
        <v>7830</v>
      </c>
    </row>
    <row r="653" spans="1:22" ht="15.75" hidden="1" thickBot="1" x14ac:dyDescent="0.3">
      <c r="A653" t="s">
        <v>8789</v>
      </c>
      <c r="B653" s="12" t="s">
        <v>10855</v>
      </c>
      <c r="C653" s="20" t="s">
        <v>7503</v>
      </c>
      <c r="D653" t="s">
        <v>0</v>
      </c>
      <c r="E653">
        <v>2336</v>
      </c>
      <c r="F653" t="s">
        <v>8881</v>
      </c>
      <c r="G653" t="s">
        <v>8882</v>
      </c>
      <c r="H653" s="2">
        <v>0</v>
      </c>
      <c r="I653" s="2">
        <v>0</v>
      </c>
      <c r="J653" s="2">
        <v>0</v>
      </c>
      <c r="K653" s="14">
        <v>141.1</v>
      </c>
      <c r="L653" s="2">
        <v>0</v>
      </c>
      <c r="M653" s="2">
        <v>0</v>
      </c>
      <c r="N653" s="2">
        <v>0</v>
      </c>
      <c r="O653" s="2">
        <v>18.343</v>
      </c>
      <c r="P653" s="2">
        <v>159.44299999999998</v>
      </c>
      <c r="Q653"/>
      <c r="R653" t="s">
        <v>9712</v>
      </c>
      <c r="S653" t="s">
        <v>9717</v>
      </c>
      <c r="T653" t="s">
        <v>9724</v>
      </c>
      <c r="U653" s="2" t="s">
        <v>9715</v>
      </c>
      <c r="V653" t="s">
        <v>7830</v>
      </c>
    </row>
    <row r="654" spans="1:22" ht="15.75" hidden="1" thickBot="1" x14ac:dyDescent="0.3">
      <c r="A654" t="s">
        <v>8789</v>
      </c>
      <c r="B654" s="12" t="s">
        <v>10854</v>
      </c>
      <c r="C654" s="20" t="s">
        <v>7503</v>
      </c>
      <c r="D654" t="s">
        <v>0</v>
      </c>
      <c r="E654">
        <v>17646</v>
      </c>
      <c r="F654" t="s">
        <v>8977</v>
      </c>
      <c r="G654" t="s">
        <v>8978</v>
      </c>
      <c r="H654" s="2">
        <v>0.75</v>
      </c>
      <c r="I654" s="2">
        <v>0</v>
      </c>
      <c r="J654" s="2">
        <v>0</v>
      </c>
      <c r="K654" s="14">
        <v>8.19</v>
      </c>
      <c r="L654" s="2">
        <v>0</v>
      </c>
      <c r="M654" s="2">
        <v>0</v>
      </c>
      <c r="N654" s="2">
        <v>0</v>
      </c>
      <c r="O654" s="2">
        <v>1.0647</v>
      </c>
      <c r="P654" s="2">
        <v>10.0047</v>
      </c>
      <c r="Q654"/>
      <c r="R654" t="s">
        <v>9712</v>
      </c>
      <c r="S654" t="s">
        <v>9717</v>
      </c>
      <c r="T654" t="s">
        <v>9724</v>
      </c>
      <c r="U654" s="2" t="s">
        <v>9715</v>
      </c>
      <c r="V654" t="s">
        <v>7830</v>
      </c>
    </row>
    <row r="655" spans="1:22" ht="15.75" hidden="1" thickBot="1" x14ac:dyDescent="0.3">
      <c r="A655" t="s">
        <v>8789</v>
      </c>
      <c r="B655" s="12" t="s">
        <v>10854</v>
      </c>
      <c r="C655" s="20" t="s">
        <v>7503</v>
      </c>
      <c r="D655" t="s">
        <v>0</v>
      </c>
      <c r="E655">
        <v>2314</v>
      </c>
      <c r="F655" t="s">
        <v>8881</v>
      </c>
      <c r="G655" t="s">
        <v>8882</v>
      </c>
      <c r="H655" s="2">
        <v>0</v>
      </c>
      <c r="I655" s="2">
        <v>0</v>
      </c>
      <c r="J655" s="2">
        <v>0</v>
      </c>
      <c r="K655" s="14">
        <v>47.2</v>
      </c>
      <c r="L655" s="2">
        <v>0</v>
      </c>
      <c r="M655" s="2">
        <v>0</v>
      </c>
      <c r="N655" s="2">
        <v>0</v>
      </c>
      <c r="O655" s="2">
        <v>6.136000000000001</v>
      </c>
      <c r="P655" s="2">
        <v>53.336000000000006</v>
      </c>
      <c r="Q655"/>
      <c r="R655" t="s">
        <v>9712</v>
      </c>
      <c r="S655" t="s">
        <v>9717</v>
      </c>
      <c r="T655" t="s">
        <v>9724</v>
      </c>
      <c r="U655" s="2" t="s">
        <v>9715</v>
      </c>
      <c r="V655" t="s">
        <v>7830</v>
      </c>
    </row>
    <row r="656" spans="1:22" ht="15.75" hidden="1" thickBot="1" x14ac:dyDescent="0.3">
      <c r="A656" t="s">
        <v>8789</v>
      </c>
      <c r="B656" s="12" t="s">
        <v>10854</v>
      </c>
      <c r="C656" s="20" t="s">
        <v>7503</v>
      </c>
      <c r="D656" t="s">
        <v>0</v>
      </c>
      <c r="E656">
        <v>24117</v>
      </c>
      <c r="F656" t="s">
        <v>8931</v>
      </c>
      <c r="G656" t="s">
        <v>8932</v>
      </c>
      <c r="H656" s="2">
        <v>0</v>
      </c>
      <c r="I656" s="2">
        <v>0</v>
      </c>
      <c r="J656" s="2">
        <v>0</v>
      </c>
      <c r="K656" s="14">
        <v>39</v>
      </c>
      <c r="L656" s="2">
        <v>0</v>
      </c>
      <c r="M656" s="2">
        <v>0</v>
      </c>
      <c r="N656" s="2">
        <v>0</v>
      </c>
      <c r="O656" s="2">
        <v>5.07</v>
      </c>
      <c r="P656" s="2">
        <v>44.07</v>
      </c>
      <c r="Q656"/>
      <c r="R656" t="s">
        <v>9712</v>
      </c>
      <c r="S656" t="s">
        <v>9717</v>
      </c>
      <c r="T656" t="s">
        <v>9724</v>
      </c>
      <c r="U656" s="2" t="s">
        <v>9715</v>
      </c>
      <c r="V656" t="s">
        <v>7830</v>
      </c>
    </row>
    <row r="657" spans="1:22" ht="15.75" hidden="1" thickBot="1" x14ac:dyDescent="0.3">
      <c r="A657" t="s">
        <v>8789</v>
      </c>
      <c r="B657" s="12" t="s">
        <v>10854</v>
      </c>
      <c r="C657" s="20" t="s">
        <v>7503</v>
      </c>
      <c r="D657" t="s">
        <v>0</v>
      </c>
      <c r="E657">
        <v>1319</v>
      </c>
      <c r="F657" t="s">
        <v>8871</v>
      </c>
      <c r="G657" t="s">
        <v>8872</v>
      </c>
      <c r="H657" s="2">
        <v>0</v>
      </c>
      <c r="I657" s="2">
        <v>0</v>
      </c>
      <c r="J657" s="2">
        <v>0</v>
      </c>
      <c r="K657" s="14">
        <v>142.16999999999999</v>
      </c>
      <c r="L657" s="2">
        <v>0</v>
      </c>
      <c r="M657" s="2">
        <v>0</v>
      </c>
      <c r="N657" s="2">
        <v>0</v>
      </c>
      <c r="O657" s="2">
        <v>18.482099999999999</v>
      </c>
      <c r="P657" s="2">
        <v>160.65209999999999</v>
      </c>
      <c r="Q657"/>
      <c r="R657" t="s">
        <v>9712</v>
      </c>
      <c r="S657" t="s">
        <v>9717</v>
      </c>
      <c r="T657" t="s">
        <v>9724</v>
      </c>
      <c r="U657" s="2" t="s">
        <v>9715</v>
      </c>
      <c r="V657" t="s">
        <v>7830</v>
      </c>
    </row>
    <row r="658" spans="1:22" ht="15.75" hidden="1" thickBot="1" x14ac:dyDescent="0.3">
      <c r="A658" t="s">
        <v>8789</v>
      </c>
      <c r="B658" s="12" t="s">
        <v>10854</v>
      </c>
      <c r="C658" s="20" t="s">
        <v>7503</v>
      </c>
      <c r="D658" t="s">
        <v>0</v>
      </c>
      <c r="E658">
        <v>184</v>
      </c>
      <c r="F658" t="s">
        <v>9124</v>
      </c>
      <c r="G658" t="s">
        <v>9125</v>
      </c>
      <c r="H658" s="2">
        <v>0</v>
      </c>
      <c r="I658" s="2">
        <v>0</v>
      </c>
      <c r="J658" s="2">
        <v>0</v>
      </c>
      <c r="K658" s="14">
        <v>98</v>
      </c>
      <c r="L658" s="2">
        <v>0</v>
      </c>
      <c r="M658" s="2">
        <v>0</v>
      </c>
      <c r="N658" s="2">
        <v>0</v>
      </c>
      <c r="O658" s="2">
        <v>12.74</v>
      </c>
      <c r="P658" s="2">
        <v>110.74</v>
      </c>
      <c r="Q658"/>
      <c r="R658" t="s">
        <v>9712</v>
      </c>
      <c r="S658" t="s">
        <v>9717</v>
      </c>
      <c r="T658" t="s">
        <v>9724</v>
      </c>
      <c r="U658" s="2" t="s">
        <v>9715</v>
      </c>
      <c r="V658" t="s">
        <v>7830</v>
      </c>
    </row>
    <row r="659" spans="1:22" ht="15.75" hidden="1" thickBot="1" x14ac:dyDescent="0.3">
      <c r="A659" t="s">
        <v>8789</v>
      </c>
      <c r="B659" s="12" t="s">
        <v>10854</v>
      </c>
      <c r="C659" s="20" t="s">
        <v>7503</v>
      </c>
      <c r="D659" t="s">
        <v>0</v>
      </c>
      <c r="E659">
        <v>33</v>
      </c>
      <c r="F659" t="s">
        <v>9959</v>
      </c>
      <c r="G659" t="s">
        <v>9960</v>
      </c>
      <c r="H659" s="2">
        <v>0</v>
      </c>
      <c r="I659" s="2">
        <v>0</v>
      </c>
      <c r="J659" s="2">
        <v>0</v>
      </c>
      <c r="K659" s="14">
        <v>33</v>
      </c>
      <c r="L659" s="2">
        <v>0</v>
      </c>
      <c r="M659" s="2">
        <v>0</v>
      </c>
      <c r="N659" s="2">
        <v>0</v>
      </c>
      <c r="O659" s="2">
        <v>4.29</v>
      </c>
      <c r="P659" s="2">
        <v>37.29</v>
      </c>
      <c r="Q659"/>
      <c r="R659" t="s">
        <v>9712</v>
      </c>
      <c r="S659" t="s">
        <v>9717</v>
      </c>
      <c r="T659" t="s">
        <v>9724</v>
      </c>
      <c r="U659" s="2" t="s">
        <v>9715</v>
      </c>
      <c r="V659" t="s">
        <v>7830</v>
      </c>
    </row>
    <row r="660" spans="1:22" ht="15.75" hidden="1" thickBot="1" x14ac:dyDescent="0.3">
      <c r="A660" t="s">
        <v>8789</v>
      </c>
      <c r="B660" s="12" t="s">
        <v>10854</v>
      </c>
      <c r="C660" s="20" t="s">
        <v>7503</v>
      </c>
      <c r="D660" t="s">
        <v>0</v>
      </c>
      <c r="E660">
        <v>1318</v>
      </c>
      <c r="F660" t="s">
        <v>8871</v>
      </c>
      <c r="G660" t="s">
        <v>8872</v>
      </c>
      <c r="H660" s="2">
        <v>0</v>
      </c>
      <c r="I660" s="2">
        <v>0</v>
      </c>
      <c r="J660" s="2">
        <v>0</v>
      </c>
      <c r="K660" s="14">
        <v>75.930000000000007</v>
      </c>
      <c r="L660" s="2">
        <v>0</v>
      </c>
      <c r="M660" s="2">
        <v>0</v>
      </c>
      <c r="N660" s="2">
        <v>0</v>
      </c>
      <c r="O660" s="2">
        <v>9.8709000000000007</v>
      </c>
      <c r="P660" s="2">
        <v>85.800900000000013</v>
      </c>
      <c r="Q660"/>
      <c r="R660" t="s">
        <v>9712</v>
      </c>
      <c r="S660" t="s">
        <v>9717</v>
      </c>
      <c r="T660" t="s">
        <v>9724</v>
      </c>
      <c r="U660" s="2" t="s">
        <v>9715</v>
      </c>
      <c r="V660" t="s">
        <v>7830</v>
      </c>
    </row>
    <row r="661" spans="1:22" ht="15.75" hidden="1" thickBot="1" x14ac:dyDescent="0.3">
      <c r="A661" t="s">
        <v>8789</v>
      </c>
      <c r="B661" s="12" t="s">
        <v>10853</v>
      </c>
      <c r="C661" s="20" t="s">
        <v>7503</v>
      </c>
      <c r="D661" t="s">
        <v>0</v>
      </c>
      <c r="E661">
        <v>31793</v>
      </c>
      <c r="F661" t="s">
        <v>1446</v>
      </c>
      <c r="G661" t="s">
        <v>1447</v>
      </c>
      <c r="H661" s="2">
        <v>1.1999999999999993</v>
      </c>
      <c r="I661" s="2">
        <v>0</v>
      </c>
      <c r="J661" s="2">
        <v>0</v>
      </c>
      <c r="K661" s="14">
        <v>12.21</v>
      </c>
      <c r="L661" s="2">
        <v>0</v>
      </c>
      <c r="M661" s="2">
        <v>0</v>
      </c>
      <c r="N661" s="2">
        <v>0</v>
      </c>
      <c r="O661" s="2">
        <v>1.5873000000000002</v>
      </c>
      <c r="P661" s="2">
        <v>14.997300000000001</v>
      </c>
      <c r="Q661"/>
      <c r="R661" t="s">
        <v>9712</v>
      </c>
      <c r="S661" t="s">
        <v>9717</v>
      </c>
      <c r="T661" t="s">
        <v>9724</v>
      </c>
      <c r="U661" s="2" t="s">
        <v>9715</v>
      </c>
      <c r="V661" t="s">
        <v>7830</v>
      </c>
    </row>
    <row r="662" spans="1:22" ht="15.75" hidden="1" thickBot="1" x14ac:dyDescent="0.3">
      <c r="A662" t="s">
        <v>8789</v>
      </c>
      <c r="B662" s="12" t="s">
        <v>10852</v>
      </c>
      <c r="C662" s="20" t="s">
        <v>7503</v>
      </c>
      <c r="D662" t="s">
        <v>0</v>
      </c>
      <c r="E662">
        <v>24002</v>
      </c>
      <c r="F662" t="s">
        <v>8931</v>
      </c>
      <c r="G662" t="s">
        <v>8932</v>
      </c>
      <c r="H662" s="2">
        <v>0</v>
      </c>
      <c r="I662" s="2">
        <v>0</v>
      </c>
      <c r="J662" s="2">
        <v>0</v>
      </c>
      <c r="K662" s="14">
        <v>25.62</v>
      </c>
      <c r="L662" s="2">
        <v>0</v>
      </c>
      <c r="M662" s="2">
        <v>0</v>
      </c>
      <c r="N662" s="2">
        <v>0</v>
      </c>
      <c r="O662" s="2">
        <v>3.3306000000000004</v>
      </c>
      <c r="P662" s="2">
        <v>28.950600000000001</v>
      </c>
      <c r="Q662"/>
      <c r="R662" t="s">
        <v>9712</v>
      </c>
      <c r="S662" t="s">
        <v>9717</v>
      </c>
      <c r="T662" t="s">
        <v>9724</v>
      </c>
      <c r="U662" s="2" t="s">
        <v>9715</v>
      </c>
      <c r="V662" t="s">
        <v>7830</v>
      </c>
    </row>
    <row r="663" spans="1:22" ht="15.75" hidden="1" thickBot="1" x14ac:dyDescent="0.3">
      <c r="A663" t="s">
        <v>8789</v>
      </c>
      <c r="B663" s="12" t="s">
        <v>10852</v>
      </c>
      <c r="C663" s="20" t="s">
        <v>7503</v>
      </c>
      <c r="D663" t="s">
        <v>0</v>
      </c>
      <c r="E663">
        <v>23994</v>
      </c>
      <c r="F663" t="s">
        <v>8931</v>
      </c>
      <c r="G663" t="s">
        <v>8932</v>
      </c>
      <c r="H663" s="2">
        <v>0</v>
      </c>
      <c r="I663" s="2">
        <v>0</v>
      </c>
      <c r="J663" s="2">
        <v>0</v>
      </c>
      <c r="K663" s="14">
        <v>19.399999999999999</v>
      </c>
      <c r="L663" s="2">
        <v>0</v>
      </c>
      <c r="M663" s="2">
        <v>0</v>
      </c>
      <c r="N663" s="2">
        <v>0</v>
      </c>
      <c r="O663" s="2">
        <v>2.5219999999999998</v>
      </c>
      <c r="P663" s="2">
        <v>21.921999999999997</v>
      </c>
      <c r="Q663"/>
      <c r="R663" t="s">
        <v>9712</v>
      </c>
      <c r="S663" t="s">
        <v>9717</v>
      </c>
      <c r="T663" t="s">
        <v>9724</v>
      </c>
      <c r="U663" s="2" t="s">
        <v>9715</v>
      </c>
      <c r="V663" t="s">
        <v>7830</v>
      </c>
    </row>
    <row r="664" spans="1:22" ht="15.75" hidden="1" thickBot="1" x14ac:dyDescent="0.3">
      <c r="A664" t="s">
        <v>8789</v>
      </c>
      <c r="B664" s="12" t="s">
        <v>10852</v>
      </c>
      <c r="C664" s="20" t="s">
        <v>7503</v>
      </c>
      <c r="D664" t="s">
        <v>0</v>
      </c>
      <c r="E664">
        <v>17134</v>
      </c>
      <c r="F664" t="s">
        <v>8977</v>
      </c>
      <c r="G664" t="s">
        <v>8978</v>
      </c>
      <c r="H664" s="2">
        <v>2.4200000000000017</v>
      </c>
      <c r="I664" s="2">
        <v>0</v>
      </c>
      <c r="J664" s="2">
        <v>0</v>
      </c>
      <c r="K664" s="14">
        <v>24.41</v>
      </c>
      <c r="L664" s="2">
        <v>0</v>
      </c>
      <c r="M664" s="2">
        <v>0</v>
      </c>
      <c r="N664" s="2">
        <v>0</v>
      </c>
      <c r="O664" s="2">
        <v>3.1733000000000002</v>
      </c>
      <c r="P664" s="2">
        <v>30.003300000000003</v>
      </c>
      <c r="Q664"/>
      <c r="R664" t="s">
        <v>9712</v>
      </c>
      <c r="S664" t="s">
        <v>9717</v>
      </c>
      <c r="T664" t="s">
        <v>9724</v>
      </c>
      <c r="U664" s="2" t="s">
        <v>9715</v>
      </c>
      <c r="V664" t="s">
        <v>7830</v>
      </c>
    </row>
    <row r="665" spans="1:22" ht="15.75" hidden="1" thickBot="1" x14ac:dyDescent="0.3">
      <c r="A665" t="s">
        <v>8789</v>
      </c>
      <c r="B665" s="12" t="s">
        <v>10852</v>
      </c>
      <c r="C665" s="20" t="s">
        <v>7503</v>
      </c>
      <c r="D665" t="s">
        <v>0</v>
      </c>
      <c r="E665">
        <v>1179</v>
      </c>
      <c r="F665" t="s">
        <v>8871</v>
      </c>
      <c r="G665" t="s">
        <v>8872</v>
      </c>
      <c r="H665" s="2">
        <v>0</v>
      </c>
      <c r="I665" s="2">
        <v>0</v>
      </c>
      <c r="J665" s="2">
        <v>0</v>
      </c>
      <c r="K665" s="14">
        <v>36.020000000000003</v>
      </c>
      <c r="L665" s="2">
        <v>0</v>
      </c>
      <c r="M665" s="2">
        <v>0</v>
      </c>
      <c r="N665" s="2">
        <v>0</v>
      </c>
      <c r="O665" s="2">
        <v>4.6826000000000008</v>
      </c>
      <c r="P665" s="2">
        <v>40.702600000000004</v>
      </c>
      <c r="Q665"/>
      <c r="R665" t="s">
        <v>9712</v>
      </c>
      <c r="S665" t="s">
        <v>9717</v>
      </c>
      <c r="T665" t="s">
        <v>9724</v>
      </c>
      <c r="U665" s="2" t="s">
        <v>9715</v>
      </c>
      <c r="V665" t="s">
        <v>7830</v>
      </c>
    </row>
    <row r="666" spans="1:22" ht="15.75" hidden="1" thickBot="1" x14ac:dyDescent="0.3">
      <c r="A666" t="s">
        <v>8789</v>
      </c>
      <c r="B666" s="12" t="s">
        <v>10851</v>
      </c>
      <c r="C666" s="20" t="s">
        <v>7503</v>
      </c>
      <c r="D666" t="s">
        <v>0</v>
      </c>
      <c r="E666">
        <v>33560</v>
      </c>
      <c r="F666" t="s">
        <v>1448</v>
      </c>
      <c r="G666" t="s">
        <v>1449</v>
      </c>
      <c r="H666" s="2">
        <v>2.379999999999999</v>
      </c>
      <c r="I666" s="2">
        <v>0</v>
      </c>
      <c r="J666" s="2">
        <v>0</v>
      </c>
      <c r="K666" s="14">
        <v>24.44</v>
      </c>
      <c r="L666" s="2">
        <v>0</v>
      </c>
      <c r="M666" s="2">
        <v>0</v>
      </c>
      <c r="N666" s="2">
        <v>0</v>
      </c>
      <c r="O666" s="2">
        <v>3.1772000000000005</v>
      </c>
      <c r="P666" s="2">
        <v>29.997199999999999</v>
      </c>
      <c r="Q666"/>
      <c r="R666" t="s">
        <v>9712</v>
      </c>
      <c r="S666" t="s">
        <v>9717</v>
      </c>
      <c r="T666" t="s">
        <v>9724</v>
      </c>
      <c r="U666" s="2" t="s">
        <v>9715</v>
      </c>
      <c r="V666" t="s">
        <v>7830</v>
      </c>
    </row>
    <row r="667" spans="1:22" ht="15.75" hidden="1" thickBot="1" x14ac:dyDescent="0.3">
      <c r="A667" t="s">
        <v>8789</v>
      </c>
      <c r="B667" s="12" t="s">
        <v>10851</v>
      </c>
      <c r="C667" s="20" t="s">
        <v>7503</v>
      </c>
      <c r="D667" t="s">
        <v>0</v>
      </c>
      <c r="E667">
        <v>2198</v>
      </c>
      <c r="F667" t="s">
        <v>8881</v>
      </c>
      <c r="G667" t="s">
        <v>8882</v>
      </c>
      <c r="H667" s="2">
        <v>0</v>
      </c>
      <c r="I667" s="2">
        <v>0</v>
      </c>
      <c r="J667" s="2">
        <v>0</v>
      </c>
      <c r="K667" s="14">
        <v>56.4</v>
      </c>
      <c r="L667" s="2">
        <v>0</v>
      </c>
      <c r="M667" s="2">
        <v>0</v>
      </c>
      <c r="N667" s="2">
        <v>0</v>
      </c>
      <c r="O667" s="2">
        <v>7.3319999999999999</v>
      </c>
      <c r="P667" s="2">
        <v>63.731999999999999</v>
      </c>
      <c r="Q667"/>
      <c r="R667" t="s">
        <v>9712</v>
      </c>
      <c r="S667" t="s">
        <v>9717</v>
      </c>
      <c r="T667" t="s">
        <v>9724</v>
      </c>
      <c r="U667" s="2" t="s">
        <v>9715</v>
      </c>
      <c r="V667" t="s">
        <v>7830</v>
      </c>
    </row>
    <row r="668" spans="1:22" ht="15.75" hidden="1" thickBot="1" x14ac:dyDescent="0.3">
      <c r="A668" t="s">
        <v>8789</v>
      </c>
      <c r="B668" s="12" t="s">
        <v>10851</v>
      </c>
      <c r="C668" s="20" t="s">
        <v>7503</v>
      </c>
      <c r="D668" t="s">
        <v>0</v>
      </c>
      <c r="E668">
        <v>2197</v>
      </c>
      <c r="F668" t="s">
        <v>8881</v>
      </c>
      <c r="G668" t="s">
        <v>8882</v>
      </c>
      <c r="H668" s="2">
        <v>0</v>
      </c>
      <c r="I668" s="2">
        <v>0</v>
      </c>
      <c r="J668" s="2">
        <v>0</v>
      </c>
      <c r="K668" s="14">
        <v>80</v>
      </c>
      <c r="L668" s="2">
        <v>0</v>
      </c>
      <c r="M668" s="2">
        <v>0</v>
      </c>
      <c r="N668" s="2">
        <v>0</v>
      </c>
      <c r="O668" s="2">
        <v>10.4</v>
      </c>
      <c r="P668" s="2">
        <v>90.4</v>
      </c>
      <c r="Q668"/>
      <c r="R668" t="s">
        <v>9712</v>
      </c>
      <c r="S668" t="s">
        <v>9717</v>
      </c>
      <c r="T668" t="s">
        <v>9724</v>
      </c>
      <c r="U668" s="2" t="s">
        <v>9715</v>
      </c>
      <c r="V668" t="s">
        <v>7830</v>
      </c>
    </row>
    <row r="669" spans="1:22" ht="15.75" hidden="1" thickBot="1" x14ac:dyDescent="0.3">
      <c r="A669" t="s">
        <v>8789</v>
      </c>
      <c r="B669" s="12" t="s">
        <v>10789</v>
      </c>
      <c r="C669" s="20" t="s">
        <v>7503</v>
      </c>
      <c r="D669" t="s">
        <v>0</v>
      </c>
      <c r="E669">
        <v>16949</v>
      </c>
      <c r="F669" t="s">
        <v>8977</v>
      </c>
      <c r="G669" t="s">
        <v>8978</v>
      </c>
      <c r="H669" s="2">
        <v>0.75</v>
      </c>
      <c r="I669" s="2">
        <v>0</v>
      </c>
      <c r="J669" s="2">
        <v>0</v>
      </c>
      <c r="K669" s="14">
        <v>8.19</v>
      </c>
      <c r="L669" s="2">
        <v>0</v>
      </c>
      <c r="M669" s="2">
        <v>0</v>
      </c>
      <c r="N669" s="2">
        <v>0</v>
      </c>
      <c r="O669" s="2">
        <v>1.0647</v>
      </c>
      <c r="P669" s="2">
        <v>10.0047</v>
      </c>
      <c r="Q669"/>
      <c r="R669" t="s">
        <v>9712</v>
      </c>
      <c r="S669" t="s">
        <v>9717</v>
      </c>
      <c r="T669" t="s">
        <v>9724</v>
      </c>
      <c r="U669" s="2" t="s">
        <v>9715</v>
      </c>
      <c r="V669" t="s">
        <v>7830</v>
      </c>
    </row>
    <row r="670" spans="1:22" ht="15.75" hidden="1" thickBot="1" x14ac:dyDescent="0.3">
      <c r="A670" t="s">
        <v>8789</v>
      </c>
      <c r="B670" s="12" t="s">
        <v>10787</v>
      </c>
      <c r="C670" s="20" t="s">
        <v>7503</v>
      </c>
      <c r="D670" t="s">
        <v>0</v>
      </c>
      <c r="E670">
        <v>4934</v>
      </c>
      <c r="F670" t="s">
        <v>8945</v>
      </c>
      <c r="G670" t="s">
        <v>8946</v>
      </c>
      <c r="H670" s="2">
        <v>1.0999999999999996</v>
      </c>
      <c r="I670" s="2">
        <v>0</v>
      </c>
      <c r="J670" s="2">
        <v>0</v>
      </c>
      <c r="K670" s="14">
        <v>12.3</v>
      </c>
      <c r="L670" s="2">
        <v>0</v>
      </c>
      <c r="M670" s="2">
        <v>0</v>
      </c>
      <c r="N670" s="2">
        <v>0</v>
      </c>
      <c r="O670" s="2">
        <v>1.5990000000000002</v>
      </c>
      <c r="P670" s="2">
        <v>14.999000000000001</v>
      </c>
      <c r="Q670"/>
      <c r="R670" t="s">
        <v>9712</v>
      </c>
      <c r="S670" t="s">
        <v>9717</v>
      </c>
      <c r="T670" t="s">
        <v>9724</v>
      </c>
      <c r="U670" s="2" t="s">
        <v>9715</v>
      </c>
      <c r="V670" t="s">
        <v>7830</v>
      </c>
    </row>
    <row r="671" spans="1:22" ht="15.75" hidden="1" thickBot="1" x14ac:dyDescent="0.3">
      <c r="A671" t="s">
        <v>8789</v>
      </c>
      <c r="B671" s="12" t="s">
        <v>10789</v>
      </c>
      <c r="C671" s="20" t="s">
        <v>7503</v>
      </c>
      <c r="D671" t="s">
        <v>0</v>
      </c>
      <c r="E671">
        <v>290</v>
      </c>
      <c r="F671" t="s">
        <v>10850</v>
      </c>
      <c r="G671" t="s">
        <v>10475</v>
      </c>
      <c r="H671" s="2">
        <v>0</v>
      </c>
      <c r="I671" s="2">
        <v>0</v>
      </c>
      <c r="J671" s="2">
        <v>0</v>
      </c>
      <c r="K671" s="14">
        <v>44.34</v>
      </c>
      <c r="L671" s="2">
        <v>0</v>
      </c>
      <c r="M671" s="2">
        <v>0</v>
      </c>
      <c r="N671" s="2">
        <v>0</v>
      </c>
      <c r="O671" s="2">
        <v>5.7642000000000007</v>
      </c>
      <c r="P671" s="2">
        <v>50.104200000000006</v>
      </c>
      <c r="Q671"/>
      <c r="R671" t="s">
        <v>9712</v>
      </c>
      <c r="S671" t="s">
        <v>9717</v>
      </c>
      <c r="T671" t="s">
        <v>9724</v>
      </c>
      <c r="U671" s="2" t="s">
        <v>9715</v>
      </c>
      <c r="V671" t="s">
        <v>7830</v>
      </c>
    </row>
    <row r="672" spans="1:22" ht="15.75" hidden="1" thickBot="1" x14ac:dyDescent="0.3">
      <c r="A672" t="s">
        <v>8789</v>
      </c>
      <c r="B672" s="12" t="s">
        <v>10782</v>
      </c>
      <c r="C672" s="20" t="s">
        <v>7503</v>
      </c>
      <c r="D672" t="s">
        <v>0</v>
      </c>
      <c r="E672">
        <v>23647</v>
      </c>
      <c r="F672" t="s">
        <v>8931</v>
      </c>
      <c r="G672" t="s">
        <v>8932</v>
      </c>
      <c r="H672" s="2">
        <v>0</v>
      </c>
      <c r="I672" s="2">
        <v>0</v>
      </c>
      <c r="J672" s="2">
        <v>0</v>
      </c>
      <c r="K672" s="14">
        <v>22</v>
      </c>
      <c r="L672" s="2">
        <v>0</v>
      </c>
      <c r="M672" s="2">
        <v>0</v>
      </c>
      <c r="N672" s="2">
        <v>0</v>
      </c>
      <c r="O672" s="2">
        <v>2.8600000000000003</v>
      </c>
      <c r="P672" s="2">
        <v>24.86</v>
      </c>
      <c r="Q672"/>
      <c r="R672" t="s">
        <v>9712</v>
      </c>
      <c r="S672" t="s">
        <v>9717</v>
      </c>
      <c r="T672" t="s">
        <v>9724</v>
      </c>
      <c r="U672" s="2" t="s">
        <v>9715</v>
      </c>
      <c r="V672" t="s">
        <v>7830</v>
      </c>
    </row>
    <row r="673" spans="1:22" ht="15.75" hidden="1" thickBot="1" x14ac:dyDescent="0.3">
      <c r="A673" t="s">
        <v>8789</v>
      </c>
      <c r="B673" s="12" t="s">
        <v>10782</v>
      </c>
      <c r="C673" s="20" t="s">
        <v>7503</v>
      </c>
      <c r="D673" t="s">
        <v>0</v>
      </c>
      <c r="E673">
        <v>292</v>
      </c>
      <c r="F673" t="s">
        <v>8931</v>
      </c>
      <c r="G673" t="s">
        <v>8932</v>
      </c>
      <c r="H673" s="2">
        <v>0</v>
      </c>
      <c r="I673" s="2">
        <v>0</v>
      </c>
      <c r="J673" s="2">
        <v>0</v>
      </c>
      <c r="K673" s="14">
        <v>22</v>
      </c>
      <c r="L673" s="2">
        <v>0</v>
      </c>
      <c r="M673" s="2">
        <v>0</v>
      </c>
      <c r="N673" s="2">
        <v>0</v>
      </c>
      <c r="O673" s="2">
        <v>2.8600000000000003</v>
      </c>
      <c r="P673" s="2">
        <v>24.86</v>
      </c>
      <c r="Q673"/>
      <c r="R673" t="s">
        <v>9712</v>
      </c>
      <c r="S673" t="s">
        <v>9717</v>
      </c>
      <c r="T673" t="s">
        <v>9724</v>
      </c>
      <c r="U673" s="2" t="s">
        <v>9715</v>
      </c>
      <c r="V673" t="s">
        <v>7830</v>
      </c>
    </row>
    <row r="674" spans="1:22" ht="15.75" hidden="1" thickBot="1" x14ac:dyDescent="0.3">
      <c r="A674" t="s">
        <v>8788</v>
      </c>
      <c r="B674" s="12" t="s">
        <v>10777</v>
      </c>
      <c r="C674" t="s">
        <v>10024</v>
      </c>
      <c r="D674" t="s">
        <v>0</v>
      </c>
      <c r="E674" t="s">
        <v>10849</v>
      </c>
      <c r="F674" t="s">
        <v>1312</v>
      </c>
      <c r="G674" t="s">
        <v>1313</v>
      </c>
      <c r="H674" s="2">
        <v>0</v>
      </c>
      <c r="I674" s="2">
        <v>0</v>
      </c>
      <c r="J674" s="2">
        <v>0</v>
      </c>
      <c r="K674" s="14">
        <v>96.84</v>
      </c>
      <c r="L674" s="2">
        <v>0</v>
      </c>
      <c r="M674" s="2">
        <v>0</v>
      </c>
      <c r="N674" s="2">
        <v>0</v>
      </c>
      <c r="O674" s="2">
        <v>12.589200000000002</v>
      </c>
      <c r="P674" s="2">
        <v>109.42920000000001</v>
      </c>
      <c r="Q674"/>
      <c r="R674" t="s">
        <v>9712</v>
      </c>
      <c r="S674" t="s">
        <v>9717</v>
      </c>
      <c r="T674" t="s">
        <v>9724</v>
      </c>
      <c r="U674" s="2" t="s">
        <v>9715</v>
      </c>
      <c r="V674" t="s">
        <v>7830</v>
      </c>
    </row>
    <row r="675" spans="1:22" ht="15.75" hidden="1" thickBot="1" x14ac:dyDescent="0.3">
      <c r="A675" t="s">
        <v>8788</v>
      </c>
      <c r="B675" s="12" t="s">
        <v>10772</v>
      </c>
      <c r="C675" t="s">
        <v>10024</v>
      </c>
      <c r="D675" t="s">
        <v>0</v>
      </c>
      <c r="E675" t="s">
        <v>10848</v>
      </c>
      <c r="F675" t="s">
        <v>9420</v>
      </c>
      <c r="G675" t="s">
        <v>9421</v>
      </c>
      <c r="H675" s="2">
        <v>0</v>
      </c>
      <c r="I675" s="2">
        <v>0</v>
      </c>
      <c r="J675" s="2">
        <v>0</v>
      </c>
      <c r="K675" s="14">
        <v>75</v>
      </c>
      <c r="L675" s="2">
        <v>0</v>
      </c>
      <c r="M675" s="2">
        <v>0</v>
      </c>
      <c r="N675" s="2">
        <v>0</v>
      </c>
      <c r="O675" s="2">
        <v>9.75</v>
      </c>
      <c r="P675" s="2">
        <v>84.75</v>
      </c>
      <c r="Q675"/>
      <c r="R675" t="s">
        <v>9712</v>
      </c>
      <c r="S675" t="s">
        <v>9717</v>
      </c>
      <c r="T675" t="s">
        <v>9724</v>
      </c>
      <c r="U675" s="2" t="s">
        <v>9715</v>
      </c>
      <c r="V675" t="s">
        <v>7830</v>
      </c>
    </row>
    <row r="676" spans="1:22" ht="15.75" hidden="1" thickBot="1" x14ac:dyDescent="0.3">
      <c r="A676" t="s">
        <v>8788</v>
      </c>
      <c r="B676" s="12" t="s">
        <v>10812</v>
      </c>
      <c r="C676" t="s">
        <v>10024</v>
      </c>
      <c r="D676" t="s">
        <v>0</v>
      </c>
      <c r="E676" t="s">
        <v>10847</v>
      </c>
      <c r="F676" t="s">
        <v>6776</v>
      </c>
      <c r="G676" t="s">
        <v>6777</v>
      </c>
      <c r="H676" s="2">
        <v>0</v>
      </c>
      <c r="I676" s="2">
        <v>0</v>
      </c>
      <c r="J676" s="2">
        <v>0</v>
      </c>
      <c r="K676" s="14">
        <v>6.92</v>
      </c>
      <c r="L676" s="2">
        <v>0</v>
      </c>
      <c r="M676" s="2">
        <v>0</v>
      </c>
      <c r="N676" s="2">
        <v>0</v>
      </c>
      <c r="O676" s="2">
        <v>0.89960000000000007</v>
      </c>
      <c r="P676" s="2">
        <v>7.8196000000000003</v>
      </c>
      <c r="Q676"/>
      <c r="R676" t="s">
        <v>9712</v>
      </c>
      <c r="S676" t="s">
        <v>9717</v>
      </c>
      <c r="T676" t="s">
        <v>9724</v>
      </c>
      <c r="U676" s="2" t="s">
        <v>9715</v>
      </c>
      <c r="V676" t="s">
        <v>7830</v>
      </c>
    </row>
    <row r="677" spans="1:22" ht="15.75" hidden="1" thickBot="1" x14ac:dyDescent="0.3">
      <c r="A677" t="s">
        <v>8788</v>
      </c>
      <c r="B677" s="12" t="s">
        <v>10784</v>
      </c>
      <c r="C677" t="s">
        <v>10024</v>
      </c>
      <c r="D677" t="s">
        <v>0</v>
      </c>
      <c r="E677" t="s">
        <v>10846</v>
      </c>
      <c r="F677" t="s">
        <v>6776</v>
      </c>
      <c r="G677" t="s">
        <v>6777</v>
      </c>
      <c r="H677" s="2">
        <v>0</v>
      </c>
      <c r="I677" s="2">
        <v>0</v>
      </c>
      <c r="J677" s="2">
        <v>0</v>
      </c>
      <c r="K677" s="14">
        <v>134.02000000000001</v>
      </c>
      <c r="L677" s="2">
        <v>0</v>
      </c>
      <c r="M677" s="2">
        <v>0</v>
      </c>
      <c r="N677" s="2">
        <v>0</v>
      </c>
      <c r="O677" s="2">
        <v>17.422600000000003</v>
      </c>
      <c r="P677" s="2">
        <v>151.44260000000003</v>
      </c>
      <c r="Q677"/>
      <c r="R677" t="s">
        <v>9712</v>
      </c>
      <c r="S677" t="s">
        <v>9717</v>
      </c>
      <c r="T677" t="s">
        <v>9724</v>
      </c>
      <c r="U677" s="2" t="s">
        <v>9715</v>
      </c>
      <c r="V677" t="s">
        <v>7830</v>
      </c>
    </row>
    <row r="678" spans="1:22" ht="15.75" hidden="1" thickBot="1" x14ac:dyDescent="0.3">
      <c r="A678" t="s">
        <v>8788</v>
      </c>
      <c r="B678" s="12" t="s">
        <v>10767</v>
      </c>
      <c r="C678" t="s">
        <v>10024</v>
      </c>
      <c r="D678" t="s">
        <v>0</v>
      </c>
      <c r="E678" t="s">
        <v>10845</v>
      </c>
      <c r="F678" t="s">
        <v>6776</v>
      </c>
      <c r="G678" t="s">
        <v>6777</v>
      </c>
      <c r="H678" s="2">
        <v>0</v>
      </c>
      <c r="I678" s="2">
        <v>0</v>
      </c>
      <c r="J678" s="2">
        <v>0</v>
      </c>
      <c r="K678" s="14">
        <v>31.54</v>
      </c>
      <c r="L678" s="2">
        <v>0</v>
      </c>
      <c r="M678" s="2">
        <v>0</v>
      </c>
      <c r="N678" s="2">
        <v>0</v>
      </c>
      <c r="O678" s="2">
        <v>4.1002000000000001</v>
      </c>
      <c r="P678" s="2">
        <v>35.6402</v>
      </c>
      <c r="Q678"/>
      <c r="R678" t="s">
        <v>9712</v>
      </c>
      <c r="S678" t="s">
        <v>9717</v>
      </c>
      <c r="T678" t="s">
        <v>9724</v>
      </c>
      <c r="U678" s="2" t="s">
        <v>9715</v>
      </c>
      <c r="V678" t="s">
        <v>7830</v>
      </c>
    </row>
    <row r="679" spans="1:22" ht="15.75" hidden="1" thickBot="1" x14ac:dyDescent="0.3">
      <c r="A679" t="s">
        <v>8788</v>
      </c>
      <c r="B679" s="12" t="s">
        <v>10769</v>
      </c>
      <c r="C679" t="s">
        <v>10024</v>
      </c>
      <c r="D679" t="s">
        <v>0</v>
      </c>
      <c r="E679" t="s">
        <v>10844</v>
      </c>
      <c r="F679" t="s">
        <v>6776</v>
      </c>
      <c r="G679" t="s">
        <v>6777</v>
      </c>
      <c r="H679" s="2">
        <v>0</v>
      </c>
      <c r="I679" s="2">
        <v>0</v>
      </c>
      <c r="J679" s="2">
        <v>0</v>
      </c>
      <c r="K679" s="14">
        <v>17.98</v>
      </c>
      <c r="L679" s="2">
        <v>0</v>
      </c>
      <c r="M679" s="2">
        <v>0</v>
      </c>
      <c r="N679" s="2">
        <v>0</v>
      </c>
      <c r="O679" s="2">
        <v>2.3374000000000001</v>
      </c>
      <c r="P679" s="2">
        <v>20.317399999999999</v>
      </c>
      <c r="Q679"/>
      <c r="R679" t="s">
        <v>9712</v>
      </c>
      <c r="S679" t="s">
        <v>9717</v>
      </c>
      <c r="T679" t="s">
        <v>9724</v>
      </c>
      <c r="U679" s="2" t="s">
        <v>9715</v>
      </c>
      <c r="V679" t="s">
        <v>7830</v>
      </c>
    </row>
    <row r="680" spans="1:22" ht="15.75" hidden="1" thickBot="1" x14ac:dyDescent="0.3">
      <c r="A680" t="s">
        <v>8788</v>
      </c>
      <c r="B680" s="12" t="s">
        <v>10769</v>
      </c>
      <c r="C680" t="s">
        <v>10024</v>
      </c>
      <c r="D680" t="s">
        <v>0</v>
      </c>
      <c r="E680" t="s">
        <v>10843</v>
      </c>
      <c r="F680" t="s">
        <v>6776</v>
      </c>
      <c r="G680" t="s">
        <v>6777</v>
      </c>
      <c r="H680" s="2">
        <v>0</v>
      </c>
      <c r="I680" s="2">
        <v>0</v>
      </c>
      <c r="J680" s="2">
        <v>0</v>
      </c>
      <c r="K680" s="14">
        <v>72.2</v>
      </c>
      <c r="L680" s="2">
        <v>0</v>
      </c>
      <c r="M680" s="2">
        <v>0</v>
      </c>
      <c r="N680" s="2">
        <v>0</v>
      </c>
      <c r="O680" s="2">
        <v>9.386000000000001</v>
      </c>
      <c r="P680" s="2">
        <v>81.585999999999999</v>
      </c>
      <c r="Q680"/>
      <c r="R680" t="s">
        <v>9712</v>
      </c>
      <c r="S680" t="s">
        <v>9717</v>
      </c>
      <c r="T680" t="s">
        <v>9724</v>
      </c>
      <c r="U680" s="2" t="s">
        <v>9715</v>
      </c>
      <c r="V680" t="s">
        <v>7830</v>
      </c>
    </row>
    <row r="681" spans="1:22" ht="15.75" hidden="1" thickBot="1" x14ac:dyDescent="0.3">
      <c r="A681" t="s">
        <v>8788</v>
      </c>
      <c r="B681" s="12" t="s">
        <v>10772</v>
      </c>
      <c r="C681" t="s">
        <v>10024</v>
      </c>
      <c r="D681" t="s">
        <v>0</v>
      </c>
      <c r="E681" t="s">
        <v>10842</v>
      </c>
      <c r="F681" t="s">
        <v>6776</v>
      </c>
      <c r="G681" t="s">
        <v>6777</v>
      </c>
      <c r="H681" s="2">
        <v>0</v>
      </c>
      <c r="I681" s="2">
        <v>0</v>
      </c>
      <c r="J681" s="2">
        <v>0</v>
      </c>
      <c r="K681" s="14">
        <v>27.19</v>
      </c>
      <c r="L681" s="2">
        <v>0</v>
      </c>
      <c r="M681" s="2">
        <v>0</v>
      </c>
      <c r="N681" s="2">
        <v>0</v>
      </c>
      <c r="O681" s="2">
        <v>3.5347000000000004</v>
      </c>
      <c r="P681" s="2">
        <v>30.724700000000002</v>
      </c>
      <c r="Q681"/>
      <c r="R681" t="s">
        <v>9712</v>
      </c>
      <c r="S681" t="s">
        <v>9717</v>
      </c>
      <c r="T681" t="s">
        <v>9724</v>
      </c>
      <c r="U681" s="2" t="s">
        <v>9715</v>
      </c>
      <c r="V681" t="s">
        <v>7830</v>
      </c>
    </row>
    <row r="682" spans="1:22" ht="15.75" hidden="1" thickBot="1" x14ac:dyDescent="0.3">
      <c r="A682" t="s">
        <v>8788</v>
      </c>
      <c r="B682" s="12" t="s">
        <v>10763</v>
      </c>
      <c r="C682" t="s">
        <v>10024</v>
      </c>
      <c r="D682" t="s">
        <v>0</v>
      </c>
      <c r="E682" t="s">
        <v>10841</v>
      </c>
      <c r="F682" t="s">
        <v>6776</v>
      </c>
      <c r="G682" t="s">
        <v>6777</v>
      </c>
      <c r="H682" s="2">
        <v>0</v>
      </c>
      <c r="I682" s="2">
        <v>0</v>
      </c>
      <c r="J682" s="2">
        <v>0</v>
      </c>
      <c r="K682" s="14">
        <v>51.04</v>
      </c>
      <c r="L682" s="2">
        <v>0</v>
      </c>
      <c r="M682" s="2">
        <v>0</v>
      </c>
      <c r="N682" s="2">
        <v>0</v>
      </c>
      <c r="O682" s="2">
        <v>6.6352000000000002</v>
      </c>
      <c r="P682" s="2">
        <v>57.675199999999997</v>
      </c>
      <c r="Q682"/>
      <c r="R682" t="s">
        <v>9712</v>
      </c>
      <c r="S682" t="s">
        <v>9717</v>
      </c>
      <c r="T682" t="s">
        <v>9724</v>
      </c>
      <c r="U682" s="2" t="s">
        <v>9715</v>
      </c>
      <c r="V682" t="s">
        <v>7830</v>
      </c>
    </row>
    <row r="683" spans="1:22" ht="15.75" hidden="1" thickBot="1" x14ac:dyDescent="0.3">
      <c r="A683" t="s">
        <v>8788</v>
      </c>
      <c r="B683" s="12" t="s">
        <v>10763</v>
      </c>
      <c r="C683" t="s">
        <v>10024</v>
      </c>
      <c r="D683" t="s">
        <v>0</v>
      </c>
      <c r="E683" t="s">
        <v>10840</v>
      </c>
      <c r="F683" t="s">
        <v>6776</v>
      </c>
      <c r="G683" t="s">
        <v>6777</v>
      </c>
      <c r="H683" s="2">
        <v>0</v>
      </c>
      <c r="I683" s="2">
        <v>0</v>
      </c>
      <c r="J683" s="2">
        <v>0</v>
      </c>
      <c r="K683" s="14">
        <v>20.62</v>
      </c>
      <c r="L683" s="2">
        <v>0</v>
      </c>
      <c r="M683" s="2">
        <v>0</v>
      </c>
      <c r="N683" s="2">
        <v>0</v>
      </c>
      <c r="O683" s="2">
        <v>2.6806000000000001</v>
      </c>
      <c r="P683" s="2">
        <v>23.300600000000003</v>
      </c>
      <c r="Q683"/>
      <c r="R683" t="s">
        <v>9712</v>
      </c>
      <c r="S683" t="s">
        <v>9717</v>
      </c>
      <c r="T683" t="s">
        <v>9724</v>
      </c>
      <c r="U683" s="2" t="s">
        <v>9715</v>
      </c>
      <c r="V683" t="s">
        <v>7830</v>
      </c>
    </row>
    <row r="684" spans="1:22" ht="15.75" hidden="1" thickBot="1" x14ac:dyDescent="0.3">
      <c r="A684" t="s">
        <v>8788</v>
      </c>
      <c r="B684" s="12" t="s">
        <v>10782</v>
      </c>
      <c r="C684" t="s">
        <v>10024</v>
      </c>
      <c r="D684" t="s">
        <v>0</v>
      </c>
      <c r="E684" t="s">
        <v>10839</v>
      </c>
      <c r="F684" t="s">
        <v>2323</v>
      </c>
      <c r="G684" t="s">
        <v>2324</v>
      </c>
      <c r="H684" s="2">
        <v>0</v>
      </c>
      <c r="I684" s="2">
        <v>0</v>
      </c>
      <c r="J684" s="2">
        <v>0</v>
      </c>
      <c r="K684" s="14">
        <v>9</v>
      </c>
      <c r="L684" s="2">
        <v>0</v>
      </c>
      <c r="M684" s="2">
        <v>0</v>
      </c>
      <c r="N684" s="2">
        <v>0</v>
      </c>
      <c r="O684" s="2">
        <v>1.17</v>
      </c>
      <c r="P684" s="2">
        <v>10.17</v>
      </c>
      <c r="Q684"/>
      <c r="R684" t="s">
        <v>9712</v>
      </c>
      <c r="S684" t="s">
        <v>9717</v>
      </c>
      <c r="T684" t="s">
        <v>9724</v>
      </c>
      <c r="U684" s="2" t="s">
        <v>9715</v>
      </c>
      <c r="V684" t="s">
        <v>7830</v>
      </c>
    </row>
    <row r="685" spans="1:22" ht="15.75" hidden="1" thickBot="1" x14ac:dyDescent="0.3">
      <c r="A685" t="s">
        <v>8788</v>
      </c>
      <c r="B685" s="12" t="s">
        <v>10777</v>
      </c>
      <c r="C685" t="s">
        <v>10024</v>
      </c>
      <c r="D685" t="s">
        <v>0</v>
      </c>
      <c r="E685" t="s">
        <v>10838</v>
      </c>
      <c r="F685" t="s">
        <v>2323</v>
      </c>
      <c r="G685" t="s">
        <v>2324</v>
      </c>
      <c r="H685" s="2">
        <v>0</v>
      </c>
      <c r="I685" s="2">
        <v>0</v>
      </c>
      <c r="J685" s="2">
        <v>0</v>
      </c>
      <c r="K685" s="14">
        <v>8.75</v>
      </c>
      <c r="L685" s="2">
        <v>0</v>
      </c>
      <c r="M685" s="2">
        <v>0</v>
      </c>
      <c r="N685" s="2">
        <v>0</v>
      </c>
      <c r="O685" s="2">
        <v>1.1375</v>
      </c>
      <c r="P685" s="2">
        <v>9.8874999999999993</v>
      </c>
      <c r="Q685"/>
      <c r="R685" t="s">
        <v>9712</v>
      </c>
      <c r="S685" t="s">
        <v>9717</v>
      </c>
      <c r="T685" t="s">
        <v>9724</v>
      </c>
      <c r="U685" s="2" t="s">
        <v>9715</v>
      </c>
      <c r="V685" t="s">
        <v>7830</v>
      </c>
    </row>
    <row r="686" spans="1:22" ht="15.75" hidden="1" thickBot="1" x14ac:dyDescent="0.3">
      <c r="A686" t="s">
        <v>8788</v>
      </c>
      <c r="B686" s="12" t="s">
        <v>10789</v>
      </c>
      <c r="C686" t="s">
        <v>10024</v>
      </c>
      <c r="D686" t="s">
        <v>0</v>
      </c>
      <c r="E686" t="s">
        <v>10837</v>
      </c>
      <c r="F686" t="s">
        <v>2323</v>
      </c>
      <c r="G686" t="s">
        <v>2324</v>
      </c>
      <c r="H686" s="2">
        <v>0</v>
      </c>
      <c r="I686" s="2">
        <v>0</v>
      </c>
      <c r="J686" s="2">
        <v>0</v>
      </c>
      <c r="K686" s="14">
        <v>1.05</v>
      </c>
      <c r="L686" s="2">
        <v>0</v>
      </c>
      <c r="M686" s="2">
        <v>0</v>
      </c>
      <c r="N686" s="2">
        <v>0</v>
      </c>
      <c r="O686" s="2">
        <v>0.13650000000000001</v>
      </c>
      <c r="P686" s="2">
        <v>1.1865000000000001</v>
      </c>
      <c r="Q686"/>
      <c r="R686" t="s">
        <v>9712</v>
      </c>
      <c r="S686" t="s">
        <v>9717</v>
      </c>
      <c r="T686" t="s">
        <v>9724</v>
      </c>
      <c r="U686" s="2" t="s">
        <v>9715</v>
      </c>
      <c r="V686" t="s">
        <v>7830</v>
      </c>
    </row>
    <row r="687" spans="1:22" ht="15.75" hidden="1" thickBot="1" x14ac:dyDescent="0.3">
      <c r="A687" t="s">
        <v>8788</v>
      </c>
      <c r="B687" s="12" t="s">
        <v>10786</v>
      </c>
      <c r="C687" t="s">
        <v>10024</v>
      </c>
      <c r="D687" t="s">
        <v>0</v>
      </c>
      <c r="E687" t="s">
        <v>10836</v>
      </c>
      <c r="F687" t="s">
        <v>2323</v>
      </c>
      <c r="G687" t="s">
        <v>2324</v>
      </c>
      <c r="H687" s="2">
        <v>0</v>
      </c>
      <c r="I687" s="2">
        <v>0</v>
      </c>
      <c r="J687" s="2">
        <v>0</v>
      </c>
      <c r="K687" s="14">
        <v>3.84</v>
      </c>
      <c r="L687" s="2">
        <v>0</v>
      </c>
      <c r="M687" s="2">
        <v>0</v>
      </c>
      <c r="N687" s="2">
        <v>0</v>
      </c>
      <c r="O687" s="2">
        <v>0.49919999999999998</v>
      </c>
      <c r="P687" s="2">
        <v>4.3391999999999999</v>
      </c>
      <c r="Q687"/>
      <c r="R687" t="s">
        <v>9712</v>
      </c>
      <c r="S687" t="s">
        <v>9717</v>
      </c>
      <c r="T687" t="s">
        <v>9724</v>
      </c>
      <c r="U687" s="2" t="s">
        <v>9715</v>
      </c>
      <c r="V687" t="s">
        <v>7830</v>
      </c>
    </row>
    <row r="688" spans="1:22" ht="15.75" hidden="1" thickBot="1" x14ac:dyDescent="0.3">
      <c r="A688" t="s">
        <v>8788</v>
      </c>
      <c r="B688" s="12" t="s">
        <v>10786</v>
      </c>
      <c r="C688" t="s">
        <v>10024</v>
      </c>
      <c r="D688" t="s">
        <v>0</v>
      </c>
      <c r="E688" t="s">
        <v>10835</v>
      </c>
      <c r="F688" t="s">
        <v>2323</v>
      </c>
      <c r="G688" t="s">
        <v>2324</v>
      </c>
      <c r="H688" s="2">
        <v>0</v>
      </c>
      <c r="I688" s="2">
        <v>0</v>
      </c>
      <c r="J688" s="2">
        <v>0</v>
      </c>
      <c r="K688" s="14">
        <v>9.76</v>
      </c>
      <c r="L688" s="2">
        <v>0</v>
      </c>
      <c r="M688" s="2">
        <v>0</v>
      </c>
      <c r="N688" s="2">
        <v>0</v>
      </c>
      <c r="O688" s="2">
        <v>1.2687999999999999</v>
      </c>
      <c r="P688" s="2">
        <v>11.0288</v>
      </c>
      <c r="Q688"/>
      <c r="R688" t="s">
        <v>9712</v>
      </c>
      <c r="S688" t="s">
        <v>9717</v>
      </c>
      <c r="T688" t="s">
        <v>9724</v>
      </c>
      <c r="U688" s="2" t="s">
        <v>9715</v>
      </c>
      <c r="V688" t="s">
        <v>7830</v>
      </c>
    </row>
    <row r="689" spans="1:22" ht="15.75" hidden="1" thickBot="1" x14ac:dyDescent="0.3">
      <c r="A689" t="s">
        <v>8788</v>
      </c>
      <c r="B689" s="12" t="s">
        <v>10812</v>
      </c>
      <c r="C689" t="s">
        <v>10024</v>
      </c>
      <c r="D689" t="s">
        <v>0</v>
      </c>
      <c r="E689" t="s">
        <v>10834</v>
      </c>
      <c r="F689" t="s">
        <v>2323</v>
      </c>
      <c r="G689" t="s">
        <v>2324</v>
      </c>
      <c r="H689" s="2">
        <v>0</v>
      </c>
      <c r="I689" s="2">
        <v>0</v>
      </c>
      <c r="J689" s="2">
        <v>0</v>
      </c>
      <c r="K689" s="14">
        <v>2.8</v>
      </c>
      <c r="L689" s="2">
        <v>0</v>
      </c>
      <c r="M689" s="2">
        <v>0</v>
      </c>
      <c r="N689" s="2">
        <v>0</v>
      </c>
      <c r="O689" s="2">
        <v>0.36399999999999999</v>
      </c>
      <c r="P689" s="2">
        <v>3.1639999999999997</v>
      </c>
      <c r="Q689"/>
      <c r="R689" t="s">
        <v>9712</v>
      </c>
      <c r="S689" t="s">
        <v>9717</v>
      </c>
      <c r="T689" t="s">
        <v>9724</v>
      </c>
      <c r="U689" s="2" t="s">
        <v>9715</v>
      </c>
      <c r="V689" t="s">
        <v>7830</v>
      </c>
    </row>
    <row r="690" spans="1:22" ht="15.75" hidden="1" thickBot="1" x14ac:dyDescent="0.3">
      <c r="A690" t="s">
        <v>8788</v>
      </c>
      <c r="B690" s="12" t="s">
        <v>10783</v>
      </c>
      <c r="C690" t="s">
        <v>10024</v>
      </c>
      <c r="D690" t="s">
        <v>0</v>
      </c>
      <c r="E690" t="s">
        <v>10833</v>
      </c>
      <c r="F690" t="s">
        <v>2323</v>
      </c>
      <c r="G690" t="s">
        <v>2324</v>
      </c>
      <c r="H690" s="2">
        <v>0</v>
      </c>
      <c r="I690" s="2">
        <v>0</v>
      </c>
      <c r="J690" s="2">
        <v>0</v>
      </c>
      <c r="K690" s="14">
        <v>0.42</v>
      </c>
      <c r="L690" s="2">
        <v>0</v>
      </c>
      <c r="M690" s="2">
        <v>0</v>
      </c>
      <c r="N690" s="2">
        <v>0</v>
      </c>
      <c r="O690" s="2">
        <v>5.4600000000000003E-2</v>
      </c>
      <c r="P690" s="2">
        <v>0.47459999999999997</v>
      </c>
      <c r="Q690"/>
      <c r="R690" t="s">
        <v>9712</v>
      </c>
      <c r="S690" t="s">
        <v>9717</v>
      </c>
      <c r="T690" t="s">
        <v>9724</v>
      </c>
      <c r="U690" s="2" t="s">
        <v>9715</v>
      </c>
      <c r="V690" t="s">
        <v>7830</v>
      </c>
    </row>
    <row r="691" spans="1:22" ht="15.75" hidden="1" thickBot="1" x14ac:dyDescent="0.3">
      <c r="A691" t="s">
        <v>8788</v>
      </c>
      <c r="B691" s="12" t="s">
        <v>10783</v>
      </c>
      <c r="C691" t="s">
        <v>10024</v>
      </c>
      <c r="D691" t="s">
        <v>0</v>
      </c>
      <c r="E691" t="s">
        <v>10832</v>
      </c>
      <c r="F691" t="s">
        <v>2323</v>
      </c>
      <c r="G691" t="s">
        <v>2324</v>
      </c>
      <c r="H691" s="2">
        <v>0</v>
      </c>
      <c r="I691" s="2">
        <v>0</v>
      </c>
      <c r="J691" s="2">
        <v>0</v>
      </c>
      <c r="K691" s="14">
        <v>4.8</v>
      </c>
      <c r="L691" s="2">
        <v>0</v>
      </c>
      <c r="M691" s="2">
        <v>0</v>
      </c>
      <c r="N691" s="2">
        <v>0</v>
      </c>
      <c r="O691" s="2">
        <v>0.624</v>
      </c>
      <c r="P691" s="2">
        <v>5.4239999999999995</v>
      </c>
      <c r="Q691"/>
      <c r="R691" t="s">
        <v>9712</v>
      </c>
      <c r="S691" t="s">
        <v>9717</v>
      </c>
      <c r="T691" t="s">
        <v>9724</v>
      </c>
      <c r="U691" s="2" t="s">
        <v>9715</v>
      </c>
      <c r="V691" t="s">
        <v>7830</v>
      </c>
    </row>
    <row r="692" spans="1:22" ht="15.75" hidden="1" thickBot="1" x14ac:dyDescent="0.3">
      <c r="A692" t="s">
        <v>8788</v>
      </c>
      <c r="B692" s="12" t="s">
        <v>10766</v>
      </c>
      <c r="C692" t="s">
        <v>10024</v>
      </c>
      <c r="D692" t="s">
        <v>0</v>
      </c>
      <c r="E692" t="s">
        <v>10831</v>
      </c>
      <c r="F692" t="s">
        <v>2323</v>
      </c>
      <c r="G692" t="s">
        <v>2324</v>
      </c>
      <c r="H692" s="2">
        <v>0</v>
      </c>
      <c r="I692" s="2">
        <v>0</v>
      </c>
      <c r="J692" s="2">
        <v>0</v>
      </c>
      <c r="K692" s="14">
        <v>15.4</v>
      </c>
      <c r="L692" s="2">
        <v>0</v>
      </c>
      <c r="M692" s="2">
        <v>0</v>
      </c>
      <c r="N692" s="2">
        <v>0</v>
      </c>
      <c r="O692" s="2">
        <v>2.0020000000000002</v>
      </c>
      <c r="P692" s="2">
        <v>17.402000000000001</v>
      </c>
      <c r="Q692"/>
      <c r="R692" t="s">
        <v>9712</v>
      </c>
      <c r="S692" t="s">
        <v>9717</v>
      </c>
      <c r="T692" t="s">
        <v>9724</v>
      </c>
      <c r="U692" s="2" t="s">
        <v>9715</v>
      </c>
      <c r="V692" t="s">
        <v>7830</v>
      </c>
    </row>
    <row r="693" spans="1:22" ht="15.75" hidden="1" thickBot="1" x14ac:dyDescent="0.3">
      <c r="A693" t="s">
        <v>8788</v>
      </c>
      <c r="B693" s="12" t="s">
        <v>10765</v>
      </c>
      <c r="C693" t="s">
        <v>10024</v>
      </c>
      <c r="D693" t="s">
        <v>0</v>
      </c>
      <c r="E693" t="s">
        <v>10830</v>
      </c>
      <c r="F693" t="s">
        <v>2323</v>
      </c>
      <c r="G693" t="s">
        <v>2324</v>
      </c>
      <c r="H693" s="2">
        <v>0</v>
      </c>
      <c r="I693" s="2">
        <v>0</v>
      </c>
      <c r="J693" s="2">
        <v>0</v>
      </c>
      <c r="K693" s="14">
        <v>5.4</v>
      </c>
      <c r="L693" s="2">
        <v>0</v>
      </c>
      <c r="M693" s="2">
        <v>0</v>
      </c>
      <c r="N693" s="2">
        <v>0</v>
      </c>
      <c r="O693" s="2">
        <v>0.70200000000000007</v>
      </c>
      <c r="P693" s="2">
        <v>6.1020000000000003</v>
      </c>
      <c r="Q693"/>
      <c r="R693" t="s">
        <v>9712</v>
      </c>
      <c r="S693" t="s">
        <v>9717</v>
      </c>
      <c r="T693" t="s">
        <v>9724</v>
      </c>
      <c r="U693" s="2" t="s">
        <v>9715</v>
      </c>
      <c r="V693" t="s">
        <v>7830</v>
      </c>
    </row>
    <row r="694" spans="1:22" ht="15.75" hidden="1" thickBot="1" x14ac:dyDescent="0.3">
      <c r="A694" t="s">
        <v>8788</v>
      </c>
      <c r="B694" s="12" t="s">
        <v>10768</v>
      </c>
      <c r="C694" t="s">
        <v>10024</v>
      </c>
      <c r="D694" t="s">
        <v>0</v>
      </c>
      <c r="E694" t="s">
        <v>10829</v>
      </c>
      <c r="F694" t="s">
        <v>2323</v>
      </c>
      <c r="G694" t="s">
        <v>2324</v>
      </c>
      <c r="H694" s="2">
        <v>0</v>
      </c>
      <c r="I694" s="2">
        <v>0</v>
      </c>
      <c r="J694" s="2">
        <v>0</v>
      </c>
      <c r="K694" s="14">
        <v>1.52</v>
      </c>
      <c r="L694" s="2">
        <v>0</v>
      </c>
      <c r="M694" s="2">
        <v>0</v>
      </c>
      <c r="N694" s="2">
        <v>0</v>
      </c>
      <c r="O694" s="2">
        <v>0.1976</v>
      </c>
      <c r="P694" s="2">
        <v>1.7176</v>
      </c>
      <c r="Q694"/>
      <c r="R694" t="s">
        <v>9712</v>
      </c>
      <c r="S694" t="s">
        <v>9717</v>
      </c>
      <c r="T694" t="s">
        <v>9724</v>
      </c>
      <c r="U694" s="2" t="s">
        <v>9715</v>
      </c>
      <c r="V694" t="s">
        <v>7830</v>
      </c>
    </row>
    <row r="695" spans="1:22" ht="15.75" hidden="1" thickBot="1" x14ac:dyDescent="0.3">
      <c r="A695" t="s">
        <v>8788</v>
      </c>
      <c r="B695" s="12" t="s">
        <v>10768</v>
      </c>
      <c r="C695" t="s">
        <v>10024</v>
      </c>
      <c r="D695" t="s">
        <v>0</v>
      </c>
      <c r="E695" t="s">
        <v>10828</v>
      </c>
      <c r="F695" t="s">
        <v>2323</v>
      </c>
      <c r="G695" t="s">
        <v>2324</v>
      </c>
      <c r="H695" s="2">
        <v>0</v>
      </c>
      <c r="I695" s="2">
        <v>0</v>
      </c>
      <c r="J695" s="2">
        <v>0</v>
      </c>
      <c r="K695" s="14">
        <v>3.05</v>
      </c>
      <c r="L695" s="2">
        <v>0</v>
      </c>
      <c r="M695" s="2">
        <v>0</v>
      </c>
      <c r="N695" s="2">
        <v>0</v>
      </c>
      <c r="O695" s="2">
        <v>0.39649999999999996</v>
      </c>
      <c r="P695" s="2">
        <v>3.4464999999999999</v>
      </c>
      <c r="Q695"/>
      <c r="R695" t="s">
        <v>9712</v>
      </c>
      <c r="S695" t="s">
        <v>9717</v>
      </c>
      <c r="T695" t="s">
        <v>9724</v>
      </c>
      <c r="U695" s="2" t="s">
        <v>9715</v>
      </c>
      <c r="V695" t="s">
        <v>7830</v>
      </c>
    </row>
    <row r="696" spans="1:22" ht="15.75" hidden="1" thickBot="1" x14ac:dyDescent="0.3">
      <c r="A696" t="s">
        <v>8788</v>
      </c>
      <c r="B696" s="12" t="s">
        <v>10772</v>
      </c>
      <c r="C696" t="s">
        <v>10024</v>
      </c>
      <c r="D696" t="s">
        <v>0</v>
      </c>
      <c r="E696" t="s">
        <v>10827</v>
      </c>
      <c r="F696" t="s">
        <v>2323</v>
      </c>
      <c r="G696" t="s">
        <v>2324</v>
      </c>
      <c r="H696" s="2">
        <v>0</v>
      </c>
      <c r="I696" s="2">
        <v>0</v>
      </c>
      <c r="J696" s="2">
        <v>0</v>
      </c>
      <c r="K696" s="14">
        <v>6.89</v>
      </c>
      <c r="L696" s="2">
        <v>0</v>
      </c>
      <c r="M696" s="2">
        <v>0</v>
      </c>
      <c r="N696" s="2">
        <v>0</v>
      </c>
      <c r="O696" s="2">
        <v>0.89569999999999994</v>
      </c>
      <c r="P696" s="2">
        <v>7.7856999999999994</v>
      </c>
      <c r="Q696"/>
      <c r="R696" t="s">
        <v>9712</v>
      </c>
      <c r="S696" t="s">
        <v>9717</v>
      </c>
      <c r="T696" t="s">
        <v>9724</v>
      </c>
      <c r="U696" s="2" t="s">
        <v>9715</v>
      </c>
      <c r="V696" t="s">
        <v>7830</v>
      </c>
    </row>
    <row r="697" spans="1:22" ht="15.75" hidden="1" thickBot="1" x14ac:dyDescent="0.3">
      <c r="A697" t="s">
        <v>8788</v>
      </c>
      <c r="B697" s="12" t="s">
        <v>10772</v>
      </c>
      <c r="C697" t="s">
        <v>10024</v>
      </c>
      <c r="D697" t="s">
        <v>0</v>
      </c>
      <c r="E697" t="s">
        <v>10826</v>
      </c>
      <c r="F697" t="s">
        <v>2323</v>
      </c>
      <c r="G697" t="s">
        <v>2324</v>
      </c>
      <c r="H697" s="2">
        <v>0</v>
      </c>
      <c r="I697" s="2">
        <v>0</v>
      </c>
      <c r="J697" s="2">
        <v>0</v>
      </c>
      <c r="K697" s="14">
        <v>7.8</v>
      </c>
      <c r="L697" s="2">
        <v>0</v>
      </c>
      <c r="M697" s="2">
        <v>0</v>
      </c>
      <c r="N697" s="2">
        <v>0</v>
      </c>
      <c r="O697" s="2">
        <v>1.014</v>
      </c>
      <c r="P697" s="2">
        <v>8.8140000000000001</v>
      </c>
      <c r="Q697"/>
      <c r="R697" t="s">
        <v>9712</v>
      </c>
      <c r="S697" t="s">
        <v>9717</v>
      </c>
      <c r="T697" t="s">
        <v>9724</v>
      </c>
      <c r="U697" s="2" t="s">
        <v>9715</v>
      </c>
      <c r="V697" t="s">
        <v>7830</v>
      </c>
    </row>
    <row r="698" spans="1:22" ht="15.75" hidden="1" thickBot="1" x14ac:dyDescent="0.3">
      <c r="A698" t="s">
        <v>8788</v>
      </c>
      <c r="B698" s="12" t="s">
        <v>10771</v>
      </c>
      <c r="C698" t="s">
        <v>10024</v>
      </c>
      <c r="D698" t="s">
        <v>0</v>
      </c>
      <c r="E698" t="s">
        <v>10825</v>
      </c>
      <c r="F698" t="s">
        <v>2323</v>
      </c>
      <c r="G698" t="s">
        <v>2324</v>
      </c>
      <c r="H698" s="2">
        <v>0</v>
      </c>
      <c r="I698" s="2">
        <v>0</v>
      </c>
      <c r="J698" s="2">
        <v>0</v>
      </c>
      <c r="K698" s="14">
        <v>12.67</v>
      </c>
      <c r="L698" s="2">
        <v>0</v>
      </c>
      <c r="M698" s="2">
        <v>0</v>
      </c>
      <c r="N698" s="2">
        <v>0</v>
      </c>
      <c r="O698" s="2">
        <v>1.6471</v>
      </c>
      <c r="P698" s="2">
        <v>14.3171</v>
      </c>
      <c r="Q698"/>
      <c r="R698" t="s">
        <v>9712</v>
      </c>
      <c r="S698" t="s">
        <v>9717</v>
      </c>
      <c r="T698" t="s">
        <v>9724</v>
      </c>
      <c r="U698" s="2" t="s">
        <v>9715</v>
      </c>
      <c r="V698" t="s">
        <v>7830</v>
      </c>
    </row>
    <row r="699" spans="1:22" ht="15.75" hidden="1" thickBot="1" x14ac:dyDescent="0.3">
      <c r="A699" t="s">
        <v>8788</v>
      </c>
      <c r="B699" s="12" t="s">
        <v>10761</v>
      </c>
      <c r="C699" t="s">
        <v>10024</v>
      </c>
      <c r="D699" t="s">
        <v>0</v>
      </c>
      <c r="E699" t="s">
        <v>10824</v>
      </c>
      <c r="F699" t="s">
        <v>2323</v>
      </c>
      <c r="G699" t="s">
        <v>2324</v>
      </c>
      <c r="H699" s="2">
        <v>0</v>
      </c>
      <c r="I699" s="2">
        <v>0</v>
      </c>
      <c r="J699" s="2">
        <v>0</v>
      </c>
      <c r="K699" s="14">
        <v>3.2</v>
      </c>
      <c r="L699" s="2">
        <v>0</v>
      </c>
      <c r="M699" s="2">
        <v>0</v>
      </c>
      <c r="N699" s="2">
        <v>0</v>
      </c>
      <c r="O699" s="2">
        <v>0.41600000000000004</v>
      </c>
      <c r="P699" s="2">
        <v>3.6160000000000001</v>
      </c>
      <c r="Q699"/>
      <c r="R699" t="s">
        <v>9712</v>
      </c>
      <c r="S699" t="s">
        <v>9717</v>
      </c>
      <c r="T699" t="s">
        <v>9724</v>
      </c>
      <c r="U699" s="2" t="s">
        <v>9715</v>
      </c>
      <c r="V699" t="s">
        <v>7830</v>
      </c>
    </row>
    <row r="700" spans="1:22" ht="15.75" hidden="1" thickBot="1" x14ac:dyDescent="0.3">
      <c r="A700" t="s">
        <v>8788</v>
      </c>
      <c r="B700" s="12" t="s">
        <v>10763</v>
      </c>
      <c r="C700" t="s">
        <v>10024</v>
      </c>
      <c r="D700" t="s">
        <v>0</v>
      </c>
      <c r="E700" t="s">
        <v>10823</v>
      </c>
      <c r="F700" t="s">
        <v>2323</v>
      </c>
      <c r="G700" t="s">
        <v>2324</v>
      </c>
      <c r="H700" s="2">
        <v>0</v>
      </c>
      <c r="I700" s="2">
        <v>0</v>
      </c>
      <c r="J700" s="2">
        <v>0</v>
      </c>
      <c r="K700" s="14">
        <v>1.04</v>
      </c>
      <c r="L700" s="2">
        <v>0</v>
      </c>
      <c r="M700" s="2">
        <v>0</v>
      </c>
      <c r="N700" s="2">
        <v>0</v>
      </c>
      <c r="O700" s="2">
        <v>0.13520000000000001</v>
      </c>
      <c r="P700" s="2">
        <v>1.1752</v>
      </c>
      <c r="Q700"/>
      <c r="R700" t="s">
        <v>9712</v>
      </c>
      <c r="S700" t="s">
        <v>9717</v>
      </c>
      <c r="T700" t="s">
        <v>9724</v>
      </c>
      <c r="U700" s="2" t="s">
        <v>9715</v>
      </c>
      <c r="V700" t="s">
        <v>7830</v>
      </c>
    </row>
    <row r="701" spans="1:22" ht="15.75" hidden="1" thickBot="1" x14ac:dyDescent="0.3">
      <c r="A701" t="s">
        <v>8788</v>
      </c>
      <c r="B701" s="12" t="s">
        <v>10772</v>
      </c>
      <c r="C701" t="s">
        <v>10024</v>
      </c>
      <c r="D701" t="s">
        <v>0</v>
      </c>
      <c r="E701" t="s">
        <v>10822</v>
      </c>
      <c r="F701" t="s">
        <v>2323</v>
      </c>
      <c r="G701" t="s">
        <v>2324</v>
      </c>
      <c r="H701" s="2">
        <v>0</v>
      </c>
      <c r="I701" s="2">
        <v>0</v>
      </c>
      <c r="J701" s="2">
        <v>0</v>
      </c>
      <c r="K701" s="14">
        <v>7.75</v>
      </c>
      <c r="L701" s="2">
        <v>0</v>
      </c>
      <c r="M701" s="2">
        <v>0</v>
      </c>
      <c r="N701" s="2">
        <v>0</v>
      </c>
      <c r="O701" s="2">
        <v>1.0075000000000001</v>
      </c>
      <c r="P701" s="2">
        <v>8.7575000000000003</v>
      </c>
      <c r="Q701"/>
      <c r="R701" t="s">
        <v>9712</v>
      </c>
      <c r="S701" t="s">
        <v>9717</v>
      </c>
      <c r="T701" t="s">
        <v>9724</v>
      </c>
      <c r="U701" s="2" t="s">
        <v>9715</v>
      </c>
      <c r="V701" t="s">
        <v>7830</v>
      </c>
    </row>
    <row r="702" spans="1:22" ht="15.75" hidden="1" thickBot="1" x14ac:dyDescent="0.3">
      <c r="A702" t="s">
        <v>8788</v>
      </c>
      <c r="B702" s="12" t="s">
        <v>10782</v>
      </c>
      <c r="C702" t="s">
        <v>10024</v>
      </c>
      <c r="D702" t="s">
        <v>0</v>
      </c>
      <c r="E702" t="s">
        <v>10821</v>
      </c>
      <c r="F702" t="s">
        <v>1328</v>
      </c>
      <c r="G702" t="s">
        <v>1329</v>
      </c>
      <c r="H702" s="2">
        <v>0</v>
      </c>
      <c r="I702" s="2">
        <v>0</v>
      </c>
      <c r="J702" s="2">
        <v>0</v>
      </c>
      <c r="K702" s="14">
        <v>57.43</v>
      </c>
      <c r="L702" s="2">
        <v>0</v>
      </c>
      <c r="M702" s="2">
        <v>0</v>
      </c>
      <c r="N702" s="2">
        <v>0</v>
      </c>
      <c r="O702" s="2">
        <v>7.4659000000000004</v>
      </c>
      <c r="P702" s="2">
        <v>64.895899999999997</v>
      </c>
      <c r="Q702"/>
      <c r="R702" t="s">
        <v>9712</v>
      </c>
      <c r="S702" t="s">
        <v>9717</v>
      </c>
      <c r="T702" t="s">
        <v>9724</v>
      </c>
      <c r="U702" s="2" t="s">
        <v>9715</v>
      </c>
      <c r="V702" t="s">
        <v>7830</v>
      </c>
    </row>
    <row r="703" spans="1:22" ht="15.75" hidden="1" thickBot="1" x14ac:dyDescent="0.3">
      <c r="A703" t="s">
        <v>8788</v>
      </c>
      <c r="B703" s="12" t="s">
        <v>10766</v>
      </c>
      <c r="C703" t="s">
        <v>10024</v>
      </c>
      <c r="D703" t="s">
        <v>0</v>
      </c>
      <c r="E703" t="s">
        <v>10820</v>
      </c>
      <c r="F703" t="s">
        <v>1328</v>
      </c>
      <c r="G703" t="s">
        <v>1329</v>
      </c>
      <c r="H703" s="2">
        <v>0</v>
      </c>
      <c r="I703" s="2">
        <v>0</v>
      </c>
      <c r="J703" s="2">
        <v>0</v>
      </c>
      <c r="K703" s="14">
        <v>11.37</v>
      </c>
      <c r="L703" s="2">
        <v>0</v>
      </c>
      <c r="M703" s="2">
        <v>0</v>
      </c>
      <c r="N703" s="2">
        <v>0</v>
      </c>
      <c r="O703" s="2">
        <v>1.4781</v>
      </c>
      <c r="P703" s="2">
        <v>12.848099999999999</v>
      </c>
      <c r="Q703"/>
      <c r="R703" t="s">
        <v>9712</v>
      </c>
      <c r="S703" t="s">
        <v>9717</v>
      </c>
      <c r="T703" t="s">
        <v>9724</v>
      </c>
      <c r="U703" s="2" t="s">
        <v>9715</v>
      </c>
      <c r="V703" t="s">
        <v>7830</v>
      </c>
    </row>
    <row r="704" spans="1:22" ht="15.75" hidden="1" thickBot="1" x14ac:dyDescent="0.3">
      <c r="A704" t="s">
        <v>8788</v>
      </c>
      <c r="B704" s="12" t="s">
        <v>10763</v>
      </c>
      <c r="C704" t="s">
        <v>10024</v>
      </c>
      <c r="D704" t="s">
        <v>0</v>
      </c>
      <c r="E704" t="s">
        <v>10819</v>
      </c>
      <c r="F704" t="s">
        <v>1328</v>
      </c>
      <c r="G704" t="s">
        <v>1329</v>
      </c>
      <c r="H704" s="2">
        <v>0</v>
      </c>
      <c r="I704" s="2">
        <v>0</v>
      </c>
      <c r="J704" s="2">
        <v>0</v>
      </c>
      <c r="K704" s="14">
        <v>38.450000000000003</v>
      </c>
      <c r="L704" s="2">
        <v>0</v>
      </c>
      <c r="M704" s="2">
        <v>0</v>
      </c>
      <c r="N704" s="2">
        <v>0</v>
      </c>
      <c r="O704" s="2">
        <v>4.9985000000000008</v>
      </c>
      <c r="P704" s="2">
        <v>43.448500000000003</v>
      </c>
      <c r="Q704"/>
      <c r="R704" t="s">
        <v>9712</v>
      </c>
      <c r="S704" t="s">
        <v>9717</v>
      </c>
      <c r="T704" t="s">
        <v>9724</v>
      </c>
      <c r="U704" s="2" t="s">
        <v>9715</v>
      </c>
      <c r="V704" t="s">
        <v>7830</v>
      </c>
    </row>
    <row r="705" spans="1:22" ht="15.75" hidden="1" thickBot="1" x14ac:dyDescent="0.3">
      <c r="A705" t="s">
        <v>8788</v>
      </c>
      <c r="B705" s="12" t="s">
        <v>10783</v>
      </c>
      <c r="C705" t="s">
        <v>10024</v>
      </c>
      <c r="D705" t="s">
        <v>0</v>
      </c>
      <c r="E705" t="s">
        <v>10818</v>
      </c>
      <c r="F705" t="s">
        <v>2522</v>
      </c>
      <c r="G705" t="s">
        <v>2523</v>
      </c>
      <c r="H705" s="2">
        <v>0</v>
      </c>
      <c r="I705" s="2">
        <v>0</v>
      </c>
      <c r="J705" s="2">
        <v>0</v>
      </c>
      <c r="K705" s="14">
        <v>3.6</v>
      </c>
      <c r="L705" s="2">
        <v>0</v>
      </c>
      <c r="M705" s="2">
        <v>0</v>
      </c>
      <c r="N705" s="2">
        <v>0</v>
      </c>
      <c r="O705" s="2">
        <v>0.46800000000000003</v>
      </c>
      <c r="P705" s="2">
        <v>4.0680000000000005</v>
      </c>
      <c r="Q705"/>
      <c r="R705" t="s">
        <v>9712</v>
      </c>
      <c r="S705" t="s">
        <v>9717</v>
      </c>
      <c r="T705" t="s">
        <v>9724</v>
      </c>
      <c r="U705" s="2" t="s">
        <v>9715</v>
      </c>
      <c r="V705" t="s">
        <v>7830</v>
      </c>
    </row>
    <row r="706" spans="1:22" ht="15.75" hidden="1" thickBot="1" x14ac:dyDescent="0.3">
      <c r="A706" t="s">
        <v>8788</v>
      </c>
      <c r="B706" s="12" t="s">
        <v>10774</v>
      </c>
      <c r="C706" t="s">
        <v>10024</v>
      </c>
      <c r="D706" t="s">
        <v>0</v>
      </c>
      <c r="E706" t="s">
        <v>10817</v>
      </c>
      <c r="F706" t="s">
        <v>2522</v>
      </c>
      <c r="G706" t="s">
        <v>2523</v>
      </c>
      <c r="H706" s="2">
        <v>0</v>
      </c>
      <c r="I706" s="2">
        <v>0</v>
      </c>
      <c r="J706" s="2">
        <v>0</v>
      </c>
      <c r="K706" s="14">
        <v>32</v>
      </c>
      <c r="L706" s="2">
        <v>0</v>
      </c>
      <c r="M706" s="2">
        <v>0</v>
      </c>
      <c r="N706" s="2">
        <v>0</v>
      </c>
      <c r="O706" s="2">
        <v>4.16</v>
      </c>
      <c r="P706" s="2">
        <v>36.159999999999997</v>
      </c>
      <c r="Q706"/>
      <c r="R706" t="s">
        <v>9712</v>
      </c>
      <c r="S706" t="s">
        <v>9717</v>
      </c>
      <c r="T706" t="s">
        <v>9724</v>
      </c>
      <c r="U706" s="2" t="s">
        <v>9715</v>
      </c>
      <c r="V706" t="s">
        <v>7830</v>
      </c>
    </row>
    <row r="707" spans="1:22" ht="15.75" hidden="1" thickBot="1" x14ac:dyDescent="0.3">
      <c r="A707" t="s">
        <v>8788</v>
      </c>
      <c r="B707" s="12" t="s">
        <v>10789</v>
      </c>
      <c r="C707" t="s">
        <v>7503</v>
      </c>
      <c r="D707" t="s">
        <v>0</v>
      </c>
      <c r="E707">
        <v>768</v>
      </c>
      <c r="F707" t="s">
        <v>6089</v>
      </c>
      <c r="G707" t="s">
        <v>6090</v>
      </c>
      <c r="H707" s="2">
        <v>0</v>
      </c>
      <c r="I707" s="2">
        <v>0</v>
      </c>
      <c r="J707" s="2">
        <v>0</v>
      </c>
      <c r="K707" s="14">
        <v>128.32</v>
      </c>
      <c r="L707" s="2">
        <v>0</v>
      </c>
      <c r="M707" s="2">
        <v>0</v>
      </c>
      <c r="N707" s="2">
        <v>0</v>
      </c>
      <c r="O707" s="2">
        <v>16.6816</v>
      </c>
      <c r="P707" s="2">
        <v>145.0016</v>
      </c>
      <c r="Q707"/>
      <c r="R707" t="s">
        <v>9712</v>
      </c>
      <c r="S707" t="s">
        <v>9717</v>
      </c>
      <c r="T707" t="s">
        <v>9724</v>
      </c>
      <c r="U707" s="2" t="s">
        <v>9715</v>
      </c>
      <c r="V707" t="s">
        <v>7830</v>
      </c>
    </row>
    <row r="708" spans="1:22" ht="15.75" hidden="1" thickBot="1" x14ac:dyDescent="0.3">
      <c r="A708" t="s">
        <v>8788</v>
      </c>
      <c r="B708" s="12" t="s">
        <v>10769</v>
      </c>
      <c r="C708" t="s">
        <v>7503</v>
      </c>
      <c r="D708" t="s">
        <v>0</v>
      </c>
      <c r="E708">
        <v>148</v>
      </c>
      <c r="F708" t="s">
        <v>6089</v>
      </c>
      <c r="G708" t="s">
        <v>6090</v>
      </c>
      <c r="H708" s="2">
        <v>0</v>
      </c>
      <c r="I708" s="2">
        <v>0</v>
      </c>
      <c r="J708" s="2">
        <v>0</v>
      </c>
      <c r="K708" s="14">
        <v>71.02</v>
      </c>
      <c r="L708" s="2">
        <v>0</v>
      </c>
      <c r="M708" s="2">
        <v>0</v>
      </c>
      <c r="N708" s="2">
        <v>0</v>
      </c>
      <c r="O708" s="2">
        <v>9.2325999999999997</v>
      </c>
      <c r="P708" s="2">
        <v>80.252600000000001</v>
      </c>
      <c r="Q708"/>
      <c r="R708" t="s">
        <v>9712</v>
      </c>
      <c r="S708" t="s">
        <v>9717</v>
      </c>
      <c r="T708" t="s">
        <v>9724</v>
      </c>
      <c r="U708" s="2" t="s">
        <v>9715</v>
      </c>
      <c r="V708" t="s">
        <v>7830</v>
      </c>
    </row>
    <row r="709" spans="1:22" ht="15.75" hidden="1" thickBot="1" x14ac:dyDescent="0.3">
      <c r="A709" t="s">
        <v>8788</v>
      </c>
      <c r="B709" s="12" t="s">
        <v>10768</v>
      </c>
      <c r="C709" t="s">
        <v>7503</v>
      </c>
      <c r="D709" t="s">
        <v>0</v>
      </c>
      <c r="E709">
        <v>92</v>
      </c>
      <c r="F709" t="s">
        <v>6089</v>
      </c>
      <c r="G709" t="s">
        <v>6090</v>
      </c>
      <c r="H709" s="2">
        <v>0</v>
      </c>
      <c r="I709" s="2">
        <v>0</v>
      </c>
      <c r="J709" s="2">
        <v>0</v>
      </c>
      <c r="K709" s="14">
        <v>8.85</v>
      </c>
      <c r="L709" s="2">
        <v>0</v>
      </c>
      <c r="M709" s="2">
        <v>0</v>
      </c>
      <c r="N709" s="2">
        <v>0</v>
      </c>
      <c r="O709" s="2">
        <v>1.1505000000000001</v>
      </c>
      <c r="P709" s="2">
        <v>10.000499999999999</v>
      </c>
      <c r="Q709"/>
      <c r="R709" t="s">
        <v>9712</v>
      </c>
      <c r="S709" t="s">
        <v>9717</v>
      </c>
      <c r="T709" t="s">
        <v>9724</v>
      </c>
      <c r="U709" s="2" t="s">
        <v>9715</v>
      </c>
      <c r="V709" t="s">
        <v>7830</v>
      </c>
    </row>
    <row r="710" spans="1:22" ht="15.75" hidden="1" thickBot="1" x14ac:dyDescent="0.3">
      <c r="A710" t="s">
        <v>8788</v>
      </c>
      <c r="B710" s="12" t="s">
        <v>10787</v>
      </c>
      <c r="C710" t="s">
        <v>7503</v>
      </c>
      <c r="D710" t="s">
        <v>0</v>
      </c>
      <c r="E710">
        <v>20843</v>
      </c>
      <c r="F710" t="s">
        <v>5962</v>
      </c>
      <c r="G710" t="s">
        <v>5963</v>
      </c>
      <c r="H710" s="2">
        <v>0</v>
      </c>
      <c r="I710" s="2">
        <v>0</v>
      </c>
      <c r="J710" s="2">
        <v>0</v>
      </c>
      <c r="K710" s="14">
        <v>66</v>
      </c>
      <c r="L710" s="2">
        <v>0</v>
      </c>
      <c r="M710" s="2">
        <v>0</v>
      </c>
      <c r="N710" s="2">
        <v>0</v>
      </c>
      <c r="O710" s="2">
        <v>8.58</v>
      </c>
      <c r="P710" s="2">
        <v>74.58</v>
      </c>
      <c r="Q710"/>
      <c r="R710" t="s">
        <v>9712</v>
      </c>
      <c r="S710" t="s">
        <v>9717</v>
      </c>
      <c r="T710" t="s">
        <v>9724</v>
      </c>
      <c r="U710" s="2" t="s">
        <v>9715</v>
      </c>
      <c r="V710" t="s">
        <v>7830</v>
      </c>
    </row>
    <row r="711" spans="1:22" ht="15.75" hidden="1" thickBot="1" x14ac:dyDescent="0.3">
      <c r="A711" t="s">
        <v>8788</v>
      </c>
      <c r="B711" s="12" t="s">
        <v>10786</v>
      </c>
      <c r="C711" t="s">
        <v>7503</v>
      </c>
      <c r="D711" t="s">
        <v>0</v>
      </c>
      <c r="E711">
        <v>20826</v>
      </c>
      <c r="F711" t="s">
        <v>5962</v>
      </c>
      <c r="G711" t="s">
        <v>5963</v>
      </c>
      <c r="H711" s="2">
        <v>0</v>
      </c>
      <c r="I711" s="2">
        <v>0</v>
      </c>
      <c r="J711" s="2">
        <v>0</v>
      </c>
      <c r="K711" s="14">
        <v>46.25</v>
      </c>
      <c r="L711" s="2">
        <v>0</v>
      </c>
      <c r="M711" s="2">
        <v>0</v>
      </c>
      <c r="N711" s="2">
        <v>0</v>
      </c>
      <c r="O711" s="2">
        <v>6.0125000000000002</v>
      </c>
      <c r="P711" s="2">
        <v>52.262500000000003</v>
      </c>
      <c r="Q711"/>
      <c r="R711" t="s">
        <v>9712</v>
      </c>
      <c r="S711" t="s">
        <v>9717</v>
      </c>
      <c r="T711" t="s">
        <v>9724</v>
      </c>
      <c r="U711" s="2" t="s">
        <v>9715</v>
      </c>
      <c r="V711" t="s">
        <v>7830</v>
      </c>
    </row>
    <row r="712" spans="1:22" ht="15.75" hidden="1" thickBot="1" x14ac:dyDescent="0.3">
      <c r="A712" t="s">
        <v>8788</v>
      </c>
      <c r="B712" s="12" t="s">
        <v>10774</v>
      </c>
      <c r="C712" t="s">
        <v>7503</v>
      </c>
      <c r="D712" t="s">
        <v>0</v>
      </c>
      <c r="E712">
        <v>27797</v>
      </c>
      <c r="F712" t="s">
        <v>5962</v>
      </c>
      <c r="G712" t="s">
        <v>5963</v>
      </c>
      <c r="H712" s="2">
        <v>0</v>
      </c>
      <c r="I712" s="2">
        <v>0</v>
      </c>
      <c r="J712" s="2">
        <v>0</v>
      </c>
      <c r="K712" s="14">
        <v>28</v>
      </c>
      <c r="L712" s="2">
        <v>0</v>
      </c>
      <c r="M712" s="2">
        <v>0</v>
      </c>
      <c r="N712" s="2">
        <v>0</v>
      </c>
      <c r="O712" s="2">
        <v>3.64</v>
      </c>
      <c r="P712" s="2">
        <v>31.64</v>
      </c>
      <c r="Q712"/>
      <c r="R712" t="s">
        <v>9712</v>
      </c>
      <c r="S712" t="s">
        <v>9717</v>
      </c>
      <c r="T712" t="s">
        <v>9724</v>
      </c>
      <c r="U712" s="2" t="s">
        <v>9715</v>
      </c>
      <c r="V712" t="s">
        <v>7830</v>
      </c>
    </row>
    <row r="713" spans="1:22" ht="15.75" hidden="1" thickBot="1" x14ac:dyDescent="0.3">
      <c r="A713" t="s">
        <v>8788</v>
      </c>
      <c r="B713" s="12" t="s">
        <v>10769</v>
      </c>
      <c r="C713" t="s">
        <v>7503</v>
      </c>
      <c r="D713" t="s">
        <v>0</v>
      </c>
      <c r="E713">
        <v>20438</v>
      </c>
      <c r="F713" t="s">
        <v>5962</v>
      </c>
      <c r="G713" t="s">
        <v>5963</v>
      </c>
      <c r="H713" s="2">
        <v>0</v>
      </c>
      <c r="I713" s="2">
        <v>0</v>
      </c>
      <c r="J713" s="2">
        <v>0</v>
      </c>
      <c r="K713" s="14">
        <v>20.95</v>
      </c>
      <c r="L713" s="2">
        <v>0</v>
      </c>
      <c r="M713" s="2">
        <v>0</v>
      </c>
      <c r="N713" s="2">
        <v>0</v>
      </c>
      <c r="O713" s="2">
        <v>2.7235</v>
      </c>
      <c r="P713" s="2">
        <v>23.673500000000001</v>
      </c>
      <c r="Q713"/>
      <c r="R713" t="s">
        <v>9712</v>
      </c>
      <c r="S713" t="s">
        <v>9717</v>
      </c>
      <c r="T713" t="s">
        <v>9724</v>
      </c>
      <c r="U713" s="2" t="s">
        <v>9715</v>
      </c>
      <c r="V713" t="s">
        <v>7830</v>
      </c>
    </row>
    <row r="714" spans="1:22" ht="15.75" hidden="1" thickBot="1" x14ac:dyDescent="0.3">
      <c r="A714" t="s">
        <v>8788</v>
      </c>
      <c r="B714" s="12" t="s">
        <v>10761</v>
      </c>
      <c r="C714" t="s">
        <v>7503</v>
      </c>
      <c r="D714" t="s">
        <v>0</v>
      </c>
      <c r="E714">
        <v>20234</v>
      </c>
      <c r="F714" t="s">
        <v>5962</v>
      </c>
      <c r="G714" t="s">
        <v>5963</v>
      </c>
      <c r="H714" s="2">
        <v>0</v>
      </c>
      <c r="I714" s="2">
        <v>0</v>
      </c>
      <c r="J714" s="2">
        <v>0</v>
      </c>
      <c r="K714" s="14">
        <v>23.55</v>
      </c>
      <c r="L714" s="2">
        <v>0</v>
      </c>
      <c r="M714" s="2">
        <v>0</v>
      </c>
      <c r="N714" s="2">
        <v>0</v>
      </c>
      <c r="O714" s="2">
        <v>3.0615000000000001</v>
      </c>
      <c r="P714" s="2">
        <v>26.611499999999999</v>
      </c>
      <c r="Q714"/>
      <c r="R714" t="s">
        <v>9712</v>
      </c>
      <c r="S714" t="s">
        <v>9717</v>
      </c>
      <c r="T714" t="s">
        <v>9724</v>
      </c>
      <c r="U714" s="2" t="s">
        <v>9715</v>
      </c>
      <c r="V714" t="s">
        <v>7830</v>
      </c>
    </row>
    <row r="715" spans="1:22" ht="15.75" hidden="1" thickBot="1" x14ac:dyDescent="0.3">
      <c r="A715" t="s">
        <v>8788</v>
      </c>
      <c r="B715" s="12" t="s">
        <v>10787</v>
      </c>
      <c r="C715" t="s">
        <v>7503</v>
      </c>
      <c r="D715" t="s">
        <v>0</v>
      </c>
      <c r="E715">
        <v>2152</v>
      </c>
      <c r="F715" t="s">
        <v>8881</v>
      </c>
      <c r="G715" t="s">
        <v>8882</v>
      </c>
      <c r="H715" s="2">
        <v>0</v>
      </c>
      <c r="I715" s="2">
        <v>0</v>
      </c>
      <c r="J715" s="2">
        <v>0</v>
      </c>
      <c r="K715" s="14">
        <v>57</v>
      </c>
      <c r="L715" s="2">
        <v>0</v>
      </c>
      <c r="M715" s="2">
        <v>0</v>
      </c>
      <c r="N715" s="2">
        <v>0</v>
      </c>
      <c r="O715" s="2">
        <v>7.41</v>
      </c>
      <c r="P715" s="2">
        <v>64.41</v>
      </c>
      <c r="Q715"/>
      <c r="R715" t="s">
        <v>9712</v>
      </c>
      <c r="S715" t="s">
        <v>9717</v>
      </c>
      <c r="T715" t="s">
        <v>9724</v>
      </c>
      <c r="U715" s="2" t="s">
        <v>9715</v>
      </c>
      <c r="V715" t="s">
        <v>7830</v>
      </c>
    </row>
    <row r="716" spans="1:22" ht="15.75" hidden="1" thickBot="1" x14ac:dyDescent="0.3">
      <c r="A716" t="s">
        <v>8788</v>
      </c>
      <c r="B716" s="12" t="s">
        <v>10786</v>
      </c>
      <c r="C716" t="s">
        <v>7503</v>
      </c>
      <c r="D716" t="s">
        <v>0</v>
      </c>
      <c r="E716">
        <v>2122</v>
      </c>
      <c r="F716" t="s">
        <v>8881</v>
      </c>
      <c r="G716" t="s">
        <v>8882</v>
      </c>
      <c r="H716" s="2">
        <v>0</v>
      </c>
      <c r="I716" s="2">
        <v>0</v>
      </c>
      <c r="J716" s="2">
        <v>0</v>
      </c>
      <c r="K716" s="14">
        <v>38.4</v>
      </c>
      <c r="L716" s="2">
        <v>0</v>
      </c>
      <c r="M716" s="2">
        <v>0</v>
      </c>
      <c r="N716" s="2">
        <v>0</v>
      </c>
      <c r="O716" s="2">
        <v>4.992</v>
      </c>
      <c r="P716" s="2">
        <v>43.391999999999996</v>
      </c>
      <c r="Q716"/>
      <c r="R716" t="s">
        <v>9712</v>
      </c>
      <c r="S716" t="s">
        <v>9717</v>
      </c>
      <c r="T716" t="s">
        <v>9724</v>
      </c>
      <c r="U716" s="2" t="s">
        <v>9715</v>
      </c>
      <c r="V716" t="s">
        <v>7830</v>
      </c>
    </row>
    <row r="717" spans="1:22" ht="15.75" hidden="1" thickBot="1" x14ac:dyDescent="0.3">
      <c r="A717" t="s">
        <v>8788</v>
      </c>
      <c r="B717" s="12" t="s">
        <v>10786</v>
      </c>
      <c r="C717" t="s">
        <v>7503</v>
      </c>
      <c r="D717" t="s">
        <v>0</v>
      </c>
      <c r="E717">
        <v>2124</v>
      </c>
      <c r="F717" t="s">
        <v>8881</v>
      </c>
      <c r="G717" t="s">
        <v>8882</v>
      </c>
      <c r="H717" s="2">
        <v>0</v>
      </c>
      <c r="I717" s="2">
        <v>0</v>
      </c>
      <c r="J717" s="2">
        <v>0</v>
      </c>
      <c r="K717" s="14">
        <v>21</v>
      </c>
      <c r="L717" s="2">
        <v>0</v>
      </c>
      <c r="M717" s="2">
        <v>0</v>
      </c>
      <c r="N717" s="2">
        <v>0</v>
      </c>
      <c r="O717" s="2">
        <v>2.73</v>
      </c>
      <c r="P717" s="2">
        <v>23.73</v>
      </c>
      <c r="Q717"/>
      <c r="R717" t="s">
        <v>9712</v>
      </c>
      <c r="S717" t="s">
        <v>9717</v>
      </c>
      <c r="T717" t="s">
        <v>9724</v>
      </c>
      <c r="U717" s="2" t="s">
        <v>9715</v>
      </c>
      <c r="V717" t="s">
        <v>7830</v>
      </c>
    </row>
    <row r="718" spans="1:22" ht="15.75" hidden="1" thickBot="1" x14ac:dyDescent="0.3">
      <c r="A718" t="s">
        <v>8788</v>
      </c>
      <c r="B718" s="12" t="s">
        <v>10778</v>
      </c>
      <c r="C718" t="s">
        <v>7503</v>
      </c>
      <c r="D718" t="s">
        <v>0</v>
      </c>
      <c r="E718">
        <v>1948</v>
      </c>
      <c r="F718" t="s">
        <v>8881</v>
      </c>
      <c r="G718" t="s">
        <v>8882</v>
      </c>
      <c r="H718" s="2">
        <v>0</v>
      </c>
      <c r="I718" s="2">
        <v>0</v>
      </c>
      <c r="J718" s="2">
        <v>0</v>
      </c>
      <c r="K718" s="14">
        <v>64.95</v>
      </c>
      <c r="L718" s="2">
        <v>0</v>
      </c>
      <c r="M718" s="2">
        <v>0</v>
      </c>
      <c r="N718" s="2">
        <v>0</v>
      </c>
      <c r="O718" s="2">
        <v>8.4435000000000002</v>
      </c>
      <c r="P718" s="2">
        <v>73.393500000000003</v>
      </c>
      <c r="Q718"/>
      <c r="R718" t="s">
        <v>9712</v>
      </c>
      <c r="S718" t="s">
        <v>9717</v>
      </c>
      <c r="T718" t="s">
        <v>9724</v>
      </c>
      <c r="U718" s="2" t="s">
        <v>9715</v>
      </c>
      <c r="V718" t="s">
        <v>7830</v>
      </c>
    </row>
    <row r="719" spans="1:22" ht="15.75" hidden="1" thickBot="1" x14ac:dyDescent="0.3">
      <c r="A719" t="s">
        <v>8788</v>
      </c>
      <c r="B719" s="12" t="s">
        <v>10776</v>
      </c>
      <c r="C719" t="s">
        <v>7503</v>
      </c>
      <c r="D719" t="s">
        <v>0</v>
      </c>
      <c r="E719">
        <v>1863</v>
      </c>
      <c r="F719" t="s">
        <v>8881</v>
      </c>
      <c r="G719" t="s">
        <v>8882</v>
      </c>
      <c r="H719" s="2">
        <v>0</v>
      </c>
      <c r="I719" s="2">
        <v>0</v>
      </c>
      <c r="J719" s="2">
        <v>0</v>
      </c>
      <c r="K719" s="14">
        <v>115.4</v>
      </c>
      <c r="L719" s="2">
        <v>0</v>
      </c>
      <c r="M719" s="2">
        <v>0</v>
      </c>
      <c r="N719" s="2">
        <v>0</v>
      </c>
      <c r="O719" s="2">
        <v>15.002000000000001</v>
      </c>
      <c r="P719" s="2">
        <v>130.40200000000002</v>
      </c>
      <c r="Q719"/>
      <c r="R719" t="s">
        <v>9712</v>
      </c>
      <c r="S719" t="s">
        <v>9717</v>
      </c>
      <c r="T719" t="s">
        <v>9724</v>
      </c>
      <c r="U719" s="2" t="s">
        <v>9715</v>
      </c>
      <c r="V719" t="s">
        <v>7830</v>
      </c>
    </row>
    <row r="720" spans="1:22" ht="15.75" hidden="1" thickBot="1" x14ac:dyDescent="0.3">
      <c r="A720" t="s">
        <v>8788</v>
      </c>
      <c r="B720" s="12" t="s">
        <v>10775</v>
      </c>
      <c r="C720" t="s">
        <v>7503</v>
      </c>
      <c r="D720" t="s">
        <v>0</v>
      </c>
      <c r="E720">
        <v>1862</v>
      </c>
      <c r="F720" t="s">
        <v>8881</v>
      </c>
      <c r="G720" t="s">
        <v>8882</v>
      </c>
      <c r="H720" s="2">
        <v>0</v>
      </c>
      <c r="I720" s="2">
        <v>0</v>
      </c>
      <c r="J720" s="2">
        <v>0</v>
      </c>
      <c r="K720" s="14">
        <v>32</v>
      </c>
      <c r="L720" s="2">
        <v>0</v>
      </c>
      <c r="M720" s="2">
        <v>0</v>
      </c>
      <c r="N720" s="2">
        <v>0</v>
      </c>
      <c r="O720" s="2">
        <v>4.16</v>
      </c>
      <c r="P720" s="2">
        <v>36.159999999999997</v>
      </c>
      <c r="Q720"/>
      <c r="R720" t="s">
        <v>9712</v>
      </c>
      <c r="S720" t="s">
        <v>9717</v>
      </c>
      <c r="T720" t="s">
        <v>9724</v>
      </c>
      <c r="U720" s="2" t="s">
        <v>9715</v>
      </c>
      <c r="V720" t="s">
        <v>7830</v>
      </c>
    </row>
    <row r="721" spans="1:22" ht="15.75" hidden="1" thickBot="1" x14ac:dyDescent="0.3">
      <c r="A721" t="s">
        <v>8788</v>
      </c>
      <c r="B721" s="12" t="s">
        <v>10775</v>
      </c>
      <c r="C721" t="s">
        <v>7503</v>
      </c>
      <c r="D721" t="s">
        <v>0</v>
      </c>
      <c r="E721">
        <v>1847</v>
      </c>
      <c r="F721" t="s">
        <v>8881</v>
      </c>
      <c r="G721" t="s">
        <v>8882</v>
      </c>
      <c r="H721" s="2">
        <v>0</v>
      </c>
      <c r="I721" s="2">
        <v>0</v>
      </c>
      <c r="J721" s="2">
        <v>0</v>
      </c>
      <c r="K721" s="14">
        <v>34.799999999999997</v>
      </c>
      <c r="L721" s="2">
        <v>0</v>
      </c>
      <c r="M721" s="2">
        <v>0</v>
      </c>
      <c r="N721" s="2">
        <v>0</v>
      </c>
      <c r="O721" s="2">
        <v>4.524</v>
      </c>
      <c r="P721" s="2">
        <v>39.323999999999998</v>
      </c>
      <c r="Q721"/>
      <c r="R721" t="s">
        <v>9712</v>
      </c>
      <c r="S721" t="s">
        <v>9717</v>
      </c>
      <c r="T721" t="s">
        <v>9724</v>
      </c>
      <c r="U721" s="2" t="s">
        <v>9715</v>
      </c>
      <c r="V721" t="s">
        <v>7830</v>
      </c>
    </row>
    <row r="722" spans="1:22" ht="15.75" hidden="1" thickBot="1" x14ac:dyDescent="0.3">
      <c r="A722" t="s">
        <v>8788</v>
      </c>
      <c r="B722" s="12" t="s">
        <v>10771</v>
      </c>
      <c r="C722" t="s">
        <v>7503</v>
      </c>
      <c r="D722" t="s">
        <v>0</v>
      </c>
      <c r="E722">
        <v>1763</v>
      </c>
      <c r="F722" t="s">
        <v>8881</v>
      </c>
      <c r="G722" t="s">
        <v>8882</v>
      </c>
      <c r="H722" s="2">
        <v>0</v>
      </c>
      <c r="I722" s="2">
        <v>0</v>
      </c>
      <c r="J722" s="2">
        <v>0</v>
      </c>
      <c r="K722" s="14">
        <v>50</v>
      </c>
      <c r="L722" s="2">
        <v>0</v>
      </c>
      <c r="M722" s="2">
        <v>0</v>
      </c>
      <c r="N722" s="2">
        <v>0</v>
      </c>
      <c r="O722" s="2">
        <v>6.5</v>
      </c>
      <c r="P722" s="2">
        <v>56.5</v>
      </c>
      <c r="Q722"/>
      <c r="R722" t="s">
        <v>9712</v>
      </c>
      <c r="S722" t="s">
        <v>9717</v>
      </c>
      <c r="T722" t="s">
        <v>9724</v>
      </c>
      <c r="U722" s="2" t="s">
        <v>9715</v>
      </c>
      <c r="V722" t="s">
        <v>7830</v>
      </c>
    </row>
    <row r="723" spans="1:22" ht="15.75" hidden="1" thickBot="1" x14ac:dyDescent="0.3">
      <c r="A723" t="s">
        <v>8788</v>
      </c>
      <c r="B723" s="12" t="s">
        <v>10771</v>
      </c>
      <c r="C723" t="s">
        <v>7503</v>
      </c>
      <c r="D723" t="s">
        <v>0</v>
      </c>
      <c r="E723">
        <v>1758</v>
      </c>
      <c r="F723" t="s">
        <v>8881</v>
      </c>
      <c r="G723" t="s">
        <v>8882</v>
      </c>
      <c r="H723" s="2">
        <v>0</v>
      </c>
      <c r="I723" s="2">
        <v>0</v>
      </c>
      <c r="J723" s="2">
        <v>0</v>
      </c>
      <c r="K723" s="14">
        <v>119.1</v>
      </c>
      <c r="L723" s="2">
        <v>0</v>
      </c>
      <c r="M723" s="2">
        <v>0</v>
      </c>
      <c r="N723" s="2">
        <v>0</v>
      </c>
      <c r="O723" s="2">
        <v>15.483000000000001</v>
      </c>
      <c r="P723" s="2">
        <v>134.583</v>
      </c>
      <c r="Q723"/>
      <c r="R723" t="s">
        <v>9712</v>
      </c>
      <c r="S723" t="s">
        <v>9717</v>
      </c>
      <c r="T723" t="s">
        <v>9724</v>
      </c>
      <c r="U723" s="2" t="s">
        <v>9715</v>
      </c>
      <c r="V723" t="s">
        <v>7830</v>
      </c>
    </row>
    <row r="724" spans="1:22" ht="15.75" hidden="1" thickBot="1" x14ac:dyDescent="0.3">
      <c r="A724" t="s">
        <v>8788</v>
      </c>
      <c r="B724" s="12" t="s">
        <v>10769</v>
      </c>
      <c r="C724" t="s">
        <v>7503</v>
      </c>
      <c r="D724" t="s">
        <v>0</v>
      </c>
      <c r="E724">
        <v>1708</v>
      </c>
      <c r="F724" t="s">
        <v>8881</v>
      </c>
      <c r="G724" t="s">
        <v>8882</v>
      </c>
      <c r="H724" s="2">
        <v>0</v>
      </c>
      <c r="I724" s="2">
        <v>0</v>
      </c>
      <c r="J724" s="2">
        <v>0</v>
      </c>
      <c r="K724" s="14">
        <v>49.6</v>
      </c>
      <c r="L724" s="2">
        <v>0</v>
      </c>
      <c r="M724" s="2">
        <v>0</v>
      </c>
      <c r="N724" s="2">
        <v>0</v>
      </c>
      <c r="O724" s="2">
        <v>6.4480000000000004</v>
      </c>
      <c r="P724" s="2">
        <v>56.048000000000002</v>
      </c>
      <c r="Q724"/>
      <c r="R724" t="s">
        <v>9712</v>
      </c>
      <c r="S724" t="s">
        <v>9717</v>
      </c>
      <c r="T724" t="s">
        <v>9724</v>
      </c>
      <c r="U724" s="2" t="s">
        <v>9715</v>
      </c>
      <c r="V724" t="s">
        <v>7830</v>
      </c>
    </row>
    <row r="725" spans="1:22" ht="15.75" hidden="1" thickBot="1" x14ac:dyDescent="0.3">
      <c r="A725" t="s">
        <v>8788</v>
      </c>
      <c r="B725" s="12" t="s">
        <v>10763</v>
      </c>
      <c r="C725" t="s">
        <v>7503</v>
      </c>
      <c r="D725" t="s">
        <v>0</v>
      </c>
      <c r="E725">
        <v>1564</v>
      </c>
      <c r="F725" t="s">
        <v>8881</v>
      </c>
      <c r="G725" t="s">
        <v>8882</v>
      </c>
      <c r="H725" s="2">
        <v>0</v>
      </c>
      <c r="I725" s="2">
        <v>0</v>
      </c>
      <c r="J725" s="2">
        <v>0</v>
      </c>
      <c r="K725" s="14">
        <v>76.3</v>
      </c>
      <c r="L725" s="2">
        <v>0</v>
      </c>
      <c r="M725" s="2">
        <v>0</v>
      </c>
      <c r="N725" s="2">
        <v>0</v>
      </c>
      <c r="O725" s="2">
        <v>9.9190000000000005</v>
      </c>
      <c r="P725" s="2">
        <v>86.218999999999994</v>
      </c>
      <c r="Q725"/>
      <c r="R725" t="s">
        <v>9712</v>
      </c>
      <c r="S725" t="s">
        <v>9717</v>
      </c>
      <c r="T725" t="s">
        <v>9724</v>
      </c>
      <c r="U725" s="2" t="s">
        <v>9715</v>
      </c>
      <c r="V725" t="s">
        <v>7830</v>
      </c>
    </row>
    <row r="726" spans="1:22" ht="15.75" hidden="1" thickBot="1" x14ac:dyDescent="0.3">
      <c r="A726" t="s">
        <v>8788</v>
      </c>
      <c r="B726" s="12" t="s">
        <v>10787</v>
      </c>
      <c r="C726" t="s">
        <v>7503</v>
      </c>
      <c r="D726" t="s">
        <v>0</v>
      </c>
      <c r="E726">
        <v>33142</v>
      </c>
      <c r="F726" t="s">
        <v>1448</v>
      </c>
      <c r="G726" t="s">
        <v>1449</v>
      </c>
      <c r="H726" s="2">
        <v>1.19</v>
      </c>
      <c r="I726" s="2">
        <v>0</v>
      </c>
      <c r="J726" s="2">
        <v>0</v>
      </c>
      <c r="K726" s="14">
        <v>12.22</v>
      </c>
      <c r="L726" s="2">
        <v>0</v>
      </c>
      <c r="M726" s="2">
        <v>0</v>
      </c>
      <c r="N726" s="2">
        <v>0</v>
      </c>
      <c r="O726" s="2">
        <v>1.5886000000000002</v>
      </c>
      <c r="P726" s="2">
        <v>14.9986</v>
      </c>
      <c r="Q726"/>
      <c r="R726" t="s">
        <v>9712</v>
      </c>
      <c r="S726" t="s">
        <v>9717</v>
      </c>
      <c r="T726" t="s">
        <v>9724</v>
      </c>
      <c r="U726" s="2" t="s">
        <v>9715</v>
      </c>
      <c r="V726" t="s">
        <v>7830</v>
      </c>
    </row>
    <row r="727" spans="1:22" ht="15.75" hidden="1" thickBot="1" x14ac:dyDescent="0.3">
      <c r="A727" t="s">
        <v>8788</v>
      </c>
      <c r="B727" s="12" t="s">
        <v>10786</v>
      </c>
      <c r="C727" t="s">
        <v>7503</v>
      </c>
      <c r="D727" t="s">
        <v>0</v>
      </c>
      <c r="E727">
        <v>32864</v>
      </c>
      <c r="F727" t="s">
        <v>1448</v>
      </c>
      <c r="G727" t="s">
        <v>1449</v>
      </c>
      <c r="H727" s="2">
        <v>0.4</v>
      </c>
      <c r="I727" s="2">
        <v>0</v>
      </c>
      <c r="J727" s="2">
        <v>0</v>
      </c>
      <c r="K727" s="14">
        <v>4.07</v>
      </c>
      <c r="L727" s="2">
        <v>0</v>
      </c>
      <c r="M727" s="2">
        <v>0</v>
      </c>
      <c r="N727" s="2">
        <v>0</v>
      </c>
      <c r="O727" s="2">
        <v>0.52910000000000001</v>
      </c>
      <c r="P727" s="2">
        <v>4.9991000000000003</v>
      </c>
      <c r="Q727"/>
      <c r="R727" t="s">
        <v>9712</v>
      </c>
      <c r="S727" t="s">
        <v>9717</v>
      </c>
      <c r="T727" t="s">
        <v>9724</v>
      </c>
      <c r="U727" s="2" t="s">
        <v>9715</v>
      </c>
      <c r="V727" t="s">
        <v>7830</v>
      </c>
    </row>
    <row r="728" spans="1:22" ht="15.75" hidden="1" thickBot="1" x14ac:dyDescent="0.3">
      <c r="A728" t="s">
        <v>8788</v>
      </c>
      <c r="B728" s="12" t="s">
        <v>10812</v>
      </c>
      <c r="C728" t="s">
        <v>7503</v>
      </c>
      <c r="D728" t="s">
        <v>0</v>
      </c>
      <c r="E728">
        <v>31809</v>
      </c>
      <c r="F728" t="s">
        <v>1448</v>
      </c>
      <c r="G728" t="s">
        <v>1449</v>
      </c>
      <c r="H728" s="2">
        <v>1.19</v>
      </c>
      <c r="I728" s="2">
        <v>0</v>
      </c>
      <c r="J728" s="2">
        <v>0</v>
      </c>
      <c r="K728" s="14">
        <v>12.22</v>
      </c>
      <c r="L728" s="2">
        <v>0</v>
      </c>
      <c r="M728" s="2">
        <v>0</v>
      </c>
      <c r="N728" s="2">
        <v>0</v>
      </c>
      <c r="O728" s="2">
        <v>1.5886000000000002</v>
      </c>
      <c r="P728" s="2">
        <v>14.9986</v>
      </c>
      <c r="Q728"/>
      <c r="R728" t="s">
        <v>9712</v>
      </c>
      <c r="S728" t="s">
        <v>9717</v>
      </c>
      <c r="T728" t="s">
        <v>9724</v>
      </c>
      <c r="U728" s="2" t="s">
        <v>9715</v>
      </c>
      <c r="V728" t="s">
        <v>7830</v>
      </c>
    </row>
    <row r="729" spans="1:22" ht="15.75" hidden="1" thickBot="1" x14ac:dyDescent="0.3">
      <c r="A729" t="s">
        <v>8788</v>
      </c>
      <c r="B729" s="12" t="s">
        <v>10777</v>
      </c>
      <c r="C729" t="s">
        <v>7503</v>
      </c>
      <c r="D729" t="s">
        <v>0</v>
      </c>
      <c r="E729">
        <v>30819</v>
      </c>
      <c r="F729" t="s">
        <v>1448</v>
      </c>
      <c r="G729" t="s">
        <v>1449</v>
      </c>
      <c r="H729" s="2">
        <v>2.38</v>
      </c>
      <c r="I729" s="2">
        <v>0</v>
      </c>
      <c r="J729" s="2">
        <v>0</v>
      </c>
      <c r="K729" s="14">
        <v>24.44</v>
      </c>
      <c r="L729" s="2">
        <v>0</v>
      </c>
      <c r="M729" s="2">
        <v>0</v>
      </c>
      <c r="N729" s="2">
        <v>0</v>
      </c>
      <c r="O729" s="2">
        <v>3.1772000000000005</v>
      </c>
      <c r="P729" s="2">
        <v>29.997199999999999</v>
      </c>
      <c r="Q729"/>
      <c r="R729" t="s">
        <v>9712</v>
      </c>
      <c r="S729" t="s">
        <v>9717</v>
      </c>
      <c r="T729" t="s">
        <v>9724</v>
      </c>
      <c r="U729" s="2" t="s">
        <v>9715</v>
      </c>
      <c r="V729" t="s">
        <v>7830</v>
      </c>
    </row>
    <row r="730" spans="1:22" ht="15.75" hidden="1" thickBot="1" x14ac:dyDescent="0.3">
      <c r="A730" t="s">
        <v>8788</v>
      </c>
      <c r="B730" s="12" t="s">
        <v>10775</v>
      </c>
      <c r="C730" t="s">
        <v>7503</v>
      </c>
      <c r="D730" t="s">
        <v>0</v>
      </c>
      <c r="E730">
        <v>30362</v>
      </c>
      <c r="F730" t="s">
        <v>1448</v>
      </c>
      <c r="G730" t="s">
        <v>1449</v>
      </c>
      <c r="H730" s="2">
        <v>1.19</v>
      </c>
      <c r="I730" s="2">
        <v>0</v>
      </c>
      <c r="J730" s="2">
        <v>0</v>
      </c>
      <c r="K730" s="14">
        <v>12.22</v>
      </c>
      <c r="L730" s="2">
        <v>0</v>
      </c>
      <c r="M730" s="2">
        <v>0</v>
      </c>
      <c r="N730" s="2">
        <v>0</v>
      </c>
      <c r="O730" s="2">
        <v>1.5886000000000002</v>
      </c>
      <c r="P730" s="2">
        <v>14.9986</v>
      </c>
      <c r="Q730"/>
      <c r="R730" t="s">
        <v>9712</v>
      </c>
      <c r="S730" t="s">
        <v>9717</v>
      </c>
      <c r="T730" t="s">
        <v>9724</v>
      </c>
      <c r="U730" s="2" t="s">
        <v>9715</v>
      </c>
      <c r="V730" t="s">
        <v>7830</v>
      </c>
    </row>
    <row r="731" spans="1:22" ht="15.75" hidden="1" thickBot="1" x14ac:dyDescent="0.3">
      <c r="A731" t="s">
        <v>8788</v>
      </c>
      <c r="B731" s="12" t="s">
        <v>10772</v>
      </c>
      <c r="C731" t="s">
        <v>7503</v>
      </c>
      <c r="D731" t="s">
        <v>0</v>
      </c>
      <c r="E731">
        <v>29637</v>
      </c>
      <c r="F731" t="s">
        <v>1448</v>
      </c>
      <c r="G731" t="s">
        <v>1449</v>
      </c>
      <c r="H731" s="2">
        <v>1.98</v>
      </c>
      <c r="I731" s="2">
        <v>0</v>
      </c>
      <c r="J731" s="2">
        <v>0</v>
      </c>
      <c r="K731" s="14">
        <v>20.37</v>
      </c>
      <c r="L731" s="2">
        <v>0</v>
      </c>
      <c r="M731" s="2">
        <v>0</v>
      </c>
      <c r="N731" s="2">
        <v>0</v>
      </c>
      <c r="O731" s="2">
        <v>2.6481000000000003</v>
      </c>
      <c r="P731" s="2">
        <v>24.998100000000001</v>
      </c>
      <c r="Q731"/>
      <c r="R731" t="s">
        <v>9712</v>
      </c>
      <c r="S731" t="s">
        <v>9717</v>
      </c>
      <c r="T731" t="s">
        <v>9724</v>
      </c>
      <c r="U731" s="2" t="s">
        <v>9715</v>
      </c>
      <c r="V731" t="s">
        <v>7830</v>
      </c>
    </row>
    <row r="732" spans="1:22" ht="15.75" hidden="1" thickBot="1" x14ac:dyDescent="0.3">
      <c r="A732" t="s">
        <v>8788</v>
      </c>
      <c r="B732" s="12" t="s">
        <v>10768</v>
      </c>
      <c r="C732" t="s">
        <v>7503</v>
      </c>
      <c r="D732" t="s">
        <v>0</v>
      </c>
      <c r="E732">
        <v>28821</v>
      </c>
      <c r="F732" t="s">
        <v>1448</v>
      </c>
      <c r="G732" t="s">
        <v>1449</v>
      </c>
      <c r="H732" s="2">
        <v>1.23</v>
      </c>
      <c r="I732" s="2">
        <v>0</v>
      </c>
      <c r="J732" s="2">
        <v>0</v>
      </c>
      <c r="K732" s="14">
        <v>12.19</v>
      </c>
      <c r="L732" s="2">
        <v>0</v>
      </c>
      <c r="M732" s="2">
        <v>0</v>
      </c>
      <c r="N732" s="2">
        <v>0</v>
      </c>
      <c r="O732" s="2">
        <v>1.5847</v>
      </c>
      <c r="P732" s="2">
        <v>15.0047</v>
      </c>
      <c r="Q732"/>
      <c r="R732" t="s">
        <v>9712</v>
      </c>
      <c r="S732" t="s">
        <v>9717</v>
      </c>
      <c r="T732" t="s">
        <v>9724</v>
      </c>
      <c r="U732" s="2" t="s">
        <v>9715</v>
      </c>
      <c r="V732" t="s">
        <v>7830</v>
      </c>
    </row>
    <row r="733" spans="1:22" ht="15.75" hidden="1" thickBot="1" x14ac:dyDescent="0.3">
      <c r="A733" t="s">
        <v>8788</v>
      </c>
      <c r="B733" s="12" t="s">
        <v>10766</v>
      </c>
      <c r="C733" t="s">
        <v>7503</v>
      </c>
      <c r="D733" t="s">
        <v>0</v>
      </c>
      <c r="E733">
        <v>28244</v>
      </c>
      <c r="F733" t="s">
        <v>1448</v>
      </c>
      <c r="G733" t="s">
        <v>1449</v>
      </c>
      <c r="H733" s="2">
        <v>2.04</v>
      </c>
      <c r="I733" s="2">
        <v>0</v>
      </c>
      <c r="J733" s="2">
        <v>0</v>
      </c>
      <c r="K733" s="14">
        <v>20.32</v>
      </c>
      <c r="L733" s="2">
        <v>0</v>
      </c>
      <c r="M733" s="2">
        <v>0</v>
      </c>
      <c r="N733" s="2">
        <v>0</v>
      </c>
      <c r="O733" s="2">
        <v>2.6415999999999999</v>
      </c>
      <c r="P733" s="2">
        <v>25.0016</v>
      </c>
      <c r="Q733"/>
      <c r="R733" t="s">
        <v>9712</v>
      </c>
      <c r="S733" t="s">
        <v>9717</v>
      </c>
      <c r="T733" t="s">
        <v>9724</v>
      </c>
      <c r="U733" s="2" t="s">
        <v>9715</v>
      </c>
      <c r="V733" t="s">
        <v>7830</v>
      </c>
    </row>
    <row r="734" spans="1:22" ht="15.75" hidden="1" thickBot="1" x14ac:dyDescent="0.3">
      <c r="A734" t="s">
        <v>8788</v>
      </c>
      <c r="B734" s="12" t="s">
        <v>10766</v>
      </c>
      <c r="C734" t="s">
        <v>7503</v>
      </c>
      <c r="D734" t="s">
        <v>0</v>
      </c>
      <c r="E734">
        <v>28246</v>
      </c>
      <c r="F734" t="s">
        <v>1448</v>
      </c>
      <c r="G734" t="s">
        <v>1449</v>
      </c>
      <c r="H734" s="2">
        <v>0.33</v>
      </c>
      <c r="I734" s="2">
        <v>0</v>
      </c>
      <c r="J734" s="2">
        <v>0</v>
      </c>
      <c r="K734" s="14">
        <v>3.25</v>
      </c>
      <c r="L734" s="2">
        <v>0</v>
      </c>
      <c r="M734" s="2">
        <v>0</v>
      </c>
      <c r="N734" s="2">
        <v>0</v>
      </c>
      <c r="O734" s="2">
        <v>0.42249999999999999</v>
      </c>
      <c r="P734" s="2">
        <v>4.0025000000000004</v>
      </c>
      <c r="Q734"/>
      <c r="R734" t="s">
        <v>9712</v>
      </c>
      <c r="S734" t="s">
        <v>9717</v>
      </c>
      <c r="T734" t="s">
        <v>9724</v>
      </c>
      <c r="U734" s="2" t="s">
        <v>9715</v>
      </c>
      <c r="V734" t="s">
        <v>7830</v>
      </c>
    </row>
    <row r="735" spans="1:22" ht="15.75" hidden="1" thickBot="1" x14ac:dyDescent="0.3">
      <c r="A735" t="s">
        <v>8788</v>
      </c>
      <c r="B735" s="12" t="s">
        <v>10761</v>
      </c>
      <c r="C735" t="s">
        <v>7503</v>
      </c>
      <c r="D735" t="s">
        <v>0</v>
      </c>
      <c r="E735">
        <v>27361</v>
      </c>
      <c r="F735" t="s">
        <v>1448</v>
      </c>
      <c r="G735" t="s">
        <v>1449</v>
      </c>
      <c r="H735" s="2">
        <v>0.41</v>
      </c>
      <c r="I735" s="2">
        <v>0</v>
      </c>
      <c r="J735" s="2">
        <v>0</v>
      </c>
      <c r="K735" s="14">
        <v>4.0599999999999996</v>
      </c>
      <c r="L735" s="2">
        <v>0</v>
      </c>
      <c r="M735" s="2">
        <v>0</v>
      </c>
      <c r="N735" s="2">
        <v>0</v>
      </c>
      <c r="O735" s="2">
        <v>0.52779999999999994</v>
      </c>
      <c r="P735" s="2">
        <v>4.9977999999999998</v>
      </c>
      <c r="Q735"/>
      <c r="R735" t="s">
        <v>9712</v>
      </c>
      <c r="S735" t="s">
        <v>9717</v>
      </c>
      <c r="T735" t="s">
        <v>9724</v>
      </c>
      <c r="U735" s="2" t="s">
        <v>9715</v>
      </c>
      <c r="V735" t="s">
        <v>7830</v>
      </c>
    </row>
    <row r="736" spans="1:22" ht="15.75" hidden="1" thickBot="1" x14ac:dyDescent="0.3">
      <c r="A736" t="s">
        <v>8788</v>
      </c>
      <c r="B736" s="12" t="s">
        <v>10787</v>
      </c>
      <c r="C736" t="s">
        <v>7503</v>
      </c>
      <c r="D736" t="s">
        <v>0</v>
      </c>
      <c r="E736">
        <v>16779</v>
      </c>
      <c r="F736" t="s">
        <v>8977</v>
      </c>
      <c r="G736" t="s">
        <v>8978</v>
      </c>
      <c r="H736" s="2">
        <v>0.75</v>
      </c>
      <c r="I736" s="2">
        <v>0</v>
      </c>
      <c r="J736" s="2">
        <v>0</v>
      </c>
      <c r="K736" s="14">
        <v>8.19</v>
      </c>
      <c r="L736" s="2">
        <v>0</v>
      </c>
      <c r="M736" s="2">
        <v>0</v>
      </c>
      <c r="N736" s="2">
        <v>0</v>
      </c>
      <c r="O736" s="2">
        <v>1.0647</v>
      </c>
      <c r="P736" s="2">
        <v>10.0047</v>
      </c>
      <c r="Q736"/>
      <c r="R736" t="s">
        <v>9712</v>
      </c>
      <c r="S736" t="s">
        <v>9717</v>
      </c>
      <c r="T736" t="s">
        <v>9724</v>
      </c>
      <c r="U736" s="2" t="s">
        <v>9715</v>
      </c>
      <c r="V736" t="s">
        <v>7830</v>
      </c>
    </row>
    <row r="737" spans="1:22" ht="15.75" hidden="1" thickBot="1" x14ac:dyDescent="0.3">
      <c r="A737" t="s">
        <v>8788</v>
      </c>
      <c r="B737" s="12" t="s">
        <v>10786</v>
      </c>
      <c r="C737" t="s">
        <v>7503</v>
      </c>
      <c r="D737" t="s">
        <v>0</v>
      </c>
      <c r="E737">
        <v>16680</v>
      </c>
      <c r="F737" t="s">
        <v>8977</v>
      </c>
      <c r="G737" t="s">
        <v>8978</v>
      </c>
      <c r="H737" s="2">
        <v>0.75</v>
      </c>
      <c r="I737" s="2">
        <v>0</v>
      </c>
      <c r="J737" s="2">
        <v>0</v>
      </c>
      <c r="K737" s="14">
        <v>8.19</v>
      </c>
      <c r="L737" s="2">
        <v>0</v>
      </c>
      <c r="M737" s="2">
        <v>0</v>
      </c>
      <c r="N737" s="2">
        <v>0</v>
      </c>
      <c r="O737" s="2">
        <v>1.0647</v>
      </c>
      <c r="P737" s="2">
        <v>10.0047</v>
      </c>
      <c r="Q737"/>
      <c r="R737" t="s">
        <v>9712</v>
      </c>
      <c r="S737" t="s">
        <v>9717</v>
      </c>
      <c r="T737" t="s">
        <v>9724</v>
      </c>
      <c r="U737" s="2" t="s">
        <v>9715</v>
      </c>
      <c r="V737" t="s">
        <v>7830</v>
      </c>
    </row>
    <row r="738" spans="1:22" ht="15.75" hidden="1" thickBot="1" x14ac:dyDescent="0.3">
      <c r="A738" t="s">
        <v>8788</v>
      </c>
      <c r="B738" s="12" t="s">
        <v>10778</v>
      </c>
      <c r="C738" t="s">
        <v>7503</v>
      </c>
      <c r="D738" t="s">
        <v>0</v>
      </c>
      <c r="E738">
        <v>15693</v>
      </c>
      <c r="F738" t="s">
        <v>8977</v>
      </c>
      <c r="G738" t="s">
        <v>8978</v>
      </c>
      <c r="H738" s="2">
        <v>1.62</v>
      </c>
      <c r="I738" s="2">
        <v>0</v>
      </c>
      <c r="J738" s="2">
        <v>0</v>
      </c>
      <c r="K738" s="14">
        <v>16.27</v>
      </c>
      <c r="L738" s="2">
        <v>0</v>
      </c>
      <c r="M738" s="2">
        <v>0</v>
      </c>
      <c r="N738" s="2">
        <v>0</v>
      </c>
      <c r="O738" s="2">
        <v>2.1151</v>
      </c>
      <c r="P738" s="2">
        <v>20.005099999999999</v>
      </c>
      <c r="Q738"/>
      <c r="R738" t="s">
        <v>9712</v>
      </c>
      <c r="S738" t="s">
        <v>9717</v>
      </c>
      <c r="T738" t="s">
        <v>9724</v>
      </c>
      <c r="U738" s="2" t="s">
        <v>9715</v>
      </c>
      <c r="V738" t="s">
        <v>7830</v>
      </c>
    </row>
    <row r="739" spans="1:22" ht="15.75" hidden="1" thickBot="1" x14ac:dyDescent="0.3">
      <c r="A739" t="s">
        <v>8788</v>
      </c>
      <c r="B739" s="12" t="s">
        <v>10774</v>
      </c>
      <c r="C739" t="s">
        <v>7503</v>
      </c>
      <c r="D739" t="s">
        <v>0</v>
      </c>
      <c r="E739">
        <v>15309</v>
      </c>
      <c r="F739" t="s">
        <v>8977</v>
      </c>
      <c r="G739" t="s">
        <v>8978</v>
      </c>
      <c r="H739" s="2">
        <v>0.76</v>
      </c>
      <c r="I739" s="2">
        <v>0</v>
      </c>
      <c r="J739" s="2">
        <v>0</v>
      </c>
      <c r="K739" s="14">
        <v>8.18</v>
      </c>
      <c r="L739" s="2">
        <v>0</v>
      </c>
      <c r="M739" s="2">
        <v>0</v>
      </c>
      <c r="N739" s="2">
        <v>0</v>
      </c>
      <c r="O739" s="2">
        <v>1.0633999999999999</v>
      </c>
      <c r="P739" s="2">
        <v>10.003399999999999</v>
      </c>
      <c r="Q739"/>
      <c r="R739" t="s">
        <v>9712</v>
      </c>
      <c r="S739" t="s">
        <v>9717</v>
      </c>
      <c r="T739" t="s">
        <v>9724</v>
      </c>
      <c r="U739" s="2" t="s">
        <v>9715</v>
      </c>
      <c r="V739" t="s">
        <v>7830</v>
      </c>
    </row>
    <row r="740" spans="1:22" ht="15.75" hidden="1" thickBot="1" x14ac:dyDescent="0.3">
      <c r="A740" t="s">
        <v>8788</v>
      </c>
      <c r="B740" s="12" t="s">
        <v>10771</v>
      </c>
      <c r="C740" t="s">
        <v>7503</v>
      </c>
      <c r="D740" t="s">
        <v>0</v>
      </c>
      <c r="E740">
        <v>14933</v>
      </c>
      <c r="F740" t="s">
        <v>8977</v>
      </c>
      <c r="G740" t="s">
        <v>8978</v>
      </c>
      <c r="H740" s="2">
        <v>1.1400000000000001</v>
      </c>
      <c r="I740" s="2">
        <v>0</v>
      </c>
      <c r="J740" s="2">
        <v>0</v>
      </c>
      <c r="K740" s="14">
        <v>12.27</v>
      </c>
      <c r="L740" s="2">
        <v>0</v>
      </c>
      <c r="M740" s="2">
        <v>0</v>
      </c>
      <c r="N740" s="2">
        <v>0</v>
      </c>
      <c r="O740" s="2">
        <v>1.5951</v>
      </c>
      <c r="P740" s="2">
        <v>15.005100000000001</v>
      </c>
      <c r="Q740"/>
      <c r="R740" t="s">
        <v>9712</v>
      </c>
      <c r="S740" t="s">
        <v>9717</v>
      </c>
      <c r="T740" t="s">
        <v>9724</v>
      </c>
      <c r="U740" s="2" t="s">
        <v>9715</v>
      </c>
      <c r="V740" t="s">
        <v>7830</v>
      </c>
    </row>
    <row r="741" spans="1:22" ht="15.75" hidden="1" thickBot="1" x14ac:dyDescent="0.3">
      <c r="A741" t="s">
        <v>8788</v>
      </c>
      <c r="B741" s="12" t="s">
        <v>10769</v>
      </c>
      <c r="C741" t="s">
        <v>7503</v>
      </c>
      <c r="D741" t="s">
        <v>0</v>
      </c>
      <c r="E741">
        <v>14790</v>
      </c>
      <c r="F741" t="s">
        <v>8977</v>
      </c>
      <c r="G741" t="s">
        <v>8978</v>
      </c>
      <c r="H741" s="2">
        <v>1.59</v>
      </c>
      <c r="I741" s="2">
        <v>0</v>
      </c>
      <c r="J741" s="2">
        <v>0</v>
      </c>
      <c r="K741" s="14">
        <v>16.29</v>
      </c>
      <c r="L741" s="2">
        <v>0</v>
      </c>
      <c r="M741" s="2">
        <v>0</v>
      </c>
      <c r="N741" s="2">
        <v>0</v>
      </c>
      <c r="O741" s="2">
        <v>2.1177000000000001</v>
      </c>
      <c r="P741" s="2">
        <v>19.997699999999998</v>
      </c>
      <c r="Q741"/>
      <c r="R741" t="s">
        <v>9712</v>
      </c>
      <c r="S741" t="s">
        <v>9717</v>
      </c>
      <c r="T741" t="s">
        <v>9724</v>
      </c>
      <c r="U741" s="2" t="s">
        <v>9715</v>
      </c>
      <c r="V741" t="s">
        <v>7830</v>
      </c>
    </row>
    <row r="742" spans="1:22" ht="15.75" hidden="1" thickBot="1" x14ac:dyDescent="0.3">
      <c r="A742" t="s">
        <v>8788</v>
      </c>
      <c r="B742" s="12" t="s">
        <v>10765</v>
      </c>
      <c r="C742" t="s">
        <v>7503</v>
      </c>
      <c r="D742" t="s">
        <v>0</v>
      </c>
      <c r="E742">
        <v>14363</v>
      </c>
      <c r="F742" t="s">
        <v>8977</v>
      </c>
      <c r="G742" t="s">
        <v>8978</v>
      </c>
      <c r="H742" s="2">
        <v>0.83000000000000007</v>
      </c>
      <c r="I742" s="2">
        <v>0</v>
      </c>
      <c r="J742" s="2">
        <v>0</v>
      </c>
      <c r="K742" s="14">
        <v>8.1199999999999992</v>
      </c>
      <c r="L742" s="2">
        <v>0</v>
      </c>
      <c r="M742" s="2">
        <v>0</v>
      </c>
      <c r="N742" s="2">
        <v>0</v>
      </c>
      <c r="O742" s="2">
        <v>1.0555999999999999</v>
      </c>
      <c r="P742" s="2">
        <v>10.005599999999999</v>
      </c>
      <c r="Q742"/>
      <c r="R742" t="s">
        <v>9712</v>
      </c>
      <c r="S742" t="s">
        <v>9717</v>
      </c>
      <c r="T742" t="s">
        <v>9724</v>
      </c>
      <c r="U742" s="2" t="s">
        <v>9715</v>
      </c>
      <c r="V742" t="s">
        <v>7830</v>
      </c>
    </row>
    <row r="743" spans="1:22" ht="15.75" hidden="1" thickBot="1" x14ac:dyDescent="0.3">
      <c r="A743" t="s">
        <v>8788</v>
      </c>
      <c r="B743" s="12" t="s">
        <v>10761</v>
      </c>
      <c r="C743" t="s">
        <v>7503</v>
      </c>
      <c r="D743" t="s">
        <v>0</v>
      </c>
      <c r="E743">
        <v>14025</v>
      </c>
      <c r="F743" t="s">
        <v>8977</v>
      </c>
      <c r="G743" t="s">
        <v>8978</v>
      </c>
      <c r="H743" s="2">
        <v>1.17</v>
      </c>
      <c r="I743" s="2">
        <v>0</v>
      </c>
      <c r="J743" s="2">
        <v>0</v>
      </c>
      <c r="K743" s="14">
        <v>12.24</v>
      </c>
      <c r="L743" s="2">
        <v>0</v>
      </c>
      <c r="M743" s="2">
        <v>0</v>
      </c>
      <c r="N743" s="2">
        <v>0</v>
      </c>
      <c r="O743" s="2">
        <v>1.5912000000000002</v>
      </c>
      <c r="P743" s="2">
        <v>15.001200000000001</v>
      </c>
      <c r="Q743"/>
      <c r="R743" t="s">
        <v>9712</v>
      </c>
      <c r="S743" t="s">
        <v>9717</v>
      </c>
      <c r="T743" t="s">
        <v>9724</v>
      </c>
      <c r="U743" s="2" t="s">
        <v>9715</v>
      </c>
      <c r="V743" t="s">
        <v>7830</v>
      </c>
    </row>
    <row r="744" spans="1:22" ht="15.75" hidden="1" thickBot="1" x14ac:dyDescent="0.3">
      <c r="A744" t="s">
        <v>8788</v>
      </c>
      <c r="B744" s="12" t="s">
        <v>10786</v>
      </c>
      <c r="C744" t="s">
        <v>7503</v>
      </c>
      <c r="D744" t="s">
        <v>0</v>
      </c>
      <c r="E744">
        <v>23842</v>
      </c>
      <c r="F744" t="s">
        <v>8931</v>
      </c>
      <c r="G744" t="s">
        <v>8932</v>
      </c>
      <c r="H744" s="2">
        <v>0</v>
      </c>
      <c r="I744" s="2">
        <v>0</v>
      </c>
      <c r="J744" s="2">
        <v>0</v>
      </c>
      <c r="K744" s="14">
        <v>34.200000000000003</v>
      </c>
      <c r="L744" s="2">
        <v>0</v>
      </c>
      <c r="M744" s="2">
        <v>0</v>
      </c>
      <c r="N744" s="2">
        <v>0</v>
      </c>
      <c r="O744" s="2">
        <v>4.4460000000000006</v>
      </c>
      <c r="P744" s="2">
        <v>38.646000000000001</v>
      </c>
      <c r="Q744"/>
      <c r="R744" t="s">
        <v>9712</v>
      </c>
      <c r="S744" t="s">
        <v>9717</v>
      </c>
      <c r="T744" t="s">
        <v>9724</v>
      </c>
      <c r="U744" s="2" t="s">
        <v>9715</v>
      </c>
      <c r="V744" t="s">
        <v>7830</v>
      </c>
    </row>
    <row r="745" spans="1:22" ht="15.75" hidden="1" thickBot="1" x14ac:dyDescent="0.3">
      <c r="A745" t="s">
        <v>8788</v>
      </c>
      <c r="B745" s="12" t="s">
        <v>10782</v>
      </c>
      <c r="C745" t="s">
        <v>7503</v>
      </c>
      <c r="D745" t="s">
        <v>0</v>
      </c>
      <c r="E745">
        <v>23731</v>
      </c>
      <c r="F745" t="s">
        <v>8931</v>
      </c>
      <c r="G745" t="s">
        <v>8932</v>
      </c>
      <c r="H745" s="2">
        <v>0</v>
      </c>
      <c r="I745" s="2">
        <v>0</v>
      </c>
      <c r="J745" s="2">
        <v>0</v>
      </c>
      <c r="K745" s="14">
        <v>103</v>
      </c>
      <c r="L745" s="2">
        <v>0</v>
      </c>
      <c r="M745" s="2">
        <v>0</v>
      </c>
      <c r="N745" s="2">
        <v>0</v>
      </c>
      <c r="O745" s="2">
        <v>13.39</v>
      </c>
      <c r="P745" s="2">
        <v>116.39</v>
      </c>
      <c r="Q745"/>
      <c r="R745" t="s">
        <v>9712</v>
      </c>
      <c r="S745" t="s">
        <v>9717</v>
      </c>
      <c r="T745" t="s">
        <v>9724</v>
      </c>
      <c r="U745" s="2" t="s">
        <v>9715</v>
      </c>
      <c r="V745" t="s">
        <v>7830</v>
      </c>
    </row>
    <row r="746" spans="1:22" ht="15.75" hidden="1" thickBot="1" x14ac:dyDescent="0.3">
      <c r="A746" t="s">
        <v>8788</v>
      </c>
      <c r="B746" s="12" t="s">
        <v>10770</v>
      </c>
      <c r="C746" t="s">
        <v>7503</v>
      </c>
      <c r="D746" t="s">
        <v>0</v>
      </c>
      <c r="E746">
        <v>23321</v>
      </c>
      <c r="F746" t="s">
        <v>8931</v>
      </c>
      <c r="G746" t="s">
        <v>8932</v>
      </c>
      <c r="H746" s="2">
        <v>0</v>
      </c>
      <c r="I746" s="2">
        <v>0</v>
      </c>
      <c r="J746" s="2">
        <v>0</v>
      </c>
      <c r="K746" s="14">
        <v>12.8</v>
      </c>
      <c r="L746" s="2">
        <v>0</v>
      </c>
      <c r="M746" s="2">
        <v>0</v>
      </c>
      <c r="N746" s="2">
        <v>0</v>
      </c>
      <c r="O746" s="2">
        <v>1.6640000000000001</v>
      </c>
      <c r="P746" s="2">
        <v>14.464</v>
      </c>
      <c r="Q746"/>
      <c r="R746" t="s">
        <v>9712</v>
      </c>
      <c r="S746" t="s">
        <v>9717</v>
      </c>
      <c r="T746" t="s">
        <v>9724</v>
      </c>
      <c r="U746" s="2" t="s">
        <v>9715</v>
      </c>
      <c r="V746" t="s">
        <v>7830</v>
      </c>
    </row>
    <row r="747" spans="1:22" ht="15.75" hidden="1" thickBot="1" x14ac:dyDescent="0.3">
      <c r="A747" t="s">
        <v>8788</v>
      </c>
      <c r="B747" s="12" t="s">
        <v>10769</v>
      </c>
      <c r="C747" t="s">
        <v>7503</v>
      </c>
      <c r="D747" t="s">
        <v>0</v>
      </c>
      <c r="E747">
        <v>23285</v>
      </c>
      <c r="F747" t="s">
        <v>8931</v>
      </c>
      <c r="G747" t="s">
        <v>8932</v>
      </c>
      <c r="H747" s="2">
        <v>0</v>
      </c>
      <c r="I747" s="2">
        <v>0</v>
      </c>
      <c r="J747" s="2">
        <v>0</v>
      </c>
      <c r="K747" s="14">
        <v>21.15</v>
      </c>
      <c r="L747" s="2">
        <v>0</v>
      </c>
      <c r="M747" s="2">
        <v>0</v>
      </c>
      <c r="N747" s="2">
        <v>0</v>
      </c>
      <c r="O747" s="2">
        <v>2.7494999999999998</v>
      </c>
      <c r="P747" s="2">
        <v>23.8995</v>
      </c>
      <c r="Q747"/>
      <c r="R747" t="s">
        <v>9712</v>
      </c>
      <c r="S747" t="s">
        <v>9717</v>
      </c>
      <c r="T747" t="s">
        <v>9724</v>
      </c>
      <c r="U747" s="2" t="s">
        <v>9715</v>
      </c>
      <c r="V747" t="s">
        <v>7830</v>
      </c>
    </row>
    <row r="748" spans="1:22" ht="15.75" hidden="1" thickBot="1" x14ac:dyDescent="0.3">
      <c r="A748" t="s">
        <v>8788</v>
      </c>
      <c r="B748" s="12" t="s">
        <v>10767</v>
      </c>
      <c r="C748" t="s">
        <v>7503</v>
      </c>
      <c r="D748" t="s">
        <v>0</v>
      </c>
      <c r="E748">
        <v>23213</v>
      </c>
      <c r="F748" t="s">
        <v>8931</v>
      </c>
      <c r="G748" t="s">
        <v>8932</v>
      </c>
      <c r="H748" s="2">
        <v>0</v>
      </c>
      <c r="I748" s="2">
        <v>0</v>
      </c>
      <c r="J748" s="2">
        <v>0</v>
      </c>
      <c r="K748" s="14">
        <v>44</v>
      </c>
      <c r="L748" s="2">
        <v>0</v>
      </c>
      <c r="M748" s="2">
        <v>0</v>
      </c>
      <c r="N748" s="2">
        <v>0</v>
      </c>
      <c r="O748" s="2">
        <v>5.7200000000000006</v>
      </c>
      <c r="P748" s="2">
        <v>49.72</v>
      </c>
      <c r="Q748"/>
      <c r="R748" t="s">
        <v>9712</v>
      </c>
      <c r="S748" t="s">
        <v>9717</v>
      </c>
      <c r="T748" t="s">
        <v>9724</v>
      </c>
      <c r="U748" s="2" t="s">
        <v>9715</v>
      </c>
      <c r="V748" t="s">
        <v>7830</v>
      </c>
    </row>
    <row r="749" spans="1:22" ht="15.75" hidden="1" thickBot="1" x14ac:dyDescent="0.3">
      <c r="A749" t="s">
        <v>8788</v>
      </c>
      <c r="B749" s="12" t="s">
        <v>10765</v>
      </c>
      <c r="C749" t="s">
        <v>7503</v>
      </c>
      <c r="D749" t="s">
        <v>0</v>
      </c>
      <c r="E749">
        <v>23125</v>
      </c>
      <c r="F749" t="s">
        <v>8931</v>
      </c>
      <c r="G749" t="s">
        <v>8932</v>
      </c>
      <c r="H749" s="2">
        <v>0</v>
      </c>
      <c r="I749" s="2">
        <v>0</v>
      </c>
      <c r="J749" s="2">
        <v>0</v>
      </c>
      <c r="K749" s="14">
        <v>44.25</v>
      </c>
      <c r="L749" s="2">
        <v>0</v>
      </c>
      <c r="M749" s="2">
        <v>0</v>
      </c>
      <c r="N749" s="2">
        <v>0</v>
      </c>
      <c r="O749" s="2">
        <v>5.7525000000000004</v>
      </c>
      <c r="P749" s="2">
        <v>50.002499999999998</v>
      </c>
      <c r="Q749"/>
      <c r="R749" t="s">
        <v>9712</v>
      </c>
      <c r="S749" t="s">
        <v>9717</v>
      </c>
      <c r="T749" t="s">
        <v>9724</v>
      </c>
      <c r="U749" s="2" t="s">
        <v>9715</v>
      </c>
      <c r="V749" t="s">
        <v>7830</v>
      </c>
    </row>
    <row r="750" spans="1:22" ht="15.75" hidden="1" thickBot="1" x14ac:dyDescent="0.3">
      <c r="A750" t="s">
        <v>8788</v>
      </c>
      <c r="B750" s="12" t="s">
        <v>10763</v>
      </c>
      <c r="C750" t="s">
        <v>7503</v>
      </c>
      <c r="D750" t="s">
        <v>0</v>
      </c>
      <c r="E750">
        <v>23056</v>
      </c>
      <c r="F750" t="s">
        <v>8931</v>
      </c>
      <c r="G750" t="s">
        <v>8932</v>
      </c>
      <c r="H750" s="2">
        <v>0</v>
      </c>
      <c r="I750" s="2">
        <v>0</v>
      </c>
      <c r="J750" s="2">
        <v>0</v>
      </c>
      <c r="K750" s="14">
        <v>26.57</v>
      </c>
      <c r="L750" s="2">
        <v>0</v>
      </c>
      <c r="M750" s="2">
        <v>0</v>
      </c>
      <c r="N750" s="2">
        <v>0</v>
      </c>
      <c r="O750" s="2">
        <v>3.4540999999999999</v>
      </c>
      <c r="P750" s="2">
        <v>30.024100000000001</v>
      </c>
      <c r="Q750"/>
      <c r="R750" t="s">
        <v>9712</v>
      </c>
      <c r="S750" t="s">
        <v>9717</v>
      </c>
      <c r="T750" t="s">
        <v>9724</v>
      </c>
      <c r="U750" s="2" t="s">
        <v>9715</v>
      </c>
      <c r="V750" t="s">
        <v>7830</v>
      </c>
    </row>
    <row r="751" spans="1:22" ht="15.75" hidden="1" thickBot="1" x14ac:dyDescent="0.3">
      <c r="A751" t="s">
        <v>8788</v>
      </c>
      <c r="B751" s="12" t="s">
        <v>10786</v>
      </c>
      <c r="C751" t="s">
        <v>7503</v>
      </c>
      <c r="D751" t="s">
        <v>0</v>
      </c>
      <c r="E751">
        <v>982</v>
      </c>
      <c r="F751" t="s">
        <v>8871</v>
      </c>
      <c r="G751" t="s">
        <v>8872</v>
      </c>
      <c r="H751" s="2">
        <v>0</v>
      </c>
      <c r="I751" s="2">
        <v>0</v>
      </c>
      <c r="J751" s="2">
        <v>0</v>
      </c>
      <c r="K751" s="14">
        <v>28.94</v>
      </c>
      <c r="L751" s="2">
        <v>0</v>
      </c>
      <c r="M751" s="2">
        <v>0</v>
      </c>
      <c r="N751" s="2">
        <v>0</v>
      </c>
      <c r="O751" s="2">
        <v>3.7622000000000004</v>
      </c>
      <c r="P751" s="2">
        <v>32.702200000000005</v>
      </c>
      <c r="Q751"/>
      <c r="R751" t="s">
        <v>9712</v>
      </c>
      <c r="S751" t="s">
        <v>9717</v>
      </c>
      <c r="T751" t="s">
        <v>9724</v>
      </c>
      <c r="U751" s="2" t="s">
        <v>9715</v>
      </c>
      <c r="V751" t="s">
        <v>7830</v>
      </c>
    </row>
    <row r="752" spans="1:22" ht="15.75" hidden="1" thickBot="1" x14ac:dyDescent="0.3">
      <c r="A752" t="s">
        <v>8788</v>
      </c>
      <c r="B752" s="12" t="s">
        <v>10783</v>
      </c>
      <c r="C752" t="s">
        <v>7503</v>
      </c>
      <c r="D752" t="s">
        <v>0</v>
      </c>
      <c r="E752">
        <v>852</v>
      </c>
      <c r="F752" t="s">
        <v>8871</v>
      </c>
      <c r="G752" t="s">
        <v>8872</v>
      </c>
      <c r="H752" s="2">
        <v>0</v>
      </c>
      <c r="I752" s="2">
        <v>0</v>
      </c>
      <c r="J752" s="2">
        <v>0</v>
      </c>
      <c r="K752" s="14">
        <v>21.9</v>
      </c>
      <c r="L752" s="2">
        <v>0</v>
      </c>
      <c r="M752" s="2">
        <v>0</v>
      </c>
      <c r="N752" s="2">
        <v>0</v>
      </c>
      <c r="O752" s="2">
        <v>2.847</v>
      </c>
      <c r="P752" s="2">
        <v>24.747</v>
      </c>
      <c r="Q752"/>
      <c r="R752" t="s">
        <v>9712</v>
      </c>
      <c r="S752" t="s">
        <v>9717</v>
      </c>
      <c r="T752" t="s">
        <v>9724</v>
      </c>
      <c r="U752" s="2" t="s">
        <v>9715</v>
      </c>
      <c r="V752" t="s">
        <v>7830</v>
      </c>
    </row>
    <row r="753" spans="1:22" ht="15.75" hidden="1" thickBot="1" x14ac:dyDescent="0.3">
      <c r="A753" t="s">
        <v>8788</v>
      </c>
      <c r="B753" s="12" t="s">
        <v>10782</v>
      </c>
      <c r="C753" t="s">
        <v>7503</v>
      </c>
      <c r="D753" t="s">
        <v>0</v>
      </c>
      <c r="E753">
        <v>761</v>
      </c>
      <c r="F753" t="s">
        <v>8871</v>
      </c>
      <c r="G753" t="s">
        <v>8872</v>
      </c>
      <c r="H753" s="2">
        <v>0</v>
      </c>
      <c r="I753" s="2">
        <v>0</v>
      </c>
      <c r="J753" s="2">
        <v>0</v>
      </c>
      <c r="K753" s="14">
        <v>64.42</v>
      </c>
      <c r="L753" s="2">
        <v>0</v>
      </c>
      <c r="M753" s="2">
        <v>0</v>
      </c>
      <c r="N753" s="2">
        <v>0</v>
      </c>
      <c r="O753" s="2">
        <v>8.3746000000000009</v>
      </c>
      <c r="P753" s="2">
        <v>72.794600000000003</v>
      </c>
      <c r="Q753"/>
      <c r="R753" t="s">
        <v>9712</v>
      </c>
      <c r="S753" t="s">
        <v>9717</v>
      </c>
      <c r="T753" t="s">
        <v>9724</v>
      </c>
      <c r="U753" s="2" t="s">
        <v>9715</v>
      </c>
      <c r="V753" t="s">
        <v>7830</v>
      </c>
    </row>
    <row r="754" spans="1:22" ht="15.75" hidden="1" thickBot="1" x14ac:dyDescent="0.3">
      <c r="A754" t="s">
        <v>8788</v>
      </c>
      <c r="B754" s="12" t="s">
        <v>10782</v>
      </c>
      <c r="C754" t="s">
        <v>7503</v>
      </c>
      <c r="D754" t="s">
        <v>0</v>
      </c>
      <c r="E754">
        <v>759</v>
      </c>
      <c r="F754" t="s">
        <v>8871</v>
      </c>
      <c r="G754" t="s">
        <v>8872</v>
      </c>
      <c r="H754" s="2">
        <v>0</v>
      </c>
      <c r="I754" s="2">
        <v>0</v>
      </c>
      <c r="J754" s="2">
        <v>0</v>
      </c>
      <c r="K754" s="14">
        <v>43</v>
      </c>
      <c r="L754" s="2">
        <v>0</v>
      </c>
      <c r="M754" s="2">
        <v>0</v>
      </c>
      <c r="N754" s="2">
        <v>0</v>
      </c>
      <c r="O754" s="2">
        <v>5.59</v>
      </c>
      <c r="P754" s="2">
        <v>48.59</v>
      </c>
      <c r="Q754"/>
      <c r="R754" t="s">
        <v>9712</v>
      </c>
      <c r="S754" t="s">
        <v>9717</v>
      </c>
      <c r="T754" t="s">
        <v>9724</v>
      </c>
      <c r="U754" s="2" t="s">
        <v>9715</v>
      </c>
      <c r="V754" t="s">
        <v>7830</v>
      </c>
    </row>
    <row r="755" spans="1:22" ht="15.75" hidden="1" thickBot="1" x14ac:dyDescent="0.3">
      <c r="A755" t="s">
        <v>8788</v>
      </c>
      <c r="B755" s="12" t="s">
        <v>10782</v>
      </c>
      <c r="C755" t="s">
        <v>7503</v>
      </c>
      <c r="D755" t="s">
        <v>0</v>
      </c>
      <c r="E755">
        <v>762</v>
      </c>
      <c r="F755" t="s">
        <v>8871</v>
      </c>
      <c r="G755" t="s">
        <v>8872</v>
      </c>
      <c r="H755" s="2">
        <v>0</v>
      </c>
      <c r="I755" s="2">
        <v>0</v>
      </c>
      <c r="J755" s="2">
        <v>0</v>
      </c>
      <c r="K755" s="14">
        <v>9.2899999999999991</v>
      </c>
      <c r="L755" s="2">
        <v>0</v>
      </c>
      <c r="M755" s="2">
        <v>0</v>
      </c>
      <c r="N755" s="2">
        <v>0</v>
      </c>
      <c r="O755" s="2">
        <v>1.2077</v>
      </c>
      <c r="P755" s="2">
        <v>10.497699999999998</v>
      </c>
      <c r="Q755"/>
      <c r="R755" t="s">
        <v>9712</v>
      </c>
      <c r="S755" t="s">
        <v>9717</v>
      </c>
      <c r="T755" t="s">
        <v>9724</v>
      </c>
      <c r="U755" s="2" t="s">
        <v>9715</v>
      </c>
      <c r="V755" t="s">
        <v>7830</v>
      </c>
    </row>
    <row r="756" spans="1:22" ht="15.75" hidden="1" thickBot="1" x14ac:dyDescent="0.3">
      <c r="A756" t="s">
        <v>8788</v>
      </c>
      <c r="B756" s="12" t="s">
        <v>10812</v>
      </c>
      <c r="C756" t="s">
        <v>7503</v>
      </c>
      <c r="D756" t="s">
        <v>0</v>
      </c>
      <c r="E756">
        <v>731</v>
      </c>
      <c r="F756" t="s">
        <v>8871</v>
      </c>
      <c r="G756" t="s">
        <v>8872</v>
      </c>
      <c r="H756" s="2">
        <v>0</v>
      </c>
      <c r="I756" s="2">
        <v>0</v>
      </c>
      <c r="J756" s="2">
        <v>0</v>
      </c>
      <c r="K756" s="14">
        <v>165.76</v>
      </c>
      <c r="L756" s="2">
        <v>0</v>
      </c>
      <c r="M756" s="2">
        <v>0</v>
      </c>
      <c r="N756" s="2">
        <v>0</v>
      </c>
      <c r="O756" s="2">
        <v>21.5488</v>
      </c>
      <c r="P756" s="2">
        <v>187.30879999999999</v>
      </c>
      <c r="Q756"/>
      <c r="R756" t="s">
        <v>9712</v>
      </c>
      <c r="S756" t="s">
        <v>9717</v>
      </c>
      <c r="T756" t="s">
        <v>9724</v>
      </c>
      <c r="U756" s="2" t="s">
        <v>9715</v>
      </c>
      <c r="V756" t="s">
        <v>7830</v>
      </c>
    </row>
    <row r="757" spans="1:22" ht="15.75" hidden="1" thickBot="1" x14ac:dyDescent="0.3">
      <c r="A757" t="s">
        <v>8788</v>
      </c>
      <c r="B757" s="12" t="s">
        <v>10775</v>
      </c>
      <c r="C757" t="s">
        <v>7503</v>
      </c>
      <c r="D757" t="s">
        <v>0</v>
      </c>
      <c r="E757">
        <v>421</v>
      </c>
      <c r="F757" t="s">
        <v>8871</v>
      </c>
      <c r="G757" t="s">
        <v>8872</v>
      </c>
      <c r="H757" s="2">
        <v>0</v>
      </c>
      <c r="I757" s="2">
        <v>0</v>
      </c>
      <c r="J757" s="2">
        <v>0</v>
      </c>
      <c r="K757" s="14">
        <v>41.42</v>
      </c>
      <c r="L757" s="2">
        <v>0</v>
      </c>
      <c r="M757" s="2">
        <v>0</v>
      </c>
      <c r="N757" s="2">
        <v>0</v>
      </c>
      <c r="O757" s="2">
        <v>5.3846000000000007</v>
      </c>
      <c r="P757" s="2">
        <v>46.804600000000001</v>
      </c>
      <c r="Q757"/>
      <c r="R757" t="s">
        <v>9712</v>
      </c>
      <c r="S757" t="s">
        <v>9717</v>
      </c>
      <c r="T757" t="s">
        <v>9724</v>
      </c>
      <c r="U757" s="2" t="s">
        <v>9715</v>
      </c>
      <c r="V757" t="s">
        <v>7830</v>
      </c>
    </row>
    <row r="758" spans="1:22" ht="15.75" hidden="1" thickBot="1" x14ac:dyDescent="0.3">
      <c r="A758" t="s">
        <v>8788</v>
      </c>
      <c r="B758" s="12" t="s">
        <v>10774</v>
      </c>
      <c r="C758" t="s">
        <v>7503</v>
      </c>
      <c r="D758" t="s">
        <v>0</v>
      </c>
      <c r="E758">
        <v>348</v>
      </c>
      <c r="F758" t="s">
        <v>8871</v>
      </c>
      <c r="G758" t="s">
        <v>8872</v>
      </c>
      <c r="H758" s="2">
        <v>0</v>
      </c>
      <c r="I758" s="2">
        <v>0</v>
      </c>
      <c r="J758" s="2">
        <v>0</v>
      </c>
      <c r="K758" s="14">
        <v>47.39</v>
      </c>
      <c r="L758" s="2">
        <v>0</v>
      </c>
      <c r="M758" s="2">
        <v>0</v>
      </c>
      <c r="N758" s="2">
        <v>0</v>
      </c>
      <c r="O758" s="2">
        <v>6.1607000000000003</v>
      </c>
      <c r="P758" s="2">
        <v>53.550699999999999</v>
      </c>
      <c r="Q758"/>
      <c r="R758" t="s">
        <v>9712</v>
      </c>
      <c r="S758" t="s">
        <v>9717</v>
      </c>
      <c r="T758" t="s">
        <v>9724</v>
      </c>
      <c r="U758" s="2" t="s">
        <v>9715</v>
      </c>
      <c r="V758" t="s">
        <v>7830</v>
      </c>
    </row>
    <row r="759" spans="1:22" ht="15.75" hidden="1" thickBot="1" x14ac:dyDescent="0.3">
      <c r="A759" t="s">
        <v>8788</v>
      </c>
      <c r="B759" s="12" t="s">
        <v>10772</v>
      </c>
      <c r="C759" t="s">
        <v>7503</v>
      </c>
      <c r="D759" t="s">
        <v>0</v>
      </c>
      <c r="E759">
        <v>244</v>
      </c>
      <c r="F759" t="s">
        <v>8871</v>
      </c>
      <c r="G759" t="s">
        <v>8872</v>
      </c>
      <c r="H759" s="2">
        <v>0</v>
      </c>
      <c r="I759" s="2">
        <v>0</v>
      </c>
      <c r="J759" s="2">
        <v>0</v>
      </c>
      <c r="K759" s="14">
        <v>91.81</v>
      </c>
      <c r="L759" s="2">
        <v>0</v>
      </c>
      <c r="M759" s="2">
        <v>0</v>
      </c>
      <c r="N759" s="2">
        <v>0</v>
      </c>
      <c r="O759" s="2">
        <v>11.935300000000002</v>
      </c>
      <c r="P759" s="2">
        <v>103.7453</v>
      </c>
      <c r="Q759"/>
      <c r="R759" t="s">
        <v>9712</v>
      </c>
      <c r="S759" t="s">
        <v>9717</v>
      </c>
      <c r="T759" t="s">
        <v>9724</v>
      </c>
      <c r="U759" s="2" t="s">
        <v>9715</v>
      </c>
      <c r="V759" t="s">
        <v>7830</v>
      </c>
    </row>
    <row r="760" spans="1:22" ht="15.75" hidden="1" thickBot="1" x14ac:dyDescent="0.3">
      <c r="A760" t="s">
        <v>8788</v>
      </c>
      <c r="B760" s="12" t="s">
        <v>10766</v>
      </c>
      <c r="C760" t="s">
        <v>7503</v>
      </c>
      <c r="D760" t="s">
        <v>0</v>
      </c>
      <c r="E760">
        <v>9950</v>
      </c>
      <c r="F760" t="s">
        <v>8871</v>
      </c>
      <c r="G760" t="s">
        <v>8872</v>
      </c>
      <c r="H760" s="2">
        <v>0</v>
      </c>
      <c r="I760" s="2">
        <v>0</v>
      </c>
      <c r="J760" s="2">
        <v>0</v>
      </c>
      <c r="K760" s="14">
        <v>101.38</v>
      </c>
      <c r="L760" s="2">
        <v>0</v>
      </c>
      <c r="M760" s="2">
        <v>0</v>
      </c>
      <c r="N760" s="2">
        <v>0</v>
      </c>
      <c r="O760" s="2">
        <v>13.179399999999999</v>
      </c>
      <c r="P760" s="2">
        <v>114.5594</v>
      </c>
      <c r="Q760"/>
      <c r="R760" t="s">
        <v>9712</v>
      </c>
      <c r="S760" t="s">
        <v>9717</v>
      </c>
      <c r="T760" t="s">
        <v>9724</v>
      </c>
      <c r="U760" s="2" t="s">
        <v>9715</v>
      </c>
      <c r="V760" t="s">
        <v>7830</v>
      </c>
    </row>
    <row r="761" spans="1:22" ht="15.75" hidden="1" thickBot="1" x14ac:dyDescent="0.3">
      <c r="A761" t="s">
        <v>8788</v>
      </c>
      <c r="B761" s="12" t="s">
        <v>10766</v>
      </c>
      <c r="C761" t="s">
        <v>7503</v>
      </c>
      <c r="D761" t="s">
        <v>0</v>
      </c>
      <c r="E761">
        <v>9951</v>
      </c>
      <c r="F761" t="s">
        <v>8871</v>
      </c>
      <c r="G761" t="s">
        <v>8872</v>
      </c>
      <c r="H761" s="2">
        <v>0</v>
      </c>
      <c r="I761" s="2">
        <v>0</v>
      </c>
      <c r="J761" s="2">
        <v>0</v>
      </c>
      <c r="K761" s="14">
        <v>131.69</v>
      </c>
      <c r="L761" s="2">
        <v>0</v>
      </c>
      <c r="M761" s="2">
        <v>0</v>
      </c>
      <c r="N761" s="2">
        <v>0</v>
      </c>
      <c r="O761" s="2">
        <v>17.119700000000002</v>
      </c>
      <c r="P761" s="2">
        <v>148.80969999999999</v>
      </c>
      <c r="Q761"/>
      <c r="R761" t="s">
        <v>9712</v>
      </c>
      <c r="S761" t="s">
        <v>9717</v>
      </c>
      <c r="T761" t="s">
        <v>9724</v>
      </c>
      <c r="U761" s="2" t="s">
        <v>9715</v>
      </c>
      <c r="V761" t="s">
        <v>7830</v>
      </c>
    </row>
    <row r="762" spans="1:22" ht="15.75" hidden="1" thickBot="1" x14ac:dyDescent="0.3">
      <c r="A762" t="s">
        <v>8788</v>
      </c>
      <c r="B762" s="12" t="s">
        <v>10786</v>
      </c>
      <c r="C762" t="s">
        <v>7503</v>
      </c>
      <c r="D762" t="s">
        <v>0</v>
      </c>
      <c r="E762">
        <v>2791</v>
      </c>
      <c r="F762" t="s">
        <v>8877</v>
      </c>
      <c r="G762" t="s">
        <v>8878</v>
      </c>
      <c r="H762" s="2">
        <v>0</v>
      </c>
      <c r="I762" s="2">
        <v>0</v>
      </c>
      <c r="J762" s="2">
        <v>0</v>
      </c>
      <c r="K762" s="14">
        <v>156.85</v>
      </c>
      <c r="L762" s="2">
        <v>0</v>
      </c>
      <c r="M762" s="2">
        <v>0</v>
      </c>
      <c r="N762" s="2">
        <v>0</v>
      </c>
      <c r="O762" s="2">
        <v>20.390499999999999</v>
      </c>
      <c r="P762" s="2">
        <v>177.2405</v>
      </c>
      <c r="Q762"/>
      <c r="R762" t="s">
        <v>9712</v>
      </c>
      <c r="S762" t="s">
        <v>9717</v>
      </c>
      <c r="T762" t="s">
        <v>9724</v>
      </c>
      <c r="U762" s="2" t="s">
        <v>9715</v>
      </c>
      <c r="V762" t="s">
        <v>7830</v>
      </c>
    </row>
    <row r="763" spans="1:22" ht="15.75" hidden="1" thickBot="1" x14ac:dyDescent="0.3">
      <c r="A763" t="s">
        <v>8788</v>
      </c>
      <c r="B763" s="12" t="s">
        <v>10782</v>
      </c>
      <c r="C763" t="s">
        <v>7503</v>
      </c>
      <c r="D763" t="s">
        <v>0</v>
      </c>
      <c r="E763">
        <v>2657</v>
      </c>
      <c r="F763" t="s">
        <v>8877</v>
      </c>
      <c r="G763" t="s">
        <v>8878</v>
      </c>
      <c r="H763" s="2">
        <v>0</v>
      </c>
      <c r="I763" s="2">
        <v>0</v>
      </c>
      <c r="J763" s="2">
        <v>0</v>
      </c>
      <c r="K763" s="14">
        <v>7.08</v>
      </c>
      <c r="L763" s="2">
        <v>0</v>
      </c>
      <c r="M763" s="2">
        <v>0</v>
      </c>
      <c r="N763" s="2">
        <v>0</v>
      </c>
      <c r="O763" s="2">
        <v>0.9204</v>
      </c>
      <c r="P763" s="2">
        <v>8.0004000000000008</v>
      </c>
      <c r="Q763"/>
      <c r="R763" t="s">
        <v>9712</v>
      </c>
      <c r="S763" t="s">
        <v>9717</v>
      </c>
      <c r="T763" t="s">
        <v>9724</v>
      </c>
      <c r="U763" s="2" t="s">
        <v>9715</v>
      </c>
      <c r="V763" t="s">
        <v>7830</v>
      </c>
    </row>
    <row r="764" spans="1:22" ht="15.75" hidden="1" thickBot="1" x14ac:dyDescent="0.3">
      <c r="A764" t="s">
        <v>8788</v>
      </c>
      <c r="B764" s="12" t="s">
        <v>10775</v>
      </c>
      <c r="C764" t="s">
        <v>7503</v>
      </c>
      <c r="D764" t="s">
        <v>0</v>
      </c>
      <c r="E764">
        <v>2479</v>
      </c>
      <c r="F764" t="s">
        <v>8877</v>
      </c>
      <c r="G764" t="s">
        <v>8878</v>
      </c>
      <c r="H764" s="2">
        <v>0</v>
      </c>
      <c r="I764" s="2">
        <v>0</v>
      </c>
      <c r="J764" s="2">
        <v>0</v>
      </c>
      <c r="K764" s="14">
        <v>36.99</v>
      </c>
      <c r="L764" s="2">
        <v>0</v>
      </c>
      <c r="M764" s="2">
        <v>0</v>
      </c>
      <c r="N764" s="2">
        <v>0</v>
      </c>
      <c r="O764" s="2">
        <v>4.8087000000000009</v>
      </c>
      <c r="P764" s="2">
        <v>41.798700000000004</v>
      </c>
      <c r="Q764"/>
      <c r="R764" t="s">
        <v>9712</v>
      </c>
      <c r="S764" t="s">
        <v>9717</v>
      </c>
      <c r="T764" t="s">
        <v>9724</v>
      </c>
      <c r="U764" s="2" t="s">
        <v>9715</v>
      </c>
      <c r="V764" t="s">
        <v>7830</v>
      </c>
    </row>
    <row r="765" spans="1:22" ht="15.75" hidden="1" thickBot="1" x14ac:dyDescent="0.3">
      <c r="A765" t="s">
        <v>8788</v>
      </c>
      <c r="B765" s="12" t="s">
        <v>10774</v>
      </c>
      <c r="C765" t="s">
        <v>7503</v>
      </c>
      <c r="D765" t="s">
        <v>0</v>
      </c>
      <c r="E765">
        <v>2442</v>
      </c>
      <c r="F765" t="s">
        <v>8877</v>
      </c>
      <c r="G765" t="s">
        <v>8878</v>
      </c>
      <c r="H765" s="2">
        <v>0</v>
      </c>
      <c r="I765" s="2">
        <v>0</v>
      </c>
      <c r="J765" s="2">
        <v>0</v>
      </c>
      <c r="K765" s="14">
        <v>57.08</v>
      </c>
      <c r="L765" s="2">
        <v>0</v>
      </c>
      <c r="M765" s="2">
        <v>0</v>
      </c>
      <c r="N765" s="2">
        <v>0</v>
      </c>
      <c r="O765" s="2">
        <v>7.4203999999999999</v>
      </c>
      <c r="P765" s="2">
        <v>64.500399999999999</v>
      </c>
      <c r="Q765"/>
      <c r="R765" t="s">
        <v>9712</v>
      </c>
      <c r="S765" t="s">
        <v>9717</v>
      </c>
      <c r="T765" t="s">
        <v>9724</v>
      </c>
      <c r="U765" s="2" t="s">
        <v>9715</v>
      </c>
      <c r="V765" t="s">
        <v>7830</v>
      </c>
    </row>
    <row r="766" spans="1:22" ht="15.75" hidden="1" thickBot="1" x14ac:dyDescent="0.3">
      <c r="A766" t="s">
        <v>8788</v>
      </c>
      <c r="B766" s="12" t="s">
        <v>10769</v>
      </c>
      <c r="C766" t="s">
        <v>7503</v>
      </c>
      <c r="D766" t="s">
        <v>0</v>
      </c>
      <c r="E766">
        <v>2320</v>
      </c>
      <c r="F766" t="s">
        <v>8877</v>
      </c>
      <c r="G766" t="s">
        <v>8878</v>
      </c>
      <c r="H766" s="2">
        <v>0</v>
      </c>
      <c r="I766" s="2">
        <v>0</v>
      </c>
      <c r="J766" s="2">
        <v>0</v>
      </c>
      <c r="K766" s="14">
        <v>33.630000000000003</v>
      </c>
      <c r="L766" s="2">
        <v>0</v>
      </c>
      <c r="M766" s="2">
        <v>0</v>
      </c>
      <c r="N766" s="2">
        <v>0</v>
      </c>
      <c r="O766" s="2">
        <v>4.3719000000000001</v>
      </c>
      <c r="P766" s="2">
        <v>38.001900000000006</v>
      </c>
      <c r="Q766"/>
      <c r="R766" t="s">
        <v>9712</v>
      </c>
      <c r="S766" t="s">
        <v>9717</v>
      </c>
      <c r="T766" t="s">
        <v>9724</v>
      </c>
      <c r="U766" s="2" t="s">
        <v>9715</v>
      </c>
      <c r="V766" t="s">
        <v>7830</v>
      </c>
    </row>
    <row r="767" spans="1:22" ht="15.75" hidden="1" thickBot="1" x14ac:dyDescent="0.3">
      <c r="A767" t="s">
        <v>8788</v>
      </c>
      <c r="B767" s="12" t="s">
        <v>10766</v>
      </c>
      <c r="C767" t="s">
        <v>7503</v>
      </c>
      <c r="D767" t="s">
        <v>0</v>
      </c>
      <c r="E767">
        <v>2229</v>
      </c>
      <c r="F767" t="s">
        <v>8877</v>
      </c>
      <c r="G767" t="s">
        <v>8878</v>
      </c>
      <c r="H767" s="2">
        <v>0</v>
      </c>
      <c r="I767" s="2">
        <v>0</v>
      </c>
      <c r="J767" s="2">
        <v>0</v>
      </c>
      <c r="K767" s="14">
        <v>84.16</v>
      </c>
      <c r="L767" s="2">
        <v>0</v>
      </c>
      <c r="M767" s="2">
        <v>0</v>
      </c>
      <c r="N767" s="2">
        <v>0</v>
      </c>
      <c r="O767" s="2">
        <v>10.940799999999999</v>
      </c>
      <c r="P767" s="2">
        <v>95.100799999999992</v>
      </c>
      <c r="Q767"/>
      <c r="R767" t="s">
        <v>9712</v>
      </c>
      <c r="S767" t="s">
        <v>9717</v>
      </c>
      <c r="T767" t="s">
        <v>9724</v>
      </c>
      <c r="U767" s="2" t="s">
        <v>9715</v>
      </c>
      <c r="V767" t="s">
        <v>7830</v>
      </c>
    </row>
    <row r="768" spans="1:22" ht="15.75" hidden="1" thickBot="1" x14ac:dyDescent="0.3">
      <c r="A768" t="s">
        <v>8788</v>
      </c>
      <c r="B768" s="12" t="s">
        <v>10786</v>
      </c>
      <c r="C768" t="s">
        <v>7503</v>
      </c>
      <c r="D768" t="s">
        <v>0</v>
      </c>
      <c r="E768">
        <v>879</v>
      </c>
      <c r="F768" t="s">
        <v>1638</v>
      </c>
      <c r="G768" t="s">
        <v>1639</v>
      </c>
      <c r="H768" s="2">
        <v>2.39</v>
      </c>
      <c r="I768" s="2">
        <v>0</v>
      </c>
      <c r="J768" s="2">
        <v>0</v>
      </c>
      <c r="K768" s="14">
        <v>24.43</v>
      </c>
      <c r="L768" s="2">
        <v>0</v>
      </c>
      <c r="M768" s="2">
        <v>0</v>
      </c>
      <c r="N768" s="2">
        <v>0</v>
      </c>
      <c r="O768" s="2">
        <v>3.1758999999999999</v>
      </c>
      <c r="P768" s="2">
        <v>29.995899999999999</v>
      </c>
      <c r="Q768"/>
      <c r="R768" t="s">
        <v>9712</v>
      </c>
      <c r="S768" t="s">
        <v>9717</v>
      </c>
      <c r="T768" t="s">
        <v>9724</v>
      </c>
      <c r="U768" s="2" t="s">
        <v>9715</v>
      </c>
      <c r="V768" t="s">
        <v>7830</v>
      </c>
    </row>
    <row r="769" spans="1:22" ht="15.75" hidden="1" thickBot="1" x14ac:dyDescent="0.3">
      <c r="A769" t="s">
        <v>8788</v>
      </c>
      <c r="B769" s="12" t="s">
        <v>10816</v>
      </c>
      <c r="C769" t="s">
        <v>7503</v>
      </c>
      <c r="D769" t="s">
        <v>0</v>
      </c>
      <c r="E769">
        <v>110382</v>
      </c>
      <c r="F769" t="s">
        <v>1359</v>
      </c>
      <c r="G769" t="s">
        <v>1360</v>
      </c>
      <c r="H769" s="2">
        <v>0.77</v>
      </c>
      <c r="I769" s="2">
        <v>0</v>
      </c>
      <c r="J769" s="2">
        <v>0</v>
      </c>
      <c r="K769" s="14">
        <v>8.17</v>
      </c>
      <c r="L769" s="2">
        <v>0</v>
      </c>
      <c r="M769" s="2">
        <v>0</v>
      </c>
      <c r="N769" s="2">
        <v>0</v>
      </c>
      <c r="O769" s="2">
        <v>1.0621</v>
      </c>
      <c r="P769" s="2">
        <v>10.002099999999999</v>
      </c>
      <c r="Q769"/>
      <c r="R769" t="s">
        <v>9712</v>
      </c>
      <c r="S769" t="s">
        <v>9717</v>
      </c>
      <c r="T769" t="s">
        <v>9724</v>
      </c>
      <c r="U769" s="2" t="s">
        <v>9715</v>
      </c>
      <c r="V769" t="s">
        <v>7830</v>
      </c>
    </row>
    <row r="770" spans="1:22" ht="15.75" hidden="1" thickBot="1" x14ac:dyDescent="0.3">
      <c r="A770" t="s">
        <v>8788</v>
      </c>
      <c r="B770" s="12" t="s">
        <v>10815</v>
      </c>
      <c r="C770" t="s">
        <v>7503</v>
      </c>
      <c r="D770" t="s">
        <v>0</v>
      </c>
      <c r="E770">
        <v>151153</v>
      </c>
      <c r="F770" t="s">
        <v>1359</v>
      </c>
      <c r="G770" t="s">
        <v>1360</v>
      </c>
      <c r="H770" s="2">
        <v>1.51</v>
      </c>
      <c r="I770" s="2">
        <v>0</v>
      </c>
      <c r="J770" s="2">
        <v>0</v>
      </c>
      <c r="K770" s="14">
        <v>16.36</v>
      </c>
      <c r="L770" s="2">
        <v>0</v>
      </c>
      <c r="M770" s="2">
        <v>0</v>
      </c>
      <c r="N770" s="2">
        <v>0</v>
      </c>
      <c r="O770" s="2">
        <v>2.1267999999999998</v>
      </c>
      <c r="P770" s="2">
        <v>19.9968</v>
      </c>
      <c r="Q770"/>
      <c r="R770" t="s">
        <v>9712</v>
      </c>
      <c r="S770" t="s">
        <v>9717</v>
      </c>
      <c r="T770" t="s">
        <v>9724</v>
      </c>
      <c r="U770" s="2" t="s">
        <v>9715</v>
      </c>
      <c r="V770" t="s">
        <v>7830</v>
      </c>
    </row>
    <row r="771" spans="1:22" ht="15.75" hidden="1" thickBot="1" x14ac:dyDescent="0.3">
      <c r="A771" t="s">
        <v>8788</v>
      </c>
      <c r="B771" s="12" t="s">
        <v>10773</v>
      </c>
      <c r="C771" t="s">
        <v>7503</v>
      </c>
      <c r="D771" t="s">
        <v>0</v>
      </c>
      <c r="E771">
        <v>138262</v>
      </c>
      <c r="F771" t="s">
        <v>1359</v>
      </c>
      <c r="G771" t="s">
        <v>1360</v>
      </c>
      <c r="H771" s="2">
        <v>1.46</v>
      </c>
      <c r="I771" s="2">
        <v>0</v>
      </c>
      <c r="J771" s="2">
        <v>0</v>
      </c>
      <c r="K771" s="14">
        <v>16.41</v>
      </c>
      <c r="L771" s="2">
        <v>0</v>
      </c>
      <c r="M771" s="2">
        <v>0</v>
      </c>
      <c r="N771" s="2">
        <v>0</v>
      </c>
      <c r="O771" s="2">
        <v>2.1333000000000002</v>
      </c>
      <c r="P771" s="2">
        <v>20.003300000000003</v>
      </c>
      <c r="Q771"/>
      <c r="R771" t="s">
        <v>9712</v>
      </c>
      <c r="S771" t="s">
        <v>9717</v>
      </c>
      <c r="T771" t="s">
        <v>9724</v>
      </c>
      <c r="U771" s="2" t="s">
        <v>9715</v>
      </c>
      <c r="V771" t="s">
        <v>7830</v>
      </c>
    </row>
    <row r="772" spans="1:22" ht="15.75" hidden="1" thickBot="1" x14ac:dyDescent="0.3">
      <c r="A772" t="s">
        <v>8788</v>
      </c>
      <c r="B772" s="12" t="s">
        <v>10768</v>
      </c>
      <c r="C772" t="s">
        <v>7503</v>
      </c>
      <c r="D772" t="s">
        <v>0</v>
      </c>
      <c r="E772">
        <v>137688</v>
      </c>
      <c r="F772" t="s">
        <v>1359</v>
      </c>
      <c r="G772" t="s">
        <v>1360</v>
      </c>
      <c r="H772" s="2">
        <v>1.54</v>
      </c>
      <c r="I772" s="2">
        <v>0</v>
      </c>
      <c r="J772" s="2">
        <v>0</v>
      </c>
      <c r="K772" s="14">
        <v>16.34</v>
      </c>
      <c r="L772" s="2">
        <v>0</v>
      </c>
      <c r="M772" s="2">
        <v>0</v>
      </c>
      <c r="N772" s="2">
        <v>0</v>
      </c>
      <c r="O772" s="2">
        <v>2.1242000000000001</v>
      </c>
      <c r="P772" s="2">
        <v>20.004199999999997</v>
      </c>
      <c r="Q772"/>
      <c r="R772" t="s">
        <v>9712</v>
      </c>
      <c r="S772" t="s">
        <v>9717</v>
      </c>
      <c r="T772" t="s">
        <v>9724</v>
      </c>
      <c r="U772" s="2" t="s">
        <v>9715</v>
      </c>
      <c r="V772" t="s">
        <v>7830</v>
      </c>
    </row>
    <row r="773" spans="1:22" ht="15.75" hidden="1" thickBot="1" x14ac:dyDescent="0.3">
      <c r="A773" t="s">
        <v>8788</v>
      </c>
      <c r="B773" s="12" t="s">
        <v>10784</v>
      </c>
      <c r="C773" t="s">
        <v>7503</v>
      </c>
      <c r="D773" t="s">
        <v>0</v>
      </c>
      <c r="E773">
        <v>914</v>
      </c>
      <c r="F773" t="s">
        <v>8823</v>
      </c>
      <c r="G773" t="s">
        <v>8824</v>
      </c>
      <c r="H773" s="2">
        <v>0</v>
      </c>
      <c r="I773" s="2">
        <v>0</v>
      </c>
      <c r="J773" s="2">
        <v>0</v>
      </c>
      <c r="K773" s="14">
        <v>23</v>
      </c>
      <c r="L773" s="2">
        <v>0</v>
      </c>
      <c r="M773" s="2">
        <v>0</v>
      </c>
      <c r="N773" s="2">
        <v>0</v>
      </c>
      <c r="O773" s="2">
        <v>2.99</v>
      </c>
      <c r="P773" s="2">
        <v>25.990000000000002</v>
      </c>
      <c r="Q773"/>
      <c r="R773" t="s">
        <v>9712</v>
      </c>
      <c r="S773" t="s">
        <v>9717</v>
      </c>
      <c r="T773" t="s">
        <v>9724</v>
      </c>
      <c r="U773" s="2" t="s">
        <v>9715</v>
      </c>
      <c r="V773" t="s">
        <v>7830</v>
      </c>
    </row>
    <row r="774" spans="1:22" ht="15.75" hidden="1" thickBot="1" x14ac:dyDescent="0.3">
      <c r="A774" t="s">
        <v>8788</v>
      </c>
      <c r="B774" s="12" t="s">
        <v>10784</v>
      </c>
      <c r="C774" t="s">
        <v>7503</v>
      </c>
      <c r="D774" t="s">
        <v>0</v>
      </c>
      <c r="E774">
        <v>2430</v>
      </c>
      <c r="G774" t="s">
        <v>1503</v>
      </c>
      <c r="H774" s="2">
        <v>0.32</v>
      </c>
      <c r="I774" s="2">
        <v>0</v>
      </c>
      <c r="J774" s="2">
        <v>0</v>
      </c>
      <c r="K774" s="14">
        <v>3.26</v>
      </c>
      <c r="L774" s="2">
        <v>0</v>
      </c>
      <c r="M774" s="2">
        <v>0</v>
      </c>
      <c r="N774" s="2">
        <v>0</v>
      </c>
      <c r="O774" s="2">
        <v>0.42380000000000001</v>
      </c>
      <c r="P774" s="2">
        <v>4.0038</v>
      </c>
      <c r="Q774" t="s">
        <v>8464</v>
      </c>
      <c r="R774" t="s">
        <v>9712</v>
      </c>
      <c r="S774" t="s">
        <v>9717</v>
      </c>
      <c r="T774" t="s">
        <v>9724</v>
      </c>
      <c r="U774" s="2" t="s">
        <v>9715</v>
      </c>
      <c r="V774" t="s">
        <v>7830</v>
      </c>
    </row>
    <row r="775" spans="1:22" ht="15.75" hidden="1" thickBot="1" x14ac:dyDescent="0.3">
      <c r="A775" t="s">
        <v>8788</v>
      </c>
      <c r="B775" s="12" t="s">
        <v>10783</v>
      </c>
      <c r="C775" t="s">
        <v>7503</v>
      </c>
      <c r="D775" t="s">
        <v>0</v>
      </c>
      <c r="E775">
        <v>285</v>
      </c>
      <c r="F775" t="s">
        <v>8916</v>
      </c>
      <c r="G775" t="s">
        <v>8917</v>
      </c>
      <c r="H775" s="2">
        <v>0</v>
      </c>
      <c r="I775" s="2">
        <v>0</v>
      </c>
      <c r="J775" s="2">
        <v>0</v>
      </c>
      <c r="K775" s="14">
        <v>30.24</v>
      </c>
      <c r="L775" s="2">
        <v>0</v>
      </c>
      <c r="M775" s="2">
        <v>0</v>
      </c>
      <c r="N775" s="2">
        <v>0</v>
      </c>
      <c r="O775" s="2">
        <v>3.9312</v>
      </c>
      <c r="P775" s="2">
        <v>34.171199999999999</v>
      </c>
      <c r="Q775"/>
      <c r="R775" t="s">
        <v>9712</v>
      </c>
      <c r="S775" t="s">
        <v>9717</v>
      </c>
      <c r="T775" t="s">
        <v>9724</v>
      </c>
      <c r="U775" s="2" t="s">
        <v>9715</v>
      </c>
      <c r="V775" t="s">
        <v>7830</v>
      </c>
    </row>
    <row r="776" spans="1:22" ht="15.75" hidden="1" thickBot="1" x14ac:dyDescent="0.3">
      <c r="A776" t="s">
        <v>8788</v>
      </c>
      <c r="B776" s="12" t="s">
        <v>10782</v>
      </c>
      <c r="C776" t="s">
        <v>7503</v>
      </c>
      <c r="D776" t="s">
        <v>0</v>
      </c>
      <c r="E776">
        <v>4191</v>
      </c>
      <c r="F776" t="s">
        <v>8945</v>
      </c>
      <c r="G776" t="s">
        <v>8946</v>
      </c>
      <c r="H776" s="2">
        <v>1.48</v>
      </c>
      <c r="I776" s="2">
        <v>0</v>
      </c>
      <c r="J776" s="2">
        <v>0</v>
      </c>
      <c r="K776" s="14">
        <v>16.39</v>
      </c>
      <c r="L776" s="2">
        <v>0</v>
      </c>
      <c r="M776" s="2">
        <v>0</v>
      </c>
      <c r="N776" s="2">
        <v>0</v>
      </c>
      <c r="O776" s="2">
        <v>2.1307</v>
      </c>
      <c r="P776" s="2">
        <v>20.000700000000002</v>
      </c>
      <c r="Q776"/>
      <c r="R776" t="s">
        <v>9712</v>
      </c>
      <c r="S776" t="s">
        <v>9717</v>
      </c>
      <c r="T776" t="s">
        <v>9724</v>
      </c>
      <c r="U776" s="2" t="s">
        <v>9715</v>
      </c>
      <c r="V776" t="s">
        <v>7830</v>
      </c>
    </row>
    <row r="777" spans="1:22" ht="15.75" hidden="1" thickBot="1" x14ac:dyDescent="0.3">
      <c r="A777" t="s">
        <v>8788</v>
      </c>
      <c r="B777" s="12" t="s">
        <v>10812</v>
      </c>
      <c r="C777" t="s">
        <v>7503</v>
      </c>
      <c r="D777" t="s">
        <v>0</v>
      </c>
      <c r="E777">
        <v>4062</v>
      </c>
      <c r="F777" t="s">
        <v>8945</v>
      </c>
      <c r="G777" t="s">
        <v>8946</v>
      </c>
      <c r="H777" s="2">
        <v>0.74</v>
      </c>
      <c r="I777" s="2">
        <v>0</v>
      </c>
      <c r="J777" s="2">
        <v>0</v>
      </c>
      <c r="K777" s="14">
        <v>8.1999999999999993</v>
      </c>
      <c r="L777" s="2">
        <v>0</v>
      </c>
      <c r="M777" s="2">
        <v>0</v>
      </c>
      <c r="N777" s="2">
        <v>0</v>
      </c>
      <c r="O777" s="2">
        <v>1.0659999999999998</v>
      </c>
      <c r="P777" s="2">
        <v>10.006</v>
      </c>
      <c r="Q777"/>
      <c r="R777" t="s">
        <v>9712</v>
      </c>
      <c r="S777" t="s">
        <v>9717</v>
      </c>
      <c r="T777" t="s">
        <v>9724</v>
      </c>
      <c r="U777" s="2" t="s">
        <v>9715</v>
      </c>
      <c r="V777" t="s">
        <v>7830</v>
      </c>
    </row>
    <row r="778" spans="1:22" ht="15.75" hidden="1" thickBot="1" x14ac:dyDescent="0.3">
      <c r="A778" t="s">
        <v>8788</v>
      </c>
      <c r="B778" s="12" t="s">
        <v>10765</v>
      </c>
      <c r="C778" t="s">
        <v>7503</v>
      </c>
      <c r="D778" t="s">
        <v>0</v>
      </c>
      <c r="E778">
        <v>1968</v>
      </c>
      <c r="F778" t="s">
        <v>8945</v>
      </c>
      <c r="G778" t="s">
        <v>8946</v>
      </c>
      <c r="H778" s="2">
        <v>1.53</v>
      </c>
      <c r="I778" s="2">
        <v>0</v>
      </c>
      <c r="J778" s="2">
        <v>0</v>
      </c>
      <c r="K778" s="14">
        <v>16.350000000000001</v>
      </c>
      <c r="L778" s="2">
        <v>0</v>
      </c>
      <c r="M778" s="2">
        <v>0</v>
      </c>
      <c r="N778" s="2">
        <v>0</v>
      </c>
      <c r="O778" s="2">
        <v>2.1255000000000002</v>
      </c>
      <c r="P778" s="2">
        <v>20.005500000000001</v>
      </c>
      <c r="Q778"/>
      <c r="R778" t="s">
        <v>9712</v>
      </c>
      <c r="S778" t="s">
        <v>9717</v>
      </c>
      <c r="T778" t="s">
        <v>9724</v>
      </c>
      <c r="U778" s="2" t="s">
        <v>9715</v>
      </c>
      <c r="V778" t="s">
        <v>7830</v>
      </c>
    </row>
    <row r="779" spans="1:22" ht="15.75" hidden="1" thickBot="1" x14ac:dyDescent="0.3">
      <c r="A779" t="s">
        <v>8788</v>
      </c>
      <c r="B779" s="12" t="s">
        <v>10764</v>
      </c>
      <c r="C779" t="s">
        <v>7503</v>
      </c>
      <c r="D779" t="s">
        <v>0</v>
      </c>
      <c r="E779">
        <v>1869</v>
      </c>
      <c r="F779" t="s">
        <v>8945</v>
      </c>
      <c r="G779" t="s">
        <v>8946</v>
      </c>
      <c r="H779" s="2">
        <v>0.75</v>
      </c>
      <c r="I779" s="2">
        <v>0</v>
      </c>
      <c r="J779" s="2">
        <v>0</v>
      </c>
      <c r="K779" s="14">
        <v>8.19</v>
      </c>
      <c r="L779" s="2">
        <v>0</v>
      </c>
      <c r="M779" s="2">
        <v>0</v>
      </c>
      <c r="N779" s="2">
        <v>0</v>
      </c>
      <c r="O779" s="2">
        <v>1.0647</v>
      </c>
      <c r="P779" s="2">
        <v>10.0047</v>
      </c>
      <c r="Q779"/>
      <c r="R779" t="s">
        <v>9712</v>
      </c>
      <c r="S779" t="s">
        <v>9717</v>
      </c>
      <c r="T779" t="s">
        <v>9724</v>
      </c>
      <c r="U779" s="2" t="s">
        <v>9715</v>
      </c>
      <c r="V779" t="s">
        <v>7830</v>
      </c>
    </row>
    <row r="780" spans="1:22" ht="15.75" hidden="1" thickBot="1" x14ac:dyDescent="0.3">
      <c r="A780" t="s">
        <v>8788</v>
      </c>
      <c r="B780" s="12" t="s">
        <v>10684</v>
      </c>
      <c r="C780" t="s">
        <v>7503</v>
      </c>
      <c r="D780" t="s">
        <v>0</v>
      </c>
      <c r="E780">
        <v>1063</v>
      </c>
      <c r="F780" t="s">
        <v>8945</v>
      </c>
      <c r="G780" t="s">
        <v>8946</v>
      </c>
      <c r="H780" s="2">
        <v>1.49</v>
      </c>
      <c r="I780" s="2">
        <v>0</v>
      </c>
      <c r="J780" s="2">
        <v>0</v>
      </c>
      <c r="K780" s="14">
        <v>16.38</v>
      </c>
      <c r="L780" s="2">
        <v>0</v>
      </c>
      <c r="M780" s="2">
        <v>0</v>
      </c>
      <c r="N780" s="2">
        <v>0</v>
      </c>
      <c r="O780" s="2">
        <v>2.1294</v>
      </c>
      <c r="P780" s="2">
        <v>19.999399999999998</v>
      </c>
      <c r="Q780"/>
      <c r="R780" t="s">
        <v>9712</v>
      </c>
      <c r="S780" t="s">
        <v>9717</v>
      </c>
      <c r="T780" t="s">
        <v>9724</v>
      </c>
      <c r="U780" s="2" t="s">
        <v>9715</v>
      </c>
      <c r="V780" t="s">
        <v>7830</v>
      </c>
    </row>
    <row r="781" spans="1:22" ht="15.75" hidden="1" thickBot="1" x14ac:dyDescent="0.3">
      <c r="A781" t="s">
        <v>8788</v>
      </c>
      <c r="B781" s="12" t="s">
        <v>10812</v>
      </c>
      <c r="C781" t="s">
        <v>7503</v>
      </c>
      <c r="D781" t="s">
        <v>0</v>
      </c>
      <c r="E781">
        <v>775033</v>
      </c>
      <c r="F781" t="s">
        <v>2128</v>
      </c>
      <c r="G781" t="s">
        <v>2129</v>
      </c>
      <c r="H781" s="2">
        <v>0</v>
      </c>
      <c r="I781" s="2">
        <v>0</v>
      </c>
      <c r="J781" s="2">
        <v>0</v>
      </c>
      <c r="K781" s="14">
        <v>115.78</v>
      </c>
      <c r="L781" s="2">
        <v>0</v>
      </c>
      <c r="M781" s="2">
        <v>0</v>
      </c>
      <c r="N781" s="2">
        <v>0</v>
      </c>
      <c r="O781" s="2">
        <v>15.051400000000001</v>
      </c>
      <c r="P781" s="2">
        <v>130.8314</v>
      </c>
      <c r="Q781"/>
      <c r="R781" t="s">
        <v>9712</v>
      </c>
      <c r="S781" t="s">
        <v>9717</v>
      </c>
      <c r="T781" t="s">
        <v>9724</v>
      </c>
      <c r="U781" s="2" t="s">
        <v>9715</v>
      </c>
      <c r="V781" t="s">
        <v>7830</v>
      </c>
    </row>
    <row r="782" spans="1:22" ht="15.75" hidden="1" thickBot="1" x14ac:dyDescent="0.3">
      <c r="A782" t="s">
        <v>8788</v>
      </c>
      <c r="B782" s="12" t="s">
        <v>10812</v>
      </c>
      <c r="C782" t="s">
        <v>7503</v>
      </c>
      <c r="D782" t="s">
        <v>0</v>
      </c>
      <c r="E782">
        <v>775032</v>
      </c>
      <c r="F782" t="s">
        <v>2128</v>
      </c>
      <c r="G782" t="s">
        <v>2129</v>
      </c>
      <c r="H782" s="2">
        <v>0</v>
      </c>
      <c r="I782" s="2">
        <v>0</v>
      </c>
      <c r="J782" s="2">
        <v>0</v>
      </c>
      <c r="K782" s="14">
        <v>73.95</v>
      </c>
      <c r="L782" s="2">
        <v>0</v>
      </c>
      <c r="M782" s="2">
        <v>0</v>
      </c>
      <c r="N782" s="2">
        <v>0</v>
      </c>
      <c r="O782" s="2">
        <v>9.6135000000000002</v>
      </c>
      <c r="P782" s="2">
        <v>83.563500000000005</v>
      </c>
      <c r="Q782"/>
      <c r="R782" t="s">
        <v>9712</v>
      </c>
      <c r="S782" t="s">
        <v>9717</v>
      </c>
      <c r="T782" t="s">
        <v>9724</v>
      </c>
      <c r="U782" s="2" t="s">
        <v>9715</v>
      </c>
      <c r="V782" t="s">
        <v>7830</v>
      </c>
    </row>
    <row r="783" spans="1:22" ht="15.75" hidden="1" thickBot="1" x14ac:dyDescent="0.3">
      <c r="A783" t="s">
        <v>8788</v>
      </c>
      <c r="B783" s="12" t="s">
        <v>10682</v>
      </c>
      <c r="C783" t="s">
        <v>7503</v>
      </c>
      <c r="D783" t="s">
        <v>0</v>
      </c>
      <c r="E783">
        <v>765034</v>
      </c>
      <c r="F783" t="s">
        <v>2128</v>
      </c>
      <c r="G783" t="s">
        <v>2129</v>
      </c>
      <c r="H783" s="2">
        <v>0</v>
      </c>
      <c r="I783" s="2">
        <v>0</v>
      </c>
      <c r="J783" s="2">
        <v>0</v>
      </c>
      <c r="K783" s="14">
        <v>127.11</v>
      </c>
      <c r="L783" s="2">
        <v>0</v>
      </c>
      <c r="M783" s="2">
        <v>0</v>
      </c>
      <c r="N783" s="2">
        <v>0</v>
      </c>
      <c r="O783" s="2">
        <v>16.5243</v>
      </c>
      <c r="P783" s="2">
        <v>143.6343</v>
      </c>
      <c r="Q783"/>
      <c r="R783" t="s">
        <v>9712</v>
      </c>
      <c r="S783" t="s">
        <v>9717</v>
      </c>
      <c r="T783" t="s">
        <v>9724</v>
      </c>
      <c r="U783" s="2" t="s">
        <v>9715</v>
      </c>
      <c r="V783" t="s">
        <v>7830</v>
      </c>
    </row>
    <row r="784" spans="1:22" ht="15.75" hidden="1" thickBot="1" x14ac:dyDescent="0.3">
      <c r="A784" t="s">
        <v>8788</v>
      </c>
      <c r="B784" s="12" t="s">
        <v>10682</v>
      </c>
      <c r="C784" t="s">
        <v>7503</v>
      </c>
      <c r="D784" t="s">
        <v>0</v>
      </c>
      <c r="E784">
        <v>764855</v>
      </c>
      <c r="F784" t="s">
        <v>2128</v>
      </c>
      <c r="G784" t="s">
        <v>2129</v>
      </c>
      <c r="H784" s="2">
        <v>0</v>
      </c>
      <c r="I784" s="2">
        <v>0</v>
      </c>
      <c r="J784" s="2">
        <v>0</v>
      </c>
      <c r="K784" s="14">
        <v>101.21</v>
      </c>
      <c r="L784" s="2">
        <v>0</v>
      </c>
      <c r="M784" s="2">
        <v>0</v>
      </c>
      <c r="N784" s="2">
        <v>0</v>
      </c>
      <c r="O784" s="2">
        <v>13.157299999999999</v>
      </c>
      <c r="P784" s="2">
        <v>114.3673</v>
      </c>
      <c r="Q784"/>
      <c r="R784" t="s">
        <v>9712</v>
      </c>
      <c r="S784" t="s">
        <v>9717</v>
      </c>
      <c r="T784" t="s">
        <v>9724</v>
      </c>
      <c r="U784" s="2" t="s">
        <v>9715</v>
      </c>
      <c r="V784" t="s">
        <v>7830</v>
      </c>
    </row>
    <row r="785" spans="1:22" ht="15.75" hidden="1" thickBot="1" x14ac:dyDescent="0.3">
      <c r="A785" t="s">
        <v>8788</v>
      </c>
      <c r="B785" s="12" t="s">
        <v>10781</v>
      </c>
      <c r="C785" t="s">
        <v>7503</v>
      </c>
      <c r="D785" t="s">
        <v>0</v>
      </c>
      <c r="E785">
        <v>29</v>
      </c>
      <c r="F785" t="s">
        <v>9959</v>
      </c>
      <c r="G785" t="s">
        <v>9960</v>
      </c>
      <c r="H785" s="2">
        <v>0</v>
      </c>
      <c r="I785" s="2">
        <v>0</v>
      </c>
      <c r="J785" s="2">
        <v>0</v>
      </c>
      <c r="K785" s="14">
        <v>21</v>
      </c>
      <c r="L785" s="2">
        <v>0</v>
      </c>
      <c r="M785" s="2">
        <v>0</v>
      </c>
      <c r="N785" s="2">
        <v>0</v>
      </c>
      <c r="O785" s="2">
        <v>2.73</v>
      </c>
      <c r="P785" s="2">
        <v>23.73</v>
      </c>
      <c r="Q785"/>
      <c r="R785" t="s">
        <v>9712</v>
      </c>
      <c r="S785" t="s">
        <v>9717</v>
      </c>
      <c r="T785" t="s">
        <v>9724</v>
      </c>
      <c r="U785" s="2" t="s">
        <v>9715</v>
      </c>
      <c r="V785" t="s">
        <v>7830</v>
      </c>
    </row>
    <row r="786" spans="1:22" ht="15.75" hidden="1" thickBot="1" x14ac:dyDescent="0.3">
      <c r="A786" t="s">
        <v>8788</v>
      </c>
      <c r="B786" s="12" t="s">
        <v>10772</v>
      </c>
      <c r="C786" t="s">
        <v>7503</v>
      </c>
      <c r="D786" t="s">
        <v>0</v>
      </c>
      <c r="E786">
        <v>26</v>
      </c>
      <c r="F786" t="s">
        <v>9959</v>
      </c>
      <c r="G786" t="s">
        <v>9960</v>
      </c>
      <c r="H786" s="2">
        <v>0</v>
      </c>
      <c r="I786" s="2">
        <v>0</v>
      </c>
      <c r="J786" s="2">
        <v>0</v>
      </c>
      <c r="K786" s="14">
        <v>15</v>
      </c>
      <c r="L786" s="2">
        <v>0</v>
      </c>
      <c r="M786" s="2">
        <v>0</v>
      </c>
      <c r="N786" s="2">
        <v>0</v>
      </c>
      <c r="O786" s="2">
        <v>1.9500000000000002</v>
      </c>
      <c r="P786" s="2">
        <v>16.95</v>
      </c>
      <c r="Q786"/>
      <c r="R786" t="s">
        <v>9712</v>
      </c>
      <c r="S786" t="s">
        <v>9717</v>
      </c>
      <c r="T786" t="s">
        <v>9724</v>
      </c>
      <c r="U786" s="2" t="s">
        <v>9715</v>
      </c>
      <c r="V786" t="s">
        <v>7830</v>
      </c>
    </row>
    <row r="787" spans="1:22" ht="15.75" hidden="1" thickBot="1" x14ac:dyDescent="0.3">
      <c r="A787" t="s">
        <v>8788</v>
      </c>
      <c r="B787" s="12" t="s">
        <v>10765</v>
      </c>
      <c r="C787" t="s">
        <v>7503</v>
      </c>
      <c r="D787" t="s">
        <v>0</v>
      </c>
      <c r="E787">
        <v>24</v>
      </c>
      <c r="F787" t="s">
        <v>9959</v>
      </c>
      <c r="G787" t="s">
        <v>9960</v>
      </c>
      <c r="H787" s="2">
        <v>0</v>
      </c>
      <c r="I787" s="2">
        <v>0</v>
      </c>
      <c r="J787" s="2">
        <v>0</v>
      </c>
      <c r="K787" s="14">
        <v>13.5</v>
      </c>
      <c r="L787" s="2">
        <v>0</v>
      </c>
      <c r="M787" s="2">
        <v>0</v>
      </c>
      <c r="N787" s="2">
        <v>0</v>
      </c>
      <c r="O787" s="2">
        <v>1.7550000000000001</v>
      </c>
      <c r="P787" s="2">
        <v>15.255000000000001</v>
      </c>
      <c r="Q787"/>
      <c r="R787" t="s">
        <v>9712</v>
      </c>
      <c r="S787" t="s">
        <v>9717</v>
      </c>
      <c r="T787" t="s">
        <v>9724</v>
      </c>
      <c r="U787" s="2" t="s">
        <v>9715</v>
      </c>
      <c r="V787" t="s">
        <v>7830</v>
      </c>
    </row>
    <row r="788" spans="1:22" ht="15.75" hidden="1" thickBot="1" x14ac:dyDescent="0.3">
      <c r="A788" t="s">
        <v>8788</v>
      </c>
      <c r="B788" s="12" t="s">
        <v>10781</v>
      </c>
      <c r="C788" t="s">
        <v>7503</v>
      </c>
      <c r="D788" t="s">
        <v>0</v>
      </c>
      <c r="E788">
        <v>269</v>
      </c>
      <c r="F788" t="s">
        <v>6816</v>
      </c>
      <c r="G788" t="s">
        <v>6817</v>
      </c>
      <c r="H788" s="2">
        <v>0</v>
      </c>
      <c r="I788" s="2">
        <v>0</v>
      </c>
      <c r="J788" s="2">
        <v>0</v>
      </c>
      <c r="K788" s="14">
        <v>31.16</v>
      </c>
      <c r="L788" s="2">
        <v>0</v>
      </c>
      <c r="M788" s="2">
        <v>0</v>
      </c>
      <c r="N788" s="2">
        <v>0</v>
      </c>
      <c r="O788" s="2">
        <v>4.0507999999999997</v>
      </c>
      <c r="P788" s="2">
        <v>35.210799999999999</v>
      </c>
      <c r="Q788"/>
      <c r="R788" t="s">
        <v>9712</v>
      </c>
      <c r="S788" t="s">
        <v>9717</v>
      </c>
      <c r="T788" t="s">
        <v>9724</v>
      </c>
      <c r="U788" s="2" t="s">
        <v>9715</v>
      </c>
      <c r="V788" t="s">
        <v>7830</v>
      </c>
    </row>
    <row r="789" spans="1:22" ht="15.75" hidden="1" thickBot="1" x14ac:dyDescent="0.3">
      <c r="A789" t="s">
        <v>8788</v>
      </c>
      <c r="B789" s="12" t="s">
        <v>10774</v>
      </c>
      <c r="C789" t="s">
        <v>7503</v>
      </c>
      <c r="D789" t="s">
        <v>0</v>
      </c>
      <c r="E789">
        <v>3308</v>
      </c>
      <c r="F789" t="s">
        <v>8777</v>
      </c>
      <c r="G789" t="s">
        <v>8778</v>
      </c>
      <c r="H789" s="2">
        <v>0.39</v>
      </c>
      <c r="I789" s="2">
        <v>0</v>
      </c>
      <c r="J789" s="2">
        <v>0</v>
      </c>
      <c r="K789" s="14">
        <v>4.07</v>
      </c>
      <c r="L789" s="2">
        <v>0</v>
      </c>
      <c r="M789" s="2">
        <v>0</v>
      </c>
      <c r="N789" s="2">
        <v>0</v>
      </c>
      <c r="O789" s="2">
        <v>0.52910000000000001</v>
      </c>
      <c r="P789" s="2">
        <v>4.9890999999999996</v>
      </c>
      <c r="Q789"/>
      <c r="R789" t="s">
        <v>9712</v>
      </c>
      <c r="S789" t="s">
        <v>9717</v>
      </c>
      <c r="T789" t="s">
        <v>9724</v>
      </c>
      <c r="U789" s="2" t="s">
        <v>9715</v>
      </c>
      <c r="V789" t="s">
        <v>7830</v>
      </c>
    </row>
    <row r="790" spans="1:22" ht="15.75" hidden="1" thickBot="1" x14ac:dyDescent="0.3">
      <c r="A790" t="s">
        <v>8788</v>
      </c>
      <c r="B790" s="12" t="s">
        <v>10772</v>
      </c>
      <c r="C790" t="s">
        <v>7503</v>
      </c>
      <c r="D790" t="s">
        <v>0</v>
      </c>
      <c r="E790">
        <v>32700638</v>
      </c>
      <c r="F790" t="s">
        <v>3323</v>
      </c>
      <c r="G790" t="s">
        <v>3324</v>
      </c>
      <c r="H790" s="2">
        <v>0</v>
      </c>
      <c r="I790" s="2">
        <v>0</v>
      </c>
      <c r="J790" s="2">
        <v>0</v>
      </c>
      <c r="K790" s="14">
        <v>37.159999999999997</v>
      </c>
      <c r="L790" s="2">
        <v>0</v>
      </c>
      <c r="M790" s="2">
        <v>0</v>
      </c>
      <c r="N790" s="2">
        <v>0</v>
      </c>
      <c r="O790" s="2">
        <v>4.8308</v>
      </c>
      <c r="P790" s="2">
        <v>41.990799999999993</v>
      </c>
      <c r="Q790"/>
      <c r="R790" t="s">
        <v>9712</v>
      </c>
      <c r="S790" t="s">
        <v>9717</v>
      </c>
      <c r="T790" t="s">
        <v>9724</v>
      </c>
      <c r="U790" s="2" t="s">
        <v>9715</v>
      </c>
      <c r="V790" t="s">
        <v>7830</v>
      </c>
    </row>
    <row r="791" spans="1:22" ht="15.75" hidden="1" thickBot="1" x14ac:dyDescent="0.3">
      <c r="A791" t="s">
        <v>8788</v>
      </c>
      <c r="B791" s="12" t="s">
        <v>10772</v>
      </c>
      <c r="C791" t="s">
        <v>7503</v>
      </c>
      <c r="D791" t="s">
        <v>0</v>
      </c>
      <c r="E791">
        <v>32700639</v>
      </c>
      <c r="F791" t="s">
        <v>3323</v>
      </c>
      <c r="G791" t="s">
        <v>3324</v>
      </c>
      <c r="H791" s="2">
        <v>0</v>
      </c>
      <c r="I791" s="2">
        <v>0</v>
      </c>
      <c r="J791" s="2">
        <v>0</v>
      </c>
      <c r="K791" s="14">
        <v>37.69</v>
      </c>
      <c r="L791" s="2">
        <v>0</v>
      </c>
      <c r="M791" s="2">
        <v>0</v>
      </c>
      <c r="N791" s="2">
        <v>0</v>
      </c>
      <c r="O791" s="2">
        <v>4.8997000000000002</v>
      </c>
      <c r="P791" s="2">
        <v>42.589700000000001</v>
      </c>
      <c r="Q791"/>
      <c r="R791" t="s">
        <v>9712</v>
      </c>
      <c r="S791" t="s">
        <v>9717</v>
      </c>
      <c r="T791" t="s">
        <v>9724</v>
      </c>
      <c r="U791" s="2" t="s">
        <v>9715</v>
      </c>
      <c r="V791" t="s">
        <v>7830</v>
      </c>
    </row>
    <row r="792" spans="1:22" ht="15.75" hidden="1" thickBot="1" x14ac:dyDescent="0.3">
      <c r="A792" t="s">
        <v>8788</v>
      </c>
      <c r="B792" s="12" t="s">
        <v>10675</v>
      </c>
      <c r="C792" t="s">
        <v>7503</v>
      </c>
      <c r="D792" t="s">
        <v>0</v>
      </c>
      <c r="E792">
        <v>32658907</v>
      </c>
      <c r="F792" t="s">
        <v>3323</v>
      </c>
      <c r="G792" t="s">
        <v>3324</v>
      </c>
      <c r="H792" s="2">
        <v>0</v>
      </c>
      <c r="I792" s="2">
        <v>0</v>
      </c>
      <c r="J792" s="2">
        <v>0</v>
      </c>
      <c r="K792" s="14">
        <v>38.22</v>
      </c>
      <c r="L792" s="2">
        <v>0</v>
      </c>
      <c r="M792" s="2">
        <v>0</v>
      </c>
      <c r="N792" s="2">
        <v>0</v>
      </c>
      <c r="O792" s="2">
        <v>4.9686000000000003</v>
      </c>
      <c r="P792" s="2">
        <v>43.188600000000001</v>
      </c>
      <c r="Q792"/>
      <c r="R792" t="s">
        <v>9712</v>
      </c>
      <c r="S792" t="s">
        <v>9717</v>
      </c>
      <c r="T792" t="s">
        <v>9724</v>
      </c>
      <c r="U792" s="2" t="s">
        <v>9715</v>
      </c>
      <c r="V792" t="s">
        <v>7830</v>
      </c>
    </row>
    <row r="793" spans="1:22" ht="15.75" hidden="1" thickBot="1" x14ac:dyDescent="0.3">
      <c r="A793" t="s">
        <v>8788</v>
      </c>
      <c r="B793" s="12" t="s">
        <v>10675</v>
      </c>
      <c r="C793" t="s">
        <v>7503</v>
      </c>
      <c r="D793" t="s">
        <v>0</v>
      </c>
      <c r="E793">
        <v>32658906</v>
      </c>
      <c r="F793" t="s">
        <v>3323</v>
      </c>
      <c r="G793" t="s">
        <v>3324</v>
      </c>
      <c r="H793" s="2">
        <v>0</v>
      </c>
      <c r="I793" s="2">
        <v>0</v>
      </c>
      <c r="J793" s="2">
        <v>0</v>
      </c>
      <c r="K793" s="14">
        <v>37.159999999999997</v>
      </c>
      <c r="L793" s="2">
        <v>0</v>
      </c>
      <c r="M793" s="2">
        <v>0</v>
      </c>
      <c r="N793" s="2">
        <v>0</v>
      </c>
      <c r="O793" s="2">
        <v>4.8308</v>
      </c>
      <c r="P793" s="2">
        <v>41.990799999999993</v>
      </c>
      <c r="Q793"/>
      <c r="R793" t="s">
        <v>9712</v>
      </c>
      <c r="S793" t="s">
        <v>9717</v>
      </c>
      <c r="T793" t="s">
        <v>9724</v>
      </c>
      <c r="U793" s="2" t="s">
        <v>9715</v>
      </c>
      <c r="V793" t="s">
        <v>7830</v>
      </c>
    </row>
    <row r="794" spans="1:22" ht="15.75" hidden="1" thickBot="1" x14ac:dyDescent="0.3">
      <c r="A794" t="s">
        <v>8788</v>
      </c>
      <c r="B794" s="12" t="s">
        <v>10771</v>
      </c>
      <c r="C794" t="s">
        <v>7503</v>
      </c>
      <c r="D794" t="s">
        <v>0</v>
      </c>
      <c r="E794">
        <v>2174</v>
      </c>
      <c r="F794" t="s">
        <v>8929</v>
      </c>
      <c r="G794" t="s">
        <v>8930</v>
      </c>
      <c r="H794" s="2">
        <v>0</v>
      </c>
      <c r="I794" s="2">
        <v>0</v>
      </c>
      <c r="J794" s="2">
        <v>0</v>
      </c>
      <c r="K794" s="14">
        <v>23.01</v>
      </c>
      <c r="L794" s="2">
        <v>0</v>
      </c>
      <c r="M794" s="2">
        <v>0</v>
      </c>
      <c r="N794" s="2">
        <v>0</v>
      </c>
      <c r="O794" s="2">
        <v>2.9913000000000003</v>
      </c>
      <c r="P794" s="2">
        <v>26.001300000000001</v>
      </c>
      <c r="Q794"/>
      <c r="R794" t="s">
        <v>9712</v>
      </c>
      <c r="S794" t="s">
        <v>9717</v>
      </c>
      <c r="T794" t="s">
        <v>9724</v>
      </c>
      <c r="U794" s="2" t="s">
        <v>9715</v>
      </c>
      <c r="V794" t="s">
        <v>7830</v>
      </c>
    </row>
    <row r="795" spans="1:22" ht="15.75" hidden="1" thickBot="1" x14ac:dyDescent="0.3">
      <c r="A795" t="s">
        <v>8788</v>
      </c>
      <c r="B795" s="12" t="s">
        <v>10769</v>
      </c>
      <c r="C795" t="s">
        <v>7503</v>
      </c>
      <c r="D795" t="s">
        <v>0</v>
      </c>
      <c r="E795">
        <v>10714</v>
      </c>
      <c r="F795" t="s">
        <v>9070</v>
      </c>
      <c r="G795" t="s">
        <v>9071</v>
      </c>
      <c r="H795" s="2">
        <v>0</v>
      </c>
      <c r="I795" s="2">
        <v>0</v>
      </c>
      <c r="J795" s="2">
        <v>0</v>
      </c>
      <c r="K795" s="14">
        <v>235</v>
      </c>
      <c r="L795" s="2">
        <v>0</v>
      </c>
      <c r="M795" s="2">
        <v>0</v>
      </c>
      <c r="N795" s="2">
        <v>0</v>
      </c>
      <c r="O795" s="2">
        <v>30.55</v>
      </c>
      <c r="P795" s="2">
        <v>265.55</v>
      </c>
      <c r="Q795"/>
      <c r="R795" t="s">
        <v>9712</v>
      </c>
      <c r="S795" t="s">
        <v>9717</v>
      </c>
      <c r="T795" t="s">
        <v>9724</v>
      </c>
      <c r="U795" s="2" t="s">
        <v>9715</v>
      </c>
      <c r="V795" t="s">
        <v>7830</v>
      </c>
    </row>
    <row r="796" spans="1:22" ht="15.75" hidden="1" thickBot="1" x14ac:dyDescent="0.3">
      <c r="A796" t="s">
        <v>8788</v>
      </c>
      <c r="B796" s="12" t="s">
        <v>10768</v>
      </c>
      <c r="C796" t="s">
        <v>7503</v>
      </c>
      <c r="D796" t="s">
        <v>0</v>
      </c>
      <c r="E796">
        <v>3300</v>
      </c>
      <c r="F796" t="s">
        <v>7603</v>
      </c>
      <c r="G796" t="s">
        <v>7604</v>
      </c>
      <c r="H796" s="2">
        <v>0</v>
      </c>
      <c r="I796" s="2">
        <v>0</v>
      </c>
      <c r="J796" s="2">
        <v>0</v>
      </c>
      <c r="K796" s="14">
        <v>115.04</v>
      </c>
      <c r="L796" s="2">
        <v>0</v>
      </c>
      <c r="M796" s="2">
        <v>0</v>
      </c>
      <c r="N796" s="2">
        <v>0</v>
      </c>
      <c r="O796" s="2">
        <v>14.955200000000001</v>
      </c>
      <c r="P796" s="2">
        <v>129.99520000000001</v>
      </c>
      <c r="Q796"/>
      <c r="R796" t="s">
        <v>9712</v>
      </c>
      <c r="S796" t="s">
        <v>9717</v>
      </c>
      <c r="T796" t="s">
        <v>9724</v>
      </c>
      <c r="U796" s="2" t="s">
        <v>9715</v>
      </c>
      <c r="V796" t="s">
        <v>7830</v>
      </c>
    </row>
    <row r="797" spans="1:22" ht="15.75" hidden="1" thickBot="1" x14ac:dyDescent="0.3">
      <c r="A797" t="s">
        <v>8788</v>
      </c>
      <c r="B797" s="12" t="s">
        <v>10768</v>
      </c>
      <c r="C797" t="s">
        <v>7503</v>
      </c>
      <c r="D797" t="s">
        <v>0</v>
      </c>
      <c r="E797">
        <v>681</v>
      </c>
      <c r="F797" t="s">
        <v>8847</v>
      </c>
      <c r="G797" t="s">
        <v>8848</v>
      </c>
      <c r="H797" s="2">
        <v>0</v>
      </c>
      <c r="I797" s="2">
        <v>0</v>
      </c>
      <c r="J797" s="2">
        <v>0</v>
      </c>
      <c r="K797" s="14">
        <v>22.21</v>
      </c>
      <c r="L797" s="2">
        <v>0</v>
      </c>
      <c r="M797" s="2">
        <v>0</v>
      </c>
      <c r="N797" s="2">
        <v>0</v>
      </c>
      <c r="O797" s="2">
        <v>2.8873000000000002</v>
      </c>
      <c r="P797" s="2">
        <v>25.097300000000001</v>
      </c>
      <c r="Q797"/>
      <c r="R797" t="s">
        <v>9712</v>
      </c>
      <c r="S797" t="s">
        <v>9717</v>
      </c>
      <c r="T797" t="s">
        <v>9724</v>
      </c>
      <c r="U797" s="2" t="s">
        <v>9715</v>
      </c>
      <c r="V797" t="s">
        <v>7830</v>
      </c>
    </row>
    <row r="798" spans="1:22" ht="15.75" hidden="1" thickBot="1" x14ac:dyDescent="0.3">
      <c r="A798" t="s">
        <v>8788</v>
      </c>
      <c r="B798" s="12" t="s">
        <v>10764</v>
      </c>
      <c r="C798" t="s">
        <v>7503</v>
      </c>
      <c r="D798" t="s">
        <v>0</v>
      </c>
      <c r="E798">
        <v>262</v>
      </c>
      <c r="F798" t="s">
        <v>8916</v>
      </c>
      <c r="G798" t="s">
        <v>8917</v>
      </c>
      <c r="H798" s="2">
        <v>0</v>
      </c>
      <c r="I798" s="2">
        <v>0</v>
      </c>
      <c r="J798" s="2">
        <v>0</v>
      </c>
      <c r="K798" s="14">
        <v>11.86</v>
      </c>
      <c r="L798" s="2">
        <v>0</v>
      </c>
      <c r="M798" s="2">
        <v>0</v>
      </c>
      <c r="N798" s="2">
        <v>0</v>
      </c>
      <c r="O798" s="2">
        <v>1.5418000000000001</v>
      </c>
      <c r="P798" s="2">
        <v>13.4018</v>
      </c>
      <c r="Q798"/>
      <c r="R798" t="s">
        <v>9712</v>
      </c>
      <c r="S798" t="s">
        <v>9717</v>
      </c>
      <c r="T798" t="s">
        <v>9724</v>
      </c>
      <c r="U798" s="2" t="s">
        <v>9715</v>
      </c>
      <c r="V798" t="s">
        <v>7830</v>
      </c>
    </row>
    <row r="799" spans="1:22" ht="15.75" hidden="1" thickBot="1" x14ac:dyDescent="0.3">
      <c r="A799" t="s">
        <v>8788</v>
      </c>
      <c r="B799" s="12" t="s">
        <v>10679</v>
      </c>
      <c r="C799" t="s">
        <v>7503</v>
      </c>
      <c r="D799" t="s">
        <v>0</v>
      </c>
      <c r="E799">
        <v>22032</v>
      </c>
      <c r="F799" t="s">
        <v>1407</v>
      </c>
      <c r="G799" t="s">
        <v>1408</v>
      </c>
      <c r="H799" s="2">
        <v>1.51</v>
      </c>
      <c r="I799" s="2">
        <v>0</v>
      </c>
      <c r="J799" s="2">
        <v>0</v>
      </c>
      <c r="K799" s="14">
        <v>16.36</v>
      </c>
      <c r="L799" s="2">
        <v>0</v>
      </c>
      <c r="M799" s="2">
        <v>0</v>
      </c>
      <c r="N799" s="2">
        <v>0</v>
      </c>
      <c r="O799" s="2">
        <v>2.1267999999999998</v>
      </c>
      <c r="P799" s="2">
        <v>19.9968</v>
      </c>
      <c r="Q799"/>
      <c r="R799" t="s">
        <v>9712</v>
      </c>
      <c r="S799" t="s">
        <v>9717</v>
      </c>
      <c r="T799" t="s">
        <v>9724</v>
      </c>
      <c r="U799" s="2" t="s">
        <v>9715</v>
      </c>
      <c r="V799" t="s">
        <v>7830</v>
      </c>
    </row>
    <row r="800" spans="1:22" ht="15.75" hidden="1" thickBot="1" x14ac:dyDescent="0.3">
      <c r="A800" t="s">
        <v>8270</v>
      </c>
      <c r="B800" s="12" t="s">
        <v>10681</v>
      </c>
      <c r="C800" t="s">
        <v>7503</v>
      </c>
      <c r="D800" t="s">
        <v>0</v>
      </c>
      <c r="E800" t="s">
        <v>10740</v>
      </c>
      <c r="F800" t="s">
        <v>1310</v>
      </c>
      <c r="G800" t="s">
        <v>1311</v>
      </c>
      <c r="H800" s="2">
        <v>0</v>
      </c>
      <c r="I800" s="2">
        <v>0</v>
      </c>
      <c r="J800" s="2">
        <v>0</v>
      </c>
      <c r="K800" s="14">
        <v>12.3</v>
      </c>
      <c r="L800" s="2">
        <v>0</v>
      </c>
      <c r="M800" s="2">
        <v>0</v>
      </c>
      <c r="N800" s="2">
        <v>0</v>
      </c>
      <c r="O800" s="2">
        <v>1.5990000000000002</v>
      </c>
      <c r="P800" s="2">
        <v>13.899000000000001</v>
      </c>
      <c r="Q800"/>
      <c r="R800" t="s">
        <v>9712</v>
      </c>
      <c r="S800" t="s">
        <v>9717</v>
      </c>
      <c r="T800" t="s">
        <v>9724</v>
      </c>
      <c r="U800" s="2" t="s">
        <v>9715</v>
      </c>
      <c r="V800" t="s">
        <v>7830</v>
      </c>
    </row>
    <row r="801" spans="1:22" ht="15.75" hidden="1" thickBot="1" x14ac:dyDescent="0.3">
      <c r="A801" t="s">
        <v>8270</v>
      </c>
      <c r="B801" s="12" t="s">
        <v>10684</v>
      </c>
      <c r="C801" t="s">
        <v>10024</v>
      </c>
      <c r="D801" t="s">
        <v>0</v>
      </c>
      <c r="E801" t="s">
        <v>10739</v>
      </c>
      <c r="F801" t="s">
        <v>1738</v>
      </c>
      <c r="G801" t="s">
        <v>1739</v>
      </c>
      <c r="H801" s="2">
        <v>265.61</v>
      </c>
      <c r="I801" s="2">
        <v>0</v>
      </c>
      <c r="J801" s="2">
        <v>0</v>
      </c>
      <c r="K801" s="14">
        <v>27.92</v>
      </c>
      <c r="L801" s="2">
        <v>0</v>
      </c>
      <c r="M801" s="2">
        <v>0</v>
      </c>
      <c r="N801" s="2">
        <v>0</v>
      </c>
      <c r="O801" s="2">
        <v>3.6296000000000004</v>
      </c>
      <c r="P801" s="2">
        <v>297.15960000000001</v>
      </c>
      <c r="Q801"/>
      <c r="R801" t="s">
        <v>9712</v>
      </c>
      <c r="S801" t="s">
        <v>9717</v>
      </c>
      <c r="T801" t="s">
        <v>9724</v>
      </c>
      <c r="U801" s="2" t="s">
        <v>9722</v>
      </c>
      <c r="V801" t="s">
        <v>7830</v>
      </c>
    </row>
    <row r="802" spans="1:22" ht="15.75" hidden="1" thickBot="1" x14ac:dyDescent="0.3">
      <c r="A802" t="s">
        <v>8270</v>
      </c>
      <c r="B802" s="12" t="s">
        <v>10681</v>
      </c>
      <c r="C802" t="s">
        <v>10024</v>
      </c>
      <c r="D802" t="s">
        <v>0</v>
      </c>
      <c r="E802" t="s">
        <v>10738</v>
      </c>
      <c r="F802" t="s">
        <v>1328</v>
      </c>
      <c r="G802" t="s">
        <v>1329</v>
      </c>
      <c r="H802" s="2">
        <v>0</v>
      </c>
      <c r="I802" s="2">
        <v>0</v>
      </c>
      <c r="J802" s="2">
        <v>0</v>
      </c>
      <c r="K802" s="14">
        <v>17.260000000000002</v>
      </c>
      <c r="L802" s="2">
        <v>0</v>
      </c>
      <c r="M802" s="2">
        <v>0</v>
      </c>
      <c r="N802" s="2">
        <v>0</v>
      </c>
      <c r="O802" s="2">
        <v>2.2438000000000002</v>
      </c>
      <c r="P802" s="2">
        <v>19.503800000000002</v>
      </c>
      <c r="Q802"/>
      <c r="R802" t="s">
        <v>9712</v>
      </c>
      <c r="S802" t="s">
        <v>9717</v>
      </c>
      <c r="T802" t="s">
        <v>9724</v>
      </c>
      <c r="U802" s="2" t="s">
        <v>9715</v>
      </c>
      <c r="V802" t="s">
        <v>7830</v>
      </c>
    </row>
    <row r="803" spans="1:22" ht="15.75" hidden="1" thickBot="1" x14ac:dyDescent="0.3">
      <c r="A803" t="s">
        <v>8270</v>
      </c>
      <c r="B803" s="12" t="s">
        <v>10671</v>
      </c>
      <c r="C803" t="s">
        <v>10024</v>
      </c>
      <c r="D803" t="s">
        <v>0</v>
      </c>
      <c r="E803" t="s">
        <v>10737</v>
      </c>
      <c r="F803" t="s">
        <v>1328</v>
      </c>
      <c r="G803" t="s">
        <v>1329</v>
      </c>
      <c r="H803" s="2">
        <v>0</v>
      </c>
      <c r="I803" s="2">
        <v>0</v>
      </c>
      <c r="J803" s="2">
        <v>0</v>
      </c>
      <c r="K803" s="14">
        <v>46.46</v>
      </c>
      <c r="L803" s="2">
        <v>0</v>
      </c>
      <c r="M803" s="2">
        <v>0</v>
      </c>
      <c r="N803" s="2">
        <v>0</v>
      </c>
      <c r="O803" s="2">
        <v>6.0398000000000005</v>
      </c>
      <c r="P803" s="2">
        <v>52.4998</v>
      </c>
      <c r="Q803"/>
      <c r="R803" t="s">
        <v>9712</v>
      </c>
      <c r="S803" t="s">
        <v>9717</v>
      </c>
      <c r="T803" t="s">
        <v>9724</v>
      </c>
      <c r="U803" s="2" t="s">
        <v>9715</v>
      </c>
      <c r="V803" t="s">
        <v>7830</v>
      </c>
    </row>
    <row r="804" spans="1:22" ht="15.75" hidden="1" thickBot="1" x14ac:dyDescent="0.3">
      <c r="A804" t="s">
        <v>8270</v>
      </c>
      <c r="B804" s="12" t="s">
        <v>10685</v>
      </c>
      <c r="C804" t="s">
        <v>10024</v>
      </c>
      <c r="D804" t="s">
        <v>0</v>
      </c>
      <c r="E804" t="s">
        <v>10736</v>
      </c>
      <c r="F804" t="s">
        <v>1738</v>
      </c>
      <c r="G804" t="s">
        <v>1739</v>
      </c>
      <c r="H804" s="2">
        <v>8.49</v>
      </c>
      <c r="I804" s="2">
        <v>0</v>
      </c>
      <c r="J804" s="2">
        <v>0</v>
      </c>
      <c r="K804" s="14"/>
      <c r="L804" s="2">
        <v>0</v>
      </c>
      <c r="M804" s="2">
        <v>0</v>
      </c>
      <c r="N804" s="2">
        <v>0</v>
      </c>
      <c r="O804" s="2">
        <v>0</v>
      </c>
      <c r="P804" s="2">
        <v>8.49</v>
      </c>
      <c r="Q804"/>
      <c r="R804" t="s">
        <v>9712</v>
      </c>
      <c r="S804" t="s">
        <v>9717</v>
      </c>
      <c r="T804" t="s">
        <v>9724</v>
      </c>
      <c r="U804" s="2" t="s">
        <v>9722</v>
      </c>
      <c r="V804" t="s">
        <v>7830</v>
      </c>
    </row>
    <row r="805" spans="1:22" ht="15.75" hidden="1" thickBot="1" x14ac:dyDescent="0.3">
      <c r="A805" t="s">
        <v>8270</v>
      </c>
      <c r="B805" s="12" t="s">
        <v>10686</v>
      </c>
      <c r="C805" t="s">
        <v>10024</v>
      </c>
      <c r="D805" t="s">
        <v>0</v>
      </c>
      <c r="E805" t="s">
        <v>10735</v>
      </c>
      <c r="F805" t="s">
        <v>2522</v>
      </c>
      <c r="G805" t="s">
        <v>2523</v>
      </c>
      <c r="H805" s="2">
        <v>0</v>
      </c>
      <c r="I805" s="2">
        <v>0</v>
      </c>
      <c r="J805" s="2">
        <v>0</v>
      </c>
      <c r="K805" s="14">
        <v>59.5</v>
      </c>
      <c r="L805" s="2">
        <v>0</v>
      </c>
      <c r="M805" s="2">
        <v>0</v>
      </c>
      <c r="N805" s="2">
        <v>0</v>
      </c>
      <c r="O805" s="2">
        <v>7.7350000000000003</v>
      </c>
      <c r="P805" s="2">
        <v>67.234999999999999</v>
      </c>
      <c r="Q805"/>
      <c r="R805" t="s">
        <v>9712</v>
      </c>
      <c r="S805" t="s">
        <v>9717</v>
      </c>
      <c r="T805" t="s">
        <v>9724</v>
      </c>
      <c r="U805" s="2" t="s">
        <v>9715</v>
      </c>
      <c r="V805" t="s">
        <v>7830</v>
      </c>
    </row>
    <row r="806" spans="1:22" ht="15.75" hidden="1" thickBot="1" x14ac:dyDescent="0.3">
      <c r="A806" t="s">
        <v>8270</v>
      </c>
      <c r="B806" s="12" t="s">
        <v>10670</v>
      </c>
      <c r="C806" t="s">
        <v>10024</v>
      </c>
      <c r="D806" t="s">
        <v>0</v>
      </c>
      <c r="E806" t="s">
        <v>10734</v>
      </c>
      <c r="F806" t="s">
        <v>1328</v>
      </c>
      <c r="G806" t="s">
        <v>1329</v>
      </c>
      <c r="H806" s="2">
        <v>0</v>
      </c>
      <c r="I806" s="2">
        <v>0</v>
      </c>
      <c r="J806" s="2">
        <v>0</v>
      </c>
      <c r="K806" s="14">
        <v>26.5</v>
      </c>
      <c r="L806" s="2">
        <v>0</v>
      </c>
      <c r="M806" s="2">
        <v>0</v>
      </c>
      <c r="N806" s="2">
        <v>0</v>
      </c>
      <c r="O806" s="2">
        <v>3.4450000000000003</v>
      </c>
      <c r="P806" s="2">
        <v>29.945</v>
      </c>
      <c r="Q806"/>
      <c r="R806" t="s">
        <v>9712</v>
      </c>
      <c r="S806" t="s">
        <v>9717</v>
      </c>
      <c r="T806" t="s">
        <v>9724</v>
      </c>
      <c r="U806" s="2" t="s">
        <v>9715</v>
      </c>
      <c r="V806" t="s">
        <v>7830</v>
      </c>
    </row>
    <row r="807" spans="1:22" ht="15.75" hidden="1" thickBot="1" x14ac:dyDescent="0.3">
      <c r="A807" t="s">
        <v>8270</v>
      </c>
      <c r="B807" s="12" t="s">
        <v>10672</v>
      </c>
      <c r="C807" t="s">
        <v>10024</v>
      </c>
      <c r="D807" t="s">
        <v>0</v>
      </c>
      <c r="E807" t="s">
        <v>10733</v>
      </c>
      <c r="F807" t="s">
        <v>2323</v>
      </c>
      <c r="G807" t="s">
        <v>2324</v>
      </c>
      <c r="H807" s="2">
        <v>0</v>
      </c>
      <c r="I807" s="2">
        <v>0</v>
      </c>
      <c r="J807" s="2">
        <v>0</v>
      </c>
      <c r="K807" s="14">
        <v>2.09</v>
      </c>
      <c r="L807" s="2">
        <v>0</v>
      </c>
      <c r="M807" s="2">
        <v>0</v>
      </c>
      <c r="N807" s="2">
        <v>0</v>
      </c>
      <c r="O807" s="2">
        <v>0.2717</v>
      </c>
      <c r="P807" s="2">
        <v>2.3616999999999999</v>
      </c>
      <c r="Q807"/>
      <c r="R807" t="s">
        <v>9712</v>
      </c>
      <c r="S807" t="s">
        <v>9717</v>
      </c>
      <c r="T807" t="s">
        <v>9724</v>
      </c>
      <c r="U807" s="2" t="s">
        <v>9715</v>
      </c>
      <c r="V807" t="s">
        <v>7830</v>
      </c>
    </row>
    <row r="808" spans="1:22" ht="15.75" hidden="1" thickBot="1" x14ac:dyDescent="0.3">
      <c r="A808" t="s">
        <v>8270</v>
      </c>
      <c r="B808" s="12" t="s">
        <v>10685</v>
      </c>
      <c r="C808" t="s">
        <v>10024</v>
      </c>
      <c r="D808" t="s">
        <v>0</v>
      </c>
      <c r="E808" t="s">
        <v>10732</v>
      </c>
      <c r="F808" t="s">
        <v>1328</v>
      </c>
      <c r="G808" t="s">
        <v>1329</v>
      </c>
      <c r="H808" s="2">
        <v>0</v>
      </c>
      <c r="I808" s="2">
        <v>0</v>
      </c>
      <c r="J808" s="2">
        <v>0</v>
      </c>
      <c r="K808" s="14">
        <v>38.01</v>
      </c>
      <c r="L808" s="2">
        <v>0</v>
      </c>
      <c r="M808" s="2">
        <v>0</v>
      </c>
      <c r="N808" s="2">
        <v>0</v>
      </c>
      <c r="O808" s="2">
        <v>4.9413</v>
      </c>
      <c r="P808" s="2">
        <v>42.951299999999996</v>
      </c>
      <c r="Q808"/>
      <c r="R808" t="s">
        <v>9712</v>
      </c>
      <c r="S808" t="s">
        <v>9717</v>
      </c>
      <c r="T808" t="s">
        <v>9724</v>
      </c>
      <c r="U808" s="2" t="s">
        <v>9715</v>
      </c>
      <c r="V808" t="s">
        <v>7830</v>
      </c>
    </row>
    <row r="809" spans="1:22" ht="15.75" hidden="1" thickBot="1" x14ac:dyDescent="0.3">
      <c r="A809" t="s">
        <v>8270</v>
      </c>
      <c r="B809" s="12" t="s">
        <v>10687</v>
      </c>
      <c r="C809" t="s">
        <v>10024</v>
      </c>
      <c r="D809" t="s">
        <v>0</v>
      </c>
      <c r="E809" t="s">
        <v>10731</v>
      </c>
      <c r="F809" t="s">
        <v>2522</v>
      </c>
      <c r="G809" t="s">
        <v>2523</v>
      </c>
      <c r="H809" s="2">
        <v>0</v>
      </c>
      <c r="I809" s="2">
        <v>0</v>
      </c>
      <c r="J809" s="2">
        <v>0</v>
      </c>
      <c r="K809" s="14">
        <v>11.2</v>
      </c>
      <c r="L809" s="2">
        <v>0</v>
      </c>
      <c r="M809" s="2">
        <v>0</v>
      </c>
      <c r="N809" s="2">
        <v>0</v>
      </c>
      <c r="O809" s="2">
        <v>1.456</v>
      </c>
      <c r="P809" s="2">
        <v>12.655999999999999</v>
      </c>
      <c r="Q809"/>
      <c r="R809" t="s">
        <v>9712</v>
      </c>
      <c r="S809" t="s">
        <v>9717</v>
      </c>
      <c r="T809" t="s">
        <v>9724</v>
      </c>
      <c r="U809" s="2" t="s">
        <v>9715</v>
      </c>
      <c r="V809" t="s">
        <v>7830</v>
      </c>
    </row>
    <row r="810" spans="1:22" ht="15.75" hidden="1" thickBot="1" x14ac:dyDescent="0.3">
      <c r="A810" t="s">
        <v>8270</v>
      </c>
      <c r="B810" s="12" t="s">
        <v>10667</v>
      </c>
      <c r="C810" t="s">
        <v>10024</v>
      </c>
      <c r="D810" t="s">
        <v>0</v>
      </c>
      <c r="E810" t="s">
        <v>10730</v>
      </c>
      <c r="F810" t="s">
        <v>2323</v>
      </c>
      <c r="G810" t="s">
        <v>2324</v>
      </c>
      <c r="H810" s="2">
        <v>0</v>
      </c>
      <c r="I810" s="2">
        <v>0</v>
      </c>
      <c r="J810" s="2">
        <v>0</v>
      </c>
      <c r="K810" s="14">
        <v>2.34</v>
      </c>
      <c r="L810" s="2">
        <v>0</v>
      </c>
      <c r="M810" s="2">
        <v>0</v>
      </c>
      <c r="N810" s="2">
        <v>0</v>
      </c>
      <c r="O810" s="2">
        <v>0.30419999999999997</v>
      </c>
      <c r="P810" s="2">
        <v>2.6441999999999997</v>
      </c>
      <c r="Q810"/>
      <c r="R810" t="s">
        <v>9712</v>
      </c>
      <c r="S810" t="s">
        <v>9717</v>
      </c>
      <c r="T810" t="s">
        <v>9724</v>
      </c>
      <c r="U810" s="2" t="s">
        <v>9715</v>
      </c>
      <c r="V810" t="s">
        <v>7830</v>
      </c>
    </row>
    <row r="811" spans="1:22" ht="15.75" hidden="1" thickBot="1" x14ac:dyDescent="0.3">
      <c r="A811" t="s">
        <v>8270</v>
      </c>
      <c r="B811" s="12" t="s">
        <v>10673</v>
      </c>
      <c r="C811" t="s">
        <v>10024</v>
      </c>
      <c r="D811" t="s">
        <v>0</v>
      </c>
      <c r="E811" t="s">
        <v>10729</v>
      </c>
      <c r="F811" t="s">
        <v>636</v>
      </c>
      <c r="G811" t="s">
        <v>637</v>
      </c>
      <c r="H811" s="2">
        <v>0</v>
      </c>
      <c r="I811" s="2">
        <v>0</v>
      </c>
      <c r="J811" s="2">
        <v>0</v>
      </c>
      <c r="K811" s="14">
        <v>50.6</v>
      </c>
      <c r="L811" s="2">
        <v>0</v>
      </c>
      <c r="M811" s="2">
        <v>0</v>
      </c>
      <c r="N811" s="2">
        <v>0</v>
      </c>
      <c r="O811" s="2">
        <v>6.5780000000000003</v>
      </c>
      <c r="P811" s="2">
        <v>57.178000000000004</v>
      </c>
      <c r="Q811"/>
      <c r="R811" t="s">
        <v>9712</v>
      </c>
      <c r="S811" t="s">
        <v>9717</v>
      </c>
      <c r="T811" t="s">
        <v>9724</v>
      </c>
      <c r="U811" s="2" t="s">
        <v>9715</v>
      </c>
      <c r="V811" t="s">
        <v>7830</v>
      </c>
    </row>
    <row r="812" spans="1:22" ht="15.75" hidden="1" thickBot="1" x14ac:dyDescent="0.3">
      <c r="A812" t="s">
        <v>8270</v>
      </c>
      <c r="B812" s="12" t="s">
        <v>10688</v>
      </c>
      <c r="C812" t="s">
        <v>10024</v>
      </c>
      <c r="D812" t="s">
        <v>0</v>
      </c>
      <c r="E812" t="s">
        <v>10728</v>
      </c>
      <c r="F812" t="s">
        <v>2323</v>
      </c>
      <c r="G812" t="s">
        <v>2324</v>
      </c>
      <c r="H812" s="2">
        <v>0</v>
      </c>
      <c r="I812" s="2">
        <v>0</v>
      </c>
      <c r="J812" s="2">
        <v>0</v>
      </c>
      <c r="K812" s="14">
        <v>5.6</v>
      </c>
      <c r="L812" s="2">
        <v>0</v>
      </c>
      <c r="M812" s="2">
        <v>0</v>
      </c>
      <c r="N812" s="2">
        <v>0</v>
      </c>
      <c r="O812" s="2">
        <v>0.72799999999999998</v>
      </c>
      <c r="P812" s="2">
        <v>6.3279999999999994</v>
      </c>
      <c r="Q812"/>
      <c r="R812" t="s">
        <v>9712</v>
      </c>
      <c r="S812" t="s">
        <v>9717</v>
      </c>
      <c r="T812" t="s">
        <v>9724</v>
      </c>
      <c r="U812" s="2" t="s">
        <v>9715</v>
      </c>
      <c r="V812" t="s">
        <v>7830</v>
      </c>
    </row>
    <row r="813" spans="1:22" ht="15.75" hidden="1" thickBot="1" x14ac:dyDescent="0.3">
      <c r="A813" t="s">
        <v>8270</v>
      </c>
      <c r="B813" s="12" t="s">
        <v>10671</v>
      </c>
      <c r="C813" t="s">
        <v>10024</v>
      </c>
      <c r="D813" t="s">
        <v>0</v>
      </c>
      <c r="E813" t="s">
        <v>10727</v>
      </c>
      <c r="F813" t="s">
        <v>2323</v>
      </c>
      <c r="G813" t="s">
        <v>2324</v>
      </c>
      <c r="H813" s="2">
        <v>0</v>
      </c>
      <c r="I813" s="2">
        <v>0</v>
      </c>
      <c r="J813" s="2">
        <v>0</v>
      </c>
      <c r="K813" s="14">
        <v>0.96</v>
      </c>
      <c r="L813" s="2">
        <v>0</v>
      </c>
      <c r="M813" s="2">
        <v>0</v>
      </c>
      <c r="N813" s="2">
        <v>0</v>
      </c>
      <c r="O813" s="2">
        <v>0.12479999999999999</v>
      </c>
      <c r="P813" s="2">
        <v>1.0848</v>
      </c>
      <c r="Q813"/>
      <c r="R813" t="s">
        <v>9712</v>
      </c>
      <c r="S813" t="s">
        <v>9717</v>
      </c>
      <c r="T813" t="s">
        <v>9724</v>
      </c>
      <c r="U813" s="2" t="s">
        <v>9715</v>
      </c>
      <c r="V813" t="s">
        <v>7830</v>
      </c>
    </row>
    <row r="814" spans="1:22" ht="15.75" hidden="1" thickBot="1" x14ac:dyDescent="0.3">
      <c r="A814" t="s">
        <v>8270</v>
      </c>
      <c r="B814" s="12" t="s">
        <v>10670</v>
      </c>
      <c r="C814" t="s">
        <v>10024</v>
      </c>
      <c r="D814" t="s">
        <v>0</v>
      </c>
      <c r="E814" t="s">
        <v>10726</v>
      </c>
      <c r="F814" t="s">
        <v>2323</v>
      </c>
      <c r="G814" t="s">
        <v>2324</v>
      </c>
      <c r="H814" s="2">
        <v>0</v>
      </c>
      <c r="I814" s="2">
        <v>0</v>
      </c>
      <c r="J814" s="2">
        <v>0</v>
      </c>
      <c r="K814" s="14">
        <v>6.55</v>
      </c>
      <c r="L814" s="2">
        <v>0</v>
      </c>
      <c r="M814" s="2">
        <v>0</v>
      </c>
      <c r="N814" s="2">
        <v>0</v>
      </c>
      <c r="O814" s="2">
        <v>0.85150000000000003</v>
      </c>
      <c r="P814" s="2">
        <v>7.4014999999999995</v>
      </c>
      <c r="Q814"/>
      <c r="R814" t="s">
        <v>9712</v>
      </c>
      <c r="S814" t="s">
        <v>9717</v>
      </c>
      <c r="T814" t="s">
        <v>9724</v>
      </c>
      <c r="U814" s="2" t="s">
        <v>9715</v>
      </c>
      <c r="V814" t="s">
        <v>7830</v>
      </c>
    </row>
    <row r="815" spans="1:22" ht="15.75" hidden="1" thickBot="1" x14ac:dyDescent="0.3">
      <c r="A815" t="s">
        <v>8270</v>
      </c>
      <c r="B815" s="12" t="s">
        <v>10684</v>
      </c>
      <c r="C815" t="s">
        <v>10024</v>
      </c>
      <c r="D815" t="s">
        <v>0</v>
      </c>
      <c r="E815" t="s">
        <v>10725</v>
      </c>
      <c r="F815" t="s">
        <v>2323</v>
      </c>
      <c r="G815" t="s">
        <v>2324</v>
      </c>
      <c r="H815" s="2">
        <v>0</v>
      </c>
      <c r="I815" s="2">
        <v>0</v>
      </c>
      <c r="J815" s="2">
        <v>0</v>
      </c>
      <c r="K815" s="14">
        <v>2.72</v>
      </c>
      <c r="L815" s="2">
        <v>0</v>
      </c>
      <c r="M815" s="2">
        <v>0</v>
      </c>
      <c r="N815" s="2">
        <v>0</v>
      </c>
      <c r="O815" s="2">
        <v>0.35360000000000003</v>
      </c>
      <c r="P815" s="2">
        <v>3.0736000000000003</v>
      </c>
      <c r="Q815"/>
      <c r="R815" t="s">
        <v>9712</v>
      </c>
      <c r="S815" t="s">
        <v>9717</v>
      </c>
      <c r="T815" t="s">
        <v>9724</v>
      </c>
      <c r="U815" s="2" t="s">
        <v>9715</v>
      </c>
      <c r="V815" t="s">
        <v>7830</v>
      </c>
    </row>
    <row r="816" spans="1:22" ht="15.75" hidden="1" thickBot="1" x14ac:dyDescent="0.3">
      <c r="A816" t="s">
        <v>8270</v>
      </c>
      <c r="B816" s="12" t="s">
        <v>10680</v>
      </c>
      <c r="C816" t="s">
        <v>10024</v>
      </c>
      <c r="D816" t="s">
        <v>0</v>
      </c>
      <c r="E816" t="s">
        <v>10724</v>
      </c>
      <c r="F816" t="s">
        <v>2323</v>
      </c>
      <c r="G816" t="s">
        <v>2324</v>
      </c>
      <c r="H816" s="2">
        <v>0</v>
      </c>
      <c r="I816" s="2">
        <v>0</v>
      </c>
      <c r="J816" s="2">
        <v>0</v>
      </c>
      <c r="K816" s="14">
        <v>2.5</v>
      </c>
      <c r="L816" s="2">
        <v>0</v>
      </c>
      <c r="M816" s="2">
        <v>0</v>
      </c>
      <c r="N816" s="2">
        <v>0</v>
      </c>
      <c r="O816" s="2">
        <v>0.32500000000000001</v>
      </c>
      <c r="P816" s="2">
        <v>2.8250000000000002</v>
      </c>
      <c r="Q816"/>
      <c r="R816" t="s">
        <v>9712</v>
      </c>
      <c r="S816" t="s">
        <v>9717</v>
      </c>
      <c r="T816" t="s">
        <v>9724</v>
      </c>
      <c r="U816" s="2" t="s">
        <v>9715</v>
      </c>
      <c r="V816" t="s">
        <v>7830</v>
      </c>
    </row>
    <row r="817" spans="1:22" ht="15.75" hidden="1" thickBot="1" x14ac:dyDescent="0.3">
      <c r="A817" t="s">
        <v>8270</v>
      </c>
      <c r="B817" s="12" t="s">
        <v>10677</v>
      </c>
      <c r="C817" t="s">
        <v>10024</v>
      </c>
      <c r="D817" t="s">
        <v>0</v>
      </c>
      <c r="E817" t="s">
        <v>10723</v>
      </c>
      <c r="F817" t="s">
        <v>2323</v>
      </c>
      <c r="G817" t="s">
        <v>2324</v>
      </c>
      <c r="H817" s="2">
        <v>0</v>
      </c>
      <c r="I817" s="2">
        <v>0</v>
      </c>
      <c r="J817" s="2">
        <v>0</v>
      </c>
      <c r="K817" s="14">
        <v>4</v>
      </c>
      <c r="L817" s="2">
        <v>0</v>
      </c>
      <c r="M817" s="2">
        <v>0</v>
      </c>
      <c r="N817" s="2">
        <v>0</v>
      </c>
      <c r="O817" s="2">
        <v>0.52</v>
      </c>
      <c r="P817" s="2">
        <v>4.5199999999999996</v>
      </c>
      <c r="Q817"/>
      <c r="R817" t="s">
        <v>9712</v>
      </c>
      <c r="S817" t="s">
        <v>9717</v>
      </c>
      <c r="T817" t="s">
        <v>9724</v>
      </c>
      <c r="U817" s="2" t="s">
        <v>9715</v>
      </c>
      <c r="V817" t="s">
        <v>7830</v>
      </c>
    </row>
    <row r="818" spans="1:22" ht="15.75" hidden="1" thickBot="1" x14ac:dyDescent="0.3">
      <c r="A818" t="s">
        <v>8270</v>
      </c>
      <c r="B818" s="12" t="s">
        <v>10676</v>
      </c>
      <c r="C818" t="s">
        <v>10024</v>
      </c>
      <c r="D818" t="s">
        <v>0</v>
      </c>
      <c r="E818" t="s">
        <v>10722</v>
      </c>
      <c r="F818" t="s">
        <v>636</v>
      </c>
      <c r="G818" t="s">
        <v>637</v>
      </c>
      <c r="H818" s="2">
        <v>0</v>
      </c>
      <c r="I818" s="2">
        <v>0</v>
      </c>
      <c r="J818" s="2">
        <v>0</v>
      </c>
      <c r="K818" s="14">
        <v>183.96</v>
      </c>
      <c r="L818" s="2">
        <v>0</v>
      </c>
      <c r="M818" s="2">
        <v>0</v>
      </c>
      <c r="N818" s="2">
        <v>0</v>
      </c>
      <c r="O818" s="2">
        <v>23.914800000000003</v>
      </c>
      <c r="P818" s="2">
        <v>207.87480000000002</v>
      </c>
      <c r="Q818"/>
      <c r="R818" t="s">
        <v>9712</v>
      </c>
      <c r="S818" t="s">
        <v>9717</v>
      </c>
      <c r="T818" t="s">
        <v>9724</v>
      </c>
      <c r="U818" s="2" t="s">
        <v>9715</v>
      </c>
      <c r="V818" t="s">
        <v>7830</v>
      </c>
    </row>
    <row r="819" spans="1:22" ht="15.75" hidden="1" thickBot="1" x14ac:dyDescent="0.3">
      <c r="A819" t="s">
        <v>8270</v>
      </c>
      <c r="B819" s="12" t="s">
        <v>10670</v>
      </c>
      <c r="C819" t="s">
        <v>10024</v>
      </c>
      <c r="D819" t="s">
        <v>0</v>
      </c>
      <c r="E819" t="s">
        <v>10721</v>
      </c>
      <c r="F819" t="s">
        <v>2323</v>
      </c>
      <c r="G819" t="s">
        <v>2324</v>
      </c>
      <c r="H819" s="2">
        <v>0</v>
      </c>
      <c r="I819" s="2">
        <v>0</v>
      </c>
      <c r="J819" s="2">
        <v>0</v>
      </c>
      <c r="K819" s="14">
        <v>1.8</v>
      </c>
      <c r="L819" s="2">
        <v>0</v>
      </c>
      <c r="M819" s="2">
        <v>0</v>
      </c>
      <c r="N819" s="2">
        <v>0</v>
      </c>
      <c r="O819" s="2">
        <v>0.23400000000000001</v>
      </c>
      <c r="P819" s="2">
        <v>2.0340000000000003</v>
      </c>
      <c r="Q819"/>
      <c r="R819" t="s">
        <v>9712</v>
      </c>
      <c r="S819" t="s">
        <v>9717</v>
      </c>
      <c r="T819" t="s">
        <v>9724</v>
      </c>
      <c r="U819" s="2" t="s">
        <v>9715</v>
      </c>
      <c r="V819" t="s">
        <v>7830</v>
      </c>
    </row>
    <row r="820" spans="1:22" ht="15.75" hidden="1" thickBot="1" x14ac:dyDescent="0.3">
      <c r="A820" t="s">
        <v>8270</v>
      </c>
      <c r="B820" s="12" t="s">
        <v>10675</v>
      </c>
      <c r="C820" t="s">
        <v>10024</v>
      </c>
      <c r="D820" t="s">
        <v>0</v>
      </c>
      <c r="E820" t="s">
        <v>10720</v>
      </c>
      <c r="F820" t="s">
        <v>2323</v>
      </c>
      <c r="G820" t="s">
        <v>2324</v>
      </c>
      <c r="H820" s="2">
        <v>0</v>
      </c>
      <c r="I820" s="2">
        <v>0</v>
      </c>
      <c r="J820" s="2">
        <v>0</v>
      </c>
      <c r="K820" s="14">
        <v>6.44</v>
      </c>
      <c r="L820" s="2">
        <v>0</v>
      </c>
      <c r="M820" s="2">
        <v>0</v>
      </c>
      <c r="N820" s="2">
        <v>0</v>
      </c>
      <c r="O820" s="2">
        <v>0.83720000000000006</v>
      </c>
      <c r="P820" s="2">
        <v>7.2772000000000006</v>
      </c>
      <c r="Q820"/>
      <c r="R820" t="s">
        <v>9712</v>
      </c>
      <c r="S820" t="s">
        <v>9717</v>
      </c>
      <c r="T820" t="s">
        <v>9724</v>
      </c>
      <c r="U820" s="2" t="s">
        <v>9715</v>
      </c>
      <c r="V820" t="s">
        <v>7830</v>
      </c>
    </row>
    <row r="821" spans="1:22" ht="15.75" hidden="1" thickBot="1" x14ac:dyDescent="0.3">
      <c r="A821" t="s">
        <v>8270</v>
      </c>
      <c r="B821" s="12" t="s">
        <v>10668</v>
      </c>
      <c r="C821" t="s">
        <v>10024</v>
      </c>
      <c r="D821" t="s">
        <v>0</v>
      </c>
      <c r="E821" t="s">
        <v>10719</v>
      </c>
      <c r="F821" t="s">
        <v>2323</v>
      </c>
      <c r="G821" t="s">
        <v>2324</v>
      </c>
      <c r="H821" s="2">
        <v>0</v>
      </c>
      <c r="I821" s="2">
        <v>0</v>
      </c>
      <c r="J821" s="2">
        <v>0</v>
      </c>
      <c r="K821" s="14">
        <v>3.28</v>
      </c>
      <c r="L821" s="2">
        <v>0</v>
      </c>
      <c r="M821" s="2">
        <v>0</v>
      </c>
      <c r="N821" s="2">
        <v>0</v>
      </c>
      <c r="O821" s="2">
        <v>0.4264</v>
      </c>
      <c r="P821" s="2">
        <v>3.7063999999999999</v>
      </c>
      <c r="Q821"/>
      <c r="R821" t="s">
        <v>9712</v>
      </c>
      <c r="S821" t="s">
        <v>9717</v>
      </c>
      <c r="T821" t="s">
        <v>9724</v>
      </c>
      <c r="U821" s="2" t="s">
        <v>9715</v>
      </c>
      <c r="V821" t="s">
        <v>7830</v>
      </c>
    </row>
    <row r="822" spans="1:22" ht="15.75" hidden="1" thickBot="1" x14ac:dyDescent="0.3">
      <c r="A822" t="s">
        <v>8270</v>
      </c>
      <c r="B822" s="12" t="s">
        <v>10684</v>
      </c>
      <c r="C822" t="s">
        <v>10024</v>
      </c>
      <c r="D822" t="s">
        <v>0</v>
      </c>
      <c r="E822" t="s">
        <v>10718</v>
      </c>
      <c r="F822" t="s">
        <v>2323</v>
      </c>
      <c r="G822" t="s">
        <v>2324</v>
      </c>
      <c r="H822" s="2">
        <v>0</v>
      </c>
      <c r="I822" s="2">
        <v>0</v>
      </c>
      <c r="J822" s="2">
        <v>0</v>
      </c>
      <c r="K822" s="14">
        <v>7.41</v>
      </c>
      <c r="L822" s="2">
        <v>0</v>
      </c>
      <c r="M822" s="2">
        <v>0</v>
      </c>
      <c r="N822" s="2">
        <v>0</v>
      </c>
      <c r="O822" s="2">
        <v>0.96330000000000005</v>
      </c>
      <c r="P822" s="2">
        <v>8.3733000000000004</v>
      </c>
      <c r="Q822"/>
      <c r="R822" t="s">
        <v>9712</v>
      </c>
      <c r="S822" t="s">
        <v>9717</v>
      </c>
      <c r="T822" t="s">
        <v>9724</v>
      </c>
      <c r="U822" s="2" t="s">
        <v>9715</v>
      </c>
      <c r="V822" t="s">
        <v>7830</v>
      </c>
    </row>
    <row r="823" spans="1:22" ht="15.75" hidden="1" thickBot="1" x14ac:dyDescent="0.3">
      <c r="A823" t="s">
        <v>8270</v>
      </c>
      <c r="B823" s="12" t="s">
        <v>10670</v>
      </c>
      <c r="C823" t="s">
        <v>10024</v>
      </c>
      <c r="D823" t="s">
        <v>0</v>
      </c>
      <c r="E823" t="s">
        <v>10717</v>
      </c>
      <c r="F823" t="s">
        <v>2323</v>
      </c>
      <c r="G823" t="s">
        <v>2324</v>
      </c>
      <c r="H823" s="2">
        <v>0</v>
      </c>
      <c r="I823" s="2">
        <v>0</v>
      </c>
      <c r="J823" s="2">
        <v>0</v>
      </c>
      <c r="K823" s="14">
        <v>0.8</v>
      </c>
      <c r="L823" s="2">
        <v>0</v>
      </c>
      <c r="M823" s="2">
        <v>0</v>
      </c>
      <c r="N823" s="2">
        <v>0</v>
      </c>
      <c r="O823" s="2">
        <v>0.10400000000000001</v>
      </c>
      <c r="P823" s="2">
        <v>0.90400000000000003</v>
      </c>
      <c r="Q823"/>
      <c r="R823" t="s">
        <v>9712</v>
      </c>
      <c r="S823" t="s">
        <v>9717</v>
      </c>
      <c r="T823" t="s">
        <v>9724</v>
      </c>
      <c r="U823" s="2" t="s">
        <v>9715</v>
      </c>
      <c r="V823" t="s">
        <v>7830</v>
      </c>
    </row>
    <row r="824" spans="1:22" ht="15.75" hidden="1" thickBot="1" x14ac:dyDescent="0.3">
      <c r="A824" t="s">
        <v>8270</v>
      </c>
      <c r="B824" s="12" t="s">
        <v>10668</v>
      </c>
      <c r="C824" t="s">
        <v>10024</v>
      </c>
      <c r="D824" t="s">
        <v>0</v>
      </c>
      <c r="E824" t="s">
        <v>10716</v>
      </c>
      <c r="F824" t="s">
        <v>2323</v>
      </c>
      <c r="G824" t="s">
        <v>2324</v>
      </c>
      <c r="H824" s="2">
        <v>0</v>
      </c>
      <c r="I824" s="2">
        <v>0</v>
      </c>
      <c r="J824" s="2">
        <v>0</v>
      </c>
      <c r="K824" s="14">
        <v>4.08</v>
      </c>
      <c r="L824" s="2">
        <v>0</v>
      </c>
      <c r="M824" s="2">
        <v>0</v>
      </c>
      <c r="N824" s="2">
        <v>0</v>
      </c>
      <c r="O824" s="2">
        <v>0.53039999999999998</v>
      </c>
      <c r="P824" s="2">
        <v>4.6104000000000003</v>
      </c>
      <c r="Q824"/>
      <c r="R824" t="s">
        <v>9712</v>
      </c>
      <c r="S824" t="s">
        <v>9717</v>
      </c>
      <c r="T824" t="s">
        <v>9724</v>
      </c>
      <c r="U824" s="2" t="s">
        <v>9715</v>
      </c>
      <c r="V824" t="s">
        <v>7830</v>
      </c>
    </row>
    <row r="825" spans="1:22" ht="15.75" hidden="1" thickBot="1" x14ac:dyDescent="0.3">
      <c r="A825" t="s">
        <v>8270</v>
      </c>
      <c r="B825" s="12" t="s">
        <v>10685</v>
      </c>
      <c r="C825" t="s">
        <v>10024</v>
      </c>
      <c r="D825" t="s">
        <v>0</v>
      </c>
      <c r="E825" t="s">
        <v>10715</v>
      </c>
      <c r="F825" t="s">
        <v>2323</v>
      </c>
      <c r="G825" t="s">
        <v>2324</v>
      </c>
      <c r="H825" s="2">
        <v>0</v>
      </c>
      <c r="I825" s="2">
        <v>0</v>
      </c>
      <c r="J825" s="2">
        <v>0</v>
      </c>
      <c r="K825" s="14">
        <v>5.52</v>
      </c>
      <c r="L825" s="2">
        <v>0</v>
      </c>
      <c r="M825" s="2">
        <v>0</v>
      </c>
      <c r="N825" s="2">
        <v>0</v>
      </c>
      <c r="O825" s="2">
        <v>0.71760000000000002</v>
      </c>
      <c r="P825" s="2">
        <v>6.2375999999999996</v>
      </c>
      <c r="Q825"/>
      <c r="R825" t="s">
        <v>9712</v>
      </c>
      <c r="S825" t="s">
        <v>9717</v>
      </c>
      <c r="T825" t="s">
        <v>9724</v>
      </c>
      <c r="U825" s="2" t="s">
        <v>9715</v>
      </c>
      <c r="V825" t="s">
        <v>7830</v>
      </c>
    </row>
    <row r="826" spans="1:22" ht="15.75" hidden="1" thickBot="1" x14ac:dyDescent="0.3">
      <c r="A826" t="s">
        <v>8270</v>
      </c>
      <c r="B826" s="12" t="s">
        <v>10687</v>
      </c>
      <c r="C826" t="s">
        <v>10024</v>
      </c>
      <c r="D826" t="s">
        <v>0</v>
      </c>
      <c r="E826" t="s">
        <v>10714</v>
      </c>
      <c r="F826" t="s">
        <v>2323</v>
      </c>
      <c r="G826" t="s">
        <v>2324</v>
      </c>
      <c r="H826" s="2">
        <v>0</v>
      </c>
      <c r="I826" s="2">
        <v>0</v>
      </c>
      <c r="J826" s="2">
        <v>0</v>
      </c>
      <c r="K826" s="14">
        <v>0.6</v>
      </c>
      <c r="L826" s="2">
        <v>0</v>
      </c>
      <c r="M826" s="2">
        <v>0</v>
      </c>
      <c r="N826" s="2">
        <v>0</v>
      </c>
      <c r="O826" s="2">
        <v>7.8E-2</v>
      </c>
      <c r="P826" s="2">
        <v>0.67799999999999994</v>
      </c>
      <c r="Q826"/>
      <c r="R826" t="s">
        <v>9712</v>
      </c>
      <c r="S826" t="s">
        <v>9717</v>
      </c>
      <c r="T826" t="s">
        <v>9724</v>
      </c>
      <c r="U826" s="2" t="s">
        <v>9715</v>
      </c>
      <c r="V826" t="s">
        <v>7830</v>
      </c>
    </row>
    <row r="827" spans="1:22" ht="15.75" hidden="1" thickBot="1" x14ac:dyDescent="0.3">
      <c r="A827" t="s">
        <v>8270</v>
      </c>
      <c r="B827" s="12" t="s">
        <v>10684</v>
      </c>
      <c r="C827" t="s">
        <v>10024</v>
      </c>
      <c r="D827" t="s">
        <v>0</v>
      </c>
      <c r="E827" t="s">
        <v>10713</v>
      </c>
      <c r="F827" t="s">
        <v>636</v>
      </c>
      <c r="G827" t="s">
        <v>637</v>
      </c>
      <c r="H827" s="2">
        <v>0</v>
      </c>
      <c r="I827" s="2">
        <v>0</v>
      </c>
      <c r="J827" s="2">
        <v>0</v>
      </c>
      <c r="K827" s="14">
        <v>18.75</v>
      </c>
      <c r="L827" s="2">
        <v>0</v>
      </c>
      <c r="M827" s="2">
        <v>0</v>
      </c>
      <c r="N827" s="2">
        <v>0</v>
      </c>
      <c r="O827" s="2">
        <v>2.4375</v>
      </c>
      <c r="P827" s="2">
        <v>21.1875</v>
      </c>
      <c r="Q827"/>
      <c r="R827" t="s">
        <v>9712</v>
      </c>
      <c r="S827" t="s">
        <v>9717</v>
      </c>
      <c r="T827" t="s">
        <v>9724</v>
      </c>
      <c r="U827" s="2" t="s">
        <v>9715</v>
      </c>
      <c r="V827" t="s">
        <v>7830</v>
      </c>
    </row>
    <row r="828" spans="1:22" ht="15.75" hidden="1" thickBot="1" x14ac:dyDescent="0.3">
      <c r="A828" t="s">
        <v>8270</v>
      </c>
      <c r="B828" s="12" t="s">
        <v>10675</v>
      </c>
      <c r="C828" t="s">
        <v>10024</v>
      </c>
      <c r="D828" t="s">
        <v>0</v>
      </c>
      <c r="E828" t="s">
        <v>10712</v>
      </c>
      <c r="F828" t="s">
        <v>2323</v>
      </c>
      <c r="G828" t="s">
        <v>2324</v>
      </c>
      <c r="H828" s="2">
        <v>0</v>
      </c>
      <c r="I828" s="2">
        <v>0</v>
      </c>
      <c r="J828" s="2">
        <v>0</v>
      </c>
      <c r="K828" s="14">
        <v>0.24</v>
      </c>
      <c r="L828" s="2">
        <v>0</v>
      </c>
      <c r="M828" s="2">
        <v>0</v>
      </c>
      <c r="N828" s="2">
        <v>0</v>
      </c>
      <c r="O828" s="2">
        <v>3.1199999999999999E-2</v>
      </c>
      <c r="P828" s="2">
        <v>0.2712</v>
      </c>
      <c r="Q828"/>
      <c r="R828" t="s">
        <v>9712</v>
      </c>
      <c r="S828" t="s">
        <v>9717</v>
      </c>
      <c r="T828" t="s">
        <v>9724</v>
      </c>
      <c r="U828" s="2" t="s">
        <v>9715</v>
      </c>
      <c r="V828" t="s">
        <v>7830</v>
      </c>
    </row>
    <row r="829" spans="1:22" ht="15.75" hidden="1" thickBot="1" x14ac:dyDescent="0.3">
      <c r="A829" t="s">
        <v>8270</v>
      </c>
      <c r="B829" s="12" t="s">
        <v>10677</v>
      </c>
      <c r="C829" t="s">
        <v>10024</v>
      </c>
      <c r="D829" t="s">
        <v>0</v>
      </c>
      <c r="E829" t="s">
        <v>10711</v>
      </c>
      <c r="F829" t="s">
        <v>2323</v>
      </c>
      <c r="G829" t="s">
        <v>2324</v>
      </c>
      <c r="H829" s="2">
        <v>0</v>
      </c>
      <c r="I829" s="2">
        <v>0</v>
      </c>
      <c r="J829" s="2">
        <v>0</v>
      </c>
      <c r="K829" s="14">
        <v>3</v>
      </c>
      <c r="L829" s="2">
        <v>0</v>
      </c>
      <c r="M829" s="2">
        <v>0</v>
      </c>
      <c r="N829" s="2">
        <v>0</v>
      </c>
      <c r="O829" s="2">
        <v>0.39</v>
      </c>
      <c r="P829" s="2">
        <v>3.39</v>
      </c>
      <c r="Q829"/>
      <c r="R829" t="s">
        <v>9712</v>
      </c>
      <c r="S829" t="s">
        <v>9717</v>
      </c>
      <c r="T829" t="s">
        <v>9724</v>
      </c>
      <c r="U829" s="2" t="s">
        <v>9715</v>
      </c>
      <c r="V829" t="s">
        <v>7830</v>
      </c>
    </row>
    <row r="830" spans="1:22" ht="15.75" hidden="1" thickBot="1" x14ac:dyDescent="0.3">
      <c r="A830" t="s">
        <v>8270</v>
      </c>
      <c r="B830" s="12" t="s">
        <v>10679</v>
      </c>
      <c r="C830" t="s">
        <v>10024</v>
      </c>
      <c r="D830" t="s">
        <v>0</v>
      </c>
      <c r="E830" t="s">
        <v>10710</v>
      </c>
      <c r="F830" t="s">
        <v>2323</v>
      </c>
      <c r="G830" t="s">
        <v>2324</v>
      </c>
      <c r="H830" s="2">
        <v>0</v>
      </c>
      <c r="I830" s="2">
        <v>0</v>
      </c>
      <c r="J830" s="2">
        <v>0</v>
      </c>
      <c r="K830" s="14">
        <v>5.05</v>
      </c>
      <c r="L830" s="2">
        <v>0</v>
      </c>
      <c r="M830" s="2">
        <v>0</v>
      </c>
      <c r="N830" s="2">
        <v>0</v>
      </c>
      <c r="O830" s="2">
        <v>0.65649999999999997</v>
      </c>
      <c r="P830" s="2">
        <v>5.7065000000000001</v>
      </c>
      <c r="Q830"/>
      <c r="R830" t="s">
        <v>9712</v>
      </c>
      <c r="S830" t="s">
        <v>9717</v>
      </c>
      <c r="T830" t="s">
        <v>9724</v>
      </c>
      <c r="U830" s="2" t="s">
        <v>9715</v>
      </c>
      <c r="V830" t="s">
        <v>7830</v>
      </c>
    </row>
    <row r="831" spans="1:22" ht="15.75" hidden="1" thickBot="1" x14ac:dyDescent="0.3">
      <c r="A831" t="s">
        <v>8270</v>
      </c>
      <c r="B831" s="12" t="s">
        <v>10669</v>
      </c>
      <c r="C831" t="s">
        <v>10024</v>
      </c>
      <c r="D831" t="s">
        <v>0</v>
      </c>
      <c r="E831" t="s">
        <v>10709</v>
      </c>
      <c r="F831" t="s">
        <v>2323</v>
      </c>
      <c r="G831" t="s">
        <v>2324</v>
      </c>
      <c r="H831" s="2">
        <v>0</v>
      </c>
      <c r="I831" s="2">
        <v>0</v>
      </c>
      <c r="J831" s="2">
        <v>0</v>
      </c>
      <c r="K831" s="14">
        <v>8.14</v>
      </c>
      <c r="L831" s="2">
        <v>0</v>
      </c>
      <c r="M831" s="2">
        <v>0</v>
      </c>
      <c r="N831" s="2">
        <v>0</v>
      </c>
      <c r="O831" s="2">
        <v>1.0582</v>
      </c>
      <c r="P831" s="2">
        <v>9.1981999999999999</v>
      </c>
      <c r="Q831"/>
      <c r="R831" t="s">
        <v>9712</v>
      </c>
      <c r="S831" t="s">
        <v>9717</v>
      </c>
      <c r="T831" t="s">
        <v>9724</v>
      </c>
      <c r="U831" s="2" t="s">
        <v>9715</v>
      </c>
      <c r="V831" t="s">
        <v>7830</v>
      </c>
    </row>
    <row r="832" spans="1:22" ht="15.75" hidden="1" thickBot="1" x14ac:dyDescent="0.3">
      <c r="A832" t="s">
        <v>8270</v>
      </c>
      <c r="B832" s="12" t="s">
        <v>10675</v>
      </c>
      <c r="C832" t="s">
        <v>10024</v>
      </c>
      <c r="D832" t="s">
        <v>0</v>
      </c>
      <c r="E832" t="s">
        <v>10708</v>
      </c>
      <c r="F832" t="s">
        <v>2323</v>
      </c>
      <c r="G832" t="s">
        <v>2324</v>
      </c>
      <c r="H832" s="2">
        <v>0</v>
      </c>
      <c r="I832" s="2">
        <v>0</v>
      </c>
      <c r="J832" s="2">
        <v>0</v>
      </c>
      <c r="K832" s="14">
        <v>2.16</v>
      </c>
      <c r="L832" s="2">
        <v>0</v>
      </c>
      <c r="M832" s="2">
        <v>0</v>
      </c>
      <c r="N832" s="2">
        <v>0</v>
      </c>
      <c r="O832" s="2">
        <v>0.28080000000000005</v>
      </c>
      <c r="P832" s="2">
        <v>2.4408000000000003</v>
      </c>
      <c r="Q832"/>
      <c r="R832" t="s">
        <v>9712</v>
      </c>
      <c r="S832" t="s">
        <v>9717</v>
      </c>
      <c r="T832" t="s">
        <v>9724</v>
      </c>
      <c r="U832" s="2" t="s">
        <v>9715</v>
      </c>
      <c r="V832" t="s">
        <v>7830</v>
      </c>
    </row>
    <row r="833" spans="1:22" ht="15.75" hidden="1" thickBot="1" x14ac:dyDescent="0.3">
      <c r="A833" t="s">
        <v>8270</v>
      </c>
      <c r="B833" s="12" t="s">
        <v>10679</v>
      </c>
      <c r="C833" t="s">
        <v>10024</v>
      </c>
      <c r="D833" t="s">
        <v>0</v>
      </c>
      <c r="E833" t="s">
        <v>10707</v>
      </c>
      <c r="F833" t="s">
        <v>2323</v>
      </c>
      <c r="G833" t="s">
        <v>2324</v>
      </c>
      <c r="H833" s="2">
        <v>0</v>
      </c>
      <c r="I833" s="2">
        <v>0</v>
      </c>
      <c r="J833" s="2">
        <v>0</v>
      </c>
      <c r="K833" s="14">
        <v>8.4</v>
      </c>
      <c r="L833" s="2">
        <v>0</v>
      </c>
      <c r="M833" s="2">
        <v>0</v>
      </c>
      <c r="N833" s="2">
        <v>0</v>
      </c>
      <c r="O833" s="2">
        <v>1.0920000000000001</v>
      </c>
      <c r="P833" s="2">
        <v>9.4920000000000009</v>
      </c>
      <c r="Q833"/>
      <c r="R833" t="s">
        <v>9712</v>
      </c>
      <c r="S833" t="s">
        <v>9717</v>
      </c>
      <c r="T833" t="s">
        <v>9724</v>
      </c>
      <c r="U833" s="2" t="s">
        <v>9715</v>
      </c>
      <c r="V833" t="s">
        <v>7830</v>
      </c>
    </row>
    <row r="834" spans="1:22" ht="15.75" hidden="1" thickBot="1" x14ac:dyDescent="0.3">
      <c r="A834" t="s">
        <v>8270</v>
      </c>
      <c r="B834" s="12" t="s">
        <v>10684</v>
      </c>
      <c r="C834" t="s">
        <v>10024</v>
      </c>
      <c r="D834" t="s">
        <v>0</v>
      </c>
      <c r="E834" t="s">
        <v>10706</v>
      </c>
      <c r="F834" t="s">
        <v>2323</v>
      </c>
      <c r="G834" t="s">
        <v>2324</v>
      </c>
      <c r="H834" s="2">
        <v>0</v>
      </c>
      <c r="I834" s="2">
        <v>0</v>
      </c>
      <c r="J834" s="2">
        <v>0</v>
      </c>
      <c r="K834" s="14">
        <v>0.8</v>
      </c>
      <c r="L834" s="2">
        <v>0</v>
      </c>
      <c r="M834" s="2">
        <v>0</v>
      </c>
      <c r="N834" s="2">
        <v>0</v>
      </c>
      <c r="O834" s="2">
        <v>0.10400000000000001</v>
      </c>
      <c r="P834" s="2">
        <v>0.90400000000000003</v>
      </c>
      <c r="Q834"/>
      <c r="R834" t="s">
        <v>9712</v>
      </c>
      <c r="S834" t="s">
        <v>9717</v>
      </c>
      <c r="T834" t="s">
        <v>9724</v>
      </c>
      <c r="U834" s="2" t="s">
        <v>9715</v>
      </c>
      <c r="V834" t="s">
        <v>7830</v>
      </c>
    </row>
    <row r="835" spans="1:22" ht="15.75" hidden="1" thickBot="1" x14ac:dyDescent="0.3">
      <c r="A835" t="s">
        <v>8270</v>
      </c>
      <c r="B835" s="12" t="s">
        <v>10676</v>
      </c>
      <c r="C835" t="s">
        <v>10024</v>
      </c>
      <c r="D835" t="s">
        <v>0</v>
      </c>
      <c r="E835" t="s">
        <v>10705</v>
      </c>
      <c r="F835" t="s">
        <v>2323</v>
      </c>
      <c r="G835" t="s">
        <v>2324</v>
      </c>
      <c r="H835" s="2">
        <v>0</v>
      </c>
      <c r="I835" s="2">
        <v>0</v>
      </c>
      <c r="J835" s="2">
        <v>0</v>
      </c>
      <c r="K835" s="14">
        <v>3.5</v>
      </c>
      <c r="L835" s="2">
        <v>0</v>
      </c>
      <c r="M835" s="2">
        <v>0</v>
      </c>
      <c r="N835" s="2">
        <v>0</v>
      </c>
      <c r="O835" s="2">
        <v>0.45500000000000002</v>
      </c>
      <c r="P835" s="2">
        <v>3.9550000000000001</v>
      </c>
      <c r="Q835"/>
      <c r="R835" t="s">
        <v>9712</v>
      </c>
      <c r="S835" t="s">
        <v>9717</v>
      </c>
      <c r="T835" t="s">
        <v>9724</v>
      </c>
      <c r="U835" s="2" t="s">
        <v>9715</v>
      </c>
      <c r="V835" t="s">
        <v>7830</v>
      </c>
    </row>
    <row r="836" spans="1:22" ht="15.75" hidden="1" thickBot="1" x14ac:dyDescent="0.3">
      <c r="A836" t="s">
        <v>8270</v>
      </c>
      <c r="B836" s="12" t="s">
        <v>10688</v>
      </c>
      <c r="C836" t="s">
        <v>7503</v>
      </c>
      <c r="D836" t="s">
        <v>0</v>
      </c>
      <c r="E836">
        <v>27064</v>
      </c>
      <c r="F836" t="s">
        <v>1448</v>
      </c>
      <c r="G836" t="s">
        <v>1449</v>
      </c>
      <c r="H836" s="2">
        <v>1.64</v>
      </c>
      <c r="I836" s="2">
        <v>0</v>
      </c>
      <c r="J836" s="2">
        <v>0</v>
      </c>
      <c r="K836" s="14">
        <v>16.25</v>
      </c>
      <c r="L836" s="2">
        <v>0</v>
      </c>
      <c r="M836" s="2">
        <v>0</v>
      </c>
      <c r="N836" s="2">
        <v>0</v>
      </c>
      <c r="O836" s="2">
        <v>2.1125000000000003</v>
      </c>
      <c r="P836" s="2">
        <v>20.002500000000001</v>
      </c>
      <c r="Q836"/>
      <c r="R836" t="s">
        <v>9712</v>
      </c>
      <c r="S836" t="s">
        <v>9717</v>
      </c>
      <c r="T836" t="s">
        <v>9724</v>
      </c>
      <c r="U836" s="2" t="s">
        <v>9715</v>
      </c>
      <c r="V836" t="s">
        <v>7830</v>
      </c>
    </row>
    <row r="837" spans="1:22" ht="15.75" hidden="1" thickBot="1" x14ac:dyDescent="0.3">
      <c r="A837" t="s">
        <v>8270</v>
      </c>
      <c r="B837" s="12" t="s">
        <v>10684</v>
      </c>
      <c r="C837" t="s">
        <v>7503</v>
      </c>
      <c r="D837" t="s">
        <v>0</v>
      </c>
      <c r="E837">
        <v>26208</v>
      </c>
      <c r="F837" t="s">
        <v>1448</v>
      </c>
      <c r="G837" t="s">
        <v>1449</v>
      </c>
      <c r="H837" s="2">
        <v>1.23</v>
      </c>
      <c r="I837" s="2">
        <v>0</v>
      </c>
      <c r="J837" s="2">
        <v>0</v>
      </c>
      <c r="K837" s="14">
        <v>12.19</v>
      </c>
      <c r="L837" s="2">
        <v>0</v>
      </c>
      <c r="M837" s="2">
        <v>0</v>
      </c>
      <c r="N837" s="2">
        <v>0</v>
      </c>
      <c r="O837" s="2">
        <v>1.5847</v>
      </c>
      <c r="P837" s="2">
        <v>15.0047</v>
      </c>
      <c r="Q837"/>
      <c r="R837" t="s">
        <v>9712</v>
      </c>
      <c r="S837" t="s">
        <v>9717</v>
      </c>
      <c r="T837" t="s">
        <v>9724</v>
      </c>
      <c r="U837" s="2" t="s">
        <v>9715</v>
      </c>
      <c r="V837" t="s">
        <v>7830</v>
      </c>
    </row>
    <row r="838" spans="1:22" ht="15.75" hidden="1" thickBot="1" x14ac:dyDescent="0.3">
      <c r="A838" t="s">
        <v>8270</v>
      </c>
      <c r="B838" s="12" t="s">
        <v>10679</v>
      </c>
      <c r="C838" t="s">
        <v>7503</v>
      </c>
      <c r="D838" t="s">
        <v>0</v>
      </c>
      <c r="E838">
        <v>25114</v>
      </c>
      <c r="F838" t="s">
        <v>1448</v>
      </c>
      <c r="G838" t="s">
        <v>1449</v>
      </c>
      <c r="H838" s="2">
        <v>1.23</v>
      </c>
      <c r="I838" s="2">
        <v>0</v>
      </c>
      <c r="J838" s="2">
        <v>0</v>
      </c>
      <c r="K838" s="14">
        <v>12.18</v>
      </c>
      <c r="L838" s="2">
        <v>0</v>
      </c>
      <c r="M838" s="2">
        <v>0</v>
      </c>
      <c r="N838" s="2">
        <v>0</v>
      </c>
      <c r="O838" s="2">
        <v>1.5833999999999999</v>
      </c>
      <c r="P838" s="2">
        <v>14.993399999999999</v>
      </c>
      <c r="Q838"/>
      <c r="R838" t="s">
        <v>9712</v>
      </c>
      <c r="S838" t="s">
        <v>9717</v>
      </c>
      <c r="T838" t="s">
        <v>9724</v>
      </c>
      <c r="U838" s="2" t="s">
        <v>9715</v>
      </c>
      <c r="V838" t="s">
        <v>7830</v>
      </c>
    </row>
    <row r="839" spans="1:22" ht="15.75" hidden="1" thickBot="1" x14ac:dyDescent="0.3">
      <c r="A839" t="s">
        <v>8270</v>
      </c>
      <c r="B839" s="12" t="s">
        <v>10672</v>
      </c>
      <c r="C839" t="s">
        <v>7503</v>
      </c>
      <c r="D839" t="s">
        <v>0</v>
      </c>
      <c r="E839">
        <v>5867</v>
      </c>
      <c r="F839" t="s">
        <v>1448</v>
      </c>
      <c r="G839" t="s">
        <v>1449</v>
      </c>
      <c r="H839" s="2">
        <v>0.41000000000000003</v>
      </c>
      <c r="I839" s="2">
        <v>0</v>
      </c>
      <c r="J839" s="2">
        <v>0</v>
      </c>
      <c r="K839" s="14">
        <v>4.07</v>
      </c>
      <c r="L839" s="2">
        <v>0</v>
      </c>
      <c r="M839" s="2">
        <v>0</v>
      </c>
      <c r="N839" s="2">
        <v>0</v>
      </c>
      <c r="O839" s="2">
        <v>0.52910000000000001</v>
      </c>
      <c r="P839" s="2">
        <v>5.0091000000000001</v>
      </c>
      <c r="Q839"/>
      <c r="R839" t="s">
        <v>9712</v>
      </c>
      <c r="S839" t="s">
        <v>9717</v>
      </c>
      <c r="T839" t="s">
        <v>9724</v>
      </c>
      <c r="U839" s="2" t="s">
        <v>9715</v>
      </c>
      <c r="V839" t="s">
        <v>7830</v>
      </c>
    </row>
    <row r="840" spans="1:22" ht="15.75" hidden="1" thickBot="1" x14ac:dyDescent="0.3">
      <c r="A840" t="s">
        <v>8270</v>
      </c>
      <c r="B840" s="12" t="s">
        <v>10672</v>
      </c>
      <c r="C840" t="s">
        <v>7503</v>
      </c>
      <c r="D840" t="s">
        <v>0</v>
      </c>
      <c r="E840">
        <v>5845</v>
      </c>
      <c r="F840" t="s">
        <v>1448</v>
      </c>
      <c r="G840" t="s">
        <v>1449</v>
      </c>
      <c r="H840" s="2">
        <v>1.62</v>
      </c>
      <c r="I840" s="2">
        <v>0</v>
      </c>
      <c r="J840" s="2">
        <v>0</v>
      </c>
      <c r="K840" s="14">
        <v>16.27</v>
      </c>
      <c r="L840" s="2">
        <v>0</v>
      </c>
      <c r="M840" s="2">
        <v>0</v>
      </c>
      <c r="N840" s="2">
        <v>0</v>
      </c>
      <c r="O840" s="2">
        <v>2.1151</v>
      </c>
      <c r="P840" s="2">
        <v>20.005099999999999</v>
      </c>
      <c r="Q840"/>
      <c r="R840" t="s">
        <v>9712</v>
      </c>
      <c r="S840" t="s">
        <v>9717</v>
      </c>
      <c r="T840" t="s">
        <v>9724</v>
      </c>
      <c r="U840" s="2" t="s">
        <v>9715</v>
      </c>
      <c r="V840" t="s">
        <v>7830</v>
      </c>
    </row>
    <row r="841" spans="1:22" ht="15.75" hidden="1" thickBot="1" x14ac:dyDescent="0.3">
      <c r="A841" t="s">
        <v>8270</v>
      </c>
      <c r="B841" s="12" t="s">
        <v>10671</v>
      </c>
      <c r="C841" t="s">
        <v>7503</v>
      </c>
      <c r="D841" t="s">
        <v>0</v>
      </c>
      <c r="E841">
        <v>5675</v>
      </c>
      <c r="F841" t="s">
        <v>1448</v>
      </c>
      <c r="G841" t="s">
        <v>1449</v>
      </c>
      <c r="H841" s="2">
        <v>0.33</v>
      </c>
      <c r="I841" s="2">
        <v>0</v>
      </c>
      <c r="J841" s="2">
        <v>0</v>
      </c>
      <c r="K841" s="14">
        <v>3.25</v>
      </c>
      <c r="L841" s="2">
        <v>0</v>
      </c>
      <c r="M841" s="2">
        <v>0</v>
      </c>
      <c r="N841" s="2">
        <v>0</v>
      </c>
      <c r="O841" s="2">
        <v>0.42249999999999999</v>
      </c>
      <c r="P841" s="2">
        <v>4.0025000000000004</v>
      </c>
      <c r="Q841"/>
      <c r="R841" t="s">
        <v>9712</v>
      </c>
      <c r="S841" t="s">
        <v>9717</v>
      </c>
      <c r="T841" t="s">
        <v>9724</v>
      </c>
      <c r="U841" s="2" t="s">
        <v>9715</v>
      </c>
      <c r="V841" t="s">
        <v>7830</v>
      </c>
    </row>
    <row r="842" spans="1:22" ht="15.75" hidden="1" thickBot="1" x14ac:dyDescent="0.3">
      <c r="A842" t="s">
        <v>8270</v>
      </c>
      <c r="B842" s="12" t="s">
        <v>10668</v>
      </c>
      <c r="C842" t="s">
        <v>7503</v>
      </c>
      <c r="D842" t="s">
        <v>0</v>
      </c>
      <c r="E842">
        <v>5035</v>
      </c>
      <c r="F842" t="s">
        <v>1448</v>
      </c>
      <c r="G842" t="s">
        <v>1449</v>
      </c>
      <c r="H842" s="2">
        <v>1.21</v>
      </c>
      <c r="I842" s="2">
        <v>0</v>
      </c>
      <c r="J842" s="2">
        <v>0</v>
      </c>
      <c r="K842" s="14">
        <v>12.2</v>
      </c>
      <c r="L842" s="2">
        <v>0</v>
      </c>
      <c r="M842" s="2">
        <v>0</v>
      </c>
      <c r="N842" s="2">
        <v>0</v>
      </c>
      <c r="O842" s="2">
        <v>1.5859999999999999</v>
      </c>
      <c r="P842" s="2">
        <v>14.996</v>
      </c>
      <c r="Q842"/>
      <c r="R842" t="s">
        <v>9712</v>
      </c>
      <c r="S842" t="s">
        <v>9717</v>
      </c>
      <c r="T842" t="s">
        <v>9724</v>
      </c>
      <c r="U842" s="2" t="s">
        <v>9715</v>
      </c>
      <c r="V842" t="s">
        <v>7830</v>
      </c>
    </row>
    <row r="843" spans="1:22" ht="15.75" hidden="1" thickBot="1" x14ac:dyDescent="0.3">
      <c r="A843" t="s">
        <v>8270</v>
      </c>
      <c r="B843" s="12" t="s">
        <v>10687</v>
      </c>
      <c r="C843" t="s">
        <v>7503</v>
      </c>
      <c r="D843" t="s">
        <v>0</v>
      </c>
      <c r="E843">
        <v>24673</v>
      </c>
      <c r="F843" t="s">
        <v>8908</v>
      </c>
      <c r="G843" t="s">
        <v>8909</v>
      </c>
      <c r="H843" s="2">
        <v>0</v>
      </c>
      <c r="I843" s="2">
        <v>0</v>
      </c>
      <c r="J843" s="2">
        <v>0</v>
      </c>
      <c r="K843" s="14">
        <v>3.01</v>
      </c>
      <c r="L843" s="2">
        <v>0</v>
      </c>
      <c r="M843" s="2">
        <v>0</v>
      </c>
      <c r="N843" s="2">
        <v>0</v>
      </c>
      <c r="O843" s="2">
        <v>0.39129999999999998</v>
      </c>
      <c r="P843" s="2">
        <v>3.4013</v>
      </c>
      <c r="Q843"/>
      <c r="R843" t="s">
        <v>9712</v>
      </c>
      <c r="S843" t="s">
        <v>9717</v>
      </c>
      <c r="T843" t="s">
        <v>9724</v>
      </c>
      <c r="U843" s="2" t="s">
        <v>9715</v>
      </c>
      <c r="V843" t="s">
        <v>7830</v>
      </c>
    </row>
    <row r="844" spans="1:22" ht="15.75" hidden="1" thickBot="1" x14ac:dyDescent="0.3">
      <c r="A844" t="s">
        <v>8270</v>
      </c>
      <c r="B844" s="12" t="s">
        <v>10687</v>
      </c>
      <c r="C844" t="s">
        <v>7503</v>
      </c>
      <c r="D844" t="s">
        <v>0</v>
      </c>
      <c r="E844">
        <v>68036</v>
      </c>
      <c r="F844" t="s">
        <v>6776</v>
      </c>
      <c r="G844" t="s">
        <v>6777</v>
      </c>
      <c r="H844" s="2">
        <v>0</v>
      </c>
      <c r="I844" s="2">
        <v>0</v>
      </c>
      <c r="J844" s="2">
        <v>0</v>
      </c>
      <c r="K844" s="14">
        <v>25.06</v>
      </c>
      <c r="L844" s="2">
        <v>0</v>
      </c>
      <c r="M844" s="2">
        <v>0</v>
      </c>
      <c r="N844" s="2">
        <v>0</v>
      </c>
      <c r="O844" s="2">
        <v>3.2578</v>
      </c>
      <c r="P844" s="2">
        <v>28.317799999999998</v>
      </c>
      <c r="Q844"/>
      <c r="R844" t="s">
        <v>9712</v>
      </c>
      <c r="S844" t="s">
        <v>9717</v>
      </c>
      <c r="T844" t="s">
        <v>9724</v>
      </c>
      <c r="U844" s="2" t="s">
        <v>9715</v>
      </c>
      <c r="V844" t="s">
        <v>7830</v>
      </c>
    </row>
    <row r="845" spans="1:22" ht="15.75" hidden="1" thickBot="1" x14ac:dyDescent="0.3">
      <c r="A845" t="s">
        <v>8270</v>
      </c>
      <c r="B845" s="12" t="s">
        <v>10676</v>
      </c>
      <c r="C845" t="s">
        <v>7503</v>
      </c>
      <c r="D845" t="s">
        <v>0</v>
      </c>
      <c r="E845">
        <v>65421</v>
      </c>
      <c r="F845" t="s">
        <v>6776</v>
      </c>
      <c r="G845" t="s">
        <v>6777</v>
      </c>
      <c r="H845" s="2">
        <v>0</v>
      </c>
      <c r="I845" s="2">
        <v>0</v>
      </c>
      <c r="J845" s="2">
        <v>0</v>
      </c>
      <c r="K845" s="14">
        <v>37.54</v>
      </c>
      <c r="L845" s="2">
        <v>0</v>
      </c>
      <c r="M845" s="2">
        <v>0</v>
      </c>
      <c r="N845" s="2">
        <v>0</v>
      </c>
      <c r="O845" s="2">
        <v>4.8802000000000003</v>
      </c>
      <c r="P845" s="2">
        <v>42.420200000000001</v>
      </c>
      <c r="Q845"/>
      <c r="R845" t="s">
        <v>9712</v>
      </c>
      <c r="S845" t="s">
        <v>9717</v>
      </c>
      <c r="T845" t="s">
        <v>9724</v>
      </c>
      <c r="U845" s="2" t="s">
        <v>9715</v>
      </c>
      <c r="V845" t="s">
        <v>7830</v>
      </c>
    </row>
    <row r="846" spans="1:22" ht="15.75" hidden="1" thickBot="1" x14ac:dyDescent="0.3">
      <c r="A846" t="s">
        <v>8270</v>
      </c>
      <c r="B846" s="12" t="s">
        <v>10674</v>
      </c>
      <c r="C846" t="s">
        <v>7503</v>
      </c>
      <c r="D846" t="s">
        <v>0</v>
      </c>
      <c r="E846">
        <v>65305</v>
      </c>
      <c r="F846" t="s">
        <v>6776</v>
      </c>
      <c r="G846" t="s">
        <v>6777</v>
      </c>
      <c r="H846" s="2">
        <v>0</v>
      </c>
      <c r="I846" s="2">
        <v>0</v>
      </c>
      <c r="J846" s="2">
        <v>0</v>
      </c>
      <c r="K846" s="14">
        <v>90.24</v>
      </c>
      <c r="L846" s="2">
        <v>0</v>
      </c>
      <c r="M846" s="2">
        <v>0</v>
      </c>
      <c r="N846" s="2">
        <v>0</v>
      </c>
      <c r="O846" s="2">
        <v>11.731199999999999</v>
      </c>
      <c r="P846" s="2">
        <v>101.9712</v>
      </c>
      <c r="Q846"/>
      <c r="R846" t="s">
        <v>9712</v>
      </c>
      <c r="S846" t="s">
        <v>9717</v>
      </c>
      <c r="T846" t="s">
        <v>9724</v>
      </c>
      <c r="U846" s="2" t="s">
        <v>9715</v>
      </c>
      <c r="V846" t="s">
        <v>7830</v>
      </c>
    </row>
    <row r="847" spans="1:22" ht="15.75" hidden="1" thickBot="1" x14ac:dyDescent="0.3">
      <c r="A847" t="s">
        <v>8270</v>
      </c>
      <c r="B847" s="12" t="s">
        <v>10673</v>
      </c>
      <c r="C847" t="s">
        <v>7503</v>
      </c>
      <c r="D847" t="s">
        <v>0</v>
      </c>
      <c r="E847">
        <v>65249</v>
      </c>
      <c r="F847" t="s">
        <v>6776</v>
      </c>
      <c r="G847" t="s">
        <v>6777</v>
      </c>
      <c r="H847" s="2">
        <v>0</v>
      </c>
      <c r="I847" s="2">
        <v>0</v>
      </c>
      <c r="J847" s="2">
        <v>0</v>
      </c>
      <c r="K847" s="14">
        <v>286.51</v>
      </c>
      <c r="L847" s="2">
        <v>0</v>
      </c>
      <c r="M847" s="2">
        <v>0</v>
      </c>
      <c r="N847" s="2">
        <v>0</v>
      </c>
      <c r="O847" s="2">
        <v>37.246299999999998</v>
      </c>
      <c r="P847" s="2">
        <v>323.75630000000001</v>
      </c>
      <c r="Q847"/>
      <c r="R847" t="s">
        <v>9712</v>
      </c>
      <c r="S847" t="s">
        <v>9717</v>
      </c>
      <c r="T847" t="s">
        <v>9724</v>
      </c>
      <c r="U847" s="2" t="s">
        <v>9715</v>
      </c>
      <c r="V847" t="s">
        <v>7830</v>
      </c>
    </row>
    <row r="848" spans="1:22" ht="15.75" hidden="1" thickBot="1" x14ac:dyDescent="0.3">
      <c r="A848" t="s">
        <v>8270</v>
      </c>
      <c r="B848" s="12" t="s">
        <v>10671</v>
      </c>
      <c r="C848" t="s">
        <v>7503</v>
      </c>
      <c r="D848" t="s">
        <v>0</v>
      </c>
      <c r="E848">
        <v>65159</v>
      </c>
      <c r="F848" t="s">
        <v>6776</v>
      </c>
      <c r="G848" t="s">
        <v>6777</v>
      </c>
      <c r="H848" s="2">
        <v>0</v>
      </c>
      <c r="I848" s="2">
        <v>0</v>
      </c>
      <c r="J848" s="2">
        <v>0</v>
      </c>
      <c r="K848" s="14">
        <v>27.68</v>
      </c>
      <c r="L848" s="2">
        <v>0</v>
      </c>
      <c r="M848" s="2">
        <v>0</v>
      </c>
      <c r="N848" s="2">
        <v>0</v>
      </c>
      <c r="O848" s="2">
        <v>3.5984000000000003</v>
      </c>
      <c r="P848" s="2">
        <v>31.278400000000001</v>
      </c>
      <c r="Q848"/>
      <c r="R848" t="s">
        <v>9712</v>
      </c>
      <c r="S848" t="s">
        <v>9717</v>
      </c>
      <c r="T848" t="s">
        <v>9724</v>
      </c>
      <c r="U848" s="2" t="s">
        <v>9715</v>
      </c>
      <c r="V848" t="s">
        <v>7830</v>
      </c>
    </row>
    <row r="849" spans="1:22" ht="15.75" hidden="1" thickBot="1" x14ac:dyDescent="0.3">
      <c r="A849" t="s">
        <v>8270</v>
      </c>
      <c r="B849" s="12" t="s">
        <v>10669</v>
      </c>
      <c r="C849" t="s">
        <v>7503</v>
      </c>
      <c r="D849" t="s">
        <v>0</v>
      </c>
      <c r="E849">
        <v>65068</v>
      </c>
      <c r="F849" t="s">
        <v>6776</v>
      </c>
      <c r="G849" t="s">
        <v>6777</v>
      </c>
      <c r="H849" s="2">
        <v>0</v>
      </c>
      <c r="I849" s="2">
        <v>0</v>
      </c>
      <c r="J849" s="2">
        <v>0</v>
      </c>
      <c r="K849" s="14">
        <v>41.26</v>
      </c>
      <c r="L849" s="2">
        <v>0</v>
      </c>
      <c r="M849" s="2">
        <v>0</v>
      </c>
      <c r="N849" s="2">
        <v>0</v>
      </c>
      <c r="O849" s="2">
        <v>5.3638000000000003</v>
      </c>
      <c r="P849" s="2">
        <v>46.623799999999996</v>
      </c>
      <c r="Q849"/>
      <c r="R849" t="s">
        <v>9712</v>
      </c>
      <c r="S849" t="s">
        <v>9717</v>
      </c>
      <c r="T849" t="s">
        <v>9724</v>
      </c>
      <c r="U849" s="2" t="s">
        <v>9715</v>
      </c>
      <c r="V849" t="s">
        <v>7830</v>
      </c>
    </row>
    <row r="850" spans="1:22" ht="15.75" hidden="1" thickBot="1" x14ac:dyDescent="0.3">
      <c r="A850" t="s">
        <v>8270</v>
      </c>
      <c r="B850" s="12" t="s">
        <v>10670</v>
      </c>
      <c r="C850" t="s">
        <v>7503</v>
      </c>
      <c r="D850" t="s">
        <v>0</v>
      </c>
      <c r="E850">
        <v>65099</v>
      </c>
      <c r="F850" t="s">
        <v>6776</v>
      </c>
      <c r="G850" t="s">
        <v>6777</v>
      </c>
      <c r="H850" s="2">
        <v>0</v>
      </c>
      <c r="I850" s="2">
        <v>0</v>
      </c>
      <c r="J850" s="2">
        <v>0</v>
      </c>
      <c r="K850" s="14">
        <v>92.8</v>
      </c>
      <c r="L850" s="2">
        <v>0</v>
      </c>
      <c r="M850" s="2">
        <v>0</v>
      </c>
      <c r="N850" s="2">
        <v>0</v>
      </c>
      <c r="O850" s="2">
        <v>12.064</v>
      </c>
      <c r="P850" s="2">
        <v>104.864</v>
      </c>
      <c r="Q850"/>
      <c r="R850" t="s">
        <v>9712</v>
      </c>
      <c r="S850" t="s">
        <v>9717</v>
      </c>
      <c r="T850" t="s">
        <v>9724</v>
      </c>
      <c r="U850" s="2" t="s">
        <v>9715</v>
      </c>
      <c r="V850" t="s">
        <v>7830</v>
      </c>
    </row>
    <row r="851" spans="1:22" ht="15.75" hidden="1" thickBot="1" x14ac:dyDescent="0.3">
      <c r="A851" t="s">
        <v>8270</v>
      </c>
      <c r="B851" s="12" t="s">
        <v>10687</v>
      </c>
      <c r="C851" t="s">
        <v>7503</v>
      </c>
      <c r="D851" t="s">
        <v>0</v>
      </c>
      <c r="E851">
        <v>9677</v>
      </c>
      <c r="F851" t="s">
        <v>8871</v>
      </c>
      <c r="G851" t="s">
        <v>8872</v>
      </c>
      <c r="H851" s="2">
        <v>0</v>
      </c>
      <c r="I851" s="2">
        <v>0</v>
      </c>
      <c r="J851" s="2">
        <v>0</v>
      </c>
      <c r="K851" s="14">
        <v>106.33</v>
      </c>
      <c r="L851" s="2">
        <v>0</v>
      </c>
      <c r="M851" s="2">
        <v>0</v>
      </c>
      <c r="N851" s="2">
        <v>0</v>
      </c>
      <c r="O851" s="2">
        <v>13.822900000000001</v>
      </c>
      <c r="P851" s="2">
        <v>120.1529</v>
      </c>
      <c r="Q851"/>
      <c r="R851" t="s">
        <v>9712</v>
      </c>
      <c r="S851" t="s">
        <v>9717</v>
      </c>
      <c r="T851" t="s">
        <v>9724</v>
      </c>
      <c r="U851" s="2" t="s">
        <v>9715</v>
      </c>
      <c r="V851" t="s">
        <v>7830</v>
      </c>
    </row>
    <row r="852" spans="1:22" ht="15.75" hidden="1" thickBot="1" x14ac:dyDescent="0.3">
      <c r="A852" t="s">
        <v>8270</v>
      </c>
      <c r="B852" s="12" t="s">
        <v>10681</v>
      </c>
      <c r="C852" t="s">
        <v>7503</v>
      </c>
      <c r="D852" t="s">
        <v>0</v>
      </c>
      <c r="E852">
        <v>9374</v>
      </c>
      <c r="F852" t="s">
        <v>8871</v>
      </c>
      <c r="G852" t="s">
        <v>8872</v>
      </c>
      <c r="H852" s="2">
        <v>0</v>
      </c>
      <c r="I852" s="2">
        <v>0</v>
      </c>
      <c r="J852" s="2">
        <v>0</v>
      </c>
      <c r="K852" s="14">
        <v>46.99</v>
      </c>
      <c r="L852" s="2">
        <v>0</v>
      </c>
      <c r="M852" s="2">
        <v>0</v>
      </c>
      <c r="N852" s="2">
        <v>0</v>
      </c>
      <c r="O852" s="2">
        <v>6.1087000000000007</v>
      </c>
      <c r="P852" s="2">
        <v>53.098700000000001</v>
      </c>
      <c r="Q852"/>
      <c r="R852" t="s">
        <v>9712</v>
      </c>
      <c r="S852" t="s">
        <v>9717</v>
      </c>
      <c r="T852" t="s">
        <v>9724</v>
      </c>
      <c r="U852" s="2" t="s">
        <v>9715</v>
      </c>
      <c r="V852" t="s">
        <v>7830</v>
      </c>
    </row>
    <row r="853" spans="1:22" ht="15.75" hidden="1" thickBot="1" x14ac:dyDescent="0.3">
      <c r="A853" t="s">
        <v>8270</v>
      </c>
      <c r="B853" s="12" t="s">
        <v>10686</v>
      </c>
      <c r="C853" t="s">
        <v>7503</v>
      </c>
      <c r="D853" t="s">
        <v>0</v>
      </c>
      <c r="E853">
        <v>1508</v>
      </c>
      <c r="F853" t="s">
        <v>8881</v>
      </c>
      <c r="G853" t="s">
        <v>8882</v>
      </c>
      <c r="H853" s="2">
        <v>0</v>
      </c>
      <c r="I853" s="2">
        <v>0</v>
      </c>
      <c r="J853" s="2">
        <v>0</v>
      </c>
      <c r="K853" s="14">
        <v>53.5</v>
      </c>
      <c r="L853" s="2">
        <v>0</v>
      </c>
      <c r="M853" s="2">
        <v>0</v>
      </c>
      <c r="N853" s="2">
        <v>0</v>
      </c>
      <c r="O853" s="2">
        <v>6.9550000000000001</v>
      </c>
      <c r="P853" s="2">
        <v>60.454999999999998</v>
      </c>
      <c r="Q853"/>
      <c r="R853" t="s">
        <v>9712</v>
      </c>
      <c r="S853" t="s">
        <v>9717</v>
      </c>
      <c r="T853" t="s">
        <v>9724</v>
      </c>
      <c r="U853" s="2" t="s">
        <v>9715</v>
      </c>
      <c r="V853" t="s">
        <v>7830</v>
      </c>
    </row>
    <row r="854" spans="1:22" ht="15.75" hidden="1" thickBot="1" x14ac:dyDescent="0.3">
      <c r="A854" t="s">
        <v>8270</v>
      </c>
      <c r="B854" s="12" t="s">
        <v>10685</v>
      </c>
      <c r="C854" t="s">
        <v>7503</v>
      </c>
      <c r="D854" t="s">
        <v>0</v>
      </c>
      <c r="E854">
        <v>1484</v>
      </c>
      <c r="F854" t="s">
        <v>8881</v>
      </c>
      <c r="G854" t="s">
        <v>8882</v>
      </c>
      <c r="H854" s="2">
        <v>0</v>
      </c>
      <c r="I854" s="2">
        <v>0</v>
      </c>
      <c r="J854" s="2">
        <v>0</v>
      </c>
      <c r="K854" s="14">
        <v>76.2</v>
      </c>
      <c r="L854" s="2">
        <v>0</v>
      </c>
      <c r="M854" s="2">
        <v>0</v>
      </c>
      <c r="N854" s="2">
        <v>0</v>
      </c>
      <c r="O854" s="2">
        <v>9.9060000000000006</v>
      </c>
      <c r="P854" s="2">
        <v>86.106000000000009</v>
      </c>
      <c r="Q854"/>
      <c r="R854" t="s">
        <v>9712</v>
      </c>
      <c r="S854" t="s">
        <v>9717</v>
      </c>
      <c r="T854" t="s">
        <v>9724</v>
      </c>
      <c r="U854" s="2" t="s">
        <v>9715</v>
      </c>
      <c r="V854" t="s">
        <v>7830</v>
      </c>
    </row>
    <row r="855" spans="1:22" ht="15.75" hidden="1" thickBot="1" x14ac:dyDescent="0.3">
      <c r="A855" t="s">
        <v>8270</v>
      </c>
      <c r="B855" s="12" t="s">
        <v>10675</v>
      </c>
      <c r="C855" t="s">
        <v>7503</v>
      </c>
      <c r="D855" t="s">
        <v>0</v>
      </c>
      <c r="E855">
        <v>1275</v>
      </c>
      <c r="F855" t="s">
        <v>8881</v>
      </c>
      <c r="G855" t="s">
        <v>8882</v>
      </c>
      <c r="H855" s="2">
        <v>0</v>
      </c>
      <c r="I855" s="2">
        <v>0</v>
      </c>
      <c r="J855" s="2">
        <v>0</v>
      </c>
      <c r="K855" s="14">
        <v>90.5</v>
      </c>
      <c r="L855" s="2">
        <v>0</v>
      </c>
      <c r="M855" s="2">
        <v>0</v>
      </c>
      <c r="N855" s="2">
        <v>0</v>
      </c>
      <c r="O855" s="2">
        <v>11.765000000000001</v>
      </c>
      <c r="P855" s="2">
        <v>102.265</v>
      </c>
      <c r="Q855"/>
      <c r="R855" t="s">
        <v>9712</v>
      </c>
      <c r="S855" t="s">
        <v>9717</v>
      </c>
      <c r="T855" t="s">
        <v>9724</v>
      </c>
      <c r="U855" s="2" t="s">
        <v>9715</v>
      </c>
      <c r="V855" t="s">
        <v>7830</v>
      </c>
    </row>
    <row r="856" spans="1:22" ht="15.75" hidden="1" thickBot="1" x14ac:dyDescent="0.3">
      <c r="A856" t="s">
        <v>8270</v>
      </c>
      <c r="B856" s="12" t="s">
        <v>10671</v>
      </c>
      <c r="C856" t="s">
        <v>7503</v>
      </c>
      <c r="D856" t="s">
        <v>0</v>
      </c>
      <c r="E856">
        <v>1156</v>
      </c>
      <c r="F856" t="s">
        <v>8881</v>
      </c>
      <c r="G856" t="s">
        <v>8882</v>
      </c>
      <c r="H856" s="2">
        <v>0</v>
      </c>
      <c r="I856" s="2">
        <v>0</v>
      </c>
      <c r="J856" s="2">
        <v>0</v>
      </c>
      <c r="K856" s="14">
        <v>39.5</v>
      </c>
      <c r="L856" s="2">
        <v>0</v>
      </c>
      <c r="M856" s="2">
        <v>0</v>
      </c>
      <c r="N856" s="2">
        <v>0</v>
      </c>
      <c r="O856" s="2">
        <v>5.1349999999999998</v>
      </c>
      <c r="P856" s="2">
        <v>44.634999999999998</v>
      </c>
      <c r="Q856"/>
      <c r="R856" t="s">
        <v>9712</v>
      </c>
      <c r="S856" t="s">
        <v>9717</v>
      </c>
      <c r="T856" t="s">
        <v>9724</v>
      </c>
      <c r="U856" s="2" t="s">
        <v>9715</v>
      </c>
      <c r="V856" t="s">
        <v>7830</v>
      </c>
    </row>
    <row r="857" spans="1:22" ht="15.75" hidden="1" thickBot="1" x14ac:dyDescent="0.3">
      <c r="A857" t="s">
        <v>8270</v>
      </c>
      <c r="B857" s="12" t="s">
        <v>10686</v>
      </c>
      <c r="C857" t="s">
        <v>7503</v>
      </c>
      <c r="D857" t="s">
        <v>0</v>
      </c>
      <c r="E857">
        <v>22</v>
      </c>
      <c r="F857" t="s">
        <v>9959</v>
      </c>
      <c r="G857" t="s">
        <v>9960</v>
      </c>
      <c r="H857" s="2">
        <v>0</v>
      </c>
      <c r="I857" s="2">
        <v>0</v>
      </c>
      <c r="J857" s="2">
        <v>0</v>
      </c>
      <c r="K857" s="14">
        <v>13.5</v>
      </c>
      <c r="L857" s="2">
        <v>0</v>
      </c>
      <c r="M857" s="2">
        <v>0</v>
      </c>
      <c r="N857" s="2">
        <v>0</v>
      </c>
      <c r="O857" s="2">
        <v>1.7550000000000001</v>
      </c>
      <c r="P857" s="2">
        <v>15.255000000000001</v>
      </c>
      <c r="Q857"/>
      <c r="R857" t="s">
        <v>9712</v>
      </c>
      <c r="S857" t="s">
        <v>9717</v>
      </c>
      <c r="T857" t="s">
        <v>9724</v>
      </c>
      <c r="U857" s="2" t="s">
        <v>9715</v>
      </c>
      <c r="V857" t="s">
        <v>7830</v>
      </c>
    </row>
    <row r="858" spans="1:22" ht="15.75" hidden="1" thickBot="1" x14ac:dyDescent="0.3">
      <c r="A858" t="s">
        <v>8270</v>
      </c>
      <c r="B858" s="12" t="s">
        <v>10680</v>
      </c>
      <c r="C858" t="s">
        <v>7503</v>
      </c>
      <c r="D858" t="s">
        <v>0</v>
      </c>
      <c r="E858">
        <v>20</v>
      </c>
      <c r="F858" t="s">
        <v>9959</v>
      </c>
      <c r="G858" t="s">
        <v>9960</v>
      </c>
      <c r="H858" s="2">
        <v>0</v>
      </c>
      <c r="I858" s="2">
        <v>0</v>
      </c>
      <c r="J858" s="2">
        <v>0</v>
      </c>
      <c r="K858" s="14">
        <v>24</v>
      </c>
      <c r="L858" s="2">
        <v>0</v>
      </c>
      <c r="M858" s="2">
        <v>0</v>
      </c>
      <c r="N858" s="2">
        <v>0</v>
      </c>
      <c r="O858" s="2">
        <v>3.12</v>
      </c>
      <c r="P858" s="2">
        <v>27.12</v>
      </c>
      <c r="Q858"/>
      <c r="R858" t="s">
        <v>9712</v>
      </c>
      <c r="S858" t="s">
        <v>9717</v>
      </c>
      <c r="T858" t="s">
        <v>9724</v>
      </c>
      <c r="U858" s="2" t="s">
        <v>9715</v>
      </c>
      <c r="V858" t="s">
        <v>7830</v>
      </c>
    </row>
    <row r="859" spans="1:22" ht="15.75" hidden="1" thickBot="1" x14ac:dyDescent="0.3">
      <c r="A859" t="s">
        <v>8270</v>
      </c>
      <c r="B859" s="12" t="s">
        <v>10670</v>
      </c>
      <c r="C859" t="s">
        <v>7503</v>
      </c>
      <c r="D859" t="s">
        <v>0</v>
      </c>
      <c r="E859">
        <v>17</v>
      </c>
      <c r="F859" t="s">
        <v>9959</v>
      </c>
      <c r="G859" t="s">
        <v>9960</v>
      </c>
      <c r="H859" s="2">
        <v>0</v>
      </c>
      <c r="I859" s="2">
        <v>0</v>
      </c>
      <c r="J859" s="2">
        <v>0</v>
      </c>
      <c r="K859" s="14">
        <v>16.5</v>
      </c>
      <c r="L859" s="2">
        <v>0</v>
      </c>
      <c r="M859" s="2">
        <v>0</v>
      </c>
      <c r="N859" s="2">
        <v>0</v>
      </c>
      <c r="O859" s="2">
        <v>2.145</v>
      </c>
      <c r="P859" s="2">
        <v>18.645</v>
      </c>
      <c r="Q859"/>
      <c r="R859" t="s">
        <v>9712</v>
      </c>
      <c r="S859" t="s">
        <v>9717</v>
      </c>
      <c r="T859" t="s">
        <v>9724</v>
      </c>
      <c r="U859" s="2" t="s">
        <v>9715</v>
      </c>
      <c r="V859" t="s">
        <v>7830</v>
      </c>
    </row>
    <row r="860" spans="1:22" ht="15.75" hidden="1" thickBot="1" x14ac:dyDescent="0.3">
      <c r="A860" t="s">
        <v>8270</v>
      </c>
      <c r="B860" s="12" t="s">
        <v>10685</v>
      </c>
      <c r="C860" t="s">
        <v>7503</v>
      </c>
      <c r="D860" t="s">
        <v>0</v>
      </c>
      <c r="E860">
        <v>12177</v>
      </c>
      <c r="F860" t="s">
        <v>1638</v>
      </c>
      <c r="G860" t="s">
        <v>1639</v>
      </c>
      <c r="H860" s="2">
        <v>1.65</v>
      </c>
      <c r="I860" s="2">
        <v>0</v>
      </c>
      <c r="J860" s="2">
        <v>0</v>
      </c>
      <c r="K860" s="14">
        <v>16.239999999999998</v>
      </c>
      <c r="L860" s="2">
        <v>0</v>
      </c>
      <c r="M860" s="2">
        <v>0</v>
      </c>
      <c r="N860" s="2">
        <v>0</v>
      </c>
      <c r="O860" s="2">
        <v>2.1111999999999997</v>
      </c>
      <c r="P860" s="2">
        <v>20.001199999999997</v>
      </c>
      <c r="Q860"/>
      <c r="R860" t="s">
        <v>9712</v>
      </c>
      <c r="S860" t="s">
        <v>9717</v>
      </c>
      <c r="T860" t="s">
        <v>9724</v>
      </c>
      <c r="U860" s="2" t="s">
        <v>9715</v>
      </c>
      <c r="V860" t="s">
        <v>7830</v>
      </c>
    </row>
    <row r="861" spans="1:22" ht="15.75" hidden="1" thickBot="1" x14ac:dyDescent="0.3">
      <c r="A861" t="s">
        <v>8270</v>
      </c>
      <c r="B861" s="12" t="s">
        <v>10685</v>
      </c>
      <c r="C861" t="s">
        <v>7503</v>
      </c>
      <c r="D861" t="s">
        <v>0</v>
      </c>
      <c r="E861">
        <v>12899</v>
      </c>
      <c r="F861" t="s">
        <v>8931</v>
      </c>
      <c r="G861" t="s">
        <v>8932</v>
      </c>
      <c r="H861" s="2">
        <v>0</v>
      </c>
      <c r="I861" s="2">
        <v>0</v>
      </c>
      <c r="J861" s="2">
        <v>0</v>
      </c>
      <c r="K861" s="14">
        <v>46</v>
      </c>
      <c r="L861" s="2">
        <v>0</v>
      </c>
      <c r="M861" s="2">
        <v>0</v>
      </c>
      <c r="N861" s="2">
        <v>0</v>
      </c>
      <c r="O861" s="2">
        <v>5.98</v>
      </c>
      <c r="P861" s="2">
        <v>51.980000000000004</v>
      </c>
      <c r="Q861"/>
      <c r="R861" t="s">
        <v>9712</v>
      </c>
      <c r="S861" t="s">
        <v>9717</v>
      </c>
      <c r="T861" t="s">
        <v>9724</v>
      </c>
      <c r="U861" s="2" t="s">
        <v>9715</v>
      </c>
      <c r="V861" t="s">
        <v>7830</v>
      </c>
    </row>
    <row r="862" spans="1:22" ht="15.75" hidden="1" thickBot="1" x14ac:dyDescent="0.3">
      <c r="A862" t="s">
        <v>8270</v>
      </c>
      <c r="B862" s="12" t="s">
        <v>10685</v>
      </c>
      <c r="C862" t="s">
        <v>7503</v>
      </c>
      <c r="D862" t="s">
        <v>0</v>
      </c>
      <c r="E862">
        <v>12908</v>
      </c>
      <c r="F862" t="s">
        <v>8931</v>
      </c>
      <c r="G862" t="s">
        <v>8932</v>
      </c>
      <c r="H862" s="2">
        <v>0</v>
      </c>
      <c r="I862" s="2">
        <v>0</v>
      </c>
      <c r="J862" s="2">
        <v>0</v>
      </c>
      <c r="K862" s="14">
        <v>22.5</v>
      </c>
      <c r="L862" s="2">
        <v>0</v>
      </c>
      <c r="M862" s="2">
        <v>0</v>
      </c>
      <c r="N862" s="2">
        <v>0</v>
      </c>
      <c r="O862" s="2">
        <v>2.9250000000000003</v>
      </c>
      <c r="P862" s="2">
        <v>25.425000000000001</v>
      </c>
      <c r="Q862"/>
      <c r="R862" t="s">
        <v>9712</v>
      </c>
      <c r="S862" t="s">
        <v>9717</v>
      </c>
      <c r="T862" t="s">
        <v>9724</v>
      </c>
      <c r="U862" s="2" t="s">
        <v>9715</v>
      </c>
      <c r="V862" t="s">
        <v>7830</v>
      </c>
    </row>
    <row r="863" spans="1:22" ht="15.75" hidden="1" thickBot="1" x14ac:dyDescent="0.3">
      <c r="A863" t="s">
        <v>8270</v>
      </c>
      <c r="B863" s="12" t="s">
        <v>10682</v>
      </c>
      <c r="C863" t="s">
        <v>7503</v>
      </c>
      <c r="D863" t="s">
        <v>0</v>
      </c>
      <c r="E863">
        <v>1881</v>
      </c>
      <c r="G863" t="s">
        <v>1503</v>
      </c>
      <c r="H863" s="2">
        <v>0.82000000000000006</v>
      </c>
      <c r="I863" s="2">
        <v>0</v>
      </c>
      <c r="J863" s="2">
        <v>0</v>
      </c>
      <c r="K863" s="14">
        <v>8.1199999999999992</v>
      </c>
      <c r="L863" s="2">
        <v>0</v>
      </c>
      <c r="M863" s="2">
        <v>0</v>
      </c>
      <c r="N863" s="2">
        <v>0</v>
      </c>
      <c r="O863" s="2">
        <v>1.0555999999999999</v>
      </c>
      <c r="P863" s="2">
        <v>9.9955999999999996</v>
      </c>
      <c r="Q863" t="s">
        <v>8464</v>
      </c>
      <c r="R863" t="s">
        <v>9712</v>
      </c>
      <c r="S863" t="s">
        <v>9717</v>
      </c>
      <c r="T863" t="s">
        <v>9724</v>
      </c>
      <c r="U863" s="2" t="s">
        <v>9715</v>
      </c>
      <c r="V863" t="s">
        <v>7830</v>
      </c>
    </row>
    <row r="864" spans="1:22" ht="15.75" hidden="1" thickBot="1" x14ac:dyDescent="0.3">
      <c r="A864" t="s">
        <v>8270</v>
      </c>
      <c r="B864" s="12" t="s">
        <v>10681</v>
      </c>
      <c r="C864" t="s">
        <v>7503</v>
      </c>
      <c r="D864" t="s">
        <v>0</v>
      </c>
      <c r="E864">
        <v>1870</v>
      </c>
      <c r="G864" t="s">
        <v>1503</v>
      </c>
      <c r="H864" s="2">
        <v>0.82000000000000006</v>
      </c>
      <c r="I864" s="2">
        <v>0</v>
      </c>
      <c r="J864" s="2">
        <v>0</v>
      </c>
      <c r="K864" s="14">
        <v>8.1199999999999992</v>
      </c>
      <c r="L864" s="2">
        <v>0</v>
      </c>
      <c r="M864" s="2">
        <v>0</v>
      </c>
      <c r="N864" s="2">
        <v>0</v>
      </c>
      <c r="O864" s="2">
        <v>1.0555999999999999</v>
      </c>
      <c r="P864" s="2">
        <v>9.9955999999999996</v>
      </c>
      <c r="Q864" t="s">
        <v>8464</v>
      </c>
      <c r="R864" t="s">
        <v>9712</v>
      </c>
      <c r="S864" t="s">
        <v>9717</v>
      </c>
      <c r="T864" t="s">
        <v>9724</v>
      </c>
      <c r="U864" s="2" t="s">
        <v>9715</v>
      </c>
      <c r="V864" t="s">
        <v>7830</v>
      </c>
    </row>
    <row r="865" spans="1:22" ht="15.75" hidden="1" thickBot="1" x14ac:dyDescent="0.3">
      <c r="A865" t="s">
        <v>8270</v>
      </c>
      <c r="B865" s="12" t="s">
        <v>10680</v>
      </c>
      <c r="C865" t="s">
        <v>7503</v>
      </c>
      <c r="D865" t="s">
        <v>0</v>
      </c>
      <c r="E865">
        <v>1852</v>
      </c>
      <c r="G865" t="s">
        <v>1503</v>
      </c>
      <c r="H865" s="2">
        <v>0.33</v>
      </c>
      <c r="I865" s="2">
        <v>0</v>
      </c>
      <c r="J865" s="2">
        <v>0</v>
      </c>
      <c r="K865" s="14">
        <v>3.25</v>
      </c>
      <c r="L865" s="2">
        <v>0</v>
      </c>
      <c r="M865" s="2">
        <v>0</v>
      </c>
      <c r="N865" s="2">
        <v>0</v>
      </c>
      <c r="O865" s="2">
        <v>0.42249999999999999</v>
      </c>
      <c r="P865" s="2">
        <v>4.0025000000000004</v>
      </c>
      <c r="Q865" t="s">
        <v>8464</v>
      </c>
      <c r="R865" t="s">
        <v>9712</v>
      </c>
      <c r="S865" t="s">
        <v>9717</v>
      </c>
      <c r="T865" t="s">
        <v>9724</v>
      </c>
      <c r="U865" s="2" t="s">
        <v>9715</v>
      </c>
      <c r="V865" t="s">
        <v>7830</v>
      </c>
    </row>
    <row r="866" spans="1:22" ht="15.75" hidden="1" thickBot="1" x14ac:dyDescent="0.3">
      <c r="A866" t="s">
        <v>8270</v>
      </c>
      <c r="B866" s="12" t="s">
        <v>10681</v>
      </c>
      <c r="C866" t="s">
        <v>7503</v>
      </c>
      <c r="D866" t="s">
        <v>0</v>
      </c>
      <c r="E866">
        <v>659</v>
      </c>
      <c r="F866" t="s">
        <v>9130</v>
      </c>
      <c r="G866" t="s">
        <v>9131</v>
      </c>
      <c r="H866" s="2">
        <v>0</v>
      </c>
      <c r="I866" s="2">
        <v>0</v>
      </c>
      <c r="J866" s="2">
        <v>0</v>
      </c>
      <c r="K866" s="14">
        <v>7.3</v>
      </c>
      <c r="L866" s="2">
        <v>0</v>
      </c>
      <c r="M866" s="2">
        <v>0</v>
      </c>
      <c r="N866" s="2">
        <v>0</v>
      </c>
      <c r="O866" s="2">
        <v>0.94899999999999995</v>
      </c>
      <c r="P866" s="2">
        <v>8.2490000000000006</v>
      </c>
      <c r="Q866"/>
      <c r="R866" t="s">
        <v>9712</v>
      </c>
      <c r="S866" t="s">
        <v>9717</v>
      </c>
      <c r="T866" t="s">
        <v>9724</v>
      </c>
      <c r="U866" s="2" t="s">
        <v>9715</v>
      </c>
      <c r="V866" t="s">
        <v>7830</v>
      </c>
    </row>
    <row r="867" spans="1:22" ht="15.75" hidden="1" thickBot="1" x14ac:dyDescent="0.3">
      <c r="A867" t="s">
        <v>8270</v>
      </c>
      <c r="B867" s="12" t="s">
        <v>10681</v>
      </c>
      <c r="C867" t="s">
        <v>7503</v>
      </c>
      <c r="D867" t="s">
        <v>0</v>
      </c>
      <c r="E867">
        <v>903</v>
      </c>
      <c r="F867" t="s">
        <v>8823</v>
      </c>
      <c r="G867" t="s">
        <v>8824</v>
      </c>
      <c r="H867" s="2">
        <v>0</v>
      </c>
      <c r="I867" s="2">
        <v>0</v>
      </c>
      <c r="J867" s="2">
        <v>0</v>
      </c>
      <c r="K867" s="14">
        <v>23.01</v>
      </c>
      <c r="L867" s="2">
        <v>0</v>
      </c>
      <c r="M867" s="2">
        <v>0</v>
      </c>
      <c r="N867" s="2">
        <v>0</v>
      </c>
      <c r="O867" s="2">
        <v>2.9913000000000003</v>
      </c>
      <c r="P867" s="2">
        <v>26.001300000000001</v>
      </c>
      <c r="Q867"/>
      <c r="R867" t="s">
        <v>9712</v>
      </c>
      <c r="S867" t="s">
        <v>9717</v>
      </c>
      <c r="T867" t="s">
        <v>9724</v>
      </c>
      <c r="U867" s="2" t="s">
        <v>9715</v>
      </c>
      <c r="V867" t="s">
        <v>7830</v>
      </c>
    </row>
    <row r="868" spans="1:22" ht="15.75" hidden="1" thickBot="1" x14ac:dyDescent="0.3">
      <c r="A868" t="s">
        <v>8270</v>
      </c>
      <c r="B868" s="12" t="s">
        <v>10673</v>
      </c>
      <c r="C868" t="s">
        <v>7503</v>
      </c>
      <c r="D868" t="s">
        <v>0</v>
      </c>
      <c r="E868">
        <v>896</v>
      </c>
      <c r="F868" t="s">
        <v>8823</v>
      </c>
      <c r="G868" t="s">
        <v>8824</v>
      </c>
      <c r="H868" s="2">
        <v>0</v>
      </c>
      <c r="I868" s="2">
        <v>0</v>
      </c>
      <c r="J868" s="2">
        <v>0</v>
      </c>
      <c r="K868" s="14">
        <v>2.92</v>
      </c>
      <c r="L868" s="2">
        <v>0</v>
      </c>
      <c r="M868" s="2">
        <v>0</v>
      </c>
      <c r="N868" s="2">
        <v>0</v>
      </c>
      <c r="O868" s="2">
        <v>0.37959999999999999</v>
      </c>
      <c r="P868" s="2">
        <v>3.2995999999999999</v>
      </c>
      <c r="Q868"/>
      <c r="R868" t="s">
        <v>9712</v>
      </c>
      <c r="S868" t="s">
        <v>9717</v>
      </c>
      <c r="T868" t="s">
        <v>9724</v>
      </c>
      <c r="U868" s="2" t="s">
        <v>9715</v>
      </c>
      <c r="V868" t="s">
        <v>7830</v>
      </c>
    </row>
    <row r="869" spans="1:22" ht="15.75" hidden="1" thickBot="1" x14ac:dyDescent="0.3">
      <c r="A869" t="s">
        <v>8270</v>
      </c>
      <c r="B869" s="12" t="s">
        <v>10667</v>
      </c>
      <c r="C869" t="s">
        <v>7503</v>
      </c>
      <c r="D869" t="s">
        <v>0</v>
      </c>
      <c r="E869">
        <v>894</v>
      </c>
      <c r="F869" t="s">
        <v>8823</v>
      </c>
      <c r="G869" t="s">
        <v>8824</v>
      </c>
      <c r="H869" s="2">
        <v>0</v>
      </c>
      <c r="I869" s="2">
        <v>0</v>
      </c>
      <c r="J869" s="2">
        <v>0</v>
      </c>
      <c r="K869" s="14">
        <v>23.01</v>
      </c>
      <c r="L869" s="2">
        <v>0</v>
      </c>
      <c r="M869" s="2">
        <v>0</v>
      </c>
      <c r="N869" s="2">
        <v>0</v>
      </c>
      <c r="O869" s="2">
        <v>2.9913000000000003</v>
      </c>
      <c r="P869" s="2">
        <v>26.001300000000001</v>
      </c>
      <c r="Q869"/>
      <c r="R869" t="s">
        <v>9712</v>
      </c>
      <c r="S869" t="s">
        <v>9717</v>
      </c>
      <c r="T869" t="s">
        <v>9724</v>
      </c>
      <c r="U869" s="2" t="s">
        <v>9715</v>
      </c>
      <c r="V869" t="s">
        <v>7830</v>
      </c>
    </row>
    <row r="870" spans="1:22" ht="15.75" hidden="1" thickBot="1" x14ac:dyDescent="0.3">
      <c r="A870" t="s">
        <v>8270</v>
      </c>
      <c r="B870" s="12" t="s">
        <v>10679</v>
      </c>
      <c r="C870" t="s">
        <v>7503</v>
      </c>
      <c r="D870" t="s">
        <v>0</v>
      </c>
      <c r="E870">
        <v>325</v>
      </c>
      <c r="F870" t="s">
        <v>8847</v>
      </c>
      <c r="G870" t="s">
        <v>8848</v>
      </c>
      <c r="H870" s="2">
        <v>0</v>
      </c>
      <c r="I870" s="2">
        <v>0</v>
      </c>
      <c r="J870" s="2">
        <v>0</v>
      </c>
      <c r="K870" s="14">
        <v>2.57</v>
      </c>
      <c r="L870" s="2">
        <v>0</v>
      </c>
      <c r="M870" s="2">
        <v>0</v>
      </c>
      <c r="N870" s="2">
        <v>0</v>
      </c>
      <c r="O870" s="2">
        <v>0.33410000000000001</v>
      </c>
      <c r="P870" s="2">
        <v>2.9040999999999997</v>
      </c>
      <c r="Q870"/>
      <c r="R870" t="s">
        <v>9712</v>
      </c>
      <c r="S870" t="s">
        <v>9717</v>
      </c>
      <c r="T870" t="s">
        <v>9724</v>
      </c>
      <c r="U870" s="2" t="s">
        <v>9715</v>
      </c>
      <c r="V870" t="s">
        <v>7830</v>
      </c>
    </row>
    <row r="871" spans="1:22" ht="15.75" hidden="1" thickBot="1" x14ac:dyDescent="0.3">
      <c r="A871" t="s">
        <v>8270</v>
      </c>
      <c r="B871" s="12" t="s">
        <v>10668</v>
      </c>
      <c r="C871" t="s">
        <v>7503</v>
      </c>
      <c r="D871" t="s">
        <v>0</v>
      </c>
      <c r="E871">
        <v>89</v>
      </c>
      <c r="F871" t="s">
        <v>8847</v>
      </c>
      <c r="G871" t="s">
        <v>8848</v>
      </c>
      <c r="H871" s="2">
        <v>0</v>
      </c>
      <c r="I871" s="2">
        <v>0</v>
      </c>
      <c r="J871" s="2">
        <v>0</v>
      </c>
      <c r="K871" s="14">
        <v>4.5999999999999996</v>
      </c>
      <c r="L871" s="2">
        <v>0</v>
      </c>
      <c r="M871" s="2">
        <v>0</v>
      </c>
      <c r="N871" s="2">
        <v>0</v>
      </c>
      <c r="O871" s="2">
        <v>0.59799999999999998</v>
      </c>
      <c r="P871" s="2">
        <v>5.1979999999999995</v>
      </c>
      <c r="Q871"/>
      <c r="R871" t="s">
        <v>9712</v>
      </c>
      <c r="S871" t="s">
        <v>9717</v>
      </c>
      <c r="T871" t="s">
        <v>9724</v>
      </c>
      <c r="U871" s="2" t="s">
        <v>9715</v>
      </c>
      <c r="V871" t="s">
        <v>7830</v>
      </c>
    </row>
    <row r="872" spans="1:22" ht="15.75" hidden="1" thickBot="1" x14ac:dyDescent="0.3">
      <c r="A872" t="s">
        <v>8270</v>
      </c>
      <c r="B872" s="12" t="s">
        <v>10668</v>
      </c>
      <c r="C872" t="s">
        <v>7503</v>
      </c>
      <c r="D872" t="s">
        <v>0</v>
      </c>
      <c r="E872">
        <v>87</v>
      </c>
      <c r="F872" t="s">
        <v>8847</v>
      </c>
      <c r="G872" t="s">
        <v>8848</v>
      </c>
      <c r="H872" s="2">
        <v>0</v>
      </c>
      <c r="I872" s="2">
        <v>0</v>
      </c>
      <c r="J872" s="2">
        <v>0</v>
      </c>
      <c r="K872" s="14">
        <v>3.76</v>
      </c>
      <c r="L872" s="2">
        <v>0</v>
      </c>
      <c r="M872" s="2">
        <v>0</v>
      </c>
      <c r="N872" s="2">
        <v>0</v>
      </c>
      <c r="O872" s="2">
        <v>0.48880000000000001</v>
      </c>
      <c r="P872" s="2">
        <v>4.2488000000000001</v>
      </c>
      <c r="Q872"/>
      <c r="R872" t="s">
        <v>9712</v>
      </c>
      <c r="S872" t="s">
        <v>9717</v>
      </c>
      <c r="T872" t="s">
        <v>9724</v>
      </c>
      <c r="U872" s="2" t="s">
        <v>9715</v>
      </c>
      <c r="V872" t="s">
        <v>7830</v>
      </c>
    </row>
    <row r="873" spans="1:22" ht="15.75" hidden="1" thickBot="1" x14ac:dyDescent="0.3">
      <c r="A873" t="s">
        <v>8270</v>
      </c>
      <c r="B873" s="12" t="s">
        <v>10679</v>
      </c>
      <c r="C873" t="s">
        <v>7503</v>
      </c>
      <c r="D873" t="s">
        <v>0</v>
      </c>
      <c r="E873">
        <v>20007</v>
      </c>
      <c r="F873" t="s">
        <v>5962</v>
      </c>
      <c r="G873" t="s">
        <v>5963</v>
      </c>
      <c r="H873" s="2">
        <v>0</v>
      </c>
      <c r="I873" s="2">
        <v>0</v>
      </c>
      <c r="J873" s="2">
        <v>0</v>
      </c>
      <c r="K873" s="14">
        <v>6.2</v>
      </c>
      <c r="L873" s="2">
        <v>0</v>
      </c>
      <c r="M873" s="2">
        <v>0</v>
      </c>
      <c r="N873" s="2">
        <v>0</v>
      </c>
      <c r="O873" s="2">
        <v>0.80600000000000005</v>
      </c>
      <c r="P873" s="2">
        <v>7.0060000000000002</v>
      </c>
      <c r="Q873"/>
      <c r="R873" t="s">
        <v>9712</v>
      </c>
      <c r="S873" t="s">
        <v>9717</v>
      </c>
      <c r="T873" t="s">
        <v>9724</v>
      </c>
      <c r="U873" s="2" t="s">
        <v>9715</v>
      </c>
      <c r="V873" t="s">
        <v>7830</v>
      </c>
    </row>
    <row r="874" spans="1:22" ht="15.75" hidden="1" thickBot="1" x14ac:dyDescent="0.3">
      <c r="A874" t="s">
        <v>8270</v>
      </c>
      <c r="B874" s="12" t="s">
        <v>10679</v>
      </c>
      <c r="C874" t="s">
        <v>7503</v>
      </c>
      <c r="D874" t="s">
        <v>0</v>
      </c>
      <c r="E874">
        <v>7747</v>
      </c>
      <c r="F874" t="s">
        <v>5962</v>
      </c>
      <c r="G874" t="s">
        <v>5963</v>
      </c>
      <c r="H874" s="2">
        <v>0</v>
      </c>
      <c r="I874" s="2">
        <v>0</v>
      </c>
      <c r="J874" s="2">
        <v>0</v>
      </c>
      <c r="K874" s="14">
        <v>139.9</v>
      </c>
      <c r="L874" s="2">
        <v>0</v>
      </c>
      <c r="M874" s="2">
        <v>0</v>
      </c>
      <c r="N874" s="2">
        <v>0</v>
      </c>
      <c r="O874" s="2">
        <v>18.187000000000001</v>
      </c>
      <c r="P874" s="2">
        <v>158.08700000000002</v>
      </c>
      <c r="Q874"/>
      <c r="R874" t="s">
        <v>9712</v>
      </c>
      <c r="S874" t="s">
        <v>9717</v>
      </c>
      <c r="T874" t="s">
        <v>9724</v>
      </c>
      <c r="U874" s="2" t="s">
        <v>9715</v>
      </c>
      <c r="V874" t="s">
        <v>7830</v>
      </c>
    </row>
    <row r="875" spans="1:22" ht="15.75" hidden="1" thickBot="1" x14ac:dyDescent="0.3">
      <c r="A875" t="s">
        <v>8270</v>
      </c>
      <c r="B875" s="12" t="s">
        <v>10678</v>
      </c>
      <c r="C875" t="s">
        <v>7503</v>
      </c>
      <c r="D875" t="s">
        <v>0</v>
      </c>
      <c r="E875">
        <v>24608</v>
      </c>
      <c r="F875" t="s">
        <v>2158</v>
      </c>
      <c r="G875" t="s">
        <v>2159</v>
      </c>
      <c r="H875" s="2">
        <v>1.6700000000000002</v>
      </c>
      <c r="I875" s="2">
        <v>0</v>
      </c>
      <c r="J875" s="2">
        <v>0</v>
      </c>
      <c r="K875" s="14">
        <v>16.22</v>
      </c>
      <c r="L875" s="2">
        <v>0</v>
      </c>
      <c r="M875" s="2">
        <v>0</v>
      </c>
      <c r="N875" s="2">
        <v>0</v>
      </c>
      <c r="O875" s="2">
        <v>2.1086</v>
      </c>
      <c r="P875" s="2">
        <v>19.9986</v>
      </c>
      <c r="Q875"/>
      <c r="R875" t="s">
        <v>9712</v>
      </c>
      <c r="S875" t="s">
        <v>9717</v>
      </c>
      <c r="T875" t="s">
        <v>9724</v>
      </c>
      <c r="U875" s="2" t="s">
        <v>9715</v>
      </c>
      <c r="V875" t="s">
        <v>7830</v>
      </c>
    </row>
    <row r="876" spans="1:22" ht="15.75" hidden="1" thickBot="1" x14ac:dyDescent="0.3">
      <c r="A876" t="s">
        <v>8270</v>
      </c>
      <c r="B876" s="12" t="s">
        <v>10676</v>
      </c>
      <c r="C876" t="s">
        <v>7503</v>
      </c>
      <c r="D876" t="s">
        <v>0</v>
      </c>
      <c r="E876">
        <v>107</v>
      </c>
      <c r="F876" t="s">
        <v>8945</v>
      </c>
      <c r="G876" t="s">
        <v>8946</v>
      </c>
      <c r="H876" s="2">
        <v>1.46</v>
      </c>
      <c r="I876" s="2">
        <v>0</v>
      </c>
      <c r="J876" s="2">
        <v>0</v>
      </c>
      <c r="K876" s="14">
        <v>16.41</v>
      </c>
      <c r="L876" s="2">
        <v>0</v>
      </c>
      <c r="M876" s="2">
        <v>0</v>
      </c>
      <c r="N876" s="2">
        <v>0</v>
      </c>
      <c r="O876" s="2">
        <v>2.1333000000000002</v>
      </c>
      <c r="P876" s="2">
        <v>20.003300000000003</v>
      </c>
      <c r="Q876"/>
      <c r="R876" t="s">
        <v>9712</v>
      </c>
      <c r="S876" t="s">
        <v>9717</v>
      </c>
      <c r="T876" t="s">
        <v>9724</v>
      </c>
      <c r="U876" s="2" t="s">
        <v>9715</v>
      </c>
      <c r="V876" t="s">
        <v>7830</v>
      </c>
    </row>
    <row r="877" spans="1:22" ht="15.75" hidden="1" thickBot="1" x14ac:dyDescent="0.3">
      <c r="A877" t="s">
        <v>8270</v>
      </c>
      <c r="B877" s="12" t="s">
        <v>10670</v>
      </c>
      <c r="C877" t="s">
        <v>7503</v>
      </c>
      <c r="D877" t="s">
        <v>0</v>
      </c>
      <c r="E877">
        <v>74416</v>
      </c>
      <c r="F877" t="s">
        <v>8945</v>
      </c>
      <c r="G877" t="s">
        <v>8946</v>
      </c>
      <c r="H877" s="2">
        <v>2.5499999999999998</v>
      </c>
      <c r="I877" s="2">
        <v>0</v>
      </c>
      <c r="J877" s="2">
        <v>0</v>
      </c>
      <c r="K877" s="14">
        <v>29.6</v>
      </c>
      <c r="L877" s="2">
        <v>0</v>
      </c>
      <c r="M877" s="2">
        <v>0</v>
      </c>
      <c r="N877" s="2">
        <v>0</v>
      </c>
      <c r="O877" s="2">
        <v>3.8480000000000003</v>
      </c>
      <c r="P877" s="2">
        <v>35.997999999999998</v>
      </c>
      <c r="Q877"/>
      <c r="R877" t="s">
        <v>9712</v>
      </c>
      <c r="S877" t="s">
        <v>9717</v>
      </c>
      <c r="T877" t="s">
        <v>9724</v>
      </c>
      <c r="U877" s="2" t="s">
        <v>9715</v>
      </c>
      <c r="V877" t="s">
        <v>7830</v>
      </c>
    </row>
    <row r="878" spans="1:22" ht="15.75" hidden="1" thickBot="1" x14ac:dyDescent="0.3">
      <c r="A878" t="s">
        <v>8270</v>
      </c>
      <c r="B878" s="12" t="s">
        <v>10675</v>
      </c>
      <c r="C878" t="s">
        <v>7503</v>
      </c>
      <c r="D878" t="s">
        <v>0</v>
      </c>
      <c r="E878">
        <v>2095</v>
      </c>
      <c r="F878" t="s">
        <v>8929</v>
      </c>
      <c r="G878" t="s">
        <v>8930</v>
      </c>
      <c r="H878" s="2">
        <v>0</v>
      </c>
      <c r="I878" s="2">
        <v>0</v>
      </c>
      <c r="J878" s="2">
        <v>0</v>
      </c>
      <c r="K878" s="14">
        <v>22.13</v>
      </c>
      <c r="L878" s="2">
        <v>0</v>
      </c>
      <c r="M878" s="2">
        <v>0</v>
      </c>
      <c r="N878" s="2">
        <v>0</v>
      </c>
      <c r="O878" s="2">
        <v>2.8769</v>
      </c>
      <c r="P878" s="2">
        <v>25.006899999999998</v>
      </c>
      <c r="Q878"/>
      <c r="R878" t="s">
        <v>9712</v>
      </c>
      <c r="S878" t="s">
        <v>9717</v>
      </c>
      <c r="T878" t="s">
        <v>9724</v>
      </c>
      <c r="U878" s="2" t="s">
        <v>9715</v>
      </c>
      <c r="V878" t="s">
        <v>7830</v>
      </c>
    </row>
    <row r="879" spans="1:22" ht="15.75" hidden="1" thickBot="1" x14ac:dyDescent="0.3">
      <c r="A879" t="s">
        <v>8270</v>
      </c>
      <c r="B879" s="12" t="s">
        <v>10675</v>
      </c>
      <c r="C879" t="s">
        <v>7503</v>
      </c>
      <c r="D879" t="s">
        <v>0</v>
      </c>
      <c r="E879">
        <v>105</v>
      </c>
      <c r="F879" t="s">
        <v>8843</v>
      </c>
      <c r="G879" t="s">
        <v>8844</v>
      </c>
      <c r="H879" s="2">
        <v>0</v>
      </c>
      <c r="I879" s="2">
        <v>0</v>
      </c>
      <c r="J879" s="2">
        <v>0</v>
      </c>
      <c r="K879" s="14">
        <v>8.41</v>
      </c>
      <c r="L879" s="2">
        <v>0</v>
      </c>
      <c r="M879" s="2">
        <v>0</v>
      </c>
      <c r="N879" s="2">
        <v>0</v>
      </c>
      <c r="O879" s="2">
        <v>1.0933000000000002</v>
      </c>
      <c r="P879" s="2">
        <v>9.5032999999999994</v>
      </c>
      <c r="Q879"/>
      <c r="R879" t="s">
        <v>9712</v>
      </c>
      <c r="S879" t="s">
        <v>9717</v>
      </c>
      <c r="T879" t="s">
        <v>9724</v>
      </c>
      <c r="U879" s="2" t="s">
        <v>9715</v>
      </c>
      <c r="V879" t="s">
        <v>7830</v>
      </c>
    </row>
    <row r="880" spans="1:22" ht="15.75" hidden="1" thickBot="1" x14ac:dyDescent="0.3">
      <c r="A880" t="s">
        <v>8270</v>
      </c>
      <c r="B880" s="12" t="s">
        <v>10675</v>
      </c>
      <c r="C880" t="s">
        <v>7503</v>
      </c>
      <c r="D880" t="s">
        <v>0</v>
      </c>
      <c r="E880">
        <v>10386</v>
      </c>
      <c r="F880" t="s">
        <v>8977</v>
      </c>
      <c r="G880" t="s">
        <v>8978</v>
      </c>
      <c r="H880" s="2">
        <v>1.6500000000000001</v>
      </c>
      <c r="I880" s="2">
        <v>0</v>
      </c>
      <c r="J880" s="2">
        <v>0</v>
      </c>
      <c r="K880" s="14">
        <v>16.239999999999998</v>
      </c>
      <c r="L880" s="2">
        <v>0</v>
      </c>
      <c r="M880" s="2">
        <v>0</v>
      </c>
      <c r="N880" s="2">
        <v>0</v>
      </c>
      <c r="O880" s="2">
        <v>2.1111999999999997</v>
      </c>
      <c r="P880" s="2">
        <v>20.001199999999997</v>
      </c>
      <c r="Q880"/>
      <c r="R880" t="s">
        <v>9712</v>
      </c>
      <c r="S880" t="s">
        <v>9717</v>
      </c>
      <c r="T880" t="s">
        <v>9724</v>
      </c>
      <c r="U880" s="2" t="s">
        <v>9715</v>
      </c>
      <c r="V880" t="s">
        <v>7830</v>
      </c>
    </row>
    <row r="881" spans="1:22" ht="15.75" hidden="1" thickBot="1" x14ac:dyDescent="0.3">
      <c r="A881" t="s">
        <v>8270</v>
      </c>
      <c r="B881" s="12" t="s">
        <v>10671</v>
      </c>
      <c r="C881" t="s">
        <v>7503</v>
      </c>
      <c r="D881" t="s">
        <v>0</v>
      </c>
      <c r="E881">
        <v>9996</v>
      </c>
      <c r="F881" t="s">
        <v>8977</v>
      </c>
      <c r="G881" t="s">
        <v>8978</v>
      </c>
      <c r="H881" s="2">
        <v>0.77</v>
      </c>
      <c r="I881" s="2">
        <v>0</v>
      </c>
      <c r="J881" s="2">
        <v>0</v>
      </c>
      <c r="K881" s="14">
        <v>8.17</v>
      </c>
      <c r="L881" s="2">
        <v>0</v>
      </c>
      <c r="M881" s="2">
        <v>0</v>
      </c>
      <c r="N881" s="2">
        <v>0</v>
      </c>
      <c r="O881" s="2">
        <v>1.0621</v>
      </c>
      <c r="P881" s="2">
        <v>10.002099999999999</v>
      </c>
      <c r="Q881"/>
      <c r="R881" t="s">
        <v>9712</v>
      </c>
      <c r="S881" t="s">
        <v>9717</v>
      </c>
      <c r="T881" t="s">
        <v>9724</v>
      </c>
      <c r="U881" s="2" t="s">
        <v>9715</v>
      </c>
      <c r="V881" t="s">
        <v>7830</v>
      </c>
    </row>
    <row r="882" spans="1:22" ht="15.75" hidden="1" thickBot="1" x14ac:dyDescent="0.3">
      <c r="A882" t="s">
        <v>8270</v>
      </c>
      <c r="B882" s="12" t="s">
        <v>10671</v>
      </c>
      <c r="C882" t="s">
        <v>7503</v>
      </c>
      <c r="D882" t="s">
        <v>0</v>
      </c>
      <c r="E882">
        <v>9940</v>
      </c>
      <c r="F882" t="s">
        <v>8977</v>
      </c>
      <c r="G882" t="s">
        <v>8978</v>
      </c>
      <c r="H882" s="2">
        <v>0.72</v>
      </c>
      <c r="I882" s="2">
        <v>0</v>
      </c>
      <c r="J882" s="2">
        <v>0</v>
      </c>
      <c r="K882" s="14">
        <v>8.2100000000000009</v>
      </c>
      <c r="L882" s="2">
        <v>0</v>
      </c>
      <c r="M882" s="2">
        <v>0</v>
      </c>
      <c r="N882" s="2">
        <v>0</v>
      </c>
      <c r="O882" s="2">
        <v>1.0673000000000001</v>
      </c>
      <c r="P882" s="2">
        <v>9.997300000000001</v>
      </c>
      <c r="Q882"/>
      <c r="R882" t="s">
        <v>9712</v>
      </c>
      <c r="S882" t="s">
        <v>9717</v>
      </c>
      <c r="T882" t="s">
        <v>9724</v>
      </c>
      <c r="U882" s="2" t="s">
        <v>9715</v>
      </c>
      <c r="V882" t="s">
        <v>7830</v>
      </c>
    </row>
    <row r="883" spans="1:22" ht="15.75" hidden="1" thickBot="1" x14ac:dyDescent="0.3">
      <c r="A883" t="s">
        <v>8270</v>
      </c>
      <c r="B883" s="12" t="s">
        <v>10667</v>
      </c>
      <c r="C883" t="s">
        <v>7503</v>
      </c>
      <c r="D883" t="s">
        <v>0</v>
      </c>
      <c r="E883">
        <v>9535</v>
      </c>
      <c r="F883" t="s">
        <v>8977</v>
      </c>
      <c r="G883" t="s">
        <v>8978</v>
      </c>
      <c r="H883" s="2">
        <v>1.54</v>
      </c>
      <c r="I883" s="2">
        <v>0</v>
      </c>
      <c r="J883" s="2">
        <v>0</v>
      </c>
      <c r="K883" s="14">
        <v>16.34</v>
      </c>
      <c r="L883" s="2">
        <v>0</v>
      </c>
      <c r="M883" s="2">
        <v>0</v>
      </c>
      <c r="N883" s="2">
        <v>0</v>
      </c>
      <c r="O883" s="2">
        <v>2.1242000000000001</v>
      </c>
      <c r="P883" s="2">
        <v>20.004199999999997</v>
      </c>
      <c r="Q883"/>
      <c r="R883" t="s">
        <v>9712</v>
      </c>
      <c r="S883" t="s">
        <v>9717</v>
      </c>
      <c r="T883" t="s">
        <v>9724</v>
      </c>
      <c r="U883" s="2" t="s">
        <v>9715</v>
      </c>
      <c r="V883" t="s">
        <v>7830</v>
      </c>
    </row>
    <row r="884" spans="1:22" ht="15.75" hidden="1" thickBot="1" x14ac:dyDescent="0.3">
      <c r="A884" t="s">
        <v>8270</v>
      </c>
      <c r="B884" s="12" t="s">
        <v>10674</v>
      </c>
      <c r="C884" t="s">
        <v>7503</v>
      </c>
      <c r="D884" t="s">
        <v>0</v>
      </c>
      <c r="E884">
        <v>111</v>
      </c>
      <c r="F884" t="s">
        <v>6816</v>
      </c>
      <c r="G884" t="s">
        <v>6817</v>
      </c>
      <c r="H884" s="2">
        <v>0</v>
      </c>
      <c r="I884" s="2">
        <v>0</v>
      </c>
      <c r="J884" s="2">
        <v>0</v>
      </c>
      <c r="K884" s="14">
        <v>12.76</v>
      </c>
      <c r="L884" s="2">
        <v>0</v>
      </c>
      <c r="M884" s="2">
        <v>0</v>
      </c>
      <c r="N884" s="2">
        <v>0</v>
      </c>
      <c r="O884" s="2">
        <v>1.6588000000000001</v>
      </c>
      <c r="P884" s="2">
        <v>14.418799999999999</v>
      </c>
      <c r="Q884"/>
      <c r="R884" t="s">
        <v>9712</v>
      </c>
      <c r="S884" t="s">
        <v>9717</v>
      </c>
      <c r="T884" t="s">
        <v>9724</v>
      </c>
      <c r="U884" s="2" t="s">
        <v>9715</v>
      </c>
      <c r="V884" t="s">
        <v>7830</v>
      </c>
    </row>
    <row r="885" spans="1:22" ht="15.75" hidden="1" thickBot="1" x14ac:dyDescent="0.3">
      <c r="A885" t="s">
        <v>8270</v>
      </c>
      <c r="B885" s="12" t="s">
        <v>10673</v>
      </c>
      <c r="C885" t="s">
        <v>7503</v>
      </c>
      <c r="D885" t="s">
        <v>0</v>
      </c>
      <c r="E885">
        <v>977</v>
      </c>
      <c r="F885" t="s">
        <v>9961</v>
      </c>
      <c r="G885" t="s">
        <v>9944</v>
      </c>
      <c r="H885" s="2">
        <v>0</v>
      </c>
      <c r="I885" s="2">
        <v>0</v>
      </c>
      <c r="J885" s="2">
        <v>0</v>
      </c>
      <c r="K885" s="14">
        <v>7.08</v>
      </c>
      <c r="L885" s="2">
        <v>0</v>
      </c>
      <c r="M885" s="2">
        <v>0</v>
      </c>
      <c r="N885" s="2">
        <v>0</v>
      </c>
      <c r="O885" s="2">
        <v>0.9204</v>
      </c>
      <c r="P885" s="2">
        <v>8.0004000000000008</v>
      </c>
      <c r="Q885"/>
      <c r="R885" t="s">
        <v>9712</v>
      </c>
      <c r="S885" t="s">
        <v>9717</v>
      </c>
      <c r="T885" t="s">
        <v>9724</v>
      </c>
      <c r="U885" s="2" t="s">
        <v>9715</v>
      </c>
      <c r="V885" t="s">
        <v>7830</v>
      </c>
    </row>
    <row r="886" spans="1:22" ht="15.75" hidden="1" thickBot="1" x14ac:dyDescent="0.3">
      <c r="A886" t="s">
        <v>8270</v>
      </c>
      <c r="B886" s="12" t="s">
        <v>10673</v>
      </c>
      <c r="C886" t="s">
        <v>7503</v>
      </c>
      <c r="D886" t="s">
        <v>0</v>
      </c>
      <c r="E886">
        <v>19787</v>
      </c>
      <c r="F886" t="s">
        <v>1359</v>
      </c>
      <c r="G886" t="s">
        <v>1360</v>
      </c>
      <c r="H886" s="2">
        <v>1.23</v>
      </c>
      <c r="I886" s="2">
        <v>0</v>
      </c>
      <c r="J886" s="2">
        <v>0</v>
      </c>
      <c r="K886" s="14">
        <v>12.19</v>
      </c>
      <c r="L886" s="2">
        <v>0</v>
      </c>
      <c r="M886" s="2">
        <v>0</v>
      </c>
      <c r="N886" s="2">
        <v>0</v>
      </c>
      <c r="O886" s="2">
        <v>1.5847</v>
      </c>
      <c r="P886" s="2">
        <v>15.0047</v>
      </c>
      <c r="Q886"/>
      <c r="R886" t="s">
        <v>9712</v>
      </c>
      <c r="S886" t="s">
        <v>9717</v>
      </c>
      <c r="T886" t="s">
        <v>9724</v>
      </c>
      <c r="U886" s="2" t="s">
        <v>9715</v>
      </c>
      <c r="V886" t="s">
        <v>7830</v>
      </c>
    </row>
    <row r="887" spans="1:22" ht="15.75" hidden="1" thickBot="1" x14ac:dyDescent="0.3">
      <c r="A887" t="s">
        <v>8270</v>
      </c>
      <c r="B887" s="12" t="s">
        <v>10673</v>
      </c>
      <c r="C887" t="s">
        <v>7503</v>
      </c>
      <c r="D887" t="s">
        <v>0</v>
      </c>
      <c r="E887">
        <v>1681</v>
      </c>
      <c r="F887" t="s">
        <v>8877</v>
      </c>
      <c r="G887" t="s">
        <v>8878</v>
      </c>
      <c r="H887" s="2">
        <v>0</v>
      </c>
      <c r="I887" s="2">
        <v>0</v>
      </c>
      <c r="J887" s="2">
        <v>0</v>
      </c>
      <c r="K887" s="14">
        <v>27.88</v>
      </c>
      <c r="L887" s="2">
        <v>0</v>
      </c>
      <c r="M887" s="2">
        <v>0</v>
      </c>
      <c r="N887" s="2">
        <v>0</v>
      </c>
      <c r="O887" s="2">
        <v>3.6244000000000001</v>
      </c>
      <c r="P887" s="2">
        <v>31.5044</v>
      </c>
      <c r="Q887"/>
      <c r="R887" t="s">
        <v>9712</v>
      </c>
      <c r="S887" t="s">
        <v>9717</v>
      </c>
      <c r="T887" t="s">
        <v>9724</v>
      </c>
      <c r="U887" s="2" t="s">
        <v>9715</v>
      </c>
      <c r="V887" t="s">
        <v>7830</v>
      </c>
    </row>
    <row r="888" spans="1:22" ht="15.75" hidden="1" thickBot="1" x14ac:dyDescent="0.3">
      <c r="A888" t="s">
        <v>8270</v>
      </c>
      <c r="B888" s="12" t="s">
        <v>10671</v>
      </c>
      <c r="C888" t="s">
        <v>7503</v>
      </c>
      <c r="D888" t="s">
        <v>0</v>
      </c>
      <c r="E888">
        <v>1610</v>
      </c>
      <c r="F888" t="s">
        <v>8877</v>
      </c>
      <c r="G888" t="s">
        <v>8878</v>
      </c>
      <c r="H888" s="2">
        <v>0</v>
      </c>
      <c r="I888" s="2">
        <v>0</v>
      </c>
      <c r="J888" s="2">
        <v>0</v>
      </c>
      <c r="K888" s="14">
        <v>49.29</v>
      </c>
      <c r="L888" s="2">
        <v>0</v>
      </c>
      <c r="M888" s="2">
        <v>0</v>
      </c>
      <c r="N888" s="2">
        <v>0</v>
      </c>
      <c r="O888" s="2">
        <v>6.4077000000000002</v>
      </c>
      <c r="P888" s="2">
        <v>55.697699999999998</v>
      </c>
      <c r="Q888"/>
      <c r="R888" t="s">
        <v>9712</v>
      </c>
      <c r="S888" t="s">
        <v>9717</v>
      </c>
      <c r="T888" t="s">
        <v>9724</v>
      </c>
      <c r="U888" s="2" t="s">
        <v>9715</v>
      </c>
      <c r="V888" t="s">
        <v>7830</v>
      </c>
    </row>
    <row r="889" spans="1:22" ht="15.75" hidden="1" thickBot="1" x14ac:dyDescent="0.3">
      <c r="A889" t="s">
        <v>8270</v>
      </c>
      <c r="B889" s="12" t="s">
        <v>10671</v>
      </c>
      <c r="C889" t="s">
        <v>7503</v>
      </c>
      <c r="D889" t="s">
        <v>0</v>
      </c>
      <c r="E889">
        <v>594</v>
      </c>
      <c r="F889" t="s">
        <v>10703</v>
      </c>
      <c r="G889" t="s">
        <v>10704</v>
      </c>
      <c r="H889" s="2">
        <v>0</v>
      </c>
      <c r="I889" s="2">
        <v>0</v>
      </c>
      <c r="J889" s="2">
        <v>0</v>
      </c>
      <c r="K889" s="14">
        <v>64.8</v>
      </c>
      <c r="L889" s="2">
        <v>0</v>
      </c>
      <c r="M889" s="2">
        <v>0</v>
      </c>
      <c r="N889" s="2">
        <v>0</v>
      </c>
      <c r="O889" s="2">
        <v>8.4239999999999995</v>
      </c>
      <c r="P889" s="2">
        <v>73.22399999999999</v>
      </c>
      <c r="Q889"/>
      <c r="R889" t="s">
        <v>9712</v>
      </c>
      <c r="S889" t="s">
        <v>9717</v>
      </c>
      <c r="T889" t="s">
        <v>9724</v>
      </c>
      <c r="U889" s="2" t="s">
        <v>9715</v>
      </c>
      <c r="V889" t="s">
        <v>7830</v>
      </c>
    </row>
    <row r="890" spans="1:22" ht="15.75" hidden="1" thickBot="1" x14ac:dyDescent="0.3">
      <c r="A890" t="s">
        <v>8270</v>
      </c>
      <c r="B890" s="12" t="s">
        <v>10668</v>
      </c>
      <c r="C890" t="s">
        <v>7503</v>
      </c>
      <c r="D890" t="s">
        <v>0</v>
      </c>
      <c r="E890">
        <v>228</v>
      </c>
      <c r="F890" t="s">
        <v>8916</v>
      </c>
      <c r="G890" t="s">
        <v>8917</v>
      </c>
      <c r="H890" s="2">
        <v>0</v>
      </c>
      <c r="I890" s="2">
        <v>0</v>
      </c>
      <c r="J890" s="2">
        <v>0</v>
      </c>
      <c r="K890" s="14">
        <v>12.17</v>
      </c>
      <c r="L890" s="2">
        <v>0</v>
      </c>
      <c r="M890" s="2">
        <v>0</v>
      </c>
      <c r="N890" s="2">
        <v>0</v>
      </c>
      <c r="O890" s="2">
        <v>1.5821000000000001</v>
      </c>
      <c r="P890" s="2">
        <v>13.7521</v>
      </c>
      <c r="Q890"/>
      <c r="R890" t="s">
        <v>9712</v>
      </c>
      <c r="S890" t="s">
        <v>9717</v>
      </c>
      <c r="T890" t="s">
        <v>9724</v>
      </c>
      <c r="U890" s="2" t="s">
        <v>9715</v>
      </c>
      <c r="V890" t="s">
        <v>7830</v>
      </c>
    </row>
    <row r="891" spans="1:22" ht="15.75" hidden="1" thickBot="1" x14ac:dyDescent="0.3">
      <c r="A891" t="s">
        <v>8270</v>
      </c>
      <c r="B891" s="12" t="s">
        <v>10667</v>
      </c>
      <c r="C891" t="s">
        <v>7503</v>
      </c>
      <c r="D891" t="s">
        <v>0</v>
      </c>
      <c r="E891">
        <v>20600</v>
      </c>
      <c r="F891" t="s">
        <v>1407</v>
      </c>
      <c r="G891" t="s">
        <v>1408</v>
      </c>
      <c r="H891" s="2">
        <v>1.4</v>
      </c>
      <c r="I891" s="2">
        <v>0</v>
      </c>
      <c r="J891" s="2">
        <v>0</v>
      </c>
      <c r="K891" s="14">
        <v>16.46</v>
      </c>
      <c r="L891" s="2">
        <v>0</v>
      </c>
      <c r="M891" s="2">
        <v>0</v>
      </c>
      <c r="N891" s="2">
        <v>0</v>
      </c>
      <c r="O891" s="2">
        <v>2.1398000000000001</v>
      </c>
      <c r="P891" s="2">
        <v>19.9998</v>
      </c>
      <c r="Q891"/>
      <c r="R891" t="s">
        <v>9712</v>
      </c>
      <c r="S891" t="s">
        <v>9717</v>
      </c>
      <c r="T891" t="s">
        <v>9724</v>
      </c>
      <c r="U891" s="2" t="s">
        <v>9715</v>
      </c>
      <c r="V891" t="s">
        <v>7830</v>
      </c>
    </row>
    <row r="892" spans="1:22" ht="15.75" hidden="1" thickBot="1" x14ac:dyDescent="0.3">
      <c r="A892" t="s">
        <v>8270</v>
      </c>
      <c r="B892" s="12" t="s">
        <v>10342</v>
      </c>
      <c r="C892" t="s">
        <v>7503</v>
      </c>
      <c r="D892" t="s">
        <v>0</v>
      </c>
      <c r="E892">
        <v>1292</v>
      </c>
      <c r="F892" t="s">
        <v>9420</v>
      </c>
      <c r="G892" t="s">
        <v>9421</v>
      </c>
      <c r="H892" s="2">
        <v>0</v>
      </c>
      <c r="I892" s="2">
        <v>0</v>
      </c>
      <c r="J892" s="2">
        <v>0</v>
      </c>
      <c r="K892" s="14">
        <v>75</v>
      </c>
      <c r="L892" s="2">
        <v>0</v>
      </c>
      <c r="M892" s="2">
        <v>0</v>
      </c>
      <c r="N892" s="2">
        <v>0</v>
      </c>
      <c r="O892" s="2">
        <v>9.75</v>
      </c>
      <c r="P892" s="2">
        <v>84.75</v>
      </c>
      <c r="Q892"/>
      <c r="R892" t="s">
        <v>9712</v>
      </c>
      <c r="S892" t="s">
        <v>9717</v>
      </c>
      <c r="T892" t="s">
        <v>9724</v>
      </c>
      <c r="U892" s="2" t="s">
        <v>9715</v>
      </c>
      <c r="V892" t="s">
        <v>7830</v>
      </c>
    </row>
    <row r="893" spans="1:22" ht="15.75" hidden="1" thickBot="1" x14ac:dyDescent="0.3">
      <c r="A893" t="s">
        <v>8271</v>
      </c>
      <c r="B893" s="12" t="s">
        <v>10343</v>
      </c>
      <c r="C893" t="s">
        <v>10024</v>
      </c>
      <c r="D893" s="20" t="s">
        <v>9956</v>
      </c>
      <c r="E893" t="s">
        <v>10437</v>
      </c>
      <c r="F893" t="s">
        <v>1312</v>
      </c>
      <c r="G893" t="s">
        <v>1313</v>
      </c>
      <c r="H893" s="2">
        <v>0</v>
      </c>
      <c r="I893" s="2">
        <v>0</v>
      </c>
      <c r="J893" s="2">
        <v>0</v>
      </c>
      <c r="K893" s="14">
        <v>198.08</v>
      </c>
      <c r="L893" s="2">
        <v>0</v>
      </c>
      <c r="M893" s="2">
        <v>0</v>
      </c>
      <c r="N893" s="2">
        <v>0</v>
      </c>
      <c r="O893" s="2">
        <v>25.750400000000003</v>
      </c>
      <c r="P893" s="2">
        <v>223.83040000000003</v>
      </c>
      <c r="Q893"/>
      <c r="R893" t="s">
        <v>9712</v>
      </c>
      <c r="S893" t="s">
        <v>9717</v>
      </c>
      <c r="T893" t="s">
        <v>9724</v>
      </c>
      <c r="U893" s="2" t="s">
        <v>9715</v>
      </c>
      <c r="V893" t="s">
        <v>7830</v>
      </c>
    </row>
    <row r="894" spans="1:22" ht="15.75" hidden="1" thickBot="1" x14ac:dyDescent="0.3">
      <c r="A894" t="s">
        <v>8271</v>
      </c>
      <c r="B894" s="12" t="s">
        <v>10339</v>
      </c>
      <c r="C894" t="s">
        <v>10024</v>
      </c>
      <c r="D894" t="s">
        <v>0</v>
      </c>
      <c r="E894" t="s">
        <v>10436</v>
      </c>
      <c r="F894" t="s">
        <v>636</v>
      </c>
      <c r="G894" t="s">
        <v>637</v>
      </c>
      <c r="H894" s="2">
        <v>0</v>
      </c>
      <c r="I894" s="2">
        <v>0</v>
      </c>
      <c r="J894" s="2">
        <v>0</v>
      </c>
      <c r="K894" s="14">
        <v>112.54</v>
      </c>
      <c r="L894" s="2">
        <v>0</v>
      </c>
      <c r="M894" s="2">
        <v>0</v>
      </c>
      <c r="N894" s="2">
        <v>0</v>
      </c>
      <c r="O894" s="2">
        <v>14.630200000000002</v>
      </c>
      <c r="P894" s="2">
        <v>127.17020000000001</v>
      </c>
      <c r="Q894"/>
      <c r="R894" t="s">
        <v>9712</v>
      </c>
      <c r="S894" t="s">
        <v>9717</v>
      </c>
      <c r="T894" t="s">
        <v>9724</v>
      </c>
      <c r="U894" s="2" t="s">
        <v>9715</v>
      </c>
      <c r="V894" t="s">
        <v>7830</v>
      </c>
    </row>
    <row r="895" spans="1:22" ht="15.75" hidden="1" thickBot="1" x14ac:dyDescent="0.3">
      <c r="A895" t="s">
        <v>8271</v>
      </c>
      <c r="B895" s="12" t="s">
        <v>10337</v>
      </c>
      <c r="C895" t="s">
        <v>10024</v>
      </c>
      <c r="D895" t="s">
        <v>0</v>
      </c>
      <c r="E895" t="s">
        <v>10435</v>
      </c>
      <c r="F895" t="s">
        <v>636</v>
      </c>
      <c r="G895" t="s">
        <v>637</v>
      </c>
      <c r="H895" s="2">
        <v>0</v>
      </c>
      <c r="I895" s="2">
        <v>0</v>
      </c>
      <c r="J895" s="2">
        <v>0</v>
      </c>
      <c r="K895" s="14">
        <v>44.25</v>
      </c>
      <c r="L895" s="2">
        <v>0</v>
      </c>
      <c r="M895" s="2">
        <v>0</v>
      </c>
      <c r="N895" s="2">
        <v>0</v>
      </c>
      <c r="O895" s="2">
        <v>5.7525000000000004</v>
      </c>
      <c r="P895" s="2">
        <v>50.002499999999998</v>
      </c>
      <c r="Q895"/>
      <c r="R895" t="s">
        <v>9712</v>
      </c>
      <c r="S895" t="s">
        <v>9717</v>
      </c>
      <c r="T895" t="s">
        <v>9724</v>
      </c>
      <c r="U895" s="2" t="s">
        <v>9715</v>
      </c>
      <c r="V895" t="s">
        <v>7830</v>
      </c>
    </row>
    <row r="896" spans="1:22" ht="15.75" hidden="1" thickBot="1" x14ac:dyDescent="0.3">
      <c r="A896" t="s">
        <v>8271</v>
      </c>
      <c r="B896" s="12" t="s">
        <v>10335</v>
      </c>
      <c r="C896" t="s">
        <v>10024</v>
      </c>
      <c r="D896" t="s">
        <v>0</v>
      </c>
      <c r="E896" t="s">
        <v>10434</v>
      </c>
      <c r="F896" t="s">
        <v>636</v>
      </c>
      <c r="G896" t="s">
        <v>637</v>
      </c>
      <c r="H896" s="2">
        <v>0</v>
      </c>
      <c r="I896" s="2">
        <v>0</v>
      </c>
      <c r="J896" s="2">
        <v>0</v>
      </c>
      <c r="K896" s="14">
        <v>18.75</v>
      </c>
      <c r="L896" s="2">
        <v>0</v>
      </c>
      <c r="M896" s="2">
        <v>0</v>
      </c>
      <c r="N896" s="2">
        <v>0</v>
      </c>
      <c r="O896" s="2">
        <v>2.4375</v>
      </c>
      <c r="P896" s="2">
        <v>21.1875</v>
      </c>
      <c r="Q896"/>
      <c r="R896" t="s">
        <v>9712</v>
      </c>
      <c r="S896" t="s">
        <v>9717</v>
      </c>
      <c r="T896" t="s">
        <v>9724</v>
      </c>
      <c r="U896" s="2" t="s">
        <v>9715</v>
      </c>
      <c r="V896" t="s">
        <v>7830</v>
      </c>
    </row>
    <row r="897" spans="1:22" ht="15.75" hidden="1" thickBot="1" x14ac:dyDescent="0.3">
      <c r="A897" t="s">
        <v>8271</v>
      </c>
      <c r="B897" s="12" t="s">
        <v>10335</v>
      </c>
      <c r="C897" t="s">
        <v>10024</v>
      </c>
      <c r="D897" t="s">
        <v>0</v>
      </c>
      <c r="E897" t="s">
        <v>10433</v>
      </c>
      <c r="F897" t="s">
        <v>636</v>
      </c>
      <c r="G897" t="s">
        <v>637</v>
      </c>
      <c r="H897" s="2">
        <v>0</v>
      </c>
      <c r="I897" s="2">
        <v>0</v>
      </c>
      <c r="J897" s="2">
        <v>0</v>
      </c>
      <c r="K897" s="14">
        <v>18.75</v>
      </c>
      <c r="L897" s="2">
        <v>0</v>
      </c>
      <c r="M897" s="2">
        <v>0</v>
      </c>
      <c r="N897" s="2">
        <v>0</v>
      </c>
      <c r="O897" s="2">
        <v>2.4375</v>
      </c>
      <c r="P897" s="2">
        <v>21.1875</v>
      </c>
      <c r="Q897"/>
      <c r="R897" t="s">
        <v>9712</v>
      </c>
      <c r="S897" t="s">
        <v>9717</v>
      </c>
      <c r="T897" t="s">
        <v>9724</v>
      </c>
      <c r="U897" s="2" t="s">
        <v>9715</v>
      </c>
      <c r="V897" t="s">
        <v>7830</v>
      </c>
    </row>
    <row r="898" spans="1:22" ht="15.75" hidden="1" thickBot="1" x14ac:dyDescent="0.3">
      <c r="A898" t="s">
        <v>8271</v>
      </c>
      <c r="B898" s="12" t="s">
        <v>10334</v>
      </c>
      <c r="C898" t="s">
        <v>10024</v>
      </c>
      <c r="D898" t="s">
        <v>0</v>
      </c>
      <c r="E898" t="s">
        <v>10432</v>
      </c>
      <c r="F898" t="s">
        <v>636</v>
      </c>
      <c r="G898" t="s">
        <v>637</v>
      </c>
      <c r="H898" s="2">
        <v>0</v>
      </c>
      <c r="I898" s="2">
        <v>0</v>
      </c>
      <c r="J898" s="2">
        <v>0</v>
      </c>
      <c r="K898" s="14">
        <v>138.33000000000001</v>
      </c>
      <c r="L898" s="2">
        <v>0</v>
      </c>
      <c r="M898" s="2">
        <v>0</v>
      </c>
      <c r="N898" s="2">
        <v>0</v>
      </c>
      <c r="O898" s="2">
        <v>17.982900000000001</v>
      </c>
      <c r="P898" s="2">
        <v>156.31290000000001</v>
      </c>
      <c r="Q898"/>
      <c r="R898" t="s">
        <v>9712</v>
      </c>
      <c r="S898" t="s">
        <v>9717</v>
      </c>
      <c r="T898" t="s">
        <v>9724</v>
      </c>
      <c r="U898" s="2" t="s">
        <v>9715</v>
      </c>
      <c r="V898" t="s">
        <v>7830</v>
      </c>
    </row>
    <row r="899" spans="1:22" ht="15.75" hidden="1" thickBot="1" x14ac:dyDescent="0.3">
      <c r="A899" t="s">
        <v>8271</v>
      </c>
      <c r="B899" s="12" t="s">
        <v>10332</v>
      </c>
      <c r="C899" t="s">
        <v>10024</v>
      </c>
      <c r="D899" t="s">
        <v>0</v>
      </c>
      <c r="E899" t="s">
        <v>10431</v>
      </c>
      <c r="F899" t="s">
        <v>636</v>
      </c>
      <c r="G899" t="s">
        <v>637</v>
      </c>
      <c r="H899" s="2">
        <v>0</v>
      </c>
      <c r="I899" s="2">
        <v>0</v>
      </c>
      <c r="J899" s="2">
        <v>0</v>
      </c>
      <c r="K899" s="14">
        <v>23.97</v>
      </c>
      <c r="L899" s="2">
        <v>0</v>
      </c>
      <c r="M899" s="2">
        <v>0</v>
      </c>
      <c r="N899" s="2">
        <v>0</v>
      </c>
      <c r="O899" s="2">
        <v>3.1160999999999999</v>
      </c>
      <c r="P899" s="2">
        <v>27.086099999999998</v>
      </c>
      <c r="Q899"/>
      <c r="R899" t="s">
        <v>9712</v>
      </c>
      <c r="S899" t="s">
        <v>9717</v>
      </c>
      <c r="T899" t="s">
        <v>9724</v>
      </c>
      <c r="U899" s="2" t="s">
        <v>9715</v>
      </c>
      <c r="V899" t="s">
        <v>7830</v>
      </c>
    </row>
    <row r="900" spans="1:22" ht="15.75" hidden="1" thickBot="1" x14ac:dyDescent="0.3">
      <c r="A900" t="s">
        <v>8271</v>
      </c>
      <c r="B900" s="12" t="s">
        <v>10322</v>
      </c>
      <c r="C900" t="s">
        <v>10024</v>
      </c>
      <c r="D900" t="s">
        <v>0</v>
      </c>
      <c r="E900" t="s">
        <v>10430</v>
      </c>
      <c r="F900" t="s">
        <v>2323</v>
      </c>
      <c r="G900" t="s">
        <v>2324</v>
      </c>
      <c r="H900" s="2">
        <v>0</v>
      </c>
      <c r="I900" s="2">
        <v>0</v>
      </c>
      <c r="J900" s="2">
        <v>0</v>
      </c>
      <c r="K900" s="14">
        <v>1.03</v>
      </c>
      <c r="L900" s="2">
        <v>0</v>
      </c>
      <c r="M900" s="2">
        <v>0</v>
      </c>
      <c r="N900" s="2">
        <v>0</v>
      </c>
      <c r="O900" s="2">
        <v>0.13390000000000002</v>
      </c>
      <c r="P900" s="2">
        <v>1.1638999999999999</v>
      </c>
      <c r="Q900"/>
      <c r="R900" t="s">
        <v>9712</v>
      </c>
      <c r="S900" t="s">
        <v>9717</v>
      </c>
      <c r="T900" t="s">
        <v>9724</v>
      </c>
      <c r="U900" s="2" t="s">
        <v>9715</v>
      </c>
      <c r="V900" t="s">
        <v>7830</v>
      </c>
    </row>
    <row r="901" spans="1:22" ht="15.75" hidden="1" thickBot="1" x14ac:dyDescent="0.3">
      <c r="A901" t="s">
        <v>8271</v>
      </c>
      <c r="B901" s="12" t="s">
        <v>10323</v>
      </c>
      <c r="C901" t="s">
        <v>10024</v>
      </c>
      <c r="D901" t="s">
        <v>0</v>
      </c>
      <c r="E901" t="s">
        <v>10429</v>
      </c>
      <c r="F901" t="s">
        <v>1328</v>
      </c>
      <c r="G901" t="s">
        <v>1329</v>
      </c>
      <c r="H901" s="2">
        <v>0</v>
      </c>
      <c r="I901" s="2">
        <v>0</v>
      </c>
      <c r="J901" s="2">
        <v>0</v>
      </c>
      <c r="K901" s="14">
        <v>70.75</v>
      </c>
      <c r="L901" s="2">
        <v>0</v>
      </c>
      <c r="M901" s="2">
        <v>0</v>
      </c>
      <c r="N901" s="2">
        <v>0</v>
      </c>
      <c r="O901" s="2">
        <v>9.1974999999999998</v>
      </c>
      <c r="P901" s="2">
        <v>79.947500000000005</v>
      </c>
      <c r="Q901"/>
      <c r="R901" t="s">
        <v>9712</v>
      </c>
      <c r="S901" t="s">
        <v>9717</v>
      </c>
      <c r="T901" t="s">
        <v>9724</v>
      </c>
      <c r="U901" s="2" t="s">
        <v>9715</v>
      </c>
      <c r="V901" t="s">
        <v>7830</v>
      </c>
    </row>
    <row r="902" spans="1:22" ht="15.75" hidden="1" thickBot="1" x14ac:dyDescent="0.3">
      <c r="A902" t="s">
        <v>8271</v>
      </c>
      <c r="B902" s="12" t="s">
        <v>10322</v>
      </c>
      <c r="C902" t="s">
        <v>10024</v>
      </c>
      <c r="D902" t="s">
        <v>0</v>
      </c>
      <c r="E902" t="s">
        <v>10428</v>
      </c>
      <c r="F902" t="s">
        <v>1328</v>
      </c>
      <c r="G902" t="s">
        <v>1329</v>
      </c>
      <c r="H902" s="2">
        <v>0</v>
      </c>
      <c r="I902" s="2">
        <v>0</v>
      </c>
      <c r="J902" s="2">
        <v>0</v>
      </c>
      <c r="K902" s="14">
        <v>10.53</v>
      </c>
      <c r="L902" s="2">
        <v>0</v>
      </c>
      <c r="M902" s="2">
        <v>0</v>
      </c>
      <c r="N902" s="2">
        <v>0</v>
      </c>
      <c r="O902" s="2">
        <v>1.3689</v>
      </c>
      <c r="P902" s="2">
        <v>11.898899999999999</v>
      </c>
      <c r="Q902"/>
      <c r="R902" t="s">
        <v>9712</v>
      </c>
      <c r="S902" t="s">
        <v>9717</v>
      </c>
      <c r="T902" t="s">
        <v>9724</v>
      </c>
      <c r="U902" s="2" t="s">
        <v>9715</v>
      </c>
      <c r="V902" t="s">
        <v>7830</v>
      </c>
    </row>
    <row r="903" spans="1:22" ht="15.75" hidden="1" thickBot="1" x14ac:dyDescent="0.3">
      <c r="A903" t="s">
        <v>8271</v>
      </c>
      <c r="B903" s="12" t="s">
        <v>10342</v>
      </c>
      <c r="C903" t="s">
        <v>10024</v>
      </c>
      <c r="D903" t="s">
        <v>0</v>
      </c>
      <c r="E903" t="s">
        <v>10427</v>
      </c>
      <c r="F903" t="s">
        <v>2522</v>
      </c>
      <c r="G903" t="s">
        <v>2523</v>
      </c>
      <c r="H903" s="2">
        <v>0</v>
      </c>
      <c r="I903" s="2">
        <v>0</v>
      </c>
      <c r="J903" s="2">
        <v>0</v>
      </c>
      <c r="K903" s="14">
        <v>11.2</v>
      </c>
      <c r="L903" s="2">
        <v>0</v>
      </c>
      <c r="M903" s="2">
        <v>0</v>
      </c>
      <c r="N903" s="2">
        <v>0</v>
      </c>
      <c r="O903" s="2">
        <v>1.456</v>
      </c>
      <c r="P903" s="2">
        <v>12.655999999999999</v>
      </c>
      <c r="Q903"/>
      <c r="R903" t="s">
        <v>9712</v>
      </c>
      <c r="S903" t="s">
        <v>9717</v>
      </c>
      <c r="T903" t="s">
        <v>9724</v>
      </c>
      <c r="U903" s="2" t="s">
        <v>9715</v>
      </c>
      <c r="V903" t="s">
        <v>7830</v>
      </c>
    </row>
    <row r="904" spans="1:22" ht="15.75" hidden="1" thickBot="1" x14ac:dyDescent="0.3">
      <c r="A904" t="s">
        <v>8271</v>
      </c>
      <c r="B904" s="12" t="s">
        <v>10341</v>
      </c>
      <c r="C904" t="s">
        <v>10024</v>
      </c>
      <c r="D904" t="s">
        <v>0</v>
      </c>
      <c r="E904" t="s">
        <v>10426</v>
      </c>
      <c r="F904" t="s">
        <v>1328</v>
      </c>
      <c r="G904" t="s">
        <v>1329</v>
      </c>
      <c r="H904" s="2">
        <v>0</v>
      </c>
      <c r="I904" s="2">
        <v>0</v>
      </c>
      <c r="J904" s="2">
        <v>0</v>
      </c>
      <c r="K904" s="14">
        <v>78.36</v>
      </c>
      <c r="L904" s="2">
        <v>0</v>
      </c>
      <c r="M904" s="2">
        <v>0</v>
      </c>
      <c r="N904" s="2">
        <v>0</v>
      </c>
      <c r="O904" s="2">
        <v>10.1868</v>
      </c>
      <c r="P904" s="2">
        <v>88.546800000000005</v>
      </c>
      <c r="Q904"/>
      <c r="R904" t="s">
        <v>9712</v>
      </c>
      <c r="S904" t="s">
        <v>9717</v>
      </c>
      <c r="T904" t="s">
        <v>9724</v>
      </c>
      <c r="U904" s="2" t="s">
        <v>9715</v>
      </c>
      <c r="V904" t="s">
        <v>7830</v>
      </c>
    </row>
    <row r="905" spans="1:22" ht="15.75" hidden="1" thickBot="1" x14ac:dyDescent="0.3">
      <c r="A905" t="s">
        <v>8271</v>
      </c>
      <c r="B905" s="12" t="s">
        <v>10334</v>
      </c>
      <c r="C905" t="s">
        <v>10024</v>
      </c>
      <c r="D905" t="s">
        <v>0</v>
      </c>
      <c r="E905" t="s">
        <v>10425</v>
      </c>
      <c r="F905" t="s">
        <v>1328</v>
      </c>
      <c r="G905" t="s">
        <v>1329</v>
      </c>
      <c r="H905" s="2">
        <v>0</v>
      </c>
      <c r="I905" s="2">
        <v>0</v>
      </c>
      <c r="J905" s="2">
        <v>0</v>
      </c>
      <c r="K905" s="14">
        <v>10.49</v>
      </c>
      <c r="L905" s="2">
        <v>0</v>
      </c>
      <c r="M905" s="2">
        <v>0</v>
      </c>
      <c r="N905" s="2">
        <v>0</v>
      </c>
      <c r="O905" s="2">
        <v>1.3637000000000001</v>
      </c>
      <c r="P905" s="2">
        <v>11.8537</v>
      </c>
      <c r="Q905"/>
      <c r="R905" t="s">
        <v>9712</v>
      </c>
      <c r="S905" t="s">
        <v>9717</v>
      </c>
      <c r="T905" t="s">
        <v>9724</v>
      </c>
      <c r="U905" s="2" t="s">
        <v>9715</v>
      </c>
      <c r="V905" t="s">
        <v>7830</v>
      </c>
    </row>
    <row r="906" spans="1:22" ht="15.75" hidden="1" thickBot="1" x14ac:dyDescent="0.3">
      <c r="A906" t="s">
        <v>8271</v>
      </c>
      <c r="B906" s="12" t="s">
        <v>10339</v>
      </c>
      <c r="C906" t="s">
        <v>10024</v>
      </c>
      <c r="D906" t="s">
        <v>0</v>
      </c>
      <c r="E906" t="s">
        <v>10424</v>
      </c>
      <c r="F906" t="s">
        <v>2700</v>
      </c>
      <c r="G906" t="s">
        <v>2701</v>
      </c>
      <c r="H906" s="2">
        <v>0</v>
      </c>
      <c r="I906" s="2">
        <v>0</v>
      </c>
      <c r="J906" s="2">
        <v>0</v>
      </c>
      <c r="K906" s="14">
        <v>72.38</v>
      </c>
      <c r="L906" s="2">
        <v>0</v>
      </c>
      <c r="M906" s="2">
        <v>0</v>
      </c>
      <c r="N906" s="2">
        <v>0</v>
      </c>
      <c r="O906" s="2">
        <v>9.4093999999999998</v>
      </c>
      <c r="P906" s="2">
        <v>81.789400000000001</v>
      </c>
      <c r="Q906"/>
      <c r="R906" t="s">
        <v>9712</v>
      </c>
      <c r="S906" t="s">
        <v>9717</v>
      </c>
      <c r="T906" t="s">
        <v>9724</v>
      </c>
      <c r="U906" s="2" t="s">
        <v>9715</v>
      </c>
      <c r="V906" t="s">
        <v>7830</v>
      </c>
    </row>
    <row r="907" spans="1:22" ht="15.75" hidden="1" thickBot="1" x14ac:dyDescent="0.3">
      <c r="A907" t="s">
        <v>8271</v>
      </c>
      <c r="B907" s="12" t="s">
        <v>10328</v>
      </c>
      <c r="C907" t="s">
        <v>10024</v>
      </c>
      <c r="D907" t="s">
        <v>0</v>
      </c>
      <c r="E907" t="s">
        <v>10423</v>
      </c>
      <c r="F907" t="s">
        <v>1339</v>
      </c>
      <c r="G907" t="s">
        <v>1340</v>
      </c>
      <c r="H907" s="2">
        <v>1.54</v>
      </c>
      <c r="I907" s="2">
        <v>0</v>
      </c>
      <c r="J907" s="2">
        <v>0</v>
      </c>
      <c r="K907" s="14">
        <v>16.329999999999998</v>
      </c>
      <c r="L907" s="2">
        <v>0</v>
      </c>
      <c r="M907" s="2">
        <v>0</v>
      </c>
      <c r="N907" s="2">
        <v>0</v>
      </c>
      <c r="O907" s="2">
        <v>2.1229</v>
      </c>
      <c r="P907" s="2">
        <v>19.992899999999999</v>
      </c>
      <c r="Q907"/>
      <c r="R907" t="s">
        <v>9712</v>
      </c>
      <c r="S907" t="s">
        <v>9717</v>
      </c>
      <c r="T907" t="s">
        <v>9724</v>
      </c>
      <c r="U907" s="2" t="s">
        <v>9715</v>
      </c>
      <c r="V907" t="s">
        <v>7830</v>
      </c>
    </row>
    <row r="908" spans="1:22" ht="15.75" hidden="1" thickBot="1" x14ac:dyDescent="0.3">
      <c r="A908" t="s">
        <v>8271</v>
      </c>
      <c r="B908" s="12" t="s">
        <v>10320</v>
      </c>
      <c r="C908" t="s">
        <v>10024</v>
      </c>
      <c r="D908" t="s">
        <v>0</v>
      </c>
      <c r="E908" t="s">
        <v>10422</v>
      </c>
      <c r="F908" t="s">
        <v>2323</v>
      </c>
      <c r="G908" t="s">
        <v>2324</v>
      </c>
      <c r="H908" s="2">
        <v>0</v>
      </c>
      <c r="I908" s="2">
        <v>0</v>
      </c>
      <c r="J908" s="2">
        <v>0</v>
      </c>
      <c r="K908" s="14">
        <v>5</v>
      </c>
      <c r="L908" s="2">
        <v>0</v>
      </c>
      <c r="M908" s="2">
        <v>0</v>
      </c>
      <c r="N908" s="2">
        <v>0</v>
      </c>
      <c r="O908" s="2">
        <v>0.65</v>
      </c>
      <c r="P908" s="2">
        <v>5.65</v>
      </c>
      <c r="Q908"/>
      <c r="R908" t="s">
        <v>9712</v>
      </c>
      <c r="S908" t="s">
        <v>9717</v>
      </c>
      <c r="T908" t="s">
        <v>9724</v>
      </c>
      <c r="U908" s="2" t="s">
        <v>9715</v>
      </c>
      <c r="V908" t="s">
        <v>7830</v>
      </c>
    </row>
    <row r="909" spans="1:22" ht="15.75" hidden="1" thickBot="1" x14ac:dyDescent="0.3">
      <c r="A909" t="s">
        <v>8271</v>
      </c>
      <c r="B909" s="12" t="s">
        <v>10320</v>
      </c>
      <c r="C909" t="s">
        <v>10024</v>
      </c>
      <c r="D909" t="s">
        <v>0</v>
      </c>
      <c r="E909" t="s">
        <v>10421</v>
      </c>
      <c r="F909" t="s">
        <v>2323</v>
      </c>
      <c r="G909" t="s">
        <v>2324</v>
      </c>
      <c r="H909" s="2">
        <v>0</v>
      </c>
      <c r="I909" s="2">
        <v>0</v>
      </c>
      <c r="J909" s="2">
        <v>0</v>
      </c>
      <c r="K909" s="14">
        <v>2.88</v>
      </c>
      <c r="L909" s="2">
        <v>0</v>
      </c>
      <c r="M909" s="2">
        <v>0</v>
      </c>
      <c r="N909" s="2">
        <v>0</v>
      </c>
      <c r="O909" s="2">
        <v>0.37440000000000001</v>
      </c>
      <c r="P909" s="2">
        <v>3.2544</v>
      </c>
      <c r="Q909"/>
      <c r="R909" t="s">
        <v>9712</v>
      </c>
      <c r="S909" t="s">
        <v>9717</v>
      </c>
      <c r="T909" t="s">
        <v>9724</v>
      </c>
      <c r="U909" s="2" t="s">
        <v>9715</v>
      </c>
      <c r="V909" t="s">
        <v>7830</v>
      </c>
    </row>
    <row r="910" spans="1:22" ht="15.75" hidden="1" thickBot="1" x14ac:dyDescent="0.3">
      <c r="A910" t="s">
        <v>8271</v>
      </c>
      <c r="B910" s="12" t="s">
        <v>10343</v>
      </c>
      <c r="C910" t="s">
        <v>10024</v>
      </c>
      <c r="D910" t="s">
        <v>0</v>
      </c>
      <c r="E910" t="s">
        <v>10420</v>
      </c>
      <c r="F910" t="s">
        <v>2323</v>
      </c>
      <c r="G910" t="s">
        <v>2324</v>
      </c>
      <c r="H910" s="2">
        <v>0</v>
      </c>
      <c r="I910" s="2">
        <v>0</v>
      </c>
      <c r="J910" s="2">
        <v>0</v>
      </c>
      <c r="K910" s="14">
        <v>12.8</v>
      </c>
      <c r="L910" s="2">
        <v>0</v>
      </c>
      <c r="M910" s="2">
        <v>0</v>
      </c>
      <c r="N910" s="2">
        <v>0</v>
      </c>
      <c r="O910" s="2">
        <v>1.6640000000000001</v>
      </c>
      <c r="P910" s="2">
        <v>14.464</v>
      </c>
      <c r="Q910"/>
      <c r="R910" t="s">
        <v>9712</v>
      </c>
      <c r="S910" t="s">
        <v>9717</v>
      </c>
      <c r="T910" t="s">
        <v>9724</v>
      </c>
      <c r="U910" s="2" t="s">
        <v>9715</v>
      </c>
      <c r="V910" t="s">
        <v>7830</v>
      </c>
    </row>
    <row r="911" spans="1:22" ht="15.75" hidden="1" thickBot="1" x14ac:dyDescent="0.3">
      <c r="A911" t="s">
        <v>8271</v>
      </c>
      <c r="B911" s="12" t="s">
        <v>10342</v>
      </c>
      <c r="C911" t="s">
        <v>10024</v>
      </c>
      <c r="D911" t="s">
        <v>0</v>
      </c>
      <c r="E911" t="s">
        <v>10419</v>
      </c>
      <c r="F911" t="s">
        <v>2323</v>
      </c>
      <c r="G911" t="s">
        <v>2324</v>
      </c>
      <c r="H911" s="2">
        <v>0</v>
      </c>
      <c r="I911" s="2">
        <v>0</v>
      </c>
      <c r="J911" s="2">
        <v>0</v>
      </c>
      <c r="K911" s="14">
        <v>12</v>
      </c>
      <c r="L911" s="2">
        <v>0</v>
      </c>
      <c r="M911" s="2">
        <v>0</v>
      </c>
      <c r="N911" s="2">
        <v>0</v>
      </c>
      <c r="O911" s="2">
        <v>1.56</v>
      </c>
      <c r="P911" s="2">
        <v>13.56</v>
      </c>
      <c r="Q911"/>
      <c r="R911" t="s">
        <v>9712</v>
      </c>
      <c r="S911" t="s">
        <v>9717</v>
      </c>
      <c r="T911" t="s">
        <v>9724</v>
      </c>
      <c r="U911" s="2" t="s">
        <v>9715</v>
      </c>
      <c r="V911" t="s">
        <v>7830</v>
      </c>
    </row>
    <row r="912" spans="1:22" ht="15.75" hidden="1" thickBot="1" x14ac:dyDescent="0.3">
      <c r="A912" t="s">
        <v>8271</v>
      </c>
      <c r="B912" s="12" t="s">
        <v>10342</v>
      </c>
      <c r="C912" t="s">
        <v>10024</v>
      </c>
      <c r="D912" t="s">
        <v>0</v>
      </c>
      <c r="E912" t="s">
        <v>10418</v>
      </c>
      <c r="F912" t="s">
        <v>2323</v>
      </c>
      <c r="G912" t="s">
        <v>2324</v>
      </c>
      <c r="H912" s="2">
        <v>0</v>
      </c>
      <c r="I912" s="2">
        <v>0</v>
      </c>
      <c r="J912" s="2">
        <v>0</v>
      </c>
      <c r="K912" s="14">
        <v>24.44</v>
      </c>
      <c r="L912" s="2">
        <v>0</v>
      </c>
      <c r="M912" s="2">
        <v>0</v>
      </c>
      <c r="N912" s="2">
        <v>0</v>
      </c>
      <c r="O912" s="2">
        <v>3.1772000000000005</v>
      </c>
      <c r="P912" s="2">
        <v>27.6172</v>
      </c>
      <c r="Q912"/>
      <c r="R912" t="s">
        <v>9712</v>
      </c>
      <c r="S912" t="s">
        <v>9717</v>
      </c>
      <c r="T912" t="s">
        <v>9724</v>
      </c>
      <c r="U912" s="2" t="s">
        <v>9715</v>
      </c>
      <c r="V912" t="s">
        <v>7830</v>
      </c>
    </row>
    <row r="913" spans="1:22" ht="15.75" hidden="1" thickBot="1" x14ac:dyDescent="0.3">
      <c r="A913" t="s">
        <v>8271</v>
      </c>
      <c r="B913" s="12" t="s">
        <v>10342</v>
      </c>
      <c r="C913" t="s">
        <v>10024</v>
      </c>
      <c r="D913" t="s">
        <v>0</v>
      </c>
      <c r="E913" t="s">
        <v>10417</v>
      </c>
      <c r="F913" t="s">
        <v>2323</v>
      </c>
      <c r="G913" t="s">
        <v>2324</v>
      </c>
      <c r="H913" s="2">
        <v>0</v>
      </c>
      <c r="I913" s="2">
        <v>0</v>
      </c>
      <c r="J913" s="2">
        <v>0</v>
      </c>
      <c r="K913" s="14">
        <v>1.28</v>
      </c>
      <c r="L913" s="2">
        <v>0</v>
      </c>
      <c r="M913" s="2">
        <v>0</v>
      </c>
      <c r="N913" s="2">
        <v>0</v>
      </c>
      <c r="O913" s="2">
        <v>0.16640000000000002</v>
      </c>
      <c r="P913" s="2">
        <v>1.4464000000000001</v>
      </c>
      <c r="Q913"/>
      <c r="R913" t="s">
        <v>9712</v>
      </c>
      <c r="S913" t="s">
        <v>9717</v>
      </c>
      <c r="T913" t="s">
        <v>9724</v>
      </c>
      <c r="U913" s="2" t="s">
        <v>9715</v>
      </c>
      <c r="V913" t="s">
        <v>7830</v>
      </c>
    </row>
    <row r="914" spans="1:22" ht="15.75" hidden="1" thickBot="1" x14ac:dyDescent="0.3">
      <c r="A914" t="s">
        <v>8271</v>
      </c>
      <c r="B914" s="12" t="s">
        <v>10339</v>
      </c>
      <c r="C914" t="s">
        <v>10024</v>
      </c>
      <c r="D914" t="s">
        <v>0</v>
      </c>
      <c r="E914" t="s">
        <v>10416</v>
      </c>
      <c r="F914" t="s">
        <v>2323</v>
      </c>
      <c r="G914" t="s">
        <v>2324</v>
      </c>
      <c r="H914" s="2">
        <v>0</v>
      </c>
      <c r="I914" s="2">
        <v>0</v>
      </c>
      <c r="J914" s="2">
        <v>0</v>
      </c>
      <c r="K914" s="14">
        <v>4.24</v>
      </c>
      <c r="L914" s="2">
        <v>0</v>
      </c>
      <c r="M914" s="2">
        <v>0</v>
      </c>
      <c r="N914" s="2">
        <v>0</v>
      </c>
      <c r="O914" s="2">
        <v>0.55120000000000002</v>
      </c>
      <c r="P914" s="2">
        <v>4.7911999999999999</v>
      </c>
      <c r="Q914"/>
      <c r="R914" t="s">
        <v>9712</v>
      </c>
      <c r="S914" t="s">
        <v>9717</v>
      </c>
      <c r="T914" t="s">
        <v>9724</v>
      </c>
      <c r="U914" s="2" t="s">
        <v>9715</v>
      </c>
      <c r="V914" t="s">
        <v>7830</v>
      </c>
    </row>
    <row r="915" spans="1:22" ht="15.75" hidden="1" thickBot="1" x14ac:dyDescent="0.3">
      <c r="A915" t="s">
        <v>8271</v>
      </c>
      <c r="B915" s="12" t="s">
        <v>10338</v>
      </c>
      <c r="C915" t="s">
        <v>10024</v>
      </c>
      <c r="D915" t="s">
        <v>0</v>
      </c>
      <c r="E915" t="s">
        <v>10415</v>
      </c>
      <c r="F915" t="s">
        <v>2323</v>
      </c>
      <c r="G915" t="s">
        <v>2324</v>
      </c>
      <c r="H915" s="2">
        <v>0</v>
      </c>
      <c r="I915" s="2">
        <v>0</v>
      </c>
      <c r="J915" s="2">
        <v>0</v>
      </c>
      <c r="K915" s="14">
        <v>0.8</v>
      </c>
      <c r="L915" s="2">
        <v>0</v>
      </c>
      <c r="M915" s="2">
        <v>0</v>
      </c>
      <c r="N915" s="2">
        <v>0</v>
      </c>
      <c r="O915" s="2">
        <v>0.10400000000000001</v>
      </c>
      <c r="P915" s="2">
        <v>0.90400000000000003</v>
      </c>
      <c r="Q915"/>
      <c r="R915" t="s">
        <v>9712</v>
      </c>
      <c r="S915" t="s">
        <v>9717</v>
      </c>
      <c r="T915" t="s">
        <v>9724</v>
      </c>
      <c r="U915" s="2" t="s">
        <v>9715</v>
      </c>
      <c r="V915" t="s">
        <v>7830</v>
      </c>
    </row>
    <row r="916" spans="1:22" ht="15.75" hidden="1" thickBot="1" x14ac:dyDescent="0.3">
      <c r="A916" t="s">
        <v>8271</v>
      </c>
      <c r="B916" s="12" t="s">
        <v>10337</v>
      </c>
      <c r="C916" t="s">
        <v>10024</v>
      </c>
      <c r="D916" t="s">
        <v>0</v>
      </c>
      <c r="E916" t="s">
        <v>10414</v>
      </c>
      <c r="F916" t="s">
        <v>2323</v>
      </c>
      <c r="G916" t="s">
        <v>2324</v>
      </c>
      <c r="H916" s="2">
        <v>0</v>
      </c>
      <c r="I916" s="2">
        <v>0</v>
      </c>
      <c r="J916" s="2">
        <v>0</v>
      </c>
      <c r="K916" s="14">
        <v>7.08</v>
      </c>
      <c r="L916" s="2">
        <v>0</v>
      </c>
      <c r="M916" s="2">
        <v>0</v>
      </c>
      <c r="N916" s="2">
        <v>0</v>
      </c>
      <c r="O916" s="2">
        <v>0.9204</v>
      </c>
      <c r="P916" s="2">
        <v>8.0004000000000008</v>
      </c>
      <c r="Q916"/>
      <c r="R916" t="s">
        <v>9712</v>
      </c>
      <c r="S916" t="s">
        <v>9717</v>
      </c>
      <c r="T916" t="s">
        <v>9724</v>
      </c>
      <c r="U916" s="2" t="s">
        <v>9715</v>
      </c>
      <c r="V916" t="s">
        <v>7830</v>
      </c>
    </row>
    <row r="917" spans="1:22" ht="15.75" hidden="1" thickBot="1" x14ac:dyDescent="0.3">
      <c r="A917" t="s">
        <v>8271</v>
      </c>
      <c r="B917" s="12" t="s">
        <v>10336</v>
      </c>
      <c r="C917" t="s">
        <v>10024</v>
      </c>
      <c r="D917" t="s">
        <v>0</v>
      </c>
      <c r="E917" t="s">
        <v>10413</v>
      </c>
      <c r="F917" t="s">
        <v>2323</v>
      </c>
      <c r="G917" t="s">
        <v>2324</v>
      </c>
      <c r="H917" s="2">
        <v>0</v>
      </c>
      <c r="I917" s="2">
        <v>0</v>
      </c>
      <c r="J917" s="2">
        <v>0</v>
      </c>
      <c r="K917" s="14">
        <v>50.18</v>
      </c>
      <c r="L917" s="2">
        <v>0</v>
      </c>
      <c r="M917" s="2">
        <v>0</v>
      </c>
      <c r="N917" s="2">
        <v>0</v>
      </c>
      <c r="O917" s="2">
        <v>6.5234000000000005</v>
      </c>
      <c r="P917" s="2">
        <v>56.703400000000002</v>
      </c>
      <c r="Q917"/>
      <c r="R917" t="s">
        <v>9712</v>
      </c>
      <c r="S917" t="s">
        <v>9717</v>
      </c>
      <c r="T917" t="s">
        <v>9724</v>
      </c>
      <c r="U917" s="2" t="s">
        <v>9715</v>
      </c>
      <c r="V917" t="s">
        <v>7830</v>
      </c>
    </row>
    <row r="918" spans="1:22" ht="15.75" hidden="1" thickBot="1" x14ac:dyDescent="0.3">
      <c r="A918" t="s">
        <v>8271</v>
      </c>
      <c r="B918" s="12" t="s">
        <v>10335</v>
      </c>
      <c r="C918" t="s">
        <v>10024</v>
      </c>
      <c r="D918" t="s">
        <v>0</v>
      </c>
      <c r="E918" t="s">
        <v>10412</v>
      </c>
      <c r="F918" t="s">
        <v>2323</v>
      </c>
      <c r="G918" t="s">
        <v>2324</v>
      </c>
      <c r="H918" s="2">
        <v>0</v>
      </c>
      <c r="I918" s="2">
        <v>0</v>
      </c>
      <c r="J918" s="2">
        <v>0</v>
      </c>
      <c r="K918" s="14">
        <v>0.64</v>
      </c>
      <c r="L918" s="2">
        <v>0</v>
      </c>
      <c r="M918" s="2">
        <v>0</v>
      </c>
      <c r="N918" s="2">
        <v>0</v>
      </c>
      <c r="O918" s="2">
        <v>8.320000000000001E-2</v>
      </c>
      <c r="P918" s="2">
        <v>0.72320000000000007</v>
      </c>
      <c r="Q918"/>
      <c r="R918" t="s">
        <v>9712</v>
      </c>
      <c r="S918" t="s">
        <v>9717</v>
      </c>
      <c r="T918" t="s">
        <v>9724</v>
      </c>
      <c r="U918" s="2" t="s">
        <v>9715</v>
      </c>
      <c r="V918" t="s">
        <v>7830</v>
      </c>
    </row>
    <row r="919" spans="1:22" ht="15.75" hidden="1" thickBot="1" x14ac:dyDescent="0.3">
      <c r="A919" t="s">
        <v>8271</v>
      </c>
      <c r="B919" s="12" t="s">
        <v>10336</v>
      </c>
      <c r="C919" t="s">
        <v>10024</v>
      </c>
      <c r="D919" t="s">
        <v>0</v>
      </c>
      <c r="E919" t="s">
        <v>10411</v>
      </c>
      <c r="F919" t="s">
        <v>2323</v>
      </c>
      <c r="G919" t="s">
        <v>2324</v>
      </c>
      <c r="H919" s="2">
        <v>0</v>
      </c>
      <c r="I919" s="2">
        <v>0</v>
      </c>
      <c r="J919" s="2">
        <v>0</v>
      </c>
      <c r="K919" s="14">
        <v>0.64</v>
      </c>
      <c r="L919" s="2">
        <v>0</v>
      </c>
      <c r="M919" s="2">
        <v>0</v>
      </c>
      <c r="N919" s="2">
        <v>0</v>
      </c>
      <c r="O919" s="2">
        <v>8.320000000000001E-2</v>
      </c>
      <c r="P919" s="2">
        <v>0.72320000000000007</v>
      </c>
      <c r="Q919"/>
      <c r="R919" t="s">
        <v>9712</v>
      </c>
      <c r="S919" t="s">
        <v>9717</v>
      </c>
      <c r="T919" t="s">
        <v>9724</v>
      </c>
      <c r="U919" s="2" t="s">
        <v>9715</v>
      </c>
      <c r="V919" t="s">
        <v>7830</v>
      </c>
    </row>
    <row r="920" spans="1:22" ht="15.75" hidden="1" thickBot="1" x14ac:dyDescent="0.3">
      <c r="A920" t="s">
        <v>8271</v>
      </c>
      <c r="B920" s="12" t="s">
        <v>10335</v>
      </c>
      <c r="C920" t="s">
        <v>10024</v>
      </c>
      <c r="D920" t="s">
        <v>0</v>
      </c>
      <c r="E920" t="s">
        <v>10410</v>
      </c>
      <c r="F920" t="s">
        <v>2323</v>
      </c>
      <c r="G920" t="s">
        <v>2324</v>
      </c>
      <c r="H920" s="2">
        <v>0</v>
      </c>
      <c r="I920" s="2">
        <v>0</v>
      </c>
      <c r="J920" s="2">
        <v>0</v>
      </c>
      <c r="K920" s="14">
        <v>1.96</v>
      </c>
      <c r="L920" s="2">
        <v>0</v>
      </c>
      <c r="M920" s="2">
        <v>0</v>
      </c>
      <c r="N920" s="2">
        <v>0</v>
      </c>
      <c r="O920" s="2">
        <v>0.25480000000000003</v>
      </c>
      <c r="P920" s="2">
        <v>2.2147999999999999</v>
      </c>
      <c r="Q920"/>
      <c r="R920" t="s">
        <v>9712</v>
      </c>
      <c r="S920" t="s">
        <v>9717</v>
      </c>
      <c r="T920" t="s">
        <v>9724</v>
      </c>
      <c r="U920" s="2" t="s">
        <v>9715</v>
      </c>
      <c r="V920" t="s">
        <v>7830</v>
      </c>
    </row>
    <row r="921" spans="1:22" ht="15.75" hidden="1" thickBot="1" x14ac:dyDescent="0.3">
      <c r="A921" t="s">
        <v>8271</v>
      </c>
      <c r="B921" s="12" t="s">
        <v>10335</v>
      </c>
      <c r="C921" t="s">
        <v>10024</v>
      </c>
      <c r="D921" t="s">
        <v>0</v>
      </c>
      <c r="E921" t="s">
        <v>10409</v>
      </c>
      <c r="F921" t="s">
        <v>2323</v>
      </c>
      <c r="G921" t="s">
        <v>2324</v>
      </c>
      <c r="H921" s="2">
        <v>0</v>
      </c>
      <c r="I921" s="2">
        <v>0</v>
      </c>
      <c r="J921" s="2">
        <v>0</v>
      </c>
      <c r="K921" s="14">
        <v>1.38</v>
      </c>
      <c r="L921" s="2">
        <v>0</v>
      </c>
      <c r="M921" s="2">
        <v>0</v>
      </c>
      <c r="N921" s="2">
        <v>0</v>
      </c>
      <c r="O921" s="2">
        <v>0.1794</v>
      </c>
      <c r="P921" s="2">
        <v>1.5593999999999999</v>
      </c>
      <c r="Q921"/>
      <c r="R921" t="s">
        <v>9712</v>
      </c>
      <c r="S921" t="s">
        <v>9717</v>
      </c>
      <c r="T921" t="s">
        <v>9724</v>
      </c>
      <c r="U921" s="2" t="s">
        <v>9715</v>
      </c>
      <c r="V921" t="s">
        <v>7830</v>
      </c>
    </row>
    <row r="922" spans="1:22" ht="15.75" hidden="1" thickBot="1" x14ac:dyDescent="0.3">
      <c r="A922" t="s">
        <v>8271</v>
      </c>
      <c r="B922" s="12" t="s">
        <v>10335</v>
      </c>
      <c r="C922" t="s">
        <v>10024</v>
      </c>
      <c r="D922" t="s">
        <v>0</v>
      </c>
      <c r="E922" t="s">
        <v>10408</v>
      </c>
      <c r="F922" t="s">
        <v>2323</v>
      </c>
      <c r="G922" t="s">
        <v>2324</v>
      </c>
      <c r="H922" s="2">
        <v>0</v>
      </c>
      <c r="I922" s="2">
        <v>0</v>
      </c>
      <c r="J922" s="2">
        <v>0</v>
      </c>
      <c r="K922" s="14">
        <v>0.16</v>
      </c>
      <c r="L922" s="2">
        <v>0</v>
      </c>
      <c r="M922" s="2">
        <v>0</v>
      </c>
      <c r="N922" s="2">
        <v>0</v>
      </c>
      <c r="O922" s="2">
        <v>2.0800000000000003E-2</v>
      </c>
      <c r="P922" s="2">
        <v>0.18080000000000002</v>
      </c>
      <c r="Q922"/>
      <c r="R922" t="s">
        <v>9712</v>
      </c>
      <c r="S922" t="s">
        <v>9717</v>
      </c>
      <c r="T922" t="s">
        <v>9724</v>
      </c>
      <c r="U922" s="2" t="s">
        <v>9715</v>
      </c>
      <c r="V922" t="s">
        <v>7830</v>
      </c>
    </row>
    <row r="923" spans="1:22" ht="15.75" hidden="1" thickBot="1" x14ac:dyDescent="0.3">
      <c r="A923" t="s">
        <v>8271</v>
      </c>
      <c r="B923" s="12" t="s">
        <v>10331</v>
      </c>
      <c r="C923" t="s">
        <v>10024</v>
      </c>
      <c r="D923" t="s">
        <v>0</v>
      </c>
      <c r="E923" t="s">
        <v>10407</v>
      </c>
      <c r="F923" t="s">
        <v>2323</v>
      </c>
      <c r="G923" t="s">
        <v>2324</v>
      </c>
      <c r="H923" s="2">
        <v>0</v>
      </c>
      <c r="I923" s="2">
        <v>0</v>
      </c>
      <c r="J923" s="2">
        <v>0</v>
      </c>
      <c r="K923" s="14">
        <v>13.1</v>
      </c>
      <c r="L923" s="2">
        <v>0</v>
      </c>
      <c r="M923" s="2">
        <v>0</v>
      </c>
      <c r="N923" s="2">
        <v>0</v>
      </c>
      <c r="O923" s="2">
        <v>1.7030000000000001</v>
      </c>
      <c r="P923" s="2">
        <v>14.802999999999999</v>
      </c>
      <c r="Q923"/>
      <c r="R923" t="s">
        <v>9712</v>
      </c>
      <c r="S923" t="s">
        <v>9717</v>
      </c>
      <c r="T923" t="s">
        <v>9724</v>
      </c>
      <c r="U923" s="2" t="s">
        <v>9715</v>
      </c>
      <c r="V923" t="s">
        <v>7830</v>
      </c>
    </row>
    <row r="924" spans="1:22" ht="15.75" hidden="1" thickBot="1" x14ac:dyDescent="0.3">
      <c r="A924" t="s">
        <v>8271</v>
      </c>
      <c r="B924" s="12" t="s">
        <v>10330</v>
      </c>
      <c r="C924" t="s">
        <v>10024</v>
      </c>
      <c r="D924" t="s">
        <v>0</v>
      </c>
      <c r="E924" t="s">
        <v>10406</v>
      </c>
      <c r="F924" t="s">
        <v>2323</v>
      </c>
      <c r="G924" t="s">
        <v>2324</v>
      </c>
      <c r="H924" s="2">
        <v>0</v>
      </c>
      <c r="I924" s="2">
        <v>0</v>
      </c>
      <c r="J924" s="2">
        <v>0</v>
      </c>
      <c r="K924" s="14">
        <v>4.72</v>
      </c>
      <c r="L924" s="2">
        <v>0</v>
      </c>
      <c r="M924" s="2">
        <v>0</v>
      </c>
      <c r="N924" s="2">
        <v>0</v>
      </c>
      <c r="O924" s="2">
        <v>0.61360000000000003</v>
      </c>
      <c r="P924" s="2">
        <v>5.3335999999999997</v>
      </c>
      <c r="Q924"/>
      <c r="R924" t="s">
        <v>9712</v>
      </c>
      <c r="S924" t="s">
        <v>9717</v>
      </c>
      <c r="T924" t="s">
        <v>9724</v>
      </c>
      <c r="U924" s="2" t="s">
        <v>9715</v>
      </c>
      <c r="V924" t="s">
        <v>7830</v>
      </c>
    </row>
    <row r="925" spans="1:22" ht="15.75" hidden="1" thickBot="1" x14ac:dyDescent="0.3">
      <c r="A925" t="s">
        <v>8271</v>
      </c>
      <c r="B925" s="12" t="s">
        <v>10321</v>
      </c>
      <c r="C925" t="s">
        <v>10024</v>
      </c>
      <c r="D925" t="s">
        <v>0</v>
      </c>
      <c r="E925" t="s">
        <v>10405</v>
      </c>
      <c r="F925" t="s">
        <v>2323</v>
      </c>
      <c r="G925" t="s">
        <v>2324</v>
      </c>
      <c r="H925" s="2">
        <v>0</v>
      </c>
      <c r="I925" s="2">
        <v>0</v>
      </c>
      <c r="J925" s="2">
        <v>0</v>
      </c>
      <c r="K925" s="14">
        <v>0.36</v>
      </c>
      <c r="L925" s="2">
        <v>0</v>
      </c>
      <c r="M925" s="2">
        <v>0</v>
      </c>
      <c r="N925" s="2">
        <v>0</v>
      </c>
      <c r="O925" s="2">
        <v>4.6800000000000001E-2</v>
      </c>
      <c r="P925" s="2">
        <v>0.40679999999999999</v>
      </c>
      <c r="Q925"/>
      <c r="R925" t="s">
        <v>9712</v>
      </c>
      <c r="S925" t="s">
        <v>9717</v>
      </c>
      <c r="T925" t="s">
        <v>9724</v>
      </c>
      <c r="U925" s="2" t="s">
        <v>9715</v>
      </c>
      <c r="V925" t="s">
        <v>7830</v>
      </c>
    </row>
    <row r="926" spans="1:22" ht="15.75" hidden="1" thickBot="1" x14ac:dyDescent="0.3">
      <c r="A926" t="s">
        <v>8271</v>
      </c>
      <c r="B926" s="12" t="s">
        <v>10321</v>
      </c>
      <c r="C926" t="s">
        <v>10024</v>
      </c>
      <c r="D926" t="s">
        <v>0</v>
      </c>
      <c r="E926" t="s">
        <v>10404</v>
      </c>
      <c r="F926" t="s">
        <v>2323</v>
      </c>
      <c r="G926" t="s">
        <v>2324</v>
      </c>
      <c r="H926" s="2">
        <v>0</v>
      </c>
      <c r="I926" s="2">
        <v>0</v>
      </c>
      <c r="J926" s="2">
        <v>0</v>
      </c>
      <c r="K926" s="14">
        <v>12.8</v>
      </c>
      <c r="L926" s="2">
        <v>0</v>
      </c>
      <c r="M926" s="2">
        <v>0</v>
      </c>
      <c r="N926" s="2">
        <v>0</v>
      </c>
      <c r="O926" s="2">
        <v>1.6640000000000001</v>
      </c>
      <c r="P926" s="2">
        <v>14.464</v>
      </c>
      <c r="Q926"/>
      <c r="R926" t="s">
        <v>9712</v>
      </c>
      <c r="S926" t="s">
        <v>9717</v>
      </c>
      <c r="T926" t="s">
        <v>9724</v>
      </c>
      <c r="U926" s="2" t="s">
        <v>9715</v>
      </c>
      <c r="V926" t="s">
        <v>7830</v>
      </c>
    </row>
    <row r="927" spans="1:22" ht="15.75" hidden="1" thickBot="1" x14ac:dyDescent="0.3">
      <c r="A927" t="s">
        <v>8271</v>
      </c>
      <c r="B927" s="12" t="s">
        <v>10331</v>
      </c>
      <c r="C927" t="s">
        <v>7503</v>
      </c>
      <c r="D927" t="s">
        <v>0</v>
      </c>
      <c r="E927">
        <v>10563</v>
      </c>
      <c r="F927" t="s">
        <v>6089</v>
      </c>
      <c r="G927" t="s">
        <v>6090</v>
      </c>
      <c r="H927" s="2">
        <v>0</v>
      </c>
      <c r="I927" s="2">
        <v>0</v>
      </c>
      <c r="J927" s="2">
        <v>0</v>
      </c>
      <c r="K927" s="14">
        <v>8.18</v>
      </c>
      <c r="L927" s="2">
        <v>0</v>
      </c>
      <c r="M927" s="2">
        <v>0</v>
      </c>
      <c r="N927" s="2">
        <v>0</v>
      </c>
      <c r="O927" s="2">
        <v>1.0633999999999999</v>
      </c>
      <c r="P927" s="2">
        <v>9.2433999999999994</v>
      </c>
      <c r="Q927"/>
      <c r="R927" t="s">
        <v>9712</v>
      </c>
      <c r="S927" t="s">
        <v>9717</v>
      </c>
      <c r="T927" t="s">
        <v>9724</v>
      </c>
      <c r="U927" s="2" t="s">
        <v>9715</v>
      </c>
      <c r="V927" t="s">
        <v>7830</v>
      </c>
    </row>
    <row r="928" spans="1:22" ht="15.75" hidden="1" thickBot="1" x14ac:dyDescent="0.3">
      <c r="A928" t="s">
        <v>8271</v>
      </c>
      <c r="B928" s="12" t="s">
        <v>10324</v>
      </c>
      <c r="C928" t="s">
        <v>7503</v>
      </c>
      <c r="D928" t="s">
        <v>0</v>
      </c>
      <c r="E928">
        <v>306</v>
      </c>
      <c r="F928" t="s">
        <v>10133</v>
      </c>
      <c r="G928" t="s">
        <v>10134</v>
      </c>
      <c r="H928" s="2">
        <v>0</v>
      </c>
      <c r="I928" s="2">
        <v>0</v>
      </c>
      <c r="J928" s="2">
        <v>0</v>
      </c>
      <c r="K928" s="14">
        <v>67.34</v>
      </c>
      <c r="L928" s="2">
        <v>0</v>
      </c>
      <c r="M928" s="2">
        <v>0</v>
      </c>
      <c r="N928" s="2">
        <v>0</v>
      </c>
      <c r="O928" s="2">
        <v>8.7542000000000009</v>
      </c>
      <c r="P928" s="2">
        <v>76.094200000000001</v>
      </c>
      <c r="Q928"/>
      <c r="R928" t="s">
        <v>9712</v>
      </c>
      <c r="S928" t="s">
        <v>9717</v>
      </c>
      <c r="T928" t="s">
        <v>9724</v>
      </c>
      <c r="U928" s="2" t="s">
        <v>9715</v>
      </c>
      <c r="V928" t="s">
        <v>7830</v>
      </c>
    </row>
    <row r="929" spans="1:22" ht="15.75" hidden="1" thickBot="1" x14ac:dyDescent="0.3">
      <c r="A929" t="s">
        <v>8271</v>
      </c>
      <c r="B929" s="12" t="s">
        <v>10327</v>
      </c>
      <c r="C929" t="s">
        <v>7503</v>
      </c>
      <c r="D929" t="s">
        <v>0</v>
      </c>
      <c r="E929">
        <v>4512</v>
      </c>
      <c r="F929" t="s">
        <v>6776</v>
      </c>
      <c r="G929" t="s">
        <v>6777</v>
      </c>
      <c r="H929" s="2">
        <v>0</v>
      </c>
      <c r="I929" s="2">
        <v>0</v>
      </c>
      <c r="J929" s="2">
        <v>0</v>
      </c>
      <c r="K929" s="14">
        <v>50.6</v>
      </c>
      <c r="L929" s="2">
        <v>0</v>
      </c>
      <c r="M929" s="2">
        <v>0</v>
      </c>
      <c r="N929" s="2">
        <v>0</v>
      </c>
      <c r="O929" s="2">
        <v>6.5780000000000003</v>
      </c>
      <c r="P929" s="2">
        <v>57.178000000000004</v>
      </c>
      <c r="Q929"/>
      <c r="R929" t="s">
        <v>9712</v>
      </c>
      <c r="S929" t="s">
        <v>9717</v>
      </c>
      <c r="T929" t="s">
        <v>9724</v>
      </c>
      <c r="U929" s="2" t="s">
        <v>9715</v>
      </c>
      <c r="V929" t="s">
        <v>7830</v>
      </c>
    </row>
    <row r="930" spans="1:22" ht="15.75" hidden="1" thickBot="1" x14ac:dyDescent="0.3">
      <c r="A930" t="s">
        <v>8271</v>
      </c>
      <c r="B930" s="12" t="s">
        <v>10323</v>
      </c>
      <c r="C930" t="s">
        <v>7503</v>
      </c>
      <c r="D930" t="s">
        <v>0</v>
      </c>
      <c r="E930">
        <v>4</v>
      </c>
      <c r="F930" t="s">
        <v>6816</v>
      </c>
      <c r="G930" t="s">
        <v>6817</v>
      </c>
      <c r="H930" s="2">
        <v>0</v>
      </c>
      <c r="I930" s="2">
        <v>0</v>
      </c>
      <c r="J930" s="2">
        <v>0</v>
      </c>
      <c r="K930" s="14">
        <v>12.76</v>
      </c>
      <c r="L930" s="2">
        <v>0</v>
      </c>
      <c r="M930" s="2">
        <v>0</v>
      </c>
      <c r="N930" s="2">
        <v>0</v>
      </c>
      <c r="O930" s="2">
        <v>1.6588000000000001</v>
      </c>
      <c r="P930" s="2">
        <v>14.418799999999999</v>
      </c>
      <c r="Q930"/>
      <c r="R930" t="s">
        <v>9712</v>
      </c>
      <c r="S930" t="s">
        <v>9717</v>
      </c>
      <c r="T930" t="s">
        <v>9724</v>
      </c>
      <c r="U930" s="2" t="s">
        <v>9715</v>
      </c>
      <c r="V930" t="s">
        <v>7830</v>
      </c>
    </row>
    <row r="931" spans="1:22" ht="15.75" hidden="1" thickBot="1" x14ac:dyDescent="0.3">
      <c r="A931" t="s">
        <v>8271</v>
      </c>
      <c r="B931" s="12" t="s">
        <v>10341</v>
      </c>
      <c r="C931" t="s">
        <v>7503</v>
      </c>
      <c r="D931" t="s">
        <v>0</v>
      </c>
      <c r="E931">
        <v>3666</v>
      </c>
      <c r="F931" t="s">
        <v>9604</v>
      </c>
      <c r="G931" t="s">
        <v>9605</v>
      </c>
      <c r="H931" s="2">
        <v>0</v>
      </c>
      <c r="I931" s="2">
        <v>0</v>
      </c>
      <c r="J931" s="2">
        <v>0</v>
      </c>
      <c r="K931" s="14">
        <v>104.15</v>
      </c>
      <c r="L931" s="2">
        <v>0</v>
      </c>
      <c r="M931" s="2">
        <v>0</v>
      </c>
      <c r="N931" s="2">
        <v>0</v>
      </c>
      <c r="O931" s="2">
        <v>13.539500000000002</v>
      </c>
      <c r="P931" s="2">
        <v>117.68950000000001</v>
      </c>
      <c r="Q931"/>
      <c r="R931" t="s">
        <v>9712</v>
      </c>
      <c r="S931" t="s">
        <v>9717</v>
      </c>
      <c r="T931" t="s">
        <v>9724</v>
      </c>
      <c r="U931" s="2" t="s">
        <v>9715</v>
      </c>
      <c r="V931" t="s">
        <v>7830</v>
      </c>
    </row>
    <row r="932" spans="1:22" ht="15.75" hidden="1" thickBot="1" x14ac:dyDescent="0.3">
      <c r="A932" t="s">
        <v>8271</v>
      </c>
      <c r="B932" s="12" t="s">
        <v>10328</v>
      </c>
      <c r="C932" t="s">
        <v>7503</v>
      </c>
      <c r="D932" t="s">
        <v>0</v>
      </c>
      <c r="E932">
        <v>11683</v>
      </c>
      <c r="F932" t="s">
        <v>8931</v>
      </c>
      <c r="G932" t="s">
        <v>8932</v>
      </c>
      <c r="H932" s="2">
        <v>0</v>
      </c>
      <c r="I932" s="2">
        <v>0</v>
      </c>
      <c r="J932" s="2">
        <v>0</v>
      </c>
      <c r="K932" s="14">
        <v>9</v>
      </c>
      <c r="L932" s="2">
        <v>0</v>
      </c>
      <c r="M932" s="2">
        <v>0</v>
      </c>
      <c r="N932" s="2">
        <v>0</v>
      </c>
      <c r="O932" s="2">
        <v>1.17</v>
      </c>
      <c r="P932" s="2">
        <v>10.17</v>
      </c>
      <c r="Q932"/>
      <c r="R932" t="s">
        <v>9712</v>
      </c>
      <c r="S932" t="s">
        <v>9717</v>
      </c>
      <c r="T932" t="s">
        <v>9724</v>
      </c>
      <c r="U932" s="2" t="s">
        <v>9715</v>
      </c>
      <c r="V932" t="s">
        <v>7830</v>
      </c>
    </row>
    <row r="933" spans="1:22" ht="15.75" hidden="1" thickBot="1" x14ac:dyDescent="0.3">
      <c r="A933" t="s">
        <v>8271</v>
      </c>
      <c r="B933" s="12" t="s">
        <v>10337</v>
      </c>
      <c r="C933" t="s">
        <v>7503</v>
      </c>
      <c r="D933" t="s">
        <v>0</v>
      </c>
      <c r="E933">
        <v>1421</v>
      </c>
      <c r="G933" t="s">
        <v>1503</v>
      </c>
      <c r="H933" s="2">
        <v>0.32</v>
      </c>
      <c r="I933" s="2">
        <v>0</v>
      </c>
      <c r="J933" s="2">
        <v>0</v>
      </c>
      <c r="K933" s="14">
        <v>3.26</v>
      </c>
      <c r="L933" s="2">
        <v>0</v>
      </c>
      <c r="M933" s="2">
        <v>0</v>
      </c>
      <c r="N933" s="2">
        <v>0</v>
      </c>
      <c r="O933" s="2">
        <v>0.42380000000000001</v>
      </c>
      <c r="P933" s="2">
        <v>4.0038</v>
      </c>
      <c r="Q933" t="s">
        <v>8464</v>
      </c>
      <c r="R933" t="s">
        <v>9712</v>
      </c>
      <c r="S933" t="s">
        <v>9717</v>
      </c>
      <c r="T933" t="s">
        <v>9724</v>
      </c>
      <c r="U933" s="2" t="s">
        <v>9715</v>
      </c>
      <c r="V933" t="s">
        <v>7830</v>
      </c>
    </row>
    <row r="934" spans="1:22" ht="15.75" hidden="1" thickBot="1" x14ac:dyDescent="0.3">
      <c r="A934" t="s">
        <v>8271</v>
      </c>
      <c r="B934" s="12" t="s">
        <v>10343</v>
      </c>
      <c r="C934" t="s">
        <v>7503</v>
      </c>
      <c r="D934" t="s">
        <v>0</v>
      </c>
      <c r="E934">
        <v>429</v>
      </c>
      <c r="F934" t="s">
        <v>8189</v>
      </c>
      <c r="G934" t="s">
        <v>8190</v>
      </c>
      <c r="H934" s="2">
        <v>0</v>
      </c>
      <c r="I934" s="2">
        <v>0</v>
      </c>
      <c r="J934" s="2">
        <v>0</v>
      </c>
      <c r="K934" s="14">
        <v>199.12</v>
      </c>
      <c r="L934" s="2">
        <v>0</v>
      </c>
      <c r="M934" s="2">
        <v>0</v>
      </c>
      <c r="N934" s="2">
        <v>0</v>
      </c>
      <c r="O934" s="2">
        <v>25.8856</v>
      </c>
      <c r="P934" s="2">
        <v>225.00560000000002</v>
      </c>
      <c r="Q934"/>
      <c r="R934" t="s">
        <v>9712</v>
      </c>
      <c r="S934" t="s">
        <v>9717</v>
      </c>
      <c r="T934" t="s">
        <v>9724</v>
      </c>
      <c r="U934" s="2" t="s">
        <v>9715</v>
      </c>
      <c r="V934" t="s">
        <v>7830</v>
      </c>
    </row>
    <row r="935" spans="1:22" ht="15.75" hidden="1" thickBot="1" x14ac:dyDescent="0.3">
      <c r="A935" t="s">
        <v>8271</v>
      </c>
      <c r="B935" s="12" t="s">
        <v>10204</v>
      </c>
      <c r="C935" t="s">
        <v>7503</v>
      </c>
      <c r="D935" t="s">
        <v>0</v>
      </c>
      <c r="E935">
        <v>84844</v>
      </c>
      <c r="F935" t="s">
        <v>1407</v>
      </c>
      <c r="G935" t="s">
        <v>1408</v>
      </c>
      <c r="H935" s="2">
        <v>1.4</v>
      </c>
      <c r="I935" s="2">
        <v>0</v>
      </c>
      <c r="J935" s="2">
        <v>0</v>
      </c>
      <c r="K935" s="14">
        <v>16.46</v>
      </c>
      <c r="L935" s="2">
        <v>0</v>
      </c>
      <c r="M935" s="2">
        <v>0</v>
      </c>
      <c r="N935" s="2">
        <v>0</v>
      </c>
      <c r="O935" s="2">
        <v>2.1398000000000001</v>
      </c>
      <c r="P935" s="2">
        <v>19.9998</v>
      </c>
      <c r="Q935"/>
      <c r="R935" t="s">
        <v>9712</v>
      </c>
      <c r="S935" t="s">
        <v>9717</v>
      </c>
      <c r="T935" t="s">
        <v>9724</v>
      </c>
      <c r="U935" s="2" t="s">
        <v>9715</v>
      </c>
      <c r="V935" t="s">
        <v>7830</v>
      </c>
    </row>
    <row r="936" spans="1:22" ht="15.75" hidden="1" thickBot="1" x14ac:dyDescent="0.3">
      <c r="A936" t="s">
        <v>8271</v>
      </c>
      <c r="B936" s="12" t="s">
        <v>10337</v>
      </c>
      <c r="C936" t="s">
        <v>7503</v>
      </c>
      <c r="D936" t="s">
        <v>0</v>
      </c>
      <c r="E936">
        <v>1680</v>
      </c>
      <c r="F936" t="s">
        <v>9003</v>
      </c>
      <c r="G936" t="s">
        <v>9004</v>
      </c>
      <c r="H936" s="2">
        <v>0</v>
      </c>
      <c r="I936" s="2">
        <v>0</v>
      </c>
      <c r="J936" s="2">
        <v>0</v>
      </c>
      <c r="K936" s="14">
        <v>3.54</v>
      </c>
      <c r="L936" s="2">
        <v>0</v>
      </c>
      <c r="M936" s="2">
        <v>0</v>
      </c>
      <c r="N936" s="2">
        <v>0</v>
      </c>
      <c r="O936" s="2">
        <v>0.4602</v>
      </c>
      <c r="P936" s="2">
        <v>4.0002000000000004</v>
      </c>
      <c r="Q936"/>
      <c r="R936" t="s">
        <v>9712</v>
      </c>
      <c r="S936" t="s">
        <v>9717</v>
      </c>
      <c r="T936" t="s">
        <v>9724</v>
      </c>
      <c r="U936" s="2" t="s">
        <v>9715</v>
      </c>
      <c r="V936" t="s">
        <v>7830</v>
      </c>
    </row>
    <row r="937" spans="1:22" ht="15.75" hidden="1" thickBot="1" x14ac:dyDescent="0.3">
      <c r="A937" t="s">
        <v>8271</v>
      </c>
      <c r="B937" s="12" t="s">
        <v>10326</v>
      </c>
      <c r="C937" t="s">
        <v>7503</v>
      </c>
      <c r="D937" t="s">
        <v>0</v>
      </c>
      <c r="E937">
        <v>8762</v>
      </c>
      <c r="F937" t="s">
        <v>1638</v>
      </c>
      <c r="G937" t="s">
        <v>1639</v>
      </c>
      <c r="H937" s="2">
        <v>1.57</v>
      </c>
      <c r="I937" s="2">
        <v>0</v>
      </c>
      <c r="J937" s="2">
        <v>0</v>
      </c>
      <c r="K937" s="14">
        <v>16.309999999999999</v>
      </c>
      <c r="L937" s="2">
        <v>0</v>
      </c>
      <c r="M937" s="2">
        <v>0</v>
      </c>
      <c r="N937" s="2">
        <v>0</v>
      </c>
      <c r="O937" s="2">
        <v>2.1202999999999999</v>
      </c>
      <c r="P937" s="2">
        <v>20.000299999999999</v>
      </c>
      <c r="Q937"/>
      <c r="R937" t="s">
        <v>9712</v>
      </c>
      <c r="S937" t="s">
        <v>9717</v>
      </c>
      <c r="T937" t="s">
        <v>9724</v>
      </c>
      <c r="U937" s="2" t="s">
        <v>9715</v>
      </c>
      <c r="V937" t="s">
        <v>7830</v>
      </c>
    </row>
    <row r="938" spans="1:22" ht="15.75" hidden="1" thickBot="1" x14ac:dyDescent="0.3">
      <c r="A938" t="s">
        <v>8271</v>
      </c>
      <c r="B938" s="12" t="s">
        <v>10323</v>
      </c>
      <c r="C938" t="s">
        <v>7503</v>
      </c>
      <c r="D938" t="s">
        <v>0</v>
      </c>
      <c r="E938">
        <v>23154</v>
      </c>
      <c r="F938" t="s">
        <v>8908</v>
      </c>
      <c r="G938" t="s">
        <v>8909</v>
      </c>
      <c r="H938" s="2">
        <v>0</v>
      </c>
      <c r="I938" s="2">
        <v>0</v>
      </c>
      <c r="J938" s="2">
        <v>0</v>
      </c>
      <c r="K938" s="14">
        <v>6.55</v>
      </c>
      <c r="L938" s="2">
        <v>0</v>
      </c>
      <c r="M938" s="2">
        <v>0</v>
      </c>
      <c r="N938" s="2">
        <v>0</v>
      </c>
      <c r="O938" s="2">
        <v>0.85150000000000003</v>
      </c>
      <c r="P938" s="2">
        <v>7.4014999999999995</v>
      </c>
      <c r="Q938"/>
      <c r="R938" t="s">
        <v>9712</v>
      </c>
      <c r="S938" t="s">
        <v>9717</v>
      </c>
      <c r="T938" t="s">
        <v>9724</v>
      </c>
      <c r="U938" s="2" t="s">
        <v>9715</v>
      </c>
      <c r="V938" t="s">
        <v>7830</v>
      </c>
    </row>
    <row r="939" spans="1:22" ht="15.75" hidden="1" thickBot="1" x14ac:dyDescent="0.3">
      <c r="A939" t="s">
        <v>8271</v>
      </c>
      <c r="B939" s="12" t="s">
        <v>10338</v>
      </c>
      <c r="C939" t="s">
        <v>7503</v>
      </c>
      <c r="D939" t="s">
        <v>0</v>
      </c>
      <c r="E939">
        <v>23332</v>
      </c>
      <c r="F939" t="s">
        <v>2158</v>
      </c>
      <c r="G939" t="s">
        <v>2159</v>
      </c>
      <c r="H939" s="2">
        <v>0.4</v>
      </c>
      <c r="I939" s="2">
        <v>0</v>
      </c>
      <c r="J939" s="2">
        <v>0</v>
      </c>
      <c r="K939" s="14">
        <v>4.07</v>
      </c>
      <c r="L939" s="2">
        <v>0</v>
      </c>
      <c r="M939" s="2">
        <v>0</v>
      </c>
      <c r="N939" s="2">
        <v>0</v>
      </c>
      <c r="O939" s="2">
        <v>0.52910000000000001</v>
      </c>
      <c r="P939" s="2">
        <v>4.9991000000000003</v>
      </c>
      <c r="Q939"/>
      <c r="R939" t="s">
        <v>9712</v>
      </c>
      <c r="S939" t="s">
        <v>9717</v>
      </c>
      <c r="T939" t="s">
        <v>9724</v>
      </c>
      <c r="U939" s="2" t="s">
        <v>9715</v>
      </c>
      <c r="V939" t="s">
        <v>7830</v>
      </c>
    </row>
    <row r="940" spans="1:22" ht="15.75" hidden="1" thickBot="1" x14ac:dyDescent="0.3">
      <c r="A940" t="s">
        <v>8271</v>
      </c>
      <c r="B940" s="12" t="s">
        <v>10327</v>
      </c>
      <c r="C940" t="s">
        <v>7503</v>
      </c>
      <c r="D940" t="s">
        <v>0</v>
      </c>
      <c r="E940">
        <v>32502187</v>
      </c>
      <c r="F940" t="s">
        <v>3323</v>
      </c>
      <c r="G940" t="s">
        <v>3324</v>
      </c>
      <c r="H940" s="2">
        <v>0</v>
      </c>
      <c r="I940" s="2">
        <v>0</v>
      </c>
      <c r="J940" s="2">
        <v>0</v>
      </c>
      <c r="K940" s="14">
        <v>37.69</v>
      </c>
      <c r="L940" s="2">
        <v>0</v>
      </c>
      <c r="M940" s="2">
        <v>0</v>
      </c>
      <c r="N940" s="2">
        <v>0</v>
      </c>
      <c r="O940" s="2">
        <v>4.8997000000000002</v>
      </c>
      <c r="P940" s="2">
        <v>42.589700000000001</v>
      </c>
      <c r="Q940"/>
      <c r="R940" t="s">
        <v>9712</v>
      </c>
      <c r="S940" t="s">
        <v>9717</v>
      </c>
      <c r="T940" t="s">
        <v>9724</v>
      </c>
      <c r="U940" s="2" t="s">
        <v>9715</v>
      </c>
      <c r="V940" t="s">
        <v>7830</v>
      </c>
    </row>
    <row r="941" spans="1:22" ht="15.75" hidden="1" thickBot="1" x14ac:dyDescent="0.3">
      <c r="A941" t="s">
        <v>8271</v>
      </c>
      <c r="B941" s="12" t="s">
        <v>10327</v>
      </c>
      <c r="C941" t="s">
        <v>7503</v>
      </c>
      <c r="D941" t="s">
        <v>0</v>
      </c>
      <c r="E941">
        <v>32502186</v>
      </c>
      <c r="F941" t="s">
        <v>3323</v>
      </c>
      <c r="G941" t="s">
        <v>3324</v>
      </c>
      <c r="H941" s="2">
        <v>0</v>
      </c>
      <c r="I941" s="2">
        <v>0</v>
      </c>
      <c r="J941" s="2">
        <v>0</v>
      </c>
      <c r="K941" s="14">
        <v>37.159999999999997</v>
      </c>
      <c r="L941" s="2">
        <v>0</v>
      </c>
      <c r="M941" s="2">
        <v>0</v>
      </c>
      <c r="N941" s="2">
        <v>0</v>
      </c>
      <c r="O941" s="2">
        <v>4.8308</v>
      </c>
      <c r="P941" s="2">
        <v>41.990799999999993</v>
      </c>
      <c r="Q941"/>
      <c r="R941" t="s">
        <v>9712</v>
      </c>
      <c r="S941" t="s">
        <v>9717</v>
      </c>
      <c r="T941" t="s">
        <v>9724</v>
      </c>
      <c r="U941" s="2" t="s">
        <v>9715</v>
      </c>
      <c r="V941" t="s">
        <v>7830</v>
      </c>
    </row>
    <row r="942" spans="1:22" ht="15.75" hidden="1" thickBot="1" x14ac:dyDescent="0.3">
      <c r="A942" t="s">
        <v>8271</v>
      </c>
      <c r="B942" s="12" t="s">
        <v>10190</v>
      </c>
      <c r="C942" t="s">
        <v>7503</v>
      </c>
      <c r="D942" t="s">
        <v>0</v>
      </c>
      <c r="E942">
        <v>32345284</v>
      </c>
      <c r="F942" t="s">
        <v>3323</v>
      </c>
      <c r="G942" t="s">
        <v>3324</v>
      </c>
      <c r="H942" s="2">
        <v>0</v>
      </c>
      <c r="I942" s="2">
        <v>0</v>
      </c>
      <c r="J942" s="2">
        <v>0</v>
      </c>
      <c r="K942" s="14">
        <v>37.69</v>
      </c>
      <c r="L942" s="2">
        <v>0</v>
      </c>
      <c r="M942" s="2">
        <v>0</v>
      </c>
      <c r="N942" s="2">
        <v>0</v>
      </c>
      <c r="O942" s="2">
        <v>4.8997000000000002</v>
      </c>
      <c r="P942" s="2">
        <v>42.589700000000001</v>
      </c>
      <c r="Q942"/>
      <c r="R942" t="s">
        <v>9712</v>
      </c>
      <c r="S942" t="s">
        <v>9717</v>
      </c>
      <c r="T942" t="s">
        <v>9724</v>
      </c>
      <c r="U942" s="2" t="s">
        <v>9715</v>
      </c>
      <c r="V942" t="s">
        <v>7830</v>
      </c>
    </row>
    <row r="943" spans="1:22" ht="15.75" hidden="1" thickBot="1" x14ac:dyDescent="0.3">
      <c r="A943" t="s">
        <v>8271</v>
      </c>
      <c r="B943" s="12" t="s">
        <v>10340</v>
      </c>
      <c r="C943" t="s">
        <v>7503</v>
      </c>
      <c r="D943" t="s">
        <v>0</v>
      </c>
      <c r="E943">
        <v>90974</v>
      </c>
      <c r="F943" t="s">
        <v>1359</v>
      </c>
      <c r="G943" t="s">
        <v>1360</v>
      </c>
      <c r="H943" s="2">
        <v>1.62</v>
      </c>
      <c r="I943" s="2">
        <v>0</v>
      </c>
      <c r="J943" s="2">
        <v>0</v>
      </c>
      <c r="K943" s="14">
        <v>16.27</v>
      </c>
      <c r="L943" s="2">
        <v>0</v>
      </c>
      <c r="M943" s="2">
        <v>0</v>
      </c>
      <c r="N943" s="2">
        <v>0</v>
      </c>
      <c r="O943" s="2">
        <v>2.1151</v>
      </c>
      <c r="P943" s="2">
        <v>20.005099999999999</v>
      </c>
      <c r="Q943"/>
      <c r="R943" t="s">
        <v>9712</v>
      </c>
      <c r="S943" t="s">
        <v>9717</v>
      </c>
      <c r="T943" t="s">
        <v>9724</v>
      </c>
      <c r="U943" s="2" t="s">
        <v>9715</v>
      </c>
      <c r="V943" t="s">
        <v>7830</v>
      </c>
    </row>
    <row r="944" spans="1:22" ht="15.75" hidden="1" thickBot="1" x14ac:dyDescent="0.3">
      <c r="A944" t="s">
        <v>8271</v>
      </c>
      <c r="B944" s="12" t="s">
        <v>10334</v>
      </c>
      <c r="C944" t="s">
        <v>7503</v>
      </c>
      <c r="D944" t="s">
        <v>0</v>
      </c>
      <c r="E944">
        <v>18603</v>
      </c>
      <c r="F944" t="s">
        <v>1359</v>
      </c>
      <c r="G944" t="s">
        <v>1360</v>
      </c>
      <c r="H944" s="2">
        <v>1.61</v>
      </c>
      <c r="I944" s="2">
        <v>0</v>
      </c>
      <c r="J944" s="2">
        <v>0</v>
      </c>
      <c r="K944" s="14">
        <v>16.27</v>
      </c>
      <c r="L944" s="2">
        <v>0</v>
      </c>
      <c r="M944" s="2">
        <v>0</v>
      </c>
      <c r="N944" s="2">
        <v>0</v>
      </c>
      <c r="O944" s="2">
        <v>2.1151</v>
      </c>
      <c r="P944" s="2">
        <v>19.995100000000001</v>
      </c>
      <c r="Q944"/>
      <c r="R944" t="s">
        <v>9712</v>
      </c>
      <c r="S944" t="s">
        <v>9717</v>
      </c>
      <c r="T944" t="s">
        <v>9724</v>
      </c>
      <c r="U944" s="2" t="s">
        <v>9715</v>
      </c>
      <c r="V944" t="s">
        <v>7830</v>
      </c>
    </row>
    <row r="945" spans="1:22" ht="15.75" hidden="1" thickBot="1" x14ac:dyDescent="0.3">
      <c r="A945" t="s">
        <v>8271</v>
      </c>
      <c r="B945" s="12" t="s">
        <v>10328</v>
      </c>
      <c r="C945" t="s">
        <v>7503</v>
      </c>
      <c r="D945" t="s">
        <v>0</v>
      </c>
      <c r="E945">
        <v>89096</v>
      </c>
      <c r="F945" t="s">
        <v>1359</v>
      </c>
      <c r="G945" t="s">
        <v>1360</v>
      </c>
      <c r="H945" s="2">
        <v>0.79</v>
      </c>
      <c r="I945" s="2">
        <v>0</v>
      </c>
      <c r="J945" s="2">
        <v>0</v>
      </c>
      <c r="K945" s="14">
        <v>8.15</v>
      </c>
      <c r="L945" s="2">
        <v>0</v>
      </c>
      <c r="M945" s="2">
        <v>0</v>
      </c>
      <c r="N945" s="2">
        <v>0</v>
      </c>
      <c r="O945" s="2">
        <v>1.0595000000000001</v>
      </c>
      <c r="P945" s="2">
        <v>9.9995000000000012</v>
      </c>
      <c r="Q945"/>
      <c r="R945" t="s">
        <v>9712</v>
      </c>
      <c r="S945" t="s">
        <v>9717</v>
      </c>
      <c r="T945" t="s">
        <v>9724</v>
      </c>
      <c r="U945" s="2" t="s">
        <v>9715</v>
      </c>
      <c r="V945" t="s">
        <v>7830</v>
      </c>
    </row>
    <row r="946" spans="1:22" ht="15.75" hidden="1" thickBot="1" x14ac:dyDescent="0.3">
      <c r="A946" t="s">
        <v>8271</v>
      </c>
      <c r="B946" s="12" t="s">
        <v>10320</v>
      </c>
      <c r="C946" t="s">
        <v>7503</v>
      </c>
      <c r="D946" t="s">
        <v>0</v>
      </c>
      <c r="E946">
        <v>4570</v>
      </c>
      <c r="F946" t="s">
        <v>8847</v>
      </c>
      <c r="G946" t="s">
        <v>8848</v>
      </c>
      <c r="H946" s="2">
        <v>0</v>
      </c>
      <c r="I946" s="2">
        <v>0</v>
      </c>
      <c r="J946" s="2">
        <v>0</v>
      </c>
      <c r="K946" s="14">
        <v>4.96</v>
      </c>
      <c r="L946" s="2">
        <v>0</v>
      </c>
      <c r="M946" s="2">
        <v>0</v>
      </c>
      <c r="N946" s="2">
        <v>0</v>
      </c>
      <c r="O946" s="2">
        <v>0.64480000000000004</v>
      </c>
      <c r="P946" s="2">
        <v>5.6048</v>
      </c>
      <c r="Q946"/>
      <c r="R946" t="s">
        <v>9712</v>
      </c>
      <c r="S946" t="s">
        <v>9717</v>
      </c>
      <c r="T946" t="s">
        <v>9724</v>
      </c>
      <c r="U946" s="2" t="s">
        <v>9715</v>
      </c>
      <c r="V946" t="s">
        <v>7830</v>
      </c>
    </row>
    <row r="947" spans="1:22" ht="15.75" hidden="1" thickBot="1" x14ac:dyDescent="0.3">
      <c r="A947" t="s">
        <v>8271</v>
      </c>
      <c r="B947" s="12" t="s">
        <v>10336</v>
      </c>
      <c r="C947" t="s">
        <v>7503</v>
      </c>
      <c r="D947" t="s">
        <v>0</v>
      </c>
      <c r="E947">
        <v>4883</v>
      </c>
      <c r="F947" t="s">
        <v>8847</v>
      </c>
      <c r="G947" t="s">
        <v>8848</v>
      </c>
      <c r="H947" s="2">
        <v>0</v>
      </c>
      <c r="I947" s="2">
        <v>0</v>
      </c>
      <c r="J947" s="2">
        <v>0</v>
      </c>
      <c r="K947" s="14">
        <v>4.34</v>
      </c>
      <c r="L947" s="2">
        <v>0</v>
      </c>
      <c r="M947" s="2">
        <v>0</v>
      </c>
      <c r="N947" s="2">
        <v>0</v>
      </c>
      <c r="O947" s="2">
        <v>0.56420000000000003</v>
      </c>
      <c r="P947" s="2">
        <v>4.9041999999999994</v>
      </c>
      <c r="Q947"/>
      <c r="R947" t="s">
        <v>9712</v>
      </c>
      <c r="S947" t="s">
        <v>9717</v>
      </c>
      <c r="T947" t="s">
        <v>9724</v>
      </c>
      <c r="U947" s="2" t="s">
        <v>9715</v>
      </c>
      <c r="V947" t="s">
        <v>7830</v>
      </c>
    </row>
    <row r="948" spans="1:22" ht="15.75" hidden="1" thickBot="1" x14ac:dyDescent="0.3">
      <c r="A948" t="s">
        <v>8271</v>
      </c>
      <c r="B948" s="12" t="s">
        <v>10342</v>
      </c>
      <c r="C948" t="s">
        <v>7503</v>
      </c>
      <c r="D948" t="s">
        <v>0</v>
      </c>
      <c r="E948">
        <v>35</v>
      </c>
      <c r="F948" t="s">
        <v>8847</v>
      </c>
      <c r="G948" t="s">
        <v>8848</v>
      </c>
      <c r="H948" s="2">
        <v>0</v>
      </c>
      <c r="I948" s="2">
        <v>0</v>
      </c>
      <c r="J948" s="2">
        <v>0</v>
      </c>
      <c r="K948" s="14">
        <v>3.76</v>
      </c>
      <c r="L948" s="2">
        <v>0</v>
      </c>
      <c r="M948" s="2">
        <v>0</v>
      </c>
      <c r="N948" s="2">
        <v>0</v>
      </c>
      <c r="O948" s="2">
        <v>0.48880000000000001</v>
      </c>
      <c r="P948" s="2">
        <v>4.2488000000000001</v>
      </c>
      <c r="Q948"/>
      <c r="R948" t="s">
        <v>9712</v>
      </c>
      <c r="S948" t="s">
        <v>9717</v>
      </c>
      <c r="T948" t="s">
        <v>9724</v>
      </c>
      <c r="U948" s="2" t="s">
        <v>9715</v>
      </c>
      <c r="V948" t="s">
        <v>7830</v>
      </c>
    </row>
    <row r="949" spans="1:22" ht="15.75" hidden="1" thickBot="1" x14ac:dyDescent="0.3">
      <c r="A949" t="s">
        <v>8271</v>
      </c>
      <c r="B949" s="12" t="s">
        <v>10331</v>
      </c>
      <c r="C949" t="s">
        <v>7503</v>
      </c>
      <c r="D949" t="s">
        <v>0</v>
      </c>
      <c r="E949">
        <v>4772</v>
      </c>
      <c r="F949" t="s">
        <v>8847</v>
      </c>
      <c r="G949" t="s">
        <v>8848</v>
      </c>
      <c r="H949" s="2">
        <v>0</v>
      </c>
      <c r="I949" s="2">
        <v>0</v>
      </c>
      <c r="J949" s="2">
        <v>0</v>
      </c>
      <c r="K949" s="14">
        <v>13.54</v>
      </c>
      <c r="L949" s="2">
        <v>0</v>
      </c>
      <c r="M949" s="2">
        <v>0</v>
      </c>
      <c r="N949" s="2">
        <v>0</v>
      </c>
      <c r="O949" s="2">
        <v>1.7602</v>
      </c>
      <c r="P949" s="2">
        <v>15.300199999999998</v>
      </c>
      <c r="Q949"/>
      <c r="R949" t="s">
        <v>9712</v>
      </c>
      <c r="S949" t="s">
        <v>9717</v>
      </c>
      <c r="T949" t="s">
        <v>9724</v>
      </c>
      <c r="U949" s="2" t="s">
        <v>9715</v>
      </c>
      <c r="V949" t="s">
        <v>7830</v>
      </c>
    </row>
    <row r="950" spans="1:22" ht="15.75" hidden="1" thickBot="1" x14ac:dyDescent="0.3">
      <c r="A950" t="s">
        <v>8271</v>
      </c>
      <c r="B950" s="12" t="s">
        <v>10339</v>
      </c>
      <c r="C950" t="s">
        <v>7503</v>
      </c>
      <c r="D950" t="s">
        <v>0</v>
      </c>
      <c r="E950">
        <v>12101</v>
      </c>
      <c r="F950" t="s">
        <v>8931</v>
      </c>
      <c r="G950" t="s">
        <v>8932</v>
      </c>
      <c r="H950" s="2">
        <v>0</v>
      </c>
      <c r="I950" s="2">
        <v>0</v>
      </c>
      <c r="J950" s="2">
        <v>0</v>
      </c>
      <c r="K950" s="14">
        <v>31.49</v>
      </c>
      <c r="L950" s="2">
        <v>0</v>
      </c>
      <c r="M950" s="2">
        <v>0</v>
      </c>
      <c r="N950" s="2">
        <v>0</v>
      </c>
      <c r="O950" s="2">
        <v>4.0937000000000001</v>
      </c>
      <c r="P950" s="2">
        <v>35.5837</v>
      </c>
      <c r="Q950"/>
      <c r="R950" t="s">
        <v>9712</v>
      </c>
      <c r="S950" t="s">
        <v>9717</v>
      </c>
      <c r="T950" t="s">
        <v>9724</v>
      </c>
      <c r="U950" s="2" t="s">
        <v>9715</v>
      </c>
      <c r="V950" t="s">
        <v>7830</v>
      </c>
    </row>
    <row r="951" spans="1:22" ht="15.75" hidden="1" thickBot="1" x14ac:dyDescent="0.3">
      <c r="A951" t="s">
        <v>8271</v>
      </c>
      <c r="B951" s="12" t="s">
        <v>10341</v>
      </c>
      <c r="C951" t="s">
        <v>7503</v>
      </c>
      <c r="D951" t="s">
        <v>0</v>
      </c>
      <c r="E951">
        <v>12171</v>
      </c>
      <c r="F951" t="s">
        <v>8931</v>
      </c>
      <c r="G951" t="s">
        <v>8932</v>
      </c>
      <c r="H951" s="2">
        <v>0</v>
      </c>
      <c r="I951" s="2">
        <v>0</v>
      </c>
      <c r="J951" s="2">
        <v>0</v>
      </c>
      <c r="K951" s="14">
        <v>26.55</v>
      </c>
      <c r="L951" s="2">
        <v>0</v>
      </c>
      <c r="M951" s="2">
        <v>0</v>
      </c>
      <c r="N951" s="2">
        <v>0</v>
      </c>
      <c r="O951" s="2">
        <v>3.4515000000000002</v>
      </c>
      <c r="P951" s="2">
        <v>30.0015</v>
      </c>
      <c r="Q951"/>
      <c r="R951" t="s">
        <v>9712</v>
      </c>
      <c r="S951" t="s">
        <v>9717</v>
      </c>
      <c r="T951" t="s">
        <v>9724</v>
      </c>
      <c r="U951" s="2" t="s">
        <v>9715</v>
      </c>
      <c r="V951" t="s">
        <v>7830</v>
      </c>
    </row>
    <row r="952" spans="1:22" ht="15.75" hidden="1" thickBot="1" x14ac:dyDescent="0.3">
      <c r="A952" t="s">
        <v>8271</v>
      </c>
      <c r="B952" s="12" t="s">
        <v>10327</v>
      </c>
      <c r="C952" t="s">
        <v>7503</v>
      </c>
      <c r="D952" t="s">
        <v>0</v>
      </c>
      <c r="E952">
        <v>11614</v>
      </c>
      <c r="F952" t="s">
        <v>8931</v>
      </c>
      <c r="G952" t="s">
        <v>8932</v>
      </c>
      <c r="H952" s="2">
        <v>0</v>
      </c>
      <c r="I952" s="2">
        <v>0</v>
      </c>
      <c r="J952" s="2">
        <v>0</v>
      </c>
      <c r="K952" s="14">
        <v>16</v>
      </c>
      <c r="L952" s="2">
        <v>0</v>
      </c>
      <c r="M952" s="2">
        <v>0</v>
      </c>
      <c r="N952" s="2">
        <v>0</v>
      </c>
      <c r="O952" s="2">
        <v>2.08</v>
      </c>
      <c r="P952" s="2">
        <v>18.079999999999998</v>
      </c>
      <c r="Q952"/>
      <c r="R952" t="s">
        <v>9712</v>
      </c>
      <c r="S952" t="s">
        <v>9717</v>
      </c>
      <c r="T952" t="s">
        <v>9724</v>
      </c>
      <c r="U952" s="2" t="s">
        <v>9715</v>
      </c>
      <c r="V952" t="s">
        <v>7830</v>
      </c>
    </row>
    <row r="953" spans="1:22" ht="15.75" hidden="1" thickBot="1" x14ac:dyDescent="0.3">
      <c r="A953" t="s">
        <v>8271</v>
      </c>
      <c r="B953" s="12" t="s">
        <v>10322</v>
      </c>
      <c r="C953" t="s">
        <v>7503</v>
      </c>
      <c r="D953" t="s">
        <v>0</v>
      </c>
      <c r="E953">
        <v>11427</v>
      </c>
      <c r="F953" t="s">
        <v>8931</v>
      </c>
      <c r="G953" t="s">
        <v>8932</v>
      </c>
      <c r="H953" s="2">
        <v>0</v>
      </c>
      <c r="I953" s="2">
        <v>0</v>
      </c>
      <c r="J953" s="2">
        <v>0</v>
      </c>
      <c r="K953" s="14">
        <v>64.260000000000005</v>
      </c>
      <c r="L953" s="2">
        <v>0</v>
      </c>
      <c r="M953" s="2">
        <v>0</v>
      </c>
      <c r="N953" s="2">
        <v>0</v>
      </c>
      <c r="O953" s="2">
        <v>8.3538000000000014</v>
      </c>
      <c r="P953" s="2">
        <v>72.613800000000012</v>
      </c>
      <c r="Q953"/>
      <c r="R953" t="s">
        <v>9712</v>
      </c>
      <c r="S953" t="s">
        <v>9717</v>
      </c>
      <c r="T953" t="s">
        <v>9724</v>
      </c>
      <c r="U953" s="2" t="s">
        <v>9715</v>
      </c>
      <c r="V953" t="s">
        <v>7830</v>
      </c>
    </row>
    <row r="954" spans="1:22" ht="15.75" hidden="1" thickBot="1" x14ac:dyDescent="0.3">
      <c r="A954" t="s">
        <v>8271</v>
      </c>
      <c r="B954" s="12" t="s">
        <v>10356</v>
      </c>
      <c r="C954" t="s">
        <v>7503</v>
      </c>
      <c r="D954" t="s">
        <v>0</v>
      </c>
      <c r="E954">
        <v>11416</v>
      </c>
      <c r="F954" t="s">
        <v>8931</v>
      </c>
      <c r="G954" t="s">
        <v>8932</v>
      </c>
      <c r="H954" s="2">
        <v>0</v>
      </c>
      <c r="I954" s="2">
        <v>0</v>
      </c>
      <c r="J954" s="2">
        <v>0</v>
      </c>
      <c r="K954" s="14">
        <v>28.82</v>
      </c>
      <c r="L954" s="2">
        <v>0</v>
      </c>
      <c r="M954" s="2">
        <v>0</v>
      </c>
      <c r="N954" s="2">
        <v>0</v>
      </c>
      <c r="O954" s="2">
        <v>3.7466000000000004</v>
      </c>
      <c r="P954" s="2">
        <v>32.566600000000001</v>
      </c>
      <c r="Q954"/>
      <c r="R954" t="s">
        <v>9712</v>
      </c>
      <c r="S954" t="s">
        <v>9717</v>
      </c>
      <c r="T954" t="s">
        <v>9724</v>
      </c>
      <c r="U954" s="2" t="s">
        <v>9715</v>
      </c>
      <c r="V954" t="s">
        <v>7830</v>
      </c>
    </row>
    <row r="955" spans="1:22" ht="15.75" hidden="1" thickBot="1" x14ac:dyDescent="0.3">
      <c r="A955" t="s">
        <v>8271</v>
      </c>
      <c r="B955" s="12" t="s">
        <v>10342</v>
      </c>
      <c r="C955" t="s">
        <v>7503</v>
      </c>
      <c r="D955" t="s">
        <v>0</v>
      </c>
      <c r="E955">
        <v>1009</v>
      </c>
      <c r="F955" t="s">
        <v>8881</v>
      </c>
      <c r="G955" t="s">
        <v>8882</v>
      </c>
      <c r="H955" s="2">
        <v>0</v>
      </c>
      <c r="I955" s="2">
        <v>0</v>
      </c>
      <c r="J955" s="2">
        <v>0</v>
      </c>
      <c r="K955" s="14">
        <v>54</v>
      </c>
      <c r="L955" s="2">
        <v>0</v>
      </c>
      <c r="M955" s="2">
        <v>0</v>
      </c>
      <c r="N955" s="2">
        <v>0</v>
      </c>
      <c r="O955" s="2">
        <v>7.0200000000000005</v>
      </c>
      <c r="P955" s="2">
        <v>61.02</v>
      </c>
      <c r="Q955"/>
      <c r="R955" t="s">
        <v>9712</v>
      </c>
      <c r="S955" t="s">
        <v>9717</v>
      </c>
      <c r="T955" t="s">
        <v>9724</v>
      </c>
      <c r="U955" s="2" t="s">
        <v>9715</v>
      </c>
      <c r="V955" t="s">
        <v>7830</v>
      </c>
    </row>
    <row r="956" spans="1:22" ht="15.75" hidden="1" thickBot="1" x14ac:dyDescent="0.3">
      <c r="A956" t="s">
        <v>8271</v>
      </c>
      <c r="B956" s="12" t="s">
        <v>10340</v>
      </c>
      <c r="C956" t="s">
        <v>7503</v>
      </c>
      <c r="D956" t="s">
        <v>0</v>
      </c>
      <c r="E956">
        <v>980</v>
      </c>
      <c r="F956" t="s">
        <v>8881</v>
      </c>
      <c r="G956" t="s">
        <v>8882</v>
      </c>
      <c r="H956" s="2">
        <v>0</v>
      </c>
      <c r="I956" s="2">
        <v>0</v>
      </c>
      <c r="J956" s="2">
        <v>0</v>
      </c>
      <c r="K956" s="14">
        <v>85</v>
      </c>
      <c r="L956" s="2">
        <v>0</v>
      </c>
      <c r="M956" s="2">
        <v>0</v>
      </c>
      <c r="N956" s="2">
        <v>0</v>
      </c>
      <c r="O956" s="2">
        <v>11.05</v>
      </c>
      <c r="P956" s="2">
        <v>96.05</v>
      </c>
      <c r="Q956"/>
      <c r="R956" t="s">
        <v>9712</v>
      </c>
      <c r="S956" t="s">
        <v>9717</v>
      </c>
      <c r="T956" t="s">
        <v>9724</v>
      </c>
      <c r="U956" s="2" t="s">
        <v>9715</v>
      </c>
      <c r="V956" t="s">
        <v>7830</v>
      </c>
    </row>
    <row r="957" spans="1:22" ht="15.75" hidden="1" thickBot="1" x14ac:dyDescent="0.3">
      <c r="A957" t="s">
        <v>8271</v>
      </c>
      <c r="B957" s="12" t="s">
        <v>10339</v>
      </c>
      <c r="C957" t="s">
        <v>7503</v>
      </c>
      <c r="D957" t="s">
        <v>0</v>
      </c>
      <c r="E957">
        <v>956</v>
      </c>
      <c r="F957" t="s">
        <v>8881</v>
      </c>
      <c r="G957" t="s">
        <v>8882</v>
      </c>
      <c r="H957" s="2">
        <v>0</v>
      </c>
      <c r="I957" s="2">
        <v>0</v>
      </c>
      <c r="J957" s="2">
        <v>0</v>
      </c>
      <c r="K957" s="14">
        <v>30</v>
      </c>
      <c r="L957" s="2">
        <v>0</v>
      </c>
      <c r="M957" s="2">
        <v>0</v>
      </c>
      <c r="N957" s="2">
        <v>0</v>
      </c>
      <c r="O957" s="2">
        <v>3.9000000000000004</v>
      </c>
      <c r="P957" s="2">
        <v>33.9</v>
      </c>
      <c r="Q957"/>
      <c r="R957" t="s">
        <v>9712</v>
      </c>
      <c r="S957" t="s">
        <v>9717</v>
      </c>
      <c r="T957" t="s">
        <v>9724</v>
      </c>
      <c r="U957" s="2" t="s">
        <v>9715</v>
      </c>
      <c r="V957" t="s">
        <v>7830</v>
      </c>
    </row>
    <row r="958" spans="1:22" ht="15.75" hidden="1" thickBot="1" x14ac:dyDescent="0.3">
      <c r="A958" t="s">
        <v>8271</v>
      </c>
      <c r="B958" s="12" t="s">
        <v>10339</v>
      </c>
      <c r="C958" t="s">
        <v>7503</v>
      </c>
      <c r="D958" t="s">
        <v>0</v>
      </c>
      <c r="E958">
        <v>938</v>
      </c>
      <c r="F958" t="s">
        <v>8881</v>
      </c>
      <c r="G958" t="s">
        <v>8882</v>
      </c>
      <c r="H958" s="2">
        <v>0</v>
      </c>
      <c r="I958" s="2">
        <v>0</v>
      </c>
      <c r="J958" s="2">
        <v>0</v>
      </c>
      <c r="K958" s="14">
        <v>25</v>
      </c>
      <c r="L958" s="2">
        <v>0</v>
      </c>
      <c r="M958" s="2">
        <v>0</v>
      </c>
      <c r="N958" s="2">
        <v>0</v>
      </c>
      <c r="O958" s="2">
        <v>3.25</v>
      </c>
      <c r="P958" s="2">
        <v>28.25</v>
      </c>
      <c r="Q958"/>
      <c r="R958" t="s">
        <v>9712</v>
      </c>
      <c r="S958" t="s">
        <v>9717</v>
      </c>
      <c r="T958" t="s">
        <v>9724</v>
      </c>
      <c r="U958" s="2" t="s">
        <v>9715</v>
      </c>
      <c r="V958" t="s">
        <v>7830</v>
      </c>
    </row>
    <row r="959" spans="1:22" ht="15.75" hidden="1" thickBot="1" x14ac:dyDescent="0.3">
      <c r="A959" t="s">
        <v>8271</v>
      </c>
      <c r="B959" s="12" t="s">
        <v>10339</v>
      </c>
      <c r="C959" t="s">
        <v>7503</v>
      </c>
      <c r="D959" t="s">
        <v>0</v>
      </c>
      <c r="E959">
        <v>939</v>
      </c>
      <c r="F959" t="s">
        <v>8881</v>
      </c>
      <c r="G959" t="s">
        <v>8882</v>
      </c>
      <c r="H959" s="2">
        <v>0</v>
      </c>
      <c r="I959" s="2">
        <v>0</v>
      </c>
      <c r="J959" s="2">
        <v>0</v>
      </c>
      <c r="K959" s="14">
        <v>45</v>
      </c>
      <c r="L959" s="2">
        <v>0</v>
      </c>
      <c r="M959" s="2">
        <v>0</v>
      </c>
      <c r="N959" s="2">
        <v>0</v>
      </c>
      <c r="O959" s="2">
        <v>5.8500000000000005</v>
      </c>
      <c r="P959" s="2">
        <v>50.85</v>
      </c>
      <c r="Q959"/>
      <c r="R959" t="s">
        <v>9712</v>
      </c>
      <c r="S959" t="s">
        <v>9717</v>
      </c>
      <c r="T959" t="s">
        <v>9724</v>
      </c>
      <c r="U959" s="2" t="s">
        <v>9715</v>
      </c>
      <c r="V959" t="s">
        <v>7830</v>
      </c>
    </row>
    <row r="960" spans="1:22" ht="15.75" hidden="1" thickBot="1" x14ac:dyDescent="0.3">
      <c r="A960" t="s">
        <v>8271</v>
      </c>
      <c r="B960" s="12" t="s">
        <v>10339</v>
      </c>
      <c r="C960" t="s">
        <v>7503</v>
      </c>
      <c r="D960" t="s">
        <v>0</v>
      </c>
      <c r="E960">
        <v>950</v>
      </c>
      <c r="F960" t="s">
        <v>8881</v>
      </c>
      <c r="G960" t="s">
        <v>8882</v>
      </c>
      <c r="H960" s="2">
        <v>0</v>
      </c>
      <c r="I960" s="2">
        <v>0</v>
      </c>
      <c r="J960" s="2">
        <v>0</v>
      </c>
      <c r="K960" s="14">
        <v>8</v>
      </c>
      <c r="L960" s="2">
        <v>0</v>
      </c>
      <c r="M960" s="2">
        <v>0</v>
      </c>
      <c r="N960" s="2">
        <v>0</v>
      </c>
      <c r="O960" s="2">
        <v>1.04</v>
      </c>
      <c r="P960" s="2">
        <v>9.0399999999999991</v>
      </c>
      <c r="Q960"/>
      <c r="R960" t="s">
        <v>9712</v>
      </c>
      <c r="S960" t="s">
        <v>9717</v>
      </c>
      <c r="T960" t="s">
        <v>9724</v>
      </c>
      <c r="U960" s="2" t="s">
        <v>9715</v>
      </c>
      <c r="V960" t="s">
        <v>7830</v>
      </c>
    </row>
    <row r="961" spans="1:22" ht="15.75" hidden="1" thickBot="1" x14ac:dyDescent="0.3">
      <c r="A961" t="s">
        <v>8271</v>
      </c>
      <c r="B961" s="12" t="s">
        <v>10337</v>
      </c>
      <c r="C961" t="s">
        <v>7503</v>
      </c>
      <c r="D961" t="s">
        <v>0</v>
      </c>
      <c r="E961">
        <v>916</v>
      </c>
      <c r="F961" t="s">
        <v>8881</v>
      </c>
      <c r="G961" t="s">
        <v>8882</v>
      </c>
      <c r="H961" s="2">
        <v>0</v>
      </c>
      <c r="I961" s="2">
        <v>0</v>
      </c>
      <c r="J961" s="2">
        <v>0</v>
      </c>
      <c r="K961" s="14">
        <v>100.15</v>
      </c>
      <c r="L961" s="2">
        <v>0</v>
      </c>
      <c r="M961" s="2">
        <v>0</v>
      </c>
      <c r="N961" s="2">
        <v>0</v>
      </c>
      <c r="O961" s="2">
        <v>13.019500000000001</v>
      </c>
      <c r="P961" s="2">
        <v>113.1695</v>
      </c>
      <c r="Q961"/>
      <c r="R961" t="s">
        <v>9712</v>
      </c>
      <c r="S961" t="s">
        <v>9717</v>
      </c>
      <c r="T961" t="s">
        <v>9724</v>
      </c>
      <c r="U961" s="2" t="s">
        <v>9715</v>
      </c>
      <c r="V961" t="s">
        <v>7830</v>
      </c>
    </row>
    <row r="962" spans="1:22" ht="15.75" hidden="1" thickBot="1" x14ac:dyDescent="0.3">
      <c r="A962" t="s">
        <v>8271</v>
      </c>
      <c r="B962" s="12" t="s">
        <v>10337</v>
      </c>
      <c r="C962" t="s">
        <v>7503</v>
      </c>
      <c r="D962" t="s">
        <v>0</v>
      </c>
      <c r="E962">
        <v>917</v>
      </c>
      <c r="F962" t="s">
        <v>8881</v>
      </c>
      <c r="G962" t="s">
        <v>8882</v>
      </c>
      <c r="H962" s="2">
        <v>0</v>
      </c>
      <c r="I962" s="2">
        <v>0</v>
      </c>
      <c r="J962" s="2">
        <v>0</v>
      </c>
      <c r="K962" s="14">
        <v>72.64</v>
      </c>
      <c r="L962" s="2">
        <v>0</v>
      </c>
      <c r="M962" s="2">
        <v>0</v>
      </c>
      <c r="N962" s="2">
        <v>0</v>
      </c>
      <c r="O962" s="2">
        <v>9.4432000000000009</v>
      </c>
      <c r="P962" s="2">
        <v>82.083200000000005</v>
      </c>
      <c r="Q962"/>
      <c r="R962" t="s">
        <v>9712</v>
      </c>
      <c r="S962" t="s">
        <v>9717</v>
      </c>
      <c r="T962" t="s">
        <v>9724</v>
      </c>
      <c r="U962" s="2" t="s">
        <v>9715</v>
      </c>
      <c r="V962" t="s">
        <v>7830</v>
      </c>
    </row>
    <row r="963" spans="1:22" ht="15.75" hidden="1" thickBot="1" x14ac:dyDescent="0.3">
      <c r="A963" t="s">
        <v>8271</v>
      </c>
      <c r="B963" s="12" t="s">
        <v>10331</v>
      </c>
      <c r="C963" t="s">
        <v>7503</v>
      </c>
      <c r="D963" t="s">
        <v>0</v>
      </c>
      <c r="E963">
        <v>778</v>
      </c>
      <c r="F963" t="s">
        <v>8881</v>
      </c>
      <c r="G963" t="s">
        <v>8882</v>
      </c>
      <c r="H963" s="2">
        <v>0</v>
      </c>
      <c r="I963" s="2">
        <v>0</v>
      </c>
      <c r="J963" s="2">
        <v>0</v>
      </c>
      <c r="K963" s="14">
        <v>17</v>
      </c>
      <c r="L963" s="2">
        <v>0</v>
      </c>
      <c r="M963" s="2">
        <v>0</v>
      </c>
      <c r="N963" s="2">
        <v>0</v>
      </c>
      <c r="O963" s="2">
        <v>2.21</v>
      </c>
      <c r="P963" s="2">
        <v>19.21</v>
      </c>
      <c r="Q963"/>
      <c r="R963" t="s">
        <v>9712</v>
      </c>
      <c r="S963" t="s">
        <v>9717</v>
      </c>
      <c r="T963" t="s">
        <v>9724</v>
      </c>
      <c r="U963" s="2" t="s">
        <v>9715</v>
      </c>
      <c r="V963" t="s">
        <v>7830</v>
      </c>
    </row>
    <row r="964" spans="1:22" ht="15.75" hidden="1" thickBot="1" x14ac:dyDescent="0.3">
      <c r="A964" t="s">
        <v>8271</v>
      </c>
      <c r="B964" s="12" t="s">
        <v>10329</v>
      </c>
      <c r="C964" t="s">
        <v>7503</v>
      </c>
      <c r="D964" t="s">
        <v>0</v>
      </c>
      <c r="E964">
        <v>721</v>
      </c>
      <c r="F964" t="s">
        <v>8881</v>
      </c>
      <c r="G964" t="s">
        <v>8882</v>
      </c>
      <c r="H964" s="2">
        <v>0</v>
      </c>
      <c r="I964" s="2">
        <v>0</v>
      </c>
      <c r="J964" s="2">
        <v>0</v>
      </c>
      <c r="K964" s="14">
        <v>82.5</v>
      </c>
      <c r="L964" s="2">
        <v>0</v>
      </c>
      <c r="M964" s="2">
        <v>0</v>
      </c>
      <c r="N964" s="2">
        <v>0</v>
      </c>
      <c r="O964" s="2">
        <v>10.725</v>
      </c>
      <c r="P964" s="2">
        <v>93.224999999999994</v>
      </c>
      <c r="Q964"/>
      <c r="R964" t="s">
        <v>9712</v>
      </c>
      <c r="S964" t="s">
        <v>9717</v>
      </c>
      <c r="T964" t="s">
        <v>9724</v>
      </c>
      <c r="U964" s="2" t="s">
        <v>9715</v>
      </c>
      <c r="V964" t="s">
        <v>7830</v>
      </c>
    </row>
    <row r="965" spans="1:22" ht="15.75" hidden="1" thickBot="1" x14ac:dyDescent="0.3">
      <c r="A965" t="s">
        <v>8271</v>
      </c>
      <c r="B965" s="12" t="s">
        <v>10328</v>
      </c>
      <c r="C965" t="s">
        <v>7503</v>
      </c>
      <c r="D965" t="s">
        <v>0</v>
      </c>
      <c r="E965">
        <v>711</v>
      </c>
      <c r="F965" t="s">
        <v>8881</v>
      </c>
      <c r="G965" t="s">
        <v>8882</v>
      </c>
      <c r="H965" s="2">
        <v>0</v>
      </c>
      <c r="I965" s="2">
        <v>0</v>
      </c>
      <c r="J965" s="2">
        <v>0</v>
      </c>
      <c r="K965" s="14">
        <v>38</v>
      </c>
      <c r="L965" s="2">
        <v>0</v>
      </c>
      <c r="M965" s="2">
        <v>0</v>
      </c>
      <c r="N965" s="2">
        <v>0</v>
      </c>
      <c r="O965" s="2">
        <v>4.9400000000000004</v>
      </c>
      <c r="P965" s="2">
        <v>42.94</v>
      </c>
      <c r="Q965"/>
      <c r="R965" t="s">
        <v>9712</v>
      </c>
      <c r="S965" t="s">
        <v>9717</v>
      </c>
      <c r="T965" t="s">
        <v>9724</v>
      </c>
      <c r="U965" s="2" t="s">
        <v>9715</v>
      </c>
      <c r="V965" t="s">
        <v>7830</v>
      </c>
    </row>
    <row r="966" spans="1:22" ht="15.75" hidden="1" thickBot="1" x14ac:dyDescent="0.3">
      <c r="A966" t="s">
        <v>8271</v>
      </c>
      <c r="B966" s="12" t="s">
        <v>10327</v>
      </c>
      <c r="C966" t="s">
        <v>7503</v>
      </c>
      <c r="D966" t="s">
        <v>0</v>
      </c>
      <c r="E966">
        <v>685</v>
      </c>
      <c r="F966" t="s">
        <v>8881</v>
      </c>
      <c r="G966" t="s">
        <v>8882</v>
      </c>
      <c r="H966" s="2">
        <v>0</v>
      </c>
      <c r="I966" s="2">
        <v>0</v>
      </c>
      <c r="J966" s="2">
        <v>0</v>
      </c>
      <c r="K966" s="14">
        <v>240</v>
      </c>
      <c r="L966" s="2">
        <v>0</v>
      </c>
      <c r="M966" s="2">
        <v>0</v>
      </c>
      <c r="N966" s="2">
        <v>0</v>
      </c>
      <c r="O966" s="2">
        <v>31.200000000000003</v>
      </c>
      <c r="P966" s="2">
        <v>271.2</v>
      </c>
      <c r="Q966"/>
      <c r="R966" t="s">
        <v>9712</v>
      </c>
      <c r="S966" t="s">
        <v>9717</v>
      </c>
      <c r="T966" t="s">
        <v>9724</v>
      </c>
      <c r="U966" s="2" t="s">
        <v>9715</v>
      </c>
      <c r="V966" t="s">
        <v>7830</v>
      </c>
    </row>
    <row r="967" spans="1:22" ht="15.75" hidden="1" thickBot="1" x14ac:dyDescent="0.3">
      <c r="A967" t="s">
        <v>8271</v>
      </c>
      <c r="B967" s="12" t="s">
        <v>10326</v>
      </c>
      <c r="C967" t="s">
        <v>7503</v>
      </c>
      <c r="D967" t="s">
        <v>0</v>
      </c>
      <c r="E967">
        <v>666</v>
      </c>
      <c r="F967" t="s">
        <v>8881</v>
      </c>
      <c r="G967" t="s">
        <v>8882</v>
      </c>
      <c r="H967" s="2">
        <v>0</v>
      </c>
      <c r="I967" s="2">
        <v>0</v>
      </c>
      <c r="J967" s="2">
        <v>0</v>
      </c>
      <c r="K967" s="14">
        <v>97.3</v>
      </c>
      <c r="L967" s="2">
        <v>0</v>
      </c>
      <c r="M967" s="2">
        <v>0</v>
      </c>
      <c r="N967" s="2">
        <v>0</v>
      </c>
      <c r="O967" s="2">
        <v>12.649000000000001</v>
      </c>
      <c r="P967" s="2">
        <v>109.949</v>
      </c>
      <c r="Q967"/>
      <c r="R967" t="s">
        <v>9712</v>
      </c>
      <c r="S967" t="s">
        <v>9717</v>
      </c>
      <c r="T967" t="s">
        <v>9724</v>
      </c>
      <c r="U967" s="2" t="s">
        <v>9715</v>
      </c>
      <c r="V967" t="s">
        <v>7830</v>
      </c>
    </row>
    <row r="968" spans="1:22" ht="15.75" hidden="1" thickBot="1" x14ac:dyDescent="0.3">
      <c r="A968" t="s">
        <v>8271</v>
      </c>
      <c r="B968" s="12" t="s">
        <v>10340</v>
      </c>
      <c r="C968" t="s">
        <v>7503</v>
      </c>
      <c r="D968" t="s">
        <v>0</v>
      </c>
      <c r="E968">
        <v>7430</v>
      </c>
      <c r="F968" t="s">
        <v>5962</v>
      </c>
      <c r="G968" t="s">
        <v>5963</v>
      </c>
      <c r="H968" s="2">
        <v>0</v>
      </c>
      <c r="I968" s="2">
        <v>0</v>
      </c>
      <c r="J968" s="2">
        <v>0</v>
      </c>
      <c r="K968" s="14">
        <v>46.05</v>
      </c>
      <c r="L968" s="2">
        <v>0</v>
      </c>
      <c r="M968" s="2">
        <v>0</v>
      </c>
      <c r="N968" s="2">
        <v>0</v>
      </c>
      <c r="O968" s="2">
        <v>5.9864999999999995</v>
      </c>
      <c r="P968" s="2">
        <v>52.036499999999997</v>
      </c>
      <c r="Q968"/>
      <c r="R968" t="s">
        <v>9712</v>
      </c>
      <c r="S968" t="s">
        <v>9717</v>
      </c>
      <c r="T968" t="s">
        <v>9724</v>
      </c>
      <c r="U968" s="2" t="s">
        <v>9715</v>
      </c>
      <c r="V968" t="s">
        <v>7830</v>
      </c>
    </row>
    <row r="969" spans="1:22" ht="15.75" hidden="1" thickBot="1" x14ac:dyDescent="0.3">
      <c r="A969" t="s">
        <v>8271</v>
      </c>
      <c r="B969" s="12" t="s">
        <v>10334</v>
      </c>
      <c r="C969" t="s">
        <v>7503</v>
      </c>
      <c r="D969" t="s">
        <v>0</v>
      </c>
      <c r="E969">
        <v>7272</v>
      </c>
      <c r="F969" t="s">
        <v>5962</v>
      </c>
      <c r="G969" t="s">
        <v>5963</v>
      </c>
      <c r="H969" s="2">
        <v>0</v>
      </c>
      <c r="I969" s="2">
        <v>0</v>
      </c>
      <c r="J969" s="2">
        <v>0</v>
      </c>
      <c r="K969" s="14">
        <v>38.4</v>
      </c>
      <c r="L969" s="2">
        <v>0</v>
      </c>
      <c r="M969" s="2">
        <v>0</v>
      </c>
      <c r="N969" s="2">
        <v>0</v>
      </c>
      <c r="O969" s="2">
        <v>4.992</v>
      </c>
      <c r="P969" s="2">
        <v>43.391999999999996</v>
      </c>
      <c r="Q969"/>
      <c r="R969" t="s">
        <v>9712</v>
      </c>
      <c r="S969" t="s">
        <v>9717</v>
      </c>
      <c r="T969" t="s">
        <v>9724</v>
      </c>
      <c r="U969" s="2" t="s">
        <v>9715</v>
      </c>
      <c r="V969" t="s">
        <v>7830</v>
      </c>
    </row>
    <row r="970" spans="1:22" ht="15.75" hidden="1" thickBot="1" x14ac:dyDescent="0.3">
      <c r="A970" t="s">
        <v>8271</v>
      </c>
      <c r="B970" s="12" t="s">
        <v>10328</v>
      </c>
      <c r="C970" t="s">
        <v>7503</v>
      </c>
      <c r="D970" t="s">
        <v>0</v>
      </c>
      <c r="E970">
        <v>7140</v>
      </c>
      <c r="F970" t="s">
        <v>5962</v>
      </c>
      <c r="G970" t="s">
        <v>5963</v>
      </c>
      <c r="H970" s="2">
        <v>0</v>
      </c>
      <c r="I970" s="2">
        <v>0</v>
      </c>
      <c r="J970" s="2">
        <v>0</v>
      </c>
      <c r="K970" s="14">
        <v>73.650000000000006</v>
      </c>
      <c r="L970" s="2">
        <v>0</v>
      </c>
      <c r="M970" s="2">
        <v>0</v>
      </c>
      <c r="N970" s="2">
        <v>0</v>
      </c>
      <c r="O970" s="2">
        <v>9.5745000000000005</v>
      </c>
      <c r="P970" s="2">
        <v>83.224500000000006</v>
      </c>
      <c r="Q970"/>
      <c r="R970" t="s">
        <v>9712</v>
      </c>
      <c r="S970" t="s">
        <v>9717</v>
      </c>
      <c r="T970" t="s">
        <v>9724</v>
      </c>
      <c r="U970" s="2" t="s">
        <v>9715</v>
      </c>
      <c r="V970" t="s">
        <v>7830</v>
      </c>
    </row>
    <row r="971" spans="1:22" ht="15.75" hidden="1" thickBot="1" x14ac:dyDescent="0.3">
      <c r="A971" t="s">
        <v>8271</v>
      </c>
      <c r="B971" s="12" t="s">
        <v>10322</v>
      </c>
      <c r="C971" t="s">
        <v>7503</v>
      </c>
      <c r="D971" t="s">
        <v>0</v>
      </c>
      <c r="E971">
        <v>6982</v>
      </c>
      <c r="F971" t="s">
        <v>5962</v>
      </c>
      <c r="G971" t="s">
        <v>5963</v>
      </c>
      <c r="H971" s="2">
        <v>0</v>
      </c>
      <c r="I971" s="2">
        <v>0</v>
      </c>
      <c r="J971" s="2">
        <v>0</v>
      </c>
      <c r="K971" s="14">
        <v>30.34</v>
      </c>
      <c r="L971" s="2">
        <v>0</v>
      </c>
      <c r="M971" s="2">
        <v>0</v>
      </c>
      <c r="N971" s="2">
        <v>0</v>
      </c>
      <c r="O971" s="2">
        <v>3.9441999999999999</v>
      </c>
      <c r="P971" s="2">
        <v>34.284199999999998</v>
      </c>
      <c r="Q971"/>
      <c r="R971" t="s">
        <v>9712</v>
      </c>
      <c r="S971" t="s">
        <v>9717</v>
      </c>
      <c r="T971" t="s">
        <v>9724</v>
      </c>
      <c r="U971" s="2" t="s">
        <v>9715</v>
      </c>
      <c r="V971" t="s">
        <v>7830</v>
      </c>
    </row>
    <row r="972" spans="1:22" ht="15.75" hidden="1" thickBot="1" x14ac:dyDescent="0.3">
      <c r="A972" t="s">
        <v>8271</v>
      </c>
      <c r="B972" s="12" t="s">
        <v>10403</v>
      </c>
      <c r="C972" t="s">
        <v>7503</v>
      </c>
      <c r="D972" t="s">
        <v>0</v>
      </c>
      <c r="E972">
        <v>3192</v>
      </c>
      <c r="F972" t="s">
        <v>1448</v>
      </c>
      <c r="G972" t="s">
        <v>1449</v>
      </c>
      <c r="H972" s="2">
        <v>1.59</v>
      </c>
      <c r="I972" s="2">
        <v>0</v>
      </c>
      <c r="J972" s="2">
        <v>0</v>
      </c>
      <c r="K972" s="14">
        <v>16.29</v>
      </c>
      <c r="L972" s="2">
        <v>0</v>
      </c>
      <c r="M972" s="2">
        <v>0</v>
      </c>
      <c r="N972" s="2">
        <v>0</v>
      </c>
      <c r="O972" s="2">
        <v>2.1177000000000001</v>
      </c>
      <c r="P972" s="2">
        <v>19.997699999999998</v>
      </c>
      <c r="Q972"/>
      <c r="R972" t="s">
        <v>9712</v>
      </c>
      <c r="S972" t="s">
        <v>9717</v>
      </c>
      <c r="T972" t="s">
        <v>9724</v>
      </c>
      <c r="U972" s="2" t="s">
        <v>9715</v>
      </c>
      <c r="V972" t="s">
        <v>7830</v>
      </c>
    </row>
    <row r="973" spans="1:22" ht="15.75" hidden="1" thickBot="1" x14ac:dyDescent="0.3">
      <c r="A973" t="s">
        <v>8271</v>
      </c>
      <c r="B973" s="12" t="s">
        <v>10339</v>
      </c>
      <c r="C973" t="s">
        <v>7503</v>
      </c>
      <c r="D973" t="s">
        <v>0</v>
      </c>
      <c r="E973">
        <v>3412</v>
      </c>
      <c r="F973" t="s">
        <v>1448</v>
      </c>
      <c r="G973" t="s">
        <v>1449</v>
      </c>
      <c r="H973" s="2">
        <v>1.19</v>
      </c>
      <c r="I973" s="2">
        <v>0</v>
      </c>
      <c r="J973" s="2">
        <v>0</v>
      </c>
      <c r="K973" s="14">
        <v>12.22</v>
      </c>
      <c r="L973" s="2">
        <v>0</v>
      </c>
      <c r="M973" s="2">
        <v>0</v>
      </c>
      <c r="N973" s="2">
        <v>0</v>
      </c>
      <c r="O973" s="2">
        <v>1.5886000000000002</v>
      </c>
      <c r="P973" s="2">
        <v>14.9986</v>
      </c>
      <c r="Q973"/>
      <c r="R973" t="s">
        <v>9712</v>
      </c>
      <c r="S973" t="s">
        <v>9717</v>
      </c>
      <c r="T973" t="s">
        <v>9724</v>
      </c>
      <c r="U973" s="2" t="s">
        <v>9715</v>
      </c>
      <c r="V973" t="s">
        <v>7830</v>
      </c>
    </row>
    <row r="974" spans="1:22" ht="15.75" hidden="1" thickBot="1" x14ac:dyDescent="0.3">
      <c r="A974" t="s">
        <v>8271</v>
      </c>
      <c r="B974" s="12" t="s">
        <v>10334</v>
      </c>
      <c r="C974" t="s">
        <v>7503</v>
      </c>
      <c r="D974" t="s">
        <v>0</v>
      </c>
      <c r="E974">
        <v>2108</v>
      </c>
      <c r="F974" t="s">
        <v>1448</v>
      </c>
      <c r="G974" t="s">
        <v>1449</v>
      </c>
      <c r="H974" s="2">
        <v>1.19</v>
      </c>
      <c r="I974" s="2">
        <v>0</v>
      </c>
      <c r="J974" s="2">
        <v>0</v>
      </c>
      <c r="K974" s="14">
        <v>12.22</v>
      </c>
      <c r="L974" s="2">
        <v>0</v>
      </c>
      <c r="M974" s="2">
        <v>0</v>
      </c>
      <c r="N974" s="2">
        <v>0</v>
      </c>
      <c r="O974" s="2">
        <v>1.5886000000000002</v>
      </c>
      <c r="P974" s="2">
        <v>14.9986</v>
      </c>
      <c r="Q974"/>
      <c r="R974" t="s">
        <v>9712</v>
      </c>
      <c r="S974" t="s">
        <v>9717</v>
      </c>
      <c r="T974" t="s">
        <v>9724</v>
      </c>
      <c r="U974" s="2" t="s">
        <v>9715</v>
      </c>
      <c r="V974" t="s">
        <v>7830</v>
      </c>
    </row>
    <row r="975" spans="1:22" ht="15.75" hidden="1" thickBot="1" x14ac:dyDescent="0.3">
      <c r="A975" t="s">
        <v>8271</v>
      </c>
      <c r="B975" s="12" t="s">
        <v>10402</v>
      </c>
      <c r="C975" t="s">
        <v>7503</v>
      </c>
      <c r="D975" t="s">
        <v>0</v>
      </c>
      <c r="E975">
        <v>87</v>
      </c>
      <c r="F975" t="s">
        <v>1448</v>
      </c>
      <c r="G975" t="s">
        <v>1449</v>
      </c>
      <c r="H975" s="2">
        <v>2.4300000000000002</v>
      </c>
      <c r="I975" s="2">
        <v>0</v>
      </c>
      <c r="J975" s="2">
        <v>0</v>
      </c>
      <c r="K975" s="14">
        <v>28.82</v>
      </c>
      <c r="L975" s="2">
        <v>0</v>
      </c>
      <c r="M975" s="2">
        <v>0</v>
      </c>
      <c r="N975" s="2">
        <v>0</v>
      </c>
      <c r="O975" s="2">
        <v>3.7466000000000004</v>
      </c>
      <c r="P975" s="2">
        <v>34.996600000000001</v>
      </c>
      <c r="Q975"/>
      <c r="R975" t="s">
        <v>9712</v>
      </c>
      <c r="S975" t="s">
        <v>9717</v>
      </c>
      <c r="T975" t="s">
        <v>9724</v>
      </c>
      <c r="U975" s="2" t="s">
        <v>9715</v>
      </c>
      <c r="V975" t="s">
        <v>7830</v>
      </c>
    </row>
    <row r="976" spans="1:22" ht="15.75" hidden="1" thickBot="1" x14ac:dyDescent="0.3">
      <c r="A976" t="s">
        <v>8271</v>
      </c>
      <c r="B976" s="12" t="s">
        <v>10342</v>
      </c>
      <c r="C976" t="s">
        <v>7503</v>
      </c>
      <c r="D976" t="s">
        <v>0</v>
      </c>
      <c r="E976">
        <v>9218</v>
      </c>
      <c r="F976" t="s">
        <v>8977</v>
      </c>
      <c r="G976" t="s">
        <v>8978</v>
      </c>
      <c r="H976" s="2">
        <v>1.6500000000000001</v>
      </c>
      <c r="I976" s="2">
        <v>0</v>
      </c>
      <c r="J976" s="2">
        <v>0</v>
      </c>
      <c r="K976" s="14">
        <v>16.239999999999998</v>
      </c>
      <c r="L976" s="2">
        <v>0</v>
      </c>
      <c r="M976" s="2">
        <v>0</v>
      </c>
      <c r="N976" s="2">
        <v>0</v>
      </c>
      <c r="O976" s="2">
        <v>2.1111999999999997</v>
      </c>
      <c r="P976" s="2">
        <v>20.001199999999997</v>
      </c>
      <c r="Q976"/>
      <c r="R976" t="s">
        <v>9712</v>
      </c>
      <c r="S976" t="s">
        <v>9717</v>
      </c>
      <c r="T976" t="s">
        <v>9724</v>
      </c>
      <c r="U976" s="2" t="s">
        <v>9715</v>
      </c>
      <c r="V976" t="s">
        <v>7830</v>
      </c>
    </row>
    <row r="977" spans="1:22" ht="15.75" hidden="1" thickBot="1" x14ac:dyDescent="0.3">
      <c r="A977" t="s">
        <v>8271</v>
      </c>
      <c r="B977" s="12" t="s">
        <v>10200</v>
      </c>
      <c r="C977" t="s">
        <v>7503</v>
      </c>
      <c r="D977" t="s">
        <v>0</v>
      </c>
      <c r="E977">
        <v>5932</v>
      </c>
      <c r="F977" t="s">
        <v>8977</v>
      </c>
      <c r="G977" t="s">
        <v>8978</v>
      </c>
      <c r="H977" s="2">
        <v>1.27</v>
      </c>
      <c r="I977" s="2">
        <v>0</v>
      </c>
      <c r="J977" s="2">
        <v>0</v>
      </c>
      <c r="K977" s="14">
        <v>16.579999999999998</v>
      </c>
      <c r="L977" s="2">
        <v>0</v>
      </c>
      <c r="M977" s="2">
        <v>0</v>
      </c>
      <c r="N977" s="2">
        <v>0</v>
      </c>
      <c r="O977" s="2">
        <v>2.1553999999999998</v>
      </c>
      <c r="P977" s="2">
        <v>20.005399999999998</v>
      </c>
      <c r="Q977"/>
      <c r="R977" t="s">
        <v>9712</v>
      </c>
      <c r="S977" t="s">
        <v>9717</v>
      </c>
      <c r="T977" t="s">
        <v>9724</v>
      </c>
      <c r="U977" s="2" t="s">
        <v>9715</v>
      </c>
      <c r="V977" t="s">
        <v>7830</v>
      </c>
    </row>
    <row r="978" spans="1:22" ht="15.75" hidden="1" thickBot="1" x14ac:dyDescent="0.3">
      <c r="A978" t="s">
        <v>8271</v>
      </c>
      <c r="B978" s="12" t="s">
        <v>10336</v>
      </c>
      <c r="C978" t="s">
        <v>7503</v>
      </c>
      <c r="D978" t="s">
        <v>0</v>
      </c>
      <c r="E978">
        <v>8538</v>
      </c>
      <c r="F978" t="s">
        <v>8977</v>
      </c>
      <c r="G978" t="s">
        <v>8978</v>
      </c>
      <c r="H978" s="2">
        <v>1.1800000000000002</v>
      </c>
      <c r="I978" s="2">
        <v>0</v>
      </c>
      <c r="J978" s="2">
        <v>0</v>
      </c>
      <c r="K978" s="14">
        <v>12.23</v>
      </c>
      <c r="L978" s="2">
        <v>0</v>
      </c>
      <c r="M978" s="2">
        <v>0</v>
      </c>
      <c r="N978" s="2">
        <v>0</v>
      </c>
      <c r="O978" s="2">
        <v>1.5899000000000001</v>
      </c>
      <c r="P978" s="2">
        <v>14.9999</v>
      </c>
      <c r="Q978"/>
      <c r="R978" t="s">
        <v>9712</v>
      </c>
      <c r="S978" t="s">
        <v>9717</v>
      </c>
      <c r="T978" t="s">
        <v>9724</v>
      </c>
      <c r="U978" s="2" t="s">
        <v>9715</v>
      </c>
      <c r="V978" t="s">
        <v>7830</v>
      </c>
    </row>
    <row r="979" spans="1:22" ht="15.75" hidden="1" thickBot="1" x14ac:dyDescent="0.3">
      <c r="A979" t="s">
        <v>8271</v>
      </c>
      <c r="B979" s="12" t="s">
        <v>10336</v>
      </c>
      <c r="C979" t="s">
        <v>7503</v>
      </c>
      <c r="D979" t="s">
        <v>0</v>
      </c>
      <c r="E979">
        <v>8502</v>
      </c>
      <c r="F979" t="s">
        <v>8977</v>
      </c>
      <c r="G979" t="s">
        <v>8978</v>
      </c>
      <c r="H979" s="2">
        <v>1.57</v>
      </c>
      <c r="I979" s="2">
        <v>0</v>
      </c>
      <c r="J979" s="2">
        <v>0</v>
      </c>
      <c r="K979" s="14">
        <v>16.309999999999999</v>
      </c>
      <c r="L979" s="2">
        <v>0</v>
      </c>
      <c r="M979" s="2">
        <v>0</v>
      </c>
      <c r="N979" s="2">
        <v>0</v>
      </c>
      <c r="O979" s="2">
        <v>2.1202999999999999</v>
      </c>
      <c r="P979" s="2">
        <v>20.000299999999999</v>
      </c>
      <c r="Q979"/>
      <c r="R979" t="s">
        <v>9712</v>
      </c>
      <c r="S979" t="s">
        <v>9717</v>
      </c>
      <c r="T979" t="s">
        <v>9724</v>
      </c>
      <c r="U979" s="2" t="s">
        <v>9715</v>
      </c>
      <c r="V979" t="s">
        <v>7830</v>
      </c>
    </row>
    <row r="980" spans="1:22" ht="15.75" hidden="1" thickBot="1" x14ac:dyDescent="0.3">
      <c r="A980" t="s">
        <v>8271</v>
      </c>
      <c r="B980" s="12" t="s">
        <v>10335</v>
      </c>
      <c r="C980" t="s">
        <v>7503</v>
      </c>
      <c r="D980" t="s">
        <v>0</v>
      </c>
      <c r="E980">
        <v>8442</v>
      </c>
      <c r="F980" t="s">
        <v>8977</v>
      </c>
      <c r="G980" t="s">
        <v>8978</v>
      </c>
      <c r="H980" s="2">
        <v>1.62</v>
      </c>
      <c r="I980" s="2">
        <v>0</v>
      </c>
      <c r="J980" s="2">
        <v>0</v>
      </c>
      <c r="K980" s="14">
        <v>16.27</v>
      </c>
      <c r="L980" s="2">
        <v>0</v>
      </c>
      <c r="M980" s="2">
        <v>0</v>
      </c>
      <c r="N980" s="2">
        <v>0</v>
      </c>
      <c r="O980" s="2">
        <v>2.1151</v>
      </c>
      <c r="P980" s="2">
        <v>20.005099999999999</v>
      </c>
      <c r="Q980"/>
      <c r="R980" t="s">
        <v>9712</v>
      </c>
      <c r="S980" t="s">
        <v>9717</v>
      </c>
      <c r="T980" t="s">
        <v>9724</v>
      </c>
      <c r="U980" s="2" t="s">
        <v>9715</v>
      </c>
      <c r="V980" t="s">
        <v>7830</v>
      </c>
    </row>
    <row r="981" spans="1:22" ht="15.75" hidden="1" thickBot="1" x14ac:dyDescent="0.3">
      <c r="A981" t="s">
        <v>8271</v>
      </c>
      <c r="B981" s="12" t="s">
        <v>10329</v>
      </c>
      <c r="C981" t="s">
        <v>7503</v>
      </c>
      <c r="D981" t="s">
        <v>0</v>
      </c>
      <c r="E981">
        <v>7745</v>
      </c>
      <c r="F981" t="s">
        <v>8977</v>
      </c>
      <c r="G981" t="s">
        <v>8978</v>
      </c>
      <c r="H981" s="2">
        <v>1.59</v>
      </c>
      <c r="I981" s="2">
        <v>0</v>
      </c>
      <c r="J981" s="2">
        <v>0</v>
      </c>
      <c r="K981" s="14">
        <v>16.29</v>
      </c>
      <c r="L981" s="2">
        <v>0</v>
      </c>
      <c r="M981" s="2">
        <v>0</v>
      </c>
      <c r="N981" s="2">
        <v>0</v>
      </c>
      <c r="O981" s="2">
        <v>2.1177000000000001</v>
      </c>
      <c r="P981" s="2">
        <v>19.997699999999998</v>
      </c>
      <c r="Q981"/>
      <c r="R981" t="s">
        <v>9712</v>
      </c>
      <c r="S981" t="s">
        <v>9717</v>
      </c>
      <c r="T981" t="s">
        <v>9724</v>
      </c>
      <c r="U981" s="2" t="s">
        <v>9715</v>
      </c>
      <c r="V981" t="s">
        <v>7830</v>
      </c>
    </row>
    <row r="982" spans="1:22" ht="15.75" hidden="1" thickBot="1" x14ac:dyDescent="0.3">
      <c r="A982" t="s">
        <v>8271</v>
      </c>
      <c r="B982" s="12" t="s">
        <v>10325</v>
      </c>
      <c r="C982" t="s">
        <v>7503</v>
      </c>
      <c r="D982" t="s">
        <v>0</v>
      </c>
      <c r="E982">
        <v>7285</v>
      </c>
      <c r="F982" t="s">
        <v>8977</v>
      </c>
      <c r="G982" t="s">
        <v>8978</v>
      </c>
      <c r="H982" s="2">
        <v>1.55</v>
      </c>
      <c r="I982" s="2">
        <v>0</v>
      </c>
      <c r="J982" s="2">
        <v>0</v>
      </c>
      <c r="K982" s="14">
        <v>16.329999999999998</v>
      </c>
      <c r="L982" s="2">
        <v>0</v>
      </c>
      <c r="M982" s="2">
        <v>0</v>
      </c>
      <c r="N982" s="2">
        <v>0</v>
      </c>
      <c r="O982" s="2">
        <v>2.1229</v>
      </c>
      <c r="P982" s="2">
        <v>20.0029</v>
      </c>
      <c r="Q982"/>
      <c r="R982" t="s">
        <v>9712</v>
      </c>
      <c r="S982" t="s">
        <v>9717</v>
      </c>
      <c r="T982" t="s">
        <v>9724</v>
      </c>
      <c r="U982" s="2" t="s">
        <v>9715</v>
      </c>
      <c r="V982" t="s">
        <v>7830</v>
      </c>
    </row>
    <row r="983" spans="1:22" ht="15.75" hidden="1" thickBot="1" x14ac:dyDescent="0.3">
      <c r="A983" t="s">
        <v>8271</v>
      </c>
      <c r="B983" s="12" t="s">
        <v>10323</v>
      </c>
      <c r="C983" t="s">
        <v>7503</v>
      </c>
      <c r="D983" t="s">
        <v>0</v>
      </c>
      <c r="E983">
        <v>7032</v>
      </c>
      <c r="F983" t="s">
        <v>8977</v>
      </c>
      <c r="G983" t="s">
        <v>8978</v>
      </c>
      <c r="H983" s="2">
        <v>1.55</v>
      </c>
      <c r="I983" s="2">
        <v>0</v>
      </c>
      <c r="J983" s="2">
        <v>0</v>
      </c>
      <c r="K983" s="14">
        <v>16.329999999999998</v>
      </c>
      <c r="L983" s="2">
        <v>0</v>
      </c>
      <c r="M983" s="2">
        <v>0</v>
      </c>
      <c r="N983" s="2">
        <v>0</v>
      </c>
      <c r="O983" s="2">
        <v>2.1229</v>
      </c>
      <c r="P983" s="2">
        <v>20.0029</v>
      </c>
      <c r="Q983"/>
      <c r="R983" t="s">
        <v>9712</v>
      </c>
      <c r="S983" t="s">
        <v>9717</v>
      </c>
      <c r="T983" t="s">
        <v>9724</v>
      </c>
      <c r="U983" s="2" t="s">
        <v>9715</v>
      </c>
      <c r="V983" t="s">
        <v>7830</v>
      </c>
    </row>
    <row r="984" spans="1:22" ht="15.75" hidden="1" thickBot="1" x14ac:dyDescent="0.3">
      <c r="A984" t="s">
        <v>8271</v>
      </c>
      <c r="B984" s="12" t="s">
        <v>10401</v>
      </c>
      <c r="C984" t="s">
        <v>7503</v>
      </c>
      <c r="D984" t="s">
        <v>0</v>
      </c>
      <c r="E984">
        <v>6867</v>
      </c>
      <c r="F984" t="s">
        <v>8977</v>
      </c>
      <c r="G984" t="s">
        <v>8978</v>
      </c>
      <c r="H984" s="2">
        <v>1.41</v>
      </c>
      <c r="I984" s="2">
        <v>0</v>
      </c>
      <c r="J984" s="2">
        <v>0</v>
      </c>
      <c r="K984" s="14">
        <v>16.45</v>
      </c>
      <c r="L984" s="2">
        <v>0</v>
      </c>
      <c r="M984" s="2">
        <v>0</v>
      </c>
      <c r="N984" s="2">
        <v>0</v>
      </c>
      <c r="O984" s="2">
        <v>2.1385000000000001</v>
      </c>
      <c r="P984" s="2">
        <v>19.9985</v>
      </c>
      <c r="Q984"/>
      <c r="R984" t="s">
        <v>9712</v>
      </c>
      <c r="S984" t="s">
        <v>9717</v>
      </c>
      <c r="T984" t="s">
        <v>9724</v>
      </c>
      <c r="U984" s="2" t="s">
        <v>9715</v>
      </c>
      <c r="V984" t="s">
        <v>7830</v>
      </c>
    </row>
    <row r="985" spans="1:22" ht="15.75" hidden="1" thickBot="1" x14ac:dyDescent="0.3">
      <c r="A985" t="s">
        <v>8271</v>
      </c>
      <c r="B985" s="12" t="s">
        <v>10330</v>
      </c>
      <c r="C985" t="s">
        <v>7503</v>
      </c>
      <c r="D985" t="s">
        <v>0</v>
      </c>
      <c r="E985">
        <v>15170</v>
      </c>
      <c r="F985" t="s">
        <v>1446</v>
      </c>
      <c r="G985" t="s">
        <v>1447</v>
      </c>
      <c r="H985" s="2">
        <v>1.17</v>
      </c>
      <c r="I985" s="2">
        <v>0</v>
      </c>
      <c r="J985" s="2">
        <v>0</v>
      </c>
      <c r="K985" s="14">
        <v>12.24</v>
      </c>
      <c r="L985" s="2">
        <v>0</v>
      </c>
      <c r="M985" s="2">
        <v>0</v>
      </c>
      <c r="N985" s="2">
        <v>0</v>
      </c>
      <c r="O985" s="2">
        <v>1.5912000000000002</v>
      </c>
      <c r="P985" s="2">
        <v>15.001200000000001</v>
      </c>
      <c r="Q985"/>
      <c r="R985" t="s">
        <v>9712</v>
      </c>
      <c r="S985" t="s">
        <v>9717</v>
      </c>
      <c r="T985" t="s">
        <v>9724</v>
      </c>
      <c r="U985" s="2" t="s">
        <v>9715</v>
      </c>
      <c r="V985" t="s">
        <v>7830</v>
      </c>
    </row>
    <row r="986" spans="1:22" ht="15.75" hidden="1" thickBot="1" x14ac:dyDescent="0.3">
      <c r="A986" t="s">
        <v>8271</v>
      </c>
      <c r="B986" s="12" t="s">
        <v>10328</v>
      </c>
      <c r="C986" t="s">
        <v>7503</v>
      </c>
      <c r="D986" t="s">
        <v>0</v>
      </c>
      <c r="E986">
        <v>14823</v>
      </c>
      <c r="F986" t="s">
        <v>1446</v>
      </c>
      <c r="G986" t="s">
        <v>1447</v>
      </c>
      <c r="H986" s="2">
        <v>0.71</v>
      </c>
      <c r="I986" s="2">
        <v>0</v>
      </c>
      <c r="J986" s="2">
        <v>0</v>
      </c>
      <c r="K986" s="14">
        <v>8.2200000000000006</v>
      </c>
      <c r="L986" s="2">
        <v>0</v>
      </c>
      <c r="M986" s="2">
        <v>0</v>
      </c>
      <c r="N986" s="2">
        <v>0</v>
      </c>
      <c r="O986" s="2">
        <v>1.0686000000000002</v>
      </c>
      <c r="P986" s="2">
        <v>9.9985999999999997</v>
      </c>
      <c r="Q986"/>
      <c r="R986" t="s">
        <v>9712</v>
      </c>
      <c r="S986" t="s">
        <v>9717</v>
      </c>
      <c r="T986" t="s">
        <v>9724</v>
      </c>
      <c r="U986" s="2" t="s">
        <v>9715</v>
      </c>
      <c r="V986" t="s">
        <v>7830</v>
      </c>
    </row>
    <row r="987" spans="1:22" ht="15.75" hidden="1" thickBot="1" x14ac:dyDescent="0.3">
      <c r="A987" t="s">
        <v>8271</v>
      </c>
      <c r="B987" s="12" t="s">
        <v>10322</v>
      </c>
      <c r="C987" t="s">
        <v>7503</v>
      </c>
      <c r="D987" t="s">
        <v>0</v>
      </c>
      <c r="E987">
        <v>13061</v>
      </c>
      <c r="F987" t="s">
        <v>1446</v>
      </c>
      <c r="G987" t="s">
        <v>1447</v>
      </c>
      <c r="H987" s="2">
        <v>1.1499999999999999</v>
      </c>
      <c r="I987" s="2">
        <v>0</v>
      </c>
      <c r="J987" s="2">
        <v>0</v>
      </c>
      <c r="K987" s="14">
        <v>12.26</v>
      </c>
      <c r="L987" s="2">
        <v>0</v>
      </c>
      <c r="M987" s="2">
        <v>0</v>
      </c>
      <c r="N987" s="2">
        <v>0</v>
      </c>
      <c r="O987" s="2">
        <v>1.5938000000000001</v>
      </c>
      <c r="P987" s="2">
        <v>15.0038</v>
      </c>
      <c r="Q987"/>
      <c r="R987" t="s">
        <v>9712</v>
      </c>
      <c r="S987" t="s">
        <v>9717</v>
      </c>
      <c r="T987" t="s">
        <v>9724</v>
      </c>
      <c r="U987" s="2" t="s">
        <v>9715</v>
      </c>
      <c r="V987" t="s">
        <v>7830</v>
      </c>
    </row>
    <row r="988" spans="1:22" ht="15.75" hidden="1" thickBot="1" x14ac:dyDescent="0.3">
      <c r="A988" t="s">
        <v>8271</v>
      </c>
      <c r="B988" s="12" t="s">
        <v>10322</v>
      </c>
      <c r="C988" t="s">
        <v>7503</v>
      </c>
      <c r="D988" t="s">
        <v>0</v>
      </c>
      <c r="E988">
        <v>14752</v>
      </c>
      <c r="F988" t="s">
        <v>1448</v>
      </c>
      <c r="G988" t="s">
        <v>1449</v>
      </c>
      <c r="H988" s="2">
        <v>0.69000000000000006</v>
      </c>
      <c r="I988" s="2">
        <v>0</v>
      </c>
      <c r="J988" s="2">
        <v>0</v>
      </c>
      <c r="K988" s="14">
        <v>8.24</v>
      </c>
      <c r="L988" s="2">
        <v>0</v>
      </c>
      <c r="M988" s="2">
        <v>0</v>
      </c>
      <c r="N988" s="2">
        <v>0</v>
      </c>
      <c r="O988" s="2">
        <v>1.0712000000000002</v>
      </c>
      <c r="P988" s="2">
        <v>10.001200000000001</v>
      </c>
      <c r="Q988"/>
      <c r="R988" t="s">
        <v>9712</v>
      </c>
      <c r="S988" t="s">
        <v>9717</v>
      </c>
      <c r="T988" t="s">
        <v>9724</v>
      </c>
      <c r="U988" s="2" t="s">
        <v>9715</v>
      </c>
      <c r="V988" t="s">
        <v>7830</v>
      </c>
    </row>
    <row r="989" spans="1:22" ht="15.75" hidden="1" thickBot="1" x14ac:dyDescent="0.3">
      <c r="A989" t="s">
        <v>8271</v>
      </c>
      <c r="B989" s="12" t="s">
        <v>10356</v>
      </c>
      <c r="C989" t="s">
        <v>7503</v>
      </c>
      <c r="D989" t="s">
        <v>0</v>
      </c>
      <c r="E989">
        <v>14381</v>
      </c>
      <c r="F989" t="s">
        <v>1448</v>
      </c>
      <c r="G989" t="s">
        <v>1449</v>
      </c>
      <c r="H989" s="2">
        <v>1.53</v>
      </c>
      <c r="I989" s="2">
        <v>0</v>
      </c>
      <c r="J989" s="2">
        <v>0</v>
      </c>
      <c r="K989" s="14">
        <v>16.34</v>
      </c>
      <c r="L989" s="2">
        <v>0</v>
      </c>
      <c r="M989" s="2">
        <v>0</v>
      </c>
      <c r="N989" s="2">
        <v>0</v>
      </c>
      <c r="O989" s="2">
        <v>2.1242000000000001</v>
      </c>
      <c r="P989" s="2">
        <v>19.994199999999999</v>
      </c>
      <c r="Q989"/>
      <c r="R989" t="s">
        <v>9712</v>
      </c>
      <c r="S989" t="s">
        <v>9717</v>
      </c>
      <c r="T989" t="s">
        <v>9724</v>
      </c>
      <c r="U989" s="2" t="s">
        <v>9715</v>
      </c>
      <c r="V989" t="s">
        <v>7830</v>
      </c>
    </row>
    <row r="990" spans="1:22" ht="15.75" hidden="1" thickBot="1" x14ac:dyDescent="0.3">
      <c r="A990" t="s">
        <v>8271</v>
      </c>
      <c r="B990" s="12" t="s">
        <v>10340</v>
      </c>
      <c r="C990" t="s">
        <v>7503</v>
      </c>
      <c r="D990" t="s">
        <v>0</v>
      </c>
      <c r="E990">
        <v>64658</v>
      </c>
      <c r="F990" t="s">
        <v>6776</v>
      </c>
      <c r="G990" t="s">
        <v>6777</v>
      </c>
      <c r="H990" s="2">
        <v>0</v>
      </c>
      <c r="I990" s="2">
        <v>0</v>
      </c>
      <c r="J990" s="2">
        <v>0</v>
      </c>
      <c r="K990" s="14">
        <v>10.66</v>
      </c>
      <c r="L990" s="2">
        <v>0</v>
      </c>
      <c r="M990" s="2">
        <v>0</v>
      </c>
      <c r="N990" s="2">
        <v>0</v>
      </c>
      <c r="O990" s="2">
        <v>1.3858000000000001</v>
      </c>
      <c r="P990" s="2">
        <v>12.0458</v>
      </c>
      <c r="Q990"/>
      <c r="R990" t="s">
        <v>9712</v>
      </c>
      <c r="S990" t="s">
        <v>9717</v>
      </c>
      <c r="T990" t="s">
        <v>9724</v>
      </c>
      <c r="U990" s="2" t="s">
        <v>9715</v>
      </c>
      <c r="V990" t="s">
        <v>7830</v>
      </c>
    </row>
    <row r="991" spans="1:22" ht="15.75" hidden="1" thickBot="1" x14ac:dyDescent="0.3">
      <c r="A991" t="s">
        <v>8271</v>
      </c>
      <c r="B991" s="12" t="s">
        <v>10341</v>
      </c>
      <c r="C991" t="s">
        <v>7503</v>
      </c>
      <c r="D991" t="s">
        <v>0</v>
      </c>
      <c r="E991">
        <v>64757</v>
      </c>
      <c r="F991" t="s">
        <v>6776</v>
      </c>
      <c r="G991" t="s">
        <v>6777</v>
      </c>
      <c r="H991" s="2">
        <v>0</v>
      </c>
      <c r="I991" s="2">
        <v>0</v>
      </c>
      <c r="J991" s="2">
        <v>0</v>
      </c>
      <c r="K991" s="14">
        <v>80.180000000000007</v>
      </c>
      <c r="L991" s="2">
        <v>0</v>
      </c>
      <c r="M991" s="2">
        <v>0</v>
      </c>
      <c r="N991" s="2">
        <v>0</v>
      </c>
      <c r="O991" s="2">
        <v>10.423400000000001</v>
      </c>
      <c r="P991" s="2">
        <v>90.603400000000008</v>
      </c>
      <c r="Q991"/>
      <c r="R991" t="s">
        <v>9712</v>
      </c>
      <c r="S991" t="s">
        <v>9717</v>
      </c>
      <c r="T991" t="s">
        <v>9724</v>
      </c>
      <c r="U991" s="2" t="s">
        <v>9715</v>
      </c>
      <c r="V991" t="s">
        <v>7830</v>
      </c>
    </row>
    <row r="992" spans="1:22" ht="15.75" hidden="1" thickBot="1" x14ac:dyDescent="0.3">
      <c r="A992" t="s">
        <v>8271</v>
      </c>
      <c r="B992" s="12" t="s">
        <v>10337</v>
      </c>
      <c r="C992" t="s">
        <v>7503</v>
      </c>
      <c r="D992" t="s">
        <v>0</v>
      </c>
      <c r="E992">
        <v>64530</v>
      </c>
      <c r="F992" t="s">
        <v>6776</v>
      </c>
      <c r="G992" t="s">
        <v>6777</v>
      </c>
      <c r="H992" s="2">
        <v>0</v>
      </c>
      <c r="I992" s="2">
        <v>0</v>
      </c>
      <c r="J992" s="2">
        <v>0</v>
      </c>
      <c r="K992" s="14">
        <v>244</v>
      </c>
      <c r="L992" s="2">
        <v>0</v>
      </c>
      <c r="M992" s="2">
        <v>0</v>
      </c>
      <c r="N992" s="2">
        <v>0</v>
      </c>
      <c r="O992" s="2">
        <v>31.720000000000002</v>
      </c>
      <c r="P992" s="2">
        <v>275.72000000000003</v>
      </c>
      <c r="Q992"/>
      <c r="R992" t="s">
        <v>9712</v>
      </c>
      <c r="S992" t="s">
        <v>9717</v>
      </c>
      <c r="T992" t="s">
        <v>9724</v>
      </c>
      <c r="U992" s="2" t="s">
        <v>9715</v>
      </c>
      <c r="V992" t="s">
        <v>7830</v>
      </c>
    </row>
    <row r="993" spans="1:22" ht="15.75" hidden="1" thickBot="1" x14ac:dyDescent="0.3">
      <c r="A993" t="s">
        <v>8271</v>
      </c>
      <c r="B993" s="12" t="s">
        <v>10332</v>
      </c>
      <c r="C993" t="s">
        <v>7503</v>
      </c>
      <c r="D993" t="s">
        <v>0</v>
      </c>
      <c r="E993">
        <v>64197</v>
      </c>
      <c r="F993" t="s">
        <v>6776</v>
      </c>
      <c r="G993" t="s">
        <v>6777</v>
      </c>
      <c r="H993" s="2">
        <v>0</v>
      </c>
      <c r="I993" s="2">
        <v>0</v>
      </c>
      <c r="J993" s="2">
        <v>0</v>
      </c>
      <c r="K993" s="14">
        <v>15.82</v>
      </c>
      <c r="L993" s="2">
        <v>0</v>
      </c>
      <c r="M993" s="2">
        <v>0</v>
      </c>
      <c r="N993" s="2">
        <v>0</v>
      </c>
      <c r="O993" s="2">
        <v>2.0566</v>
      </c>
      <c r="P993" s="2">
        <v>17.8766</v>
      </c>
      <c r="Q993"/>
      <c r="R993" t="s">
        <v>9712</v>
      </c>
      <c r="S993" t="s">
        <v>9717</v>
      </c>
      <c r="T993" t="s">
        <v>9724</v>
      </c>
      <c r="U993" s="2" t="s">
        <v>9715</v>
      </c>
      <c r="V993" t="s">
        <v>7830</v>
      </c>
    </row>
    <row r="994" spans="1:22" ht="15.75" hidden="1" thickBot="1" x14ac:dyDescent="0.3">
      <c r="A994" t="s">
        <v>8271</v>
      </c>
      <c r="B994" s="12" t="s">
        <v>10327</v>
      </c>
      <c r="C994" t="s">
        <v>7503</v>
      </c>
      <c r="D994" t="s">
        <v>0</v>
      </c>
      <c r="E994">
        <v>53932</v>
      </c>
      <c r="F994" t="s">
        <v>6776</v>
      </c>
      <c r="G994" t="s">
        <v>6777</v>
      </c>
      <c r="H994" s="2">
        <v>0</v>
      </c>
      <c r="I994" s="2">
        <v>0</v>
      </c>
      <c r="J994" s="2">
        <v>0</v>
      </c>
      <c r="K994" s="14">
        <v>76.8</v>
      </c>
      <c r="L994" s="2">
        <v>0</v>
      </c>
      <c r="M994" s="2">
        <v>0</v>
      </c>
      <c r="N994" s="2">
        <v>0</v>
      </c>
      <c r="O994" s="2">
        <v>9.984</v>
      </c>
      <c r="P994" s="2">
        <v>86.783999999999992</v>
      </c>
      <c r="Q994"/>
      <c r="R994" t="s">
        <v>9712</v>
      </c>
      <c r="S994" t="s">
        <v>9717</v>
      </c>
      <c r="T994" t="s">
        <v>9724</v>
      </c>
      <c r="U994" s="2" t="s">
        <v>9715</v>
      </c>
      <c r="V994" t="s">
        <v>7830</v>
      </c>
    </row>
    <row r="995" spans="1:22" ht="15.75" hidden="1" thickBot="1" x14ac:dyDescent="0.3">
      <c r="A995" t="s">
        <v>8271</v>
      </c>
      <c r="B995" s="12" t="s">
        <v>10327</v>
      </c>
      <c r="C995" t="s">
        <v>7503</v>
      </c>
      <c r="D995" t="s">
        <v>0</v>
      </c>
      <c r="E995">
        <v>53899</v>
      </c>
      <c r="F995" t="s">
        <v>6776</v>
      </c>
      <c r="G995" t="s">
        <v>6777</v>
      </c>
      <c r="H995" s="2">
        <v>0</v>
      </c>
      <c r="I995" s="2">
        <v>0</v>
      </c>
      <c r="J995" s="2">
        <v>0</v>
      </c>
      <c r="K995" s="14">
        <v>69.38</v>
      </c>
      <c r="L995" s="2">
        <v>0</v>
      </c>
      <c r="M995" s="2">
        <v>0</v>
      </c>
      <c r="N995" s="2">
        <v>0</v>
      </c>
      <c r="O995" s="2">
        <v>9.0193999999999992</v>
      </c>
      <c r="P995" s="2">
        <v>78.3994</v>
      </c>
      <c r="Q995"/>
      <c r="R995" t="s">
        <v>9712</v>
      </c>
      <c r="S995" t="s">
        <v>9717</v>
      </c>
      <c r="T995" t="s">
        <v>9724</v>
      </c>
      <c r="U995" s="2" t="s">
        <v>9715</v>
      </c>
      <c r="V995" t="s">
        <v>7830</v>
      </c>
    </row>
    <row r="996" spans="1:22" ht="15.75" hidden="1" thickBot="1" x14ac:dyDescent="0.3">
      <c r="A996" t="s">
        <v>8271</v>
      </c>
      <c r="B996" s="12" t="s">
        <v>10328</v>
      </c>
      <c r="C996" t="s">
        <v>7503</v>
      </c>
      <c r="D996" t="s">
        <v>0</v>
      </c>
      <c r="E996">
        <v>53999</v>
      </c>
      <c r="F996" t="s">
        <v>6776</v>
      </c>
      <c r="G996" t="s">
        <v>6777</v>
      </c>
      <c r="H996" s="2">
        <v>0</v>
      </c>
      <c r="I996" s="2">
        <v>0</v>
      </c>
      <c r="J996" s="2">
        <v>0</v>
      </c>
      <c r="K996" s="14">
        <v>39.68</v>
      </c>
      <c r="L996" s="2">
        <v>0</v>
      </c>
      <c r="M996" s="2">
        <v>0</v>
      </c>
      <c r="N996" s="2">
        <v>0</v>
      </c>
      <c r="O996" s="2">
        <v>5.1584000000000003</v>
      </c>
      <c r="P996" s="2">
        <v>44.8384</v>
      </c>
      <c r="Q996"/>
      <c r="R996" t="s">
        <v>9712</v>
      </c>
      <c r="S996" t="s">
        <v>9717</v>
      </c>
      <c r="T996" t="s">
        <v>9724</v>
      </c>
      <c r="U996" s="2" t="s">
        <v>9715</v>
      </c>
      <c r="V996" t="s">
        <v>7830</v>
      </c>
    </row>
    <row r="997" spans="1:22" ht="15.75" hidden="1" thickBot="1" x14ac:dyDescent="0.3">
      <c r="A997" t="s">
        <v>8271</v>
      </c>
      <c r="B997" s="12" t="s">
        <v>10326</v>
      </c>
      <c r="C997" t="s">
        <v>7503</v>
      </c>
      <c r="D997" t="s">
        <v>0</v>
      </c>
      <c r="E997">
        <v>4956</v>
      </c>
      <c r="F997" t="s">
        <v>8843</v>
      </c>
      <c r="G997" t="s">
        <v>8844</v>
      </c>
      <c r="H997" s="2">
        <v>0</v>
      </c>
      <c r="I997" s="2">
        <v>0</v>
      </c>
      <c r="J997" s="2">
        <v>0</v>
      </c>
      <c r="K997" s="14">
        <v>5.75</v>
      </c>
      <c r="L997" s="2">
        <v>0</v>
      </c>
      <c r="M997" s="2">
        <v>0</v>
      </c>
      <c r="N997" s="2">
        <v>0</v>
      </c>
      <c r="O997" s="2">
        <v>0.74750000000000005</v>
      </c>
      <c r="P997" s="2">
        <v>6.4975000000000005</v>
      </c>
      <c r="Q997"/>
      <c r="R997" t="s">
        <v>9712</v>
      </c>
      <c r="S997" t="s">
        <v>9717</v>
      </c>
      <c r="T997" t="s">
        <v>9724</v>
      </c>
      <c r="U997" s="2" t="s">
        <v>9715</v>
      </c>
      <c r="V997" t="s">
        <v>7830</v>
      </c>
    </row>
    <row r="998" spans="1:22" ht="15.75" hidden="1" thickBot="1" x14ac:dyDescent="0.3">
      <c r="A998" t="s">
        <v>8271</v>
      </c>
      <c r="B998" s="12" t="s">
        <v>10337</v>
      </c>
      <c r="C998" t="s">
        <v>7503</v>
      </c>
      <c r="D998" t="s">
        <v>0</v>
      </c>
      <c r="E998">
        <v>4980</v>
      </c>
      <c r="F998" t="s">
        <v>8843</v>
      </c>
      <c r="G998" t="s">
        <v>8844</v>
      </c>
      <c r="H998" s="2">
        <v>0</v>
      </c>
      <c r="I998" s="2">
        <v>0</v>
      </c>
      <c r="J998" s="2">
        <v>0</v>
      </c>
      <c r="K998" s="14">
        <v>4.87</v>
      </c>
      <c r="L998" s="2">
        <v>0</v>
      </c>
      <c r="M998" s="2">
        <v>0</v>
      </c>
      <c r="N998" s="2">
        <v>0</v>
      </c>
      <c r="O998" s="2">
        <v>0.6331</v>
      </c>
      <c r="P998" s="2">
        <v>5.5030999999999999</v>
      </c>
      <c r="Q998"/>
      <c r="R998" t="s">
        <v>9712</v>
      </c>
      <c r="S998" t="s">
        <v>9717</v>
      </c>
      <c r="T998" t="s">
        <v>9724</v>
      </c>
      <c r="U998" s="2" t="s">
        <v>9715</v>
      </c>
      <c r="V998" t="s">
        <v>7830</v>
      </c>
    </row>
    <row r="999" spans="1:22" ht="15.75" hidden="1" thickBot="1" x14ac:dyDescent="0.3">
      <c r="A999" t="s">
        <v>8271</v>
      </c>
      <c r="B999" s="12" t="s">
        <v>10337</v>
      </c>
      <c r="C999" t="s">
        <v>7503</v>
      </c>
      <c r="D999" t="s">
        <v>0</v>
      </c>
      <c r="E999">
        <v>4981</v>
      </c>
      <c r="F999" t="s">
        <v>8843</v>
      </c>
      <c r="G999" t="s">
        <v>8844</v>
      </c>
      <c r="H999" s="2">
        <v>0</v>
      </c>
      <c r="I999" s="2">
        <v>0</v>
      </c>
      <c r="J999" s="2">
        <v>0</v>
      </c>
      <c r="K999" s="14">
        <v>3.49</v>
      </c>
      <c r="L999" s="2">
        <v>0</v>
      </c>
      <c r="M999" s="2">
        <v>0</v>
      </c>
      <c r="N999" s="2">
        <v>0</v>
      </c>
      <c r="O999" s="2">
        <v>0.45370000000000005</v>
      </c>
      <c r="P999" s="2">
        <v>3.9437000000000002</v>
      </c>
      <c r="Q999"/>
      <c r="R999" t="s">
        <v>9712</v>
      </c>
      <c r="S999" t="s">
        <v>9717</v>
      </c>
      <c r="T999" t="s">
        <v>9724</v>
      </c>
      <c r="U999" s="2" t="s">
        <v>9715</v>
      </c>
      <c r="V999" t="s">
        <v>7830</v>
      </c>
    </row>
    <row r="1000" spans="1:22" ht="15.75" hidden="1" thickBot="1" x14ac:dyDescent="0.3">
      <c r="A1000" t="s">
        <v>8271</v>
      </c>
      <c r="B1000" s="12" t="s">
        <v>10336</v>
      </c>
      <c r="C1000" t="s">
        <v>7503</v>
      </c>
      <c r="D1000" t="s">
        <v>0</v>
      </c>
      <c r="E1000">
        <v>755769</v>
      </c>
      <c r="F1000" t="s">
        <v>2128</v>
      </c>
      <c r="G1000" t="s">
        <v>2129</v>
      </c>
      <c r="H1000" s="2">
        <v>0</v>
      </c>
      <c r="I1000" s="2">
        <v>0</v>
      </c>
      <c r="J1000" s="2">
        <v>0</v>
      </c>
      <c r="K1000" s="14">
        <v>123.15</v>
      </c>
      <c r="L1000" s="2">
        <v>0</v>
      </c>
      <c r="M1000" s="2">
        <v>0</v>
      </c>
      <c r="N1000" s="2">
        <v>0</v>
      </c>
      <c r="O1000" s="2">
        <v>16.009500000000003</v>
      </c>
      <c r="P1000" s="2">
        <v>139.15950000000001</v>
      </c>
      <c r="Q1000"/>
      <c r="R1000" t="s">
        <v>9712</v>
      </c>
      <c r="S1000" t="s">
        <v>9717</v>
      </c>
      <c r="T1000" t="s">
        <v>9724</v>
      </c>
      <c r="U1000" s="2" t="s">
        <v>9715</v>
      </c>
      <c r="V1000" t="s">
        <v>7830</v>
      </c>
    </row>
    <row r="1001" spans="1:22" ht="15.75" hidden="1" thickBot="1" x14ac:dyDescent="0.3">
      <c r="A1001" t="s">
        <v>8271</v>
      </c>
      <c r="B1001" s="12" t="s">
        <v>10336</v>
      </c>
      <c r="C1001" t="s">
        <v>7503</v>
      </c>
      <c r="D1001" t="s">
        <v>0</v>
      </c>
      <c r="E1001">
        <v>755768</v>
      </c>
      <c r="F1001" t="s">
        <v>2128</v>
      </c>
      <c r="G1001" t="s">
        <v>2129</v>
      </c>
      <c r="H1001" s="2">
        <v>0</v>
      </c>
      <c r="I1001" s="2">
        <v>0</v>
      </c>
      <c r="J1001" s="2">
        <v>0</v>
      </c>
      <c r="K1001" s="14">
        <v>123.84</v>
      </c>
      <c r="L1001" s="2">
        <v>0</v>
      </c>
      <c r="M1001" s="2">
        <v>0</v>
      </c>
      <c r="N1001" s="2">
        <v>0</v>
      </c>
      <c r="O1001" s="2">
        <v>16.0992</v>
      </c>
      <c r="P1001" s="2">
        <v>139.9392</v>
      </c>
      <c r="Q1001"/>
      <c r="R1001" t="s">
        <v>9712</v>
      </c>
      <c r="S1001" t="s">
        <v>9717</v>
      </c>
      <c r="T1001" t="s">
        <v>9724</v>
      </c>
      <c r="U1001" s="2" t="s">
        <v>9715</v>
      </c>
      <c r="V1001" t="s">
        <v>7830</v>
      </c>
    </row>
    <row r="1002" spans="1:22" ht="15.75" hidden="1" thickBot="1" x14ac:dyDescent="0.3">
      <c r="A1002" t="s">
        <v>8271</v>
      </c>
      <c r="B1002" s="12" t="s">
        <v>10340</v>
      </c>
      <c r="C1002" t="s">
        <v>7503</v>
      </c>
      <c r="D1002" t="s">
        <v>0</v>
      </c>
      <c r="E1002">
        <v>8568</v>
      </c>
      <c r="F1002" t="s">
        <v>8871</v>
      </c>
      <c r="G1002" t="s">
        <v>8872</v>
      </c>
      <c r="H1002" s="2">
        <v>0</v>
      </c>
      <c r="I1002" s="2">
        <v>0</v>
      </c>
      <c r="J1002" s="2">
        <v>0</v>
      </c>
      <c r="K1002" s="14">
        <v>117.48</v>
      </c>
      <c r="L1002" s="2">
        <v>0</v>
      </c>
      <c r="M1002" s="2">
        <v>0</v>
      </c>
      <c r="N1002" s="2">
        <v>0</v>
      </c>
      <c r="O1002" s="2">
        <v>15.272400000000001</v>
      </c>
      <c r="P1002" s="2">
        <v>132.75239999999999</v>
      </c>
      <c r="Q1002"/>
      <c r="R1002" t="s">
        <v>9712</v>
      </c>
      <c r="S1002" t="s">
        <v>9717</v>
      </c>
      <c r="T1002" t="s">
        <v>9724</v>
      </c>
      <c r="U1002" s="2" t="s">
        <v>9715</v>
      </c>
      <c r="V1002" t="s">
        <v>7830</v>
      </c>
    </row>
    <row r="1003" spans="1:22" ht="15.75" hidden="1" thickBot="1" x14ac:dyDescent="0.3">
      <c r="A1003" t="s">
        <v>8271</v>
      </c>
      <c r="B1003" s="12" t="s">
        <v>10343</v>
      </c>
      <c r="C1003" t="s">
        <v>7503</v>
      </c>
      <c r="D1003" t="s">
        <v>0</v>
      </c>
      <c r="E1003">
        <v>8737</v>
      </c>
      <c r="F1003" t="s">
        <v>8871</v>
      </c>
      <c r="G1003" t="s">
        <v>8872</v>
      </c>
      <c r="H1003" s="2">
        <v>0</v>
      </c>
      <c r="I1003" s="2">
        <v>0</v>
      </c>
      <c r="J1003" s="2">
        <v>0</v>
      </c>
      <c r="K1003" s="14">
        <v>27.88</v>
      </c>
      <c r="L1003" s="2">
        <v>0</v>
      </c>
      <c r="M1003" s="2">
        <v>0</v>
      </c>
      <c r="N1003" s="2">
        <v>0</v>
      </c>
      <c r="O1003" s="2">
        <v>3.6244000000000001</v>
      </c>
      <c r="P1003" s="2">
        <v>31.5044</v>
      </c>
      <c r="Q1003"/>
      <c r="R1003" t="s">
        <v>9712</v>
      </c>
      <c r="S1003" t="s">
        <v>9717</v>
      </c>
      <c r="T1003" t="s">
        <v>9724</v>
      </c>
      <c r="U1003" s="2" t="s">
        <v>9715</v>
      </c>
      <c r="V1003" t="s">
        <v>7830</v>
      </c>
    </row>
    <row r="1004" spans="1:22" ht="15.75" hidden="1" thickBot="1" x14ac:dyDescent="0.3">
      <c r="A1004" t="s">
        <v>8271</v>
      </c>
      <c r="B1004" s="12" t="s">
        <v>10340</v>
      </c>
      <c r="C1004" t="s">
        <v>7503</v>
      </c>
      <c r="D1004" t="s">
        <v>0</v>
      </c>
      <c r="E1004">
        <v>8567</v>
      </c>
      <c r="F1004" t="s">
        <v>8871</v>
      </c>
      <c r="G1004" t="s">
        <v>8872</v>
      </c>
      <c r="H1004" s="2">
        <v>0</v>
      </c>
      <c r="I1004" s="2">
        <v>0</v>
      </c>
      <c r="J1004" s="2">
        <v>0</v>
      </c>
      <c r="K1004" s="14">
        <v>86.99</v>
      </c>
      <c r="L1004" s="2">
        <v>0</v>
      </c>
      <c r="M1004" s="2">
        <v>0</v>
      </c>
      <c r="N1004" s="2">
        <v>0</v>
      </c>
      <c r="O1004" s="2">
        <v>11.3087</v>
      </c>
      <c r="P1004" s="2">
        <v>98.298699999999997</v>
      </c>
      <c r="Q1004"/>
      <c r="R1004" t="s">
        <v>9712</v>
      </c>
      <c r="S1004" t="s">
        <v>9717</v>
      </c>
      <c r="T1004" t="s">
        <v>9724</v>
      </c>
      <c r="U1004" s="2" t="s">
        <v>9715</v>
      </c>
      <c r="V1004" t="s">
        <v>7830</v>
      </c>
    </row>
    <row r="1005" spans="1:22" ht="15.75" hidden="1" thickBot="1" x14ac:dyDescent="0.3">
      <c r="A1005" t="s">
        <v>8271</v>
      </c>
      <c r="B1005" s="12" t="s">
        <v>10331</v>
      </c>
      <c r="C1005" t="s">
        <v>7503</v>
      </c>
      <c r="D1005" t="s">
        <v>0</v>
      </c>
      <c r="E1005">
        <v>8168</v>
      </c>
      <c r="F1005" t="s">
        <v>8871</v>
      </c>
      <c r="G1005" t="s">
        <v>8872</v>
      </c>
      <c r="H1005" s="2">
        <v>0</v>
      </c>
      <c r="I1005" s="2">
        <v>0</v>
      </c>
      <c r="J1005" s="2">
        <v>0</v>
      </c>
      <c r="K1005" s="14">
        <v>43.01</v>
      </c>
      <c r="L1005" s="2">
        <v>0</v>
      </c>
      <c r="M1005" s="2">
        <v>0</v>
      </c>
      <c r="N1005" s="2">
        <v>0</v>
      </c>
      <c r="O1005" s="2">
        <v>5.5912999999999995</v>
      </c>
      <c r="P1005" s="2">
        <v>48.601299999999995</v>
      </c>
      <c r="Q1005"/>
      <c r="R1005" t="s">
        <v>9712</v>
      </c>
      <c r="S1005" t="s">
        <v>9717</v>
      </c>
      <c r="T1005" t="s">
        <v>9724</v>
      </c>
      <c r="U1005" s="2" t="s">
        <v>9715</v>
      </c>
      <c r="V1005" t="s">
        <v>7830</v>
      </c>
    </row>
    <row r="1006" spans="1:22" ht="15.75" hidden="1" thickBot="1" x14ac:dyDescent="0.3">
      <c r="A1006" t="s">
        <v>8271</v>
      </c>
      <c r="B1006" s="12" t="s">
        <v>10328</v>
      </c>
      <c r="C1006" t="s">
        <v>7503</v>
      </c>
      <c r="D1006" t="s">
        <v>0</v>
      </c>
      <c r="E1006">
        <v>7987</v>
      </c>
      <c r="F1006" t="s">
        <v>8871</v>
      </c>
      <c r="G1006" t="s">
        <v>8872</v>
      </c>
      <c r="H1006" s="2">
        <v>0</v>
      </c>
      <c r="I1006" s="2">
        <v>0</v>
      </c>
      <c r="J1006" s="2">
        <v>0</v>
      </c>
      <c r="K1006" s="14">
        <v>68.8</v>
      </c>
      <c r="L1006" s="2">
        <v>0</v>
      </c>
      <c r="M1006" s="2">
        <v>0</v>
      </c>
      <c r="N1006" s="2">
        <v>0</v>
      </c>
      <c r="O1006" s="2">
        <v>8.9439999999999991</v>
      </c>
      <c r="P1006" s="2">
        <v>77.744</v>
      </c>
      <c r="Q1006"/>
      <c r="R1006" t="s">
        <v>9712</v>
      </c>
      <c r="S1006" t="s">
        <v>9717</v>
      </c>
      <c r="T1006" t="s">
        <v>9724</v>
      </c>
      <c r="U1006" s="2" t="s">
        <v>9715</v>
      </c>
      <c r="V1006" t="s">
        <v>7830</v>
      </c>
    </row>
    <row r="1007" spans="1:22" ht="15.75" hidden="1" thickBot="1" x14ac:dyDescent="0.3">
      <c r="A1007" t="s">
        <v>8271</v>
      </c>
      <c r="B1007" s="12" t="s">
        <v>10331</v>
      </c>
      <c r="C1007" t="s">
        <v>7503</v>
      </c>
      <c r="D1007" t="s">
        <v>0</v>
      </c>
      <c r="E1007">
        <v>1140</v>
      </c>
      <c r="F1007" t="s">
        <v>8877</v>
      </c>
      <c r="G1007" t="s">
        <v>8878</v>
      </c>
      <c r="H1007" s="2">
        <v>0</v>
      </c>
      <c r="I1007" s="2">
        <v>0</v>
      </c>
      <c r="J1007" s="2">
        <v>0</v>
      </c>
      <c r="K1007" s="14">
        <v>22.83</v>
      </c>
      <c r="L1007" s="2">
        <v>0</v>
      </c>
      <c r="M1007" s="2">
        <v>0</v>
      </c>
      <c r="N1007" s="2">
        <v>0</v>
      </c>
      <c r="O1007" s="2">
        <v>2.9678999999999998</v>
      </c>
      <c r="P1007" s="2">
        <v>25.797899999999998</v>
      </c>
      <c r="Q1007"/>
      <c r="R1007" t="s">
        <v>9712</v>
      </c>
      <c r="S1007" t="s">
        <v>9717</v>
      </c>
      <c r="T1007" t="s">
        <v>9724</v>
      </c>
      <c r="U1007" s="2" t="s">
        <v>9715</v>
      </c>
      <c r="V1007" t="s">
        <v>7830</v>
      </c>
    </row>
    <row r="1008" spans="1:22" ht="15.75" hidden="1" thickBot="1" x14ac:dyDescent="0.3">
      <c r="A1008" t="s">
        <v>8271</v>
      </c>
      <c r="B1008" s="12" t="s">
        <v>10335</v>
      </c>
      <c r="C1008" t="s">
        <v>7503</v>
      </c>
      <c r="D1008" t="s">
        <v>0</v>
      </c>
      <c r="E1008">
        <v>1232</v>
      </c>
      <c r="F1008" t="s">
        <v>8877</v>
      </c>
      <c r="G1008" t="s">
        <v>8878</v>
      </c>
      <c r="H1008" s="2">
        <v>0</v>
      </c>
      <c r="I1008" s="2">
        <v>0</v>
      </c>
      <c r="J1008" s="2">
        <v>0</v>
      </c>
      <c r="K1008" s="14">
        <v>24.47</v>
      </c>
      <c r="L1008" s="2">
        <v>0</v>
      </c>
      <c r="M1008" s="2">
        <v>0</v>
      </c>
      <c r="N1008" s="2">
        <v>0</v>
      </c>
      <c r="O1008" s="2">
        <v>3.1810999999999998</v>
      </c>
      <c r="P1008" s="2">
        <v>27.6511</v>
      </c>
      <c r="Q1008"/>
      <c r="R1008" t="s">
        <v>9712</v>
      </c>
      <c r="S1008" t="s">
        <v>9717</v>
      </c>
      <c r="T1008" t="s">
        <v>9724</v>
      </c>
      <c r="U1008" s="2" t="s">
        <v>9715</v>
      </c>
      <c r="V1008" t="s">
        <v>7830</v>
      </c>
    </row>
    <row r="1009" spans="1:22" ht="15.75" hidden="1" thickBot="1" x14ac:dyDescent="0.3">
      <c r="A1009" t="s">
        <v>8271</v>
      </c>
      <c r="B1009" s="12" t="s">
        <v>10336</v>
      </c>
      <c r="C1009" t="s">
        <v>7503</v>
      </c>
      <c r="D1009" t="s">
        <v>0</v>
      </c>
      <c r="E1009">
        <v>73031</v>
      </c>
      <c r="F1009" t="s">
        <v>8945</v>
      </c>
      <c r="G1009" t="s">
        <v>8946</v>
      </c>
      <c r="H1009" s="2">
        <v>0.71</v>
      </c>
      <c r="I1009" s="2">
        <v>0</v>
      </c>
      <c r="J1009" s="2">
        <v>0</v>
      </c>
      <c r="K1009" s="14">
        <v>8.2200000000000006</v>
      </c>
      <c r="L1009" s="2">
        <v>0</v>
      </c>
      <c r="M1009" s="2">
        <v>0</v>
      </c>
      <c r="N1009" s="2">
        <v>0</v>
      </c>
      <c r="O1009" s="2">
        <v>1.0686000000000002</v>
      </c>
      <c r="P1009" s="2">
        <v>9.9985999999999997</v>
      </c>
      <c r="Q1009"/>
      <c r="R1009" t="s">
        <v>9712</v>
      </c>
      <c r="S1009" t="s">
        <v>9717</v>
      </c>
      <c r="T1009" t="s">
        <v>9724</v>
      </c>
      <c r="U1009" s="2" t="s">
        <v>9715</v>
      </c>
      <c r="V1009" t="s">
        <v>7830</v>
      </c>
    </row>
    <row r="1010" spans="1:22" ht="15.75" hidden="1" thickBot="1" x14ac:dyDescent="0.3">
      <c r="A1010" t="s">
        <v>8271</v>
      </c>
      <c r="B1010" s="12" t="s">
        <v>10339</v>
      </c>
      <c r="C1010" t="s">
        <v>7503</v>
      </c>
      <c r="D1010" t="s">
        <v>0</v>
      </c>
      <c r="E1010">
        <v>73412</v>
      </c>
      <c r="F1010" t="s">
        <v>8945</v>
      </c>
      <c r="G1010" t="s">
        <v>8946</v>
      </c>
      <c r="H1010" s="2">
        <v>2.34</v>
      </c>
      <c r="I1010" s="2">
        <v>0</v>
      </c>
      <c r="J1010" s="2">
        <v>0</v>
      </c>
      <c r="K1010" s="14">
        <v>29.79</v>
      </c>
      <c r="L1010" s="2">
        <v>0</v>
      </c>
      <c r="M1010" s="2">
        <v>0</v>
      </c>
      <c r="N1010" s="2">
        <v>0</v>
      </c>
      <c r="O1010" s="2">
        <v>3.8727</v>
      </c>
      <c r="P1010" s="2">
        <v>36.002699999999997</v>
      </c>
      <c r="Q1010"/>
      <c r="R1010" t="s">
        <v>9712</v>
      </c>
      <c r="S1010" t="s">
        <v>9717</v>
      </c>
      <c r="T1010" t="s">
        <v>9724</v>
      </c>
      <c r="U1010" s="2" t="s">
        <v>9715</v>
      </c>
      <c r="V1010" t="s">
        <v>7830</v>
      </c>
    </row>
    <row r="1011" spans="1:22" ht="15.75" hidden="1" thickBot="1" x14ac:dyDescent="0.3">
      <c r="A1011" t="s">
        <v>8271</v>
      </c>
      <c r="B1011" s="12" t="s">
        <v>10324</v>
      </c>
      <c r="C1011" t="s">
        <v>7503</v>
      </c>
      <c r="D1011" t="s">
        <v>0</v>
      </c>
      <c r="E1011">
        <v>71493</v>
      </c>
      <c r="F1011" t="s">
        <v>8945</v>
      </c>
      <c r="G1011" t="s">
        <v>8946</v>
      </c>
      <c r="H1011" s="2">
        <v>1.35</v>
      </c>
      <c r="I1011" s="2">
        <v>0</v>
      </c>
      <c r="J1011" s="2">
        <v>0</v>
      </c>
      <c r="K1011" s="14">
        <v>16.5</v>
      </c>
      <c r="L1011" s="2">
        <v>0</v>
      </c>
      <c r="M1011" s="2">
        <v>0</v>
      </c>
      <c r="N1011" s="2">
        <v>0</v>
      </c>
      <c r="O1011" s="2">
        <v>2.145</v>
      </c>
      <c r="P1011" s="2">
        <v>19.995000000000001</v>
      </c>
      <c r="Q1011"/>
      <c r="R1011" t="s">
        <v>9712</v>
      </c>
      <c r="S1011" t="s">
        <v>9717</v>
      </c>
      <c r="T1011" t="s">
        <v>9724</v>
      </c>
      <c r="U1011" s="2" t="s">
        <v>9715</v>
      </c>
      <c r="V1011" t="s">
        <v>7830</v>
      </c>
    </row>
    <row r="1012" spans="1:22" ht="15.75" hidden="1" thickBot="1" x14ac:dyDescent="0.3">
      <c r="A1012" t="s">
        <v>8271</v>
      </c>
      <c r="B1012" s="12" t="s">
        <v>10333</v>
      </c>
      <c r="C1012" t="s">
        <v>7503</v>
      </c>
      <c r="D1012" t="s">
        <v>0</v>
      </c>
      <c r="E1012">
        <v>44262</v>
      </c>
      <c r="F1012" t="s">
        <v>1407</v>
      </c>
      <c r="G1012" t="s">
        <v>1408</v>
      </c>
      <c r="H1012" s="2">
        <v>1.32</v>
      </c>
      <c r="I1012" s="2">
        <v>0</v>
      </c>
      <c r="J1012" s="2">
        <v>0</v>
      </c>
      <c r="K1012" s="14">
        <v>16.53</v>
      </c>
      <c r="L1012" s="2">
        <v>0</v>
      </c>
      <c r="M1012" s="2">
        <v>0</v>
      </c>
      <c r="N1012" s="2">
        <v>0</v>
      </c>
      <c r="O1012" s="2">
        <v>2.1489000000000003</v>
      </c>
      <c r="P1012" s="2">
        <v>19.998900000000003</v>
      </c>
      <c r="Q1012"/>
      <c r="R1012" t="s">
        <v>9712</v>
      </c>
      <c r="S1012" t="s">
        <v>9717</v>
      </c>
      <c r="T1012" t="s">
        <v>9724</v>
      </c>
      <c r="U1012" s="2" t="s">
        <v>9715</v>
      </c>
      <c r="V1012" t="s">
        <v>7830</v>
      </c>
    </row>
    <row r="1013" spans="1:22" ht="15.75" hidden="1" thickBot="1" x14ac:dyDescent="0.3">
      <c r="A1013" t="s">
        <v>8271</v>
      </c>
      <c r="B1013" s="12" t="s">
        <v>10320</v>
      </c>
      <c r="C1013" t="s">
        <v>7503</v>
      </c>
      <c r="D1013" t="s">
        <v>0</v>
      </c>
      <c r="E1013">
        <v>42619</v>
      </c>
      <c r="F1013" t="s">
        <v>1407</v>
      </c>
      <c r="G1013" t="s">
        <v>1408</v>
      </c>
      <c r="H1013" s="2">
        <v>1.3900000000000001</v>
      </c>
      <c r="I1013" s="2">
        <v>0</v>
      </c>
      <c r="J1013" s="2">
        <v>0</v>
      </c>
      <c r="K1013" s="14">
        <v>16.47</v>
      </c>
      <c r="L1013" s="2">
        <v>0</v>
      </c>
      <c r="M1013" s="2">
        <v>0</v>
      </c>
      <c r="N1013" s="2">
        <v>0</v>
      </c>
      <c r="O1013" s="2">
        <v>2.1410999999999998</v>
      </c>
      <c r="P1013" s="2">
        <v>20.001100000000001</v>
      </c>
      <c r="Q1013"/>
      <c r="R1013" t="s">
        <v>9712</v>
      </c>
      <c r="S1013" t="s">
        <v>9717</v>
      </c>
      <c r="T1013" t="s">
        <v>9724</v>
      </c>
      <c r="U1013" s="2" t="s">
        <v>9715</v>
      </c>
      <c r="V1013" t="s">
        <v>7830</v>
      </c>
    </row>
    <row r="1014" spans="1:22" ht="15.75" hidden="1" thickBot="1" x14ac:dyDescent="0.3">
      <c r="A1014" t="s">
        <v>8271</v>
      </c>
      <c r="B1014" s="12" t="s">
        <v>10322</v>
      </c>
      <c r="C1014" t="s">
        <v>7503</v>
      </c>
      <c r="D1014" t="s">
        <v>0</v>
      </c>
      <c r="E1014">
        <v>8</v>
      </c>
      <c r="F1014" t="s">
        <v>9959</v>
      </c>
      <c r="G1014" t="s">
        <v>9960</v>
      </c>
      <c r="H1014" s="2">
        <v>0</v>
      </c>
      <c r="I1014" s="2">
        <v>0</v>
      </c>
      <c r="J1014" s="2">
        <v>0</v>
      </c>
      <c r="K1014" s="14">
        <v>18</v>
      </c>
      <c r="L1014" s="2">
        <v>0</v>
      </c>
      <c r="M1014" s="2">
        <v>0</v>
      </c>
      <c r="N1014" s="2">
        <v>0</v>
      </c>
      <c r="O1014" s="2">
        <v>2.34</v>
      </c>
      <c r="P1014" s="2">
        <v>20.34</v>
      </c>
      <c r="Q1014"/>
      <c r="R1014" t="s">
        <v>9712</v>
      </c>
      <c r="S1014" t="s">
        <v>9717</v>
      </c>
      <c r="T1014" t="s">
        <v>9724</v>
      </c>
      <c r="U1014" s="2" t="s">
        <v>9715</v>
      </c>
      <c r="V1014" t="s">
        <v>7830</v>
      </c>
    </row>
    <row r="1015" spans="1:22" ht="15.75" hidden="1" thickBot="1" x14ac:dyDescent="0.3">
      <c r="A1015" t="s">
        <v>8271</v>
      </c>
      <c r="B1015" s="12" t="s">
        <v>10327</v>
      </c>
      <c r="C1015" t="s">
        <v>7503</v>
      </c>
      <c r="D1015" t="s">
        <v>0</v>
      </c>
      <c r="E1015">
        <v>10</v>
      </c>
      <c r="F1015" t="s">
        <v>9959</v>
      </c>
      <c r="G1015" t="s">
        <v>9960</v>
      </c>
      <c r="H1015" s="2">
        <v>0</v>
      </c>
      <c r="I1015" s="2">
        <v>0</v>
      </c>
      <c r="J1015" s="2">
        <v>0</v>
      </c>
      <c r="K1015" s="14">
        <v>13.5</v>
      </c>
      <c r="L1015" s="2">
        <v>0</v>
      </c>
      <c r="M1015" s="2">
        <v>0</v>
      </c>
      <c r="N1015" s="2">
        <v>0</v>
      </c>
      <c r="O1015" s="2">
        <v>1.7550000000000001</v>
      </c>
      <c r="P1015" s="2">
        <v>15.255000000000001</v>
      </c>
      <c r="Q1015"/>
      <c r="R1015" t="s">
        <v>9712</v>
      </c>
      <c r="S1015" t="s">
        <v>9717</v>
      </c>
      <c r="T1015" t="s">
        <v>9724</v>
      </c>
      <c r="U1015" s="2" t="s">
        <v>9715</v>
      </c>
      <c r="V1015" t="s">
        <v>7830</v>
      </c>
    </row>
    <row r="1016" spans="1:22" ht="15.75" hidden="1" thickBot="1" x14ac:dyDescent="0.3">
      <c r="A1016" t="s">
        <v>8271</v>
      </c>
      <c r="B1016" s="12" t="s">
        <v>10337</v>
      </c>
      <c r="C1016" t="s">
        <v>7503</v>
      </c>
      <c r="D1016" t="s">
        <v>0</v>
      </c>
      <c r="E1016">
        <v>13</v>
      </c>
      <c r="F1016" t="s">
        <v>9959</v>
      </c>
      <c r="G1016" t="s">
        <v>9960</v>
      </c>
      <c r="H1016" s="2">
        <v>0</v>
      </c>
      <c r="I1016" s="2">
        <v>0</v>
      </c>
      <c r="J1016" s="2">
        <v>0</v>
      </c>
      <c r="K1016" s="14">
        <v>27</v>
      </c>
      <c r="L1016" s="2">
        <v>0</v>
      </c>
      <c r="M1016" s="2">
        <v>0</v>
      </c>
      <c r="N1016" s="2">
        <v>0</v>
      </c>
      <c r="O1016" s="2">
        <v>3.5100000000000002</v>
      </c>
      <c r="P1016" s="2">
        <v>30.51</v>
      </c>
      <c r="Q1016"/>
      <c r="R1016" t="s">
        <v>9712</v>
      </c>
      <c r="S1016" t="s">
        <v>9717</v>
      </c>
      <c r="T1016" t="s">
        <v>9724</v>
      </c>
      <c r="U1016" s="2" t="s">
        <v>9715</v>
      </c>
      <c r="V1016" t="s">
        <v>7830</v>
      </c>
    </row>
    <row r="1017" spans="1:22" ht="15.75" hidden="1" thickBot="1" x14ac:dyDescent="0.3">
      <c r="A1017" t="s">
        <v>8271</v>
      </c>
      <c r="B1017" s="12" t="s">
        <v>10342</v>
      </c>
      <c r="C1017" t="s">
        <v>7503</v>
      </c>
      <c r="D1017" t="s">
        <v>0</v>
      </c>
      <c r="E1017">
        <v>15</v>
      </c>
      <c r="F1017" t="s">
        <v>9959</v>
      </c>
      <c r="G1017" t="s">
        <v>9960</v>
      </c>
      <c r="H1017" s="2">
        <v>0</v>
      </c>
      <c r="I1017" s="2">
        <v>0</v>
      </c>
      <c r="J1017" s="2">
        <v>0</v>
      </c>
      <c r="K1017" s="14">
        <v>15</v>
      </c>
      <c r="L1017" s="2">
        <v>0</v>
      </c>
      <c r="M1017" s="2">
        <v>0</v>
      </c>
      <c r="N1017" s="2">
        <v>0</v>
      </c>
      <c r="O1017" s="2">
        <v>1.9500000000000002</v>
      </c>
      <c r="P1017" s="2">
        <v>16.95</v>
      </c>
      <c r="Q1017"/>
      <c r="R1017" t="s">
        <v>9712</v>
      </c>
      <c r="S1017" t="s">
        <v>9717</v>
      </c>
      <c r="T1017" t="s">
        <v>9724</v>
      </c>
      <c r="U1017" s="2" t="s">
        <v>9715</v>
      </c>
      <c r="V1017" t="s">
        <v>7830</v>
      </c>
    </row>
    <row r="1018" spans="1:22" ht="15.75" hidden="1" thickBot="1" x14ac:dyDescent="0.3">
      <c r="A1018" t="s">
        <v>8271</v>
      </c>
      <c r="B1018" s="12" t="s">
        <v>10328</v>
      </c>
      <c r="C1018" t="s">
        <v>7503</v>
      </c>
      <c r="D1018" t="s">
        <v>0</v>
      </c>
      <c r="E1018">
        <v>2011</v>
      </c>
      <c r="F1018" t="s">
        <v>8929</v>
      </c>
      <c r="G1018" t="s">
        <v>8930</v>
      </c>
      <c r="H1018" s="2">
        <v>0</v>
      </c>
      <c r="I1018" s="2">
        <v>0</v>
      </c>
      <c r="J1018" s="2">
        <v>0</v>
      </c>
      <c r="K1018" s="14">
        <v>82.2</v>
      </c>
      <c r="L1018" s="2">
        <v>0</v>
      </c>
      <c r="M1018" s="2">
        <v>0</v>
      </c>
      <c r="N1018" s="2">
        <v>0</v>
      </c>
      <c r="O1018" s="2">
        <v>10.686</v>
      </c>
      <c r="P1018" s="2">
        <v>92.885999999999996</v>
      </c>
      <c r="Q1018"/>
      <c r="R1018" t="s">
        <v>9712</v>
      </c>
      <c r="S1018" t="s">
        <v>9717</v>
      </c>
      <c r="T1018" t="s">
        <v>9724</v>
      </c>
      <c r="U1018" s="2" t="s">
        <v>9715</v>
      </c>
      <c r="V1018" t="s">
        <v>7830</v>
      </c>
    </row>
    <row r="1019" spans="1:22" ht="15.75" hidden="1" thickBot="1" x14ac:dyDescent="0.3">
      <c r="A1019" t="s">
        <v>8271</v>
      </c>
      <c r="B1019" s="12" t="s">
        <v>10327</v>
      </c>
      <c r="C1019" t="s">
        <v>7503</v>
      </c>
      <c r="D1019" t="s">
        <v>0</v>
      </c>
      <c r="E1019">
        <v>1996</v>
      </c>
      <c r="F1019" t="s">
        <v>8929</v>
      </c>
      <c r="G1019" t="s">
        <v>8930</v>
      </c>
      <c r="H1019" s="2">
        <v>0</v>
      </c>
      <c r="I1019" s="2">
        <v>0</v>
      </c>
      <c r="J1019" s="2">
        <v>0</v>
      </c>
      <c r="K1019" s="14">
        <v>24.96</v>
      </c>
      <c r="L1019" s="2">
        <v>0</v>
      </c>
      <c r="M1019" s="2">
        <v>0</v>
      </c>
      <c r="N1019" s="2">
        <v>0</v>
      </c>
      <c r="O1019" s="2">
        <v>3.2448000000000001</v>
      </c>
      <c r="P1019" s="2">
        <v>28.204800000000002</v>
      </c>
      <c r="Q1019"/>
      <c r="R1019" t="s">
        <v>9712</v>
      </c>
      <c r="S1019" t="s">
        <v>9717</v>
      </c>
      <c r="T1019" t="s">
        <v>9724</v>
      </c>
      <c r="U1019" s="2" t="s">
        <v>9715</v>
      </c>
      <c r="V1019" t="s">
        <v>7830</v>
      </c>
    </row>
    <row r="1020" spans="1:22" ht="15.75" hidden="1" thickBot="1" x14ac:dyDescent="0.3">
      <c r="A1020" t="s">
        <v>8271</v>
      </c>
      <c r="B1020" s="12" t="s">
        <v>10342</v>
      </c>
      <c r="C1020" t="s">
        <v>7503</v>
      </c>
      <c r="D1020" t="s">
        <v>0</v>
      </c>
      <c r="E1020">
        <v>2065</v>
      </c>
      <c r="F1020" t="s">
        <v>8929</v>
      </c>
      <c r="G1020" t="s">
        <v>8930</v>
      </c>
      <c r="H1020" s="2">
        <v>0</v>
      </c>
      <c r="I1020" s="2">
        <v>0</v>
      </c>
      <c r="J1020" s="2">
        <v>0</v>
      </c>
      <c r="K1020" s="14">
        <v>11.06</v>
      </c>
      <c r="L1020" s="2">
        <v>0</v>
      </c>
      <c r="M1020" s="2">
        <v>0</v>
      </c>
      <c r="N1020" s="2">
        <v>0</v>
      </c>
      <c r="O1020" s="2">
        <v>1.4378000000000002</v>
      </c>
      <c r="P1020" s="2">
        <v>12.497800000000002</v>
      </c>
      <c r="Q1020"/>
      <c r="R1020" t="s">
        <v>9712</v>
      </c>
      <c r="S1020" t="s">
        <v>9717</v>
      </c>
      <c r="T1020" t="s">
        <v>9724</v>
      </c>
      <c r="U1020" s="2" t="s">
        <v>9715</v>
      </c>
      <c r="V1020" t="s">
        <v>7830</v>
      </c>
    </row>
    <row r="1021" spans="1:22" ht="15.75" hidden="1" thickBot="1" x14ac:dyDescent="0.3">
      <c r="A1021" t="s">
        <v>8271</v>
      </c>
      <c r="B1021" s="12" t="s">
        <v>10325</v>
      </c>
      <c r="C1021" t="s">
        <v>7503</v>
      </c>
      <c r="D1021" t="s">
        <v>0</v>
      </c>
      <c r="E1021">
        <v>615</v>
      </c>
      <c r="F1021" t="s">
        <v>6674</v>
      </c>
      <c r="G1021" t="s">
        <v>6675</v>
      </c>
      <c r="H1021" s="2">
        <v>0</v>
      </c>
      <c r="I1021" s="2">
        <v>0</v>
      </c>
      <c r="J1021" s="2">
        <v>0</v>
      </c>
      <c r="K1021" s="14">
        <v>71.5</v>
      </c>
      <c r="L1021" s="2">
        <v>0</v>
      </c>
      <c r="M1021" s="2">
        <v>0</v>
      </c>
      <c r="N1021" s="2">
        <v>0</v>
      </c>
      <c r="O1021" s="2">
        <v>9.2949999999999999</v>
      </c>
      <c r="P1021" s="2">
        <v>80.795000000000002</v>
      </c>
      <c r="Q1021"/>
      <c r="R1021" t="s">
        <v>9712</v>
      </c>
      <c r="S1021" t="s">
        <v>9717</v>
      </c>
      <c r="T1021" t="s">
        <v>9724</v>
      </c>
      <c r="U1021" s="2" t="s">
        <v>9715</v>
      </c>
      <c r="V1021" t="s">
        <v>7830</v>
      </c>
    </row>
    <row r="1022" spans="1:22" ht="15.75" hidden="1" thickBot="1" x14ac:dyDescent="0.3">
      <c r="A1022" t="s">
        <v>8271</v>
      </c>
      <c r="B1022" s="12" t="s">
        <v>10327</v>
      </c>
      <c r="C1022" t="s">
        <v>7503</v>
      </c>
      <c r="D1022" t="s">
        <v>0</v>
      </c>
      <c r="E1022">
        <v>670</v>
      </c>
      <c r="F1022" t="s">
        <v>6674</v>
      </c>
      <c r="G1022" t="s">
        <v>6675</v>
      </c>
      <c r="H1022" s="2">
        <v>0</v>
      </c>
      <c r="I1022" s="2">
        <v>0</v>
      </c>
      <c r="J1022" s="2">
        <v>0</v>
      </c>
      <c r="K1022" s="14">
        <v>29.73</v>
      </c>
      <c r="L1022" s="2">
        <v>0</v>
      </c>
      <c r="M1022" s="2">
        <v>0</v>
      </c>
      <c r="N1022" s="2">
        <v>0</v>
      </c>
      <c r="O1022" s="2">
        <v>3.8649</v>
      </c>
      <c r="P1022" s="2">
        <v>33.594900000000003</v>
      </c>
      <c r="Q1022"/>
      <c r="R1022" t="s">
        <v>9712</v>
      </c>
      <c r="S1022" t="s">
        <v>9717</v>
      </c>
      <c r="T1022" t="s">
        <v>9724</v>
      </c>
      <c r="U1022" s="2" t="s">
        <v>9715</v>
      </c>
      <c r="V1022" t="s">
        <v>7830</v>
      </c>
    </row>
    <row r="1023" spans="1:22" ht="15.75" hidden="1" thickBot="1" x14ac:dyDescent="0.3">
      <c r="A1023" t="s">
        <v>8269</v>
      </c>
      <c r="B1023" s="12" t="s">
        <v>10193</v>
      </c>
      <c r="C1023" s="20" t="s">
        <v>10024</v>
      </c>
      <c r="D1023" t="s">
        <v>0</v>
      </c>
      <c r="E1023" t="s">
        <v>10318</v>
      </c>
      <c r="F1023" t="s">
        <v>2609</v>
      </c>
      <c r="G1023" t="s">
        <v>8922</v>
      </c>
      <c r="H1023" s="2">
        <v>0</v>
      </c>
      <c r="I1023" s="2">
        <v>0</v>
      </c>
      <c r="J1023" s="2">
        <v>0</v>
      </c>
      <c r="K1023" s="14">
        <v>43.32</v>
      </c>
      <c r="L1023" s="2">
        <v>0</v>
      </c>
      <c r="M1023" s="2">
        <v>0</v>
      </c>
      <c r="N1023" s="2">
        <v>0</v>
      </c>
      <c r="O1023" s="2">
        <v>5.6316000000000006</v>
      </c>
      <c r="P1023" s="2">
        <v>48.951599999999999</v>
      </c>
      <c r="Q1023"/>
      <c r="R1023" t="s">
        <v>9712</v>
      </c>
      <c r="S1023" t="s">
        <v>9717</v>
      </c>
      <c r="T1023" t="s">
        <v>9724</v>
      </c>
      <c r="U1023" s="2" t="s">
        <v>9715</v>
      </c>
      <c r="V1023" t="s">
        <v>7830</v>
      </c>
    </row>
    <row r="1024" spans="1:22" ht="15.75" hidden="1" thickBot="1" x14ac:dyDescent="0.3">
      <c r="A1024" t="s">
        <v>8269</v>
      </c>
      <c r="B1024" s="12" t="s">
        <v>10203</v>
      </c>
      <c r="C1024" s="20" t="s">
        <v>10024</v>
      </c>
      <c r="D1024" t="s">
        <v>0</v>
      </c>
      <c r="E1024" t="s">
        <v>10319</v>
      </c>
      <c r="F1024" t="s">
        <v>1328</v>
      </c>
      <c r="G1024" t="s">
        <v>1329</v>
      </c>
      <c r="H1024" s="2">
        <v>0</v>
      </c>
      <c r="I1024" s="2">
        <v>0</v>
      </c>
      <c r="J1024" s="2">
        <v>0</v>
      </c>
      <c r="K1024" s="14">
        <v>10.53</v>
      </c>
      <c r="L1024" s="2">
        <v>0</v>
      </c>
      <c r="M1024" s="2">
        <v>0</v>
      </c>
      <c r="N1024" s="2">
        <v>0</v>
      </c>
      <c r="O1024" s="2">
        <v>1.3689</v>
      </c>
      <c r="P1024" s="2">
        <v>11.898899999999999</v>
      </c>
      <c r="Q1024"/>
      <c r="R1024" t="s">
        <v>9712</v>
      </c>
      <c r="S1024" t="s">
        <v>9717</v>
      </c>
      <c r="T1024" t="s">
        <v>9724</v>
      </c>
      <c r="U1024" s="2" t="s">
        <v>9715</v>
      </c>
      <c r="V1024" t="s">
        <v>7830</v>
      </c>
    </row>
    <row r="1025" spans="1:22" ht="15.75" hidden="1" thickBot="1" x14ac:dyDescent="0.3">
      <c r="A1025" t="s">
        <v>8269</v>
      </c>
      <c r="B1025" s="12" t="s">
        <v>10182</v>
      </c>
      <c r="C1025" s="20" t="s">
        <v>10024</v>
      </c>
      <c r="D1025" t="s">
        <v>0</v>
      </c>
      <c r="E1025" t="s">
        <v>10317</v>
      </c>
      <c r="F1025" t="s">
        <v>2522</v>
      </c>
      <c r="G1025" t="s">
        <v>2523</v>
      </c>
      <c r="H1025" s="2">
        <v>0</v>
      </c>
      <c r="I1025" s="2">
        <v>0</v>
      </c>
      <c r="J1025" s="2">
        <v>0</v>
      </c>
      <c r="K1025" s="14">
        <v>5</v>
      </c>
      <c r="L1025" s="2">
        <v>0</v>
      </c>
      <c r="M1025" s="2">
        <v>0</v>
      </c>
      <c r="N1025" s="2">
        <v>0</v>
      </c>
      <c r="O1025" s="2">
        <v>0.65</v>
      </c>
      <c r="P1025" s="2">
        <v>5.65</v>
      </c>
      <c r="Q1025"/>
      <c r="R1025" t="s">
        <v>9712</v>
      </c>
      <c r="S1025" t="s">
        <v>9717</v>
      </c>
      <c r="T1025" t="s">
        <v>9724</v>
      </c>
      <c r="U1025" s="2" t="s">
        <v>9715</v>
      </c>
      <c r="V1025" t="s">
        <v>7830</v>
      </c>
    </row>
    <row r="1026" spans="1:22" ht="15.75" hidden="1" thickBot="1" x14ac:dyDescent="0.3">
      <c r="A1026" t="s">
        <v>8269</v>
      </c>
      <c r="B1026" s="12" t="s">
        <v>10182</v>
      </c>
      <c r="C1026" s="20" t="s">
        <v>10024</v>
      </c>
      <c r="D1026" t="s">
        <v>0</v>
      </c>
      <c r="E1026" t="s">
        <v>10316</v>
      </c>
      <c r="F1026" t="s">
        <v>2522</v>
      </c>
      <c r="G1026" t="s">
        <v>2523</v>
      </c>
      <c r="H1026" s="2">
        <v>0</v>
      </c>
      <c r="I1026" s="2">
        <v>0</v>
      </c>
      <c r="J1026" s="2">
        <v>0</v>
      </c>
      <c r="K1026" s="14">
        <v>5</v>
      </c>
      <c r="L1026" s="2">
        <v>0</v>
      </c>
      <c r="M1026" s="2">
        <v>0</v>
      </c>
      <c r="N1026" s="2">
        <v>0</v>
      </c>
      <c r="O1026" s="2">
        <v>0.65</v>
      </c>
      <c r="P1026" s="2">
        <v>5.65</v>
      </c>
      <c r="Q1026"/>
      <c r="R1026" t="s">
        <v>9712</v>
      </c>
      <c r="S1026" t="s">
        <v>9717</v>
      </c>
      <c r="T1026" t="s">
        <v>9724</v>
      </c>
      <c r="U1026" s="2" t="s">
        <v>9715</v>
      </c>
      <c r="V1026" t="s">
        <v>7830</v>
      </c>
    </row>
    <row r="1027" spans="1:22" ht="15.75" hidden="1" thickBot="1" x14ac:dyDescent="0.3">
      <c r="A1027" t="s">
        <v>8269</v>
      </c>
      <c r="B1027" s="12" t="s">
        <v>10204</v>
      </c>
      <c r="C1027" s="20" t="s">
        <v>10024</v>
      </c>
      <c r="D1027" t="s">
        <v>0</v>
      </c>
      <c r="E1027" t="s">
        <v>10315</v>
      </c>
      <c r="F1027" t="s">
        <v>1328</v>
      </c>
      <c r="G1027" t="s">
        <v>1329</v>
      </c>
      <c r="H1027" s="2">
        <v>0</v>
      </c>
      <c r="I1027" s="2">
        <v>0</v>
      </c>
      <c r="J1027" s="2">
        <v>0</v>
      </c>
      <c r="K1027" s="14">
        <v>15.89</v>
      </c>
      <c r="L1027" s="2">
        <v>0</v>
      </c>
      <c r="M1027" s="2">
        <v>0</v>
      </c>
      <c r="N1027" s="2">
        <v>0</v>
      </c>
      <c r="O1027" s="2">
        <v>2.0657000000000001</v>
      </c>
      <c r="P1027" s="2">
        <v>17.9557</v>
      </c>
      <c r="Q1027"/>
      <c r="R1027" t="s">
        <v>9712</v>
      </c>
      <c r="S1027" t="s">
        <v>9717</v>
      </c>
      <c r="T1027" t="s">
        <v>9724</v>
      </c>
      <c r="U1027" s="2" t="s">
        <v>9715</v>
      </c>
      <c r="V1027" t="s">
        <v>7830</v>
      </c>
    </row>
    <row r="1028" spans="1:22" ht="15.75" hidden="1" thickBot="1" x14ac:dyDescent="0.3">
      <c r="A1028" t="s">
        <v>8269</v>
      </c>
      <c r="B1028" s="12" t="s">
        <v>10203</v>
      </c>
      <c r="C1028" s="20" t="s">
        <v>10024</v>
      </c>
      <c r="D1028" t="s">
        <v>0</v>
      </c>
      <c r="E1028" t="s">
        <v>10314</v>
      </c>
      <c r="F1028" t="s">
        <v>2323</v>
      </c>
      <c r="G1028" t="s">
        <v>2324</v>
      </c>
      <c r="H1028" s="2">
        <v>0</v>
      </c>
      <c r="I1028" s="2">
        <v>0</v>
      </c>
      <c r="J1028" s="2">
        <v>0</v>
      </c>
      <c r="K1028" s="14">
        <v>3.19</v>
      </c>
      <c r="L1028" s="2">
        <v>0</v>
      </c>
      <c r="M1028" s="2">
        <v>0</v>
      </c>
      <c r="N1028" s="2">
        <v>0</v>
      </c>
      <c r="O1028" s="2">
        <v>0.41470000000000001</v>
      </c>
      <c r="P1028" s="2">
        <v>3.6046999999999998</v>
      </c>
      <c r="Q1028"/>
      <c r="R1028" t="s">
        <v>9712</v>
      </c>
      <c r="S1028" t="s">
        <v>9717</v>
      </c>
      <c r="T1028" t="s">
        <v>9724</v>
      </c>
      <c r="U1028" s="2" t="s">
        <v>9715</v>
      </c>
      <c r="V1028" t="s">
        <v>7830</v>
      </c>
    </row>
    <row r="1029" spans="1:22" ht="15.75" hidden="1" thickBot="1" x14ac:dyDescent="0.3">
      <c r="A1029" t="s">
        <v>8269</v>
      </c>
      <c r="B1029" s="12" t="s">
        <v>10203</v>
      </c>
      <c r="C1029" s="20" t="s">
        <v>10024</v>
      </c>
      <c r="D1029" t="s">
        <v>0</v>
      </c>
      <c r="E1029" t="s">
        <v>10313</v>
      </c>
      <c r="F1029" t="s">
        <v>2323</v>
      </c>
      <c r="G1029" t="s">
        <v>2324</v>
      </c>
      <c r="H1029" s="2">
        <v>0</v>
      </c>
      <c r="I1029" s="2">
        <v>0</v>
      </c>
      <c r="J1029" s="2">
        <v>0</v>
      </c>
      <c r="K1029" s="14">
        <v>9</v>
      </c>
      <c r="L1029" s="2">
        <v>0</v>
      </c>
      <c r="M1029" s="2">
        <v>0</v>
      </c>
      <c r="N1029" s="2">
        <v>0</v>
      </c>
      <c r="O1029" s="2">
        <v>1.17</v>
      </c>
      <c r="P1029" s="2">
        <v>10.17</v>
      </c>
      <c r="Q1029"/>
      <c r="R1029" t="s">
        <v>9712</v>
      </c>
      <c r="S1029" t="s">
        <v>9717</v>
      </c>
      <c r="T1029" t="s">
        <v>9724</v>
      </c>
      <c r="U1029" s="2" t="s">
        <v>9715</v>
      </c>
      <c r="V1029" t="s">
        <v>7830</v>
      </c>
    </row>
    <row r="1030" spans="1:22" ht="15.75" hidden="1" thickBot="1" x14ac:dyDescent="0.3">
      <c r="A1030" t="s">
        <v>8269</v>
      </c>
      <c r="B1030" s="164" t="s">
        <v>10201</v>
      </c>
      <c r="C1030" s="20" t="s">
        <v>10024</v>
      </c>
      <c r="D1030" t="s">
        <v>0</v>
      </c>
      <c r="E1030" t="s">
        <v>10312</v>
      </c>
      <c r="F1030" t="s">
        <v>1738</v>
      </c>
      <c r="G1030" t="s">
        <v>1739</v>
      </c>
      <c r="H1030" s="2">
        <v>270.49</v>
      </c>
      <c r="I1030" s="2">
        <v>0</v>
      </c>
      <c r="J1030" s="2">
        <v>0</v>
      </c>
      <c r="K1030" s="14">
        <v>27.92</v>
      </c>
      <c r="L1030" s="2">
        <v>0</v>
      </c>
      <c r="M1030" s="2">
        <v>0</v>
      </c>
      <c r="N1030" s="2">
        <v>0</v>
      </c>
      <c r="O1030" s="2">
        <v>3.6296000000000004</v>
      </c>
      <c r="P1030" s="2">
        <v>302.03960000000001</v>
      </c>
      <c r="Q1030"/>
      <c r="R1030" t="s">
        <v>9712</v>
      </c>
      <c r="S1030" t="s">
        <v>9717</v>
      </c>
      <c r="T1030" t="s">
        <v>9724</v>
      </c>
      <c r="U1030" s="2" t="s">
        <v>9715</v>
      </c>
      <c r="V1030" t="s">
        <v>7830</v>
      </c>
    </row>
    <row r="1031" spans="1:22" ht="15.75" hidden="1" thickBot="1" x14ac:dyDescent="0.3">
      <c r="A1031" t="s">
        <v>8269</v>
      </c>
      <c r="B1031" s="12" t="s">
        <v>10200</v>
      </c>
      <c r="C1031" s="20" t="s">
        <v>10024</v>
      </c>
      <c r="D1031" t="s">
        <v>0</v>
      </c>
      <c r="E1031" t="s">
        <v>10311</v>
      </c>
      <c r="F1031" t="s">
        <v>2323</v>
      </c>
      <c r="G1031" t="s">
        <v>2324</v>
      </c>
      <c r="H1031" s="2">
        <v>0</v>
      </c>
      <c r="I1031" s="2">
        <v>0</v>
      </c>
      <c r="J1031" s="2">
        <v>0</v>
      </c>
      <c r="K1031" s="14">
        <v>12.84</v>
      </c>
      <c r="L1031" s="2">
        <v>0</v>
      </c>
      <c r="M1031" s="2">
        <v>0</v>
      </c>
      <c r="N1031" s="2">
        <v>0</v>
      </c>
      <c r="O1031" s="2">
        <v>1.6692</v>
      </c>
      <c r="P1031" s="2">
        <v>14.5092</v>
      </c>
      <c r="Q1031"/>
      <c r="R1031" t="s">
        <v>9712</v>
      </c>
      <c r="S1031" t="s">
        <v>9717</v>
      </c>
      <c r="T1031" t="s">
        <v>9724</v>
      </c>
      <c r="U1031" s="2" t="s">
        <v>9715</v>
      </c>
      <c r="V1031" t="s">
        <v>7830</v>
      </c>
    </row>
    <row r="1032" spans="1:22" ht="15.75" hidden="1" thickBot="1" x14ac:dyDescent="0.3">
      <c r="A1032" t="s">
        <v>8269</v>
      </c>
      <c r="B1032" s="12" t="s">
        <v>10196</v>
      </c>
      <c r="C1032" s="20" t="s">
        <v>10024</v>
      </c>
      <c r="D1032" t="s">
        <v>0</v>
      </c>
      <c r="E1032" t="s">
        <v>10310</v>
      </c>
      <c r="F1032" t="s">
        <v>2323</v>
      </c>
      <c r="G1032" t="s">
        <v>2324</v>
      </c>
      <c r="H1032" s="2">
        <v>0</v>
      </c>
      <c r="I1032" s="2">
        <v>0</v>
      </c>
      <c r="J1032" s="2">
        <v>0</v>
      </c>
      <c r="K1032" s="14">
        <v>7.28</v>
      </c>
      <c r="L1032" s="2">
        <v>0</v>
      </c>
      <c r="M1032" s="2">
        <v>0</v>
      </c>
      <c r="N1032" s="2">
        <v>0</v>
      </c>
      <c r="O1032" s="2">
        <v>0.94640000000000002</v>
      </c>
      <c r="P1032" s="2">
        <v>8.2263999999999999</v>
      </c>
      <c r="Q1032"/>
      <c r="R1032" t="s">
        <v>9712</v>
      </c>
      <c r="S1032" t="s">
        <v>9717</v>
      </c>
      <c r="T1032" t="s">
        <v>9724</v>
      </c>
      <c r="U1032" s="2" t="s">
        <v>9715</v>
      </c>
      <c r="V1032" t="s">
        <v>7830</v>
      </c>
    </row>
    <row r="1033" spans="1:22" ht="15.75" hidden="1" thickBot="1" x14ac:dyDescent="0.3">
      <c r="A1033" t="s">
        <v>8269</v>
      </c>
      <c r="B1033" s="12" t="s">
        <v>10196</v>
      </c>
      <c r="C1033" s="20" t="s">
        <v>10024</v>
      </c>
      <c r="D1033" t="s">
        <v>0</v>
      </c>
      <c r="E1033" t="s">
        <v>10309</v>
      </c>
      <c r="F1033" t="s">
        <v>636</v>
      </c>
      <c r="G1033" t="s">
        <v>637</v>
      </c>
      <c r="H1033" s="2">
        <v>0</v>
      </c>
      <c r="I1033" s="2">
        <v>0</v>
      </c>
      <c r="J1033" s="2">
        <v>0</v>
      </c>
      <c r="K1033" s="14">
        <v>53.58</v>
      </c>
      <c r="L1033" s="2">
        <v>0</v>
      </c>
      <c r="M1033" s="2">
        <v>0</v>
      </c>
      <c r="N1033" s="2">
        <v>0</v>
      </c>
      <c r="O1033" s="2">
        <v>6.9653999999999998</v>
      </c>
      <c r="P1033" s="2">
        <v>60.545400000000001</v>
      </c>
      <c r="Q1033"/>
      <c r="R1033" t="s">
        <v>9712</v>
      </c>
      <c r="S1033" t="s">
        <v>9717</v>
      </c>
      <c r="T1033" t="s">
        <v>9724</v>
      </c>
      <c r="U1033" s="2" t="s">
        <v>9715</v>
      </c>
      <c r="V1033" t="s">
        <v>7830</v>
      </c>
    </row>
    <row r="1034" spans="1:22" ht="15.75" hidden="1" thickBot="1" x14ac:dyDescent="0.3">
      <c r="A1034" t="s">
        <v>8269</v>
      </c>
      <c r="B1034" s="12" t="s">
        <v>10193</v>
      </c>
      <c r="C1034" s="20" t="s">
        <v>10024</v>
      </c>
      <c r="D1034" t="s">
        <v>0</v>
      </c>
      <c r="E1034" t="s">
        <v>10308</v>
      </c>
      <c r="F1034" t="s">
        <v>636</v>
      </c>
      <c r="G1034" t="s">
        <v>637</v>
      </c>
      <c r="H1034" s="2">
        <v>0</v>
      </c>
      <c r="I1034" s="2">
        <v>0</v>
      </c>
      <c r="J1034" s="2">
        <v>0</v>
      </c>
      <c r="K1034" s="14">
        <v>14.27</v>
      </c>
      <c r="L1034" s="2">
        <v>0</v>
      </c>
      <c r="M1034" s="2">
        <v>0</v>
      </c>
      <c r="N1034" s="2">
        <v>0</v>
      </c>
      <c r="O1034" s="2">
        <v>1.8551</v>
      </c>
      <c r="P1034" s="2">
        <v>16.1251</v>
      </c>
      <c r="Q1034"/>
      <c r="R1034" t="s">
        <v>9712</v>
      </c>
      <c r="S1034" t="s">
        <v>9717</v>
      </c>
      <c r="T1034" t="s">
        <v>9724</v>
      </c>
      <c r="U1034" s="2" t="s">
        <v>9715</v>
      </c>
      <c r="V1034" t="s">
        <v>7830</v>
      </c>
    </row>
    <row r="1035" spans="1:22" ht="15.75" hidden="1" thickBot="1" x14ac:dyDescent="0.3">
      <c r="A1035" t="s">
        <v>8269</v>
      </c>
      <c r="B1035" s="12" t="s">
        <v>10193</v>
      </c>
      <c r="C1035" s="20" t="s">
        <v>10024</v>
      </c>
      <c r="D1035" t="s">
        <v>0</v>
      </c>
      <c r="E1035" t="s">
        <v>10307</v>
      </c>
      <c r="F1035" t="s">
        <v>2323</v>
      </c>
      <c r="G1035" t="s">
        <v>2324</v>
      </c>
      <c r="H1035" s="2">
        <v>0</v>
      </c>
      <c r="I1035" s="2">
        <v>0</v>
      </c>
      <c r="J1035" s="2">
        <v>0</v>
      </c>
      <c r="K1035" s="14">
        <v>2.33</v>
      </c>
      <c r="L1035" s="2">
        <v>0</v>
      </c>
      <c r="M1035" s="2">
        <v>0</v>
      </c>
      <c r="N1035" s="2">
        <v>0</v>
      </c>
      <c r="O1035" s="2">
        <v>0.3029</v>
      </c>
      <c r="P1035" s="2">
        <v>2.6329000000000002</v>
      </c>
      <c r="Q1035"/>
      <c r="R1035" t="s">
        <v>9712</v>
      </c>
      <c r="S1035" t="s">
        <v>9717</v>
      </c>
      <c r="T1035" t="s">
        <v>9724</v>
      </c>
      <c r="U1035" s="2" t="s">
        <v>9715</v>
      </c>
      <c r="V1035" t="s">
        <v>7830</v>
      </c>
    </row>
    <row r="1036" spans="1:22" ht="15.75" hidden="1" thickBot="1" x14ac:dyDescent="0.3">
      <c r="A1036" t="s">
        <v>8269</v>
      </c>
      <c r="B1036" s="12" t="s">
        <v>10193</v>
      </c>
      <c r="C1036" s="20" t="s">
        <v>10024</v>
      </c>
      <c r="D1036" t="s">
        <v>0</v>
      </c>
      <c r="E1036" t="s">
        <v>10306</v>
      </c>
      <c r="F1036" t="s">
        <v>2609</v>
      </c>
      <c r="G1036" t="s">
        <v>8922</v>
      </c>
      <c r="H1036" s="2">
        <v>0</v>
      </c>
      <c r="I1036" s="2">
        <v>0</v>
      </c>
      <c r="J1036" s="2">
        <v>0</v>
      </c>
      <c r="K1036" s="14">
        <v>49.33</v>
      </c>
      <c r="L1036" s="2">
        <v>0</v>
      </c>
      <c r="M1036" s="2">
        <v>0</v>
      </c>
      <c r="N1036" s="2">
        <v>0</v>
      </c>
      <c r="O1036" s="2">
        <v>6.4128999999999996</v>
      </c>
      <c r="P1036" s="2">
        <v>55.742899999999999</v>
      </c>
      <c r="Q1036"/>
      <c r="R1036" t="s">
        <v>9712</v>
      </c>
      <c r="S1036" t="s">
        <v>9717</v>
      </c>
      <c r="T1036" t="s">
        <v>9724</v>
      </c>
      <c r="U1036" s="2" t="s">
        <v>9715</v>
      </c>
      <c r="V1036" t="s">
        <v>7830</v>
      </c>
    </row>
    <row r="1037" spans="1:22" ht="15.75" hidden="1" thickBot="1" x14ac:dyDescent="0.3">
      <c r="A1037" t="s">
        <v>8269</v>
      </c>
      <c r="B1037" s="12" t="s">
        <v>10193</v>
      </c>
      <c r="C1037" s="20" t="s">
        <v>10024</v>
      </c>
      <c r="D1037" t="s">
        <v>0</v>
      </c>
      <c r="E1037" t="s">
        <v>10305</v>
      </c>
      <c r="F1037" t="s">
        <v>2323</v>
      </c>
      <c r="G1037" t="s">
        <v>2324</v>
      </c>
      <c r="H1037" s="2">
        <v>0</v>
      </c>
      <c r="I1037" s="2">
        <v>0</v>
      </c>
      <c r="J1037" s="2">
        <v>0</v>
      </c>
      <c r="K1037" s="14">
        <v>0.8</v>
      </c>
      <c r="L1037" s="2">
        <v>0</v>
      </c>
      <c r="M1037" s="2">
        <v>0</v>
      </c>
      <c r="N1037" s="2">
        <v>0</v>
      </c>
      <c r="O1037" s="2">
        <v>0.10400000000000001</v>
      </c>
      <c r="P1037" s="2">
        <v>0.90400000000000003</v>
      </c>
      <c r="Q1037"/>
      <c r="R1037" t="s">
        <v>9712</v>
      </c>
      <c r="S1037" t="s">
        <v>9717</v>
      </c>
      <c r="T1037" t="s">
        <v>9724</v>
      </c>
      <c r="U1037" s="2" t="s">
        <v>9715</v>
      </c>
      <c r="V1037" t="s">
        <v>7830</v>
      </c>
    </row>
    <row r="1038" spans="1:22" ht="15.75" hidden="1" thickBot="1" x14ac:dyDescent="0.3">
      <c r="A1038" t="s">
        <v>8269</v>
      </c>
      <c r="B1038" s="12" t="s">
        <v>10191</v>
      </c>
      <c r="C1038" s="20" t="s">
        <v>10024</v>
      </c>
      <c r="D1038" t="s">
        <v>0</v>
      </c>
      <c r="E1038" t="s">
        <v>10304</v>
      </c>
      <c r="F1038" t="s">
        <v>2323</v>
      </c>
      <c r="G1038" t="s">
        <v>2324</v>
      </c>
      <c r="H1038" s="2">
        <v>0</v>
      </c>
      <c r="I1038" s="2">
        <v>0</v>
      </c>
      <c r="J1038" s="2">
        <v>0</v>
      </c>
      <c r="K1038" s="14">
        <v>35.56</v>
      </c>
      <c r="L1038" s="2">
        <v>0</v>
      </c>
      <c r="M1038" s="2">
        <v>0</v>
      </c>
      <c r="N1038" s="2">
        <v>0</v>
      </c>
      <c r="O1038" s="2">
        <v>4.6228000000000007</v>
      </c>
      <c r="P1038" s="2">
        <v>40.1828</v>
      </c>
      <c r="Q1038"/>
      <c r="R1038" t="s">
        <v>9712</v>
      </c>
      <c r="S1038" t="s">
        <v>9717</v>
      </c>
      <c r="T1038" t="s">
        <v>9724</v>
      </c>
      <c r="U1038" s="2" t="s">
        <v>9715</v>
      </c>
      <c r="V1038" t="s">
        <v>7830</v>
      </c>
    </row>
    <row r="1039" spans="1:22" ht="15.75" hidden="1" thickBot="1" x14ac:dyDescent="0.3">
      <c r="A1039" t="s">
        <v>8269</v>
      </c>
      <c r="B1039" s="12" t="s">
        <v>10191</v>
      </c>
      <c r="C1039" s="20" t="s">
        <v>10024</v>
      </c>
      <c r="D1039" t="s">
        <v>0</v>
      </c>
      <c r="E1039" t="s">
        <v>10303</v>
      </c>
      <c r="F1039" t="s">
        <v>2323</v>
      </c>
      <c r="G1039" t="s">
        <v>2324</v>
      </c>
      <c r="H1039" s="2">
        <v>0</v>
      </c>
      <c r="I1039" s="2">
        <v>0</v>
      </c>
      <c r="J1039" s="2">
        <v>0</v>
      </c>
      <c r="K1039" s="14">
        <v>1.28</v>
      </c>
      <c r="L1039" s="2">
        <v>0</v>
      </c>
      <c r="M1039" s="2">
        <v>0</v>
      </c>
      <c r="N1039" s="2">
        <v>0</v>
      </c>
      <c r="O1039" s="2">
        <v>0.16640000000000002</v>
      </c>
      <c r="P1039" s="2">
        <v>1.4464000000000001</v>
      </c>
      <c r="Q1039"/>
      <c r="R1039" t="s">
        <v>9712</v>
      </c>
      <c r="S1039" t="s">
        <v>9717</v>
      </c>
      <c r="T1039" t="s">
        <v>9724</v>
      </c>
      <c r="U1039" s="2" t="s">
        <v>9715</v>
      </c>
      <c r="V1039" t="s">
        <v>7830</v>
      </c>
    </row>
    <row r="1040" spans="1:22" ht="15.75" hidden="1" thickBot="1" x14ac:dyDescent="0.3">
      <c r="A1040" t="s">
        <v>8269</v>
      </c>
      <c r="B1040" s="12" t="s">
        <v>10191</v>
      </c>
      <c r="C1040" s="20" t="s">
        <v>10024</v>
      </c>
      <c r="D1040" t="s">
        <v>0</v>
      </c>
      <c r="E1040" t="s">
        <v>10302</v>
      </c>
      <c r="F1040" t="s">
        <v>2373</v>
      </c>
      <c r="G1040" t="s">
        <v>2374</v>
      </c>
      <c r="H1040" s="2">
        <v>0</v>
      </c>
      <c r="I1040" s="2">
        <v>0</v>
      </c>
      <c r="J1040" s="2">
        <v>0</v>
      </c>
      <c r="K1040" s="14">
        <v>22.57</v>
      </c>
      <c r="L1040" s="2">
        <v>0</v>
      </c>
      <c r="M1040" s="2">
        <v>0</v>
      </c>
      <c r="N1040" s="2">
        <v>0</v>
      </c>
      <c r="O1040" s="2">
        <v>2.9340999999999999</v>
      </c>
      <c r="P1040" s="2">
        <v>25.504100000000001</v>
      </c>
      <c r="Q1040"/>
      <c r="R1040" t="s">
        <v>9712</v>
      </c>
      <c r="S1040" t="s">
        <v>9717</v>
      </c>
      <c r="T1040" t="s">
        <v>9724</v>
      </c>
      <c r="U1040" s="2" t="s">
        <v>9715</v>
      </c>
      <c r="V1040" t="s">
        <v>7830</v>
      </c>
    </row>
    <row r="1041" spans="1:22" ht="15.75" hidden="1" thickBot="1" x14ac:dyDescent="0.3">
      <c r="A1041" t="s">
        <v>8269</v>
      </c>
      <c r="B1041" s="12" t="s">
        <v>10190</v>
      </c>
      <c r="C1041" s="20" t="s">
        <v>10024</v>
      </c>
      <c r="D1041" t="s">
        <v>0</v>
      </c>
      <c r="E1041" t="s">
        <v>10301</v>
      </c>
      <c r="F1041" t="s">
        <v>2323</v>
      </c>
      <c r="G1041" t="s">
        <v>2324</v>
      </c>
      <c r="H1041" s="2">
        <v>0</v>
      </c>
      <c r="I1041" s="2">
        <v>0</v>
      </c>
      <c r="J1041" s="2">
        <v>0</v>
      </c>
      <c r="K1041" s="14">
        <v>7.2</v>
      </c>
      <c r="L1041" s="2">
        <v>0</v>
      </c>
      <c r="M1041" s="2">
        <v>0</v>
      </c>
      <c r="N1041" s="2">
        <v>0</v>
      </c>
      <c r="O1041" s="2">
        <v>0.93600000000000005</v>
      </c>
      <c r="P1041" s="2">
        <v>8.136000000000001</v>
      </c>
      <c r="Q1041"/>
      <c r="R1041" t="s">
        <v>9712</v>
      </c>
      <c r="S1041" t="s">
        <v>9717</v>
      </c>
      <c r="T1041" t="s">
        <v>9724</v>
      </c>
      <c r="U1041" s="2" t="s">
        <v>9715</v>
      </c>
      <c r="V1041" t="s">
        <v>7830</v>
      </c>
    </row>
    <row r="1042" spans="1:22" ht="15.75" hidden="1" thickBot="1" x14ac:dyDescent="0.3">
      <c r="A1042" t="s">
        <v>8269</v>
      </c>
      <c r="B1042" s="12" t="s">
        <v>10188</v>
      </c>
      <c r="C1042" s="20" t="s">
        <v>10024</v>
      </c>
      <c r="D1042" t="s">
        <v>0</v>
      </c>
      <c r="E1042" t="s">
        <v>10300</v>
      </c>
      <c r="F1042" t="s">
        <v>1328</v>
      </c>
      <c r="G1042" t="s">
        <v>1329</v>
      </c>
      <c r="H1042" s="2">
        <v>0</v>
      </c>
      <c r="I1042" s="2">
        <v>0</v>
      </c>
      <c r="J1042" s="2">
        <v>0</v>
      </c>
      <c r="K1042" s="14">
        <v>9.9</v>
      </c>
      <c r="L1042" s="2">
        <v>0</v>
      </c>
      <c r="M1042" s="2">
        <v>0</v>
      </c>
      <c r="N1042" s="2">
        <v>0</v>
      </c>
      <c r="O1042" s="2">
        <v>1.2870000000000001</v>
      </c>
      <c r="P1042" s="2">
        <v>11.187000000000001</v>
      </c>
      <c r="Q1042"/>
      <c r="R1042" t="s">
        <v>9712</v>
      </c>
      <c r="S1042" t="s">
        <v>9717</v>
      </c>
      <c r="T1042" t="s">
        <v>9724</v>
      </c>
      <c r="U1042" s="2" t="s">
        <v>9715</v>
      </c>
      <c r="V1042" t="s">
        <v>7830</v>
      </c>
    </row>
    <row r="1043" spans="1:22" ht="15.75" hidden="1" thickBot="1" x14ac:dyDescent="0.3">
      <c r="A1043" t="s">
        <v>8269</v>
      </c>
      <c r="B1043" s="12" t="s">
        <v>10186</v>
      </c>
      <c r="C1043" s="20" t="s">
        <v>10024</v>
      </c>
      <c r="D1043" t="s">
        <v>0</v>
      </c>
      <c r="E1043" t="s">
        <v>10299</v>
      </c>
      <c r="F1043" t="s">
        <v>2323</v>
      </c>
      <c r="G1043" t="s">
        <v>2324</v>
      </c>
      <c r="H1043" s="2">
        <v>0</v>
      </c>
      <c r="I1043" s="2">
        <v>0</v>
      </c>
      <c r="J1043" s="2">
        <v>0</v>
      </c>
      <c r="K1043" s="14">
        <v>2.4</v>
      </c>
      <c r="L1043" s="2">
        <v>0</v>
      </c>
      <c r="M1043" s="2">
        <v>0</v>
      </c>
      <c r="N1043" s="2">
        <v>0</v>
      </c>
      <c r="O1043" s="2">
        <v>0.312</v>
      </c>
      <c r="P1043" s="2">
        <v>2.7119999999999997</v>
      </c>
      <c r="Q1043"/>
      <c r="R1043" t="s">
        <v>9712</v>
      </c>
      <c r="S1043" t="s">
        <v>9717</v>
      </c>
      <c r="T1043" t="s">
        <v>9724</v>
      </c>
      <c r="U1043" s="2" t="s">
        <v>9715</v>
      </c>
      <c r="V1043" t="s">
        <v>7830</v>
      </c>
    </row>
    <row r="1044" spans="1:22" ht="15.75" hidden="1" thickBot="1" x14ac:dyDescent="0.3">
      <c r="A1044" t="s">
        <v>8269</v>
      </c>
      <c r="B1044" s="12" t="s">
        <v>10186</v>
      </c>
      <c r="C1044" s="20" t="s">
        <v>10024</v>
      </c>
      <c r="D1044" t="s">
        <v>0</v>
      </c>
      <c r="E1044" t="s">
        <v>10298</v>
      </c>
      <c r="F1044" t="s">
        <v>3377</v>
      </c>
      <c r="G1044" t="s">
        <v>3378</v>
      </c>
      <c r="H1044" s="2">
        <v>0</v>
      </c>
      <c r="I1044" s="2">
        <v>0</v>
      </c>
      <c r="J1044" s="2">
        <v>0</v>
      </c>
      <c r="K1044" s="14">
        <v>32.36</v>
      </c>
      <c r="L1044" s="2">
        <v>0</v>
      </c>
      <c r="M1044" s="2">
        <v>0</v>
      </c>
      <c r="N1044" s="2">
        <v>0</v>
      </c>
      <c r="O1044" s="2">
        <v>4.2068000000000003</v>
      </c>
      <c r="P1044" s="2">
        <v>36.566800000000001</v>
      </c>
      <c r="Q1044"/>
      <c r="R1044" t="s">
        <v>9712</v>
      </c>
      <c r="S1044" t="s">
        <v>9717</v>
      </c>
      <c r="T1044" t="s">
        <v>9724</v>
      </c>
      <c r="U1044" s="2" t="s">
        <v>9715</v>
      </c>
      <c r="V1044" t="s">
        <v>7830</v>
      </c>
    </row>
    <row r="1045" spans="1:22" ht="15.75" hidden="1" thickBot="1" x14ac:dyDescent="0.3">
      <c r="A1045" t="s">
        <v>8269</v>
      </c>
      <c r="B1045" s="12" t="s">
        <v>10186</v>
      </c>
      <c r="C1045" s="20" t="s">
        <v>10024</v>
      </c>
      <c r="D1045" t="s">
        <v>0</v>
      </c>
      <c r="E1045" t="s">
        <v>10297</v>
      </c>
      <c r="F1045" t="s">
        <v>636</v>
      </c>
      <c r="G1045" t="s">
        <v>637</v>
      </c>
      <c r="H1045" s="2">
        <v>0</v>
      </c>
      <c r="I1045" s="2">
        <v>0</v>
      </c>
      <c r="J1045" s="2">
        <v>0</v>
      </c>
      <c r="K1045" s="14">
        <v>18.75</v>
      </c>
      <c r="L1045" s="2">
        <v>0</v>
      </c>
      <c r="M1045" s="2">
        <v>0</v>
      </c>
      <c r="N1045" s="2">
        <v>0</v>
      </c>
      <c r="O1045" s="2">
        <v>2.4375</v>
      </c>
      <c r="P1045" s="2">
        <v>21.1875</v>
      </c>
      <c r="Q1045"/>
      <c r="R1045" t="s">
        <v>9712</v>
      </c>
      <c r="S1045" t="s">
        <v>9717</v>
      </c>
      <c r="T1045" t="s">
        <v>9724</v>
      </c>
      <c r="U1045" s="2" t="s">
        <v>9715</v>
      </c>
      <c r="V1045" t="s">
        <v>7830</v>
      </c>
    </row>
    <row r="1046" spans="1:22" ht="15.75" hidden="1" thickBot="1" x14ac:dyDescent="0.3">
      <c r="A1046" t="s">
        <v>8269</v>
      </c>
      <c r="B1046" s="12" t="s">
        <v>10295</v>
      </c>
      <c r="C1046" s="20" t="s">
        <v>10024</v>
      </c>
      <c r="D1046" t="s">
        <v>0</v>
      </c>
      <c r="E1046" t="s">
        <v>10296</v>
      </c>
      <c r="F1046" t="s">
        <v>1328</v>
      </c>
      <c r="G1046" t="s">
        <v>1329</v>
      </c>
      <c r="H1046" s="2">
        <v>0</v>
      </c>
      <c r="I1046" s="2">
        <v>0</v>
      </c>
      <c r="J1046" s="2">
        <v>0</v>
      </c>
      <c r="K1046" s="14">
        <v>9.73</v>
      </c>
      <c r="L1046" s="2">
        <v>0</v>
      </c>
      <c r="M1046" s="2">
        <v>0</v>
      </c>
      <c r="N1046" s="2">
        <v>0</v>
      </c>
      <c r="O1046" s="2">
        <v>1.2649000000000001</v>
      </c>
      <c r="P1046" s="2">
        <v>10.994900000000001</v>
      </c>
      <c r="Q1046"/>
      <c r="R1046" t="s">
        <v>9712</v>
      </c>
      <c r="S1046" t="s">
        <v>9717</v>
      </c>
      <c r="T1046" t="s">
        <v>9724</v>
      </c>
      <c r="U1046" s="2" t="s">
        <v>9715</v>
      </c>
      <c r="V1046" t="s">
        <v>7830</v>
      </c>
    </row>
    <row r="1047" spans="1:22" ht="15.75" hidden="1" thickBot="1" x14ac:dyDescent="0.3">
      <c r="A1047" t="s">
        <v>8269</v>
      </c>
      <c r="B1047" s="12" t="s">
        <v>10184</v>
      </c>
      <c r="C1047" s="20" t="s">
        <v>10024</v>
      </c>
      <c r="D1047" t="s">
        <v>0</v>
      </c>
      <c r="E1047" t="s">
        <v>10294</v>
      </c>
      <c r="F1047" t="s">
        <v>2323</v>
      </c>
      <c r="G1047" t="s">
        <v>2324</v>
      </c>
      <c r="H1047" s="2">
        <v>0</v>
      </c>
      <c r="I1047" s="2">
        <v>0</v>
      </c>
      <c r="J1047" s="2">
        <v>0</v>
      </c>
      <c r="K1047" s="14">
        <v>12.11</v>
      </c>
      <c r="L1047" s="2">
        <v>0</v>
      </c>
      <c r="M1047" s="2">
        <v>0</v>
      </c>
      <c r="N1047" s="2">
        <v>0</v>
      </c>
      <c r="O1047" s="2">
        <v>1.5743</v>
      </c>
      <c r="P1047" s="2">
        <v>13.6843</v>
      </c>
      <c r="Q1047"/>
      <c r="R1047" t="s">
        <v>9712</v>
      </c>
      <c r="S1047" t="s">
        <v>9717</v>
      </c>
      <c r="T1047" t="s">
        <v>9724</v>
      </c>
      <c r="U1047" s="2" t="s">
        <v>9715</v>
      </c>
      <c r="V1047" t="s">
        <v>7830</v>
      </c>
    </row>
    <row r="1048" spans="1:22" ht="15.75" hidden="1" thickBot="1" x14ac:dyDescent="0.3">
      <c r="A1048" t="s">
        <v>8269</v>
      </c>
      <c r="B1048" s="12" t="s">
        <v>10184</v>
      </c>
      <c r="C1048" s="20" t="s">
        <v>10024</v>
      </c>
      <c r="D1048" t="s">
        <v>0</v>
      </c>
      <c r="E1048" t="s">
        <v>10293</v>
      </c>
      <c r="F1048" t="s">
        <v>2323</v>
      </c>
      <c r="G1048" t="s">
        <v>2324</v>
      </c>
      <c r="H1048" s="2">
        <v>0</v>
      </c>
      <c r="I1048" s="2">
        <v>0</v>
      </c>
      <c r="J1048" s="2">
        <v>0</v>
      </c>
      <c r="K1048" s="14">
        <v>0.64</v>
      </c>
      <c r="L1048" s="2">
        <v>0</v>
      </c>
      <c r="M1048" s="2">
        <v>0</v>
      </c>
      <c r="N1048" s="2">
        <v>0</v>
      </c>
      <c r="O1048" s="2">
        <v>8.320000000000001E-2</v>
      </c>
      <c r="P1048" s="2">
        <v>0.72320000000000007</v>
      </c>
      <c r="Q1048"/>
      <c r="R1048" t="s">
        <v>9712</v>
      </c>
      <c r="S1048" t="s">
        <v>9717</v>
      </c>
      <c r="T1048" t="s">
        <v>9724</v>
      </c>
      <c r="U1048" s="2" t="s">
        <v>9715</v>
      </c>
      <c r="V1048" t="s">
        <v>7830</v>
      </c>
    </row>
    <row r="1049" spans="1:22" ht="15.75" hidden="1" thickBot="1" x14ac:dyDescent="0.3">
      <c r="A1049" t="s">
        <v>8269</v>
      </c>
      <c r="B1049" s="12" t="s">
        <v>10184</v>
      </c>
      <c r="C1049" s="20" t="s">
        <v>10024</v>
      </c>
      <c r="D1049" t="s">
        <v>0</v>
      </c>
      <c r="E1049" t="s">
        <v>10292</v>
      </c>
      <c r="F1049" t="s">
        <v>2323</v>
      </c>
      <c r="G1049" t="s">
        <v>2324</v>
      </c>
      <c r="H1049" s="2">
        <v>0</v>
      </c>
      <c r="I1049" s="2">
        <v>0</v>
      </c>
      <c r="J1049" s="2">
        <v>0</v>
      </c>
      <c r="K1049" s="14">
        <v>8.73</v>
      </c>
      <c r="L1049" s="2">
        <v>0</v>
      </c>
      <c r="M1049" s="2">
        <v>0</v>
      </c>
      <c r="N1049" s="2">
        <v>0</v>
      </c>
      <c r="O1049" s="2">
        <v>1.1349</v>
      </c>
      <c r="P1049" s="2">
        <v>9.8649000000000004</v>
      </c>
      <c r="Q1049"/>
      <c r="R1049" t="s">
        <v>9712</v>
      </c>
      <c r="S1049" t="s">
        <v>9717</v>
      </c>
      <c r="T1049" t="s">
        <v>9724</v>
      </c>
      <c r="U1049" s="2" t="s">
        <v>9715</v>
      </c>
      <c r="V1049" t="s">
        <v>7830</v>
      </c>
    </row>
    <row r="1050" spans="1:22" ht="15.75" hidden="1" thickBot="1" x14ac:dyDescent="0.3">
      <c r="A1050" t="s">
        <v>8269</v>
      </c>
      <c r="B1050" s="12" t="s">
        <v>10183</v>
      </c>
      <c r="C1050" s="20" t="s">
        <v>10024</v>
      </c>
      <c r="D1050" t="s">
        <v>0</v>
      </c>
      <c r="E1050" t="s">
        <v>10291</v>
      </c>
      <c r="F1050" t="s">
        <v>3377</v>
      </c>
      <c r="G1050" t="s">
        <v>3378</v>
      </c>
      <c r="H1050" s="2">
        <v>0</v>
      </c>
      <c r="I1050" s="2">
        <v>0</v>
      </c>
      <c r="J1050" s="2">
        <v>0</v>
      </c>
      <c r="K1050" s="14">
        <v>15.42</v>
      </c>
      <c r="L1050" s="2">
        <v>0</v>
      </c>
      <c r="M1050" s="2">
        <v>0</v>
      </c>
      <c r="N1050" s="2">
        <v>0</v>
      </c>
      <c r="O1050" s="2">
        <v>2.0045999999999999</v>
      </c>
      <c r="P1050" s="2">
        <v>17.424599999999998</v>
      </c>
      <c r="Q1050"/>
      <c r="R1050" t="s">
        <v>9712</v>
      </c>
      <c r="S1050" t="s">
        <v>9717</v>
      </c>
      <c r="T1050" t="s">
        <v>9724</v>
      </c>
      <c r="U1050" s="2" t="s">
        <v>9715</v>
      </c>
      <c r="V1050" t="s">
        <v>7830</v>
      </c>
    </row>
    <row r="1051" spans="1:22" ht="15.75" hidden="1" thickBot="1" x14ac:dyDescent="0.3">
      <c r="A1051" t="s">
        <v>8269</v>
      </c>
      <c r="B1051" s="12" t="s">
        <v>10183</v>
      </c>
      <c r="C1051" s="20" t="s">
        <v>10024</v>
      </c>
      <c r="D1051" t="s">
        <v>0</v>
      </c>
      <c r="E1051" t="s">
        <v>10290</v>
      </c>
      <c r="F1051" t="s">
        <v>1326</v>
      </c>
      <c r="G1051" t="s">
        <v>1327</v>
      </c>
      <c r="H1051" s="2">
        <v>0</v>
      </c>
      <c r="I1051" s="2">
        <v>0</v>
      </c>
      <c r="J1051" s="2">
        <v>0</v>
      </c>
      <c r="K1051" s="14">
        <v>3.53</v>
      </c>
      <c r="L1051" s="2">
        <v>0</v>
      </c>
      <c r="M1051" s="2">
        <v>0</v>
      </c>
      <c r="N1051" s="2">
        <v>0</v>
      </c>
      <c r="O1051" s="2">
        <v>0.45889999999999997</v>
      </c>
      <c r="P1051" s="2">
        <v>3.9888999999999997</v>
      </c>
      <c r="Q1051"/>
      <c r="R1051" t="s">
        <v>9712</v>
      </c>
      <c r="S1051" t="s">
        <v>9717</v>
      </c>
      <c r="T1051" t="s">
        <v>9724</v>
      </c>
      <c r="U1051" s="2" t="s">
        <v>9715</v>
      </c>
      <c r="V1051" t="s">
        <v>7830</v>
      </c>
    </row>
    <row r="1052" spans="1:22" ht="15.75" hidden="1" thickBot="1" x14ac:dyDescent="0.3">
      <c r="A1052" t="s">
        <v>8269</v>
      </c>
      <c r="B1052" s="12" t="s">
        <v>10183</v>
      </c>
      <c r="C1052" s="20" t="s">
        <v>10024</v>
      </c>
      <c r="D1052" t="s">
        <v>0</v>
      </c>
      <c r="E1052" t="s">
        <v>10289</v>
      </c>
      <c r="F1052" t="s">
        <v>1328</v>
      </c>
      <c r="G1052" t="s">
        <v>1329</v>
      </c>
      <c r="H1052" s="2">
        <v>0</v>
      </c>
      <c r="I1052" s="2">
        <v>0</v>
      </c>
      <c r="J1052" s="2">
        <v>0</v>
      </c>
      <c r="K1052" s="14">
        <v>5.3</v>
      </c>
      <c r="L1052" s="2">
        <v>0</v>
      </c>
      <c r="M1052" s="2">
        <v>0</v>
      </c>
      <c r="N1052" s="2">
        <v>0</v>
      </c>
      <c r="O1052" s="2">
        <v>0.68899999999999995</v>
      </c>
      <c r="P1052" s="2">
        <v>5.9889999999999999</v>
      </c>
      <c r="Q1052"/>
      <c r="R1052" t="s">
        <v>9712</v>
      </c>
      <c r="S1052" t="s">
        <v>9717</v>
      </c>
      <c r="T1052" t="s">
        <v>9724</v>
      </c>
      <c r="U1052" s="2" t="s">
        <v>9715</v>
      </c>
      <c r="V1052" t="s">
        <v>7830</v>
      </c>
    </row>
    <row r="1053" spans="1:22" ht="15.75" hidden="1" thickBot="1" x14ac:dyDescent="0.3">
      <c r="A1053" t="s">
        <v>8269</v>
      </c>
      <c r="B1053" s="12" t="s">
        <v>10182</v>
      </c>
      <c r="C1053" s="20" t="s">
        <v>10024</v>
      </c>
      <c r="D1053" t="s">
        <v>0</v>
      </c>
      <c r="E1053" t="s">
        <v>10288</v>
      </c>
      <c r="F1053" t="s">
        <v>2323</v>
      </c>
      <c r="G1053" t="s">
        <v>2324</v>
      </c>
      <c r="H1053" s="2">
        <v>0</v>
      </c>
      <c r="I1053" s="2">
        <v>0</v>
      </c>
      <c r="J1053" s="2">
        <v>0</v>
      </c>
      <c r="K1053" s="14">
        <v>15.3</v>
      </c>
      <c r="L1053" s="2">
        <v>0</v>
      </c>
      <c r="M1053" s="2">
        <v>0</v>
      </c>
      <c r="N1053" s="2">
        <v>0</v>
      </c>
      <c r="O1053" s="2">
        <v>1.9890000000000001</v>
      </c>
      <c r="P1053" s="2">
        <v>17.289000000000001</v>
      </c>
      <c r="Q1053"/>
      <c r="R1053" t="s">
        <v>9712</v>
      </c>
      <c r="S1053" t="s">
        <v>9717</v>
      </c>
      <c r="T1053" t="s">
        <v>9724</v>
      </c>
      <c r="U1053" s="2" t="s">
        <v>9715</v>
      </c>
      <c r="V1053" t="s">
        <v>7830</v>
      </c>
    </row>
    <row r="1054" spans="1:22" ht="15.75" hidden="1" thickBot="1" x14ac:dyDescent="0.3">
      <c r="A1054" t="s">
        <v>8269</v>
      </c>
      <c r="B1054" s="12" t="s">
        <v>10182</v>
      </c>
      <c r="C1054" s="20" t="s">
        <v>10024</v>
      </c>
      <c r="D1054" t="s">
        <v>0</v>
      </c>
      <c r="E1054" t="s">
        <v>10287</v>
      </c>
      <c r="F1054" t="s">
        <v>2522</v>
      </c>
      <c r="G1054" t="s">
        <v>2523</v>
      </c>
      <c r="H1054" s="2">
        <v>0</v>
      </c>
      <c r="I1054" s="2">
        <v>0</v>
      </c>
      <c r="J1054" s="2">
        <v>0</v>
      </c>
      <c r="K1054" s="14">
        <v>5</v>
      </c>
      <c r="L1054" s="2">
        <v>0</v>
      </c>
      <c r="M1054" s="2">
        <v>0</v>
      </c>
      <c r="N1054" s="2">
        <v>0</v>
      </c>
      <c r="O1054" s="2">
        <v>0.65</v>
      </c>
      <c r="P1054" s="2">
        <v>5.65</v>
      </c>
      <c r="Q1054"/>
      <c r="R1054" t="s">
        <v>9712</v>
      </c>
      <c r="S1054" t="s">
        <v>9717</v>
      </c>
      <c r="T1054" t="s">
        <v>9724</v>
      </c>
      <c r="U1054" s="2" t="s">
        <v>9715</v>
      </c>
      <c r="V1054" t="s">
        <v>7830</v>
      </c>
    </row>
    <row r="1055" spans="1:22" ht="15.75" hidden="1" thickBot="1" x14ac:dyDescent="0.3">
      <c r="A1055" t="s">
        <v>8269</v>
      </c>
      <c r="B1055" s="12" t="s">
        <v>10181</v>
      </c>
      <c r="C1055" s="20" t="s">
        <v>10024</v>
      </c>
      <c r="D1055" t="s">
        <v>0</v>
      </c>
      <c r="E1055" t="s">
        <v>10286</v>
      </c>
      <c r="F1055" t="s">
        <v>2323</v>
      </c>
      <c r="G1055" t="s">
        <v>2324</v>
      </c>
      <c r="H1055" s="2">
        <v>0</v>
      </c>
      <c r="I1055" s="2">
        <v>0</v>
      </c>
      <c r="J1055" s="2">
        <v>0</v>
      </c>
      <c r="K1055" s="14">
        <v>0.7</v>
      </c>
      <c r="L1055" s="2">
        <v>0</v>
      </c>
      <c r="M1055" s="2">
        <v>0</v>
      </c>
      <c r="N1055" s="2">
        <v>0</v>
      </c>
      <c r="O1055" s="2">
        <v>9.0999999999999998E-2</v>
      </c>
      <c r="P1055" s="2">
        <v>0.79099999999999993</v>
      </c>
      <c r="Q1055"/>
      <c r="R1055" t="s">
        <v>9712</v>
      </c>
      <c r="S1055" t="s">
        <v>9717</v>
      </c>
      <c r="T1055" t="s">
        <v>9724</v>
      </c>
      <c r="U1055" s="2" t="s">
        <v>9715</v>
      </c>
      <c r="V1055" t="s">
        <v>7830</v>
      </c>
    </row>
    <row r="1056" spans="1:22" ht="15.75" hidden="1" thickBot="1" x14ac:dyDescent="0.3">
      <c r="A1056" t="s">
        <v>8269</v>
      </c>
      <c r="B1056" s="12" t="s">
        <v>10181</v>
      </c>
      <c r="C1056" s="20" t="s">
        <v>10024</v>
      </c>
      <c r="D1056" t="s">
        <v>0</v>
      </c>
      <c r="E1056" t="s">
        <v>10285</v>
      </c>
      <c r="F1056" t="s">
        <v>3377</v>
      </c>
      <c r="G1056" t="s">
        <v>3378</v>
      </c>
      <c r="H1056" s="2">
        <v>0</v>
      </c>
      <c r="I1056" s="2">
        <v>0</v>
      </c>
      <c r="J1056" s="2">
        <v>0</v>
      </c>
      <c r="K1056" s="14">
        <v>21.99</v>
      </c>
      <c r="L1056" s="2">
        <v>0</v>
      </c>
      <c r="M1056" s="2">
        <v>0</v>
      </c>
      <c r="N1056" s="2">
        <v>0</v>
      </c>
      <c r="O1056" s="2">
        <v>2.8586999999999998</v>
      </c>
      <c r="P1056" s="2">
        <v>24.848699999999997</v>
      </c>
      <c r="Q1056"/>
      <c r="R1056" t="s">
        <v>9712</v>
      </c>
      <c r="S1056" t="s">
        <v>9717</v>
      </c>
      <c r="T1056" t="s">
        <v>9724</v>
      </c>
      <c r="U1056" s="2" t="s">
        <v>9715</v>
      </c>
      <c r="V1056" t="s">
        <v>7830</v>
      </c>
    </row>
    <row r="1057" spans="1:22" ht="15.75" hidden="1" thickBot="1" x14ac:dyDescent="0.3">
      <c r="A1057" t="s">
        <v>8269</v>
      </c>
      <c r="B1057" s="12" t="s">
        <v>10180</v>
      </c>
      <c r="C1057" t="s">
        <v>7503</v>
      </c>
      <c r="D1057" t="s">
        <v>0</v>
      </c>
      <c r="E1057">
        <v>13568</v>
      </c>
      <c r="F1057" t="s">
        <v>1448</v>
      </c>
      <c r="G1057" t="s">
        <v>1449</v>
      </c>
      <c r="H1057" s="2">
        <v>1.1499999999999999</v>
      </c>
      <c r="I1057" s="2">
        <v>0</v>
      </c>
      <c r="J1057" s="2">
        <v>0</v>
      </c>
      <c r="K1057" s="14">
        <v>12.26</v>
      </c>
      <c r="L1057" s="2">
        <v>0</v>
      </c>
      <c r="M1057" s="2">
        <v>0</v>
      </c>
      <c r="N1057" s="2">
        <v>0</v>
      </c>
      <c r="O1057" s="2">
        <v>1.5938000000000001</v>
      </c>
      <c r="P1057" s="2">
        <v>15.0038</v>
      </c>
      <c r="Q1057"/>
      <c r="R1057" t="s">
        <v>9712</v>
      </c>
      <c r="S1057" t="s">
        <v>9717</v>
      </c>
      <c r="T1057" t="s">
        <v>9724</v>
      </c>
      <c r="U1057" s="2" t="s">
        <v>9715</v>
      </c>
      <c r="V1057" t="s">
        <v>7830</v>
      </c>
    </row>
    <row r="1058" spans="1:22" ht="15.75" hidden="1" thickBot="1" x14ac:dyDescent="0.3">
      <c r="A1058" t="s">
        <v>8269</v>
      </c>
      <c r="B1058" s="12" t="s">
        <v>10180</v>
      </c>
      <c r="C1058" t="s">
        <v>7503</v>
      </c>
      <c r="D1058" t="s">
        <v>0</v>
      </c>
      <c r="E1058">
        <v>6421</v>
      </c>
      <c r="F1058" t="s">
        <v>8977</v>
      </c>
      <c r="G1058" t="s">
        <v>8978</v>
      </c>
      <c r="H1058" s="2">
        <v>1.53</v>
      </c>
      <c r="I1058" s="2">
        <v>0</v>
      </c>
      <c r="J1058" s="2">
        <v>0</v>
      </c>
      <c r="K1058" s="14">
        <v>16.350000000000001</v>
      </c>
      <c r="L1058" s="2">
        <v>0</v>
      </c>
      <c r="M1058" s="2">
        <v>0</v>
      </c>
      <c r="N1058" s="2">
        <v>0</v>
      </c>
      <c r="O1058" s="2">
        <v>2.1255000000000002</v>
      </c>
      <c r="P1058" s="2">
        <v>20.005500000000001</v>
      </c>
      <c r="Q1058"/>
      <c r="R1058" t="s">
        <v>9712</v>
      </c>
      <c r="S1058" t="s">
        <v>9717</v>
      </c>
      <c r="T1058" t="s">
        <v>9724</v>
      </c>
      <c r="U1058" s="2" t="s">
        <v>9715</v>
      </c>
      <c r="V1058" t="s">
        <v>7830</v>
      </c>
    </row>
    <row r="1059" spans="1:22" ht="15.75" hidden="1" thickBot="1" x14ac:dyDescent="0.3">
      <c r="A1059" t="s">
        <v>8269</v>
      </c>
      <c r="B1059" s="12" t="s">
        <v>10180</v>
      </c>
      <c r="C1059" t="s">
        <v>7503</v>
      </c>
      <c r="D1059" t="s">
        <v>0</v>
      </c>
      <c r="E1059">
        <v>11285</v>
      </c>
      <c r="F1059" t="s">
        <v>8931</v>
      </c>
      <c r="G1059" t="s">
        <v>8932</v>
      </c>
      <c r="H1059" s="2">
        <v>0</v>
      </c>
      <c r="I1059" s="2">
        <v>0</v>
      </c>
      <c r="J1059" s="2">
        <v>0</v>
      </c>
      <c r="K1059" s="14">
        <v>29.88</v>
      </c>
      <c r="L1059" s="2">
        <v>0</v>
      </c>
      <c r="M1059" s="2">
        <v>0</v>
      </c>
      <c r="N1059" s="2">
        <v>0</v>
      </c>
      <c r="O1059" s="2">
        <v>3.8843999999999999</v>
      </c>
      <c r="P1059" s="2">
        <v>33.764400000000002</v>
      </c>
      <c r="Q1059"/>
      <c r="R1059" t="s">
        <v>9712</v>
      </c>
      <c r="S1059" t="s">
        <v>9717</v>
      </c>
      <c r="T1059" t="s">
        <v>9724</v>
      </c>
      <c r="U1059" s="2" t="s">
        <v>9715</v>
      </c>
      <c r="V1059" t="s">
        <v>7830</v>
      </c>
    </row>
    <row r="1060" spans="1:22" ht="15.75" hidden="1" thickBot="1" x14ac:dyDescent="0.3">
      <c r="A1060" t="s">
        <v>8269</v>
      </c>
      <c r="B1060" s="12" t="s">
        <v>10180</v>
      </c>
      <c r="C1060" t="s">
        <v>7503</v>
      </c>
      <c r="D1060" t="s">
        <v>0</v>
      </c>
      <c r="E1060">
        <v>53409</v>
      </c>
      <c r="F1060" t="s">
        <v>6776</v>
      </c>
      <c r="G1060" t="s">
        <v>6777</v>
      </c>
      <c r="H1060" s="2">
        <v>0</v>
      </c>
      <c r="I1060" s="2">
        <v>0</v>
      </c>
      <c r="J1060" s="2">
        <v>0</v>
      </c>
      <c r="K1060" s="14">
        <v>42.26</v>
      </c>
      <c r="L1060" s="2">
        <v>0</v>
      </c>
      <c r="M1060" s="2">
        <v>0</v>
      </c>
      <c r="N1060" s="2">
        <v>0</v>
      </c>
      <c r="O1060" s="2">
        <v>5.4938000000000002</v>
      </c>
      <c r="P1060" s="2">
        <v>47.753799999999998</v>
      </c>
      <c r="Q1060"/>
      <c r="R1060" t="s">
        <v>9712</v>
      </c>
      <c r="S1060" t="s">
        <v>9717</v>
      </c>
      <c r="T1060" t="s">
        <v>9724</v>
      </c>
      <c r="U1060" s="2" t="s">
        <v>9715</v>
      </c>
      <c r="V1060" t="s">
        <v>7830</v>
      </c>
    </row>
    <row r="1061" spans="1:22" ht="15.75" hidden="1" thickBot="1" x14ac:dyDescent="0.3">
      <c r="A1061" t="s">
        <v>8269</v>
      </c>
      <c r="B1061" s="12" t="s">
        <v>10204</v>
      </c>
      <c r="C1061" t="s">
        <v>7503</v>
      </c>
      <c r="D1061" t="s">
        <v>0</v>
      </c>
      <c r="E1061">
        <v>466</v>
      </c>
      <c r="F1061" t="s">
        <v>8881</v>
      </c>
      <c r="G1061" t="s">
        <v>8882</v>
      </c>
      <c r="H1061" s="2">
        <v>0</v>
      </c>
      <c r="I1061" s="2">
        <v>0</v>
      </c>
      <c r="J1061" s="2">
        <v>0</v>
      </c>
      <c r="K1061" s="14">
        <v>71.400000000000006</v>
      </c>
      <c r="L1061" s="2">
        <v>0</v>
      </c>
      <c r="M1061" s="2">
        <v>0</v>
      </c>
      <c r="N1061" s="2">
        <v>0</v>
      </c>
      <c r="O1061" s="2">
        <v>9.2820000000000018</v>
      </c>
      <c r="P1061" s="2">
        <v>80.682000000000002</v>
      </c>
      <c r="Q1061"/>
      <c r="R1061" t="s">
        <v>9712</v>
      </c>
      <c r="S1061" t="s">
        <v>9717</v>
      </c>
      <c r="T1061" t="s">
        <v>9724</v>
      </c>
      <c r="U1061" s="2" t="s">
        <v>9715</v>
      </c>
      <c r="V1061" t="s">
        <v>7830</v>
      </c>
    </row>
    <row r="1062" spans="1:22" ht="15.75" hidden="1" thickBot="1" x14ac:dyDescent="0.3">
      <c r="A1062" t="s">
        <v>8269</v>
      </c>
      <c r="B1062" s="12" t="s">
        <v>10204</v>
      </c>
      <c r="C1062" t="s">
        <v>7503</v>
      </c>
      <c r="D1062" t="s">
        <v>0</v>
      </c>
      <c r="E1062">
        <v>53351</v>
      </c>
      <c r="F1062" t="s">
        <v>6776</v>
      </c>
      <c r="G1062" t="s">
        <v>6777</v>
      </c>
      <c r="H1062" s="2">
        <v>0</v>
      </c>
      <c r="I1062" s="2">
        <v>0</v>
      </c>
      <c r="J1062" s="2">
        <v>0</v>
      </c>
      <c r="K1062" s="14">
        <v>34.090000000000003</v>
      </c>
      <c r="L1062" s="2">
        <v>0</v>
      </c>
      <c r="M1062" s="2">
        <v>0</v>
      </c>
      <c r="N1062" s="2">
        <v>0</v>
      </c>
      <c r="O1062" s="2">
        <v>4.4317000000000002</v>
      </c>
      <c r="P1062" s="2">
        <v>38.521700000000003</v>
      </c>
      <c r="Q1062"/>
      <c r="R1062" t="s">
        <v>9712</v>
      </c>
      <c r="S1062" t="s">
        <v>9717</v>
      </c>
      <c r="T1062" t="s">
        <v>9724</v>
      </c>
      <c r="U1062" s="2" t="s">
        <v>9715</v>
      </c>
      <c r="V1062" t="s">
        <v>7830</v>
      </c>
    </row>
    <row r="1063" spans="1:22" ht="15.75" hidden="1" thickBot="1" x14ac:dyDescent="0.3">
      <c r="A1063" t="s">
        <v>8269</v>
      </c>
      <c r="B1063" s="12" t="s">
        <v>10204</v>
      </c>
      <c r="C1063" t="s">
        <v>7503</v>
      </c>
      <c r="D1063" t="s">
        <v>0</v>
      </c>
      <c r="E1063">
        <v>6312</v>
      </c>
      <c r="F1063" t="s">
        <v>8977</v>
      </c>
      <c r="G1063" t="s">
        <v>8978</v>
      </c>
      <c r="H1063" s="2">
        <v>0.7</v>
      </c>
      <c r="I1063" s="2">
        <v>0</v>
      </c>
      <c r="J1063" s="2">
        <v>0</v>
      </c>
      <c r="K1063" s="14">
        <v>8.23</v>
      </c>
      <c r="L1063" s="2">
        <v>0</v>
      </c>
      <c r="M1063" s="2">
        <v>0</v>
      </c>
      <c r="N1063" s="2">
        <v>0</v>
      </c>
      <c r="O1063" s="2">
        <v>1.0699000000000001</v>
      </c>
      <c r="P1063" s="2">
        <v>9.9999000000000002</v>
      </c>
      <c r="Q1063"/>
      <c r="R1063" t="s">
        <v>9712</v>
      </c>
      <c r="S1063" t="s">
        <v>9717</v>
      </c>
      <c r="T1063" t="s">
        <v>9724</v>
      </c>
      <c r="U1063" s="2" t="s">
        <v>9715</v>
      </c>
      <c r="V1063" t="s">
        <v>7830</v>
      </c>
    </row>
    <row r="1064" spans="1:22" ht="15.75" hidden="1" thickBot="1" x14ac:dyDescent="0.3">
      <c r="A1064" t="s">
        <v>8269</v>
      </c>
      <c r="B1064" s="12" t="s">
        <v>10204</v>
      </c>
      <c r="C1064" t="s">
        <v>7503</v>
      </c>
      <c r="D1064" t="s">
        <v>0</v>
      </c>
      <c r="E1064">
        <v>6</v>
      </c>
      <c r="F1064" t="s">
        <v>9959</v>
      </c>
      <c r="G1064" t="s">
        <v>9960</v>
      </c>
      <c r="H1064" s="2">
        <v>0</v>
      </c>
      <c r="I1064" s="2">
        <v>0</v>
      </c>
      <c r="J1064" s="2">
        <v>0</v>
      </c>
      <c r="K1064" s="14">
        <v>15</v>
      </c>
      <c r="L1064" s="2">
        <v>0</v>
      </c>
      <c r="M1064" s="2">
        <v>0</v>
      </c>
      <c r="N1064" s="2">
        <v>0</v>
      </c>
      <c r="O1064" s="2">
        <v>1.9500000000000002</v>
      </c>
      <c r="P1064" s="2">
        <v>16.95</v>
      </c>
      <c r="Q1064"/>
      <c r="R1064" t="s">
        <v>9712</v>
      </c>
      <c r="S1064" t="s">
        <v>9717</v>
      </c>
      <c r="T1064" t="s">
        <v>9724</v>
      </c>
      <c r="U1064" s="2" t="s">
        <v>9715</v>
      </c>
      <c r="V1064" t="s">
        <v>7830</v>
      </c>
    </row>
    <row r="1065" spans="1:22" ht="15.75" hidden="1" thickBot="1" x14ac:dyDescent="0.3">
      <c r="A1065" t="s">
        <v>8269</v>
      </c>
      <c r="B1065" s="12" t="s">
        <v>10204</v>
      </c>
      <c r="C1065" t="s">
        <v>7503</v>
      </c>
      <c r="D1065" t="s">
        <v>0</v>
      </c>
      <c r="E1065">
        <v>11257</v>
      </c>
      <c r="F1065" t="s">
        <v>8931</v>
      </c>
      <c r="G1065" t="s">
        <v>8932</v>
      </c>
      <c r="H1065" s="2">
        <v>0</v>
      </c>
      <c r="I1065" s="2">
        <v>0</v>
      </c>
      <c r="J1065" s="2">
        <v>0</v>
      </c>
      <c r="K1065" s="14">
        <v>72.3</v>
      </c>
      <c r="L1065" s="2">
        <v>0</v>
      </c>
      <c r="M1065" s="2">
        <v>0</v>
      </c>
      <c r="N1065" s="2">
        <v>0</v>
      </c>
      <c r="O1065" s="2">
        <v>9.3989999999999991</v>
      </c>
      <c r="P1065" s="2">
        <v>81.698999999999998</v>
      </c>
      <c r="Q1065"/>
      <c r="R1065" t="s">
        <v>9712</v>
      </c>
      <c r="S1065" t="s">
        <v>9717</v>
      </c>
      <c r="T1065" t="s">
        <v>9724</v>
      </c>
      <c r="U1065" s="2" t="s">
        <v>9715</v>
      </c>
      <c r="V1065" t="s">
        <v>7830</v>
      </c>
    </row>
    <row r="1066" spans="1:22" ht="15.75" hidden="1" thickBot="1" x14ac:dyDescent="0.3">
      <c r="A1066" t="s">
        <v>8269</v>
      </c>
      <c r="B1066" s="12" t="s">
        <v>10204</v>
      </c>
      <c r="C1066" t="s">
        <v>7503</v>
      </c>
      <c r="D1066" t="s">
        <v>0</v>
      </c>
      <c r="E1066">
        <v>53355</v>
      </c>
      <c r="F1066" t="s">
        <v>6776</v>
      </c>
      <c r="G1066" t="s">
        <v>6777</v>
      </c>
      <c r="H1066" s="2">
        <v>0</v>
      </c>
      <c r="I1066" s="2">
        <v>0</v>
      </c>
      <c r="J1066" s="2">
        <v>0</v>
      </c>
      <c r="K1066" s="14">
        <v>19.68</v>
      </c>
      <c r="L1066" s="2">
        <v>0</v>
      </c>
      <c r="M1066" s="2">
        <v>0</v>
      </c>
      <c r="N1066" s="2">
        <v>0</v>
      </c>
      <c r="O1066" s="2">
        <v>2.5584000000000002</v>
      </c>
      <c r="P1066" s="2">
        <v>22.238399999999999</v>
      </c>
      <c r="Q1066"/>
      <c r="R1066" t="s">
        <v>9712</v>
      </c>
      <c r="S1066" t="s">
        <v>9717</v>
      </c>
      <c r="T1066" t="s">
        <v>9724</v>
      </c>
      <c r="U1066" s="2" t="s">
        <v>9715</v>
      </c>
      <c r="V1066" t="s">
        <v>7830</v>
      </c>
    </row>
    <row r="1067" spans="1:22" ht="15.75" hidden="1" thickBot="1" x14ac:dyDescent="0.3">
      <c r="A1067" t="s">
        <v>8269</v>
      </c>
      <c r="B1067" s="12" t="s">
        <v>10204</v>
      </c>
      <c r="C1067" t="s">
        <v>7503</v>
      </c>
      <c r="D1067" t="s">
        <v>0</v>
      </c>
      <c r="E1067">
        <v>21791</v>
      </c>
      <c r="F1067" t="s">
        <v>8977</v>
      </c>
      <c r="G1067" t="s">
        <v>8978</v>
      </c>
      <c r="H1067" s="2">
        <v>1.53</v>
      </c>
      <c r="I1067" s="2">
        <v>0</v>
      </c>
      <c r="J1067" s="2">
        <v>0</v>
      </c>
      <c r="K1067" s="14">
        <v>16.34</v>
      </c>
      <c r="L1067" s="2">
        <v>0</v>
      </c>
      <c r="M1067" s="2">
        <v>0</v>
      </c>
      <c r="N1067" s="2">
        <v>0</v>
      </c>
      <c r="O1067" s="2">
        <v>2.1242000000000001</v>
      </c>
      <c r="P1067" s="2">
        <v>19.994199999999999</v>
      </c>
      <c r="Q1067"/>
      <c r="R1067" t="s">
        <v>9712</v>
      </c>
      <c r="S1067" t="s">
        <v>9717</v>
      </c>
      <c r="T1067" t="s">
        <v>9724</v>
      </c>
      <c r="U1067" s="2" t="s">
        <v>9715</v>
      </c>
      <c r="V1067" t="s">
        <v>7830</v>
      </c>
    </row>
    <row r="1068" spans="1:22" ht="15.75" hidden="1" thickBot="1" x14ac:dyDescent="0.3">
      <c r="A1068" t="s">
        <v>8269</v>
      </c>
      <c r="B1068" s="12" t="s">
        <v>10203</v>
      </c>
      <c r="C1068" t="s">
        <v>7503</v>
      </c>
      <c r="D1068" t="s">
        <v>0</v>
      </c>
      <c r="E1068">
        <v>683</v>
      </c>
      <c r="F1068" t="s">
        <v>8877</v>
      </c>
      <c r="G1068" t="s">
        <v>8878</v>
      </c>
      <c r="H1068" s="2">
        <v>0</v>
      </c>
      <c r="I1068" s="2">
        <v>0</v>
      </c>
      <c r="J1068" s="2">
        <v>0</v>
      </c>
      <c r="K1068" s="14">
        <v>23.45</v>
      </c>
      <c r="L1068" s="2">
        <v>0</v>
      </c>
      <c r="M1068" s="2">
        <v>0</v>
      </c>
      <c r="N1068" s="2">
        <v>0</v>
      </c>
      <c r="O1068" s="2">
        <v>3.0485000000000002</v>
      </c>
      <c r="P1068" s="2">
        <v>26.4985</v>
      </c>
      <c r="Q1068"/>
      <c r="R1068" t="s">
        <v>9712</v>
      </c>
      <c r="S1068" t="s">
        <v>9717</v>
      </c>
      <c r="T1068" t="s">
        <v>9724</v>
      </c>
      <c r="U1068" s="2" t="s">
        <v>9715</v>
      </c>
      <c r="V1068" t="s">
        <v>7830</v>
      </c>
    </row>
    <row r="1069" spans="1:22" ht="15.75" hidden="1" thickBot="1" x14ac:dyDescent="0.3">
      <c r="A1069" t="s">
        <v>8269</v>
      </c>
      <c r="B1069" s="12" t="s">
        <v>10203</v>
      </c>
      <c r="C1069" t="s">
        <v>7503</v>
      </c>
      <c r="D1069" t="s">
        <v>0</v>
      </c>
      <c r="E1069">
        <v>53289</v>
      </c>
      <c r="F1069" t="s">
        <v>6776</v>
      </c>
      <c r="G1069" t="s">
        <v>6777</v>
      </c>
      <c r="H1069" s="2">
        <v>0</v>
      </c>
      <c r="I1069" s="2">
        <v>0</v>
      </c>
      <c r="J1069" s="2">
        <v>0</v>
      </c>
      <c r="K1069" s="14">
        <v>6.79</v>
      </c>
      <c r="L1069" s="2">
        <v>0</v>
      </c>
      <c r="M1069" s="2">
        <v>0</v>
      </c>
      <c r="N1069" s="2">
        <v>0</v>
      </c>
      <c r="O1069" s="2">
        <v>0.88270000000000004</v>
      </c>
      <c r="P1069" s="2">
        <v>7.6726999999999999</v>
      </c>
      <c r="Q1069"/>
      <c r="R1069" t="s">
        <v>9712</v>
      </c>
      <c r="S1069" t="s">
        <v>9717</v>
      </c>
      <c r="T1069" t="s">
        <v>9724</v>
      </c>
      <c r="U1069" s="2" t="s">
        <v>9715</v>
      </c>
      <c r="V1069" t="s">
        <v>7830</v>
      </c>
    </row>
    <row r="1070" spans="1:22" ht="15.75" hidden="1" thickBot="1" x14ac:dyDescent="0.3">
      <c r="A1070" t="s">
        <v>8269</v>
      </c>
      <c r="B1070" s="12" t="s">
        <v>10203</v>
      </c>
      <c r="C1070" t="s">
        <v>7503</v>
      </c>
      <c r="D1070" t="s">
        <v>0</v>
      </c>
      <c r="E1070">
        <v>53301</v>
      </c>
      <c r="F1070" t="s">
        <v>6776</v>
      </c>
      <c r="G1070" t="s">
        <v>6777</v>
      </c>
      <c r="H1070" s="2">
        <v>0</v>
      </c>
      <c r="I1070" s="2">
        <v>0</v>
      </c>
      <c r="J1070" s="2">
        <v>0</v>
      </c>
      <c r="K1070" s="14">
        <v>50.6</v>
      </c>
      <c r="L1070" s="2">
        <v>0</v>
      </c>
      <c r="M1070" s="2">
        <v>0</v>
      </c>
      <c r="N1070" s="2">
        <v>0</v>
      </c>
      <c r="O1070" s="2">
        <v>6.5780000000000003</v>
      </c>
      <c r="P1070" s="2">
        <v>57.178000000000004</v>
      </c>
      <c r="Q1070"/>
      <c r="R1070" t="s">
        <v>9712</v>
      </c>
      <c r="S1070" t="s">
        <v>9717</v>
      </c>
      <c r="T1070" t="s">
        <v>9724</v>
      </c>
      <c r="U1070" s="2" t="s">
        <v>9715</v>
      </c>
      <c r="V1070" t="s">
        <v>7830</v>
      </c>
    </row>
    <row r="1071" spans="1:22" ht="15.75" hidden="1" thickBot="1" x14ac:dyDescent="0.3">
      <c r="A1071" t="s">
        <v>8269</v>
      </c>
      <c r="B1071" s="12" t="s">
        <v>10203</v>
      </c>
      <c r="C1071" t="s">
        <v>7503</v>
      </c>
      <c r="D1071" t="s">
        <v>0</v>
      </c>
      <c r="E1071">
        <v>885</v>
      </c>
      <c r="F1071" t="s">
        <v>8823</v>
      </c>
      <c r="G1071" t="s">
        <v>8824</v>
      </c>
      <c r="H1071" s="2">
        <v>0</v>
      </c>
      <c r="I1071" s="2">
        <v>0</v>
      </c>
      <c r="J1071" s="2">
        <v>0</v>
      </c>
      <c r="K1071" s="14">
        <v>23.01</v>
      </c>
      <c r="L1071" s="2">
        <v>0</v>
      </c>
      <c r="M1071" s="2">
        <v>0</v>
      </c>
      <c r="N1071" s="2">
        <v>0</v>
      </c>
      <c r="O1071" s="2">
        <v>2.9913000000000003</v>
      </c>
      <c r="P1071" s="2">
        <v>26.001300000000001</v>
      </c>
      <c r="Q1071"/>
      <c r="R1071" t="s">
        <v>9712</v>
      </c>
      <c r="S1071" t="s">
        <v>9717</v>
      </c>
      <c r="T1071" t="s">
        <v>9724</v>
      </c>
      <c r="U1071" s="2" t="s">
        <v>9715</v>
      </c>
      <c r="V1071" t="s">
        <v>7830</v>
      </c>
    </row>
    <row r="1072" spans="1:22" ht="15.75" hidden="1" thickBot="1" x14ac:dyDescent="0.3">
      <c r="A1072" t="s">
        <v>8269</v>
      </c>
      <c r="B1072" s="12" t="s">
        <v>10203</v>
      </c>
      <c r="C1072" t="s">
        <v>7503</v>
      </c>
      <c r="D1072" t="s">
        <v>0</v>
      </c>
      <c r="E1072">
        <v>441</v>
      </c>
      <c r="F1072" t="s">
        <v>8881</v>
      </c>
      <c r="G1072" t="s">
        <v>8882</v>
      </c>
      <c r="H1072" s="2">
        <v>0</v>
      </c>
      <c r="I1072" s="2">
        <v>0</v>
      </c>
      <c r="J1072" s="2">
        <v>0</v>
      </c>
      <c r="K1072" s="14">
        <v>39.5</v>
      </c>
      <c r="L1072" s="2">
        <v>0</v>
      </c>
      <c r="M1072" s="2">
        <v>0</v>
      </c>
      <c r="N1072" s="2">
        <v>0</v>
      </c>
      <c r="O1072" s="2">
        <v>5.1349999999999998</v>
      </c>
      <c r="P1072" s="2">
        <v>44.634999999999998</v>
      </c>
      <c r="Q1072"/>
      <c r="R1072" t="s">
        <v>9712</v>
      </c>
      <c r="S1072" t="s">
        <v>9717</v>
      </c>
      <c r="T1072" t="s">
        <v>9724</v>
      </c>
      <c r="U1072" s="2" t="s">
        <v>9715</v>
      </c>
      <c r="V1072" t="s">
        <v>7830</v>
      </c>
    </row>
    <row r="1073" spans="1:22" ht="15.75" hidden="1" thickBot="1" x14ac:dyDescent="0.3">
      <c r="A1073" t="s">
        <v>8269</v>
      </c>
      <c r="B1073" s="12" t="s">
        <v>10203</v>
      </c>
      <c r="C1073" t="s">
        <v>7503</v>
      </c>
      <c r="D1073" t="s">
        <v>0</v>
      </c>
      <c r="E1073">
        <v>175</v>
      </c>
      <c r="F1073" t="s">
        <v>6678</v>
      </c>
      <c r="G1073" t="s">
        <v>6679</v>
      </c>
      <c r="H1073" s="2">
        <v>0</v>
      </c>
      <c r="I1073" s="2">
        <v>0</v>
      </c>
      <c r="J1073" s="2">
        <v>0</v>
      </c>
      <c r="K1073" s="14">
        <v>50</v>
      </c>
      <c r="L1073" s="2">
        <v>0</v>
      </c>
      <c r="M1073" s="2">
        <v>0</v>
      </c>
      <c r="N1073" s="2">
        <v>0</v>
      </c>
      <c r="O1073" s="2">
        <v>6.5</v>
      </c>
      <c r="P1073" s="2">
        <v>56.5</v>
      </c>
      <c r="Q1073"/>
      <c r="R1073" t="s">
        <v>9712</v>
      </c>
      <c r="S1073" t="s">
        <v>9717</v>
      </c>
      <c r="T1073" t="s">
        <v>9724</v>
      </c>
      <c r="U1073" s="2" t="s">
        <v>9715</v>
      </c>
      <c r="V1073" t="s">
        <v>7830</v>
      </c>
    </row>
    <row r="1074" spans="1:22" ht="15.75" hidden="1" thickBot="1" x14ac:dyDescent="0.3">
      <c r="A1074" t="s">
        <v>8269</v>
      </c>
      <c r="B1074" s="12" t="s">
        <v>10202</v>
      </c>
      <c r="C1074" t="s">
        <v>7503</v>
      </c>
      <c r="D1074" t="s">
        <v>0</v>
      </c>
      <c r="E1074">
        <v>7483</v>
      </c>
      <c r="F1074" t="s">
        <v>8871</v>
      </c>
      <c r="G1074" t="s">
        <v>8872</v>
      </c>
      <c r="H1074" s="2">
        <v>0</v>
      </c>
      <c r="I1074" s="2">
        <v>0</v>
      </c>
      <c r="J1074" s="2">
        <v>0</v>
      </c>
      <c r="K1074" s="14">
        <v>73.680000000000007</v>
      </c>
      <c r="L1074" s="2">
        <v>0</v>
      </c>
      <c r="M1074" s="2">
        <v>0</v>
      </c>
      <c r="N1074" s="2">
        <v>0</v>
      </c>
      <c r="O1074" s="2">
        <v>9.578400000000002</v>
      </c>
      <c r="P1074" s="2">
        <v>83.258400000000009</v>
      </c>
      <c r="Q1074"/>
      <c r="R1074" t="s">
        <v>9712</v>
      </c>
      <c r="S1074" t="s">
        <v>9717</v>
      </c>
      <c r="T1074" t="s">
        <v>9724</v>
      </c>
      <c r="U1074" s="2" t="s">
        <v>9715</v>
      </c>
      <c r="V1074" t="s">
        <v>7830</v>
      </c>
    </row>
    <row r="1075" spans="1:22" ht="15.75" hidden="1" thickBot="1" x14ac:dyDescent="0.3">
      <c r="A1075" t="s">
        <v>8269</v>
      </c>
      <c r="B1075" s="12" t="s">
        <v>10202</v>
      </c>
      <c r="C1075" t="s">
        <v>7503</v>
      </c>
      <c r="D1075" t="s">
        <v>0</v>
      </c>
      <c r="E1075">
        <v>1097</v>
      </c>
      <c r="G1075" t="s">
        <v>1503</v>
      </c>
      <c r="H1075" s="2">
        <v>0.3</v>
      </c>
      <c r="I1075" s="2">
        <v>0</v>
      </c>
      <c r="J1075" s="2">
        <v>0</v>
      </c>
      <c r="K1075" s="14">
        <v>3.27</v>
      </c>
      <c r="L1075" s="2">
        <v>0</v>
      </c>
      <c r="M1075" s="2">
        <v>0</v>
      </c>
      <c r="N1075" s="2">
        <v>0</v>
      </c>
      <c r="O1075" s="2">
        <v>0.42510000000000003</v>
      </c>
      <c r="P1075" s="2">
        <v>3.9950999999999999</v>
      </c>
      <c r="Q1075" t="s">
        <v>8464</v>
      </c>
      <c r="R1075" t="s">
        <v>9712</v>
      </c>
      <c r="S1075" t="s">
        <v>9717</v>
      </c>
      <c r="T1075" t="s">
        <v>9724</v>
      </c>
      <c r="U1075" s="2" t="s">
        <v>9715</v>
      </c>
      <c r="V1075" t="s">
        <v>7830</v>
      </c>
    </row>
    <row r="1076" spans="1:22" ht="15.75" hidden="1" thickBot="1" x14ac:dyDescent="0.3">
      <c r="A1076" t="s">
        <v>8269</v>
      </c>
      <c r="B1076" s="12" t="s">
        <v>10202</v>
      </c>
      <c r="C1076" t="s">
        <v>7503</v>
      </c>
      <c r="D1076" t="s">
        <v>0</v>
      </c>
      <c r="E1076">
        <v>6056</v>
      </c>
      <c r="F1076" t="s">
        <v>8977</v>
      </c>
      <c r="G1076" t="s">
        <v>8978</v>
      </c>
      <c r="H1076" s="2">
        <v>2.2999999999999998</v>
      </c>
      <c r="I1076" s="2">
        <v>0</v>
      </c>
      <c r="J1076" s="2">
        <v>0</v>
      </c>
      <c r="K1076" s="14">
        <v>24.51</v>
      </c>
      <c r="L1076" s="2">
        <v>0</v>
      </c>
      <c r="M1076" s="2">
        <v>0</v>
      </c>
      <c r="N1076" s="2">
        <v>0</v>
      </c>
      <c r="O1076" s="2">
        <v>3.1863000000000001</v>
      </c>
      <c r="P1076" s="2">
        <v>29.996300000000002</v>
      </c>
      <c r="Q1076"/>
      <c r="R1076" t="s">
        <v>9712</v>
      </c>
      <c r="S1076" t="s">
        <v>9717</v>
      </c>
      <c r="T1076" t="s">
        <v>9724</v>
      </c>
      <c r="U1076" s="2" t="s">
        <v>9715</v>
      </c>
      <c r="V1076" t="s">
        <v>7830</v>
      </c>
    </row>
    <row r="1077" spans="1:22" ht="15.75" hidden="1" thickBot="1" x14ac:dyDescent="0.3">
      <c r="A1077" t="s">
        <v>8269</v>
      </c>
      <c r="B1077" s="12" t="s">
        <v>10202</v>
      </c>
      <c r="C1077" t="s">
        <v>7503</v>
      </c>
      <c r="D1077" t="s">
        <v>0</v>
      </c>
      <c r="E1077">
        <v>11177</v>
      </c>
      <c r="F1077" t="s">
        <v>8931</v>
      </c>
      <c r="G1077" t="s">
        <v>8932</v>
      </c>
      <c r="H1077" s="2">
        <v>0</v>
      </c>
      <c r="I1077" s="2">
        <v>0</v>
      </c>
      <c r="J1077" s="2">
        <v>0</v>
      </c>
      <c r="K1077" s="14">
        <v>26.3</v>
      </c>
      <c r="L1077" s="2">
        <v>0</v>
      </c>
      <c r="M1077" s="2">
        <v>0</v>
      </c>
      <c r="N1077" s="2">
        <v>0</v>
      </c>
      <c r="O1077" s="2">
        <v>3.419</v>
      </c>
      <c r="P1077" s="2">
        <v>29.719000000000001</v>
      </c>
      <c r="Q1077"/>
      <c r="R1077" t="s">
        <v>9712</v>
      </c>
      <c r="S1077" t="s">
        <v>9717</v>
      </c>
      <c r="T1077" t="s">
        <v>9724</v>
      </c>
      <c r="U1077" s="2" t="s">
        <v>9715</v>
      </c>
      <c r="V1077" t="s">
        <v>7830</v>
      </c>
    </row>
    <row r="1078" spans="1:22" ht="15.75" hidden="1" thickBot="1" x14ac:dyDescent="0.3">
      <c r="A1078" t="s">
        <v>8269</v>
      </c>
      <c r="B1078" s="12" t="s">
        <v>10202</v>
      </c>
      <c r="C1078" t="s">
        <v>7503</v>
      </c>
      <c r="D1078" t="s">
        <v>0</v>
      </c>
      <c r="E1078">
        <v>12748</v>
      </c>
      <c r="F1078" t="s">
        <v>1448</v>
      </c>
      <c r="G1078" t="s">
        <v>1449</v>
      </c>
      <c r="H1078" s="2">
        <v>0.75</v>
      </c>
      <c r="I1078" s="2">
        <v>0</v>
      </c>
      <c r="J1078" s="2">
        <v>0</v>
      </c>
      <c r="K1078" s="14">
        <v>8.18</v>
      </c>
      <c r="L1078" s="2">
        <v>0</v>
      </c>
      <c r="M1078" s="2">
        <v>0</v>
      </c>
      <c r="N1078" s="2">
        <v>0</v>
      </c>
      <c r="O1078" s="2">
        <v>1.0633999999999999</v>
      </c>
      <c r="P1078" s="2">
        <v>9.9933999999999994</v>
      </c>
      <c r="Q1078"/>
      <c r="R1078" t="s">
        <v>9712</v>
      </c>
      <c r="S1078" t="s">
        <v>9717</v>
      </c>
      <c r="T1078" t="s">
        <v>9724</v>
      </c>
      <c r="U1078" s="2" t="s">
        <v>9715</v>
      </c>
      <c r="V1078" t="s">
        <v>7830</v>
      </c>
    </row>
    <row r="1079" spans="1:22" ht="15.75" hidden="1" thickBot="1" x14ac:dyDescent="0.3">
      <c r="A1079" t="s">
        <v>8269</v>
      </c>
      <c r="B1079" s="12" t="s">
        <v>10202</v>
      </c>
      <c r="C1079" t="s">
        <v>7503</v>
      </c>
      <c r="D1079" t="s">
        <v>0</v>
      </c>
      <c r="E1079">
        <v>6077</v>
      </c>
      <c r="F1079" t="s">
        <v>8977</v>
      </c>
      <c r="G1079" t="s">
        <v>8978</v>
      </c>
      <c r="H1079" s="2">
        <v>1.53</v>
      </c>
      <c r="I1079" s="2">
        <v>0</v>
      </c>
      <c r="J1079" s="2">
        <v>0</v>
      </c>
      <c r="K1079" s="14">
        <v>16.350000000000001</v>
      </c>
      <c r="L1079" s="2">
        <v>0</v>
      </c>
      <c r="M1079" s="2">
        <v>0</v>
      </c>
      <c r="N1079" s="2">
        <v>0</v>
      </c>
      <c r="O1079" s="2">
        <v>2.1255000000000002</v>
      </c>
      <c r="P1079" s="2">
        <v>20.005500000000001</v>
      </c>
      <c r="Q1079"/>
      <c r="R1079" t="s">
        <v>9712</v>
      </c>
      <c r="S1079" t="s">
        <v>9717</v>
      </c>
      <c r="T1079" t="s">
        <v>9724</v>
      </c>
      <c r="U1079" s="2" t="s">
        <v>9715</v>
      </c>
      <c r="V1079" t="s">
        <v>7830</v>
      </c>
    </row>
    <row r="1080" spans="1:22" ht="15.75" hidden="1" thickBot="1" x14ac:dyDescent="0.3">
      <c r="A1080" t="s">
        <v>8269</v>
      </c>
      <c r="B1080" s="12" t="s">
        <v>10201</v>
      </c>
      <c r="C1080" t="s">
        <v>7503</v>
      </c>
      <c r="D1080" t="s">
        <v>0</v>
      </c>
      <c r="E1080">
        <v>397</v>
      </c>
      <c r="F1080" t="s">
        <v>8881</v>
      </c>
      <c r="G1080" t="s">
        <v>8882</v>
      </c>
      <c r="H1080" s="2">
        <v>0</v>
      </c>
      <c r="I1080" s="2">
        <v>0</v>
      </c>
      <c r="J1080" s="2">
        <v>0</v>
      </c>
      <c r="K1080" s="14">
        <v>45.65</v>
      </c>
      <c r="L1080" s="2">
        <v>0</v>
      </c>
      <c r="M1080" s="2">
        <v>0</v>
      </c>
      <c r="N1080" s="2">
        <v>0</v>
      </c>
      <c r="O1080" s="2">
        <v>5.9344999999999999</v>
      </c>
      <c r="P1080" s="2">
        <v>51.584499999999998</v>
      </c>
      <c r="Q1080"/>
      <c r="R1080" t="s">
        <v>9712</v>
      </c>
      <c r="S1080" t="s">
        <v>9717</v>
      </c>
      <c r="T1080" t="s">
        <v>9724</v>
      </c>
      <c r="U1080" s="2" t="s">
        <v>9715</v>
      </c>
      <c r="V1080" t="s">
        <v>7830</v>
      </c>
    </row>
    <row r="1081" spans="1:22" ht="15.75" hidden="1" thickBot="1" x14ac:dyDescent="0.3">
      <c r="A1081" t="s">
        <v>8269</v>
      </c>
      <c r="B1081" s="12" t="s">
        <v>10201</v>
      </c>
      <c r="C1081" t="s">
        <v>7503</v>
      </c>
      <c r="D1081" t="s">
        <v>0</v>
      </c>
      <c r="E1081">
        <v>11159</v>
      </c>
      <c r="F1081" t="s">
        <v>8931</v>
      </c>
      <c r="G1081" t="s">
        <v>8932</v>
      </c>
      <c r="H1081" s="2">
        <v>0</v>
      </c>
      <c r="I1081" s="2">
        <v>0</v>
      </c>
      <c r="J1081" s="2">
        <v>0</v>
      </c>
      <c r="K1081" s="14">
        <v>32.5</v>
      </c>
      <c r="L1081" s="2">
        <v>0</v>
      </c>
      <c r="M1081" s="2">
        <v>0</v>
      </c>
      <c r="N1081" s="2">
        <v>0</v>
      </c>
      <c r="O1081" s="2">
        <v>4.2250000000000005</v>
      </c>
      <c r="P1081" s="2">
        <v>36.725000000000001</v>
      </c>
      <c r="Q1081"/>
      <c r="R1081" t="s">
        <v>9712</v>
      </c>
      <c r="S1081" t="s">
        <v>9717</v>
      </c>
      <c r="T1081" t="s">
        <v>9724</v>
      </c>
      <c r="U1081" s="2" t="s">
        <v>9715</v>
      </c>
      <c r="V1081" t="s">
        <v>7830</v>
      </c>
    </row>
    <row r="1082" spans="1:22" ht="15.75" hidden="1" thickBot="1" x14ac:dyDescent="0.3">
      <c r="A1082" t="s">
        <v>8269</v>
      </c>
      <c r="B1082" s="12" t="s">
        <v>10201</v>
      </c>
      <c r="C1082" t="s">
        <v>7503</v>
      </c>
      <c r="D1082" t="s">
        <v>0</v>
      </c>
      <c r="E1082">
        <v>822</v>
      </c>
      <c r="F1082" t="s">
        <v>9961</v>
      </c>
      <c r="G1082" t="s">
        <v>9962</v>
      </c>
      <c r="H1082" s="2">
        <v>0</v>
      </c>
      <c r="I1082" s="2">
        <v>0</v>
      </c>
      <c r="J1082" s="2">
        <v>0</v>
      </c>
      <c r="K1082" s="14">
        <v>3.54</v>
      </c>
      <c r="L1082" s="2">
        <v>0</v>
      </c>
      <c r="M1082" s="2">
        <v>0</v>
      </c>
      <c r="N1082" s="2">
        <v>0</v>
      </c>
      <c r="O1082" s="2">
        <v>0.4602</v>
      </c>
      <c r="P1082" s="2">
        <v>4.0002000000000004</v>
      </c>
      <c r="Q1082"/>
      <c r="R1082" t="s">
        <v>9712</v>
      </c>
      <c r="S1082" t="s">
        <v>9717</v>
      </c>
      <c r="T1082" t="s">
        <v>9724</v>
      </c>
      <c r="U1082" s="2" t="s">
        <v>9715</v>
      </c>
      <c r="V1082" t="s">
        <v>7830</v>
      </c>
    </row>
    <row r="1083" spans="1:22" ht="15.75" hidden="1" thickBot="1" x14ac:dyDescent="0.3">
      <c r="A1083" t="s">
        <v>8269</v>
      </c>
      <c r="B1083" s="12" t="s">
        <v>10201</v>
      </c>
      <c r="C1083" t="s">
        <v>7503</v>
      </c>
      <c r="D1083" t="s">
        <v>0</v>
      </c>
      <c r="E1083">
        <v>213</v>
      </c>
      <c r="F1083" t="s">
        <v>10133</v>
      </c>
      <c r="G1083" t="s">
        <v>10134</v>
      </c>
      <c r="H1083" s="2">
        <v>0</v>
      </c>
      <c r="I1083" s="2">
        <v>0</v>
      </c>
      <c r="J1083" s="2">
        <v>0</v>
      </c>
      <c r="K1083" s="14">
        <v>30.47</v>
      </c>
      <c r="L1083" s="2">
        <v>0</v>
      </c>
      <c r="M1083" s="2">
        <v>0</v>
      </c>
      <c r="N1083" s="2">
        <v>0</v>
      </c>
      <c r="O1083" s="2">
        <v>3.9611000000000001</v>
      </c>
      <c r="P1083" s="2">
        <v>34.431100000000001</v>
      </c>
      <c r="Q1083"/>
      <c r="R1083" t="s">
        <v>9712</v>
      </c>
      <c r="S1083" t="s">
        <v>9717</v>
      </c>
      <c r="T1083" t="s">
        <v>9724</v>
      </c>
      <c r="U1083" s="2" t="s">
        <v>9715</v>
      </c>
      <c r="V1083" t="s">
        <v>7830</v>
      </c>
    </row>
    <row r="1084" spans="1:22" ht="15.75" hidden="1" thickBot="1" x14ac:dyDescent="0.3">
      <c r="A1084" t="s">
        <v>8269</v>
      </c>
      <c r="B1084" s="12" t="s">
        <v>10200</v>
      </c>
      <c r="C1084" t="s">
        <v>7503</v>
      </c>
      <c r="D1084" t="s">
        <v>0</v>
      </c>
      <c r="E1084">
        <v>820</v>
      </c>
      <c r="F1084" t="s">
        <v>9961</v>
      </c>
      <c r="G1084" t="s">
        <v>9962</v>
      </c>
      <c r="H1084" s="2">
        <v>0</v>
      </c>
      <c r="I1084" s="2">
        <v>0</v>
      </c>
      <c r="J1084" s="2">
        <v>0</v>
      </c>
      <c r="K1084" s="14">
        <v>7.08</v>
      </c>
      <c r="L1084" s="2">
        <v>0</v>
      </c>
      <c r="M1084" s="2">
        <v>0</v>
      </c>
      <c r="N1084" s="2">
        <v>0</v>
      </c>
      <c r="O1084" s="2">
        <v>0.9204</v>
      </c>
      <c r="P1084" s="2">
        <v>8.0004000000000008</v>
      </c>
      <c r="Q1084"/>
      <c r="R1084" t="s">
        <v>9712</v>
      </c>
      <c r="S1084" t="s">
        <v>9717</v>
      </c>
      <c r="T1084" t="s">
        <v>9724</v>
      </c>
      <c r="U1084" s="2" t="s">
        <v>9715</v>
      </c>
      <c r="V1084" t="s">
        <v>7830</v>
      </c>
    </row>
    <row r="1085" spans="1:22" ht="15.75" hidden="1" thickBot="1" x14ac:dyDescent="0.3">
      <c r="A1085" t="s">
        <v>8269</v>
      </c>
      <c r="B1085" s="12" t="s">
        <v>10199</v>
      </c>
      <c r="C1085" t="s">
        <v>7503</v>
      </c>
      <c r="D1085" t="s">
        <v>0</v>
      </c>
      <c r="E1085">
        <v>11040</v>
      </c>
      <c r="F1085" t="s">
        <v>8931</v>
      </c>
      <c r="G1085" t="s">
        <v>8932</v>
      </c>
      <c r="H1085" s="2">
        <v>0</v>
      </c>
      <c r="I1085" s="2">
        <v>0</v>
      </c>
      <c r="J1085" s="2">
        <v>0</v>
      </c>
      <c r="K1085" s="14">
        <v>11.7</v>
      </c>
      <c r="L1085" s="2">
        <v>0</v>
      </c>
      <c r="M1085" s="2">
        <v>0</v>
      </c>
      <c r="N1085" s="2">
        <v>0</v>
      </c>
      <c r="O1085" s="2">
        <v>1.5209999999999999</v>
      </c>
      <c r="P1085" s="2">
        <v>13.221</v>
      </c>
      <c r="Q1085"/>
      <c r="R1085" t="s">
        <v>9712</v>
      </c>
      <c r="S1085" t="s">
        <v>9717</v>
      </c>
      <c r="T1085" t="s">
        <v>9724</v>
      </c>
      <c r="U1085" s="2" t="s">
        <v>9715</v>
      </c>
      <c r="V1085" t="s">
        <v>7830</v>
      </c>
    </row>
    <row r="1086" spans="1:22" ht="15.75" hidden="1" thickBot="1" x14ac:dyDescent="0.3">
      <c r="A1086" t="s">
        <v>8269</v>
      </c>
      <c r="B1086" s="12" t="s">
        <v>10199</v>
      </c>
      <c r="C1086" t="s">
        <v>7503</v>
      </c>
      <c r="D1086" t="s">
        <v>0</v>
      </c>
      <c r="E1086">
        <v>12156</v>
      </c>
      <c r="F1086" t="s">
        <v>1448</v>
      </c>
      <c r="G1086" t="s">
        <v>1449</v>
      </c>
      <c r="H1086" s="2">
        <v>1.51</v>
      </c>
      <c r="I1086" s="2">
        <v>0</v>
      </c>
      <c r="J1086" s="2">
        <v>0</v>
      </c>
      <c r="K1086" s="14">
        <v>16.36</v>
      </c>
      <c r="L1086" s="2">
        <v>0</v>
      </c>
      <c r="M1086" s="2">
        <v>0</v>
      </c>
      <c r="N1086" s="2">
        <v>0</v>
      </c>
      <c r="O1086" s="2">
        <v>2.1267999999999998</v>
      </c>
      <c r="P1086" s="2">
        <v>19.9968</v>
      </c>
      <c r="Q1086"/>
      <c r="R1086" t="s">
        <v>9712</v>
      </c>
      <c r="S1086" t="s">
        <v>9717</v>
      </c>
      <c r="T1086" t="s">
        <v>9724</v>
      </c>
      <c r="U1086" s="2" t="s">
        <v>9715</v>
      </c>
      <c r="V1086" t="s">
        <v>7830</v>
      </c>
    </row>
    <row r="1087" spans="1:22" ht="15.75" hidden="1" thickBot="1" x14ac:dyDescent="0.3">
      <c r="A1087" t="s">
        <v>8269</v>
      </c>
      <c r="B1087" s="12" t="s">
        <v>10199</v>
      </c>
      <c r="C1087" t="s">
        <v>7503</v>
      </c>
      <c r="D1087" t="s">
        <v>0</v>
      </c>
      <c r="E1087">
        <v>514</v>
      </c>
      <c r="F1087" t="s">
        <v>5962</v>
      </c>
      <c r="G1087" t="s">
        <v>5963</v>
      </c>
      <c r="H1087" s="2">
        <v>0</v>
      </c>
      <c r="I1087" s="2">
        <v>0</v>
      </c>
      <c r="J1087" s="2">
        <v>0</v>
      </c>
      <c r="K1087" s="14">
        <v>19.91</v>
      </c>
      <c r="L1087" s="2">
        <v>0</v>
      </c>
      <c r="M1087" s="2">
        <v>0</v>
      </c>
      <c r="N1087" s="2">
        <v>0</v>
      </c>
      <c r="O1087" s="2">
        <v>2.5883000000000003</v>
      </c>
      <c r="P1087" s="2">
        <v>22.4983</v>
      </c>
      <c r="Q1087"/>
      <c r="R1087" t="s">
        <v>9712</v>
      </c>
      <c r="S1087" t="s">
        <v>9717</v>
      </c>
      <c r="T1087" t="s">
        <v>9724</v>
      </c>
      <c r="U1087" s="2" t="s">
        <v>9715</v>
      </c>
      <c r="V1087" t="s">
        <v>7830</v>
      </c>
    </row>
    <row r="1088" spans="1:22" ht="15.75" hidden="1" thickBot="1" x14ac:dyDescent="0.3">
      <c r="A1088" t="s">
        <v>8269</v>
      </c>
      <c r="B1088" s="12" t="s">
        <v>10199</v>
      </c>
      <c r="C1088" t="s">
        <v>7503</v>
      </c>
      <c r="D1088" t="s">
        <v>0</v>
      </c>
      <c r="E1088">
        <v>6753</v>
      </c>
      <c r="F1088" t="s">
        <v>5962</v>
      </c>
      <c r="G1088" t="s">
        <v>5963</v>
      </c>
      <c r="H1088" s="2">
        <v>0</v>
      </c>
      <c r="I1088" s="2">
        <v>0</v>
      </c>
      <c r="J1088" s="2">
        <v>0</v>
      </c>
      <c r="K1088" s="14">
        <v>32.1</v>
      </c>
      <c r="L1088" s="2">
        <v>0</v>
      </c>
      <c r="M1088" s="2">
        <v>0</v>
      </c>
      <c r="N1088" s="2">
        <v>0</v>
      </c>
      <c r="O1088" s="2">
        <v>4.173</v>
      </c>
      <c r="P1088" s="2">
        <v>36.273000000000003</v>
      </c>
      <c r="Q1088"/>
      <c r="R1088" t="s">
        <v>9712</v>
      </c>
      <c r="S1088" t="s">
        <v>9717</v>
      </c>
      <c r="T1088" t="s">
        <v>9724</v>
      </c>
      <c r="U1088" s="2" t="s">
        <v>9715</v>
      </c>
      <c r="V1088" t="s">
        <v>7830</v>
      </c>
    </row>
    <row r="1089" spans="1:22" ht="15.75" hidden="1" thickBot="1" x14ac:dyDescent="0.3">
      <c r="A1089" t="s">
        <v>8269</v>
      </c>
      <c r="B1089" s="12" t="s">
        <v>10198</v>
      </c>
      <c r="C1089" t="s">
        <v>7503</v>
      </c>
      <c r="D1089" t="s">
        <v>0</v>
      </c>
      <c r="E1089">
        <v>21336</v>
      </c>
      <c r="F1089" t="s">
        <v>2158</v>
      </c>
      <c r="G1089" t="s">
        <v>2159</v>
      </c>
      <c r="H1089" s="2">
        <v>0.58000000000000007</v>
      </c>
      <c r="I1089" s="2">
        <v>0</v>
      </c>
      <c r="J1089" s="2">
        <v>0</v>
      </c>
      <c r="K1089" s="14">
        <v>6.56</v>
      </c>
      <c r="L1089" s="2">
        <v>0</v>
      </c>
      <c r="M1089" s="2">
        <v>0</v>
      </c>
      <c r="N1089" s="2">
        <v>0</v>
      </c>
      <c r="O1089" s="2">
        <v>0.8528</v>
      </c>
      <c r="P1089" s="2">
        <v>7.9927999999999999</v>
      </c>
      <c r="Q1089"/>
      <c r="R1089" t="s">
        <v>9712</v>
      </c>
      <c r="S1089" t="s">
        <v>9717</v>
      </c>
      <c r="T1089" t="s">
        <v>9724</v>
      </c>
      <c r="U1089" s="2" t="s">
        <v>9715</v>
      </c>
      <c r="V1089" t="s">
        <v>7830</v>
      </c>
    </row>
    <row r="1090" spans="1:22" ht="15.75" hidden="1" thickBot="1" x14ac:dyDescent="0.3">
      <c r="A1090" t="s">
        <v>8269</v>
      </c>
      <c r="B1090" s="12" t="s">
        <v>10198</v>
      </c>
      <c r="C1090" t="s">
        <v>7503</v>
      </c>
      <c r="D1090" t="s">
        <v>0</v>
      </c>
      <c r="E1090">
        <v>745338</v>
      </c>
      <c r="F1090" t="s">
        <v>2128</v>
      </c>
      <c r="G1090" t="s">
        <v>2129</v>
      </c>
      <c r="H1090" s="2">
        <v>0</v>
      </c>
      <c r="I1090" s="2">
        <v>0</v>
      </c>
      <c r="J1090" s="2">
        <v>0</v>
      </c>
      <c r="K1090" s="14">
        <v>75.86</v>
      </c>
      <c r="L1090" s="2">
        <v>0</v>
      </c>
      <c r="M1090" s="2">
        <v>0</v>
      </c>
      <c r="N1090" s="2">
        <v>0</v>
      </c>
      <c r="O1090" s="2">
        <v>9.8618000000000006</v>
      </c>
      <c r="P1090" s="2">
        <v>85.721800000000002</v>
      </c>
      <c r="Q1090"/>
      <c r="R1090" t="s">
        <v>9712</v>
      </c>
      <c r="S1090" t="s">
        <v>9717</v>
      </c>
      <c r="T1090" t="s">
        <v>9724</v>
      </c>
      <c r="U1090" s="2" t="s">
        <v>9715</v>
      </c>
      <c r="V1090" t="s">
        <v>7830</v>
      </c>
    </row>
    <row r="1091" spans="1:22" ht="15.75" hidden="1" thickBot="1" x14ac:dyDescent="0.3">
      <c r="A1091" t="s">
        <v>8269</v>
      </c>
      <c r="B1091" s="12" t="s">
        <v>10198</v>
      </c>
      <c r="C1091" t="s">
        <v>7503</v>
      </c>
      <c r="D1091" t="s">
        <v>0</v>
      </c>
      <c r="E1091">
        <v>745339</v>
      </c>
      <c r="F1091" t="s">
        <v>2128</v>
      </c>
      <c r="G1091" t="s">
        <v>2129</v>
      </c>
      <c r="H1091" s="2">
        <v>0</v>
      </c>
      <c r="I1091" s="2">
        <v>0</v>
      </c>
      <c r="J1091" s="2">
        <v>0</v>
      </c>
      <c r="K1091" s="14">
        <v>79.7</v>
      </c>
      <c r="L1091" s="2">
        <v>0</v>
      </c>
      <c r="M1091" s="2">
        <v>0</v>
      </c>
      <c r="N1091" s="2">
        <v>0</v>
      </c>
      <c r="O1091" s="2">
        <v>10.361000000000001</v>
      </c>
      <c r="P1091" s="2">
        <v>90.061000000000007</v>
      </c>
      <c r="Q1091"/>
      <c r="R1091" t="s">
        <v>9712</v>
      </c>
      <c r="S1091" t="s">
        <v>9717</v>
      </c>
      <c r="T1091" t="s">
        <v>9724</v>
      </c>
      <c r="U1091" s="2" t="s">
        <v>9715</v>
      </c>
      <c r="V1091" t="s">
        <v>7830</v>
      </c>
    </row>
    <row r="1092" spans="1:22" ht="15.75" hidden="1" thickBot="1" x14ac:dyDescent="0.3">
      <c r="A1092" t="s">
        <v>8269</v>
      </c>
      <c r="B1092" s="12" t="s">
        <v>10198</v>
      </c>
      <c r="C1092" t="s">
        <v>7503</v>
      </c>
      <c r="D1092" t="s">
        <v>0</v>
      </c>
      <c r="E1092">
        <v>21327</v>
      </c>
      <c r="F1092" t="s">
        <v>2158</v>
      </c>
      <c r="G1092" t="s">
        <v>2159</v>
      </c>
      <c r="H1092" s="2">
        <v>1.1499999999999999</v>
      </c>
      <c r="I1092" s="2">
        <v>0</v>
      </c>
      <c r="J1092" s="2">
        <v>0</v>
      </c>
      <c r="K1092" s="14">
        <v>12.26</v>
      </c>
      <c r="L1092" s="2">
        <v>0</v>
      </c>
      <c r="M1092" s="2">
        <v>0</v>
      </c>
      <c r="N1092" s="2">
        <v>0</v>
      </c>
      <c r="O1092" s="2">
        <v>1.5938000000000001</v>
      </c>
      <c r="P1092" s="2">
        <v>15.0038</v>
      </c>
      <c r="Q1092"/>
      <c r="R1092" t="s">
        <v>9712</v>
      </c>
      <c r="S1092" t="s">
        <v>9717</v>
      </c>
      <c r="T1092" t="s">
        <v>9724</v>
      </c>
      <c r="U1092" s="2" t="s">
        <v>9715</v>
      </c>
      <c r="V1092" t="s">
        <v>7830</v>
      </c>
    </row>
    <row r="1093" spans="1:22" ht="15.75" hidden="1" thickBot="1" x14ac:dyDescent="0.3">
      <c r="A1093" t="s">
        <v>8269</v>
      </c>
      <c r="B1093" s="12" t="s">
        <v>10198</v>
      </c>
      <c r="C1093" t="s">
        <v>7503</v>
      </c>
      <c r="D1093" t="s">
        <v>0</v>
      </c>
      <c r="E1093">
        <v>4</v>
      </c>
      <c r="F1093" t="s">
        <v>9959</v>
      </c>
      <c r="G1093" t="s">
        <v>9960</v>
      </c>
      <c r="H1093" s="2">
        <v>0</v>
      </c>
      <c r="I1093" s="2">
        <v>0</v>
      </c>
      <c r="J1093" s="2">
        <v>0</v>
      </c>
      <c r="K1093" s="14">
        <v>12</v>
      </c>
      <c r="L1093" s="2">
        <v>0</v>
      </c>
      <c r="M1093" s="2">
        <v>0</v>
      </c>
      <c r="N1093" s="2">
        <v>0</v>
      </c>
      <c r="O1093" s="2">
        <v>1.56</v>
      </c>
      <c r="P1093" s="2">
        <v>13.56</v>
      </c>
      <c r="Q1093"/>
      <c r="R1093" t="s">
        <v>9712</v>
      </c>
      <c r="S1093" t="s">
        <v>9717</v>
      </c>
      <c r="T1093" t="s">
        <v>9724</v>
      </c>
      <c r="U1093" s="2" t="s">
        <v>9715</v>
      </c>
      <c r="V1093" t="s">
        <v>7830</v>
      </c>
    </row>
    <row r="1094" spans="1:22" ht="15.75" hidden="1" thickBot="1" x14ac:dyDescent="0.3">
      <c r="A1094" t="s">
        <v>8269</v>
      </c>
      <c r="B1094" s="12" t="s">
        <v>10198</v>
      </c>
      <c r="C1094" t="s">
        <v>7503</v>
      </c>
      <c r="D1094" t="s">
        <v>0</v>
      </c>
      <c r="E1094">
        <v>185</v>
      </c>
      <c r="F1094" t="s">
        <v>10133</v>
      </c>
      <c r="G1094" t="s">
        <v>10134</v>
      </c>
      <c r="H1094" s="2">
        <v>0</v>
      </c>
      <c r="I1094" s="2">
        <v>0</v>
      </c>
      <c r="J1094" s="2">
        <v>0</v>
      </c>
      <c r="K1094" s="14">
        <v>38.479999999999997</v>
      </c>
      <c r="L1094" s="2">
        <v>0</v>
      </c>
      <c r="M1094" s="2">
        <v>0</v>
      </c>
      <c r="N1094" s="2">
        <v>0</v>
      </c>
      <c r="O1094" s="2">
        <v>5.0023999999999997</v>
      </c>
      <c r="P1094" s="2">
        <v>43.482399999999998</v>
      </c>
      <c r="Q1094"/>
      <c r="R1094" t="s">
        <v>9712</v>
      </c>
      <c r="S1094" t="s">
        <v>9717</v>
      </c>
      <c r="T1094" t="s">
        <v>9724</v>
      </c>
      <c r="U1094" s="2" t="s">
        <v>9715</v>
      </c>
      <c r="V1094" t="s">
        <v>7830</v>
      </c>
    </row>
    <row r="1095" spans="1:22" ht="15.75" hidden="1" thickBot="1" x14ac:dyDescent="0.3">
      <c r="A1095" t="s">
        <v>8269</v>
      </c>
      <c r="B1095" s="12" t="s">
        <v>10197</v>
      </c>
      <c r="C1095" t="s">
        <v>7503</v>
      </c>
      <c r="D1095" t="s">
        <v>0</v>
      </c>
      <c r="E1095">
        <v>14993</v>
      </c>
      <c r="F1095" t="s">
        <v>8931</v>
      </c>
      <c r="G1095" t="s">
        <v>8932</v>
      </c>
      <c r="H1095" s="2">
        <v>0</v>
      </c>
      <c r="I1095" s="2">
        <v>0</v>
      </c>
      <c r="J1095" s="2">
        <v>0</v>
      </c>
      <c r="K1095" s="14">
        <v>36.82</v>
      </c>
      <c r="L1095" s="2">
        <v>0</v>
      </c>
      <c r="M1095" s="2">
        <v>0</v>
      </c>
      <c r="N1095" s="2">
        <v>0</v>
      </c>
      <c r="O1095" s="2">
        <v>4.7866</v>
      </c>
      <c r="P1095" s="2">
        <v>41.6066</v>
      </c>
      <c r="Q1095"/>
      <c r="R1095" t="s">
        <v>9712</v>
      </c>
      <c r="S1095" t="s">
        <v>9717</v>
      </c>
      <c r="T1095" t="s">
        <v>9724</v>
      </c>
      <c r="U1095" s="2" t="s">
        <v>9715</v>
      </c>
      <c r="V1095" t="s">
        <v>7830</v>
      </c>
    </row>
    <row r="1096" spans="1:22" ht="15.75" hidden="1" thickBot="1" x14ac:dyDescent="0.3">
      <c r="A1096" t="s">
        <v>8269</v>
      </c>
      <c r="B1096" s="12" t="s">
        <v>10196</v>
      </c>
      <c r="C1096" t="s">
        <v>7503</v>
      </c>
      <c r="D1096" t="s">
        <v>0</v>
      </c>
      <c r="E1096">
        <v>21216</v>
      </c>
      <c r="F1096" t="s">
        <v>2158</v>
      </c>
      <c r="G1096" t="s">
        <v>2159</v>
      </c>
      <c r="H1096" s="2">
        <v>1.53</v>
      </c>
      <c r="I1096" s="2">
        <v>0</v>
      </c>
      <c r="J1096" s="2">
        <v>0</v>
      </c>
      <c r="K1096" s="14">
        <v>16.34</v>
      </c>
      <c r="L1096" s="2">
        <v>0</v>
      </c>
      <c r="M1096" s="2">
        <v>0</v>
      </c>
      <c r="N1096" s="2">
        <v>0</v>
      </c>
      <c r="O1096" s="2">
        <v>2.1242000000000001</v>
      </c>
      <c r="P1096" s="2">
        <v>19.994199999999999</v>
      </c>
      <c r="Q1096"/>
      <c r="R1096" t="s">
        <v>9712</v>
      </c>
      <c r="S1096" t="s">
        <v>9717</v>
      </c>
      <c r="T1096" t="s">
        <v>9724</v>
      </c>
      <c r="U1096" s="2" t="s">
        <v>9715</v>
      </c>
      <c r="V1096" t="s">
        <v>7830</v>
      </c>
    </row>
    <row r="1097" spans="1:22" ht="15.75" hidden="1" thickBot="1" x14ac:dyDescent="0.3">
      <c r="A1097" t="s">
        <v>8269</v>
      </c>
      <c r="B1097" s="12" t="s">
        <v>10196</v>
      </c>
      <c r="C1097" t="s">
        <v>7503</v>
      </c>
      <c r="D1097" t="s">
        <v>0</v>
      </c>
      <c r="E1097">
        <v>14977</v>
      </c>
      <c r="F1097" t="s">
        <v>8931</v>
      </c>
      <c r="G1097" t="s">
        <v>8932</v>
      </c>
      <c r="H1097" s="2">
        <v>0</v>
      </c>
      <c r="I1097" s="2">
        <v>0</v>
      </c>
      <c r="J1097" s="2">
        <v>0</v>
      </c>
      <c r="K1097" s="14">
        <v>47.82</v>
      </c>
      <c r="L1097" s="2">
        <v>0</v>
      </c>
      <c r="M1097" s="2">
        <v>0</v>
      </c>
      <c r="N1097" s="2">
        <v>0</v>
      </c>
      <c r="O1097" s="2">
        <v>6.2166000000000006</v>
      </c>
      <c r="P1097" s="2">
        <v>54.0366</v>
      </c>
      <c r="Q1097"/>
      <c r="R1097" t="s">
        <v>9712</v>
      </c>
      <c r="S1097" t="s">
        <v>9717</v>
      </c>
      <c r="T1097" t="s">
        <v>9724</v>
      </c>
      <c r="U1097" s="2" t="s">
        <v>9715</v>
      </c>
      <c r="V1097" t="s">
        <v>7830</v>
      </c>
    </row>
    <row r="1098" spans="1:22" ht="15.75" hidden="1" thickBot="1" x14ac:dyDescent="0.3">
      <c r="A1098" t="s">
        <v>8269</v>
      </c>
      <c r="B1098" s="12" t="s">
        <v>10196</v>
      </c>
      <c r="C1098" t="s">
        <v>7503</v>
      </c>
      <c r="D1098" t="s">
        <v>0</v>
      </c>
      <c r="E1098">
        <v>61</v>
      </c>
      <c r="F1098" t="s">
        <v>9420</v>
      </c>
      <c r="G1098" t="s">
        <v>9421</v>
      </c>
      <c r="H1098" s="2">
        <v>0</v>
      </c>
      <c r="I1098" s="2">
        <v>0</v>
      </c>
      <c r="J1098" s="2">
        <v>0</v>
      </c>
      <c r="K1098" s="14">
        <v>56.25</v>
      </c>
      <c r="L1098" s="2">
        <v>0</v>
      </c>
      <c r="M1098" s="2">
        <v>0</v>
      </c>
      <c r="N1098" s="2">
        <v>0</v>
      </c>
      <c r="O1098" s="2">
        <v>7.3125</v>
      </c>
      <c r="P1098" s="2">
        <v>63.5625</v>
      </c>
      <c r="Q1098"/>
      <c r="R1098" t="s">
        <v>9712</v>
      </c>
      <c r="S1098" t="s">
        <v>9717</v>
      </c>
      <c r="T1098" t="s">
        <v>9724</v>
      </c>
      <c r="U1098" s="2" t="s">
        <v>9715</v>
      </c>
      <c r="V1098" t="s">
        <v>7830</v>
      </c>
    </row>
    <row r="1099" spans="1:22" ht="15.75" hidden="1" thickBot="1" x14ac:dyDescent="0.3">
      <c r="A1099" t="s">
        <v>8269</v>
      </c>
      <c r="B1099" s="12" t="s">
        <v>10196</v>
      </c>
      <c r="C1099" t="s">
        <v>7503</v>
      </c>
      <c r="D1099" t="s">
        <v>0</v>
      </c>
      <c r="E1099">
        <v>11401</v>
      </c>
      <c r="F1099" t="s">
        <v>1448</v>
      </c>
      <c r="G1099" t="s">
        <v>1449</v>
      </c>
      <c r="H1099" s="2">
        <v>0.38</v>
      </c>
      <c r="I1099" s="2">
        <v>0</v>
      </c>
      <c r="J1099" s="2">
        <v>0</v>
      </c>
      <c r="K1099" s="14">
        <v>4.09</v>
      </c>
      <c r="L1099" s="2">
        <v>0</v>
      </c>
      <c r="M1099" s="2">
        <v>0</v>
      </c>
      <c r="N1099" s="2">
        <v>0</v>
      </c>
      <c r="O1099" s="2">
        <v>0.53169999999999995</v>
      </c>
      <c r="P1099" s="2">
        <v>5.0016999999999996</v>
      </c>
      <c r="Q1099"/>
      <c r="R1099" t="s">
        <v>9712</v>
      </c>
      <c r="S1099" t="s">
        <v>9717</v>
      </c>
      <c r="T1099" t="s">
        <v>9724</v>
      </c>
      <c r="U1099" s="2" t="s">
        <v>9715</v>
      </c>
      <c r="V1099" t="s">
        <v>7830</v>
      </c>
    </row>
    <row r="1100" spans="1:22" ht="15.75" hidden="1" thickBot="1" x14ac:dyDescent="0.3">
      <c r="A1100" t="s">
        <v>8269</v>
      </c>
      <c r="B1100" s="12" t="s">
        <v>10196</v>
      </c>
      <c r="C1100" t="s">
        <v>7503</v>
      </c>
      <c r="D1100" t="s">
        <v>0</v>
      </c>
      <c r="E1100">
        <v>7197</v>
      </c>
      <c r="F1100" t="s">
        <v>8871</v>
      </c>
      <c r="G1100" t="s">
        <v>8872</v>
      </c>
      <c r="H1100" s="2">
        <v>0</v>
      </c>
      <c r="I1100" s="2">
        <v>0</v>
      </c>
      <c r="J1100" s="2">
        <v>0</v>
      </c>
      <c r="K1100" s="14">
        <v>163.18</v>
      </c>
      <c r="L1100" s="2">
        <v>0</v>
      </c>
      <c r="M1100" s="2">
        <v>0</v>
      </c>
      <c r="N1100" s="2">
        <v>0</v>
      </c>
      <c r="O1100" s="2">
        <v>21.2134</v>
      </c>
      <c r="P1100" s="2">
        <v>184.39340000000001</v>
      </c>
      <c r="Q1100"/>
      <c r="R1100" t="s">
        <v>9712</v>
      </c>
      <c r="S1100" t="s">
        <v>9717</v>
      </c>
      <c r="T1100" t="s">
        <v>9724</v>
      </c>
      <c r="U1100" s="2" t="s">
        <v>9715</v>
      </c>
      <c r="V1100" t="s">
        <v>7830</v>
      </c>
    </row>
    <row r="1101" spans="1:22" ht="15.75" hidden="1" thickBot="1" x14ac:dyDescent="0.3">
      <c r="A1101" t="s">
        <v>8269</v>
      </c>
      <c r="B1101" s="12" t="s">
        <v>10196</v>
      </c>
      <c r="C1101" t="s">
        <v>7503</v>
      </c>
      <c r="D1101" t="s">
        <v>0</v>
      </c>
      <c r="E1101">
        <v>460</v>
      </c>
      <c r="F1101" t="s">
        <v>8877</v>
      </c>
      <c r="G1101" t="s">
        <v>8878</v>
      </c>
      <c r="H1101" s="2">
        <v>0</v>
      </c>
      <c r="I1101" s="2">
        <v>0</v>
      </c>
      <c r="J1101" s="2">
        <v>0</v>
      </c>
      <c r="K1101" s="14">
        <v>42.7</v>
      </c>
      <c r="L1101" s="2">
        <v>0</v>
      </c>
      <c r="M1101" s="2">
        <v>0</v>
      </c>
      <c r="N1101" s="2">
        <v>0</v>
      </c>
      <c r="O1101" s="2">
        <v>5.5510000000000002</v>
      </c>
      <c r="P1101" s="2">
        <v>48.251000000000005</v>
      </c>
      <c r="Q1101"/>
      <c r="R1101" t="s">
        <v>9712</v>
      </c>
      <c r="S1101" t="s">
        <v>9717</v>
      </c>
      <c r="T1101" t="s">
        <v>9724</v>
      </c>
      <c r="U1101" s="2" t="s">
        <v>9715</v>
      </c>
      <c r="V1101" t="s">
        <v>7830</v>
      </c>
    </row>
    <row r="1102" spans="1:22" ht="15.75" hidden="1" thickBot="1" x14ac:dyDescent="0.3">
      <c r="A1102" t="s">
        <v>8269</v>
      </c>
      <c r="B1102" s="12" t="s">
        <v>10195</v>
      </c>
      <c r="C1102" t="s">
        <v>7503</v>
      </c>
      <c r="D1102" t="s">
        <v>0</v>
      </c>
      <c r="E1102">
        <v>1940</v>
      </c>
      <c r="F1102" t="s">
        <v>8929</v>
      </c>
      <c r="G1102" t="s">
        <v>8930</v>
      </c>
      <c r="H1102" s="2">
        <v>0</v>
      </c>
      <c r="I1102" s="2">
        <v>0</v>
      </c>
      <c r="J1102" s="2">
        <v>0</v>
      </c>
      <c r="K1102" s="14">
        <v>80</v>
      </c>
      <c r="L1102" s="2">
        <v>0</v>
      </c>
      <c r="M1102" s="2">
        <v>0</v>
      </c>
      <c r="N1102" s="2">
        <v>0</v>
      </c>
      <c r="O1102" s="2">
        <v>10.4</v>
      </c>
      <c r="P1102" s="2">
        <v>90.4</v>
      </c>
      <c r="Q1102"/>
      <c r="R1102" t="s">
        <v>9712</v>
      </c>
      <c r="S1102" t="s">
        <v>9717</v>
      </c>
      <c r="T1102" t="s">
        <v>9724</v>
      </c>
      <c r="U1102" s="2" t="s">
        <v>9715</v>
      </c>
      <c r="V1102" t="s">
        <v>7830</v>
      </c>
    </row>
    <row r="1103" spans="1:22" ht="15.75" hidden="1" thickBot="1" x14ac:dyDescent="0.3">
      <c r="A1103" t="s">
        <v>8269</v>
      </c>
      <c r="B1103" s="12" t="s">
        <v>10195</v>
      </c>
      <c r="C1103" t="s">
        <v>7503</v>
      </c>
      <c r="D1103" t="s">
        <v>0</v>
      </c>
      <c r="E1103">
        <v>52882</v>
      </c>
      <c r="F1103" t="s">
        <v>6776</v>
      </c>
      <c r="G1103" t="s">
        <v>6777</v>
      </c>
      <c r="H1103" s="2">
        <v>0</v>
      </c>
      <c r="I1103" s="2">
        <v>0</v>
      </c>
      <c r="J1103" s="2">
        <v>0</v>
      </c>
      <c r="K1103" s="14">
        <v>84</v>
      </c>
      <c r="L1103" s="2">
        <v>0</v>
      </c>
      <c r="M1103" s="2">
        <v>0</v>
      </c>
      <c r="N1103" s="2">
        <v>0</v>
      </c>
      <c r="O1103" s="2">
        <v>10.92</v>
      </c>
      <c r="P1103" s="2">
        <v>94.92</v>
      </c>
      <c r="Q1103"/>
      <c r="R1103" t="s">
        <v>9712</v>
      </c>
      <c r="S1103" t="s">
        <v>9717</v>
      </c>
      <c r="T1103" t="s">
        <v>9724</v>
      </c>
      <c r="U1103" s="2" t="s">
        <v>9715</v>
      </c>
      <c r="V1103" t="s">
        <v>7830</v>
      </c>
    </row>
    <row r="1104" spans="1:22" ht="15.75" hidden="1" thickBot="1" x14ac:dyDescent="0.3">
      <c r="A1104" t="s">
        <v>8269</v>
      </c>
      <c r="B1104" s="12" t="s">
        <v>10195</v>
      </c>
      <c r="C1104" t="s">
        <v>7503</v>
      </c>
      <c r="D1104" t="s">
        <v>0</v>
      </c>
      <c r="E1104">
        <v>52876</v>
      </c>
      <c r="F1104" t="s">
        <v>6776</v>
      </c>
      <c r="G1104" t="s">
        <v>6777</v>
      </c>
      <c r="H1104" s="2">
        <v>0</v>
      </c>
      <c r="I1104" s="2">
        <v>0</v>
      </c>
      <c r="J1104" s="2">
        <v>0</v>
      </c>
      <c r="K1104" s="14">
        <v>40.68</v>
      </c>
      <c r="L1104" s="2">
        <v>0</v>
      </c>
      <c r="M1104" s="2">
        <v>0</v>
      </c>
      <c r="N1104" s="2">
        <v>0</v>
      </c>
      <c r="O1104" s="2">
        <v>5.2884000000000002</v>
      </c>
      <c r="P1104" s="2">
        <v>45.968400000000003</v>
      </c>
      <c r="Q1104"/>
      <c r="R1104" t="s">
        <v>9712</v>
      </c>
      <c r="S1104" t="s">
        <v>9717</v>
      </c>
      <c r="T1104" t="s">
        <v>9724</v>
      </c>
      <c r="U1104" s="2" t="s">
        <v>9715</v>
      </c>
      <c r="V1104" t="s">
        <v>7830</v>
      </c>
    </row>
    <row r="1105" spans="1:22" ht="15.75" hidden="1" thickBot="1" x14ac:dyDescent="0.3">
      <c r="A1105" t="s">
        <v>8269</v>
      </c>
      <c r="B1105" s="12" t="s">
        <v>10195</v>
      </c>
      <c r="C1105" t="s">
        <v>7503</v>
      </c>
      <c r="D1105" t="s">
        <v>0</v>
      </c>
      <c r="E1105">
        <v>9488</v>
      </c>
      <c r="F1105" t="s">
        <v>8945</v>
      </c>
      <c r="G1105" t="s">
        <v>8946</v>
      </c>
      <c r="H1105" s="2">
        <v>2.29</v>
      </c>
      <c r="I1105" s="2">
        <v>0</v>
      </c>
      <c r="J1105" s="2">
        <v>0</v>
      </c>
      <c r="K1105" s="14">
        <v>28.06</v>
      </c>
      <c r="L1105" s="2">
        <v>0</v>
      </c>
      <c r="M1105" s="2">
        <v>0</v>
      </c>
      <c r="N1105" s="2">
        <v>0</v>
      </c>
      <c r="O1105" s="2">
        <v>3.6478000000000002</v>
      </c>
      <c r="P1105" s="2">
        <v>33.997799999999998</v>
      </c>
      <c r="Q1105"/>
      <c r="R1105" t="s">
        <v>9712</v>
      </c>
      <c r="S1105" t="s">
        <v>9717</v>
      </c>
      <c r="T1105" t="s">
        <v>9724</v>
      </c>
      <c r="U1105" s="2" t="s">
        <v>9715</v>
      </c>
      <c r="V1105" t="s">
        <v>7830</v>
      </c>
    </row>
    <row r="1106" spans="1:22" ht="15.75" hidden="1" thickBot="1" x14ac:dyDescent="0.3">
      <c r="A1106" t="s">
        <v>8269</v>
      </c>
      <c r="B1106" s="12" t="s">
        <v>10194</v>
      </c>
      <c r="C1106" t="s">
        <v>7503</v>
      </c>
      <c r="D1106" t="s">
        <v>0</v>
      </c>
      <c r="E1106">
        <v>52840</v>
      </c>
      <c r="F1106" t="s">
        <v>6776</v>
      </c>
      <c r="G1106" t="s">
        <v>6777</v>
      </c>
      <c r="H1106" s="2">
        <v>0</v>
      </c>
      <c r="I1106" s="2">
        <v>0</v>
      </c>
      <c r="J1106" s="2">
        <v>0</v>
      </c>
      <c r="K1106" s="14">
        <v>31.71</v>
      </c>
      <c r="L1106" s="2">
        <v>0</v>
      </c>
      <c r="M1106" s="2">
        <v>0</v>
      </c>
      <c r="N1106" s="2">
        <v>0</v>
      </c>
      <c r="O1106" s="2">
        <v>4.1223000000000001</v>
      </c>
      <c r="P1106" s="2">
        <v>35.832300000000004</v>
      </c>
      <c r="Q1106"/>
      <c r="R1106" t="s">
        <v>9712</v>
      </c>
      <c r="S1106" t="s">
        <v>9717</v>
      </c>
      <c r="T1106" t="s">
        <v>9724</v>
      </c>
      <c r="U1106" s="2" t="s">
        <v>9715</v>
      </c>
      <c r="V1106" t="s">
        <v>7830</v>
      </c>
    </row>
    <row r="1107" spans="1:22" ht="15.75" hidden="1" thickBot="1" x14ac:dyDescent="0.3">
      <c r="A1107" t="s">
        <v>8269</v>
      </c>
      <c r="B1107" s="12" t="s">
        <v>10193</v>
      </c>
      <c r="C1107" t="s">
        <v>7503</v>
      </c>
      <c r="D1107" t="s">
        <v>0</v>
      </c>
      <c r="E1107">
        <v>5171</v>
      </c>
      <c r="F1107" t="s">
        <v>8977</v>
      </c>
      <c r="G1107" t="s">
        <v>8978</v>
      </c>
      <c r="H1107" s="2">
        <v>0.7</v>
      </c>
      <c r="I1107" s="2">
        <v>0</v>
      </c>
      <c r="J1107" s="2">
        <v>0</v>
      </c>
      <c r="K1107" s="14">
        <v>8.23</v>
      </c>
      <c r="L1107" s="2">
        <v>0</v>
      </c>
      <c r="M1107" s="2">
        <v>0</v>
      </c>
      <c r="N1107" s="2">
        <v>0</v>
      </c>
      <c r="O1107" s="2">
        <v>1.0699000000000001</v>
      </c>
      <c r="P1107" s="2">
        <v>9.9999000000000002</v>
      </c>
      <c r="Q1107"/>
      <c r="R1107" t="s">
        <v>9712</v>
      </c>
      <c r="S1107" t="s">
        <v>9717</v>
      </c>
      <c r="T1107" t="s">
        <v>9724</v>
      </c>
      <c r="U1107" s="2" t="s">
        <v>9715</v>
      </c>
      <c r="V1107" t="s">
        <v>7830</v>
      </c>
    </row>
    <row r="1108" spans="1:22" ht="15.75" hidden="1" thickBot="1" x14ac:dyDescent="0.3">
      <c r="A1108" t="s">
        <v>8269</v>
      </c>
      <c r="B1108" s="12" t="s">
        <v>10193</v>
      </c>
      <c r="C1108" t="s">
        <v>7503</v>
      </c>
      <c r="D1108" t="s">
        <v>0</v>
      </c>
      <c r="E1108">
        <v>248</v>
      </c>
      <c r="F1108" t="s">
        <v>8881</v>
      </c>
      <c r="G1108" t="s">
        <v>8882</v>
      </c>
      <c r="H1108" s="2">
        <v>0</v>
      </c>
      <c r="I1108" s="2">
        <v>0</v>
      </c>
      <c r="J1108" s="2">
        <v>0</v>
      </c>
      <c r="K1108" s="14">
        <v>46.5</v>
      </c>
      <c r="L1108" s="2">
        <v>0</v>
      </c>
      <c r="M1108" s="2">
        <v>0</v>
      </c>
      <c r="N1108" s="2">
        <v>0</v>
      </c>
      <c r="O1108" s="2">
        <v>6.0449999999999999</v>
      </c>
      <c r="P1108" s="2">
        <v>52.545000000000002</v>
      </c>
      <c r="Q1108"/>
      <c r="R1108" t="s">
        <v>9712</v>
      </c>
      <c r="S1108" t="s">
        <v>9717</v>
      </c>
      <c r="T1108" t="s">
        <v>9724</v>
      </c>
      <c r="U1108" s="2" t="s">
        <v>9715</v>
      </c>
      <c r="V1108" t="s">
        <v>7830</v>
      </c>
    </row>
    <row r="1109" spans="1:22" ht="15.75" hidden="1" thickBot="1" x14ac:dyDescent="0.3">
      <c r="A1109" t="s">
        <v>8269</v>
      </c>
      <c r="B1109" s="12" t="s">
        <v>10193</v>
      </c>
      <c r="C1109" t="s">
        <v>7503</v>
      </c>
      <c r="D1109" t="s">
        <v>0</v>
      </c>
      <c r="E1109">
        <v>242</v>
      </c>
      <c r="F1109" t="s">
        <v>8881</v>
      </c>
      <c r="G1109" t="s">
        <v>8882</v>
      </c>
      <c r="H1109" s="2">
        <v>0</v>
      </c>
      <c r="I1109" s="2">
        <v>0</v>
      </c>
      <c r="J1109" s="2">
        <v>0</v>
      </c>
      <c r="K1109" s="14">
        <v>22</v>
      </c>
      <c r="L1109" s="2">
        <v>0</v>
      </c>
      <c r="M1109" s="2">
        <v>0</v>
      </c>
      <c r="N1109" s="2">
        <v>0</v>
      </c>
      <c r="O1109" s="2">
        <v>2.8600000000000003</v>
      </c>
      <c r="P1109" s="2">
        <v>24.86</v>
      </c>
      <c r="Q1109"/>
      <c r="R1109" t="s">
        <v>9712</v>
      </c>
      <c r="S1109" t="s">
        <v>9717</v>
      </c>
      <c r="T1109" t="s">
        <v>9724</v>
      </c>
      <c r="U1109" s="2" t="s">
        <v>9715</v>
      </c>
      <c r="V1109" t="s">
        <v>7830</v>
      </c>
    </row>
    <row r="1110" spans="1:22" ht="15.75" hidden="1" thickBot="1" x14ac:dyDescent="0.3">
      <c r="A1110" t="s">
        <v>8269</v>
      </c>
      <c r="B1110" s="12" t="s">
        <v>10192</v>
      </c>
      <c r="C1110" t="s">
        <v>7503</v>
      </c>
      <c r="D1110" t="s">
        <v>0</v>
      </c>
      <c r="E1110">
        <v>6964</v>
      </c>
      <c r="F1110" t="s">
        <v>8871</v>
      </c>
      <c r="G1110" t="s">
        <v>8872</v>
      </c>
      <c r="H1110" s="2">
        <v>0</v>
      </c>
      <c r="I1110" s="2">
        <v>0</v>
      </c>
      <c r="J1110" s="2">
        <v>0</v>
      </c>
      <c r="K1110" s="14">
        <v>21.46</v>
      </c>
      <c r="L1110" s="2">
        <v>0</v>
      </c>
      <c r="M1110" s="2">
        <v>0</v>
      </c>
      <c r="N1110" s="2">
        <v>0</v>
      </c>
      <c r="O1110" s="2">
        <v>2.7898000000000001</v>
      </c>
      <c r="P1110" s="2">
        <v>24.2498</v>
      </c>
      <c r="Q1110"/>
      <c r="R1110" t="s">
        <v>9712</v>
      </c>
      <c r="S1110" t="s">
        <v>9717</v>
      </c>
      <c r="T1110" t="s">
        <v>9724</v>
      </c>
      <c r="U1110" s="2" t="s">
        <v>9715</v>
      </c>
      <c r="V1110" t="s">
        <v>7830</v>
      </c>
    </row>
    <row r="1111" spans="1:22" ht="15.75" hidden="1" thickBot="1" x14ac:dyDescent="0.3">
      <c r="A1111" t="s">
        <v>8269</v>
      </c>
      <c r="B1111" s="12" t="s">
        <v>10192</v>
      </c>
      <c r="C1111" t="s">
        <v>7503</v>
      </c>
      <c r="D1111" t="s">
        <v>0</v>
      </c>
      <c r="E1111">
        <v>312</v>
      </c>
      <c r="F1111" t="s">
        <v>8877</v>
      </c>
      <c r="G1111" t="s">
        <v>8878</v>
      </c>
      <c r="H1111" s="2">
        <v>0</v>
      </c>
      <c r="I1111" s="2">
        <v>0</v>
      </c>
      <c r="J1111" s="2">
        <v>0</v>
      </c>
      <c r="K1111" s="14">
        <v>118.6</v>
      </c>
      <c r="L1111" s="2">
        <v>0</v>
      </c>
      <c r="M1111" s="2">
        <v>0</v>
      </c>
      <c r="N1111" s="2">
        <v>0</v>
      </c>
      <c r="O1111" s="2">
        <v>15.417999999999999</v>
      </c>
      <c r="P1111" s="2">
        <v>134.018</v>
      </c>
      <c r="Q1111"/>
      <c r="R1111" t="s">
        <v>9712</v>
      </c>
      <c r="S1111" t="s">
        <v>9717</v>
      </c>
      <c r="T1111" t="s">
        <v>9724</v>
      </c>
      <c r="U1111" s="2" t="s">
        <v>9715</v>
      </c>
      <c r="V1111" t="s">
        <v>7830</v>
      </c>
    </row>
    <row r="1112" spans="1:22" ht="15.75" hidden="1" thickBot="1" x14ac:dyDescent="0.3">
      <c r="A1112" t="s">
        <v>8269</v>
      </c>
      <c r="B1112" s="12" t="s">
        <v>10192</v>
      </c>
      <c r="C1112" t="s">
        <v>7503</v>
      </c>
      <c r="D1112" t="s">
        <v>0</v>
      </c>
      <c r="E1112">
        <v>1991</v>
      </c>
      <c r="F1112" t="s">
        <v>6678</v>
      </c>
      <c r="G1112" t="s">
        <v>6679</v>
      </c>
      <c r="H1112" s="2">
        <v>0</v>
      </c>
      <c r="I1112" s="2">
        <v>0</v>
      </c>
      <c r="J1112" s="2">
        <v>0</v>
      </c>
      <c r="K1112" s="14">
        <v>163</v>
      </c>
      <c r="L1112" s="2">
        <v>0</v>
      </c>
      <c r="M1112" s="2">
        <v>0</v>
      </c>
      <c r="N1112" s="2">
        <v>0</v>
      </c>
      <c r="O1112" s="2">
        <v>21.19</v>
      </c>
      <c r="P1112" s="2">
        <v>184.19</v>
      </c>
      <c r="Q1112"/>
      <c r="R1112" t="s">
        <v>9712</v>
      </c>
      <c r="S1112" t="s">
        <v>9717</v>
      </c>
      <c r="T1112" t="s">
        <v>9724</v>
      </c>
      <c r="U1112" s="2" t="s">
        <v>9715</v>
      </c>
      <c r="V1112" t="s">
        <v>7830</v>
      </c>
    </row>
    <row r="1113" spans="1:22" ht="15.75" hidden="1" thickBot="1" x14ac:dyDescent="0.3">
      <c r="A1113" t="s">
        <v>8269</v>
      </c>
      <c r="B1113" s="12" t="s">
        <v>10192</v>
      </c>
      <c r="C1113" t="s">
        <v>7503</v>
      </c>
      <c r="D1113" t="s">
        <v>0</v>
      </c>
      <c r="E1113">
        <v>52714</v>
      </c>
      <c r="F1113" t="s">
        <v>6776</v>
      </c>
      <c r="G1113" t="s">
        <v>6777</v>
      </c>
      <c r="H1113" s="2">
        <v>0</v>
      </c>
      <c r="I1113" s="2">
        <v>0</v>
      </c>
      <c r="J1113" s="2">
        <v>0</v>
      </c>
      <c r="K1113" s="14">
        <v>182.56</v>
      </c>
      <c r="L1113" s="2">
        <v>0</v>
      </c>
      <c r="M1113" s="2">
        <v>0</v>
      </c>
      <c r="N1113" s="2">
        <v>0</v>
      </c>
      <c r="O1113" s="2">
        <v>23.732800000000001</v>
      </c>
      <c r="P1113" s="2">
        <v>206.2928</v>
      </c>
      <c r="Q1113"/>
      <c r="R1113" t="s">
        <v>9712</v>
      </c>
      <c r="S1113" t="s">
        <v>9717</v>
      </c>
      <c r="T1113" t="s">
        <v>9724</v>
      </c>
      <c r="U1113" s="2" t="s">
        <v>9715</v>
      </c>
      <c r="V1113" t="s">
        <v>7830</v>
      </c>
    </row>
    <row r="1114" spans="1:22" ht="15.75" hidden="1" thickBot="1" x14ac:dyDescent="0.3">
      <c r="A1114" t="s">
        <v>8269</v>
      </c>
      <c r="B1114" s="12" t="s">
        <v>10192</v>
      </c>
      <c r="C1114" t="s">
        <v>7503</v>
      </c>
      <c r="D1114" t="s">
        <v>0</v>
      </c>
      <c r="E1114">
        <v>52697</v>
      </c>
      <c r="F1114" t="s">
        <v>6776</v>
      </c>
      <c r="G1114" t="s">
        <v>6777</v>
      </c>
      <c r="H1114" s="2">
        <v>0</v>
      </c>
      <c r="I1114" s="2">
        <v>0</v>
      </c>
      <c r="J1114" s="2">
        <v>0</v>
      </c>
      <c r="K1114" s="14">
        <v>1077.1199999999999</v>
      </c>
      <c r="L1114" s="2">
        <v>0</v>
      </c>
      <c r="M1114" s="2">
        <v>0</v>
      </c>
      <c r="N1114" s="2">
        <v>0</v>
      </c>
      <c r="O1114" s="2">
        <v>140.0256</v>
      </c>
      <c r="P1114" s="2">
        <v>1217.1455999999998</v>
      </c>
      <c r="Q1114"/>
      <c r="R1114" t="s">
        <v>9712</v>
      </c>
      <c r="S1114" t="s">
        <v>9717</v>
      </c>
      <c r="T1114" t="s">
        <v>9724</v>
      </c>
      <c r="U1114" s="2" t="s">
        <v>9715</v>
      </c>
      <c r="V1114" t="s">
        <v>7830</v>
      </c>
    </row>
    <row r="1115" spans="1:22" ht="15.75" hidden="1" thickBot="1" x14ac:dyDescent="0.3">
      <c r="A1115" t="s">
        <v>8269</v>
      </c>
      <c r="B1115" s="12" t="s">
        <v>10192</v>
      </c>
      <c r="C1115" t="s">
        <v>7503</v>
      </c>
      <c r="D1115" t="s">
        <v>0</v>
      </c>
      <c r="E1115">
        <v>14826</v>
      </c>
      <c r="F1115" t="s">
        <v>8931</v>
      </c>
      <c r="G1115" t="s">
        <v>8932</v>
      </c>
      <c r="H1115" s="2">
        <v>0</v>
      </c>
      <c r="I1115" s="2">
        <v>0</v>
      </c>
      <c r="J1115" s="2">
        <v>0</v>
      </c>
      <c r="K1115" s="14">
        <v>22.14</v>
      </c>
      <c r="L1115" s="2">
        <v>0</v>
      </c>
      <c r="M1115" s="2">
        <v>0</v>
      </c>
      <c r="N1115" s="2">
        <v>0</v>
      </c>
      <c r="O1115" s="2">
        <v>2.8782000000000001</v>
      </c>
      <c r="P1115" s="2">
        <v>25.0182</v>
      </c>
      <c r="Q1115"/>
      <c r="R1115" t="s">
        <v>9712</v>
      </c>
      <c r="S1115" t="s">
        <v>9717</v>
      </c>
      <c r="T1115" t="s">
        <v>9724</v>
      </c>
      <c r="U1115" s="2" t="s">
        <v>9715</v>
      </c>
      <c r="V1115" t="s">
        <v>7830</v>
      </c>
    </row>
    <row r="1116" spans="1:22" ht="15.75" hidden="1" thickBot="1" x14ac:dyDescent="0.3">
      <c r="A1116" t="s">
        <v>8269</v>
      </c>
      <c r="B1116" s="12" t="s">
        <v>10192</v>
      </c>
      <c r="C1116" t="s">
        <v>7503</v>
      </c>
      <c r="D1116" t="s">
        <v>0</v>
      </c>
      <c r="E1116">
        <v>14819</v>
      </c>
      <c r="F1116" t="s">
        <v>8931</v>
      </c>
      <c r="G1116" t="s">
        <v>8932</v>
      </c>
      <c r="H1116" s="2">
        <v>0</v>
      </c>
      <c r="I1116" s="2">
        <v>0</v>
      </c>
      <c r="J1116" s="2">
        <v>0</v>
      </c>
      <c r="K1116" s="14">
        <v>32</v>
      </c>
      <c r="L1116" s="2">
        <v>0</v>
      </c>
      <c r="M1116" s="2">
        <v>0</v>
      </c>
      <c r="N1116" s="2">
        <v>0</v>
      </c>
      <c r="O1116" s="2">
        <v>4.16</v>
      </c>
      <c r="P1116" s="2">
        <v>36.159999999999997</v>
      </c>
      <c r="Q1116"/>
      <c r="R1116" t="s">
        <v>9712</v>
      </c>
      <c r="S1116" t="s">
        <v>9717</v>
      </c>
      <c r="T1116" t="s">
        <v>9724</v>
      </c>
      <c r="U1116" s="2" t="s">
        <v>9715</v>
      </c>
      <c r="V1116" t="s">
        <v>7830</v>
      </c>
    </row>
    <row r="1117" spans="1:22" ht="15.75" hidden="1" thickBot="1" x14ac:dyDescent="0.3">
      <c r="A1117" t="s">
        <v>8269</v>
      </c>
      <c r="B1117" s="12" t="s">
        <v>10192</v>
      </c>
      <c r="C1117" t="s">
        <v>7503</v>
      </c>
      <c r="D1117" t="s">
        <v>0</v>
      </c>
      <c r="E1117">
        <v>8652</v>
      </c>
      <c r="F1117" t="s">
        <v>1446</v>
      </c>
      <c r="G1117" t="s">
        <v>1447</v>
      </c>
      <c r="H1117" s="2">
        <v>1.1399999999999999</v>
      </c>
      <c r="I1117" s="2">
        <v>0</v>
      </c>
      <c r="J1117" s="2">
        <v>0</v>
      </c>
      <c r="K1117" s="14">
        <v>12.27</v>
      </c>
      <c r="L1117" s="2">
        <v>0</v>
      </c>
      <c r="M1117" s="2">
        <v>0</v>
      </c>
      <c r="N1117" s="2">
        <v>0</v>
      </c>
      <c r="O1117" s="2">
        <v>1.5951</v>
      </c>
      <c r="P1117" s="2">
        <v>15.005100000000001</v>
      </c>
      <c r="Q1117"/>
      <c r="R1117" t="s">
        <v>9712</v>
      </c>
      <c r="S1117" t="s">
        <v>9717</v>
      </c>
      <c r="T1117" t="s">
        <v>9724</v>
      </c>
      <c r="U1117" s="2" t="s">
        <v>9715</v>
      </c>
      <c r="V1117" t="s">
        <v>7830</v>
      </c>
    </row>
    <row r="1118" spans="1:22" ht="15.75" hidden="1" thickBot="1" x14ac:dyDescent="0.3">
      <c r="A1118" t="s">
        <v>8269</v>
      </c>
      <c r="B1118" s="12" t="s">
        <v>10284</v>
      </c>
      <c r="C1118" t="s">
        <v>7503</v>
      </c>
      <c r="D1118" t="s">
        <v>0</v>
      </c>
      <c r="E1118">
        <v>855115</v>
      </c>
      <c r="F1118" t="s">
        <v>1359</v>
      </c>
      <c r="G1118" t="s">
        <v>1360</v>
      </c>
      <c r="H1118" s="2">
        <v>1.44</v>
      </c>
      <c r="I1118" s="2">
        <v>0</v>
      </c>
      <c r="J1118" s="2">
        <v>0</v>
      </c>
      <c r="K1118" s="14">
        <v>16.420000000000002</v>
      </c>
      <c r="L1118" s="2">
        <v>0</v>
      </c>
      <c r="M1118" s="2">
        <v>0</v>
      </c>
      <c r="N1118" s="2">
        <v>0</v>
      </c>
      <c r="O1118" s="2">
        <v>2.1346000000000003</v>
      </c>
      <c r="P1118" s="2">
        <v>19.994600000000002</v>
      </c>
      <c r="Q1118"/>
      <c r="R1118" t="s">
        <v>9712</v>
      </c>
      <c r="S1118" t="s">
        <v>9717</v>
      </c>
      <c r="T1118" t="s">
        <v>9724</v>
      </c>
      <c r="U1118" s="2" t="s">
        <v>9715</v>
      </c>
      <c r="V1118" t="s">
        <v>7830</v>
      </c>
    </row>
    <row r="1119" spans="1:22" ht="15.75" hidden="1" thickBot="1" x14ac:dyDescent="0.3">
      <c r="A1119" t="s">
        <v>8269</v>
      </c>
      <c r="B1119" s="12" t="s">
        <v>10191</v>
      </c>
      <c r="C1119" t="s">
        <v>7503</v>
      </c>
      <c r="D1119" t="s">
        <v>0</v>
      </c>
      <c r="E1119">
        <v>52657</v>
      </c>
      <c r="F1119" t="s">
        <v>6776</v>
      </c>
      <c r="G1119" t="s">
        <v>6777</v>
      </c>
      <c r="H1119" s="2">
        <v>0</v>
      </c>
      <c r="I1119" s="2">
        <v>0</v>
      </c>
      <c r="J1119" s="2">
        <v>0</v>
      </c>
      <c r="K1119" s="14">
        <v>52.16</v>
      </c>
      <c r="L1119" s="2">
        <v>0</v>
      </c>
      <c r="M1119" s="2">
        <v>0</v>
      </c>
      <c r="N1119" s="2">
        <v>0</v>
      </c>
      <c r="O1119" s="2">
        <v>6.7808000000000002</v>
      </c>
      <c r="P1119" s="2">
        <v>58.940799999999996</v>
      </c>
      <c r="Q1119"/>
      <c r="R1119" t="s">
        <v>9712</v>
      </c>
      <c r="S1119" t="s">
        <v>9717</v>
      </c>
      <c r="T1119" t="s">
        <v>9724</v>
      </c>
      <c r="U1119" s="2" t="s">
        <v>9715</v>
      </c>
      <c r="V1119" t="s">
        <v>7830</v>
      </c>
    </row>
    <row r="1120" spans="1:22" ht="15.75" hidden="1" thickBot="1" x14ac:dyDescent="0.3">
      <c r="A1120" t="s">
        <v>8269</v>
      </c>
      <c r="B1120" s="12" t="s">
        <v>10191</v>
      </c>
      <c r="C1120" t="s">
        <v>7503</v>
      </c>
      <c r="D1120" t="s">
        <v>0</v>
      </c>
      <c r="E1120">
        <v>20704</v>
      </c>
      <c r="F1120" t="s">
        <v>2158</v>
      </c>
      <c r="G1120" t="s">
        <v>2159</v>
      </c>
      <c r="H1120" s="2">
        <v>1.54</v>
      </c>
      <c r="I1120" s="2">
        <v>0</v>
      </c>
      <c r="J1120" s="2">
        <v>0</v>
      </c>
      <c r="K1120" s="14">
        <v>16.34</v>
      </c>
      <c r="L1120" s="2">
        <v>0</v>
      </c>
      <c r="M1120" s="2">
        <v>0</v>
      </c>
      <c r="N1120" s="2">
        <v>0</v>
      </c>
      <c r="O1120" s="2">
        <v>2.1242000000000001</v>
      </c>
      <c r="P1120" s="2">
        <v>20.004199999999997</v>
      </c>
      <c r="Q1120"/>
      <c r="R1120" t="s">
        <v>9712</v>
      </c>
      <c r="S1120" t="s">
        <v>9717</v>
      </c>
      <c r="T1120" t="s">
        <v>9724</v>
      </c>
      <c r="U1120" s="2" t="s">
        <v>9715</v>
      </c>
      <c r="V1120" t="s">
        <v>7830</v>
      </c>
    </row>
    <row r="1121" spans="1:22" ht="15.75" hidden="1" thickBot="1" x14ac:dyDescent="0.3">
      <c r="A1121" t="s">
        <v>8269</v>
      </c>
      <c r="B1121" s="12" t="s">
        <v>10190</v>
      </c>
      <c r="C1121" t="s">
        <v>7503</v>
      </c>
      <c r="D1121" t="s">
        <v>0</v>
      </c>
      <c r="E1121">
        <v>23944</v>
      </c>
      <c r="F1121" t="s">
        <v>1448</v>
      </c>
      <c r="G1121" t="s">
        <v>1449</v>
      </c>
      <c r="H1121" s="2">
        <v>0.38</v>
      </c>
      <c r="I1121" s="2">
        <v>0</v>
      </c>
      <c r="J1121" s="2">
        <v>0</v>
      </c>
      <c r="K1121" s="14">
        <v>4.09</v>
      </c>
      <c r="L1121" s="2">
        <v>0</v>
      </c>
      <c r="M1121" s="2">
        <v>0</v>
      </c>
      <c r="N1121" s="2">
        <v>0</v>
      </c>
      <c r="O1121" s="2">
        <v>0.53169999999999995</v>
      </c>
      <c r="P1121" s="2">
        <v>5.0016999999999996</v>
      </c>
      <c r="Q1121"/>
      <c r="R1121" t="s">
        <v>9712</v>
      </c>
      <c r="S1121" t="s">
        <v>9717</v>
      </c>
      <c r="T1121" t="s">
        <v>9724</v>
      </c>
      <c r="U1121" s="2" t="s">
        <v>9715</v>
      </c>
      <c r="V1121" t="s">
        <v>7830</v>
      </c>
    </row>
    <row r="1122" spans="1:22" ht="15.75" hidden="1" thickBot="1" x14ac:dyDescent="0.3">
      <c r="A1122" t="s">
        <v>8269</v>
      </c>
      <c r="B1122" s="12" t="s">
        <v>10190</v>
      </c>
      <c r="C1122" t="s">
        <v>7503</v>
      </c>
      <c r="D1122" t="s">
        <v>0</v>
      </c>
      <c r="E1122">
        <v>14764</v>
      </c>
      <c r="F1122" t="s">
        <v>8931</v>
      </c>
      <c r="G1122" t="s">
        <v>8932</v>
      </c>
      <c r="H1122" s="2">
        <v>0</v>
      </c>
      <c r="I1122" s="2">
        <v>0</v>
      </c>
      <c r="J1122" s="2">
        <v>0</v>
      </c>
      <c r="K1122" s="14">
        <v>13.68</v>
      </c>
      <c r="L1122" s="2">
        <v>0</v>
      </c>
      <c r="M1122" s="2">
        <v>0</v>
      </c>
      <c r="N1122" s="2">
        <v>0</v>
      </c>
      <c r="O1122" s="2">
        <v>1.7784</v>
      </c>
      <c r="P1122" s="2">
        <v>15.458399999999999</v>
      </c>
      <c r="Q1122"/>
      <c r="R1122" t="s">
        <v>9712</v>
      </c>
      <c r="S1122" t="s">
        <v>9717</v>
      </c>
      <c r="T1122" t="s">
        <v>9724</v>
      </c>
      <c r="U1122" s="2" t="s">
        <v>9715</v>
      </c>
      <c r="V1122" t="s">
        <v>7830</v>
      </c>
    </row>
    <row r="1123" spans="1:22" ht="15.75" hidden="1" thickBot="1" x14ac:dyDescent="0.3">
      <c r="A1123" t="s">
        <v>8269</v>
      </c>
      <c r="B1123" s="12" t="s">
        <v>10190</v>
      </c>
      <c r="C1123" t="s">
        <v>7503</v>
      </c>
      <c r="D1123" t="s">
        <v>0</v>
      </c>
      <c r="E1123">
        <v>32345285</v>
      </c>
      <c r="F1123" t="s">
        <v>3323</v>
      </c>
      <c r="G1123" t="s">
        <v>3324</v>
      </c>
      <c r="H1123" s="2">
        <v>0</v>
      </c>
      <c r="I1123" s="2">
        <v>0</v>
      </c>
      <c r="J1123" s="2">
        <v>0</v>
      </c>
      <c r="K1123" s="14">
        <v>37.159999999999997</v>
      </c>
      <c r="L1123" s="2">
        <v>0</v>
      </c>
      <c r="M1123" s="2">
        <v>0</v>
      </c>
      <c r="N1123" s="2">
        <v>0</v>
      </c>
      <c r="O1123" s="2">
        <v>4.8308</v>
      </c>
      <c r="P1123" s="2">
        <v>41.990799999999993</v>
      </c>
      <c r="Q1123"/>
      <c r="R1123" t="s">
        <v>9712</v>
      </c>
      <c r="S1123" t="s">
        <v>9717</v>
      </c>
      <c r="T1123" t="s">
        <v>9724</v>
      </c>
      <c r="U1123" s="2" t="s">
        <v>9715</v>
      </c>
      <c r="V1123" t="s">
        <v>7830</v>
      </c>
    </row>
    <row r="1124" spans="1:22" ht="15.75" hidden="1" thickBot="1" x14ac:dyDescent="0.3">
      <c r="A1124" t="s">
        <v>8269</v>
      </c>
      <c r="B1124" s="12" t="s">
        <v>10189</v>
      </c>
      <c r="C1124" t="s">
        <v>7503</v>
      </c>
      <c r="D1124" t="s">
        <v>0</v>
      </c>
      <c r="E1124">
        <v>107</v>
      </c>
      <c r="F1124" t="s">
        <v>10133</v>
      </c>
      <c r="G1124" t="s">
        <v>10134</v>
      </c>
      <c r="H1124" s="2">
        <v>0</v>
      </c>
      <c r="I1124" s="2">
        <v>0</v>
      </c>
      <c r="J1124" s="2">
        <v>0</v>
      </c>
      <c r="K1124" s="14">
        <v>52.75</v>
      </c>
      <c r="L1124" s="2">
        <v>0</v>
      </c>
      <c r="M1124" s="2">
        <v>0</v>
      </c>
      <c r="N1124" s="2">
        <v>0</v>
      </c>
      <c r="O1124" s="2">
        <v>6.8574999999999999</v>
      </c>
      <c r="P1124" s="2">
        <v>59.607500000000002</v>
      </c>
      <c r="Q1124"/>
      <c r="R1124" t="s">
        <v>9712</v>
      </c>
      <c r="S1124" t="s">
        <v>9717</v>
      </c>
      <c r="T1124" t="s">
        <v>9724</v>
      </c>
      <c r="U1124" s="2" t="s">
        <v>9715</v>
      </c>
      <c r="V1124" t="s">
        <v>7830</v>
      </c>
    </row>
    <row r="1125" spans="1:22" ht="15.75" hidden="1" thickBot="1" x14ac:dyDescent="0.3">
      <c r="A1125" t="s">
        <v>8269</v>
      </c>
      <c r="B1125" s="12" t="s">
        <v>10189</v>
      </c>
      <c r="C1125" t="s">
        <v>7503</v>
      </c>
      <c r="D1125" t="s">
        <v>0</v>
      </c>
      <c r="E1125">
        <v>6833</v>
      </c>
      <c r="F1125" t="s">
        <v>8871</v>
      </c>
      <c r="G1125" t="s">
        <v>8872</v>
      </c>
      <c r="H1125" s="2">
        <v>0</v>
      </c>
      <c r="I1125" s="2">
        <v>0</v>
      </c>
      <c r="J1125" s="2">
        <v>0</v>
      </c>
      <c r="K1125" s="14">
        <v>23.23</v>
      </c>
      <c r="L1125" s="2">
        <v>0</v>
      </c>
      <c r="M1125" s="2">
        <v>0</v>
      </c>
      <c r="N1125" s="2">
        <v>0</v>
      </c>
      <c r="O1125" s="2">
        <v>3.0199000000000003</v>
      </c>
      <c r="P1125" s="2">
        <v>26.2499</v>
      </c>
      <c r="Q1125"/>
      <c r="R1125" t="s">
        <v>9712</v>
      </c>
      <c r="S1125" t="s">
        <v>9717</v>
      </c>
      <c r="T1125" t="s">
        <v>9724</v>
      </c>
      <c r="U1125" s="2" t="s">
        <v>9715</v>
      </c>
      <c r="V1125" t="s">
        <v>7830</v>
      </c>
    </row>
    <row r="1126" spans="1:22" ht="15.75" hidden="1" thickBot="1" x14ac:dyDescent="0.3">
      <c r="A1126" t="s">
        <v>8269</v>
      </c>
      <c r="B1126" s="12" t="s">
        <v>10189</v>
      </c>
      <c r="C1126" t="s">
        <v>7503</v>
      </c>
      <c r="D1126" t="s">
        <v>0</v>
      </c>
      <c r="E1126">
        <v>10431</v>
      </c>
      <c r="F1126" t="s">
        <v>1385</v>
      </c>
      <c r="G1126" t="s">
        <v>1386</v>
      </c>
      <c r="H1126" s="2">
        <v>1.53</v>
      </c>
      <c r="I1126" s="2">
        <v>0</v>
      </c>
      <c r="J1126" s="2">
        <v>0</v>
      </c>
      <c r="K1126" s="14">
        <v>16.350000000000001</v>
      </c>
      <c r="L1126" s="2">
        <v>0</v>
      </c>
      <c r="M1126" s="2">
        <v>0</v>
      </c>
      <c r="N1126" s="2">
        <v>0</v>
      </c>
      <c r="O1126" s="2">
        <v>2.1255000000000002</v>
      </c>
      <c r="P1126" s="2">
        <v>20.005500000000001</v>
      </c>
      <c r="Q1126"/>
      <c r="R1126" t="s">
        <v>9712</v>
      </c>
      <c r="S1126" t="s">
        <v>9717</v>
      </c>
      <c r="T1126" t="s">
        <v>9724</v>
      </c>
      <c r="U1126" s="2" t="s">
        <v>9715</v>
      </c>
      <c r="V1126" t="s">
        <v>7830</v>
      </c>
    </row>
    <row r="1127" spans="1:22" ht="15.75" hidden="1" thickBot="1" x14ac:dyDescent="0.3">
      <c r="A1127" t="s">
        <v>8269</v>
      </c>
      <c r="B1127" s="12" t="s">
        <v>10189</v>
      </c>
      <c r="C1127" t="s">
        <v>7503</v>
      </c>
      <c r="D1127" t="s">
        <v>0</v>
      </c>
      <c r="E1127">
        <v>160</v>
      </c>
      <c r="F1127" t="s">
        <v>9124</v>
      </c>
      <c r="G1127" t="s">
        <v>9125</v>
      </c>
      <c r="H1127" s="2">
        <v>0</v>
      </c>
      <c r="I1127" s="2">
        <v>0</v>
      </c>
      <c r="J1127" s="2">
        <v>0</v>
      </c>
      <c r="K1127" s="14">
        <v>90.54</v>
      </c>
      <c r="L1127" s="2">
        <v>0</v>
      </c>
      <c r="M1127" s="2">
        <v>0</v>
      </c>
      <c r="N1127" s="2">
        <v>0</v>
      </c>
      <c r="O1127" s="2">
        <v>11.770200000000001</v>
      </c>
      <c r="P1127" s="2">
        <v>102.31020000000001</v>
      </c>
      <c r="Q1127"/>
      <c r="R1127" t="s">
        <v>9712</v>
      </c>
      <c r="S1127" t="s">
        <v>9717</v>
      </c>
      <c r="T1127" t="s">
        <v>9724</v>
      </c>
      <c r="U1127" s="2" t="s">
        <v>9715</v>
      </c>
      <c r="V1127" t="s">
        <v>7830</v>
      </c>
    </row>
    <row r="1128" spans="1:22" ht="15.75" hidden="1" thickBot="1" x14ac:dyDescent="0.3">
      <c r="A1128" t="s">
        <v>8269</v>
      </c>
      <c r="B1128" s="12" t="s">
        <v>10188</v>
      </c>
      <c r="C1128" t="s">
        <v>7503</v>
      </c>
      <c r="D1128" t="s">
        <v>0</v>
      </c>
      <c r="E1128">
        <v>7587</v>
      </c>
      <c r="F1128" t="s">
        <v>6674</v>
      </c>
      <c r="G1128" t="s">
        <v>6675</v>
      </c>
      <c r="H1128" s="2">
        <v>0</v>
      </c>
      <c r="I1128" s="2">
        <v>0</v>
      </c>
      <c r="J1128" s="2">
        <v>0</v>
      </c>
      <c r="K1128" s="14">
        <v>19.03</v>
      </c>
      <c r="L1128" s="2">
        <v>0</v>
      </c>
      <c r="M1128" s="2">
        <v>0</v>
      </c>
      <c r="N1128" s="2">
        <v>0</v>
      </c>
      <c r="O1128" s="2">
        <v>2.4739000000000004</v>
      </c>
      <c r="P1128" s="2">
        <v>21.503900000000002</v>
      </c>
      <c r="Q1128"/>
      <c r="R1128" t="s">
        <v>9712</v>
      </c>
      <c r="S1128" t="s">
        <v>9717</v>
      </c>
      <c r="T1128" t="s">
        <v>9724</v>
      </c>
      <c r="U1128" s="2" t="s">
        <v>9715</v>
      </c>
      <c r="V1128" t="s">
        <v>7830</v>
      </c>
    </row>
    <row r="1129" spans="1:22" ht="15.75" hidden="1" thickBot="1" x14ac:dyDescent="0.3">
      <c r="A1129" t="s">
        <v>8269</v>
      </c>
      <c r="B1129" s="12" t="s">
        <v>10188</v>
      </c>
      <c r="C1129" t="s">
        <v>7503</v>
      </c>
      <c r="D1129" t="s">
        <v>0</v>
      </c>
      <c r="E1129">
        <v>14657</v>
      </c>
      <c r="F1129" t="s">
        <v>8931</v>
      </c>
      <c r="G1129" t="s">
        <v>8932</v>
      </c>
      <c r="H1129" s="2">
        <v>0</v>
      </c>
      <c r="I1129" s="2">
        <v>0</v>
      </c>
      <c r="J1129" s="2">
        <v>0</v>
      </c>
      <c r="K1129" s="14">
        <v>54.2</v>
      </c>
      <c r="L1129" s="2">
        <v>0</v>
      </c>
      <c r="M1129" s="2">
        <v>0</v>
      </c>
      <c r="N1129" s="2">
        <v>0</v>
      </c>
      <c r="O1129" s="2">
        <v>7.0460000000000003</v>
      </c>
      <c r="P1129" s="2">
        <v>61.246000000000002</v>
      </c>
      <c r="Q1129"/>
      <c r="R1129" t="s">
        <v>9712</v>
      </c>
      <c r="S1129" t="s">
        <v>9717</v>
      </c>
      <c r="T1129" t="s">
        <v>9724</v>
      </c>
      <c r="U1129" s="2" t="s">
        <v>9715</v>
      </c>
      <c r="V1129" t="s">
        <v>7830</v>
      </c>
    </row>
    <row r="1130" spans="1:22" ht="15.75" hidden="1" thickBot="1" x14ac:dyDescent="0.3">
      <c r="A1130" t="s">
        <v>8269</v>
      </c>
      <c r="B1130" s="12" t="s">
        <v>10187</v>
      </c>
      <c r="C1130" t="s">
        <v>7503</v>
      </c>
      <c r="D1130" t="s">
        <v>0</v>
      </c>
      <c r="E1130">
        <v>7524</v>
      </c>
      <c r="F1130" t="s">
        <v>6674</v>
      </c>
      <c r="G1130" t="s">
        <v>6675</v>
      </c>
      <c r="H1130" s="2">
        <v>0</v>
      </c>
      <c r="I1130" s="2">
        <v>0</v>
      </c>
      <c r="J1130" s="2">
        <v>0</v>
      </c>
      <c r="K1130" s="14">
        <v>3.36</v>
      </c>
      <c r="L1130" s="2">
        <v>0</v>
      </c>
      <c r="M1130" s="2">
        <v>0</v>
      </c>
      <c r="N1130" s="2">
        <v>0</v>
      </c>
      <c r="O1130" s="2">
        <v>0.43680000000000002</v>
      </c>
      <c r="P1130" s="2">
        <v>3.7967999999999997</v>
      </c>
      <c r="Q1130"/>
      <c r="R1130" t="s">
        <v>9712</v>
      </c>
      <c r="S1130" t="s">
        <v>9717</v>
      </c>
      <c r="T1130" t="s">
        <v>9724</v>
      </c>
      <c r="U1130" s="2" t="s">
        <v>9715</v>
      </c>
      <c r="V1130" t="s">
        <v>7830</v>
      </c>
    </row>
    <row r="1131" spans="1:22" ht="15.75" hidden="1" thickBot="1" x14ac:dyDescent="0.3">
      <c r="A1131" t="s">
        <v>8269</v>
      </c>
      <c r="B1131" s="12" t="s">
        <v>10187</v>
      </c>
      <c r="C1131" t="s">
        <v>7503</v>
      </c>
      <c r="D1131" t="s">
        <v>0</v>
      </c>
      <c r="E1131">
        <v>7523</v>
      </c>
      <c r="F1131" t="s">
        <v>6674</v>
      </c>
      <c r="G1131" t="s">
        <v>6675</v>
      </c>
      <c r="H1131" s="2">
        <v>0</v>
      </c>
      <c r="I1131" s="2">
        <v>0</v>
      </c>
      <c r="J1131" s="2">
        <v>0</v>
      </c>
      <c r="K1131" s="14">
        <v>40.18</v>
      </c>
      <c r="L1131" s="2">
        <v>0</v>
      </c>
      <c r="M1131" s="2">
        <v>0</v>
      </c>
      <c r="N1131" s="2">
        <v>0</v>
      </c>
      <c r="O1131" s="2">
        <v>5.2233999999999998</v>
      </c>
      <c r="P1131" s="2">
        <v>45.403399999999998</v>
      </c>
      <c r="Q1131"/>
      <c r="R1131" t="s">
        <v>9712</v>
      </c>
      <c r="S1131" t="s">
        <v>9717</v>
      </c>
      <c r="T1131" t="s">
        <v>9724</v>
      </c>
      <c r="U1131" s="2" t="s">
        <v>9715</v>
      </c>
      <c r="V1131" t="s">
        <v>7830</v>
      </c>
    </row>
    <row r="1132" spans="1:22" ht="15.75" hidden="1" thickBot="1" x14ac:dyDescent="0.3">
      <c r="A1132" t="s">
        <v>8269</v>
      </c>
      <c r="B1132" s="12" t="s">
        <v>10187</v>
      </c>
      <c r="C1132" t="s">
        <v>7503</v>
      </c>
      <c r="D1132" t="s">
        <v>0</v>
      </c>
      <c r="E1132">
        <v>4568</v>
      </c>
      <c r="F1132" t="s">
        <v>8977</v>
      </c>
      <c r="G1132" t="s">
        <v>8978</v>
      </c>
      <c r="H1132" s="2">
        <v>2.41</v>
      </c>
      <c r="I1132" s="2">
        <v>0</v>
      </c>
      <c r="J1132" s="2">
        <v>0</v>
      </c>
      <c r="K1132" s="14">
        <v>27.96</v>
      </c>
      <c r="L1132" s="2">
        <v>0</v>
      </c>
      <c r="M1132" s="2">
        <v>0</v>
      </c>
      <c r="N1132" s="2">
        <v>0</v>
      </c>
      <c r="O1132" s="2">
        <v>3.6348000000000003</v>
      </c>
      <c r="P1132" s="2">
        <v>34.004800000000003</v>
      </c>
      <c r="Q1132"/>
      <c r="R1132" t="s">
        <v>9712</v>
      </c>
      <c r="S1132" t="s">
        <v>9717</v>
      </c>
      <c r="T1132" t="s">
        <v>9724</v>
      </c>
      <c r="U1132" s="2" t="s">
        <v>9715</v>
      </c>
      <c r="V1132" t="s">
        <v>7830</v>
      </c>
    </row>
    <row r="1133" spans="1:22" ht="15.75" hidden="1" thickBot="1" x14ac:dyDescent="0.3">
      <c r="A1133" t="s">
        <v>8269</v>
      </c>
      <c r="B1133" s="12" t="s">
        <v>10187</v>
      </c>
      <c r="C1133" t="s">
        <v>7503</v>
      </c>
      <c r="D1133" t="s">
        <v>0</v>
      </c>
      <c r="E1133">
        <v>6730</v>
      </c>
      <c r="F1133" t="s">
        <v>8871</v>
      </c>
      <c r="G1133" t="s">
        <v>8872</v>
      </c>
      <c r="H1133" s="2">
        <v>0</v>
      </c>
      <c r="I1133" s="2">
        <v>0</v>
      </c>
      <c r="J1133" s="2">
        <v>0</v>
      </c>
      <c r="K1133" s="14">
        <v>73.44</v>
      </c>
      <c r="L1133" s="2">
        <v>0</v>
      </c>
      <c r="M1133" s="2">
        <v>0</v>
      </c>
      <c r="N1133" s="2">
        <v>0</v>
      </c>
      <c r="O1133" s="2">
        <v>9.5472000000000001</v>
      </c>
      <c r="P1133" s="2">
        <v>82.987200000000001</v>
      </c>
      <c r="Q1133"/>
      <c r="R1133" t="s">
        <v>9712</v>
      </c>
      <c r="S1133" t="s">
        <v>9717</v>
      </c>
      <c r="T1133" t="s">
        <v>9724</v>
      </c>
      <c r="U1133" s="2" t="s">
        <v>9715</v>
      </c>
      <c r="V1133" t="s">
        <v>7830</v>
      </c>
    </row>
    <row r="1134" spans="1:22" ht="15.75" hidden="1" thickBot="1" x14ac:dyDescent="0.3">
      <c r="A1134" t="s">
        <v>8269</v>
      </c>
      <c r="B1134" s="12" t="s">
        <v>10187</v>
      </c>
      <c r="C1134" t="s">
        <v>7503</v>
      </c>
      <c r="D1134" t="s">
        <v>0</v>
      </c>
      <c r="E1134">
        <v>7428</v>
      </c>
      <c r="F1134" t="s">
        <v>1446</v>
      </c>
      <c r="G1134" t="s">
        <v>1447</v>
      </c>
      <c r="H1134" s="2">
        <v>1.5</v>
      </c>
      <c r="I1134" s="2">
        <v>0</v>
      </c>
      <c r="J1134" s="2">
        <v>0</v>
      </c>
      <c r="K1134" s="14">
        <v>16.37</v>
      </c>
      <c r="L1134" s="2">
        <v>0</v>
      </c>
      <c r="M1134" s="2">
        <v>0</v>
      </c>
      <c r="N1134" s="2">
        <v>0</v>
      </c>
      <c r="O1134" s="2">
        <v>2.1281000000000003</v>
      </c>
      <c r="P1134" s="2">
        <v>19.998100000000001</v>
      </c>
      <c r="Q1134"/>
      <c r="R1134" t="s">
        <v>9712</v>
      </c>
      <c r="S1134" t="s">
        <v>9717</v>
      </c>
      <c r="T1134" t="s">
        <v>9724</v>
      </c>
      <c r="U1134" s="2" t="s">
        <v>9715</v>
      </c>
      <c r="V1134" t="s">
        <v>7830</v>
      </c>
    </row>
    <row r="1135" spans="1:22" ht="15.75" hidden="1" thickBot="1" x14ac:dyDescent="0.3">
      <c r="A1135" t="s">
        <v>8269</v>
      </c>
      <c r="B1135" s="12" t="s">
        <v>10187</v>
      </c>
      <c r="C1135" t="s">
        <v>7503</v>
      </c>
      <c r="D1135" t="s">
        <v>0</v>
      </c>
      <c r="E1135">
        <v>4510</v>
      </c>
      <c r="F1135" t="s">
        <v>8977</v>
      </c>
      <c r="G1135" t="s">
        <v>8978</v>
      </c>
      <c r="H1135" s="2">
        <v>0.71</v>
      </c>
      <c r="I1135" s="2">
        <v>0</v>
      </c>
      <c r="J1135" s="2">
        <v>0</v>
      </c>
      <c r="K1135" s="14">
        <v>8.2200000000000006</v>
      </c>
      <c r="L1135" s="2">
        <v>0</v>
      </c>
      <c r="M1135" s="2">
        <v>0</v>
      </c>
      <c r="N1135" s="2">
        <v>0</v>
      </c>
      <c r="O1135" s="2">
        <v>1.0686000000000002</v>
      </c>
      <c r="P1135" s="2">
        <v>9.9985999999999997</v>
      </c>
      <c r="Q1135"/>
      <c r="R1135" t="s">
        <v>9712</v>
      </c>
      <c r="S1135" t="s">
        <v>9717</v>
      </c>
      <c r="T1135" t="s">
        <v>9724</v>
      </c>
      <c r="U1135" s="2" t="s">
        <v>9715</v>
      </c>
      <c r="V1135" t="s">
        <v>7830</v>
      </c>
    </row>
    <row r="1136" spans="1:22" ht="15.75" hidden="1" thickBot="1" x14ac:dyDescent="0.3">
      <c r="A1136" t="s">
        <v>8269</v>
      </c>
      <c r="B1136" s="12" t="s">
        <v>10187</v>
      </c>
      <c r="C1136" t="s">
        <v>7503</v>
      </c>
      <c r="D1136" t="s">
        <v>0</v>
      </c>
      <c r="E1136">
        <v>105</v>
      </c>
      <c r="F1136" t="s">
        <v>8881</v>
      </c>
      <c r="G1136" t="s">
        <v>8882</v>
      </c>
      <c r="H1136" s="2">
        <v>0</v>
      </c>
      <c r="I1136" s="2">
        <v>0</v>
      </c>
      <c r="J1136" s="2">
        <v>0</v>
      </c>
      <c r="K1136" s="14">
        <v>23.2</v>
      </c>
      <c r="L1136" s="2">
        <v>0</v>
      </c>
      <c r="M1136" s="2">
        <v>0</v>
      </c>
      <c r="N1136" s="2">
        <v>0</v>
      </c>
      <c r="O1136" s="2">
        <v>3.016</v>
      </c>
      <c r="P1136" s="2">
        <v>26.216000000000001</v>
      </c>
      <c r="Q1136"/>
      <c r="R1136" t="s">
        <v>9712</v>
      </c>
      <c r="S1136" t="s">
        <v>9717</v>
      </c>
      <c r="T1136" t="s">
        <v>9724</v>
      </c>
      <c r="U1136" s="2" t="s">
        <v>9715</v>
      </c>
      <c r="V1136" t="s">
        <v>7830</v>
      </c>
    </row>
    <row r="1137" spans="1:22" ht="15.75" hidden="1" thickBot="1" x14ac:dyDescent="0.3">
      <c r="A1137" t="s">
        <v>8269</v>
      </c>
      <c r="B1137" s="12" t="s">
        <v>10187</v>
      </c>
      <c r="C1137" t="s">
        <v>7503</v>
      </c>
      <c r="D1137" t="s">
        <v>0</v>
      </c>
      <c r="E1137">
        <v>99</v>
      </c>
      <c r="F1137" t="s">
        <v>8881</v>
      </c>
      <c r="G1137" t="s">
        <v>8882</v>
      </c>
      <c r="H1137" s="2">
        <v>0</v>
      </c>
      <c r="I1137" s="2">
        <v>0</v>
      </c>
      <c r="J1137" s="2">
        <v>0</v>
      </c>
      <c r="K1137" s="14">
        <v>13.45</v>
      </c>
      <c r="L1137" s="2">
        <v>0</v>
      </c>
      <c r="M1137" s="2">
        <v>0</v>
      </c>
      <c r="N1137" s="2">
        <v>0</v>
      </c>
      <c r="O1137" s="2">
        <v>1.7484999999999999</v>
      </c>
      <c r="P1137" s="2">
        <v>15.198499999999999</v>
      </c>
      <c r="Q1137"/>
      <c r="R1137" t="s">
        <v>9712</v>
      </c>
      <c r="S1137" t="s">
        <v>9717</v>
      </c>
      <c r="T1137" t="s">
        <v>9724</v>
      </c>
      <c r="U1137" s="2" t="s">
        <v>9715</v>
      </c>
      <c r="V1137" t="s">
        <v>7830</v>
      </c>
    </row>
    <row r="1138" spans="1:22" ht="15.75" hidden="1" thickBot="1" x14ac:dyDescent="0.3">
      <c r="A1138" t="s">
        <v>8269</v>
      </c>
      <c r="B1138" s="12" t="s">
        <v>10194</v>
      </c>
      <c r="C1138" t="s">
        <v>7503</v>
      </c>
      <c r="D1138" s="20" t="s">
        <v>9956</v>
      </c>
      <c r="E1138">
        <v>340</v>
      </c>
      <c r="F1138" t="s">
        <v>8881</v>
      </c>
      <c r="G1138" t="s">
        <v>8882</v>
      </c>
      <c r="H1138" s="2">
        <v>0</v>
      </c>
      <c r="I1138" s="2">
        <v>0</v>
      </c>
      <c r="J1138" s="2">
        <v>0</v>
      </c>
      <c r="K1138" s="14">
        <v>13.45</v>
      </c>
      <c r="L1138" s="2">
        <v>0</v>
      </c>
      <c r="M1138" s="2">
        <v>0</v>
      </c>
      <c r="N1138" s="2">
        <v>0</v>
      </c>
      <c r="O1138" s="2">
        <v>1.7484999999999999</v>
      </c>
      <c r="P1138" s="2">
        <v>15.198499999999999</v>
      </c>
      <c r="Q1138"/>
      <c r="R1138" t="s">
        <v>9712</v>
      </c>
      <c r="S1138" t="s">
        <v>9717</v>
      </c>
      <c r="T1138" t="s">
        <v>9724</v>
      </c>
      <c r="U1138" s="2" t="s">
        <v>9715</v>
      </c>
      <c r="V1138" t="s">
        <v>7830</v>
      </c>
    </row>
    <row r="1139" spans="1:22" ht="15.75" hidden="1" thickBot="1" x14ac:dyDescent="0.3">
      <c r="A1139" t="s">
        <v>8269</v>
      </c>
      <c r="B1139" s="12" t="s">
        <v>10187</v>
      </c>
      <c r="C1139" t="s">
        <v>7503</v>
      </c>
      <c r="D1139" t="s">
        <v>0</v>
      </c>
      <c r="E1139">
        <v>14602</v>
      </c>
      <c r="F1139" t="s">
        <v>8931</v>
      </c>
      <c r="G1139" t="s">
        <v>8932</v>
      </c>
      <c r="H1139" s="2">
        <v>0</v>
      </c>
      <c r="I1139" s="2">
        <v>0</v>
      </c>
      <c r="J1139" s="2">
        <v>0</v>
      </c>
      <c r="K1139" s="14">
        <v>51.52</v>
      </c>
      <c r="L1139" s="2">
        <v>0</v>
      </c>
      <c r="M1139" s="2">
        <v>0</v>
      </c>
      <c r="N1139" s="2">
        <v>0</v>
      </c>
      <c r="O1139" s="2">
        <v>6.6976000000000004</v>
      </c>
      <c r="P1139" s="2">
        <v>58.217600000000004</v>
      </c>
      <c r="Q1139"/>
      <c r="R1139" t="s">
        <v>9712</v>
      </c>
      <c r="S1139" t="s">
        <v>9717</v>
      </c>
      <c r="T1139" t="s">
        <v>9724</v>
      </c>
      <c r="U1139" s="2" t="s">
        <v>9715</v>
      </c>
      <c r="V1139" t="s">
        <v>7830</v>
      </c>
    </row>
    <row r="1140" spans="1:22" ht="15.75" hidden="1" thickBot="1" x14ac:dyDescent="0.3">
      <c r="A1140" t="s">
        <v>8269</v>
      </c>
      <c r="B1140" s="12" t="s">
        <v>10186</v>
      </c>
      <c r="C1140" t="s">
        <v>7503</v>
      </c>
      <c r="D1140" t="s">
        <v>0</v>
      </c>
      <c r="E1140">
        <v>52326</v>
      </c>
      <c r="F1140" t="s">
        <v>6776</v>
      </c>
      <c r="G1140" t="s">
        <v>6777</v>
      </c>
      <c r="H1140" s="2">
        <v>0</v>
      </c>
      <c r="I1140" s="2">
        <v>0</v>
      </c>
      <c r="J1140" s="2">
        <v>0</v>
      </c>
      <c r="K1140" s="14">
        <v>9.27</v>
      </c>
      <c r="L1140" s="2">
        <v>0</v>
      </c>
      <c r="M1140" s="2">
        <v>0</v>
      </c>
      <c r="N1140" s="2">
        <v>0</v>
      </c>
      <c r="O1140" s="2">
        <v>1.2051000000000001</v>
      </c>
      <c r="P1140" s="2">
        <v>10.475099999999999</v>
      </c>
      <c r="Q1140"/>
      <c r="R1140" t="s">
        <v>9712</v>
      </c>
      <c r="S1140" t="s">
        <v>9717</v>
      </c>
      <c r="T1140" t="s">
        <v>9724</v>
      </c>
      <c r="U1140" s="2" t="s">
        <v>9715</v>
      </c>
      <c r="V1140" t="s">
        <v>7830</v>
      </c>
    </row>
    <row r="1141" spans="1:22" ht="15.75" hidden="1" thickBot="1" x14ac:dyDescent="0.3">
      <c r="A1141" t="s">
        <v>8269</v>
      </c>
      <c r="B1141" s="12" t="s">
        <v>10186</v>
      </c>
      <c r="C1141" t="s">
        <v>7503</v>
      </c>
      <c r="D1141" t="s">
        <v>0</v>
      </c>
      <c r="E1141">
        <v>853</v>
      </c>
      <c r="G1141" t="s">
        <v>1503</v>
      </c>
      <c r="H1141" s="2">
        <v>1.52</v>
      </c>
      <c r="I1141" s="2">
        <v>0</v>
      </c>
      <c r="J1141" s="2">
        <v>0</v>
      </c>
      <c r="K1141" s="14">
        <v>16.350000000000001</v>
      </c>
      <c r="L1141" s="2">
        <v>0</v>
      </c>
      <c r="M1141" s="2">
        <v>0</v>
      </c>
      <c r="N1141" s="2">
        <v>0</v>
      </c>
      <c r="O1141" s="2">
        <v>2.1255000000000002</v>
      </c>
      <c r="P1141" s="2">
        <v>19.9955</v>
      </c>
      <c r="Q1141" t="s">
        <v>8464</v>
      </c>
      <c r="R1141" t="s">
        <v>9712</v>
      </c>
      <c r="S1141" t="s">
        <v>9717</v>
      </c>
      <c r="T1141" t="s">
        <v>9724</v>
      </c>
      <c r="U1141" s="2" t="s">
        <v>9715</v>
      </c>
      <c r="V1141" t="s">
        <v>7830</v>
      </c>
    </row>
    <row r="1142" spans="1:22" ht="15.75" hidden="1" thickBot="1" x14ac:dyDescent="0.3">
      <c r="A1142" t="s">
        <v>8269</v>
      </c>
      <c r="B1142" s="12" t="s">
        <v>10186</v>
      </c>
      <c r="C1142" t="s">
        <v>7503</v>
      </c>
      <c r="D1142" t="s">
        <v>0</v>
      </c>
      <c r="E1142">
        <v>16150</v>
      </c>
      <c r="F1142" t="s">
        <v>1359</v>
      </c>
      <c r="G1142" t="s">
        <v>1360</v>
      </c>
      <c r="H1142" s="2">
        <v>1.17</v>
      </c>
      <c r="I1142" s="2">
        <v>0</v>
      </c>
      <c r="J1142" s="2">
        <v>0</v>
      </c>
      <c r="K1142" s="14">
        <v>12.24</v>
      </c>
      <c r="L1142" s="2">
        <v>0</v>
      </c>
      <c r="M1142" s="2">
        <v>0</v>
      </c>
      <c r="N1142" s="2">
        <v>0</v>
      </c>
      <c r="O1142" s="2">
        <v>1.5912000000000002</v>
      </c>
      <c r="P1142" s="2">
        <v>15.001200000000001</v>
      </c>
      <c r="Q1142"/>
      <c r="R1142" t="s">
        <v>9712</v>
      </c>
      <c r="S1142" t="s">
        <v>9717</v>
      </c>
      <c r="T1142" t="s">
        <v>9724</v>
      </c>
      <c r="U1142" s="2" t="s">
        <v>9715</v>
      </c>
      <c r="V1142" t="s">
        <v>7830</v>
      </c>
    </row>
    <row r="1143" spans="1:22" ht="15.75" hidden="1" thickBot="1" x14ac:dyDescent="0.3">
      <c r="A1143" t="s">
        <v>8269</v>
      </c>
      <c r="B1143" s="12" t="s">
        <v>10186</v>
      </c>
      <c r="C1143" t="s">
        <v>7503</v>
      </c>
      <c r="D1143" t="s">
        <v>0</v>
      </c>
      <c r="E1143">
        <v>50</v>
      </c>
      <c r="F1143" t="s">
        <v>9959</v>
      </c>
      <c r="G1143" t="s">
        <v>9960</v>
      </c>
      <c r="H1143" s="2">
        <v>0</v>
      </c>
      <c r="I1143" s="2">
        <v>0</v>
      </c>
      <c r="J1143" s="2">
        <v>0</v>
      </c>
      <c r="K1143" s="14">
        <v>15</v>
      </c>
      <c r="L1143" s="2">
        <v>0</v>
      </c>
      <c r="M1143" s="2">
        <v>0</v>
      </c>
      <c r="N1143" s="2">
        <v>0</v>
      </c>
      <c r="O1143" s="2">
        <v>1.9500000000000002</v>
      </c>
      <c r="P1143" s="2">
        <v>16.95</v>
      </c>
      <c r="Q1143"/>
      <c r="R1143" t="s">
        <v>9712</v>
      </c>
      <c r="S1143" t="s">
        <v>9717</v>
      </c>
      <c r="T1143" t="s">
        <v>9724</v>
      </c>
      <c r="U1143" s="2" t="s">
        <v>9715</v>
      </c>
      <c r="V1143" t="s">
        <v>7830</v>
      </c>
    </row>
    <row r="1144" spans="1:22" ht="15.75" hidden="1" thickBot="1" x14ac:dyDescent="0.3">
      <c r="A1144" t="s">
        <v>8269</v>
      </c>
      <c r="B1144" s="12" t="s">
        <v>10186</v>
      </c>
      <c r="C1144" t="s">
        <v>7503</v>
      </c>
      <c r="D1144" t="s">
        <v>0</v>
      </c>
      <c r="E1144">
        <v>881</v>
      </c>
      <c r="F1144" t="s">
        <v>8823</v>
      </c>
      <c r="G1144" t="s">
        <v>8824</v>
      </c>
      <c r="H1144" s="2">
        <v>0</v>
      </c>
      <c r="I1144" s="2">
        <v>0</v>
      </c>
      <c r="J1144" s="2">
        <v>0</v>
      </c>
      <c r="K1144" s="14">
        <v>23.01</v>
      </c>
      <c r="L1144" s="2">
        <v>0</v>
      </c>
      <c r="M1144" s="2">
        <v>0</v>
      </c>
      <c r="N1144" s="2">
        <v>0</v>
      </c>
      <c r="O1144" s="2">
        <v>2.9913000000000003</v>
      </c>
      <c r="P1144" s="2">
        <v>26.001300000000001</v>
      </c>
      <c r="Q1144"/>
      <c r="R1144" t="s">
        <v>9712</v>
      </c>
      <c r="S1144" t="s">
        <v>9717</v>
      </c>
      <c r="T1144" t="s">
        <v>9724</v>
      </c>
      <c r="U1144" s="2" t="s">
        <v>9715</v>
      </c>
      <c r="V1144" t="s">
        <v>7830</v>
      </c>
    </row>
    <row r="1145" spans="1:22" ht="15.75" hidden="1" thickBot="1" x14ac:dyDescent="0.3">
      <c r="A1145" t="s">
        <v>8269</v>
      </c>
      <c r="B1145" s="12" t="s">
        <v>10185</v>
      </c>
      <c r="C1145" t="s">
        <v>7503</v>
      </c>
      <c r="D1145" t="s">
        <v>0</v>
      </c>
      <c r="E1145">
        <v>23795</v>
      </c>
      <c r="F1145" t="s">
        <v>1448</v>
      </c>
      <c r="G1145" t="s">
        <v>1449</v>
      </c>
      <c r="H1145" s="2">
        <v>0.38</v>
      </c>
      <c r="I1145" s="2">
        <v>0</v>
      </c>
      <c r="J1145" s="2">
        <v>0</v>
      </c>
      <c r="K1145" s="14">
        <v>4.09</v>
      </c>
      <c r="L1145" s="2">
        <v>0</v>
      </c>
      <c r="M1145" s="2">
        <v>0</v>
      </c>
      <c r="N1145" s="2">
        <v>0</v>
      </c>
      <c r="O1145" s="2">
        <v>0.53169999999999995</v>
      </c>
      <c r="P1145" s="2">
        <v>5.0016999999999996</v>
      </c>
      <c r="Q1145"/>
      <c r="R1145" t="s">
        <v>9712</v>
      </c>
      <c r="S1145" t="s">
        <v>9717</v>
      </c>
      <c r="T1145" t="s">
        <v>9724</v>
      </c>
      <c r="U1145" s="2" t="s">
        <v>9715</v>
      </c>
      <c r="V1145" t="s">
        <v>7830</v>
      </c>
    </row>
    <row r="1146" spans="1:22" ht="15.75" hidden="1" thickBot="1" x14ac:dyDescent="0.3">
      <c r="A1146" t="s">
        <v>8269</v>
      </c>
      <c r="B1146" s="12" t="s">
        <v>10185</v>
      </c>
      <c r="C1146" t="s">
        <v>7503</v>
      </c>
      <c r="D1146" t="s">
        <v>0</v>
      </c>
      <c r="E1146">
        <v>22064</v>
      </c>
      <c r="F1146" t="s">
        <v>8908</v>
      </c>
      <c r="G1146" t="s">
        <v>8909</v>
      </c>
      <c r="H1146" s="2">
        <v>0</v>
      </c>
      <c r="I1146" s="2">
        <v>0</v>
      </c>
      <c r="J1146" s="2">
        <v>0</v>
      </c>
      <c r="K1146" s="14">
        <v>3.32</v>
      </c>
      <c r="L1146" s="2">
        <v>0</v>
      </c>
      <c r="M1146" s="2">
        <v>0</v>
      </c>
      <c r="N1146" s="2">
        <v>0</v>
      </c>
      <c r="O1146" s="2">
        <v>0.43159999999999998</v>
      </c>
      <c r="P1146" s="2">
        <v>3.7515999999999998</v>
      </c>
      <c r="Q1146"/>
      <c r="R1146" t="s">
        <v>9712</v>
      </c>
      <c r="S1146" t="s">
        <v>9717</v>
      </c>
      <c r="T1146" t="s">
        <v>9724</v>
      </c>
      <c r="U1146" s="2" t="s">
        <v>9715</v>
      </c>
      <c r="V1146" t="s">
        <v>7830</v>
      </c>
    </row>
    <row r="1147" spans="1:22" ht="15.75" hidden="1" thickBot="1" x14ac:dyDescent="0.3">
      <c r="A1147" t="s">
        <v>8269</v>
      </c>
      <c r="B1147" s="12" t="s">
        <v>10185</v>
      </c>
      <c r="C1147" t="s">
        <v>7503</v>
      </c>
      <c r="D1147" t="s">
        <v>0</v>
      </c>
      <c r="E1147">
        <v>65</v>
      </c>
      <c r="F1147" t="s">
        <v>8881</v>
      </c>
      <c r="G1147" t="s">
        <v>8882</v>
      </c>
      <c r="H1147" s="2">
        <v>0</v>
      </c>
      <c r="I1147" s="2">
        <v>0</v>
      </c>
      <c r="J1147" s="2">
        <v>0</v>
      </c>
      <c r="K1147" s="14">
        <v>70</v>
      </c>
      <c r="L1147" s="2">
        <v>0</v>
      </c>
      <c r="M1147" s="2">
        <v>0</v>
      </c>
      <c r="N1147" s="2">
        <v>0</v>
      </c>
      <c r="O1147" s="2">
        <v>9.1</v>
      </c>
      <c r="P1147" s="2">
        <v>79.099999999999994</v>
      </c>
      <c r="Q1147"/>
      <c r="R1147" t="s">
        <v>9712</v>
      </c>
      <c r="S1147" t="s">
        <v>9717</v>
      </c>
      <c r="T1147" t="s">
        <v>9724</v>
      </c>
      <c r="U1147" s="2" t="s">
        <v>9715</v>
      </c>
      <c r="V1147" t="s">
        <v>7830</v>
      </c>
    </row>
    <row r="1148" spans="1:22" ht="15.75" hidden="1" thickBot="1" x14ac:dyDescent="0.3">
      <c r="A1148" t="s">
        <v>8269</v>
      </c>
      <c r="B1148" s="12" t="s">
        <v>10184</v>
      </c>
      <c r="C1148" t="s">
        <v>7503</v>
      </c>
      <c r="D1148" t="s">
        <v>0</v>
      </c>
      <c r="E1148">
        <v>150</v>
      </c>
      <c r="F1148" t="s">
        <v>8916</v>
      </c>
      <c r="G1148" t="s">
        <v>8917</v>
      </c>
      <c r="H1148" s="2">
        <v>0</v>
      </c>
      <c r="I1148" s="2">
        <v>0</v>
      </c>
      <c r="J1148" s="2">
        <v>0</v>
      </c>
      <c r="K1148" s="14">
        <v>41.74</v>
      </c>
      <c r="L1148" s="2">
        <v>0</v>
      </c>
      <c r="M1148" s="2">
        <v>0</v>
      </c>
      <c r="N1148" s="2">
        <v>0</v>
      </c>
      <c r="O1148" s="2">
        <v>5.4262000000000006</v>
      </c>
      <c r="P1148" s="2">
        <v>47.166200000000003</v>
      </c>
      <c r="Q1148"/>
      <c r="R1148" t="s">
        <v>9712</v>
      </c>
      <c r="S1148" t="s">
        <v>9717</v>
      </c>
      <c r="T1148" t="s">
        <v>9724</v>
      </c>
      <c r="U1148" s="2" t="s">
        <v>9715</v>
      </c>
      <c r="V1148" t="s">
        <v>7830</v>
      </c>
    </row>
    <row r="1149" spans="1:22" ht="15.75" hidden="1" thickBot="1" x14ac:dyDescent="0.3">
      <c r="A1149" t="s">
        <v>8269</v>
      </c>
      <c r="B1149" s="12" t="s">
        <v>10184</v>
      </c>
      <c r="C1149" t="s">
        <v>7503</v>
      </c>
      <c r="D1149" t="s">
        <v>0</v>
      </c>
      <c r="E1149">
        <v>52241</v>
      </c>
      <c r="F1149" t="s">
        <v>6776</v>
      </c>
      <c r="G1149" t="s">
        <v>6777</v>
      </c>
      <c r="H1149" s="2">
        <v>0</v>
      </c>
      <c r="I1149" s="2">
        <v>0</v>
      </c>
      <c r="J1149" s="2">
        <v>0</v>
      </c>
      <c r="K1149" s="14">
        <v>11.53</v>
      </c>
      <c r="L1149" s="2">
        <v>0</v>
      </c>
      <c r="M1149" s="2">
        <v>0</v>
      </c>
      <c r="N1149" s="2">
        <v>0</v>
      </c>
      <c r="O1149" s="2">
        <v>1.4988999999999999</v>
      </c>
      <c r="P1149" s="2">
        <v>13.0289</v>
      </c>
      <c r="Q1149"/>
      <c r="R1149" t="s">
        <v>9712</v>
      </c>
      <c r="S1149" t="s">
        <v>9717</v>
      </c>
      <c r="T1149" t="s">
        <v>9724</v>
      </c>
      <c r="U1149" s="2" t="s">
        <v>9715</v>
      </c>
      <c r="V1149" t="s">
        <v>7830</v>
      </c>
    </row>
    <row r="1150" spans="1:22" ht="15.75" hidden="1" thickBot="1" x14ac:dyDescent="0.3">
      <c r="A1150" t="s">
        <v>8269</v>
      </c>
      <c r="B1150" s="12" t="s">
        <v>10184</v>
      </c>
      <c r="C1150" t="s">
        <v>7503</v>
      </c>
      <c r="D1150" t="s">
        <v>0</v>
      </c>
      <c r="E1150">
        <v>825</v>
      </c>
      <c r="G1150" t="s">
        <v>1503</v>
      </c>
      <c r="H1150" s="2">
        <v>0.3</v>
      </c>
      <c r="I1150" s="2">
        <v>0</v>
      </c>
      <c r="J1150" s="2">
        <v>0</v>
      </c>
      <c r="K1150" s="14">
        <v>3.27</v>
      </c>
      <c r="L1150" s="2">
        <v>0</v>
      </c>
      <c r="M1150" s="2">
        <v>0</v>
      </c>
      <c r="N1150" s="2">
        <v>0</v>
      </c>
      <c r="O1150" s="2">
        <v>0.42510000000000003</v>
      </c>
      <c r="P1150" s="2">
        <v>3.9950999999999999</v>
      </c>
      <c r="Q1150" t="s">
        <v>8464</v>
      </c>
      <c r="R1150" t="s">
        <v>9712</v>
      </c>
      <c r="S1150" t="s">
        <v>9717</v>
      </c>
      <c r="T1150" t="s">
        <v>9724</v>
      </c>
      <c r="U1150" s="2" t="s">
        <v>9715</v>
      </c>
      <c r="V1150" t="s">
        <v>7830</v>
      </c>
    </row>
    <row r="1151" spans="1:22" ht="15.75" hidden="1" thickBot="1" x14ac:dyDescent="0.3">
      <c r="A1151" t="s">
        <v>8269</v>
      </c>
      <c r="B1151" s="12" t="s">
        <v>10184</v>
      </c>
      <c r="C1151" t="s">
        <v>7503</v>
      </c>
      <c r="D1151" t="s">
        <v>0</v>
      </c>
      <c r="E1151">
        <v>53</v>
      </c>
      <c r="F1151" t="s">
        <v>8881</v>
      </c>
      <c r="G1151" t="s">
        <v>8882</v>
      </c>
      <c r="H1151" s="2">
        <v>0</v>
      </c>
      <c r="I1151" s="2">
        <v>0</v>
      </c>
      <c r="J1151" s="2">
        <v>0</v>
      </c>
      <c r="K1151" s="14">
        <v>21</v>
      </c>
      <c r="L1151" s="2">
        <v>0</v>
      </c>
      <c r="M1151" s="2">
        <v>0</v>
      </c>
      <c r="N1151" s="2">
        <v>0</v>
      </c>
      <c r="O1151" s="2">
        <v>2.73</v>
      </c>
      <c r="P1151" s="2">
        <v>23.73</v>
      </c>
      <c r="Q1151"/>
      <c r="R1151" t="s">
        <v>9712</v>
      </c>
      <c r="S1151" t="s">
        <v>9717</v>
      </c>
      <c r="T1151" t="s">
        <v>9724</v>
      </c>
      <c r="U1151" s="2" t="s">
        <v>9715</v>
      </c>
      <c r="V1151" t="s">
        <v>7830</v>
      </c>
    </row>
    <row r="1152" spans="1:22" ht="15.75" hidden="1" thickBot="1" x14ac:dyDescent="0.3">
      <c r="A1152" t="s">
        <v>8269</v>
      </c>
      <c r="B1152" s="12" t="s">
        <v>10184</v>
      </c>
      <c r="C1152" t="s">
        <v>7503</v>
      </c>
      <c r="D1152" t="s">
        <v>0</v>
      </c>
      <c r="E1152">
        <v>44</v>
      </c>
      <c r="F1152" t="s">
        <v>8881</v>
      </c>
      <c r="G1152" t="s">
        <v>8882</v>
      </c>
      <c r="H1152" s="2">
        <v>0</v>
      </c>
      <c r="I1152" s="2">
        <v>0</v>
      </c>
      <c r="J1152" s="2">
        <v>0</v>
      </c>
      <c r="K1152" s="14">
        <v>8.6999999999999993</v>
      </c>
      <c r="L1152" s="2">
        <v>0</v>
      </c>
      <c r="M1152" s="2">
        <v>0</v>
      </c>
      <c r="N1152" s="2">
        <v>0</v>
      </c>
      <c r="O1152" s="2">
        <v>1.131</v>
      </c>
      <c r="P1152" s="2">
        <v>9.8309999999999995</v>
      </c>
      <c r="Q1152"/>
      <c r="R1152" t="s">
        <v>9712</v>
      </c>
      <c r="S1152" t="s">
        <v>9717</v>
      </c>
      <c r="T1152" t="s">
        <v>9724</v>
      </c>
      <c r="U1152" s="2" t="s">
        <v>9715</v>
      </c>
      <c r="V1152" t="s">
        <v>7830</v>
      </c>
    </row>
    <row r="1153" spans="1:22" ht="15.75" hidden="1" thickBot="1" x14ac:dyDescent="0.3">
      <c r="A1153" t="s">
        <v>8269</v>
      </c>
      <c r="B1153" s="12" t="s">
        <v>10184</v>
      </c>
      <c r="C1153" t="s">
        <v>7503</v>
      </c>
      <c r="D1153" t="s">
        <v>0</v>
      </c>
      <c r="E1153">
        <v>56</v>
      </c>
      <c r="F1153" t="s">
        <v>8881</v>
      </c>
      <c r="G1153" t="s">
        <v>8882</v>
      </c>
      <c r="H1153" s="2">
        <v>0</v>
      </c>
      <c r="I1153" s="2">
        <v>0</v>
      </c>
      <c r="J1153" s="2">
        <v>0</v>
      </c>
      <c r="K1153" s="14">
        <v>140</v>
      </c>
      <c r="L1153" s="2">
        <v>0</v>
      </c>
      <c r="M1153" s="2">
        <v>0</v>
      </c>
      <c r="N1153" s="2">
        <v>0</v>
      </c>
      <c r="O1153" s="2">
        <v>18.2</v>
      </c>
      <c r="P1153" s="2">
        <v>158.19999999999999</v>
      </c>
      <c r="Q1153"/>
      <c r="R1153" t="s">
        <v>9712</v>
      </c>
      <c r="S1153" t="s">
        <v>9717</v>
      </c>
      <c r="T1153" t="s">
        <v>9724</v>
      </c>
      <c r="U1153" s="2" t="s">
        <v>9715</v>
      </c>
      <c r="V1153" t="s">
        <v>7830</v>
      </c>
    </row>
    <row r="1154" spans="1:22" ht="15.75" hidden="1" thickBot="1" x14ac:dyDescent="0.3">
      <c r="A1154" t="s">
        <v>8269</v>
      </c>
      <c r="B1154" s="12" t="s">
        <v>10184</v>
      </c>
      <c r="C1154" t="s">
        <v>7503</v>
      </c>
      <c r="D1154" t="s">
        <v>0</v>
      </c>
      <c r="E1154">
        <v>63</v>
      </c>
      <c r="F1154" t="s">
        <v>8881</v>
      </c>
      <c r="G1154" t="s">
        <v>8882</v>
      </c>
      <c r="H1154" s="2">
        <v>0</v>
      </c>
      <c r="I1154" s="2">
        <v>0</v>
      </c>
      <c r="J1154" s="2">
        <v>0</v>
      </c>
      <c r="K1154" s="14">
        <v>15</v>
      </c>
      <c r="L1154" s="2">
        <v>0</v>
      </c>
      <c r="M1154" s="2">
        <v>0</v>
      </c>
      <c r="N1154" s="2">
        <v>0</v>
      </c>
      <c r="O1154" s="2">
        <v>1.9500000000000002</v>
      </c>
      <c r="P1154" s="2">
        <v>16.95</v>
      </c>
      <c r="Q1154"/>
      <c r="R1154" t="s">
        <v>9712</v>
      </c>
      <c r="S1154" t="s">
        <v>9717</v>
      </c>
      <c r="T1154" t="s">
        <v>9724</v>
      </c>
      <c r="U1154" s="2" t="s">
        <v>9715</v>
      </c>
      <c r="V1154" t="s">
        <v>7830</v>
      </c>
    </row>
    <row r="1155" spans="1:22" ht="15.75" hidden="1" thickBot="1" x14ac:dyDescent="0.3">
      <c r="A1155" t="s">
        <v>8269</v>
      </c>
      <c r="B1155" s="12" t="s">
        <v>10183</v>
      </c>
      <c r="C1155" t="s">
        <v>7503</v>
      </c>
      <c r="D1155" t="s">
        <v>0</v>
      </c>
      <c r="E1155">
        <v>6499</v>
      </c>
      <c r="F1155" t="s">
        <v>8871</v>
      </c>
      <c r="G1155" t="s">
        <v>8872</v>
      </c>
      <c r="H1155" s="2">
        <v>0</v>
      </c>
      <c r="I1155" s="2">
        <v>0</v>
      </c>
      <c r="J1155" s="2">
        <v>0</v>
      </c>
      <c r="K1155" s="14">
        <v>128.13999999999999</v>
      </c>
      <c r="L1155" s="2">
        <v>0</v>
      </c>
      <c r="M1155" s="2">
        <v>0</v>
      </c>
      <c r="N1155" s="2">
        <v>0</v>
      </c>
      <c r="O1155" s="2">
        <v>16.658199999999997</v>
      </c>
      <c r="P1155" s="2">
        <v>144.79819999999998</v>
      </c>
      <c r="Q1155"/>
      <c r="R1155" t="s">
        <v>9712</v>
      </c>
      <c r="S1155" t="s">
        <v>9717</v>
      </c>
      <c r="T1155" t="s">
        <v>9724</v>
      </c>
      <c r="U1155" s="2" t="s">
        <v>9715</v>
      </c>
      <c r="V1155" t="s">
        <v>7830</v>
      </c>
    </row>
    <row r="1156" spans="1:22" ht="15.75" hidden="1" thickBot="1" x14ac:dyDescent="0.3">
      <c r="A1156" t="s">
        <v>8269</v>
      </c>
      <c r="B1156" s="12" t="s">
        <v>10182</v>
      </c>
      <c r="C1156" t="s">
        <v>7503</v>
      </c>
      <c r="D1156" t="s">
        <v>0</v>
      </c>
      <c r="E1156">
        <v>52129</v>
      </c>
      <c r="F1156" t="s">
        <v>6776</v>
      </c>
      <c r="G1156" t="s">
        <v>6777</v>
      </c>
      <c r="H1156" s="2">
        <v>0</v>
      </c>
      <c r="I1156" s="2">
        <v>0</v>
      </c>
      <c r="J1156" s="2">
        <v>0</v>
      </c>
      <c r="K1156" s="14">
        <v>22.5</v>
      </c>
      <c r="L1156" s="2">
        <v>0</v>
      </c>
      <c r="M1156" s="2">
        <v>0</v>
      </c>
      <c r="N1156" s="2">
        <v>0</v>
      </c>
      <c r="O1156" s="2">
        <v>2.9250000000000003</v>
      </c>
      <c r="P1156" s="2">
        <v>25.425000000000001</v>
      </c>
      <c r="Q1156"/>
      <c r="R1156" t="s">
        <v>9712</v>
      </c>
      <c r="S1156" t="s">
        <v>9717</v>
      </c>
      <c r="T1156" t="s">
        <v>9724</v>
      </c>
      <c r="U1156" s="2" t="s">
        <v>9715</v>
      </c>
      <c r="V1156" t="s">
        <v>7830</v>
      </c>
    </row>
    <row r="1157" spans="1:22" ht="15.75" hidden="1" thickBot="1" x14ac:dyDescent="0.3">
      <c r="A1157" t="s">
        <v>8269</v>
      </c>
      <c r="B1157" s="12" t="s">
        <v>10182</v>
      </c>
      <c r="C1157" t="s">
        <v>7503</v>
      </c>
      <c r="D1157" t="s">
        <v>0</v>
      </c>
      <c r="E1157">
        <v>4386</v>
      </c>
      <c r="F1157" t="s">
        <v>6776</v>
      </c>
      <c r="G1157" t="s">
        <v>6777</v>
      </c>
      <c r="H1157" s="2">
        <v>0</v>
      </c>
      <c r="I1157" s="2">
        <v>0</v>
      </c>
      <c r="J1157" s="2">
        <v>0</v>
      </c>
      <c r="K1157" s="14">
        <v>10.3</v>
      </c>
      <c r="L1157" s="2">
        <v>0</v>
      </c>
      <c r="M1157" s="2">
        <v>0</v>
      </c>
      <c r="N1157" s="2">
        <v>0</v>
      </c>
      <c r="O1157" s="2">
        <v>1.3390000000000002</v>
      </c>
      <c r="P1157" s="2">
        <v>11.639000000000001</v>
      </c>
      <c r="Q1157"/>
      <c r="R1157" t="s">
        <v>9712</v>
      </c>
      <c r="S1157" t="s">
        <v>9717</v>
      </c>
      <c r="T1157" t="s">
        <v>9724</v>
      </c>
      <c r="U1157" s="2" t="s">
        <v>9715</v>
      </c>
      <c r="V1157" t="s">
        <v>7830</v>
      </c>
    </row>
    <row r="1158" spans="1:22" ht="15.75" hidden="1" thickBot="1" x14ac:dyDescent="0.3">
      <c r="A1158" t="s">
        <v>8269</v>
      </c>
      <c r="B1158" s="12" t="s">
        <v>10182</v>
      </c>
      <c r="C1158" t="s">
        <v>7503</v>
      </c>
      <c r="D1158" t="s">
        <v>0</v>
      </c>
      <c r="E1158">
        <v>1535</v>
      </c>
      <c r="F1158" t="s">
        <v>5960</v>
      </c>
      <c r="G1158" t="s">
        <v>5961</v>
      </c>
      <c r="H1158" s="2">
        <v>0</v>
      </c>
      <c r="I1158" s="2">
        <v>0</v>
      </c>
      <c r="J1158" s="2">
        <v>0</v>
      </c>
      <c r="K1158" s="14">
        <v>86.36</v>
      </c>
      <c r="L1158" s="2">
        <v>0</v>
      </c>
      <c r="M1158" s="2">
        <v>0</v>
      </c>
      <c r="N1158" s="2">
        <v>0</v>
      </c>
      <c r="O1158" s="2">
        <v>11.226800000000001</v>
      </c>
      <c r="P1158" s="2">
        <v>97.586799999999997</v>
      </c>
      <c r="Q1158"/>
      <c r="R1158" t="s">
        <v>9712</v>
      </c>
      <c r="S1158" t="s">
        <v>9717</v>
      </c>
      <c r="T1158" t="s">
        <v>9724</v>
      </c>
      <c r="U1158" s="2" t="s">
        <v>9715</v>
      </c>
      <c r="V1158" t="s">
        <v>7830</v>
      </c>
    </row>
    <row r="1159" spans="1:22" ht="15.75" hidden="1" thickBot="1" x14ac:dyDescent="0.3">
      <c r="A1159" t="s">
        <v>8269</v>
      </c>
      <c r="B1159" s="12" t="s">
        <v>10182</v>
      </c>
      <c r="C1159" t="s">
        <v>7503</v>
      </c>
      <c r="D1159" t="s">
        <v>0</v>
      </c>
      <c r="E1159">
        <v>7</v>
      </c>
      <c r="F1159" t="s">
        <v>8881</v>
      </c>
      <c r="G1159" t="s">
        <v>8882</v>
      </c>
      <c r="H1159" s="2">
        <v>0</v>
      </c>
      <c r="I1159" s="2">
        <v>0</v>
      </c>
      <c r="J1159" s="2">
        <v>0</v>
      </c>
      <c r="K1159" s="14">
        <v>53.4</v>
      </c>
      <c r="L1159" s="2">
        <v>0</v>
      </c>
      <c r="M1159" s="2">
        <v>0</v>
      </c>
      <c r="N1159" s="2">
        <v>0</v>
      </c>
      <c r="O1159" s="2">
        <v>6.9420000000000002</v>
      </c>
      <c r="P1159" s="2">
        <v>60.341999999999999</v>
      </c>
      <c r="Q1159"/>
      <c r="R1159" t="s">
        <v>9712</v>
      </c>
      <c r="S1159" t="s">
        <v>9717</v>
      </c>
      <c r="T1159" t="s">
        <v>9724</v>
      </c>
      <c r="U1159" s="2" t="s">
        <v>9715</v>
      </c>
      <c r="V1159" t="s">
        <v>7830</v>
      </c>
    </row>
    <row r="1160" spans="1:22" ht="15.75" hidden="1" thickBot="1" x14ac:dyDescent="0.3">
      <c r="A1160" t="s">
        <v>8269</v>
      </c>
      <c r="B1160" s="12" t="s">
        <v>10182</v>
      </c>
      <c r="C1160" t="s">
        <v>7503</v>
      </c>
      <c r="D1160" t="s">
        <v>0</v>
      </c>
      <c r="E1160">
        <v>4055</v>
      </c>
      <c r="F1160" t="s">
        <v>8977</v>
      </c>
      <c r="G1160" t="s">
        <v>8978</v>
      </c>
      <c r="H1160" s="2">
        <v>1.3800000000000001</v>
      </c>
      <c r="I1160" s="2">
        <v>0</v>
      </c>
      <c r="J1160" s="2">
        <v>0</v>
      </c>
      <c r="K1160" s="14">
        <v>16.48</v>
      </c>
      <c r="L1160" s="2">
        <v>0</v>
      </c>
      <c r="M1160" s="2">
        <v>0</v>
      </c>
      <c r="N1160" s="2">
        <v>0</v>
      </c>
      <c r="O1160" s="2">
        <v>2.1424000000000003</v>
      </c>
      <c r="P1160" s="2">
        <v>20.002400000000002</v>
      </c>
      <c r="Q1160"/>
      <c r="R1160" t="s">
        <v>9712</v>
      </c>
      <c r="S1160" t="s">
        <v>9717</v>
      </c>
      <c r="T1160" t="s">
        <v>9724</v>
      </c>
      <c r="U1160" s="2" t="s">
        <v>9715</v>
      </c>
      <c r="V1160" t="s">
        <v>7830</v>
      </c>
    </row>
    <row r="1161" spans="1:22" ht="15.75" hidden="1" thickBot="1" x14ac:dyDescent="0.3">
      <c r="A1161" t="s">
        <v>8269</v>
      </c>
      <c r="B1161" s="12" t="s">
        <v>10182</v>
      </c>
      <c r="C1161" t="s">
        <v>7503</v>
      </c>
      <c r="D1161" t="s">
        <v>0</v>
      </c>
      <c r="E1161">
        <v>29</v>
      </c>
      <c r="F1161" t="s">
        <v>10133</v>
      </c>
      <c r="G1161" t="s">
        <v>10134</v>
      </c>
      <c r="H1161" s="2">
        <v>0</v>
      </c>
      <c r="I1161" s="2">
        <v>0</v>
      </c>
      <c r="J1161" s="2">
        <v>0</v>
      </c>
      <c r="K1161" s="14">
        <v>38.44</v>
      </c>
      <c r="L1161" s="2">
        <v>0</v>
      </c>
      <c r="M1161" s="2">
        <v>0</v>
      </c>
      <c r="N1161" s="2">
        <v>0</v>
      </c>
      <c r="O1161" s="2">
        <v>4.9972000000000003</v>
      </c>
      <c r="P1161" s="2">
        <v>43.437199999999997</v>
      </c>
      <c r="Q1161"/>
      <c r="R1161" t="s">
        <v>9712</v>
      </c>
      <c r="S1161" t="s">
        <v>9717</v>
      </c>
      <c r="T1161" t="s">
        <v>9724</v>
      </c>
      <c r="U1161" s="2" t="s">
        <v>9715</v>
      </c>
      <c r="V1161" t="s">
        <v>7830</v>
      </c>
    </row>
    <row r="1162" spans="1:22" ht="15.75" hidden="1" thickBot="1" x14ac:dyDescent="0.3">
      <c r="A1162" t="s">
        <v>8269</v>
      </c>
      <c r="B1162" s="12" t="s">
        <v>10181</v>
      </c>
      <c r="C1162" t="s">
        <v>7503</v>
      </c>
      <c r="D1162" t="s">
        <v>0</v>
      </c>
      <c r="E1162">
        <v>11902</v>
      </c>
      <c r="F1162" t="s">
        <v>1359</v>
      </c>
      <c r="G1162" t="s">
        <v>1360</v>
      </c>
      <c r="H1162" s="2">
        <v>1.52</v>
      </c>
      <c r="I1162" s="2">
        <v>0</v>
      </c>
      <c r="J1162" s="2">
        <v>0</v>
      </c>
      <c r="K1162" s="14">
        <v>16.350000000000001</v>
      </c>
      <c r="L1162" s="2">
        <v>0</v>
      </c>
      <c r="M1162" s="2">
        <v>0</v>
      </c>
      <c r="N1162" s="2">
        <v>0</v>
      </c>
      <c r="O1162" s="2">
        <v>2.1255000000000002</v>
      </c>
      <c r="P1162" s="2">
        <v>19.9955</v>
      </c>
      <c r="Q1162"/>
      <c r="R1162" t="s">
        <v>9712</v>
      </c>
      <c r="S1162" t="s">
        <v>9717</v>
      </c>
      <c r="T1162" t="s">
        <v>9724</v>
      </c>
      <c r="U1162" s="2" t="s">
        <v>9715</v>
      </c>
      <c r="V1162" t="s">
        <v>7830</v>
      </c>
    </row>
    <row r="1163" spans="1:22" ht="15.75" hidden="1" thickBot="1" x14ac:dyDescent="0.3">
      <c r="A1163" t="s">
        <v>8269</v>
      </c>
      <c r="B1163" s="12" t="s">
        <v>10181</v>
      </c>
      <c r="C1163" t="s">
        <v>7503</v>
      </c>
      <c r="D1163" t="s">
        <v>0</v>
      </c>
      <c r="E1163">
        <v>6364</v>
      </c>
      <c r="F1163" t="s">
        <v>8871</v>
      </c>
      <c r="G1163" t="s">
        <v>8872</v>
      </c>
      <c r="H1163" s="2">
        <v>0</v>
      </c>
      <c r="I1163" s="2">
        <v>0</v>
      </c>
      <c r="J1163" s="2">
        <v>0</v>
      </c>
      <c r="K1163" s="14">
        <v>40.71</v>
      </c>
      <c r="L1163" s="2">
        <v>0</v>
      </c>
      <c r="M1163" s="2">
        <v>0</v>
      </c>
      <c r="N1163" s="2">
        <v>0</v>
      </c>
      <c r="O1163" s="2">
        <v>5.2923</v>
      </c>
      <c r="P1163" s="2">
        <v>46.002299999999998</v>
      </c>
      <c r="Q1163"/>
      <c r="R1163" t="s">
        <v>9712</v>
      </c>
      <c r="S1163" t="s">
        <v>9717</v>
      </c>
      <c r="T1163" t="s">
        <v>9724</v>
      </c>
      <c r="U1163" s="2" t="s">
        <v>9715</v>
      </c>
      <c r="V1163" t="s">
        <v>7830</v>
      </c>
    </row>
    <row r="1164" spans="1:22" ht="15.75" hidden="1" thickBot="1" x14ac:dyDescent="0.3">
      <c r="A1164" t="s">
        <v>8269</v>
      </c>
      <c r="B1164" s="12" t="s">
        <v>10179</v>
      </c>
      <c r="C1164" t="s">
        <v>7503</v>
      </c>
      <c r="D1164" t="s">
        <v>0</v>
      </c>
      <c r="E1164">
        <v>3822</v>
      </c>
      <c r="F1164" t="s">
        <v>8977</v>
      </c>
      <c r="G1164" t="s">
        <v>8978</v>
      </c>
      <c r="H1164" s="2">
        <v>0.73</v>
      </c>
      <c r="I1164" s="2">
        <v>0</v>
      </c>
      <c r="J1164" s="2">
        <v>0</v>
      </c>
      <c r="K1164" s="14">
        <v>8.1999999999999993</v>
      </c>
      <c r="L1164" s="2">
        <v>0</v>
      </c>
      <c r="M1164" s="2">
        <v>0</v>
      </c>
      <c r="N1164" s="2">
        <v>0</v>
      </c>
      <c r="O1164" s="2">
        <v>1.0659999999999998</v>
      </c>
      <c r="P1164" s="2">
        <v>9.9959999999999987</v>
      </c>
      <c r="Q1164"/>
      <c r="R1164" t="s">
        <v>9712</v>
      </c>
      <c r="S1164" t="s">
        <v>9717</v>
      </c>
      <c r="T1164" t="s">
        <v>9724</v>
      </c>
      <c r="U1164" s="2" t="s">
        <v>9715</v>
      </c>
      <c r="V1164" t="s">
        <v>7830</v>
      </c>
    </row>
    <row r="1165" spans="1:22" ht="15.75" hidden="1" thickBot="1" x14ac:dyDescent="0.3">
      <c r="A1165" t="s">
        <v>8269</v>
      </c>
      <c r="B1165" s="12" t="s">
        <v>10179</v>
      </c>
      <c r="C1165" t="s">
        <v>7503</v>
      </c>
      <c r="D1165" t="s">
        <v>0</v>
      </c>
      <c r="E1165">
        <v>1743665</v>
      </c>
      <c r="F1165" t="s">
        <v>39</v>
      </c>
      <c r="G1165" t="s">
        <v>1393</v>
      </c>
      <c r="H1165" s="2">
        <v>1.1400000000000001</v>
      </c>
      <c r="I1165" s="2">
        <v>0</v>
      </c>
      <c r="J1165" s="2">
        <v>0</v>
      </c>
      <c r="K1165" s="14">
        <v>12.26</v>
      </c>
      <c r="L1165" s="2">
        <v>0</v>
      </c>
      <c r="M1165" s="2">
        <v>0</v>
      </c>
      <c r="N1165" s="2">
        <v>0</v>
      </c>
      <c r="O1165" s="2">
        <v>1.5938000000000001</v>
      </c>
      <c r="P1165" s="2">
        <v>14.9938</v>
      </c>
      <c r="Q1165"/>
      <c r="R1165" t="s">
        <v>9712</v>
      </c>
      <c r="S1165" t="s">
        <v>9717</v>
      </c>
      <c r="T1165" t="s">
        <v>9724</v>
      </c>
      <c r="U1165" s="2" t="s">
        <v>9715</v>
      </c>
      <c r="V1165" t="s">
        <v>7830</v>
      </c>
    </row>
    <row r="1166" spans="1:22" ht="15.75" hidden="1" thickBot="1" x14ac:dyDescent="0.3">
      <c r="A1166" t="s">
        <v>8269</v>
      </c>
      <c r="B1166" s="12" t="s">
        <v>10179</v>
      </c>
      <c r="C1166" t="s">
        <v>7503</v>
      </c>
      <c r="D1166" t="s">
        <v>0</v>
      </c>
      <c r="E1166">
        <v>6310</v>
      </c>
      <c r="F1166" t="s">
        <v>8871</v>
      </c>
      <c r="G1166" t="s">
        <v>8872</v>
      </c>
      <c r="H1166" s="2">
        <v>0</v>
      </c>
      <c r="I1166" s="2">
        <v>0</v>
      </c>
      <c r="J1166" s="2">
        <v>0</v>
      </c>
      <c r="K1166" s="14">
        <v>35.840000000000003</v>
      </c>
      <c r="L1166" s="2">
        <v>0</v>
      </c>
      <c r="M1166" s="2">
        <v>0</v>
      </c>
      <c r="N1166" s="2">
        <v>0</v>
      </c>
      <c r="O1166" s="2">
        <v>4.6592000000000002</v>
      </c>
      <c r="P1166" s="2">
        <v>40.499200000000002</v>
      </c>
      <c r="Q1166"/>
      <c r="R1166" t="s">
        <v>9712</v>
      </c>
      <c r="S1166" t="s">
        <v>9717</v>
      </c>
      <c r="T1166" t="s">
        <v>9724</v>
      </c>
      <c r="U1166" s="2" t="s">
        <v>9715</v>
      </c>
      <c r="V1166" t="s">
        <v>7830</v>
      </c>
    </row>
    <row r="1167" spans="1:22" ht="15.75" hidden="1" thickBot="1" x14ac:dyDescent="0.3">
      <c r="A1167" t="s">
        <v>8269</v>
      </c>
      <c r="B1167" s="12" t="s">
        <v>10179</v>
      </c>
      <c r="C1167" t="s">
        <v>7503</v>
      </c>
      <c r="D1167" t="s">
        <v>0</v>
      </c>
      <c r="E1167">
        <v>14377</v>
      </c>
      <c r="F1167" t="s">
        <v>8931</v>
      </c>
      <c r="G1167" t="s">
        <v>8932</v>
      </c>
      <c r="H1167" s="2">
        <v>0</v>
      </c>
      <c r="I1167" s="2">
        <v>0</v>
      </c>
      <c r="J1167" s="2">
        <v>0</v>
      </c>
      <c r="K1167" s="14">
        <v>7.85</v>
      </c>
      <c r="L1167" s="2">
        <v>0</v>
      </c>
      <c r="M1167" s="2">
        <v>0</v>
      </c>
      <c r="N1167" s="2">
        <v>0</v>
      </c>
      <c r="O1167" s="2">
        <v>1.0205</v>
      </c>
      <c r="P1167" s="2">
        <v>8.8704999999999998</v>
      </c>
      <c r="Q1167"/>
      <c r="R1167" t="s">
        <v>9712</v>
      </c>
      <c r="S1167" t="s">
        <v>9717</v>
      </c>
      <c r="T1167" t="s">
        <v>9724</v>
      </c>
      <c r="U1167" s="2" t="s">
        <v>9715</v>
      </c>
      <c r="V1167" t="s">
        <v>7830</v>
      </c>
    </row>
    <row r="1168" spans="1:22" ht="15.75" hidden="1" thickBot="1" x14ac:dyDescent="0.3">
      <c r="A1168" t="s">
        <v>8269</v>
      </c>
      <c r="B1168" s="12" t="s">
        <v>10179</v>
      </c>
      <c r="C1168" t="s">
        <v>7503</v>
      </c>
      <c r="D1168" t="s">
        <v>0</v>
      </c>
      <c r="E1168">
        <v>14373</v>
      </c>
      <c r="F1168" t="s">
        <v>8931</v>
      </c>
      <c r="G1168" t="s">
        <v>8932</v>
      </c>
      <c r="H1168" s="2">
        <v>0</v>
      </c>
      <c r="I1168" s="2">
        <v>0</v>
      </c>
      <c r="J1168" s="2">
        <v>0</v>
      </c>
      <c r="K1168" s="14">
        <v>60</v>
      </c>
      <c r="L1168" s="2">
        <v>0</v>
      </c>
      <c r="M1168" s="2">
        <v>0</v>
      </c>
      <c r="N1168" s="2">
        <v>0</v>
      </c>
      <c r="O1168" s="2">
        <v>7.8000000000000007</v>
      </c>
      <c r="P1168" s="2">
        <v>67.8</v>
      </c>
      <c r="Q1168"/>
      <c r="R1168" t="s">
        <v>9712</v>
      </c>
      <c r="S1168" t="s">
        <v>9717</v>
      </c>
      <c r="T1168" t="s">
        <v>9724</v>
      </c>
      <c r="U1168" s="2" t="s">
        <v>9715</v>
      </c>
      <c r="V1168" t="s">
        <v>7830</v>
      </c>
    </row>
    <row r="1169" spans="1:22" ht="15.75" hidden="1" thickBot="1" x14ac:dyDescent="0.3">
      <c r="A1169" t="s">
        <v>8269</v>
      </c>
      <c r="B1169" s="12" t="s">
        <v>10179</v>
      </c>
      <c r="C1169" t="s">
        <v>7503</v>
      </c>
      <c r="D1169" t="s">
        <v>0</v>
      </c>
      <c r="E1169">
        <v>14378</v>
      </c>
      <c r="F1169" t="s">
        <v>8931</v>
      </c>
      <c r="G1169" t="s">
        <v>8932</v>
      </c>
      <c r="H1169" s="2">
        <v>0</v>
      </c>
      <c r="I1169" s="2">
        <v>0</v>
      </c>
      <c r="J1169" s="2">
        <v>0</v>
      </c>
      <c r="K1169" s="14">
        <v>7.85</v>
      </c>
      <c r="L1169" s="2">
        <v>0</v>
      </c>
      <c r="M1169" s="2">
        <v>0</v>
      </c>
      <c r="N1169" s="2">
        <v>0</v>
      </c>
      <c r="O1169" s="2">
        <v>1.0205</v>
      </c>
      <c r="P1169" s="2">
        <v>8.8704999999999998</v>
      </c>
      <c r="Q1169"/>
      <c r="R1169" t="s">
        <v>9712</v>
      </c>
      <c r="S1169" t="s">
        <v>9717</v>
      </c>
      <c r="T1169" t="s">
        <v>9724</v>
      </c>
      <c r="U1169" s="2" t="s">
        <v>9715</v>
      </c>
      <c r="V1169" t="s">
        <v>7830</v>
      </c>
    </row>
    <row r="1170" spans="1:22" ht="15.75" hidden="1" thickBot="1" x14ac:dyDescent="0.3">
      <c r="A1170" t="s">
        <v>8269</v>
      </c>
      <c r="B1170" s="12" t="s">
        <v>10179</v>
      </c>
      <c r="C1170" t="s">
        <v>7503</v>
      </c>
      <c r="D1170" t="s">
        <v>0</v>
      </c>
      <c r="E1170">
        <v>48</v>
      </c>
      <c r="F1170" t="s">
        <v>9959</v>
      </c>
      <c r="G1170" t="s">
        <v>9960</v>
      </c>
      <c r="H1170" s="2">
        <v>0</v>
      </c>
      <c r="I1170" s="2">
        <v>0</v>
      </c>
      <c r="J1170" s="2">
        <v>0</v>
      </c>
      <c r="K1170" s="14">
        <v>16.5</v>
      </c>
      <c r="L1170" s="2">
        <v>0</v>
      </c>
      <c r="M1170" s="2">
        <v>0</v>
      </c>
      <c r="N1170" s="2">
        <v>0</v>
      </c>
      <c r="O1170" s="2">
        <v>2.145</v>
      </c>
      <c r="P1170" s="2">
        <v>18.645</v>
      </c>
      <c r="Q1170"/>
      <c r="R1170" t="s">
        <v>9712</v>
      </c>
      <c r="S1170" t="s">
        <v>9717</v>
      </c>
      <c r="T1170" t="s">
        <v>9724</v>
      </c>
      <c r="U1170" s="2" t="s">
        <v>9715</v>
      </c>
      <c r="V1170" t="s">
        <v>7830</v>
      </c>
    </row>
    <row r="1171" spans="1:22" ht="15.75" hidden="1" thickBot="1" x14ac:dyDescent="0.3">
      <c r="A1171" t="s">
        <v>8269</v>
      </c>
      <c r="B1171" s="12" t="s">
        <v>10047</v>
      </c>
      <c r="C1171" t="s">
        <v>7503</v>
      </c>
      <c r="D1171" t="s">
        <v>0</v>
      </c>
      <c r="E1171">
        <v>3523</v>
      </c>
      <c r="F1171" t="s">
        <v>8977</v>
      </c>
      <c r="G1171" t="s">
        <v>8978</v>
      </c>
      <c r="H1171" s="2">
        <v>0.73</v>
      </c>
      <c r="I1171" s="2">
        <v>0</v>
      </c>
      <c r="J1171" s="2">
        <v>0</v>
      </c>
      <c r="K1171" s="14">
        <v>8.1999999999999993</v>
      </c>
      <c r="L1171" s="2">
        <v>0</v>
      </c>
      <c r="M1171" s="2">
        <v>0</v>
      </c>
      <c r="N1171" s="2">
        <v>0</v>
      </c>
      <c r="O1171" s="2">
        <v>1.0659999999999998</v>
      </c>
      <c r="P1171" s="2">
        <v>9.9959999999999987</v>
      </c>
      <c r="Q1171"/>
      <c r="R1171" t="s">
        <v>9712</v>
      </c>
      <c r="S1171" t="s">
        <v>9717</v>
      </c>
      <c r="T1171" t="s">
        <v>9724</v>
      </c>
      <c r="U1171" s="2" t="s">
        <v>9715</v>
      </c>
      <c r="V1171" t="s">
        <v>7830</v>
      </c>
    </row>
    <row r="1172" spans="1:22" ht="15.75" hidden="1" thickBot="1" x14ac:dyDescent="0.3">
      <c r="A1172" t="s">
        <v>8269</v>
      </c>
      <c r="B1172" s="12" t="s">
        <v>10047</v>
      </c>
      <c r="C1172" t="s">
        <v>7503</v>
      </c>
      <c r="D1172" t="s">
        <v>0</v>
      </c>
      <c r="E1172">
        <v>82109</v>
      </c>
      <c r="F1172" t="s">
        <v>1407</v>
      </c>
      <c r="G1172" t="s">
        <v>1408</v>
      </c>
      <c r="H1172" s="2">
        <v>1.44</v>
      </c>
      <c r="I1172" s="2">
        <v>0</v>
      </c>
      <c r="J1172" s="2">
        <v>0</v>
      </c>
      <c r="K1172" s="14">
        <v>16.43</v>
      </c>
      <c r="L1172" s="2">
        <v>0</v>
      </c>
      <c r="M1172" s="2">
        <v>0</v>
      </c>
      <c r="N1172" s="2">
        <v>0</v>
      </c>
      <c r="O1172" s="2">
        <v>2.1358999999999999</v>
      </c>
      <c r="P1172" s="2">
        <v>20.0059</v>
      </c>
      <c r="Q1172"/>
      <c r="R1172" t="s">
        <v>9712</v>
      </c>
      <c r="S1172" t="s">
        <v>9717</v>
      </c>
      <c r="T1172" t="s">
        <v>9724</v>
      </c>
      <c r="U1172" s="2" t="s">
        <v>9715</v>
      </c>
      <c r="V1172" t="s">
        <v>7830</v>
      </c>
    </row>
    <row r="1173" spans="1:22" ht="15.75" hidden="1" thickBot="1" x14ac:dyDescent="0.3">
      <c r="A1173" t="s">
        <v>8269</v>
      </c>
      <c r="B1173" s="12" t="s">
        <v>10043</v>
      </c>
      <c r="C1173" t="s">
        <v>7503</v>
      </c>
      <c r="D1173" t="s">
        <v>0</v>
      </c>
      <c r="E1173">
        <v>735891</v>
      </c>
      <c r="F1173" t="s">
        <v>2128</v>
      </c>
      <c r="G1173" t="s">
        <v>2129</v>
      </c>
      <c r="H1173" s="2">
        <v>0</v>
      </c>
      <c r="I1173" s="2">
        <v>0</v>
      </c>
      <c r="J1173" s="2">
        <v>0</v>
      </c>
      <c r="K1173" s="14">
        <v>82.55</v>
      </c>
      <c r="L1173" s="2">
        <v>0</v>
      </c>
      <c r="M1173" s="2">
        <v>0</v>
      </c>
      <c r="N1173" s="2">
        <v>0</v>
      </c>
      <c r="O1173" s="2">
        <v>10.7315</v>
      </c>
      <c r="P1173" s="2">
        <v>93.281499999999994</v>
      </c>
      <c r="Q1173"/>
      <c r="R1173" t="s">
        <v>9712</v>
      </c>
      <c r="S1173" t="s">
        <v>9717</v>
      </c>
      <c r="T1173" t="s">
        <v>9724</v>
      </c>
      <c r="U1173" s="2" t="s">
        <v>9715</v>
      </c>
      <c r="V1173" t="s">
        <v>7830</v>
      </c>
    </row>
    <row r="1174" spans="1:22" ht="15.75" hidden="1" thickBot="1" x14ac:dyDescent="0.3">
      <c r="A1174" t="s">
        <v>8269</v>
      </c>
      <c r="B1174" s="12" t="s">
        <v>10043</v>
      </c>
      <c r="C1174" t="s">
        <v>7503</v>
      </c>
      <c r="D1174" t="s">
        <v>0</v>
      </c>
      <c r="E1174">
        <v>735892</v>
      </c>
      <c r="F1174" t="s">
        <v>2128</v>
      </c>
      <c r="G1174" t="s">
        <v>2129</v>
      </c>
      <c r="I1174" s="2">
        <v>0</v>
      </c>
      <c r="J1174" s="2">
        <v>0</v>
      </c>
      <c r="K1174" s="14">
        <v>111.08000000000001</v>
      </c>
      <c r="L1174" s="2">
        <v>0</v>
      </c>
      <c r="M1174" s="2">
        <v>0</v>
      </c>
      <c r="N1174" s="2">
        <v>0</v>
      </c>
      <c r="O1174" s="2">
        <v>14.440400000000002</v>
      </c>
      <c r="P1174" s="2">
        <v>125.52040000000001</v>
      </c>
      <c r="Q1174"/>
      <c r="R1174" t="s">
        <v>9712</v>
      </c>
      <c r="S1174" t="s">
        <v>9717</v>
      </c>
      <c r="T1174" t="s">
        <v>9724</v>
      </c>
      <c r="U1174" s="2" t="s">
        <v>9715</v>
      </c>
      <c r="V1174" t="s">
        <v>7830</v>
      </c>
    </row>
    <row r="1175" spans="1:22" ht="15.75" hidden="1" thickBot="1" x14ac:dyDescent="0.3">
      <c r="A1175" t="s">
        <v>8269</v>
      </c>
      <c r="B1175" s="12" t="s">
        <v>10283</v>
      </c>
      <c r="C1175" t="s">
        <v>7503</v>
      </c>
      <c r="D1175" t="s">
        <v>0</v>
      </c>
      <c r="E1175">
        <v>2569</v>
      </c>
      <c r="F1175" t="s">
        <v>8977</v>
      </c>
      <c r="G1175" t="s">
        <v>8978</v>
      </c>
      <c r="H1175" s="2">
        <v>2.68</v>
      </c>
      <c r="I1175" s="2">
        <v>0</v>
      </c>
      <c r="J1175" s="2">
        <v>0</v>
      </c>
      <c r="K1175" s="14">
        <v>29.49</v>
      </c>
      <c r="L1175" s="2">
        <v>0</v>
      </c>
      <c r="M1175" s="2">
        <v>0</v>
      </c>
      <c r="N1175" s="2">
        <v>0</v>
      </c>
      <c r="O1175" s="2">
        <v>3.8336999999999999</v>
      </c>
      <c r="P1175" s="2">
        <v>36.003700000000002</v>
      </c>
      <c r="Q1175"/>
      <c r="R1175" t="s">
        <v>9712</v>
      </c>
      <c r="S1175" t="s">
        <v>9717</v>
      </c>
      <c r="T1175" t="s">
        <v>9724</v>
      </c>
      <c r="U1175" s="2" t="s">
        <v>9715</v>
      </c>
      <c r="V1175" t="s">
        <v>7830</v>
      </c>
    </row>
    <row r="1176" spans="1:22" ht="15.75" hidden="1" thickBot="1" x14ac:dyDescent="0.3">
      <c r="A1176" t="s">
        <v>8269</v>
      </c>
      <c r="B1176" s="12" t="s">
        <v>10037</v>
      </c>
      <c r="C1176" t="s">
        <v>7503</v>
      </c>
      <c r="D1176" t="s">
        <v>0</v>
      </c>
      <c r="E1176">
        <v>1</v>
      </c>
      <c r="F1176" t="s">
        <v>9959</v>
      </c>
      <c r="G1176" t="s">
        <v>9960</v>
      </c>
      <c r="H1176" s="2">
        <v>0</v>
      </c>
      <c r="I1176" s="2">
        <v>0</v>
      </c>
      <c r="J1176" s="2">
        <v>0</v>
      </c>
      <c r="K1176" s="14">
        <v>16.5</v>
      </c>
      <c r="L1176" s="2">
        <v>0</v>
      </c>
      <c r="M1176" s="2">
        <v>0</v>
      </c>
      <c r="N1176" s="2">
        <v>0</v>
      </c>
      <c r="O1176" s="2">
        <v>2.145</v>
      </c>
      <c r="P1176" s="2">
        <v>18.645</v>
      </c>
      <c r="Q1176"/>
      <c r="R1176" t="s">
        <v>9712</v>
      </c>
      <c r="S1176" t="s">
        <v>9717</v>
      </c>
      <c r="T1176" t="s">
        <v>9724</v>
      </c>
      <c r="U1176" s="2" t="s">
        <v>9715</v>
      </c>
      <c r="V1176" t="s">
        <v>7830</v>
      </c>
    </row>
    <row r="1177" spans="1:22" ht="15.75" hidden="1" thickBot="1" x14ac:dyDescent="0.3">
      <c r="A1177" t="s">
        <v>8269</v>
      </c>
      <c r="B1177" s="12" t="s">
        <v>10034</v>
      </c>
      <c r="C1177" t="s">
        <v>7503</v>
      </c>
      <c r="D1177" t="s">
        <v>0</v>
      </c>
      <c r="E1177">
        <v>323114757</v>
      </c>
      <c r="F1177" t="s">
        <v>3323</v>
      </c>
      <c r="G1177" t="s">
        <v>3324</v>
      </c>
      <c r="H1177" s="2">
        <v>0</v>
      </c>
      <c r="I1177" s="2">
        <v>0</v>
      </c>
      <c r="J1177" s="2">
        <v>0</v>
      </c>
      <c r="K1177" s="14">
        <v>41.22</v>
      </c>
      <c r="L1177" s="2">
        <v>0</v>
      </c>
      <c r="M1177" s="2">
        <v>0</v>
      </c>
      <c r="N1177" s="2">
        <v>0</v>
      </c>
      <c r="O1177" s="2">
        <v>5.3586</v>
      </c>
      <c r="P1177" s="2">
        <v>46.578600000000002</v>
      </c>
      <c r="Q1177"/>
      <c r="R1177" t="s">
        <v>9712</v>
      </c>
      <c r="S1177" t="s">
        <v>9717</v>
      </c>
      <c r="T1177" t="s">
        <v>9724</v>
      </c>
      <c r="U1177" s="2" t="s">
        <v>9715</v>
      </c>
      <c r="V1177" t="s">
        <v>7830</v>
      </c>
    </row>
    <row r="1178" spans="1:22" ht="15.75" hidden="1" thickBot="1" x14ac:dyDescent="0.3">
      <c r="A1178" t="s">
        <v>8269</v>
      </c>
      <c r="B1178" s="12" t="s">
        <v>10034</v>
      </c>
      <c r="C1178" t="s">
        <v>7503</v>
      </c>
      <c r="D1178" t="s">
        <v>0</v>
      </c>
      <c r="E1178">
        <v>32314758</v>
      </c>
      <c r="F1178" t="s">
        <v>3323</v>
      </c>
      <c r="G1178" t="s">
        <v>3324</v>
      </c>
      <c r="H1178" s="2">
        <v>0</v>
      </c>
      <c r="I1178" s="2">
        <v>0</v>
      </c>
      <c r="J1178" s="2">
        <v>0</v>
      </c>
      <c r="K1178" s="14">
        <v>40.69</v>
      </c>
      <c r="L1178" s="2">
        <v>0</v>
      </c>
      <c r="M1178" s="2">
        <v>0</v>
      </c>
      <c r="N1178" s="2">
        <v>0</v>
      </c>
      <c r="O1178" s="2">
        <v>5.2896999999999998</v>
      </c>
      <c r="P1178" s="2">
        <v>45.979699999999994</v>
      </c>
      <c r="Q1178"/>
      <c r="R1178" t="s">
        <v>9712</v>
      </c>
      <c r="S1178" t="s">
        <v>9717</v>
      </c>
      <c r="T1178" t="s">
        <v>9724</v>
      </c>
      <c r="U1178" s="2" t="s">
        <v>9715</v>
      </c>
      <c r="V1178" t="s">
        <v>7830</v>
      </c>
    </row>
    <row r="1179" spans="1:22" ht="15.75" hidden="1" thickBot="1" x14ac:dyDescent="0.3">
      <c r="A1179" t="s">
        <v>8268</v>
      </c>
      <c r="B1179" s="12" t="s">
        <v>10043</v>
      </c>
      <c r="C1179" s="20" t="s">
        <v>10024</v>
      </c>
      <c r="D1179" t="s">
        <v>0</v>
      </c>
      <c r="E1179" t="s">
        <v>10177</v>
      </c>
      <c r="F1179" t="s">
        <v>636</v>
      </c>
      <c r="G1179" t="s">
        <v>637</v>
      </c>
      <c r="H1179" s="2">
        <v>0</v>
      </c>
      <c r="I1179" s="2">
        <v>0</v>
      </c>
      <c r="J1179" s="2">
        <v>0</v>
      </c>
      <c r="K1179" s="14">
        <v>9.42</v>
      </c>
      <c r="L1179" s="2">
        <v>0</v>
      </c>
      <c r="M1179" s="2">
        <v>0</v>
      </c>
      <c r="N1179" s="2">
        <v>0</v>
      </c>
      <c r="O1179" s="2">
        <v>1.2246000000000001</v>
      </c>
      <c r="P1179" s="2">
        <v>10.644600000000001</v>
      </c>
      <c r="Q1179"/>
      <c r="R1179" t="s">
        <v>9712</v>
      </c>
      <c r="S1179" t="s">
        <v>9717</v>
      </c>
      <c r="T1179" t="s">
        <v>9724</v>
      </c>
      <c r="U1179" s="2" t="s">
        <v>9715</v>
      </c>
      <c r="V1179" t="s">
        <v>7830</v>
      </c>
    </row>
    <row r="1180" spans="1:22" ht="15.75" hidden="1" thickBot="1" x14ac:dyDescent="0.3">
      <c r="A1180" t="s">
        <v>8268</v>
      </c>
      <c r="B1180" s="12" t="s">
        <v>10036</v>
      </c>
      <c r="C1180" s="20" t="s">
        <v>10024</v>
      </c>
      <c r="D1180" t="s">
        <v>0</v>
      </c>
      <c r="E1180" t="s">
        <v>10176</v>
      </c>
      <c r="F1180" t="s">
        <v>636</v>
      </c>
      <c r="G1180" t="s">
        <v>637</v>
      </c>
      <c r="H1180" s="2">
        <v>0</v>
      </c>
      <c r="I1180" s="2">
        <v>0</v>
      </c>
      <c r="J1180" s="2">
        <v>0</v>
      </c>
      <c r="K1180" s="14">
        <v>256.07</v>
      </c>
      <c r="L1180" s="2">
        <v>0</v>
      </c>
      <c r="M1180" s="2">
        <v>0</v>
      </c>
      <c r="N1180" s="2">
        <v>0</v>
      </c>
      <c r="O1180" s="2">
        <v>33.289099999999998</v>
      </c>
      <c r="P1180" s="2">
        <v>289.35910000000001</v>
      </c>
      <c r="Q1180"/>
      <c r="R1180" t="s">
        <v>9712</v>
      </c>
      <c r="S1180" t="s">
        <v>9717</v>
      </c>
      <c r="T1180" t="s">
        <v>9724</v>
      </c>
      <c r="U1180" s="2" t="s">
        <v>9715</v>
      </c>
      <c r="V1180" t="s">
        <v>7830</v>
      </c>
    </row>
    <row r="1181" spans="1:22" ht="15.75" hidden="1" thickBot="1" x14ac:dyDescent="0.3">
      <c r="A1181" t="s">
        <v>8268</v>
      </c>
      <c r="B1181" s="12" t="s">
        <v>10033</v>
      </c>
      <c r="C1181" s="20" t="s">
        <v>10024</v>
      </c>
      <c r="D1181" t="s">
        <v>0</v>
      </c>
      <c r="E1181" t="s">
        <v>10175</v>
      </c>
      <c r="F1181" t="s">
        <v>636</v>
      </c>
      <c r="G1181" t="s">
        <v>637</v>
      </c>
      <c r="H1181" s="2">
        <v>0</v>
      </c>
      <c r="I1181" s="2">
        <v>0</v>
      </c>
      <c r="J1181" s="2">
        <v>0</v>
      </c>
      <c r="K1181" s="14">
        <v>46.06</v>
      </c>
      <c r="L1181" s="2">
        <v>0</v>
      </c>
      <c r="M1181" s="2">
        <v>0</v>
      </c>
      <c r="N1181" s="2">
        <v>0</v>
      </c>
      <c r="O1181" s="2">
        <v>5.9878000000000009</v>
      </c>
      <c r="P1181" s="2">
        <v>52.047800000000002</v>
      </c>
      <c r="Q1181"/>
      <c r="R1181" t="s">
        <v>9712</v>
      </c>
      <c r="S1181" t="s">
        <v>9717</v>
      </c>
      <c r="T1181" t="s">
        <v>9724</v>
      </c>
      <c r="U1181" s="2" t="s">
        <v>9715</v>
      </c>
      <c r="V1181" t="s">
        <v>7830</v>
      </c>
    </row>
    <row r="1182" spans="1:22" ht="15.75" hidden="1" thickBot="1" x14ac:dyDescent="0.3">
      <c r="A1182" t="s">
        <v>8268</v>
      </c>
      <c r="B1182" s="12" t="s">
        <v>10031</v>
      </c>
      <c r="C1182" s="20" t="s">
        <v>10024</v>
      </c>
      <c r="D1182" t="s">
        <v>0</v>
      </c>
      <c r="E1182" t="s">
        <v>10174</v>
      </c>
      <c r="F1182" t="s">
        <v>2373</v>
      </c>
      <c r="G1182" t="s">
        <v>2374</v>
      </c>
      <c r="H1182" s="2">
        <v>0</v>
      </c>
      <c r="I1182" s="2">
        <v>0</v>
      </c>
      <c r="J1182" s="2">
        <v>0</v>
      </c>
      <c r="K1182" s="14">
        <v>22.02</v>
      </c>
      <c r="L1182" s="2">
        <v>0</v>
      </c>
      <c r="M1182" s="2">
        <v>0</v>
      </c>
      <c r="N1182" s="2">
        <v>0</v>
      </c>
      <c r="O1182" s="2">
        <v>2.8626</v>
      </c>
      <c r="P1182" s="2">
        <v>24.8826</v>
      </c>
      <c r="Q1182"/>
      <c r="R1182" t="s">
        <v>9712</v>
      </c>
      <c r="S1182" t="s">
        <v>9717</v>
      </c>
      <c r="T1182" t="s">
        <v>9724</v>
      </c>
      <c r="U1182" s="2" t="s">
        <v>9715</v>
      </c>
      <c r="V1182" t="s">
        <v>7830</v>
      </c>
    </row>
    <row r="1183" spans="1:22" ht="15.75" hidden="1" thickBot="1" x14ac:dyDescent="0.3">
      <c r="A1183" t="s">
        <v>8268</v>
      </c>
      <c r="B1183" s="12" t="s">
        <v>10026</v>
      </c>
      <c r="C1183" s="20" t="s">
        <v>10024</v>
      </c>
      <c r="D1183" t="s">
        <v>0</v>
      </c>
      <c r="E1183" t="s">
        <v>10173</v>
      </c>
      <c r="F1183" t="s">
        <v>3377</v>
      </c>
      <c r="G1183" t="s">
        <v>3378</v>
      </c>
      <c r="H1183" s="2">
        <v>0</v>
      </c>
      <c r="I1183" s="2">
        <v>0</v>
      </c>
      <c r="J1183" s="2">
        <v>0</v>
      </c>
      <c r="K1183" s="14">
        <v>9.25</v>
      </c>
      <c r="L1183" s="2">
        <v>0</v>
      </c>
      <c r="M1183" s="2">
        <v>0</v>
      </c>
      <c r="N1183" s="2">
        <v>0</v>
      </c>
      <c r="O1183" s="2">
        <v>1.2025000000000001</v>
      </c>
      <c r="P1183" s="2">
        <v>10.452500000000001</v>
      </c>
      <c r="Q1183"/>
      <c r="R1183" t="s">
        <v>9712</v>
      </c>
      <c r="S1183" t="s">
        <v>9717</v>
      </c>
      <c r="T1183" t="s">
        <v>9724</v>
      </c>
      <c r="U1183" s="2" t="s">
        <v>9715</v>
      </c>
      <c r="V1183" t="s">
        <v>7830</v>
      </c>
    </row>
    <row r="1184" spans="1:22" ht="15.75" hidden="1" thickBot="1" x14ac:dyDescent="0.3">
      <c r="A1184" t="s">
        <v>8268</v>
      </c>
      <c r="B1184" s="12" t="s">
        <v>10025</v>
      </c>
      <c r="C1184" s="20" t="s">
        <v>10024</v>
      </c>
      <c r="D1184" t="s">
        <v>0</v>
      </c>
      <c r="E1184" t="s">
        <v>10172</v>
      </c>
      <c r="F1184" t="s">
        <v>636</v>
      </c>
      <c r="G1184" t="s">
        <v>637</v>
      </c>
      <c r="H1184" s="2">
        <v>0</v>
      </c>
      <c r="I1184" s="2">
        <v>0</v>
      </c>
      <c r="J1184" s="2">
        <v>0</v>
      </c>
      <c r="K1184" s="14">
        <v>112.05</v>
      </c>
      <c r="L1184" s="2">
        <v>0</v>
      </c>
      <c r="M1184" s="2">
        <v>0</v>
      </c>
      <c r="N1184" s="2">
        <v>0</v>
      </c>
      <c r="O1184" s="2">
        <v>14.5665</v>
      </c>
      <c r="P1184" s="2">
        <v>126.6165</v>
      </c>
      <c r="Q1184"/>
      <c r="R1184" t="s">
        <v>9712</v>
      </c>
      <c r="S1184" t="s">
        <v>9717</v>
      </c>
      <c r="T1184" t="s">
        <v>9724</v>
      </c>
      <c r="U1184" s="2" t="s">
        <v>9715</v>
      </c>
      <c r="V1184" t="s">
        <v>7830</v>
      </c>
    </row>
    <row r="1185" spans="1:22" ht="15.75" hidden="1" thickBot="1" x14ac:dyDescent="0.3">
      <c r="A1185" t="s">
        <v>8268</v>
      </c>
      <c r="B1185" s="12" t="s">
        <v>10025</v>
      </c>
      <c r="C1185" s="20" t="s">
        <v>10024</v>
      </c>
      <c r="D1185" t="s">
        <v>0</v>
      </c>
      <c r="E1185" t="s">
        <v>10171</v>
      </c>
      <c r="F1185" t="s">
        <v>2323</v>
      </c>
      <c r="G1185" t="s">
        <v>2324</v>
      </c>
      <c r="H1185" s="2">
        <v>0</v>
      </c>
      <c r="I1185" s="2">
        <v>0</v>
      </c>
      <c r="J1185" s="2">
        <v>0</v>
      </c>
      <c r="K1185" s="14">
        <v>31.85</v>
      </c>
      <c r="L1185" s="2">
        <v>0</v>
      </c>
      <c r="M1185" s="2">
        <v>0</v>
      </c>
      <c r="N1185" s="2">
        <v>0</v>
      </c>
      <c r="O1185" s="2">
        <v>4.1405000000000003</v>
      </c>
      <c r="P1185" s="2">
        <v>35.990500000000004</v>
      </c>
      <c r="Q1185"/>
      <c r="R1185" t="s">
        <v>9712</v>
      </c>
      <c r="S1185" t="s">
        <v>9717</v>
      </c>
      <c r="T1185" t="s">
        <v>9724</v>
      </c>
      <c r="U1185" s="2" t="s">
        <v>9715</v>
      </c>
      <c r="V1185" t="s">
        <v>7830</v>
      </c>
    </row>
    <row r="1186" spans="1:22" ht="15.75" hidden="1" thickBot="1" x14ac:dyDescent="0.3">
      <c r="A1186" t="s">
        <v>8268</v>
      </c>
      <c r="B1186" s="12" t="s">
        <v>10025</v>
      </c>
      <c r="C1186" s="20" t="s">
        <v>10024</v>
      </c>
      <c r="D1186" t="s">
        <v>0</v>
      </c>
      <c r="E1186" t="s">
        <v>10170</v>
      </c>
      <c r="F1186" t="s">
        <v>2323</v>
      </c>
      <c r="G1186" t="s">
        <v>2324</v>
      </c>
      <c r="H1186" s="2">
        <v>0</v>
      </c>
      <c r="I1186" s="2">
        <v>0</v>
      </c>
      <c r="J1186" s="2">
        <v>0</v>
      </c>
      <c r="K1186" s="14">
        <v>63</v>
      </c>
      <c r="L1186" s="2">
        <v>0</v>
      </c>
      <c r="M1186" s="2">
        <v>0</v>
      </c>
      <c r="N1186" s="2">
        <v>0</v>
      </c>
      <c r="O1186" s="2">
        <v>8.19</v>
      </c>
      <c r="P1186" s="2">
        <v>71.19</v>
      </c>
      <c r="Q1186"/>
      <c r="R1186" t="s">
        <v>9712</v>
      </c>
      <c r="S1186" t="s">
        <v>9717</v>
      </c>
      <c r="T1186" t="s">
        <v>9724</v>
      </c>
      <c r="U1186" s="2" t="s">
        <v>9715</v>
      </c>
      <c r="V1186" t="s">
        <v>7830</v>
      </c>
    </row>
    <row r="1187" spans="1:22" ht="15.75" hidden="1" thickBot="1" x14ac:dyDescent="0.3">
      <c r="A1187" t="s">
        <v>8268</v>
      </c>
      <c r="B1187" s="12" t="s">
        <v>10025</v>
      </c>
      <c r="C1187" s="20" t="s">
        <v>10024</v>
      </c>
      <c r="D1187" t="s">
        <v>0</v>
      </c>
      <c r="E1187" t="s">
        <v>10169</v>
      </c>
      <c r="F1187" t="s">
        <v>2323</v>
      </c>
      <c r="G1187" t="s">
        <v>2324</v>
      </c>
      <c r="H1187" s="2">
        <v>0</v>
      </c>
      <c r="I1187" s="2">
        <v>0</v>
      </c>
      <c r="J1187" s="2">
        <v>0</v>
      </c>
      <c r="K1187" s="14">
        <v>1.02</v>
      </c>
      <c r="L1187" s="2">
        <v>0</v>
      </c>
      <c r="M1187" s="2">
        <v>0</v>
      </c>
      <c r="N1187" s="2">
        <v>0</v>
      </c>
      <c r="O1187" s="2">
        <v>0.1326</v>
      </c>
      <c r="P1187" s="2">
        <v>1.1526000000000001</v>
      </c>
      <c r="Q1187"/>
      <c r="R1187" t="s">
        <v>9712</v>
      </c>
      <c r="S1187" t="s">
        <v>9717</v>
      </c>
      <c r="T1187" t="s">
        <v>9724</v>
      </c>
      <c r="U1187" s="2" t="s">
        <v>9715</v>
      </c>
      <c r="V1187" t="s">
        <v>7830</v>
      </c>
    </row>
    <row r="1188" spans="1:22" ht="15.75" hidden="1" thickBot="1" x14ac:dyDescent="0.3">
      <c r="A1188" t="s">
        <v>8268</v>
      </c>
      <c r="B1188" s="12" t="s">
        <v>10045</v>
      </c>
      <c r="C1188" s="20" t="s">
        <v>10024</v>
      </c>
      <c r="D1188" t="s">
        <v>0</v>
      </c>
      <c r="E1188" t="s">
        <v>10168</v>
      </c>
      <c r="F1188" t="s">
        <v>2323</v>
      </c>
      <c r="G1188" t="s">
        <v>2324</v>
      </c>
      <c r="H1188" s="2">
        <v>0</v>
      </c>
      <c r="I1188" s="2">
        <v>0</v>
      </c>
      <c r="J1188" s="2">
        <v>0</v>
      </c>
      <c r="K1188" s="14">
        <v>0.84</v>
      </c>
      <c r="L1188" s="2">
        <v>0</v>
      </c>
      <c r="M1188" s="2">
        <v>0</v>
      </c>
      <c r="N1188" s="2">
        <v>0</v>
      </c>
      <c r="O1188" s="2">
        <v>0.10920000000000001</v>
      </c>
      <c r="P1188" s="2">
        <v>0.94919999999999993</v>
      </c>
      <c r="Q1188"/>
      <c r="R1188" t="s">
        <v>9712</v>
      </c>
      <c r="S1188" t="s">
        <v>9717</v>
      </c>
      <c r="T1188" t="s">
        <v>9724</v>
      </c>
      <c r="U1188" s="2" t="s">
        <v>9715</v>
      </c>
      <c r="V1188" t="s">
        <v>7830</v>
      </c>
    </row>
    <row r="1189" spans="1:22" ht="15.75" hidden="1" thickBot="1" x14ac:dyDescent="0.3">
      <c r="A1189" t="s">
        <v>8268</v>
      </c>
      <c r="B1189" s="12" t="s">
        <v>10044</v>
      </c>
      <c r="C1189" s="20" t="s">
        <v>10024</v>
      </c>
      <c r="D1189" t="s">
        <v>0</v>
      </c>
      <c r="E1189" t="s">
        <v>10167</v>
      </c>
      <c r="F1189" t="s">
        <v>2323</v>
      </c>
      <c r="G1189" t="s">
        <v>2324</v>
      </c>
      <c r="H1189" s="2">
        <v>0</v>
      </c>
      <c r="I1189" s="2">
        <v>0</v>
      </c>
      <c r="J1189" s="2">
        <v>0</v>
      </c>
      <c r="K1189" s="14">
        <v>1.1599999999999999</v>
      </c>
      <c r="L1189" s="2">
        <v>0</v>
      </c>
      <c r="M1189" s="2">
        <v>0</v>
      </c>
      <c r="N1189" s="2">
        <v>0</v>
      </c>
      <c r="O1189" s="2">
        <v>0.15079999999999999</v>
      </c>
      <c r="P1189" s="2">
        <v>1.3108</v>
      </c>
      <c r="Q1189"/>
      <c r="R1189" t="s">
        <v>9712</v>
      </c>
      <c r="S1189" t="s">
        <v>9717</v>
      </c>
      <c r="T1189" t="s">
        <v>9724</v>
      </c>
      <c r="U1189" s="2" t="s">
        <v>9715</v>
      </c>
      <c r="V1189" t="s">
        <v>7830</v>
      </c>
    </row>
    <row r="1190" spans="1:22" ht="15.75" hidden="1" thickBot="1" x14ac:dyDescent="0.3">
      <c r="A1190" t="s">
        <v>8268</v>
      </c>
      <c r="B1190" s="12" t="s">
        <v>10029</v>
      </c>
      <c r="C1190" s="20" t="s">
        <v>10024</v>
      </c>
      <c r="D1190" t="s">
        <v>0</v>
      </c>
      <c r="E1190" t="s">
        <v>10166</v>
      </c>
      <c r="F1190" t="s">
        <v>2323</v>
      </c>
      <c r="G1190" t="s">
        <v>2324</v>
      </c>
      <c r="H1190" s="2">
        <v>0</v>
      </c>
      <c r="I1190" s="2">
        <v>0</v>
      </c>
      <c r="J1190" s="2">
        <v>0</v>
      </c>
      <c r="K1190" s="14">
        <v>6.07</v>
      </c>
      <c r="L1190" s="2">
        <v>0</v>
      </c>
      <c r="M1190" s="2">
        <v>0</v>
      </c>
      <c r="N1190" s="2">
        <v>0</v>
      </c>
      <c r="O1190" s="2">
        <v>0.78910000000000002</v>
      </c>
      <c r="P1190" s="2">
        <v>6.8591000000000006</v>
      </c>
      <c r="Q1190"/>
      <c r="R1190" t="s">
        <v>9712</v>
      </c>
      <c r="S1190" t="s">
        <v>9717</v>
      </c>
      <c r="T1190" t="s">
        <v>9724</v>
      </c>
      <c r="U1190" s="2" t="s">
        <v>9715</v>
      </c>
      <c r="V1190" t="s">
        <v>7830</v>
      </c>
    </row>
    <row r="1191" spans="1:22" ht="15.75" hidden="1" thickBot="1" x14ac:dyDescent="0.3">
      <c r="A1191" t="s">
        <v>8268</v>
      </c>
      <c r="B1191" s="12" t="s">
        <v>10030</v>
      </c>
      <c r="C1191" s="20" t="s">
        <v>10024</v>
      </c>
      <c r="D1191" t="s">
        <v>0</v>
      </c>
      <c r="E1191" t="s">
        <v>10165</v>
      </c>
      <c r="F1191" t="s">
        <v>2323</v>
      </c>
      <c r="G1191" t="s">
        <v>2324</v>
      </c>
      <c r="H1191" s="2">
        <v>0</v>
      </c>
      <c r="I1191" s="2">
        <v>0</v>
      </c>
      <c r="J1191" s="2">
        <v>0</v>
      </c>
      <c r="K1191" s="14">
        <v>11.91</v>
      </c>
      <c r="L1191" s="2">
        <v>0</v>
      </c>
      <c r="M1191" s="2">
        <v>0</v>
      </c>
      <c r="N1191" s="2">
        <v>0</v>
      </c>
      <c r="O1191" s="2">
        <v>1.5483</v>
      </c>
      <c r="P1191" s="2">
        <v>13.458299999999999</v>
      </c>
      <c r="Q1191"/>
      <c r="R1191" t="s">
        <v>9712</v>
      </c>
      <c r="S1191" t="s">
        <v>9717</v>
      </c>
      <c r="T1191" t="s">
        <v>9724</v>
      </c>
      <c r="U1191" s="2" t="s">
        <v>9715</v>
      </c>
      <c r="V1191" t="s">
        <v>7830</v>
      </c>
    </row>
    <row r="1192" spans="1:22" ht="15.75" hidden="1" thickBot="1" x14ac:dyDescent="0.3">
      <c r="A1192" t="s">
        <v>8268</v>
      </c>
      <c r="B1192" s="12" t="s">
        <v>10031</v>
      </c>
      <c r="C1192" s="20" t="s">
        <v>10024</v>
      </c>
      <c r="D1192" t="s">
        <v>0</v>
      </c>
      <c r="E1192" t="s">
        <v>10164</v>
      </c>
      <c r="F1192" t="s">
        <v>2323</v>
      </c>
      <c r="G1192" t="s">
        <v>2324</v>
      </c>
      <c r="H1192" s="2">
        <v>0</v>
      </c>
      <c r="I1192" s="2">
        <v>0</v>
      </c>
      <c r="J1192" s="2">
        <v>0</v>
      </c>
      <c r="K1192" s="14">
        <v>5.47</v>
      </c>
      <c r="L1192" s="2">
        <v>0</v>
      </c>
      <c r="M1192" s="2">
        <v>0</v>
      </c>
      <c r="N1192" s="2">
        <v>0</v>
      </c>
      <c r="O1192" s="2">
        <v>0.71109999999999995</v>
      </c>
      <c r="P1192" s="2">
        <v>6.1810999999999998</v>
      </c>
      <c r="Q1192"/>
      <c r="R1192" t="s">
        <v>9712</v>
      </c>
      <c r="S1192" t="s">
        <v>9717</v>
      </c>
      <c r="T1192" t="s">
        <v>9724</v>
      </c>
      <c r="U1192" s="2" t="s">
        <v>9715</v>
      </c>
      <c r="V1192" t="s">
        <v>7830</v>
      </c>
    </row>
    <row r="1193" spans="1:22" ht="15.75" hidden="1" thickBot="1" x14ac:dyDescent="0.3">
      <c r="A1193" t="s">
        <v>8268</v>
      </c>
      <c r="B1193" s="12" t="s">
        <v>10030</v>
      </c>
      <c r="C1193" s="20" t="s">
        <v>10024</v>
      </c>
      <c r="D1193" t="s">
        <v>0</v>
      </c>
      <c r="E1193" t="s">
        <v>10163</v>
      </c>
      <c r="F1193" t="s">
        <v>2323</v>
      </c>
      <c r="G1193" t="s">
        <v>2324</v>
      </c>
      <c r="H1193" s="2">
        <v>0</v>
      </c>
      <c r="I1193" s="2">
        <v>0</v>
      </c>
      <c r="J1193" s="2">
        <v>0</v>
      </c>
      <c r="K1193" s="14">
        <v>0.8</v>
      </c>
      <c r="L1193" s="2">
        <v>0</v>
      </c>
      <c r="M1193" s="2">
        <v>0</v>
      </c>
      <c r="N1193" s="2">
        <v>0</v>
      </c>
      <c r="O1193" s="2">
        <v>0.10400000000000001</v>
      </c>
      <c r="P1193" s="2">
        <v>0.90400000000000003</v>
      </c>
      <c r="Q1193"/>
      <c r="R1193" t="s">
        <v>9712</v>
      </c>
      <c r="S1193" t="s">
        <v>9717</v>
      </c>
      <c r="T1193" t="s">
        <v>9724</v>
      </c>
      <c r="U1193" s="2" t="s">
        <v>9715</v>
      </c>
      <c r="V1193" t="s">
        <v>7830</v>
      </c>
    </row>
    <row r="1194" spans="1:22" ht="15.75" hidden="1" thickBot="1" x14ac:dyDescent="0.3">
      <c r="A1194" t="s">
        <v>8268</v>
      </c>
      <c r="B1194" s="12" t="s">
        <v>10030</v>
      </c>
      <c r="C1194" s="20" t="s">
        <v>10024</v>
      </c>
      <c r="D1194" t="s">
        <v>0</v>
      </c>
      <c r="E1194" t="s">
        <v>10162</v>
      </c>
      <c r="F1194" t="s">
        <v>2323</v>
      </c>
      <c r="G1194" t="s">
        <v>2324</v>
      </c>
      <c r="H1194" s="2">
        <v>0</v>
      </c>
      <c r="I1194" s="2">
        <v>0</v>
      </c>
      <c r="J1194" s="2">
        <v>0</v>
      </c>
      <c r="K1194" s="14">
        <v>0.94</v>
      </c>
      <c r="L1194" s="2">
        <v>0</v>
      </c>
      <c r="M1194" s="2">
        <v>0</v>
      </c>
      <c r="N1194" s="2">
        <v>0</v>
      </c>
      <c r="O1194" s="2">
        <v>0.1222</v>
      </c>
      <c r="P1194" s="2">
        <v>1.0622</v>
      </c>
      <c r="Q1194"/>
      <c r="R1194" t="s">
        <v>9712</v>
      </c>
      <c r="S1194" t="s">
        <v>9717</v>
      </c>
      <c r="T1194" t="s">
        <v>9724</v>
      </c>
      <c r="U1194" s="2" t="s">
        <v>9715</v>
      </c>
      <c r="V1194" t="s">
        <v>7830</v>
      </c>
    </row>
    <row r="1195" spans="1:22" ht="15.75" hidden="1" thickBot="1" x14ac:dyDescent="0.3">
      <c r="A1195" t="s">
        <v>8268</v>
      </c>
      <c r="B1195" s="12" t="s">
        <v>10043</v>
      </c>
      <c r="C1195" s="20" t="s">
        <v>10024</v>
      </c>
      <c r="D1195" t="s">
        <v>0</v>
      </c>
      <c r="E1195" t="s">
        <v>10161</v>
      </c>
      <c r="F1195" t="s">
        <v>2323</v>
      </c>
      <c r="G1195" t="s">
        <v>2324</v>
      </c>
      <c r="H1195" s="2">
        <v>0</v>
      </c>
      <c r="I1195" s="2">
        <v>0</v>
      </c>
      <c r="J1195" s="2">
        <v>0</v>
      </c>
      <c r="K1195" s="14">
        <v>0.9</v>
      </c>
      <c r="L1195" s="2">
        <v>0</v>
      </c>
      <c r="M1195" s="2">
        <v>0</v>
      </c>
      <c r="N1195" s="2">
        <v>0</v>
      </c>
      <c r="O1195" s="2">
        <v>0.11700000000000001</v>
      </c>
      <c r="P1195" s="2">
        <v>1.0170000000000001</v>
      </c>
      <c r="Q1195"/>
      <c r="R1195" t="s">
        <v>9712</v>
      </c>
      <c r="S1195" t="s">
        <v>9717</v>
      </c>
      <c r="T1195" t="s">
        <v>9724</v>
      </c>
      <c r="U1195" s="2" t="s">
        <v>9715</v>
      </c>
      <c r="V1195" t="s">
        <v>7830</v>
      </c>
    </row>
    <row r="1196" spans="1:22" ht="15.75" hidden="1" thickBot="1" x14ac:dyDescent="0.3">
      <c r="A1196" t="s">
        <v>8268</v>
      </c>
      <c r="B1196" s="12" t="s">
        <v>10042</v>
      </c>
      <c r="C1196" s="20" t="s">
        <v>10024</v>
      </c>
      <c r="D1196" t="s">
        <v>0</v>
      </c>
      <c r="E1196" t="s">
        <v>10160</v>
      </c>
      <c r="F1196" t="s">
        <v>2323</v>
      </c>
      <c r="G1196" t="s">
        <v>2324</v>
      </c>
      <c r="H1196" s="2">
        <v>0</v>
      </c>
      <c r="I1196" s="2">
        <v>0</v>
      </c>
      <c r="J1196" s="2">
        <v>0</v>
      </c>
      <c r="K1196" s="14">
        <v>0.7</v>
      </c>
      <c r="L1196" s="2">
        <v>0</v>
      </c>
      <c r="M1196" s="2">
        <v>0</v>
      </c>
      <c r="N1196" s="2">
        <v>0</v>
      </c>
      <c r="O1196" s="2">
        <v>9.0999999999999998E-2</v>
      </c>
      <c r="P1196" s="2">
        <v>0.79099999999999993</v>
      </c>
      <c r="Q1196"/>
      <c r="R1196" t="s">
        <v>9712</v>
      </c>
      <c r="S1196" t="s">
        <v>9717</v>
      </c>
      <c r="T1196" t="s">
        <v>9724</v>
      </c>
      <c r="U1196" s="2" t="s">
        <v>9715</v>
      </c>
      <c r="V1196" t="s">
        <v>7830</v>
      </c>
    </row>
    <row r="1197" spans="1:22" ht="15.75" hidden="1" thickBot="1" x14ac:dyDescent="0.3">
      <c r="A1197" t="s">
        <v>8268</v>
      </c>
      <c r="B1197" s="12" t="s">
        <v>10042</v>
      </c>
      <c r="C1197" s="20" t="s">
        <v>10024</v>
      </c>
      <c r="D1197" t="s">
        <v>0</v>
      </c>
      <c r="E1197" t="s">
        <v>10159</v>
      </c>
      <c r="F1197" t="s">
        <v>2323</v>
      </c>
      <c r="G1197" t="s">
        <v>2324</v>
      </c>
      <c r="H1197" s="2">
        <v>0</v>
      </c>
      <c r="I1197" s="2">
        <v>0</v>
      </c>
      <c r="J1197" s="2">
        <v>0</v>
      </c>
      <c r="K1197" s="14">
        <v>5.2</v>
      </c>
      <c r="L1197" s="2">
        <v>0</v>
      </c>
      <c r="M1197" s="2">
        <v>0</v>
      </c>
      <c r="N1197" s="2">
        <v>0</v>
      </c>
      <c r="O1197" s="2">
        <v>0.67600000000000005</v>
      </c>
      <c r="P1197" s="2">
        <v>5.8760000000000003</v>
      </c>
      <c r="Q1197"/>
      <c r="R1197" t="s">
        <v>9712</v>
      </c>
      <c r="S1197" t="s">
        <v>9717</v>
      </c>
      <c r="T1197" t="s">
        <v>9724</v>
      </c>
      <c r="U1197" s="2" t="s">
        <v>9715</v>
      </c>
      <c r="V1197" t="s">
        <v>7830</v>
      </c>
    </row>
    <row r="1198" spans="1:22" ht="15.75" hidden="1" thickBot="1" x14ac:dyDescent="0.3">
      <c r="A1198" t="s">
        <v>8268</v>
      </c>
      <c r="B1198" s="12" t="s">
        <v>10039</v>
      </c>
      <c r="C1198" s="20" t="s">
        <v>10024</v>
      </c>
      <c r="D1198" t="s">
        <v>0</v>
      </c>
      <c r="E1198" t="s">
        <v>10158</v>
      </c>
      <c r="F1198" t="s">
        <v>2323</v>
      </c>
      <c r="G1198" t="s">
        <v>2324</v>
      </c>
      <c r="H1198" s="2">
        <v>0</v>
      </c>
      <c r="I1198" s="2">
        <v>0</v>
      </c>
      <c r="J1198" s="2">
        <v>0</v>
      </c>
      <c r="K1198" s="14">
        <v>1.2</v>
      </c>
      <c r="L1198" s="2">
        <v>0</v>
      </c>
      <c r="M1198" s="2">
        <v>0</v>
      </c>
      <c r="N1198" s="2">
        <v>0</v>
      </c>
      <c r="O1198" s="2">
        <v>0.156</v>
      </c>
      <c r="P1198" s="2">
        <v>1.3559999999999999</v>
      </c>
      <c r="Q1198"/>
      <c r="R1198" t="s">
        <v>9712</v>
      </c>
      <c r="S1198" t="s">
        <v>9717</v>
      </c>
      <c r="T1198" t="s">
        <v>9724</v>
      </c>
      <c r="U1198" s="2" t="s">
        <v>9715</v>
      </c>
      <c r="V1198" t="s">
        <v>7830</v>
      </c>
    </row>
    <row r="1199" spans="1:22" ht="15.75" hidden="1" thickBot="1" x14ac:dyDescent="0.3">
      <c r="A1199" t="s">
        <v>8268</v>
      </c>
      <c r="B1199" s="12" t="s">
        <v>10038</v>
      </c>
      <c r="C1199" s="20" t="s">
        <v>10024</v>
      </c>
      <c r="D1199" t="s">
        <v>0</v>
      </c>
      <c r="E1199" t="s">
        <v>10157</v>
      </c>
      <c r="F1199" t="s">
        <v>2323</v>
      </c>
      <c r="G1199" t="s">
        <v>2324</v>
      </c>
      <c r="H1199" s="2">
        <v>0</v>
      </c>
      <c r="I1199" s="2">
        <v>0</v>
      </c>
      <c r="J1199" s="2">
        <v>0</v>
      </c>
      <c r="K1199" s="14">
        <v>10.56</v>
      </c>
      <c r="L1199" s="2">
        <v>0</v>
      </c>
      <c r="M1199" s="2">
        <v>0</v>
      </c>
      <c r="N1199" s="2">
        <v>0</v>
      </c>
      <c r="O1199" s="2">
        <v>1.3728</v>
      </c>
      <c r="P1199" s="2">
        <v>11.9328</v>
      </c>
      <c r="Q1199"/>
      <c r="R1199" t="s">
        <v>9712</v>
      </c>
      <c r="S1199" t="s">
        <v>9717</v>
      </c>
      <c r="T1199" t="s">
        <v>9724</v>
      </c>
      <c r="U1199" s="2" t="s">
        <v>9715</v>
      </c>
      <c r="V1199" t="s">
        <v>7830</v>
      </c>
    </row>
    <row r="1200" spans="1:22" ht="15.75" hidden="1" thickBot="1" x14ac:dyDescent="0.3">
      <c r="A1200" t="s">
        <v>8268</v>
      </c>
      <c r="B1200" s="12" t="s">
        <v>10035</v>
      </c>
      <c r="C1200" s="20" t="s">
        <v>10024</v>
      </c>
      <c r="D1200" t="s">
        <v>0</v>
      </c>
      <c r="E1200" t="s">
        <v>10156</v>
      </c>
      <c r="F1200" t="s">
        <v>2323</v>
      </c>
      <c r="G1200" t="s">
        <v>2324</v>
      </c>
      <c r="H1200" s="2">
        <v>0</v>
      </c>
      <c r="I1200" s="2">
        <v>0</v>
      </c>
      <c r="J1200" s="2">
        <v>0</v>
      </c>
      <c r="K1200" s="14">
        <v>24</v>
      </c>
      <c r="L1200" s="2">
        <v>0</v>
      </c>
      <c r="M1200" s="2">
        <v>0</v>
      </c>
      <c r="N1200" s="2">
        <v>0</v>
      </c>
      <c r="O1200" s="2">
        <v>3.12</v>
      </c>
      <c r="P1200" s="2">
        <v>27.12</v>
      </c>
      <c r="Q1200"/>
      <c r="R1200" t="s">
        <v>9712</v>
      </c>
      <c r="S1200" t="s">
        <v>9717</v>
      </c>
      <c r="T1200" t="s">
        <v>9724</v>
      </c>
      <c r="U1200" s="2" t="s">
        <v>9715</v>
      </c>
      <c r="V1200" t="s">
        <v>7830</v>
      </c>
    </row>
    <row r="1201" spans="1:22" ht="15.75" hidden="1" thickBot="1" x14ac:dyDescent="0.3">
      <c r="A1201" t="s">
        <v>8268</v>
      </c>
      <c r="B1201" s="12" t="s">
        <v>10035</v>
      </c>
      <c r="C1201" s="20" t="s">
        <v>10024</v>
      </c>
      <c r="D1201" t="s">
        <v>0</v>
      </c>
      <c r="E1201" t="s">
        <v>10155</v>
      </c>
      <c r="F1201" t="s">
        <v>2323</v>
      </c>
      <c r="G1201" t="s">
        <v>2324</v>
      </c>
      <c r="H1201" s="2">
        <v>0</v>
      </c>
      <c r="I1201" s="2">
        <v>0</v>
      </c>
      <c r="J1201" s="2">
        <v>0</v>
      </c>
      <c r="K1201" s="14">
        <v>14.96</v>
      </c>
      <c r="L1201" s="2">
        <v>0</v>
      </c>
      <c r="M1201" s="2">
        <v>0</v>
      </c>
      <c r="N1201" s="2">
        <v>0</v>
      </c>
      <c r="O1201" s="2">
        <v>1.9448000000000001</v>
      </c>
      <c r="P1201" s="2">
        <v>16.904800000000002</v>
      </c>
      <c r="Q1201"/>
      <c r="R1201" t="s">
        <v>9712</v>
      </c>
      <c r="S1201" t="s">
        <v>9717</v>
      </c>
      <c r="T1201" t="s">
        <v>9724</v>
      </c>
      <c r="U1201" s="2" t="s">
        <v>9715</v>
      </c>
      <c r="V1201" t="s">
        <v>7830</v>
      </c>
    </row>
    <row r="1202" spans="1:22" ht="15.75" hidden="1" thickBot="1" x14ac:dyDescent="0.3">
      <c r="A1202" t="s">
        <v>8268</v>
      </c>
      <c r="B1202" s="12" t="s">
        <v>10035</v>
      </c>
      <c r="C1202" s="20" t="s">
        <v>10024</v>
      </c>
      <c r="D1202" t="s">
        <v>0</v>
      </c>
      <c r="E1202" t="s">
        <v>10154</v>
      </c>
      <c r="F1202" t="s">
        <v>2323</v>
      </c>
      <c r="G1202" t="s">
        <v>2324</v>
      </c>
      <c r="H1202" s="2">
        <v>0</v>
      </c>
      <c r="I1202" s="2">
        <v>0</v>
      </c>
      <c r="J1202" s="2">
        <v>0</v>
      </c>
      <c r="K1202" s="14">
        <v>9.6</v>
      </c>
      <c r="L1202" s="2">
        <v>0</v>
      </c>
      <c r="M1202" s="2">
        <v>0</v>
      </c>
      <c r="N1202" s="2">
        <v>0</v>
      </c>
      <c r="O1202" s="2">
        <v>1.248</v>
      </c>
      <c r="P1202" s="2">
        <v>10.847999999999999</v>
      </c>
      <c r="Q1202"/>
      <c r="R1202" t="s">
        <v>9712</v>
      </c>
      <c r="S1202" t="s">
        <v>9717</v>
      </c>
      <c r="T1202" t="s">
        <v>9724</v>
      </c>
      <c r="U1202" s="2" t="s">
        <v>9715</v>
      </c>
      <c r="V1202" t="s">
        <v>7830</v>
      </c>
    </row>
    <row r="1203" spans="1:22" ht="15.75" hidden="1" thickBot="1" x14ac:dyDescent="0.3">
      <c r="A1203" t="s">
        <v>8268</v>
      </c>
      <c r="B1203" s="164" t="s">
        <v>10033</v>
      </c>
      <c r="C1203" s="20" t="s">
        <v>10024</v>
      </c>
      <c r="D1203" t="s">
        <v>0</v>
      </c>
      <c r="E1203" t="s">
        <v>10153</v>
      </c>
      <c r="F1203" t="s">
        <v>2323</v>
      </c>
      <c r="G1203" t="s">
        <v>2324</v>
      </c>
      <c r="H1203" s="2">
        <v>0</v>
      </c>
      <c r="I1203" s="2">
        <v>0</v>
      </c>
      <c r="J1203" s="2">
        <v>0</v>
      </c>
      <c r="K1203" s="14">
        <v>4.2</v>
      </c>
      <c r="L1203" s="2">
        <v>0</v>
      </c>
      <c r="M1203" s="2">
        <v>0</v>
      </c>
      <c r="N1203" s="2">
        <v>0</v>
      </c>
      <c r="O1203" s="2">
        <v>0.54600000000000004</v>
      </c>
      <c r="P1203" s="2">
        <v>4.7460000000000004</v>
      </c>
      <c r="Q1203"/>
      <c r="R1203" t="s">
        <v>9712</v>
      </c>
      <c r="S1203" t="s">
        <v>9717</v>
      </c>
      <c r="T1203" t="s">
        <v>9724</v>
      </c>
      <c r="U1203" s="2" t="s">
        <v>9715</v>
      </c>
      <c r="V1203" t="s">
        <v>7830</v>
      </c>
    </row>
    <row r="1204" spans="1:22" ht="15.75" hidden="1" thickBot="1" x14ac:dyDescent="0.3">
      <c r="A1204" t="s">
        <v>8268</v>
      </c>
      <c r="B1204" s="164" t="s">
        <v>10033</v>
      </c>
      <c r="C1204" s="20" t="s">
        <v>10024</v>
      </c>
      <c r="D1204" t="s">
        <v>0</v>
      </c>
      <c r="E1204" t="s">
        <v>10152</v>
      </c>
      <c r="F1204" t="s">
        <v>2323</v>
      </c>
      <c r="G1204" t="s">
        <v>2324</v>
      </c>
      <c r="H1204" s="2">
        <v>0</v>
      </c>
      <c r="I1204" s="2">
        <v>0</v>
      </c>
      <c r="J1204" s="2">
        <v>0</v>
      </c>
      <c r="K1204" s="14">
        <v>14</v>
      </c>
      <c r="L1204" s="2">
        <v>0</v>
      </c>
      <c r="M1204" s="2">
        <v>0</v>
      </c>
      <c r="N1204" s="2">
        <v>0</v>
      </c>
      <c r="O1204" s="2">
        <v>1.82</v>
      </c>
      <c r="P1204" s="2">
        <v>15.82</v>
      </c>
      <c r="Q1204"/>
      <c r="R1204" t="s">
        <v>9712</v>
      </c>
      <c r="S1204" t="s">
        <v>9717</v>
      </c>
      <c r="T1204" t="s">
        <v>9724</v>
      </c>
      <c r="U1204" s="2" t="s">
        <v>9715</v>
      </c>
      <c r="V1204" t="s">
        <v>7830</v>
      </c>
    </row>
    <row r="1205" spans="1:22" ht="15.75" hidden="1" thickBot="1" x14ac:dyDescent="0.3">
      <c r="A1205" t="s">
        <v>8268</v>
      </c>
      <c r="B1205" s="164" t="s">
        <v>10130</v>
      </c>
      <c r="C1205" s="20" t="s">
        <v>10024</v>
      </c>
      <c r="D1205" t="s">
        <v>0</v>
      </c>
      <c r="E1205" t="s">
        <v>10151</v>
      </c>
      <c r="F1205" t="s">
        <v>1373</v>
      </c>
      <c r="G1205" t="s">
        <v>1374</v>
      </c>
      <c r="H1205" s="2">
        <v>0</v>
      </c>
      <c r="I1205" s="2">
        <v>0</v>
      </c>
      <c r="J1205" s="2">
        <v>0</v>
      </c>
      <c r="K1205" s="14">
        <v>106.15</v>
      </c>
      <c r="L1205" s="2">
        <v>0</v>
      </c>
      <c r="M1205" s="2">
        <v>0</v>
      </c>
      <c r="N1205" s="2">
        <v>0</v>
      </c>
      <c r="O1205" s="2">
        <v>13.799500000000002</v>
      </c>
      <c r="P1205" s="2">
        <v>119.9495</v>
      </c>
      <c r="Q1205"/>
      <c r="R1205" t="s">
        <v>9712</v>
      </c>
      <c r="S1205" t="s">
        <v>9717</v>
      </c>
      <c r="T1205" t="s">
        <v>9724</v>
      </c>
      <c r="U1205" s="2" t="s">
        <v>9715</v>
      </c>
      <c r="V1205" t="s">
        <v>7830</v>
      </c>
    </row>
    <row r="1206" spans="1:22" ht="15.75" hidden="1" thickBot="1" x14ac:dyDescent="0.3">
      <c r="A1206" t="s">
        <v>8268</v>
      </c>
      <c r="B1206" s="164" t="s">
        <v>10025</v>
      </c>
      <c r="C1206" s="20" t="s">
        <v>10024</v>
      </c>
      <c r="D1206" t="s">
        <v>0</v>
      </c>
      <c r="E1206" t="s">
        <v>10150</v>
      </c>
      <c r="F1206" t="s">
        <v>2323</v>
      </c>
      <c r="G1206" t="s">
        <v>2324</v>
      </c>
      <c r="H1206" s="2">
        <v>0</v>
      </c>
      <c r="I1206" s="2">
        <v>0</v>
      </c>
      <c r="J1206" s="2">
        <v>0</v>
      </c>
      <c r="K1206" s="14">
        <v>26.32</v>
      </c>
      <c r="L1206" s="2">
        <v>0</v>
      </c>
      <c r="M1206" s="2">
        <v>0</v>
      </c>
      <c r="N1206" s="2">
        <v>0</v>
      </c>
      <c r="O1206" s="2">
        <v>3.4216000000000002</v>
      </c>
      <c r="P1206" s="2">
        <v>29.741600000000002</v>
      </c>
      <c r="Q1206"/>
      <c r="R1206" t="s">
        <v>9712</v>
      </c>
      <c r="S1206" t="s">
        <v>9717</v>
      </c>
      <c r="T1206" t="s">
        <v>9724</v>
      </c>
      <c r="U1206" s="2" t="s">
        <v>9715</v>
      </c>
      <c r="V1206" t="s">
        <v>7830</v>
      </c>
    </row>
    <row r="1207" spans="1:22" ht="15.75" hidden="1" thickBot="1" x14ac:dyDescent="0.3">
      <c r="A1207" t="s">
        <v>8268</v>
      </c>
      <c r="B1207" s="12" t="s">
        <v>10047</v>
      </c>
      <c r="C1207" s="20" t="s">
        <v>10024</v>
      </c>
      <c r="D1207" t="s">
        <v>0</v>
      </c>
      <c r="E1207" t="s">
        <v>10149</v>
      </c>
      <c r="F1207" t="s">
        <v>2522</v>
      </c>
      <c r="G1207" t="s">
        <v>2523</v>
      </c>
      <c r="H1207" s="2">
        <v>0</v>
      </c>
      <c r="I1207" s="2">
        <v>0</v>
      </c>
      <c r="J1207" s="2">
        <v>0</v>
      </c>
      <c r="K1207" s="14">
        <v>54.4</v>
      </c>
      <c r="L1207" s="2">
        <v>0</v>
      </c>
      <c r="M1207" s="2">
        <v>0</v>
      </c>
      <c r="N1207" s="2">
        <v>0</v>
      </c>
      <c r="O1207" s="2">
        <v>7.0720000000000001</v>
      </c>
      <c r="P1207" s="2">
        <v>61.472000000000001</v>
      </c>
      <c r="Q1207"/>
      <c r="R1207" t="s">
        <v>9712</v>
      </c>
      <c r="S1207" t="s">
        <v>9717</v>
      </c>
      <c r="T1207" t="s">
        <v>9724</v>
      </c>
      <c r="U1207" s="2" t="s">
        <v>9715</v>
      </c>
      <c r="V1207" t="s">
        <v>7830</v>
      </c>
    </row>
    <row r="1208" spans="1:22" ht="15.75" hidden="1" thickBot="1" x14ac:dyDescent="0.3">
      <c r="A1208" t="s">
        <v>8268</v>
      </c>
      <c r="B1208" s="12" t="s">
        <v>10045</v>
      </c>
      <c r="C1208" s="20" t="s">
        <v>10024</v>
      </c>
      <c r="D1208" t="s">
        <v>0</v>
      </c>
      <c r="E1208" t="s">
        <v>10148</v>
      </c>
      <c r="F1208" t="s">
        <v>1738</v>
      </c>
      <c r="G1208" t="s">
        <v>1739</v>
      </c>
      <c r="H1208" s="2">
        <v>255.38</v>
      </c>
      <c r="I1208" s="2">
        <v>0</v>
      </c>
      <c r="J1208" s="2">
        <v>0</v>
      </c>
      <c r="K1208" s="14">
        <v>27.92</v>
      </c>
      <c r="L1208" s="2">
        <v>0</v>
      </c>
      <c r="M1208" s="2">
        <v>0</v>
      </c>
      <c r="N1208" s="2">
        <v>0</v>
      </c>
      <c r="O1208" s="2">
        <v>3.6296000000000004</v>
      </c>
      <c r="P1208" s="2">
        <v>286.92959999999999</v>
      </c>
      <c r="Q1208"/>
      <c r="R1208" t="s">
        <v>9712</v>
      </c>
      <c r="S1208" t="s">
        <v>9717</v>
      </c>
      <c r="T1208" t="s">
        <v>9724</v>
      </c>
      <c r="U1208" s="2" t="s">
        <v>9715</v>
      </c>
      <c r="V1208" t="s">
        <v>7830</v>
      </c>
    </row>
    <row r="1209" spans="1:22" ht="15.75" hidden="1" thickBot="1" x14ac:dyDescent="0.3">
      <c r="A1209" t="s">
        <v>8268</v>
      </c>
      <c r="B1209" s="12" t="s">
        <v>10045</v>
      </c>
      <c r="C1209" s="20" t="s">
        <v>10024</v>
      </c>
      <c r="D1209" t="s">
        <v>0</v>
      </c>
      <c r="E1209" t="s">
        <v>10147</v>
      </c>
      <c r="F1209" t="s">
        <v>1328</v>
      </c>
      <c r="G1209" t="s">
        <v>1329</v>
      </c>
      <c r="H1209" s="2">
        <v>0</v>
      </c>
      <c r="I1209" s="2">
        <v>0</v>
      </c>
      <c r="J1209" s="2">
        <v>0</v>
      </c>
      <c r="K1209" s="14">
        <v>7.52</v>
      </c>
      <c r="L1209" s="2">
        <v>0</v>
      </c>
      <c r="M1209" s="2">
        <v>0</v>
      </c>
      <c r="N1209" s="2">
        <v>0</v>
      </c>
      <c r="O1209" s="2">
        <v>0.97760000000000002</v>
      </c>
      <c r="P1209" s="2">
        <v>8.4976000000000003</v>
      </c>
      <c r="Q1209"/>
      <c r="R1209" t="s">
        <v>9712</v>
      </c>
      <c r="S1209" t="s">
        <v>9717</v>
      </c>
      <c r="T1209" t="s">
        <v>9724</v>
      </c>
      <c r="U1209" s="2" t="s">
        <v>9715</v>
      </c>
      <c r="V1209" t="s">
        <v>7830</v>
      </c>
    </row>
    <row r="1210" spans="1:22" ht="15.75" hidden="1" thickBot="1" x14ac:dyDescent="0.3">
      <c r="A1210" t="s">
        <v>8268</v>
      </c>
      <c r="B1210" s="12" t="s">
        <v>10040</v>
      </c>
      <c r="C1210" s="20" t="s">
        <v>10024</v>
      </c>
      <c r="D1210" t="s">
        <v>0</v>
      </c>
      <c r="E1210" t="s">
        <v>10146</v>
      </c>
      <c r="F1210" t="s">
        <v>2609</v>
      </c>
      <c r="G1210" t="s">
        <v>8922</v>
      </c>
      <c r="H1210" s="2">
        <v>0</v>
      </c>
      <c r="I1210" s="2">
        <v>0</v>
      </c>
      <c r="J1210" s="2">
        <v>0</v>
      </c>
      <c r="K1210" s="14">
        <v>237.26</v>
      </c>
      <c r="L1210" s="2">
        <v>0</v>
      </c>
      <c r="M1210" s="2">
        <v>0</v>
      </c>
      <c r="N1210" s="2">
        <v>0</v>
      </c>
      <c r="O1210" s="2">
        <v>30.843799999999998</v>
      </c>
      <c r="P1210" s="2">
        <v>268.10379999999998</v>
      </c>
      <c r="Q1210"/>
      <c r="R1210" t="s">
        <v>9712</v>
      </c>
      <c r="S1210" t="s">
        <v>9717</v>
      </c>
      <c r="T1210" t="s">
        <v>9724</v>
      </c>
      <c r="U1210" s="2" t="s">
        <v>9715</v>
      </c>
      <c r="V1210" t="s">
        <v>7830</v>
      </c>
    </row>
    <row r="1211" spans="1:22" ht="15.75" hidden="1" thickBot="1" x14ac:dyDescent="0.3">
      <c r="A1211" t="s">
        <v>8268</v>
      </c>
      <c r="B1211" s="12" t="s">
        <v>10038</v>
      </c>
      <c r="C1211" s="20" t="s">
        <v>10024</v>
      </c>
      <c r="D1211" t="s">
        <v>0</v>
      </c>
      <c r="E1211" t="s">
        <v>10145</v>
      </c>
      <c r="F1211" t="s">
        <v>2522</v>
      </c>
      <c r="G1211" t="s">
        <v>2523</v>
      </c>
      <c r="H1211" s="2">
        <v>0</v>
      </c>
      <c r="I1211" s="2">
        <v>0</v>
      </c>
      <c r="J1211" s="2">
        <v>0</v>
      </c>
      <c r="K1211" s="14">
        <v>4.4000000000000004</v>
      </c>
      <c r="L1211" s="2">
        <v>0</v>
      </c>
      <c r="M1211" s="2">
        <v>0</v>
      </c>
      <c r="N1211" s="2">
        <v>0</v>
      </c>
      <c r="O1211" s="2">
        <v>0.57200000000000006</v>
      </c>
      <c r="P1211" s="2">
        <v>4.9720000000000004</v>
      </c>
      <c r="Q1211"/>
      <c r="R1211" t="s">
        <v>9712</v>
      </c>
      <c r="S1211" t="s">
        <v>9717</v>
      </c>
      <c r="T1211" t="s">
        <v>9724</v>
      </c>
      <c r="U1211" s="2" t="s">
        <v>9715</v>
      </c>
      <c r="V1211" t="s">
        <v>7830</v>
      </c>
    </row>
    <row r="1212" spans="1:22" ht="15.75" hidden="1" thickBot="1" x14ac:dyDescent="0.3">
      <c r="A1212" t="s">
        <v>8268</v>
      </c>
      <c r="B1212" s="12" t="s">
        <v>10038</v>
      </c>
      <c r="C1212" s="20" t="s">
        <v>10024</v>
      </c>
      <c r="D1212" t="s">
        <v>0</v>
      </c>
      <c r="E1212" t="s">
        <v>10144</v>
      </c>
      <c r="F1212" t="s">
        <v>1328</v>
      </c>
      <c r="G1212" t="s">
        <v>1329</v>
      </c>
      <c r="H1212" s="2">
        <v>0</v>
      </c>
      <c r="I1212" s="2">
        <v>0</v>
      </c>
      <c r="J1212" s="2">
        <v>0</v>
      </c>
      <c r="K1212" s="14">
        <v>2.88</v>
      </c>
      <c r="L1212" s="2">
        <v>0</v>
      </c>
      <c r="M1212" s="2">
        <v>0</v>
      </c>
      <c r="N1212" s="2">
        <v>0</v>
      </c>
      <c r="O1212" s="2">
        <v>0.37440000000000001</v>
      </c>
      <c r="P1212" s="2">
        <v>3.2544</v>
      </c>
      <c r="Q1212"/>
      <c r="R1212" t="s">
        <v>9712</v>
      </c>
      <c r="S1212" t="s">
        <v>9717</v>
      </c>
      <c r="T1212" t="s">
        <v>9724</v>
      </c>
      <c r="U1212" s="2" t="s">
        <v>9715</v>
      </c>
      <c r="V1212" t="s">
        <v>7830</v>
      </c>
    </row>
    <row r="1213" spans="1:22" ht="15.75" hidden="1" thickBot="1" x14ac:dyDescent="0.3">
      <c r="A1213" t="s">
        <v>8268</v>
      </c>
      <c r="B1213" s="12" t="s">
        <v>10038</v>
      </c>
      <c r="C1213" s="20" t="s">
        <v>10024</v>
      </c>
      <c r="D1213" t="s">
        <v>0</v>
      </c>
      <c r="E1213" t="s">
        <v>10143</v>
      </c>
      <c r="F1213" t="s">
        <v>2609</v>
      </c>
      <c r="G1213" t="s">
        <v>8922</v>
      </c>
      <c r="H1213" s="2">
        <v>0</v>
      </c>
      <c r="I1213" s="2">
        <v>0</v>
      </c>
      <c r="J1213" s="2">
        <v>0</v>
      </c>
      <c r="K1213" s="14">
        <v>25.02</v>
      </c>
      <c r="L1213" s="2">
        <v>0</v>
      </c>
      <c r="M1213" s="2">
        <v>0</v>
      </c>
      <c r="N1213" s="2">
        <v>0</v>
      </c>
      <c r="O1213" s="2">
        <v>3.2526000000000002</v>
      </c>
      <c r="P1213" s="2">
        <v>28.272600000000001</v>
      </c>
      <c r="Q1213"/>
      <c r="R1213" t="s">
        <v>9712</v>
      </c>
      <c r="S1213" t="s">
        <v>9717</v>
      </c>
      <c r="T1213" t="s">
        <v>9724</v>
      </c>
      <c r="U1213" s="2" t="s">
        <v>9715</v>
      </c>
      <c r="V1213" t="s">
        <v>7830</v>
      </c>
    </row>
    <row r="1214" spans="1:22" ht="15.75" hidden="1" thickBot="1" x14ac:dyDescent="0.3">
      <c r="A1214" t="s">
        <v>8268</v>
      </c>
      <c r="B1214" s="12" t="s">
        <v>10038</v>
      </c>
      <c r="C1214" s="20" t="s">
        <v>10024</v>
      </c>
      <c r="D1214" t="s">
        <v>0</v>
      </c>
      <c r="E1214" t="s">
        <v>10142</v>
      </c>
      <c r="F1214" t="s">
        <v>2609</v>
      </c>
      <c r="G1214" t="s">
        <v>8922</v>
      </c>
      <c r="H1214" s="2">
        <v>0</v>
      </c>
      <c r="I1214" s="2">
        <v>0</v>
      </c>
      <c r="J1214" s="2">
        <v>0</v>
      </c>
      <c r="K1214" s="14">
        <v>29.88</v>
      </c>
      <c r="L1214" s="2">
        <v>0</v>
      </c>
      <c r="M1214" s="2">
        <v>0</v>
      </c>
      <c r="N1214" s="2">
        <v>0</v>
      </c>
      <c r="O1214" s="2">
        <v>3.8843999999999999</v>
      </c>
      <c r="P1214" s="2">
        <v>33.764400000000002</v>
      </c>
      <c r="Q1214"/>
      <c r="R1214" t="s">
        <v>9712</v>
      </c>
      <c r="S1214" t="s">
        <v>9717</v>
      </c>
      <c r="T1214" t="s">
        <v>9724</v>
      </c>
      <c r="U1214" s="2" t="s">
        <v>9715</v>
      </c>
      <c r="V1214" t="s">
        <v>7830</v>
      </c>
    </row>
    <row r="1215" spans="1:22" ht="15.75" hidden="1" thickBot="1" x14ac:dyDescent="0.3">
      <c r="A1215" t="s">
        <v>8268</v>
      </c>
      <c r="B1215" s="12" t="s">
        <v>10038</v>
      </c>
      <c r="C1215" s="20" t="s">
        <v>10024</v>
      </c>
      <c r="D1215" t="s">
        <v>0</v>
      </c>
      <c r="E1215" t="s">
        <v>10141</v>
      </c>
      <c r="F1215" t="s">
        <v>1328</v>
      </c>
      <c r="G1215" t="s">
        <v>1329</v>
      </c>
      <c r="H1215" s="2">
        <v>0</v>
      </c>
      <c r="I1215" s="2">
        <v>0</v>
      </c>
      <c r="J1215" s="2">
        <v>0</v>
      </c>
      <c r="K1215" s="14">
        <v>193.22</v>
      </c>
      <c r="L1215" s="2">
        <v>0</v>
      </c>
      <c r="M1215" s="2">
        <v>0</v>
      </c>
      <c r="N1215" s="2">
        <v>0</v>
      </c>
      <c r="O1215" s="2">
        <v>25.118600000000001</v>
      </c>
      <c r="P1215" s="2">
        <v>218.33859999999999</v>
      </c>
      <c r="Q1215"/>
      <c r="R1215" t="s">
        <v>9712</v>
      </c>
      <c r="S1215" t="s">
        <v>9717</v>
      </c>
      <c r="T1215" t="s">
        <v>9724</v>
      </c>
      <c r="U1215" s="2" t="s">
        <v>9715</v>
      </c>
      <c r="V1215" t="s">
        <v>7830</v>
      </c>
    </row>
    <row r="1216" spans="1:22" ht="15.75" hidden="1" thickBot="1" x14ac:dyDescent="0.3">
      <c r="A1216" t="s">
        <v>8268</v>
      </c>
      <c r="B1216" s="12" t="s">
        <v>10037</v>
      </c>
      <c r="C1216" s="20" t="s">
        <v>10024</v>
      </c>
      <c r="D1216" t="s">
        <v>0</v>
      </c>
      <c r="E1216" t="s">
        <v>10140</v>
      </c>
      <c r="F1216" t="s">
        <v>2522</v>
      </c>
      <c r="G1216" t="s">
        <v>2523</v>
      </c>
      <c r="H1216" s="2">
        <v>0</v>
      </c>
      <c r="I1216" s="2">
        <v>0</v>
      </c>
      <c r="J1216" s="2">
        <v>0</v>
      </c>
      <c r="K1216" s="14">
        <v>14</v>
      </c>
      <c r="L1216" s="2">
        <v>0</v>
      </c>
      <c r="M1216" s="2">
        <v>0</v>
      </c>
      <c r="N1216" s="2">
        <v>0</v>
      </c>
      <c r="O1216" s="2">
        <v>1.82</v>
      </c>
      <c r="P1216" s="2">
        <v>15.82</v>
      </c>
      <c r="Q1216"/>
      <c r="R1216" t="s">
        <v>9712</v>
      </c>
      <c r="S1216" t="s">
        <v>9717</v>
      </c>
      <c r="T1216" t="s">
        <v>9724</v>
      </c>
      <c r="U1216" s="2" t="s">
        <v>9715</v>
      </c>
      <c r="V1216" t="s">
        <v>7830</v>
      </c>
    </row>
    <row r="1217" spans="1:22" ht="15.75" hidden="1" thickBot="1" x14ac:dyDescent="0.3">
      <c r="A1217" t="s">
        <v>8268</v>
      </c>
      <c r="B1217" s="12" t="s">
        <v>10037</v>
      </c>
      <c r="C1217" s="20" t="s">
        <v>10024</v>
      </c>
      <c r="D1217" t="s">
        <v>0</v>
      </c>
      <c r="E1217" t="s">
        <v>10139</v>
      </c>
      <c r="F1217" t="s">
        <v>1328</v>
      </c>
      <c r="G1217" t="s">
        <v>1329</v>
      </c>
      <c r="H1217" s="2">
        <v>0</v>
      </c>
      <c r="I1217" s="2">
        <v>0</v>
      </c>
      <c r="J1217" s="2">
        <v>0</v>
      </c>
      <c r="K1217" s="14">
        <v>80.09</v>
      </c>
      <c r="L1217" s="2">
        <v>0</v>
      </c>
      <c r="M1217" s="2">
        <v>0</v>
      </c>
      <c r="N1217" s="2">
        <v>0</v>
      </c>
      <c r="O1217" s="2">
        <v>10.411700000000002</v>
      </c>
      <c r="P1217" s="2">
        <v>90.5017</v>
      </c>
      <c r="Q1217"/>
      <c r="R1217" t="s">
        <v>9712</v>
      </c>
      <c r="S1217" t="s">
        <v>9717</v>
      </c>
      <c r="T1217" t="s">
        <v>9724</v>
      </c>
      <c r="U1217" s="2" t="s">
        <v>9715</v>
      </c>
      <c r="V1217" t="s">
        <v>7830</v>
      </c>
    </row>
    <row r="1218" spans="1:22" ht="15.75" hidden="1" thickBot="1" x14ac:dyDescent="0.3">
      <c r="A1218" t="s">
        <v>8268</v>
      </c>
      <c r="B1218" s="12" t="s">
        <v>10035</v>
      </c>
      <c r="C1218" s="20" t="s">
        <v>10024</v>
      </c>
      <c r="D1218" t="s">
        <v>0</v>
      </c>
      <c r="E1218" t="s">
        <v>10138</v>
      </c>
      <c r="F1218" t="s">
        <v>2609</v>
      </c>
      <c r="G1218" t="s">
        <v>8922</v>
      </c>
      <c r="H1218" s="2">
        <v>0</v>
      </c>
      <c r="I1218" s="2">
        <v>0</v>
      </c>
      <c r="J1218" s="2">
        <v>0</v>
      </c>
      <c r="K1218" s="14">
        <v>22.08</v>
      </c>
      <c r="L1218" s="2">
        <v>0</v>
      </c>
      <c r="M1218" s="2">
        <v>0</v>
      </c>
      <c r="N1218" s="2">
        <v>0</v>
      </c>
      <c r="O1218" s="2">
        <v>2.8704000000000001</v>
      </c>
      <c r="P1218" s="2">
        <v>24.950399999999998</v>
      </c>
      <c r="Q1218"/>
      <c r="R1218" t="s">
        <v>9712</v>
      </c>
      <c r="S1218" t="s">
        <v>9717</v>
      </c>
      <c r="T1218" t="s">
        <v>9724</v>
      </c>
      <c r="U1218" s="2" t="s">
        <v>9715</v>
      </c>
      <c r="V1218" t="s">
        <v>7830</v>
      </c>
    </row>
    <row r="1219" spans="1:22" ht="15.75" hidden="1" thickBot="1" x14ac:dyDescent="0.3">
      <c r="A1219" t="s">
        <v>8268</v>
      </c>
      <c r="B1219" s="12" t="s">
        <v>10033</v>
      </c>
      <c r="C1219" s="20" t="s">
        <v>10024</v>
      </c>
      <c r="D1219" t="s">
        <v>0</v>
      </c>
      <c r="E1219" t="s">
        <v>10135</v>
      </c>
      <c r="F1219" t="s">
        <v>2609</v>
      </c>
      <c r="G1219" t="s">
        <v>8922</v>
      </c>
      <c r="H1219" s="2">
        <v>0</v>
      </c>
      <c r="I1219" s="2">
        <v>0</v>
      </c>
      <c r="J1219" s="2">
        <v>0</v>
      </c>
      <c r="K1219" s="14">
        <v>110.4</v>
      </c>
      <c r="L1219" s="2">
        <v>0</v>
      </c>
      <c r="M1219" s="2">
        <v>0</v>
      </c>
      <c r="N1219" s="2">
        <v>0</v>
      </c>
      <c r="O1219" s="2">
        <v>14.352000000000002</v>
      </c>
      <c r="P1219" s="2">
        <v>124.75200000000001</v>
      </c>
      <c r="Q1219"/>
      <c r="R1219" t="s">
        <v>9712</v>
      </c>
      <c r="S1219" t="s">
        <v>9717</v>
      </c>
      <c r="T1219" t="s">
        <v>9724</v>
      </c>
      <c r="U1219" s="2" t="s">
        <v>9715</v>
      </c>
      <c r="V1219" t="s">
        <v>7830</v>
      </c>
    </row>
    <row r="1220" spans="1:22" ht="15.75" hidden="1" thickBot="1" x14ac:dyDescent="0.3">
      <c r="A1220" t="s">
        <v>8268</v>
      </c>
      <c r="B1220" s="12" t="s">
        <v>10028</v>
      </c>
      <c r="C1220" s="20" t="s">
        <v>10024</v>
      </c>
      <c r="D1220" t="s">
        <v>0</v>
      </c>
      <c r="E1220" t="s">
        <v>10136</v>
      </c>
      <c r="F1220" t="s">
        <v>2522</v>
      </c>
      <c r="G1220" t="s">
        <v>2523</v>
      </c>
      <c r="H1220" s="2">
        <v>0</v>
      </c>
      <c r="I1220" s="2">
        <v>0</v>
      </c>
      <c r="J1220" s="2">
        <v>0</v>
      </c>
      <c r="K1220" s="14">
        <v>38.99</v>
      </c>
      <c r="L1220" s="2">
        <v>0</v>
      </c>
      <c r="M1220" s="2">
        <v>0</v>
      </c>
      <c r="N1220" s="2">
        <v>0</v>
      </c>
      <c r="O1220" s="2">
        <v>5.0687000000000006</v>
      </c>
      <c r="P1220" s="2">
        <v>44.058700000000002</v>
      </c>
      <c r="Q1220"/>
      <c r="R1220" t="s">
        <v>9712</v>
      </c>
      <c r="S1220" t="s">
        <v>9717</v>
      </c>
      <c r="T1220" t="s">
        <v>9724</v>
      </c>
      <c r="U1220" s="2" t="s">
        <v>9715</v>
      </c>
      <c r="V1220" t="s">
        <v>7830</v>
      </c>
    </row>
    <row r="1221" spans="1:22" ht="15.75" hidden="1" thickBot="1" x14ac:dyDescent="0.3">
      <c r="A1221" t="s">
        <v>8268</v>
      </c>
      <c r="B1221" s="12" t="s">
        <v>10028</v>
      </c>
      <c r="C1221" s="20" t="s">
        <v>10024</v>
      </c>
      <c r="D1221" t="s">
        <v>0</v>
      </c>
      <c r="E1221" t="s">
        <v>10137</v>
      </c>
      <c r="F1221" t="s">
        <v>2522</v>
      </c>
      <c r="G1221" t="s">
        <v>2523</v>
      </c>
      <c r="H1221" s="2">
        <v>0</v>
      </c>
      <c r="I1221" s="2">
        <v>0</v>
      </c>
      <c r="J1221" s="2">
        <v>0</v>
      </c>
      <c r="K1221" s="14">
        <v>89</v>
      </c>
      <c r="L1221" s="2">
        <v>0</v>
      </c>
      <c r="M1221" s="2">
        <v>0</v>
      </c>
      <c r="N1221" s="2">
        <v>0</v>
      </c>
      <c r="O1221" s="2">
        <v>11.57</v>
      </c>
      <c r="P1221" s="2">
        <v>100.57</v>
      </c>
      <c r="Q1221"/>
      <c r="R1221" t="s">
        <v>9712</v>
      </c>
      <c r="S1221" t="s">
        <v>9717</v>
      </c>
      <c r="T1221" t="s">
        <v>9724</v>
      </c>
      <c r="U1221" s="2" t="s">
        <v>9715</v>
      </c>
      <c r="V1221" t="s">
        <v>7830</v>
      </c>
    </row>
    <row r="1222" spans="1:22" ht="15.75" hidden="1" thickBot="1" x14ac:dyDescent="0.3">
      <c r="A1222" t="s">
        <v>8268</v>
      </c>
      <c r="B1222" s="12" t="s">
        <v>10047</v>
      </c>
      <c r="C1222" t="s">
        <v>7503</v>
      </c>
      <c r="D1222" t="s">
        <v>0</v>
      </c>
      <c r="E1222">
        <v>19924</v>
      </c>
      <c r="F1222" t="s">
        <v>8881</v>
      </c>
      <c r="G1222" t="s">
        <v>8882</v>
      </c>
      <c r="H1222" s="2">
        <v>0</v>
      </c>
      <c r="I1222" s="2">
        <v>0</v>
      </c>
      <c r="J1222" s="2">
        <v>0</v>
      </c>
      <c r="K1222" s="14">
        <v>82</v>
      </c>
      <c r="L1222" s="2">
        <v>0</v>
      </c>
      <c r="M1222" s="2">
        <v>0</v>
      </c>
      <c r="N1222" s="2">
        <v>0</v>
      </c>
      <c r="O1222" s="2">
        <v>10.66</v>
      </c>
      <c r="P1222" s="2">
        <v>92.66</v>
      </c>
      <c r="Q1222"/>
      <c r="R1222" t="s">
        <v>9712</v>
      </c>
      <c r="S1222" t="s">
        <v>9717</v>
      </c>
      <c r="T1222" t="s">
        <v>9724</v>
      </c>
      <c r="U1222" s="2" t="s">
        <v>9715</v>
      </c>
      <c r="V1222" t="s">
        <v>7830</v>
      </c>
    </row>
    <row r="1223" spans="1:22" ht="15.75" hidden="1" thickBot="1" x14ac:dyDescent="0.3">
      <c r="A1223" t="s">
        <v>8268</v>
      </c>
      <c r="B1223" s="12" t="s">
        <v>10046</v>
      </c>
      <c r="C1223" t="s">
        <v>7503</v>
      </c>
      <c r="D1223" t="s">
        <v>0</v>
      </c>
      <c r="E1223">
        <v>3399</v>
      </c>
      <c r="F1223" t="s">
        <v>8977</v>
      </c>
      <c r="G1223" t="s">
        <v>8978</v>
      </c>
      <c r="H1223" s="2">
        <v>1.52</v>
      </c>
      <c r="I1223" s="2">
        <v>0</v>
      </c>
      <c r="J1223" s="2">
        <v>0</v>
      </c>
      <c r="K1223" s="14">
        <v>16.350000000000001</v>
      </c>
      <c r="L1223" s="2">
        <v>0</v>
      </c>
      <c r="M1223" s="2">
        <v>0</v>
      </c>
      <c r="N1223" s="2">
        <v>0</v>
      </c>
      <c r="O1223" s="2">
        <v>2.1255000000000002</v>
      </c>
      <c r="P1223" s="2">
        <v>19.9955</v>
      </c>
      <c r="Q1223"/>
      <c r="R1223" t="s">
        <v>9712</v>
      </c>
      <c r="S1223" t="s">
        <v>9717</v>
      </c>
      <c r="T1223" t="s">
        <v>9724</v>
      </c>
      <c r="U1223" s="2" t="s">
        <v>9715</v>
      </c>
      <c r="V1223" t="s">
        <v>7830</v>
      </c>
    </row>
    <row r="1224" spans="1:22" ht="15.75" hidden="1" thickBot="1" x14ac:dyDescent="0.3">
      <c r="A1224" t="s">
        <v>8268</v>
      </c>
      <c r="B1224" s="12" t="s">
        <v>10046</v>
      </c>
      <c r="C1224" t="s">
        <v>7503</v>
      </c>
      <c r="D1224" t="s">
        <v>0</v>
      </c>
      <c r="E1224">
        <v>19913</v>
      </c>
      <c r="F1224" t="s">
        <v>8881</v>
      </c>
      <c r="G1224" t="s">
        <v>8882</v>
      </c>
      <c r="H1224" s="2">
        <v>0</v>
      </c>
      <c r="I1224" s="2">
        <v>0</v>
      </c>
      <c r="J1224" s="2">
        <v>0</v>
      </c>
      <c r="K1224" s="14">
        <v>48.4</v>
      </c>
      <c r="L1224" s="2">
        <v>0</v>
      </c>
      <c r="M1224" s="2">
        <v>0</v>
      </c>
      <c r="N1224" s="2">
        <v>0</v>
      </c>
      <c r="O1224" s="2">
        <v>6.2919999999999998</v>
      </c>
      <c r="P1224" s="2">
        <v>54.692</v>
      </c>
      <c r="Q1224"/>
      <c r="R1224" t="s">
        <v>9712</v>
      </c>
      <c r="S1224" t="s">
        <v>9717</v>
      </c>
      <c r="T1224" t="s">
        <v>9724</v>
      </c>
      <c r="U1224" s="2" t="s">
        <v>9715</v>
      </c>
      <c r="V1224" t="s">
        <v>7830</v>
      </c>
    </row>
    <row r="1225" spans="1:22" ht="15.75" hidden="1" thickBot="1" x14ac:dyDescent="0.3">
      <c r="A1225" t="s">
        <v>8268</v>
      </c>
      <c r="B1225" s="12" t="s">
        <v>10046</v>
      </c>
      <c r="C1225" t="s">
        <v>7503</v>
      </c>
      <c r="D1225" t="s">
        <v>0</v>
      </c>
      <c r="E1225">
        <v>45864</v>
      </c>
      <c r="F1225" t="s">
        <v>6776</v>
      </c>
      <c r="G1225" t="s">
        <v>6777</v>
      </c>
      <c r="H1225" s="2">
        <v>0</v>
      </c>
      <c r="I1225" s="2">
        <v>0</v>
      </c>
      <c r="J1225" s="2">
        <v>0</v>
      </c>
      <c r="K1225" s="14">
        <v>15.55</v>
      </c>
      <c r="L1225" s="2">
        <v>0</v>
      </c>
      <c r="M1225" s="2">
        <v>0</v>
      </c>
      <c r="N1225" s="2">
        <v>0</v>
      </c>
      <c r="O1225" s="2">
        <v>2.0215000000000001</v>
      </c>
      <c r="P1225" s="2">
        <v>17.5715</v>
      </c>
      <c r="Q1225"/>
      <c r="R1225" t="s">
        <v>9712</v>
      </c>
      <c r="S1225" t="s">
        <v>9717</v>
      </c>
      <c r="T1225" t="s">
        <v>9724</v>
      </c>
      <c r="U1225" s="2" t="s">
        <v>9715</v>
      </c>
      <c r="V1225" t="s">
        <v>7830</v>
      </c>
    </row>
    <row r="1226" spans="1:22" ht="15.75" hidden="1" thickBot="1" x14ac:dyDescent="0.3">
      <c r="A1226" t="s">
        <v>8268</v>
      </c>
      <c r="B1226" s="12" t="s">
        <v>10045</v>
      </c>
      <c r="C1226" t="s">
        <v>7503</v>
      </c>
      <c r="D1226" t="s">
        <v>0</v>
      </c>
      <c r="E1226">
        <v>19866</v>
      </c>
      <c r="F1226" t="s">
        <v>8881</v>
      </c>
      <c r="G1226" t="s">
        <v>8882</v>
      </c>
      <c r="H1226" s="2">
        <v>0</v>
      </c>
      <c r="I1226" s="2">
        <v>0</v>
      </c>
      <c r="J1226" s="2">
        <v>0</v>
      </c>
      <c r="K1226" s="14">
        <v>25.19</v>
      </c>
      <c r="L1226" s="2">
        <v>0</v>
      </c>
      <c r="M1226" s="2">
        <v>0</v>
      </c>
      <c r="N1226" s="2">
        <v>0</v>
      </c>
      <c r="O1226" s="2">
        <v>3.2747000000000002</v>
      </c>
      <c r="P1226" s="2">
        <v>28.464700000000001</v>
      </c>
      <c r="Q1226"/>
      <c r="R1226" t="s">
        <v>9712</v>
      </c>
      <c r="S1226" t="s">
        <v>9717</v>
      </c>
      <c r="T1226" t="s">
        <v>9724</v>
      </c>
      <c r="U1226" s="2" t="s">
        <v>9715</v>
      </c>
      <c r="V1226" t="s">
        <v>7830</v>
      </c>
    </row>
    <row r="1227" spans="1:22" ht="15.75" hidden="1" thickBot="1" x14ac:dyDescent="0.3">
      <c r="A1227" t="s">
        <v>8268</v>
      </c>
      <c r="B1227" s="12" t="s">
        <v>10045</v>
      </c>
      <c r="C1227" t="s">
        <v>7503</v>
      </c>
      <c r="D1227" t="s">
        <v>0</v>
      </c>
      <c r="E1227">
        <v>7110</v>
      </c>
      <c r="F1227" t="s">
        <v>6674</v>
      </c>
      <c r="G1227" t="s">
        <v>6675</v>
      </c>
      <c r="H1227" s="2">
        <v>0</v>
      </c>
      <c r="I1227" s="2">
        <v>0</v>
      </c>
      <c r="J1227" s="2">
        <v>0</v>
      </c>
      <c r="K1227" s="14">
        <v>53.1</v>
      </c>
      <c r="L1227" s="2">
        <v>0</v>
      </c>
      <c r="M1227" s="2">
        <v>0</v>
      </c>
      <c r="N1227" s="2">
        <v>0</v>
      </c>
      <c r="O1227" s="2">
        <v>6.9030000000000005</v>
      </c>
      <c r="P1227" s="2">
        <v>60.003</v>
      </c>
      <c r="Q1227"/>
      <c r="R1227" t="s">
        <v>9712</v>
      </c>
      <c r="S1227" t="s">
        <v>9717</v>
      </c>
      <c r="T1227" t="s">
        <v>9724</v>
      </c>
      <c r="U1227" s="2" t="s">
        <v>9715</v>
      </c>
      <c r="V1227" t="s">
        <v>7830</v>
      </c>
    </row>
    <row r="1228" spans="1:22" ht="15.75" hidden="1" thickBot="1" x14ac:dyDescent="0.3">
      <c r="A1228" t="s">
        <v>8268</v>
      </c>
      <c r="B1228" s="12" t="s">
        <v>10045</v>
      </c>
      <c r="C1228" t="s">
        <v>7503</v>
      </c>
      <c r="D1228" t="s">
        <v>0</v>
      </c>
      <c r="E1228">
        <v>19868</v>
      </c>
      <c r="F1228" t="s">
        <v>8881</v>
      </c>
      <c r="G1228" t="s">
        <v>8882</v>
      </c>
      <c r="H1228" s="2">
        <v>0</v>
      </c>
      <c r="I1228" s="2">
        <v>0</v>
      </c>
      <c r="J1228" s="2">
        <v>0</v>
      </c>
      <c r="K1228" s="14">
        <v>4.2</v>
      </c>
      <c r="L1228" s="2">
        <v>0</v>
      </c>
      <c r="M1228" s="2">
        <v>0</v>
      </c>
      <c r="N1228" s="2">
        <v>0</v>
      </c>
      <c r="O1228" s="2">
        <v>0.54600000000000004</v>
      </c>
      <c r="P1228" s="2">
        <v>4.7460000000000004</v>
      </c>
      <c r="Q1228"/>
      <c r="R1228" t="s">
        <v>9712</v>
      </c>
      <c r="S1228" t="s">
        <v>9717</v>
      </c>
      <c r="T1228" t="s">
        <v>9724</v>
      </c>
      <c r="U1228" s="2" t="s">
        <v>9715</v>
      </c>
      <c r="V1228" t="s">
        <v>7830</v>
      </c>
    </row>
    <row r="1229" spans="1:22" ht="15.75" hidden="1" thickBot="1" x14ac:dyDescent="0.3">
      <c r="A1229" t="s">
        <v>8268</v>
      </c>
      <c r="B1229" s="12" t="s">
        <v>10045</v>
      </c>
      <c r="C1229" t="s">
        <v>7503</v>
      </c>
      <c r="D1229" t="s">
        <v>0</v>
      </c>
      <c r="E1229">
        <v>6172</v>
      </c>
      <c r="F1229" t="s">
        <v>1448</v>
      </c>
      <c r="G1229" t="s">
        <v>1449</v>
      </c>
      <c r="H1229" s="2">
        <v>0</v>
      </c>
      <c r="I1229" s="2">
        <v>0</v>
      </c>
      <c r="J1229" s="2">
        <v>0</v>
      </c>
      <c r="K1229" s="14">
        <v>68.36</v>
      </c>
      <c r="L1229" s="2">
        <v>0</v>
      </c>
      <c r="M1229" s="2">
        <v>0</v>
      </c>
      <c r="N1229" s="2">
        <v>0</v>
      </c>
      <c r="O1229" s="2">
        <v>8.8868000000000009</v>
      </c>
      <c r="P1229" s="2">
        <v>77.246800000000007</v>
      </c>
      <c r="Q1229"/>
      <c r="R1229" t="s">
        <v>9712</v>
      </c>
      <c r="S1229" t="s">
        <v>9717</v>
      </c>
      <c r="T1229" t="s">
        <v>9724</v>
      </c>
      <c r="U1229" s="2" t="s">
        <v>9715</v>
      </c>
      <c r="V1229" t="s">
        <v>7830</v>
      </c>
    </row>
    <row r="1230" spans="1:22" ht="15.75" hidden="1" thickBot="1" x14ac:dyDescent="0.3">
      <c r="A1230" t="s">
        <v>8268</v>
      </c>
      <c r="B1230" s="12" t="s">
        <v>10045</v>
      </c>
      <c r="C1230" t="s">
        <v>7503</v>
      </c>
      <c r="D1230" t="s">
        <v>0</v>
      </c>
      <c r="E1230">
        <v>21648</v>
      </c>
      <c r="F1230" t="s">
        <v>1448</v>
      </c>
      <c r="G1230" t="s">
        <v>1449</v>
      </c>
      <c r="H1230" s="2">
        <v>1.1400000000000001</v>
      </c>
      <c r="I1230" s="2">
        <v>0</v>
      </c>
      <c r="J1230" s="2">
        <v>0</v>
      </c>
      <c r="K1230" s="14">
        <v>12.27</v>
      </c>
      <c r="L1230" s="2">
        <v>0</v>
      </c>
      <c r="M1230" s="2">
        <v>0</v>
      </c>
      <c r="N1230" s="2">
        <v>0</v>
      </c>
      <c r="O1230" s="2">
        <v>1.5951</v>
      </c>
      <c r="P1230" s="2">
        <v>15.005100000000001</v>
      </c>
      <c r="Q1230"/>
      <c r="R1230" t="s">
        <v>9712</v>
      </c>
      <c r="S1230" t="s">
        <v>9717</v>
      </c>
      <c r="T1230" t="s">
        <v>9724</v>
      </c>
      <c r="U1230" s="2" t="s">
        <v>9715</v>
      </c>
      <c r="V1230" t="s">
        <v>7830</v>
      </c>
    </row>
    <row r="1231" spans="1:22" ht="15.75" hidden="1" thickBot="1" x14ac:dyDescent="0.3">
      <c r="A1231" t="s">
        <v>8268</v>
      </c>
      <c r="B1231" s="12" t="s">
        <v>10045</v>
      </c>
      <c r="C1231" t="s">
        <v>7503</v>
      </c>
      <c r="D1231" t="s">
        <v>0</v>
      </c>
      <c r="E1231">
        <v>14230</v>
      </c>
      <c r="F1231" t="s">
        <v>8931</v>
      </c>
      <c r="G1231" t="s">
        <v>8932</v>
      </c>
      <c r="H1231" s="2">
        <v>0</v>
      </c>
      <c r="I1231" s="2">
        <v>0</v>
      </c>
      <c r="J1231" s="2">
        <v>0</v>
      </c>
      <c r="K1231" s="14">
        <v>107.25</v>
      </c>
      <c r="L1231" s="2">
        <v>0</v>
      </c>
      <c r="M1231" s="2">
        <v>0</v>
      </c>
      <c r="N1231" s="2">
        <v>0</v>
      </c>
      <c r="O1231" s="2">
        <v>13.942500000000001</v>
      </c>
      <c r="P1231" s="2">
        <v>121.1925</v>
      </c>
      <c r="Q1231"/>
      <c r="R1231" t="s">
        <v>9712</v>
      </c>
      <c r="S1231" t="s">
        <v>9717</v>
      </c>
      <c r="T1231" t="s">
        <v>9724</v>
      </c>
      <c r="U1231" s="2" t="s">
        <v>9715</v>
      </c>
      <c r="V1231" t="s">
        <v>7830</v>
      </c>
    </row>
    <row r="1232" spans="1:22" ht="15.75" hidden="1" thickBot="1" x14ac:dyDescent="0.3">
      <c r="A1232" t="s">
        <v>8268</v>
      </c>
      <c r="B1232" s="12" t="s">
        <v>10044</v>
      </c>
      <c r="C1232" t="s">
        <v>7503</v>
      </c>
      <c r="D1232" t="s">
        <v>0</v>
      </c>
      <c r="E1232">
        <v>877</v>
      </c>
      <c r="F1232" t="s">
        <v>8823</v>
      </c>
      <c r="G1232" t="s">
        <v>8824</v>
      </c>
      <c r="H1232" s="2">
        <v>0</v>
      </c>
      <c r="I1232" s="2">
        <v>0</v>
      </c>
      <c r="J1232" s="2">
        <v>0</v>
      </c>
      <c r="K1232" s="14">
        <v>23.01</v>
      </c>
      <c r="L1232" s="2">
        <v>0</v>
      </c>
      <c r="M1232" s="2">
        <v>0</v>
      </c>
      <c r="N1232" s="2">
        <v>0</v>
      </c>
      <c r="O1232" s="2">
        <v>2.9913000000000003</v>
      </c>
      <c r="P1232" s="2">
        <v>26.001300000000001</v>
      </c>
      <c r="Q1232"/>
      <c r="R1232" t="s">
        <v>9712</v>
      </c>
      <c r="S1232" t="s">
        <v>9717</v>
      </c>
      <c r="T1232" t="s">
        <v>9724</v>
      </c>
      <c r="U1232" s="2" t="s">
        <v>9715</v>
      </c>
      <c r="V1232" t="s">
        <v>7830</v>
      </c>
    </row>
    <row r="1233" spans="1:22" ht="15.75" hidden="1" thickBot="1" x14ac:dyDescent="0.3">
      <c r="A1233" t="s">
        <v>8268</v>
      </c>
      <c r="B1233" s="12" t="s">
        <v>10044</v>
      </c>
      <c r="C1233" t="s">
        <v>7503</v>
      </c>
      <c r="D1233" t="s">
        <v>0</v>
      </c>
      <c r="E1233">
        <v>5895</v>
      </c>
      <c r="F1233" t="s">
        <v>1638</v>
      </c>
      <c r="G1233" t="s">
        <v>1639</v>
      </c>
      <c r="H1233" s="2">
        <v>0.78</v>
      </c>
      <c r="I1233" s="2">
        <v>0</v>
      </c>
      <c r="J1233" s="2">
        <v>0</v>
      </c>
      <c r="K1233" s="14">
        <v>8.16</v>
      </c>
      <c r="L1233" s="2">
        <v>0</v>
      </c>
      <c r="M1233" s="2">
        <v>0</v>
      </c>
      <c r="N1233" s="2">
        <v>0</v>
      </c>
      <c r="O1233" s="2">
        <v>1.0608</v>
      </c>
      <c r="P1233" s="2">
        <v>10.0008</v>
      </c>
      <c r="Q1233"/>
      <c r="R1233" t="s">
        <v>9712</v>
      </c>
      <c r="S1233" t="s">
        <v>9717</v>
      </c>
      <c r="T1233" t="s">
        <v>9724</v>
      </c>
      <c r="U1233" s="2" t="s">
        <v>9715</v>
      </c>
      <c r="V1233" t="s">
        <v>7830</v>
      </c>
    </row>
    <row r="1234" spans="1:22" ht="15.75" hidden="1" thickBot="1" x14ac:dyDescent="0.3">
      <c r="A1234" t="s">
        <v>8268</v>
      </c>
      <c r="B1234" s="12" t="s">
        <v>10044</v>
      </c>
      <c r="C1234" t="s">
        <v>7503</v>
      </c>
      <c r="D1234" t="s">
        <v>0</v>
      </c>
      <c r="E1234">
        <v>19524</v>
      </c>
      <c r="F1234" t="s">
        <v>2158</v>
      </c>
      <c r="G1234" t="s">
        <v>2159</v>
      </c>
      <c r="H1234" s="2">
        <v>0.77</v>
      </c>
      <c r="I1234" s="2">
        <v>0</v>
      </c>
      <c r="J1234" s="2">
        <v>0</v>
      </c>
      <c r="K1234" s="14">
        <v>8.17</v>
      </c>
      <c r="L1234" s="2">
        <v>0</v>
      </c>
      <c r="M1234" s="2">
        <v>0</v>
      </c>
      <c r="N1234" s="2">
        <v>0</v>
      </c>
      <c r="O1234" s="2">
        <v>1.0621</v>
      </c>
      <c r="P1234" s="2">
        <v>10.002099999999999</v>
      </c>
      <c r="Q1234"/>
      <c r="R1234" t="s">
        <v>9712</v>
      </c>
      <c r="S1234" t="s">
        <v>9717</v>
      </c>
      <c r="T1234" t="s">
        <v>9724</v>
      </c>
      <c r="U1234" s="2" t="s">
        <v>9715</v>
      </c>
      <c r="V1234" t="s">
        <v>7830</v>
      </c>
    </row>
    <row r="1235" spans="1:22" ht="15.75" hidden="1" thickBot="1" x14ac:dyDescent="0.3">
      <c r="A1235" t="s">
        <v>8268</v>
      </c>
      <c r="B1235" s="12" t="s">
        <v>10044</v>
      </c>
      <c r="C1235" t="s">
        <v>7503</v>
      </c>
      <c r="D1235" t="s">
        <v>0</v>
      </c>
      <c r="E1235">
        <v>19850</v>
      </c>
      <c r="F1235" t="s">
        <v>8881</v>
      </c>
      <c r="G1235" t="s">
        <v>8882</v>
      </c>
      <c r="H1235" s="2">
        <v>0</v>
      </c>
      <c r="I1235" s="2">
        <v>0</v>
      </c>
      <c r="J1235" s="2">
        <v>0</v>
      </c>
      <c r="K1235" s="14">
        <v>135</v>
      </c>
      <c r="L1235" s="2">
        <v>0</v>
      </c>
      <c r="M1235" s="2">
        <v>0</v>
      </c>
      <c r="N1235" s="2">
        <v>0</v>
      </c>
      <c r="O1235" s="2">
        <v>17.55</v>
      </c>
      <c r="P1235" s="2">
        <v>152.55000000000001</v>
      </c>
      <c r="Q1235"/>
      <c r="R1235" t="s">
        <v>9712</v>
      </c>
      <c r="S1235" t="s">
        <v>9717</v>
      </c>
      <c r="T1235" t="s">
        <v>9724</v>
      </c>
      <c r="U1235" s="2" t="s">
        <v>9715</v>
      </c>
      <c r="V1235" t="s">
        <v>7830</v>
      </c>
    </row>
    <row r="1236" spans="1:22" ht="15.75" hidden="1" thickBot="1" x14ac:dyDescent="0.3">
      <c r="A1236" t="s">
        <v>8268</v>
      </c>
      <c r="B1236" s="12" t="s">
        <v>10044</v>
      </c>
      <c r="C1236" t="s">
        <v>7503</v>
      </c>
      <c r="D1236" t="s">
        <v>0</v>
      </c>
      <c r="E1236">
        <v>45734</v>
      </c>
      <c r="F1236" t="s">
        <v>6776</v>
      </c>
      <c r="G1236" t="s">
        <v>6777</v>
      </c>
      <c r="H1236" s="2">
        <v>0</v>
      </c>
      <c r="I1236" s="2">
        <v>0</v>
      </c>
      <c r="J1236" s="2">
        <v>0</v>
      </c>
      <c r="K1236" s="14">
        <v>172.64</v>
      </c>
      <c r="L1236" s="2">
        <v>0</v>
      </c>
      <c r="M1236" s="2">
        <v>0</v>
      </c>
      <c r="N1236" s="2">
        <v>0</v>
      </c>
      <c r="O1236" s="2">
        <v>22.443199999999997</v>
      </c>
      <c r="P1236" s="2">
        <v>195.08319999999998</v>
      </c>
      <c r="Q1236"/>
      <c r="R1236" t="s">
        <v>9712</v>
      </c>
      <c r="S1236" t="s">
        <v>9717</v>
      </c>
      <c r="T1236" t="s">
        <v>9724</v>
      </c>
      <c r="U1236" s="2" t="s">
        <v>9715</v>
      </c>
      <c r="V1236" t="s">
        <v>7830</v>
      </c>
    </row>
    <row r="1237" spans="1:22" ht="15.75" hidden="1" thickBot="1" x14ac:dyDescent="0.3">
      <c r="A1237" t="s">
        <v>8268</v>
      </c>
      <c r="B1237" s="12" t="s">
        <v>10044</v>
      </c>
      <c r="C1237" t="s">
        <v>7503</v>
      </c>
      <c r="D1237" t="s">
        <v>0</v>
      </c>
      <c r="E1237">
        <v>14200</v>
      </c>
      <c r="F1237" t="s">
        <v>8931</v>
      </c>
      <c r="G1237" t="s">
        <v>8932</v>
      </c>
      <c r="H1237" s="2">
        <v>0</v>
      </c>
      <c r="I1237" s="2">
        <v>0</v>
      </c>
      <c r="J1237" s="2">
        <v>0</v>
      </c>
      <c r="K1237" s="14">
        <v>14.06</v>
      </c>
      <c r="L1237" s="2">
        <v>0</v>
      </c>
      <c r="M1237" s="2">
        <v>0</v>
      </c>
      <c r="N1237" s="2">
        <v>0</v>
      </c>
      <c r="O1237" s="2">
        <v>1.8278000000000001</v>
      </c>
      <c r="P1237" s="2">
        <v>15.8878</v>
      </c>
      <c r="Q1237"/>
      <c r="R1237" t="s">
        <v>9712</v>
      </c>
      <c r="S1237" t="s">
        <v>9717</v>
      </c>
      <c r="T1237" t="s">
        <v>9724</v>
      </c>
      <c r="U1237" s="2" t="s">
        <v>9715</v>
      </c>
      <c r="V1237" t="s">
        <v>7830</v>
      </c>
    </row>
    <row r="1238" spans="1:22" ht="15.75" hidden="1" thickBot="1" x14ac:dyDescent="0.3">
      <c r="A1238" t="s">
        <v>8268</v>
      </c>
      <c r="B1238" s="12" t="s">
        <v>10043</v>
      </c>
      <c r="C1238" t="s">
        <v>7503</v>
      </c>
      <c r="D1238" t="s">
        <v>0</v>
      </c>
      <c r="E1238">
        <v>19848</v>
      </c>
      <c r="F1238" t="s">
        <v>8881</v>
      </c>
      <c r="G1238" t="s">
        <v>8882</v>
      </c>
      <c r="H1238" s="2">
        <v>0</v>
      </c>
      <c r="I1238" s="2">
        <v>0</v>
      </c>
      <c r="J1238" s="2">
        <v>0</v>
      </c>
      <c r="K1238" s="14">
        <v>37.799999999999997</v>
      </c>
      <c r="L1238" s="2">
        <v>0</v>
      </c>
      <c r="M1238" s="2">
        <v>0</v>
      </c>
      <c r="N1238" s="2">
        <v>0</v>
      </c>
      <c r="O1238" s="2">
        <v>4.9139999999999997</v>
      </c>
      <c r="P1238" s="2">
        <v>42.713999999999999</v>
      </c>
      <c r="Q1238"/>
      <c r="R1238" t="s">
        <v>9712</v>
      </c>
      <c r="S1238" t="s">
        <v>9717</v>
      </c>
      <c r="T1238" t="s">
        <v>9724</v>
      </c>
      <c r="U1238" s="2" t="s">
        <v>9715</v>
      </c>
      <c r="V1238" t="s">
        <v>7830</v>
      </c>
    </row>
    <row r="1239" spans="1:22" ht="15.75" hidden="1" thickBot="1" x14ac:dyDescent="0.3">
      <c r="A1239" t="s">
        <v>8268</v>
      </c>
      <c r="B1239" s="12" t="s">
        <v>10043</v>
      </c>
      <c r="C1239" t="s">
        <v>7503</v>
      </c>
      <c r="D1239" t="s">
        <v>0</v>
      </c>
      <c r="E1239">
        <v>19846</v>
      </c>
      <c r="F1239" t="s">
        <v>8881</v>
      </c>
      <c r="G1239" t="s">
        <v>8882</v>
      </c>
      <c r="H1239" s="2">
        <v>0</v>
      </c>
      <c r="I1239" s="2">
        <v>0</v>
      </c>
      <c r="J1239" s="2">
        <v>0</v>
      </c>
      <c r="K1239" s="14">
        <v>128.05000000000001</v>
      </c>
      <c r="L1239" s="2">
        <v>0</v>
      </c>
      <c r="M1239" s="2">
        <v>0</v>
      </c>
      <c r="N1239" s="2">
        <v>0</v>
      </c>
      <c r="O1239" s="2">
        <v>16.646500000000003</v>
      </c>
      <c r="P1239" s="2">
        <v>144.69650000000001</v>
      </c>
      <c r="Q1239"/>
      <c r="R1239" t="s">
        <v>9712</v>
      </c>
      <c r="S1239" t="s">
        <v>9717</v>
      </c>
      <c r="T1239" t="s">
        <v>9724</v>
      </c>
      <c r="U1239" s="2" t="s">
        <v>9715</v>
      </c>
      <c r="V1239" t="s">
        <v>7830</v>
      </c>
    </row>
    <row r="1240" spans="1:22" ht="15.75" hidden="1" thickBot="1" x14ac:dyDescent="0.3">
      <c r="A1240" t="s">
        <v>8268</v>
      </c>
      <c r="B1240" s="12" t="s">
        <v>10042</v>
      </c>
      <c r="C1240" t="s">
        <v>7503</v>
      </c>
      <c r="D1240" t="s">
        <v>0</v>
      </c>
      <c r="E1240">
        <v>19800</v>
      </c>
      <c r="F1240" t="s">
        <v>8881</v>
      </c>
      <c r="G1240" t="s">
        <v>8882</v>
      </c>
      <c r="H1240" s="2">
        <v>0</v>
      </c>
      <c r="I1240" s="2">
        <v>0</v>
      </c>
      <c r="J1240" s="2">
        <v>0</v>
      </c>
      <c r="K1240" s="14">
        <v>36</v>
      </c>
      <c r="L1240" s="2">
        <v>0</v>
      </c>
      <c r="M1240" s="2">
        <v>0</v>
      </c>
      <c r="N1240" s="2">
        <v>0</v>
      </c>
      <c r="O1240" s="2">
        <v>4.68</v>
      </c>
      <c r="P1240" s="2">
        <v>40.68</v>
      </c>
      <c r="Q1240"/>
      <c r="R1240" t="s">
        <v>9712</v>
      </c>
      <c r="S1240" t="s">
        <v>9717</v>
      </c>
      <c r="T1240" t="s">
        <v>9724</v>
      </c>
      <c r="U1240" s="2" t="s">
        <v>9715</v>
      </c>
      <c r="V1240" t="s">
        <v>7830</v>
      </c>
    </row>
    <row r="1241" spans="1:22" ht="15.75" hidden="1" thickBot="1" x14ac:dyDescent="0.3">
      <c r="A1241" t="s">
        <v>8268</v>
      </c>
      <c r="B1241" s="12" t="s">
        <v>10042</v>
      </c>
      <c r="C1241" t="s">
        <v>7503</v>
      </c>
      <c r="D1241" t="s">
        <v>0</v>
      </c>
      <c r="E1241">
        <v>3924</v>
      </c>
      <c r="F1241" t="s">
        <v>8847</v>
      </c>
      <c r="G1241" t="s">
        <v>8848</v>
      </c>
      <c r="H1241" s="2">
        <v>0</v>
      </c>
      <c r="I1241" s="2">
        <v>0</v>
      </c>
      <c r="J1241" s="2">
        <v>0</v>
      </c>
      <c r="K1241" s="14">
        <v>27.08</v>
      </c>
      <c r="L1241" s="2">
        <v>0</v>
      </c>
      <c r="M1241" s="2">
        <v>0</v>
      </c>
      <c r="N1241" s="2">
        <v>0</v>
      </c>
      <c r="O1241" s="2">
        <v>3.5204</v>
      </c>
      <c r="P1241" s="2">
        <v>30.600399999999997</v>
      </c>
      <c r="Q1241"/>
      <c r="R1241" t="s">
        <v>9712</v>
      </c>
      <c r="S1241" t="s">
        <v>9717</v>
      </c>
      <c r="T1241" t="s">
        <v>9724</v>
      </c>
      <c r="U1241" s="2" t="s">
        <v>9715</v>
      </c>
      <c r="V1241" t="s">
        <v>7830</v>
      </c>
    </row>
    <row r="1242" spans="1:22" ht="15.75" hidden="1" thickBot="1" x14ac:dyDescent="0.3">
      <c r="A1242" t="s">
        <v>8268</v>
      </c>
      <c r="B1242" s="12" t="s">
        <v>10042</v>
      </c>
      <c r="C1242" t="s">
        <v>7503</v>
      </c>
      <c r="D1242" t="s">
        <v>0</v>
      </c>
      <c r="E1242">
        <v>45</v>
      </c>
      <c r="F1242" t="s">
        <v>9959</v>
      </c>
      <c r="G1242" t="s">
        <v>9960</v>
      </c>
      <c r="H1242" s="2">
        <v>0</v>
      </c>
      <c r="I1242" s="2">
        <v>0</v>
      </c>
      <c r="J1242" s="2">
        <v>0</v>
      </c>
      <c r="K1242" s="14">
        <v>13.5</v>
      </c>
      <c r="L1242" s="2">
        <v>0</v>
      </c>
      <c r="M1242" s="2">
        <v>0</v>
      </c>
      <c r="N1242" s="2">
        <v>0</v>
      </c>
      <c r="O1242" s="2">
        <v>1.7550000000000001</v>
      </c>
      <c r="P1242" s="2">
        <v>15.255000000000001</v>
      </c>
      <c r="Q1242"/>
      <c r="R1242" t="s">
        <v>9712</v>
      </c>
      <c r="S1242" t="s">
        <v>9717</v>
      </c>
      <c r="T1242" t="s">
        <v>9724</v>
      </c>
      <c r="U1242" s="2" t="s">
        <v>9715</v>
      </c>
      <c r="V1242" t="s">
        <v>7830</v>
      </c>
    </row>
    <row r="1243" spans="1:22" ht="15.75" hidden="1" thickBot="1" x14ac:dyDescent="0.3">
      <c r="A1243" t="s">
        <v>8268</v>
      </c>
      <c r="B1243" s="12" t="s">
        <v>10041</v>
      </c>
      <c r="C1243" t="s">
        <v>7503</v>
      </c>
      <c r="D1243" t="s">
        <v>0</v>
      </c>
      <c r="E1243">
        <v>2824</v>
      </c>
      <c r="F1243" t="s">
        <v>8977</v>
      </c>
      <c r="G1243" t="s">
        <v>8978</v>
      </c>
      <c r="H1243" s="2">
        <v>1.52</v>
      </c>
      <c r="I1243" s="2">
        <v>0</v>
      </c>
      <c r="J1243" s="2">
        <v>0</v>
      </c>
      <c r="K1243" s="14">
        <v>16.350000000000001</v>
      </c>
      <c r="L1243" s="2">
        <v>0</v>
      </c>
      <c r="M1243" s="2">
        <v>0</v>
      </c>
      <c r="N1243" s="2">
        <v>0</v>
      </c>
      <c r="O1243" s="2">
        <v>2.1255000000000002</v>
      </c>
      <c r="P1243" s="2">
        <v>19.9955</v>
      </c>
      <c r="Q1243"/>
      <c r="R1243" t="s">
        <v>9712</v>
      </c>
      <c r="S1243" t="s">
        <v>9717</v>
      </c>
      <c r="T1243" t="s">
        <v>9724</v>
      </c>
      <c r="U1243" s="2" t="s">
        <v>9715</v>
      </c>
      <c r="V1243" t="s">
        <v>7830</v>
      </c>
    </row>
    <row r="1244" spans="1:22" ht="15.75" hidden="1" thickBot="1" x14ac:dyDescent="0.3">
      <c r="A1244" t="s">
        <v>8268</v>
      </c>
      <c r="B1244" s="12" t="s">
        <v>10041</v>
      </c>
      <c r="C1244" t="s">
        <v>7503</v>
      </c>
      <c r="D1244" t="s">
        <v>0</v>
      </c>
      <c r="E1244">
        <v>4852</v>
      </c>
      <c r="F1244" t="s">
        <v>8877</v>
      </c>
      <c r="G1244" t="s">
        <v>8878</v>
      </c>
      <c r="H1244" s="2">
        <v>0</v>
      </c>
      <c r="I1244" s="2">
        <v>0</v>
      </c>
      <c r="J1244" s="2">
        <v>0</v>
      </c>
      <c r="K1244" s="14">
        <v>103.54</v>
      </c>
      <c r="L1244" s="2">
        <v>0</v>
      </c>
      <c r="M1244" s="2">
        <v>0</v>
      </c>
      <c r="N1244" s="2">
        <v>0</v>
      </c>
      <c r="O1244" s="2">
        <v>13.4602</v>
      </c>
      <c r="P1244" s="2">
        <v>117.00020000000001</v>
      </c>
      <c r="Q1244"/>
      <c r="R1244" t="s">
        <v>9712</v>
      </c>
      <c r="S1244" t="s">
        <v>9717</v>
      </c>
      <c r="T1244" t="s">
        <v>9724</v>
      </c>
      <c r="U1244" s="2" t="s">
        <v>9715</v>
      </c>
      <c r="V1244" t="s">
        <v>7830</v>
      </c>
    </row>
    <row r="1245" spans="1:22" ht="15.75" hidden="1" thickBot="1" x14ac:dyDescent="0.3">
      <c r="A1245" t="s">
        <v>8268</v>
      </c>
      <c r="B1245" s="12" t="s">
        <v>10040</v>
      </c>
      <c r="C1245" t="s">
        <v>7503</v>
      </c>
      <c r="D1245" t="s">
        <v>0</v>
      </c>
      <c r="E1245">
        <v>2733</v>
      </c>
      <c r="F1245" t="s">
        <v>8977</v>
      </c>
      <c r="G1245" t="s">
        <v>8978</v>
      </c>
      <c r="H1245" s="2">
        <v>1.52</v>
      </c>
      <c r="I1245" s="2">
        <v>0</v>
      </c>
      <c r="J1245" s="2">
        <v>0</v>
      </c>
      <c r="K1245" s="14">
        <v>16.350000000000001</v>
      </c>
      <c r="L1245" s="2">
        <v>0</v>
      </c>
      <c r="M1245" s="2">
        <v>0</v>
      </c>
      <c r="N1245" s="2">
        <v>0</v>
      </c>
      <c r="O1245" s="2">
        <v>2.1255000000000002</v>
      </c>
      <c r="P1245" s="2">
        <v>19.9955</v>
      </c>
      <c r="Q1245"/>
      <c r="R1245" t="s">
        <v>9712</v>
      </c>
      <c r="S1245" t="s">
        <v>9717</v>
      </c>
      <c r="T1245" t="s">
        <v>9724</v>
      </c>
      <c r="U1245" s="2" t="s">
        <v>9715</v>
      </c>
      <c r="V1245" t="s">
        <v>7830</v>
      </c>
    </row>
    <row r="1246" spans="1:22" ht="15.75" hidden="1" thickBot="1" x14ac:dyDescent="0.3">
      <c r="A1246" t="s">
        <v>8268</v>
      </c>
      <c r="B1246" s="12" t="s">
        <v>10040</v>
      </c>
      <c r="C1246" t="s">
        <v>7503</v>
      </c>
      <c r="D1246" t="s">
        <v>0</v>
      </c>
      <c r="E1246">
        <v>19721</v>
      </c>
      <c r="F1246" t="s">
        <v>8881</v>
      </c>
      <c r="G1246" t="s">
        <v>8882</v>
      </c>
      <c r="H1246" s="2">
        <v>0</v>
      </c>
      <c r="I1246" s="2">
        <v>0</v>
      </c>
      <c r="J1246" s="2">
        <v>0</v>
      </c>
      <c r="K1246" s="14">
        <v>57.3</v>
      </c>
      <c r="L1246" s="2">
        <v>0</v>
      </c>
      <c r="M1246" s="2">
        <v>0</v>
      </c>
      <c r="N1246" s="2">
        <v>0</v>
      </c>
      <c r="O1246" s="2">
        <v>7.4489999999999998</v>
      </c>
      <c r="P1246" s="2">
        <v>64.748999999999995</v>
      </c>
      <c r="Q1246"/>
      <c r="R1246" t="s">
        <v>9712</v>
      </c>
      <c r="S1246" t="s">
        <v>9717</v>
      </c>
      <c r="T1246" t="s">
        <v>9724</v>
      </c>
      <c r="U1246" s="2" t="s">
        <v>9715</v>
      </c>
      <c r="V1246" t="s">
        <v>7830</v>
      </c>
    </row>
    <row r="1247" spans="1:22" ht="15.75" hidden="1" thickBot="1" x14ac:dyDescent="0.3">
      <c r="A1247" t="s">
        <v>8268</v>
      </c>
      <c r="B1247" s="12" t="s">
        <v>10040</v>
      </c>
      <c r="C1247" t="s">
        <v>7503</v>
      </c>
      <c r="D1247" t="s">
        <v>0</v>
      </c>
      <c r="E1247">
        <v>388</v>
      </c>
      <c r="F1247" t="s">
        <v>7114</v>
      </c>
      <c r="G1247" t="s">
        <v>7115</v>
      </c>
      <c r="H1247" s="2">
        <v>0</v>
      </c>
      <c r="I1247" s="2">
        <v>0</v>
      </c>
      <c r="J1247" s="2">
        <v>0</v>
      </c>
      <c r="K1247" s="14">
        <v>32.880000000000003</v>
      </c>
      <c r="L1247" s="2">
        <v>0</v>
      </c>
      <c r="M1247" s="2">
        <v>0</v>
      </c>
      <c r="N1247" s="2">
        <v>0</v>
      </c>
      <c r="O1247" s="2">
        <v>4.2744000000000009</v>
      </c>
      <c r="P1247" s="2">
        <v>37.154400000000003</v>
      </c>
      <c r="Q1247"/>
      <c r="R1247" t="s">
        <v>9712</v>
      </c>
      <c r="S1247" t="s">
        <v>9717</v>
      </c>
      <c r="T1247" t="s">
        <v>9724</v>
      </c>
      <c r="U1247" s="2" t="s">
        <v>9715</v>
      </c>
      <c r="V1247" t="s">
        <v>7830</v>
      </c>
    </row>
    <row r="1248" spans="1:22" ht="15.75" hidden="1" thickBot="1" x14ac:dyDescent="0.3">
      <c r="A1248" t="s">
        <v>8268</v>
      </c>
      <c r="B1248" s="12" t="s">
        <v>10040</v>
      </c>
      <c r="C1248" t="s">
        <v>7503</v>
      </c>
      <c r="D1248" t="s">
        <v>0</v>
      </c>
      <c r="E1248">
        <v>45477</v>
      </c>
      <c r="F1248" t="s">
        <v>6776</v>
      </c>
      <c r="G1248" t="s">
        <v>6777</v>
      </c>
      <c r="H1248" s="2">
        <v>0</v>
      </c>
      <c r="I1248" s="2">
        <v>0</v>
      </c>
      <c r="J1248" s="2">
        <v>0</v>
      </c>
      <c r="K1248" s="14">
        <v>35.9</v>
      </c>
      <c r="L1248" s="2">
        <v>0</v>
      </c>
      <c r="M1248" s="2">
        <v>0</v>
      </c>
      <c r="N1248" s="2">
        <v>0</v>
      </c>
      <c r="O1248" s="2">
        <v>4.6669999999999998</v>
      </c>
      <c r="P1248" s="2">
        <v>40.567</v>
      </c>
      <c r="Q1248"/>
      <c r="R1248" t="s">
        <v>9712</v>
      </c>
      <c r="S1248" t="s">
        <v>9717</v>
      </c>
      <c r="T1248" t="s">
        <v>9724</v>
      </c>
      <c r="U1248" s="2" t="s">
        <v>9715</v>
      </c>
      <c r="V1248" t="s">
        <v>7830</v>
      </c>
    </row>
    <row r="1249" spans="1:22" ht="15.75" hidden="1" thickBot="1" x14ac:dyDescent="0.3">
      <c r="A1249" t="s">
        <v>8268</v>
      </c>
      <c r="B1249" s="12" t="s">
        <v>10040</v>
      </c>
      <c r="C1249" t="s">
        <v>7503</v>
      </c>
      <c r="D1249" t="s">
        <v>0</v>
      </c>
      <c r="E1249">
        <v>3145</v>
      </c>
      <c r="F1249" t="s">
        <v>1446</v>
      </c>
      <c r="G1249" t="s">
        <v>1447</v>
      </c>
      <c r="H1249" s="2">
        <v>1.1400000000000001</v>
      </c>
      <c r="I1249" s="2">
        <v>0</v>
      </c>
      <c r="J1249" s="2">
        <v>0</v>
      </c>
      <c r="K1249" s="14">
        <v>12.26</v>
      </c>
      <c r="L1249" s="2">
        <v>0</v>
      </c>
      <c r="M1249" s="2">
        <v>0</v>
      </c>
      <c r="N1249" s="2">
        <v>0</v>
      </c>
      <c r="O1249" s="2">
        <v>1.5938000000000001</v>
      </c>
      <c r="P1249" s="2">
        <v>14.9938</v>
      </c>
      <c r="Q1249"/>
      <c r="R1249" t="s">
        <v>9712</v>
      </c>
      <c r="S1249" t="s">
        <v>9717</v>
      </c>
      <c r="T1249" t="s">
        <v>9724</v>
      </c>
      <c r="U1249" s="2" t="s">
        <v>9715</v>
      </c>
      <c r="V1249" t="s">
        <v>7830</v>
      </c>
    </row>
    <row r="1250" spans="1:22" ht="15.75" hidden="1" thickBot="1" x14ac:dyDescent="0.3">
      <c r="A1250" t="s">
        <v>8268</v>
      </c>
      <c r="B1250" s="12" t="s">
        <v>10040</v>
      </c>
      <c r="C1250" t="s">
        <v>7503</v>
      </c>
      <c r="D1250" t="s">
        <v>0</v>
      </c>
      <c r="E1250">
        <v>1930</v>
      </c>
      <c r="F1250" t="s">
        <v>5962</v>
      </c>
      <c r="G1250" t="s">
        <v>5963</v>
      </c>
      <c r="H1250" s="2">
        <v>0</v>
      </c>
      <c r="I1250" s="2">
        <v>0</v>
      </c>
      <c r="J1250" s="2">
        <v>0</v>
      </c>
      <c r="K1250" s="14">
        <v>85.3</v>
      </c>
      <c r="L1250" s="2">
        <v>0</v>
      </c>
      <c r="M1250" s="2">
        <v>0</v>
      </c>
      <c r="N1250" s="2">
        <v>0</v>
      </c>
      <c r="O1250" s="2">
        <v>11.089</v>
      </c>
      <c r="P1250" s="2">
        <v>96.388999999999996</v>
      </c>
      <c r="Q1250"/>
      <c r="R1250" t="s">
        <v>9712</v>
      </c>
      <c r="S1250" t="s">
        <v>9717</v>
      </c>
      <c r="T1250" t="s">
        <v>9724</v>
      </c>
      <c r="U1250" s="2" t="s">
        <v>9715</v>
      </c>
      <c r="V1250" t="s">
        <v>7830</v>
      </c>
    </row>
    <row r="1251" spans="1:22" ht="15.75" hidden="1" thickBot="1" x14ac:dyDescent="0.3">
      <c r="A1251" t="s">
        <v>8268</v>
      </c>
      <c r="B1251" s="12" t="s">
        <v>10039</v>
      </c>
      <c r="C1251" t="s">
        <v>7503</v>
      </c>
      <c r="D1251" t="s">
        <v>0</v>
      </c>
      <c r="E1251">
        <v>2982</v>
      </c>
      <c r="F1251" t="s">
        <v>10133</v>
      </c>
      <c r="G1251" t="s">
        <v>10134</v>
      </c>
      <c r="H1251" s="2">
        <v>0</v>
      </c>
      <c r="I1251" s="2">
        <v>0</v>
      </c>
      <c r="J1251" s="2">
        <v>0</v>
      </c>
      <c r="K1251" s="14">
        <v>41.97</v>
      </c>
      <c r="L1251" s="2">
        <v>0</v>
      </c>
      <c r="M1251" s="2">
        <v>0</v>
      </c>
      <c r="N1251" s="2">
        <v>0</v>
      </c>
      <c r="O1251" s="2">
        <v>5.4561000000000002</v>
      </c>
      <c r="P1251" s="2">
        <v>47.426099999999998</v>
      </c>
      <c r="Q1251"/>
      <c r="R1251" t="s">
        <v>9712</v>
      </c>
      <c r="S1251" t="s">
        <v>9717</v>
      </c>
      <c r="T1251" t="s">
        <v>9724</v>
      </c>
      <c r="U1251" s="2" t="s">
        <v>9715</v>
      </c>
      <c r="V1251" t="s">
        <v>7830</v>
      </c>
    </row>
    <row r="1252" spans="1:22" ht="15.75" hidden="1" thickBot="1" x14ac:dyDescent="0.3">
      <c r="A1252" t="s">
        <v>8268</v>
      </c>
      <c r="B1252" s="12" t="s">
        <v>10039</v>
      </c>
      <c r="C1252" t="s">
        <v>7503</v>
      </c>
      <c r="D1252" t="s">
        <v>0</v>
      </c>
      <c r="E1252">
        <v>19682</v>
      </c>
      <c r="F1252" t="s">
        <v>8881</v>
      </c>
      <c r="G1252" t="s">
        <v>8882</v>
      </c>
      <c r="H1252" s="2">
        <v>0</v>
      </c>
      <c r="I1252" s="2">
        <v>0</v>
      </c>
      <c r="J1252" s="2">
        <v>0</v>
      </c>
      <c r="K1252" s="14">
        <v>23</v>
      </c>
      <c r="L1252" s="2">
        <v>0</v>
      </c>
      <c r="M1252" s="2">
        <v>0</v>
      </c>
      <c r="N1252" s="2">
        <v>0</v>
      </c>
      <c r="O1252" s="2">
        <v>2.99</v>
      </c>
      <c r="P1252" s="2">
        <v>25.990000000000002</v>
      </c>
      <c r="Q1252"/>
      <c r="R1252" t="s">
        <v>9712</v>
      </c>
      <c r="S1252" t="s">
        <v>9717</v>
      </c>
      <c r="T1252" t="s">
        <v>9724</v>
      </c>
      <c r="U1252" s="2" t="s">
        <v>9715</v>
      </c>
      <c r="V1252" t="s">
        <v>7830</v>
      </c>
    </row>
    <row r="1253" spans="1:22" ht="15.75" hidden="1" thickBot="1" x14ac:dyDescent="0.3">
      <c r="A1253" t="s">
        <v>8268</v>
      </c>
      <c r="B1253" s="12" t="s">
        <v>10038</v>
      </c>
      <c r="C1253" t="s">
        <v>7503</v>
      </c>
      <c r="D1253" t="s">
        <v>0</v>
      </c>
      <c r="E1253">
        <v>13970</v>
      </c>
      <c r="F1253" t="s">
        <v>8931</v>
      </c>
      <c r="G1253" t="s">
        <v>8932</v>
      </c>
      <c r="H1253" s="2">
        <v>0</v>
      </c>
      <c r="I1253" s="2">
        <v>0</v>
      </c>
      <c r="J1253" s="2">
        <v>0</v>
      </c>
      <c r="K1253" s="14">
        <v>12.15</v>
      </c>
      <c r="L1253" s="2">
        <v>0</v>
      </c>
      <c r="M1253" s="2">
        <v>0</v>
      </c>
      <c r="N1253" s="2">
        <v>0</v>
      </c>
      <c r="O1253" s="2">
        <v>1.5795000000000001</v>
      </c>
      <c r="P1253" s="2">
        <v>13.7295</v>
      </c>
      <c r="Q1253"/>
      <c r="R1253" t="s">
        <v>9712</v>
      </c>
      <c r="S1253" t="s">
        <v>9717</v>
      </c>
      <c r="T1253" t="s">
        <v>9724</v>
      </c>
      <c r="U1253" s="2" t="s">
        <v>9715</v>
      </c>
      <c r="V1253" t="s">
        <v>7830</v>
      </c>
    </row>
    <row r="1254" spans="1:22" ht="15.75" hidden="1" thickBot="1" x14ac:dyDescent="0.3">
      <c r="A1254" t="s">
        <v>8268</v>
      </c>
      <c r="B1254" s="12" t="s">
        <v>10038</v>
      </c>
      <c r="C1254" t="s">
        <v>7503</v>
      </c>
      <c r="D1254" t="s">
        <v>0</v>
      </c>
      <c r="E1254">
        <v>13974</v>
      </c>
      <c r="F1254" t="s">
        <v>8931</v>
      </c>
      <c r="G1254" t="s">
        <v>8932</v>
      </c>
      <c r="H1254" s="2">
        <v>0</v>
      </c>
      <c r="I1254" s="2">
        <v>0</v>
      </c>
      <c r="J1254" s="2">
        <v>0</v>
      </c>
      <c r="K1254" s="14">
        <v>29.88</v>
      </c>
      <c r="L1254" s="2">
        <v>0</v>
      </c>
      <c r="M1254" s="2">
        <v>0</v>
      </c>
      <c r="N1254" s="2">
        <v>0</v>
      </c>
      <c r="O1254" s="2">
        <v>3.8843999999999999</v>
      </c>
      <c r="P1254" s="2">
        <v>33.764400000000002</v>
      </c>
      <c r="Q1254"/>
      <c r="R1254" t="s">
        <v>9712</v>
      </c>
      <c r="S1254" t="s">
        <v>9717</v>
      </c>
      <c r="T1254" t="s">
        <v>9724</v>
      </c>
      <c r="U1254" s="2" t="s">
        <v>9715</v>
      </c>
      <c r="V1254" t="s">
        <v>7830</v>
      </c>
    </row>
    <row r="1255" spans="1:22" ht="15.75" hidden="1" thickBot="1" x14ac:dyDescent="0.3">
      <c r="A1255" t="s">
        <v>8268</v>
      </c>
      <c r="B1255" s="12" t="s">
        <v>10038</v>
      </c>
      <c r="C1255" t="s">
        <v>7503</v>
      </c>
      <c r="D1255" t="s">
        <v>0</v>
      </c>
      <c r="E1255">
        <v>13969</v>
      </c>
      <c r="F1255" t="s">
        <v>8931</v>
      </c>
      <c r="G1255" t="s">
        <v>8932</v>
      </c>
      <c r="H1255" s="2">
        <v>0</v>
      </c>
      <c r="I1255" s="2">
        <v>0</v>
      </c>
      <c r="J1255" s="2">
        <v>0</v>
      </c>
      <c r="K1255" s="14">
        <v>26.4</v>
      </c>
      <c r="L1255" s="2">
        <v>0</v>
      </c>
      <c r="M1255" s="2">
        <v>0</v>
      </c>
      <c r="N1255" s="2">
        <v>0</v>
      </c>
      <c r="O1255" s="2">
        <v>3.4319999999999999</v>
      </c>
      <c r="P1255" s="2">
        <v>29.831999999999997</v>
      </c>
      <c r="Q1255"/>
      <c r="R1255" t="s">
        <v>9712</v>
      </c>
      <c r="S1255" t="s">
        <v>9717</v>
      </c>
      <c r="T1255" t="s">
        <v>9724</v>
      </c>
      <c r="U1255" s="2" t="s">
        <v>9715</v>
      </c>
      <c r="V1255" t="s">
        <v>7830</v>
      </c>
    </row>
    <row r="1256" spans="1:22" ht="15.75" hidden="1" thickBot="1" x14ac:dyDescent="0.3">
      <c r="A1256" t="s">
        <v>8268</v>
      </c>
      <c r="B1256" s="12" t="s">
        <v>10038</v>
      </c>
      <c r="C1256" t="s">
        <v>7503</v>
      </c>
      <c r="D1256" t="s">
        <v>0</v>
      </c>
      <c r="E1256">
        <v>19666</v>
      </c>
      <c r="F1256" t="s">
        <v>8881</v>
      </c>
      <c r="G1256" t="s">
        <v>8882</v>
      </c>
      <c r="H1256" s="2">
        <v>0</v>
      </c>
      <c r="I1256" s="2">
        <v>0</v>
      </c>
      <c r="J1256" s="2">
        <v>0</v>
      </c>
      <c r="K1256" s="14">
        <v>70</v>
      </c>
      <c r="L1256" s="2">
        <v>0</v>
      </c>
      <c r="M1256" s="2">
        <v>0</v>
      </c>
      <c r="N1256" s="2">
        <v>0</v>
      </c>
      <c r="O1256" s="2">
        <v>9.1</v>
      </c>
      <c r="P1256" s="2">
        <v>79.099999999999994</v>
      </c>
      <c r="Q1256"/>
      <c r="R1256" t="s">
        <v>9712</v>
      </c>
      <c r="S1256" t="s">
        <v>9717</v>
      </c>
      <c r="T1256" t="s">
        <v>9724</v>
      </c>
      <c r="U1256" s="2" t="s">
        <v>9715</v>
      </c>
      <c r="V1256" t="s">
        <v>7830</v>
      </c>
    </row>
    <row r="1257" spans="1:22" ht="15.75" hidden="1" thickBot="1" x14ac:dyDescent="0.3">
      <c r="A1257" t="s">
        <v>8268</v>
      </c>
      <c r="B1257" s="12" t="s">
        <v>10037</v>
      </c>
      <c r="C1257" t="s">
        <v>7503</v>
      </c>
      <c r="D1257" t="s">
        <v>0</v>
      </c>
      <c r="E1257">
        <v>5824</v>
      </c>
      <c r="F1257" t="s">
        <v>8871</v>
      </c>
      <c r="G1257" t="s">
        <v>8872</v>
      </c>
      <c r="H1257" s="2">
        <v>0</v>
      </c>
      <c r="I1257" s="2">
        <v>0</v>
      </c>
      <c r="J1257" s="2">
        <v>0</v>
      </c>
      <c r="K1257" s="14">
        <v>49.56</v>
      </c>
      <c r="L1257" s="2">
        <v>0</v>
      </c>
      <c r="M1257" s="2">
        <v>0</v>
      </c>
      <c r="N1257" s="2">
        <v>0</v>
      </c>
      <c r="O1257" s="2">
        <v>6.4428000000000001</v>
      </c>
      <c r="P1257" s="2">
        <v>56.002800000000001</v>
      </c>
      <c r="Q1257"/>
      <c r="R1257" t="s">
        <v>9712</v>
      </c>
      <c r="S1257" t="s">
        <v>9717</v>
      </c>
      <c r="T1257" t="s">
        <v>9724</v>
      </c>
      <c r="U1257" s="2" t="s">
        <v>9715</v>
      </c>
      <c r="V1257" t="s">
        <v>7830</v>
      </c>
    </row>
    <row r="1258" spans="1:22" ht="15.75" hidden="1" thickBot="1" x14ac:dyDescent="0.3">
      <c r="A1258" t="s">
        <v>8268</v>
      </c>
      <c r="B1258" s="12" t="s">
        <v>10037</v>
      </c>
      <c r="C1258" t="s">
        <v>7503</v>
      </c>
      <c r="D1258" t="s">
        <v>0</v>
      </c>
      <c r="E1258">
        <v>42</v>
      </c>
      <c r="F1258" t="s">
        <v>9959</v>
      </c>
      <c r="G1258" t="s">
        <v>9960</v>
      </c>
      <c r="H1258" s="2">
        <v>0</v>
      </c>
      <c r="I1258" s="2">
        <v>0</v>
      </c>
      <c r="J1258" s="2">
        <v>0</v>
      </c>
      <c r="K1258" s="14">
        <v>12</v>
      </c>
      <c r="L1258" s="2">
        <v>0</v>
      </c>
      <c r="M1258" s="2">
        <v>0</v>
      </c>
      <c r="N1258" s="2">
        <v>0</v>
      </c>
      <c r="O1258" s="2">
        <v>1.56</v>
      </c>
      <c r="P1258" s="2">
        <v>13.56</v>
      </c>
      <c r="Q1258"/>
      <c r="R1258" t="s">
        <v>9712</v>
      </c>
      <c r="S1258" t="s">
        <v>9717</v>
      </c>
      <c r="T1258" t="s">
        <v>9724</v>
      </c>
      <c r="U1258" s="2" t="s">
        <v>9715</v>
      </c>
      <c r="V1258" t="s">
        <v>7830</v>
      </c>
    </row>
    <row r="1259" spans="1:22" ht="15.75" hidden="1" thickBot="1" x14ac:dyDescent="0.3">
      <c r="A1259" t="s">
        <v>8268</v>
      </c>
      <c r="B1259" s="12" t="s">
        <v>10036</v>
      </c>
      <c r="C1259" t="s">
        <v>7503</v>
      </c>
      <c r="D1259" t="s">
        <v>0</v>
      </c>
      <c r="E1259">
        <v>348</v>
      </c>
      <c r="F1259" t="s">
        <v>9420</v>
      </c>
      <c r="G1259" t="s">
        <v>9421</v>
      </c>
      <c r="H1259" s="2">
        <v>0</v>
      </c>
      <c r="I1259" s="2">
        <v>0</v>
      </c>
      <c r="J1259" s="2">
        <v>0</v>
      </c>
      <c r="K1259" s="14">
        <v>159.30000000000001</v>
      </c>
      <c r="L1259" s="2">
        <v>0</v>
      </c>
      <c r="M1259" s="2">
        <v>0</v>
      </c>
      <c r="N1259" s="2">
        <v>0</v>
      </c>
      <c r="O1259" s="2">
        <v>20.709000000000003</v>
      </c>
      <c r="P1259" s="2">
        <v>180.00900000000001</v>
      </c>
      <c r="Q1259"/>
      <c r="R1259" t="s">
        <v>9712</v>
      </c>
      <c r="S1259" t="s">
        <v>9717</v>
      </c>
      <c r="T1259" t="s">
        <v>9724</v>
      </c>
      <c r="U1259" s="2" t="s">
        <v>9715</v>
      </c>
      <c r="V1259" t="s">
        <v>7830</v>
      </c>
    </row>
    <row r="1260" spans="1:22" ht="15.75" hidden="1" thickBot="1" x14ac:dyDescent="0.3">
      <c r="A1260" t="s">
        <v>8268</v>
      </c>
      <c r="B1260" s="12" t="s">
        <v>10036</v>
      </c>
      <c r="C1260" t="s">
        <v>7503</v>
      </c>
      <c r="D1260" t="s">
        <v>0</v>
      </c>
      <c r="E1260">
        <v>13892</v>
      </c>
      <c r="F1260" t="s">
        <v>8931</v>
      </c>
      <c r="G1260" t="s">
        <v>8932</v>
      </c>
      <c r="H1260" s="2">
        <v>0</v>
      </c>
      <c r="I1260" s="2">
        <v>0</v>
      </c>
      <c r="J1260" s="2">
        <v>0</v>
      </c>
      <c r="K1260" s="14">
        <v>5.5</v>
      </c>
      <c r="L1260" s="2">
        <v>0</v>
      </c>
      <c r="M1260" s="2">
        <v>0</v>
      </c>
      <c r="N1260" s="2">
        <v>0</v>
      </c>
      <c r="O1260" s="2">
        <v>0.71500000000000008</v>
      </c>
      <c r="P1260" s="2">
        <v>6.2149999999999999</v>
      </c>
      <c r="Q1260"/>
      <c r="R1260" t="s">
        <v>9712</v>
      </c>
      <c r="S1260" t="s">
        <v>9717</v>
      </c>
      <c r="T1260" t="s">
        <v>9724</v>
      </c>
      <c r="U1260" s="2" t="s">
        <v>9715</v>
      </c>
      <c r="V1260" t="s">
        <v>7830</v>
      </c>
    </row>
    <row r="1261" spans="1:22" ht="15.75" hidden="1" thickBot="1" x14ac:dyDescent="0.3">
      <c r="A1261" t="s">
        <v>8268</v>
      </c>
      <c r="B1261" s="12" t="s">
        <v>10036</v>
      </c>
      <c r="C1261" t="s">
        <v>7503</v>
      </c>
      <c r="D1261" t="s">
        <v>0</v>
      </c>
      <c r="E1261">
        <v>13891</v>
      </c>
      <c r="F1261" t="s">
        <v>8931</v>
      </c>
      <c r="G1261" t="s">
        <v>8932</v>
      </c>
      <c r="H1261" s="2">
        <v>0</v>
      </c>
      <c r="I1261" s="2">
        <v>0</v>
      </c>
      <c r="J1261" s="2">
        <v>0</v>
      </c>
      <c r="K1261" s="14">
        <v>57.61</v>
      </c>
      <c r="L1261" s="2">
        <v>0</v>
      </c>
      <c r="M1261" s="2">
        <v>0</v>
      </c>
      <c r="N1261" s="2">
        <v>0</v>
      </c>
      <c r="O1261" s="2">
        <v>7.4893000000000001</v>
      </c>
      <c r="P1261" s="2">
        <v>65.099299999999999</v>
      </c>
      <c r="Q1261"/>
      <c r="R1261" t="s">
        <v>9712</v>
      </c>
      <c r="S1261" t="s">
        <v>9717</v>
      </c>
      <c r="T1261" t="s">
        <v>9724</v>
      </c>
      <c r="U1261" s="2" t="s">
        <v>9715</v>
      </c>
      <c r="V1261" t="s">
        <v>7830</v>
      </c>
    </row>
    <row r="1262" spans="1:22" ht="15.75" hidden="1" thickBot="1" x14ac:dyDescent="0.3">
      <c r="A1262" t="s">
        <v>8268</v>
      </c>
      <c r="B1262" s="12" t="s">
        <v>10036</v>
      </c>
      <c r="C1262" t="s">
        <v>7503</v>
      </c>
      <c r="D1262" t="s">
        <v>0</v>
      </c>
      <c r="E1262">
        <v>13895</v>
      </c>
      <c r="F1262" t="s">
        <v>8931</v>
      </c>
      <c r="G1262" t="s">
        <v>8932</v>
      </c>
      <c r="H1262" s="2">
        <v>0</v>
      </c>
      <c r="I1262" s="2">
        <v>0</v>
      </c>
      <c r="J1262" s="2">
        <v>0</v>
      </c>
      <c r="K1262" s="14">
        <v>74.040000000000006</v>
      </c>
      <c r="L1262" s="2">
        <v>0</v>
      </c>
      <c r="M1262" s="2">
        <v>0</v>
      </c>
      <c r="N1262" s="2">
        <v>0</v>
      </c>
      <c r="O1262" s="2">
        <v>9.6252000000000013</v>
      </c>
      <c r="P1262" s="2">
        <v>83.665200000000013</v>
      </c>
      <c r="Q1262"/>
      <c r="R1262" t="s">
        <v>9712</v>
      </c>
      <c r="S1262" t="s">
        <v>9717</v>
      </c>
      <c r="T1262" t="s">
        <v>9724</v>
      </c>
      <c r="U1262" s="2" t="s">
        <v>9715</v>
      </c>
      <c r="V1262" t="s">
        <v>7830</v>
      </c>
    </row>
    <row r="1263" spans="1:22" ht="15.75" hidden="1" thickBot="1" x14ac:dyDescent="0.3">
      <c r="A1263" t="s">
        <v>8268</v>
      </c>
      <c r="B1263" s="12" t="s">
        <v>10036</v>
      </c>
      <c r="C1263" t="s">
        <v>7503</v>
      </c>
      <c r="D1263" t="s">
        <v>0</v>
      </c>
      <c r="E1263">
        <v>3288</v>
      </c>
      <c r="F1263" t="s">
        <v>1638</v>
      </c>
      <c r="G1263" t="s">
        <v>1639</v>
      </c>
      <c r="H1263" s="2">
        <v>0.3</v>
      </c>
      <c r="I1263" s="2">
        <v>0</v>
      </c>
      <c r="J1263" s="2">
        <v>0</v>
      </c>
      <c r="K1263" s="14">
        <v>3.27</v>
      </c>
      <c r="L1263" s="2">
        <v>0</v>
      </c>
      <c r="M1263" s="2">
        <v>0</v>
      </c>
      <c r="N1263" s="2">
        <v>0</v>
      </c>
      <c r="O1263" s="2">
        <v>0.42510000000000003</v>
      </c>
      <c r="P1263" s="2">
        <v>3.9950999999999999</v>
      </c>
      <c r="Q1263"/>
      <c r="R1263" t="s">
        <v>9712</v>
      </c>
      <c r="S1263" t="s">
        <v>9717</v>
      </c>
      <c r="T1263" t="s">
        <v>9724</v>
      </c>
      <c r="U1263" s="2" t="s">
        <v>9715</v>
      </c>
      <c r="V1263" t="s">
        <v>7830</v>
      </c>
    </row>
    <row r="1264" spans="1:22" ht="15.75" hidden="1" thickBot="1" x14ac:dyDescent="0.3">
      <c r="A1264" t="s">
        <v>8268</v>
      </c>
      <c r="B1264" s="12" t="s">
        <v>10036</v>
      </c>
      <c r="C1264" t="s">
        <v>7503</v>
      </c>
      <c r="D1264" t="s">
        <v>0</v>
      </c>
      <c r="E1264">
        <v>3289</v>
      </c>
      <c r="F1264" t="s">
        <v>1638</v>
      </c>
      <c r="G1264" t="s">
        <v>1639</v>
      </c>
      <c r="H1264" s="2">
        <v>1.51</v>
      </c>
      <c r="I1264" s="2">
        <v>0</v>
      </c>
      <c r="J1264" s="2">
        <v>0</v>
      </c>
      <c r="K1264" s="14">
        <v>16.36</v>
      </c>
      <c r="L1264" s="2">
        <v>0</v>
      </c>
      <c r="M1264" s="2">
        <v>0</v>
      </c>
      <c r="N1264" s="2">
        <v>0</v>
      </c>
      <c r="O1264" s="2">
        <v>2.1267999999999998</v>
      </c>
      <c r="P1264" s="2">
        <v>19.9968</v>
      </c>
      <c r="Q1264"/>
      <c r="R1264" t="s">
        <v>9712</v>
      </c>
      <c r="S1264" t="s">
        <v>9717</v>
      </c>
      <c r="T1264" t="s">
        <v>9724</v>
      </c>
      <c r="U1264" s="2" t="s">
        <v>9715</v>
      </c>
      <c r="V1264" t="s">
        <v>7830</v>
      </c>
    </row>
    <row r="1265" spans="1:22" ht="15.75" hidden="1" thickBot="1" x14ac:dyDescent="0.3">
      <c r="A1265" t="s">
        <v>8268</v>
      </c>
      <c r="B1265" s="12" t="s">
        <v>10036</v>
      </c>
      <c r="C1265" t="s">
        <v>7503</v>
      </c>
      <c r="D1265" t="s">
        <v>0</v>
      </c>
      <c r="E1265">
        <v>45287</v>
      </c>
      <c r="F1265" t="s">
        <v>6776</v>
      </c>
      <c r="G1265" t="s">
        <v>6777</v>
      </c>
      <c r="H1265" s="2">
        <v>0</v>
      </c>
      <c r="I1265" s="2">
        <v>0</v>
      </c>
      <c r="J1265" s="2">
        <v>0</v>
      </c>
      <c r="K1265" s="14">
        <v>19.72</v>
      </c>
      <c r="L1265" s="2">
        <v>0</v>
      </c>
      <c r="M1265" s="2">
        <v>0</v>
      </c>
      <c r="N1265" s="2">
        <v>0</v>
      </c>
      <c r="O1265" s="2">
        <v>2.5636000000000001</v>
      </c>
      <c r="P1265" s="2">
        <v>22.2836</v>
      </c>
      <c r="Q1265"/>
      <c r="R1265" t="s">
        <v>9712</v>
      </c>
      <c r="S1265" t="s">
        <v>9717</v>
      </c>
      <c r="T1265" t="s">
        <v>9724</v>
      </c>
      <c r="U1265" s="2" t="s">
        <v>9715</v>
      </c>
      <c r="V1265" t="s">
        <v>7830</v>
      </c>
    </row>
    <row r="1266" spans="1:22" ht="15.75" hidden="1" thickBot="1" x14ac:dyDescent="0.3">
      <c r="A1266" t="s">
        <v>8268</v>
      </c>
      <c r="B1266" s="12" t="s">
        <v>10036</v>
      </c>
      <c r="C1266" t="s">
        <v>7503</v>
      </c>
      <c r="D1266" t="s">
        <v>0</v>
      </c>
      <c r="E1266">
        <v>6315</v>
      </c>
      <c r="F1266" t="s">
        <v>8902</v>
      </c>
      <c r="G1266" t="s">
        <v>8903</v>
      </c>
      <c r="H1266" s="2">
        <v>0</v>
      </c>
      <c r="I1266" s="2">
        <v>0</v>
      </c>
      <c r="J1266" s="2">
        <v>0</v>
      </c>
      <c r="K1266" s="14">
        <v>55</v>
      </c>
      <c r="L1266" s="2">
        <v>0</v>
      </c>
      <c r="M1266" s="2">
        <v>0</v>
      </c>
      <c r="N1266" s="2">
        <v>0</v>
      </c>
      <c r="O1266" s="2">
        <v>7.15</v>
      </c>
      <c r="P1266" s="2">
        <v>62.15</v>
      </c>
      <c r="Q1266"/>
      <c r="R1266" t="s">
        <v>9712</v>
      </c>
      <c r="S1266" t="s">
        <v>9717</v>
      </c>
      <c r="T1266" t="s">
        <v>9724</v>
      </c>
      <c r="U1266" s="2" t="s">
        <v>9715</v>
      </c>
      <c r="V1266" t="s">
        <v>7830</v>
      </c>
    </row>
    <row r="1267" spans="1:22" ht="15.75" hidden="1" thickBot="1" x14ac:dyDescent="0.3">
      <c r="A1267" t="s">
        <v>8268</v>
      </c>
      <c r="B1267" s="12" t="s">
        <v>10035</v>
      </c>
      <c r="C1267" t="s">
        <v>7503</v>
      </c>
      <c r="D1267" t="s">
        <v>0</v>
      </c>
      <c r="E1267">
        <v>129</v>
      </c>
      <c r="F1267" t="s">
        <v>8916</v>
      </c>
      <c r="G1267" t="s">
        <v>8917</v>
      </c>
      <c r="H1267" s="2">
        <v>0</v>
      </c>
      <c r="I1267" s="2">
        <v>0</v>
      </c>
      <c r="J1267" s="2">
        <v>0</v>
      </c>
      <c r="K1267" s="14">
        <v>24.27</v>
      </c>
      <c r="L1267" s="2">
        <v>0</v>
      </c>
      <c r="M1267" s="2">
        <v>0</v>
      </c>
      <c r="N1267" s="2">
        <v>0</v>
      </c>
      <c r="O1267" s="2">
        <v>3.1551</v>
      </c>
      <c r="P1267" s="2">
        <v>27.4251</v>
      </c>
      <c r="Q1267"/>
      <c r="R1267" t="s">
        <v>9712</v>
      </c>
      <c r="S1267" t="s">
        <v>9717</v>
      </c>
      <c r="T1267" t="s">
        <v>9724</v>
      </c>
      <c r="U1267" s="2" t="s">
        <v>9715</v>
      </c>
      <c r="V1267" t="s">
        <v>7830</v>
      </c>
    </row>
    <row r="1268" spans="1:22" ht="15.75" hidden="1" thickBot="1" x14ac:dyDescent="0.3">
      <c r="A1268" t="s">
        <v>8268</v>
      </c>
      <c r="B1268" s="12" t="s">
        <v>10035</v>
      </c>
      <c r="C1268" t="s">
        <v>7503</v>
      </c>
      <c r="D1268" t="s">
        <v>0</v>
      </c>
      <c r="E1268">
        <v>3562</v>
      </c>
      <c r="F1268" t="s">
        <v>10131</v>
      </c>
      <c r="G1268" t="s">
        <v>10132</v>
      </c>
      <c r="H1268" s="2">
        <v>0</v>
      </c>
      <c r="I1268" s="2">
        <v>0</v>
      </c>
      <c r="J1268" s="2">
        <v>0</v>
      </c>
      <c r="K1268" s="14">
        <v>22.88</v>
      </c>
      <c r="L1268" s="2">
        <v>0</v>
      </c>
      <c r="M1268" s="2">
        <v>0</v>
      </c>
      <c r="N1268" s="2">
        <v>0</v>
      </c>
      <c r="O1268" s="2">
        <v>2.9744000000000002</v>
      </c>
      <c r="P1268" s="2">
        <v>25.854399999999998</v>
      </c>
      <c r="Q1268"/>
      <c r="R1268" t="s">
        <v>9712</v>
      </c>
      <c r="S1268" t="s">
        <v>9717</v>
      </c>
      <c r="T1268" t="s">
        <v>9724</v>
      </c>
      <c r="U1268" s="2" t="s">
        <v>9715</v>
      </c>
      <c r="V1268" t="s">
        <v>7830</v>
      </c>
    </row>
    <row r="1269" spans="1:22" ht="15.75" hidden="1" thickBot="1" x14ac:dyDescent="0.3">
      <c r="A1269" t="s">
        <v>8268</v>
      </c>
      <c r="B1269" s="12" t="s">
        <v>10035</v>
      </c>
      <c r="C1269" t="s">
        <v>7503</v>
      </c>
      <c r="D1269" t="s">
        <v>0</v>
      </c>
      <c r="E1269">
        <v>21346</v>
      </c>
      <c r="F1269" t="s">
        <v>8908</v>
      </c>
      <c r="G1269" t="s">
        <v>8909</v>
      </c>
      <c r="H1269" s="2">
        <v>0</v>
      </c>
      <c r="I1269" s="2">
        <v>0</v>
      </c>
      <c r="J1269" s="2">
        <v>0</v>
      </c>
      <c r="K1269" s="14">
        <v>48.32</v>
      </c>
      <c r="L1269" s="2">
        <v>0</v>
      </c>
      <c r="M1269" s="2">
        <v>0</v>
      </c>
      <c r="N1269" s="2">
        <v>0</v>
      </c>
      <c r="O1269" s="2">
        <v>6.2816000000000001</v>
      </c>
      <c r="P1269" s="2">
        <v>54.601599999999998</v>
      </c>
      <c r="Q1269"/>
      <c r="R1269" t="s">
        <v>9712</v>
      </c>
      <c r="S1269" t="s">
        <v>9717</v>
      </c>
      <c r="T1269" t="s">
        <v>9724</v>
      </c>
      <c r="U1269" s="2" t="s">
        <v>9715</v>
      </c>
      <c r="V1269" t="s">
        <v>7830</v>
      </c>
    </row>
    <row r="1270" spans="1:22" ht="15.75" hidden="1" thickBot="1" x14ac:dyDescent="0.3">
      <c r="A1270" t="s">
        <v>8268</v>
      </c>
      <c r="B1270" s="12" t="s">
        <v>10035</v>
      </c>
      <c r="C1270" t="s">
        <v>7503</v>
      </c>
      <c r="D1270" t="s">
        <v>0</v>
      </c>
      <c r="E1270">
        <v>4301</v>
      </c>
      <c r="F1270" t="s">
        <v>8777</v>
      </c>
      <c r="G1270" t="s">
        <v>8778</v>
      </c>
      <c r="H1270" s="2">
        <v>1.1099999999999999</v>
      </c>
      <c r="I1270" s="2">
        <v>0</v>
      </c>
      <c r="J1270" s="2">
        <v>0</v>
      </c>
      <c r="K1270" s="14">
        <v>12.3</v>
      </c>
      <c r="L1270" s="2">
        <v>0</v>
      </c>
      <c r="M1270" s="2">
        <v>0</v>
      </c>
      <c r="N1270" s="2">
        <v>0</v>
      </c>
      <c r="O1270" s="2">
        <v>1.5990000000000002</v>
      </c>
      <c r="P1270" s="2">
        <v>15.009</v>
      </c>
      <c r="Q1270"/>
      <c r="R1270" t="s">
        <v>9712</v>
      </c>
      <c r="S1270" t="s">
        <v>9717</v>
      </c>
      <c r="T1270" t="s">
        <v>9724</v>
      </c>
      <c r="U1270" s="2" t="s">
        <v>9715</v>
      </c>
      <c r="V1270" t="s">
        <v>7830</v>
      </c>
    </row>
    <row r="1271" spans="1:22" ht="15.75" hidden="1" thickBot="1" x14ac:dyDescent="0.3">
      <c r="A1271" t="s">
        <v>8268</v>
      </c>
      <c r="B1271" s="12" t="s">
        <v>10035</v>
      </c>
      <c r="C1271" t="s">
        <v>7503</v>
      </c>
      <c r="D1271" t="s">
        <v>0</v>
      </c>
      <c r="E1271">
        <v>13841</v>
      </c>
      <c r="F1271" t="s">
        <v>8931</v>
      </c>
      <c r="G1271" t="s">
        <v>8932</v>
      </c>
      <c r="H1271" s="2">
        <v>0</v>
      </c>
      <c r="I1271" s="2">
        <v>0</v>
      </c>
      <c r="J1271" s="2">
        <v>0</v>
      </c>
      <c r="K1271" s="14">
        <v>29.34</v>
      </c>
      <c r="L1271" s="2">
        <v>0</v>
      </c>
      <c r="M1271" s="2">
        <v>0</v>
      </c>
      <c r="N1271" s="2">
        <v>0</v>
      </c>
      <c r="O1271" s="2">
        <v>3.8142</v>
      </c>
      <c r="P1271" s="2">
        <v>33.154200000000003</v>
      </c>
      <c r="Q1271"/>
      <c r="R1271" t="s">
        <v>9712</v>
      </c>
      <c r="S1271" t="s">
        <v>9717</v>
      </c>
      <c r="T1271" t="s">
        <v>9724</v>
      </c>
      <c r="U1271" s="2" t="s">
        <v>9715</v>
      </c>
      <c r="V1271" t="s">
        <v>7830</v>
      </c>
    </row>
    <row r="1272" spans="1:22" ht="15.75" hidden="1" thickBot="1" x14ac:dyDescent="0.3">
      <c r="A1272" t="s">
        <v>8268</v>
      </c>
      <c r="B1272" s="12" t="s">
        <v>10035</v>
      </c>
      <c r="C1272" t="s">
        <v>7503</v>
      </c>
      <c r="D1272" t="s">
        <v>0</v>
      </c>
      <c r="E1272">
        <v>19589</v>
      </c>
      <c r="F1272" t="s">
        <v>8881</v>
      </c>
      <c r="G1272" t="s">
        <v>8882</v>
      </c>
      <c r="H1272" s="2">
        <v>0</v>
      </c>
      <c r="I1272" s="2">
        <v>0</v>
      </c>
      <c r="J1272" s="2">
        <v>0</v>
      </c>
      <c r="K1272" s="14">
        <v>34.200000000000003</v>
      </c>
      <c r="L1272" s="2">
        <v>0</v>
      </c>
      <c r="M1272" s="2">
        <v>0</v>
      </c>
      <c r="N1272" s="2">
        <v>0</v>
      </c>
      <c r="O1272" s="2">
        <v>4.4460000000000006</v>
      </c>
      <c r="P1272" s="2">
        <v>38.646000000000001</v>
      </c>
      <c r="Q1272"/>
      <c r="R1272" t="s">
        <v>9712</v>
      </c>
      <c r="S1272" t="s">
        <v>9717</v>
      </c>
      <c r="T1272" t="s">
        <v>9724</v>
      </c>
      <c r="U1272" s="2" t="s">
        <v>9715</v>
      </c>
      <c r="V1272" t="s">
        <v>7830</v>
      </c>
    </row>
    <row r="1273" spans="1:22" ht="15.75" hidden="1" thickBot="1" x14ac:dyDescent="0.3">
      <c r="A1273" t="s">
        <v>8268</v>
      </c>
      <c r="B1273" s="12" t="s">
        <v>10035</v>
      </c>
      <c r="C1273" t="s">
        <v>7503</v>
      </c>
      <c r="D1273" t="s">
        <v>0</v>
      </c>
      <c r="E1273">
        <v>5684</v>
      </c>
      <c r="F1273" t="s">
        <v>8871</v>
      </c>
      <c r="G1273" t="s">
        <v>8872</v>
      </c>
      <c r="H1273" s="2">
        <v>0</v>
      </c>
      <c r="I1273" s="2">
        <v>0</v>
      </c>
      <c r="J1273" s="2">
        <v>0</v>
      </c>
      <c r="K1273" s="14">
        <v>26.99</v>
      </c>
      <c r="L1273" s="2">
        <v>0</v>
      </c>
      <c r="M1273" s="2">
        <v>0</v>
      </c>
      <c r="N1273" s="2">
        <v>0</v>
      </c>
      <c r="O1273" s="2">
        <v>3.5086999999999997</v>
      </c>
      <c r="P1273" s="2">
        <v>30.498699999999999</v>
      </c>
      <c r="Q1273"/>
      <c r="R1273" t="s">
        <v>9712</v>
      </c>
      <c r="S1273" t="s">
        <v>9717</v>
      </c>
      <c r="T1273" t="s">
        <v>9724</v>
      </c>
      <c r="U1273" s="2" t="s">
        <v>9715</v>
      </c>
      <c r="V1273" t="s">
        <v>7830</v>
      </c>
    </row>
    <row r="1274" spans="1:22" ht="15.75" hidden="1" thickBot="1" x14ac:dyDescent="0.3">
      <c r="A1274" t="s">
        <v>8268</v>
      </c>
      <c r="B1274" s="12" t="s">
        <v>10035</v>
      </c>
      <c r="C1274" t="s">
        <v>7503</v>
      </c>
      <c r="D1274" t="s">
        <v>0</v>
      </c>
      <c r="E1274">
        <v>45182</v>
      </c>
      <c r="F1274" t="s">
        <v>6776</v>
      </c>
      <c r="G1274" t="s">
        <v>6777</v>
      </c>
      <c r="H1274" s="2">
        <v>0</v>
      </c>
      <c r="I1274" s="2">
        <v>0</v>
      </c>
      <c r="J1274" s="2">
        <v>0</v>
      </c>
      <c r="K1274" s="14">
        <v>138.72</v>
      </c>
      <c r="L1274" s="2">
        <v>0</v>
      </c>
      <c r="M1274" s="2">
        <v>0</v>
      </c>
      <c r="N1274" s="2">
        <v>0</v>
      </c>
      <c r="O1274" s="2">
        <v>18.0336</v>
      </c>
      <c r="P1274" s="2">
        <v>156.75360000000001</v>
      </c>
      <c r="Q1274"/>
      <c r="R1274" t="s">
        <v>9712</v>
      </c>
      <c r="S1274" t="s">
        <v>9717</v>
      </c>
      <c r="T1274" t="s">
        <v>9724</v>
      </c>
      <c r="U1274" s="2" t="s">
        <v>9715</v>
      </c>
      <c r="V1274" t="s">
        <v>7830</v>
      </c>
    </row>
    <row r="1275" spans="1:22" ht="15.75" hidden="1" thickBot="1" x14ac:dyDescent="0.3">
      <c r="A1275" t="s">
        <v>8268</v>
      </c>
      <c r="B1275" s="12" t="s">
        <v>10034</v>
      </c>
      <c r="C1275" t="s">
        <v>7503</v>
      </c>
      <c r="D1275" t="s">
        <v>0</v>
      </c>
      <c r="E1275">
        <v>1885</v>
      </c>
      <c r="F1275" t="s">
        <v>5962</v>
      </c>
      <c r="G1275" t="s">
        <v>5963</v>
      </c>
      <c r="H1275" s="2">
        <v>0</v>
      </c>
      <c r="I1275" s="2">
        <v>0</v>
      </c>
      <c r="J1275" s="2">
        <v>0</v>
      </c>
      <c r="K1275" s="14">
        <v>212.24</v>
      </c>
      <c r="L1275" s="2">
        <v>0</v>
      </c>
      <c r="M1275" s="2">
        <v>0</v>
      </c>
      <c r="N1275" s="2">
        <v>0</v>
      </c>
      <c r="O1275" s="2">
        <v>27.591200000000001</v>
      </c>
      <c r="P1275" s="2">
        <v>239.83120000000002</v>
      </c>
      <c r="Q1275"/>
      <c r="R1275" t="s">
        <v>9712</v>
      </c>
      <c r="S1275" t="s">
        <v>9717</v>
      </c>
      <c r="T1275" t="s">
        <v>9724</v>
      </c>
      <c r="U1275" s="2" t="s">
        <v>9715</v>
      </c>
      <c r="V1275" t="s">
        <v>7830</v>
      </c>
    </row>
    <row r="1276" spans="1:22" ht="15.75" hidden="1" thickBot="1" x14ac:dyDescent="0.3">
      <c r="A1276" t="s">
        <v>8268</v>
      </c>
      <c r="B1276" s="12" t="s">
        <v>10034</v>
      </c>
      <c r="C1276" t="s">
        <v>7503</v>
      </c>
      <c r="D1276" t="s">
        <v>0</v>
      </c>
      <c r="E1276">
        <v>19562</v>
      </c>
      <c r="F1276" t="s">
        <v>8881</v>
      </c>
      <c r="G1276" t="s">
        <v>8882</v>
      </c>
      <c r="H1276" s="2">
        <v>0</v>
      </c>
      <c r="I1276" s="2">
        <v>0</v>
      </c>
      <c r="J1276" s="2">
        <v>0</v>
      </c>
      <c r="K1276" s="14">
        <v>47.8</v>
      </c>
      <c r="L1276" s="2">
        <v>0</v>
      </c>
      <c r="M1276" s="2">
        <v>0</v>
      </c>
      <c r="N1276" s="2">
        <v>0</v>
      </c>
      <c r="O1276" s="2">
        <v>6.2139999999999995</v>
      </c>
      <c r="P1276" s="2">
        <v>54.013999999999996</v>
      </c>
      <c r="Q1276"/>
      <c r="R1276" t="s">
        <v>9712</v>
      </c>
      <c r="S1276" t="s">
        <v>9717</v>
      </c>
      <c r="T1276" t="s">
        <v>9724</v>
      </c>
      <c r="U1276" s="2" t="s">
        <v>9715</v>
      </c>
      <c r="V1276" t="s">
        <v>7830</v>
      </c>
    </row>
    <row r="1277" spans="1:22" ht="15.75" hidden="1" thickBot="1" x14ac:dyDescent="0.3">
      <c r="A1277" t="s">
        <v>8268</v>
      </c>
      <c r="B1277" s="12" t="s">
        <v>10034</v>
      </c>
      <c r="C1277" t="s">
        <v>7503</v>
      </c>
      <c r="D1277" t="s">
        <v>0</v>
      </c>
      <c r="E1277">
        <v>13817</v>
      </c>
      <c r="F1277" t="s">
        <v>8931</v>
      </c>
      <c r="G1277" t="s">
        <v>8932</v>
      </c>
      <c r="H1277" s="2">
        <v>0</v>
      </c>
      <c r="I1277" s="2">
        <v>0</v>
      </c>
      <c r="J1277" s="2">
        <v>0</v>
      </c>
      <c r="K1277" s="14">
        <v>14.06</v>
      </c>
      <c r="L1277" s="2">
        <v>0</v>
      </c>
      <c r="M1277" s="2">
        <v>0</v>
      </c>
      <c r="N1277" s="2">
        <v>0</v>
      </c>
      <c r="O1277" s="2">
        <v>1.8278000000000001</v>
      </c>
      <c r="P1277" s="2">
        <v>15.8878</v>
      </c>
      <c r="Q1277"/>
      <c r="R1277" t="s">
        <v>9712</v>
      </c>
      <c r="S1277" t="s">
        <v>9717</v>
      </c>
      <c r="T1277" t="s">
        <v>9724</v>
      </c>
      <c r="U1277" s="2" t="s">
        <v>9715</v>
      </c>
      <c r="V1277" t="s">
        <v>7830</v>
      </c>
    </row>
    <row r="1278" spans="1:22" ht="15.75" hidden="1" thickBot="1" x14ac:dyDescent="0.3">
      <c r="A1278" t="s">
        <v>8268</v>
      </c>
      <c r="B1278" s="12" t="s">
        <v>10034</v>
      </c>
      <c r="C1278" t="s">
        <v>7503</v>
      </c>
      <c r="D1278" t="s">
        <v>0</v>
      </c>
      <c r="E1278">
        <v>13813</v>
      </c>
      <c r="F1278" t="s">
        <v>8931</v>
      </c>
      <c r="G1278" t="s">
        <v>8932</v>
      </c>
      <c r="H1278" s="2">
        <v>0</v>
      </c>
      <c r="I1278" s="2">
        <v>0</v>
      </c>
      <c r="J1278" s="2">
        <v>0</v>
      </c>
      <c r="K1278" s="14">
        <v>29.34</v>
      </c>
      <c r="L1278" s="2">
        <v>0</v>
      </c>
      <c r="M1278" s="2">
        <v>0</v>
      </c>
      <c r="N1278" s="2">
        <v>0</v>
      </c>
      <c r="O1278" s="2">
        <v>3.8142</v>
      </c>
      <c r="P1278" s="2">
        <v>33.154200000000003</v>
      </c>
      <c r="Q1278"/>
      <c r="R1278" t="s">
        <v>9712</v>
      </c>
      <c r="S1278" t="s">
        <v>9717</v>
      </c>
      <c r="T1278" t="s">
        <v>9724</v>
      </c>
      <c r="U1278" s="2" t="s">
        <v>9715</v>
      </c>
      <c r="V1278" t="s">
        <v>7830</v>
      </c>
    </row>
    <row r="1279" spans="1:22" ht="15.75" hidden="1" thickBot="1" x14ac:dyDescent="0.3">
      <c r="A1279" t="s">
        <v>8268</v>
      </c>
      <c r="B1279" s="12" t="s">
        <v>10033</v>
      </c>
      <c r="C1279" t="s">
        <v>7503</v>
      </c>
      <c r="D1279" t="s">
        <v>0</v>
      </c>
      <c r="E1279">
        <v>7319</v>
      </c>
      <c r="F1279" t="s">
        <v>9224</v>
      </c>
      <c r="G1279" t="s">
        <v>9225</v>
      </c>
      <c r="H1279" s="2">
        <v>0</v>
      </c>
      <c r="I1279" s="2">
        <v>0</v>
      </c>
      <c r="J1279" s="2">
        <v>0</v>
      </c>
      <c r="K1279" s="14">
        <v>59.14</v>
      </c>
      <c r="L1279" s="2">
        <v>0</v>
      </c>
      <c r="M1279" s="2">
        <v>0</v>
      </c>
      <c r="N1279" s="2">
        <v>0</v>
      </c>
      <c r="O1279" s="2">
        <v>7.6882000000000001</v>
      </c>
      <c r="P1279" s="2">
        <v>66.828199999999995</v>
      </c>
      <c r="Q1279"/>
      <c r="R1279" t="s">
        <v>9712</v>
      </c>
      <c r="S1279" t="s">
        <v>9717</v>
      </c>
      <c r="T1279" t="s">
        <v>9724</v>
      </c>
      <c r="U1279" s="2" t="s">
        <v>9715</v>
      </c>
      <c r="V1279" t="s">
        <v>7830</v>
      </c>
    </row>
    <row r="1280" spans="1:22" ht="15.75" hidden="1" thickBot="1" x14ac:dyDescent="0.3">
      <c r="A1280" t="s">
        <v>8268</v>
      </c>
      <c r="B1280" s="12" t="s">
        <v>10033</v>
      </c>
      <c r="C1280" t="s">
        <v>7503</v>
      </c>
      <c r="D1280" t="s">
        <v>0</v>
      </c>
      <c r="E1280">
        <v>219</v>
      </c>
      <c r="F1280" t="s">
        <v>7114</v>
      </c>
      <c r="G1280" t="s">
        <v>7115</v>
      </c>
      <c r="H1280" s="2">
        <v>0</v>
      </c>
      <c r="I1280" s="2">
        <v>0</v>
      </c>
      <c r="J1280" s="2">
        <v>0</v>
      </c>
      <c r="K1280" s="14">
        <v>27.12</v>
      </c>
      <c r="L1280" s="2">
        <v>0</v>
      </c>
      <c r="M1280" s="2">
        <v>0</v>
      </c>
      <c r="N1280" s="2">
        <v>0</v>
      </c>
      <c r="O1280" s="2">
        <v>3.5256000000000003</v>
      </c>
      <c r="P1280" s="2">
        <v>30.645600000000002</v>
      </c>
      <c r="Q1280"/>
      <c r="R1280" t="s">
        <v>9712</v>
      </c>
      <c r="S1280" t="s">
        <v>9717</v>
      </c>
      <c r="T1280" t="s">
        <v>9724</v>
      </c>
      <c r="U1280" s="2" t="s">
        <v>9715</v>
      </c>
      <c r="V1280" t="s">
        <v>7830</v>
      </c>
    </row>
    <row r="1281" spans="1:22" ht="15.75" hidden="1" thickBot="1" x14ac:dyDescent="0.3">
      <c r="A1281" t="s">
        <v>8268</v>
      </c>
      <c r="B1281" s="12" t="s">
        <v>10033</v>
      </c>
      <c r="C1281" t="s">
        <v>7503</v>
      </c>
      <c r="D1281" t="s">
        <v>0</v>
      </c>
      <c r="E1281">
        <v>40</v>
      </c>
      <c r="F1281" t="s">
        <v>9959</v>
      </c>
      <c r="G1281" t="s">
        <v>9960</v>
      </c>
      <c r="H1281" s="2">
        <v>0</v>
      </c>
      <c r="I1281" s="2">
        <v>0</v>
      </c>
      <c r="J1281" s="2">
        <v>0</v>
      </c>
      <c r="K1281" s="14">
        <v>15</v>
      </c>
      <c r="L1281" s="2">
        <v>0</v>
      </c>
      <c r="M1281" s="2">
        <v>0</v>
      </c>
      <c r="N1281" s="2">
        <v>0</v>
      </c>
      <c r="O1281" s="2">
        <v>1.9500000000000002</v>
      </c>
      <c r="P1281" s="2">
        <v>16.95</v>
      </c>
      <c r="Q1281"/>
      <c r="R1281" t="s">
        <v>9712</v>
      </c>
      <c r="S1281" t="s">
        <v>9717</v>
      </c>
      <c r="T1281" t="s">
        <v>9724</v>
      </c>
      <c r="U1281" s="2" t="s">
        <v>9715</v>
      </c>
      <c r="V1281" t="s">
        <v>7830</v>
      </c>
    </row>
    <row r="1282" spans="1:22" ht="15.75" hidden="1" thickBot="1" x14ac:dyDescent="0.3">
      <c r="A1282" t="s">
        <v>8268</v>
      </c>
      <c r="B1282" s="12" t="s">
        <v>10033</v>
      </c>
      <c r="C1282" t="s">
        <v>7503</v>
      </c>
      <c r="D1282" t="s">
        <v>0</v>
      </c>
      <c r="E1282">
        <v>13740</v>
      </c>
      <c r="F1282" t="s">
        <v>8931</v>
      </c>
      <c r="G1282" t="s">
        <v>8932</v>
      </c>
      <c r="H1282" s="2">
        <v>0</v>
      </c>
      <c r="I1282" s="2">
        <v>0</v>
      </c>
      <c r="J1282" s="2">
        <v>0</v>
      </c>
      <c r="K1282" s="14">
        <v>43</v>
      </c>
      <c r="L1282" s="2">
        <v>0</v>
      </c>
      <c r="M1282" s="2">
        <v>0</v>
      </c>
      <c r="N1282" s="2">
        <v>0</v>
      </c>
      <c r="O1282" s="2">
        <v>5.59</v>
      </c>
      <c r="P1282" s="2">
        <v>48.59</v>
      </c>
      <c r="Q1282"/>
      <c r="R1282" t="s">
        <v>9712</v>
      </c>
      <c r="S1282" t="s">
        <v>9717</v>
      </c>
      <c r="T1282" t="s">
        <v>9724</v>
      </c>
      <c r="U1282" s="2" t="s">
        <v>9715</v>
      </c>
      <c r="V1282" t="s">
        <v>7830</v>
      </c>
    </row>
    <row r="1283" spans="1:22" ht="15.75" hidden="1" thickBot="1" x14ac:dyDescent="0.3">
      <c r="A1283" t="s">
        <v>8268</v>
      </c>
      <c r="B1283" s="12" t="s">
        <v>10033</v>
      </c>
      <c r="C1283" t="s">
        <v>7503</v>
      </c>
      <c r="D1283" t="s">
        <v>0</v>
      </c>
      <c r="E1283">
        <v>3744</v>
      </c>
      <c r="F1283" t="s">
        <v>8847</v>
      </c>
      <c r="G1283" t="s">
        <v>8848</v>
      </c>
      <c r="H1283" s="2">
        <v>0</v>
      </c>
      <c r="I1283" s="2">
        <v>0</v>
      </c>
      <c r="J1283" s="2">
        <v>0</v>
      </c>
      <c r="K1283" s="14">
        <v>25.27</v>
      </c>
      <c r="L1283" s="2">
        <v>0</v>
      </c>
      <c r="M1283" s="2">
        <v>0</v>
      </c>
      <c r="N1283" s="2">
        <v>0</v>
      </c>
      <c r="O1283" s="2">
        <v>3.2850999999999999</v>
      </c>
      <c r="P1283" s="2">
        <v>28.555099999999999</v>
      </c>
      <c r="Q1283"/>
      <c r="R1283" t="s">
        <v>9712</v>
      </c>
      <c r="S1283" t="s">
        <v>9717</v>
      </c>
      <c r="T1283" t="s">
        <v>9724</v>
      </c>
      <c r="U1283" s="2" t="s">
        <v>9715</v>
      </c>
      <c r="V1283" t="s">
        <v>7830</v>
      </c>
    </row>
    <row r="1284" spans="1:22" ht="15.75" hidden="1" thickBot="1" x14ac:dyDescent="0.3">
      <c r="A1284" t="s">
        <v>8268</v>
      </c>
      <c r="B1284" s="12" t="s">
        <v>10026</v>
      </c>
      <c r="C1284" t="s">
        <v>7503</v>
      </c>
      <c r="D1284" t="s">
        <v>0</v>
      </c>
      <c r="E1284">
        <v>725253</v>
      </c>
      <c r="F1284" t="s">
        <v>2128</v>
      </c>
      <c r="G1284" t="s">
        <v>2129</v>
      </c>
      <c r="H1284" s="2">
        <v>0</v>
      </c>
      <c r="I1284" s="2">
        <v>0</v>
      </c>
      <c r="J1284" s="2">
        <v>0</v>
      </c>
      <c r="K1284" s="14">
        <v>59.02</v>
      </c>
      <c r="L1284" s="2">
        <v>0</v>
      </c>
      <c r="M1284" s="2">
        <v>0</v>
      </c>
      <c r="N1284" s="2">
        <v>0</v>
      </c>
      <c r="O1284" s="2">
        <v>7.672600000000001</v>
      </c>
      <c r="P1284" s="2">
        <v>66.692599999999999</v>
      </c>
      <c r="Q1284"/>
      <c r="R1284" t="s">
        <v>9712</v>
      </c>
      <c r="S1284" t="s">
        <v>9717</v>
      </c>
      <c r="T1284" t="s">
        <v>9724</v>
      </c>
      <c r="U1284" s="2" t="s">
        <v>9715</v>
      </c>
      <c r="V1284" t="s">
        <v>7830</v>
      </c>
    </row>
    <row r="1285" spans="1:22" ht="15.75" hidden="1" thickBot="1" x14ac:dyDescent="0.3">
      <c r="A1285" t="s">
        <v>8268</v>
      </c>
      <c r="B1285" s="12" t="s">
        <v>10026</v>
      </c>
      <c r="C1285" t="s">
        <v>7503</v>
      </c>
      <c r="D1285" t="s">
        <v>0</v>
      </c>
      <c r="E1285">
        <v>725254</v>
      </c>
      <c r="F1285" t="s">
        <v>2128</v>
      </c>
      <c r="G1285" t="s">
        <v>2129</v>
      </c>
      <c r="H1285" s="2">
        <v>0</v>
      </c>
      <c r="I1285" s="2">
        <v>0</v>
      </c>
      <c r="J1285" s="2">
        <v>0</v>
      </c>
      <c r="K1285" s="14">
        <v>134.96</v>
      </c>
      <c r="L1285" s="2">
        <v>0</v>
      </c>
      <c r="M1285" s="2">
        <v>0</v>
      </c>
      <c r="N1285" s="2">
        <v>0</v>
      </c>
      <c r="O1285" s="2">
        <v>17.544800000000002</v>
      </c>
      <c r="P1285" s="2">
        <v>152.50480000000002</v>
      </c>
      <c r="Q1285"/>
      <c r="R1285" t="s">
        <v>9712</v>
      </c>
      <c r="S1285" t="s">
        <v>9717</v>
      </c>
      <c r="T1285" t="s">
        <v>9724</v>
      </c>
      <c r="U1285" s="2" t="s">
        <v>9715</v>
      </c>
      <c r="V1285" t="s">
        <v>7830</v>
      </c>
    </row>
    <row r="1286" spans="1:22" ht="15.75" hidden="1" thickBot="1" x14ac:dyDescent="0.3">
      <c r="A1286" t="s">
        <v>8268</v>
      </c>
      <c r="B1286" s="12" t="s">
        <v>10130</v>
      </c>
      <c r="C1286" t="s">
        <v>7503</v>
      </c>
      <c r="D1286" t="s">
        <v>0</v>
      </c>
      <c r="E1286">
        <v>871486</v>
      </c>
      <c r="F1286" t="s">
        <v>1359</v>
      </c>
      <c r="G1286" t="s">
        <v>1360</v>
      </c>
      <c r="H1286" s="2">
        <v>2.48</v>
      </c>
      <c r="I1286" s="2">
        <v>0</v>
      </c>
      <c r="J1286" s="2">
        <v>0</v>
      </c>
      <c r="K1286" s="14">
        <v>27.02</v>
      </c>
      <c r="L1286" s="2">
        <v>0</v>
      </c>
      <c r="M1286" s="2">
        <v>0</v>
      </c>
      <c r="N1286" s="2">
        <v>0</v>
      </c>
      <c r="O1286" s="2">
        <v>3.5125999999999999</v>
      </c>
      <c r="P1286" s="2">
        <v>33.012599999999999</v>
      </c>
      <c r="Q1286"/>
      <c r="R1286" t="s">
        <v>9712</v>
      </c>
      <c r="S1286" t="s">
        <v>9717</v>
      </c>
      <c r="T1286" t="s">
        <v>9724</v>
      </c>
      <c r="U1286" s="2" t="s">
        <v>9715</v>
      </c>
      <c r="V1286" t="s">
        <v>7830</v>
      </c>
    </row>
    <row r="1287" spans="1:22" ht="15.75" hidden="1" thickBot="1" x14ac:dyDescent="0.3">
      <c r="A1287" t="s">
        <v>8268</v>
      </c>
      <c r="B1287" s="12" t="s">
        <v>10031</v>
      </c>
      <c r="C1287" t="s">
        <v>7503</v>
      </c>
      <c r="D1287" t="s">
        <v>0</v>
      </c>
      <c r="E1287">
        <v>32282754</v>
      </c>
      <c r="F1287" t="s">
        <v>3323</v>
      </c>
      <c r="G1287" t="s">
        <v>3324</v>
      </c>
      <c r="H1287" s="2">
        <v>0</v>
      </c>
      <c r="I1287" s="2">
        <v>0</v>
      </c>
      <c r="J1287" s="2">
        <v>0</v>
      </c>
      <c r="K1287" s="14">
        <v>41.22</v>
      </c>
      <c r="L1287" s="2">
        <v>0</v>
      </c>
      <c r="M1287" s="2">
        <v>0</v>
      </c>
      <c r="N1287" s="2">
        <v>0</v>
      </c>
      <c r="O1287" s="2">
        <v>5.3586</v>
      </c>
      <c r="P1287" s="2">
        <v>46.578600000000002</v>
      </c>
      <c r="Q1287"/>
      <c r="R1287" t="s">
        <v>9712</v>
      </c>
      <c r="S1287" t="s">
        <v>9717</v>
      </c>
      <c r="T1287" t="s">
        <v>9724</v>
      </c>
      <c r="U1287" s="2" t="s">
        <v>9715</v>
      </c>
      <c r="V1287" t="s">
        <v>7830</v>
      </c>
    </row>
    <row r="1288" spans="1:22" ht="15.75" hidden="1" thickBot="1" x14ac:dyDescent="0.3">
      <c r="A1288" t="s">
        <v>8268</v>
      </c>
      <c r="B1288" s="164" t="s">
        <v>10031</v>
      </c>
      <c r="C1288" t="s">
        <v>7503</v>
      </c>
      <c r="D1288" t="s">
        <v>0</v>
      </c>
      <c r="E1288">
        <v>32282755</v>
      </c>
      <c r="F1288" t="s">
        <v>3323</v>
      </c>
      <c r="G1288" t="s">
        <v>3324</v>
      </c>
      <c r="H1288" s="2">
        <v>0</v>
      </c>
      <c r="I1288" s="2">
        <v>0</v>
      </c>
      <c r="J1288" s="2">
        <v>0</v>
      </c>
      <c r="K1288" s="14">
        <v>40.74</v>
      </c>
      <c r="L1288" s="2">
        <v>0</v>
      </c>
      <c r="M1288" s="2">
        <v>0</v>
      </c>
      <c r="N1288" s="2">
        <v>0</v>
      </c>
      <c r="O1288" s="2">
        <v>5.2962000000000007</v>
      </c>
      <c r="P1288" s="2">
        <v>46.036200000000001</v>
      </c>
      <c r="Q1288"/>
      <c r="R1288" t="s">
        <v>9712</v>
      </c>
      <c r="S1288" t="s">
        <v>9717</v>
      </c>
      <c r="T1288" t="s">
        <v>9724</v>
      </c>
      <c r="U1288" s="2" t="s">
        <v>9715</v>
      </c>
      <c r="V1288" t="s">
        <v>7830</v>
      </c>
    </row>
    <row r="1289" spans="1:22" ht="15.75" hidden="1" thickBot="1" x14ac:dyDescent="0.3">
      <c r="A1289" t="s">
        <v>8268</v>
      </c>
      <c r="B1289" s="12" t="s">
        <v>10032</v>
      </c>
      <c r="C1289" t="s">
        <v>7503</v>
      </c>
      <c r="D1289" t="s">
        <v>0</v>
      </c>
      <c r="E1289">
        <v>45049</v>
      </c>
      <c r="F1289" t="s">
        <v>6776</v>
      </c>
      <c r="G1289" t="s">
        <v>6777</v>
      </c>
      <c r="H1289" s="2">
        <v>0</v>
      </c>
      <c r="I1289" s="2">
        <v>0</v>
      </c>
      <c r="J1289" s="2">
        <v>0</v>
      </c>
      <c r="K1289" s="14">
        <v>104.56</v>
      </c>
      <c r="L1289" s="2">
        <v>0</v>
      </c>
      <c r="M1289" s="2">
        <v>0</v>
      </c>
      <c r="N1289" s="2">
        <v>0</v>
      </c>
      <c r="O1289" s="2">
        <v>13.5928</v>
      </c>
      <c r="P1289" s="2">
        <v>118.1528</v>
      </c>
      <c r="Q1289"/>
      <c r="R1289" t="s">
        <v>9712</v>
      </c>
      <c r="S1289" t="s">
        <v>9717</v>
      </c>
      <c r="T1289" t="s">
        <v>9724</v>
      </c>
      <c r="U1289" s="2" t="s">
        <v>9715</v>
      </c>
      <c r="V1289" t="s">
        <v>7830</v>
      </c>
    </row>
    <row r="1290" spans="1:22" ht="15.75" hidden="1" thickBot="1" x14ac:dyDescent="0.3">
      <c r="A1290" t="s">
        <v>8268</v>
      </c>
      <c r="B1290" s="12" t="s">
        <v>10032</v>
      </c>
      <c r="C1290" t="s">
        <v>7503</v>
      </c>
      <c r="D1290" t="s">
        <v>0</v>
      </c>
      <c r="E1290">
        <v>1697241</v>
      </c>
      <c r="F1290" t="s">
        <v>39</v>
      </c>
      <c r="G1290" t="s">
        <v>1393</v>
      </c>
      <c r="H1290" s="2">
        <v>0.37</v>
      </c>
      <c r="I1290" s="2">
        <v>0</v>
      </c>
      <c r="J1290" s="2">
        <v>0</v>
      </c>
      <c r="K1290" s="14">
        <v>4.0999999999999996</v>
      </c>
      <c r="L1290" s="2">
        <v>0</v>
      </c>
      <c r="M1290" s="2">
        <v>0</v>
      </c>
      <c r="N1290" s="2">
        <v>0</v>
      </c>
      <c r="O1290" s="2">
        <v>0.53299999999999992</v>
      </c>
      <c r="P1290" s="2">
        <v>5.0030000000000001</v>
      </c>
      <c r="Q1290"/>
      <c r="R1290" t="s">
        <v>9712</v>
      </c>
      <c r="S1290" t="s">
        <v>9717</v>
      </c>
      <c r="T1290" t="s">
        <v>9724</v>
      </c>
      <c r="U1290" s="2" t="s">
        <v>9715</v>
      </c>
      <c r="V1290" t="s">
        <v>7830</v>
      </c>
    </row>
    <row r="1291" spans="1:22" ht="15.75" hidden="1" thickBot="1" x14ac:dyDescent="0.3">
      <c r="A1291" t="s">
        <v>8268</v>
      </c>
      <c r="B1291" s="12" t="s">
        <v>10032</v>
      </c>
      <c r="C1291" t="s">
        <v>7503</v>
      </c>
      <c r="D1291" t="s">
        <v>0</v>
      </c>
      <c r="E1291">
        <v>1513</v>
      </c>
      <c r="F1291" t="s">
        <v>6678</v>
      </c>
      <c r="G1291" t="s">
        <v>6679</v>
      </c>
      <c r="H1291" s="2">
        <v>0</v>
      </c>
      <c r="I1291" s="2">
        <v>0</v>
      </c>
      <c r="J1291" s="2">
        <v>0</v>
      </c>
      <c r="K1291" s="14">
        <v>36</v>
      </c>
      <c r="L1291" s="2">
        <v>0</v>
      </c>
      <c r="M1291" s="2">
        <v>0</v>
      </c>
      <c r="N1291" s="2">
        <v>0</v>
      </c>
      <c r="O1291" s="2">
        <v>4.68</v>
      </c>
      <c r="P1291" s="2">
        <v>40.68</v>
      </c>
      <c r="Q1291"/>
      <c r="R1291" t="s">
        <v>9712</v>
      </c>
      <c r="S1291" t="s">
        <v>9717</v>
      </c>
      <c r="T1291" t="s">
        <v>9724</v>
      </c>
      <c r="U1291" s="2" t="s">
        <v>9715</v>
      </c>
      <c r="V1291" t="s">
        <v>7830</v>
      </c>
    </row>
    <row r="1292" spans="1:22" ht="15.75" hidden="1" thickBot="1" x14ac:dyDescent="0.3">
      <c r="A1292" t="s">
        <v>8268</v>
      </c>
      <c r="B1292" s="12" t="s">
        <v>10032</v>
      </c>
      <c r="C1292" t="s">
        <v>7503</v>
      </c>
      <c r="D1292" t="s">
        <v>0</v>
      </c>
      <c r="E1292">
        <v>13722</v>
      </c>
      <c r="F1292" t="s">
        <v>8931</v>
      </c>
      <c r="G1292" t="s">
        <v>8932</v>
      </c>
      <c r="H1292" s="2">
        <v>0</v>
      </c>
      <c r="I1292" s="2">
        <v>0</v>
      </c>
      <c r="J1292" s="2">
        <v>0</v>
      </c>
      <c r="K1292" s="14">
        <v>25.6</v>
      </c>
      <c r="L1292" s="2">
        <v>0</v>
      </c>
      <c r="M1292" s="2">
        <v>0</v>
      </c>
      <c r="N1292" s="2">
        <v>0</v>
      </c>
      <c r="O1292" s="2">
        <v>3.3280000000000003</v>
      </c>
      <c r="P1292" s="2">
        <v>28.928000000000001</v>
      </c>
      <c r="Q1292"/>
      <c r="R1292" t="s">
        <v>9712</v>
      </c>
      <c r="S1292" t="s">
        <v>9717</v>
      </c>
      <c r="T1292" t="s">
        <v>9724</v>
      </c>
      <c r="U1292" s="2" t="s">
        <v>9715</v>
      </c>
      <c r="V1292" t="s">
        <v>7830</v>
      </c>
    </row>
    <row r="1293" spans="1:22" ht="15.75" hidden="1" thickBot="1" x14ac:dyDescent="0.3">
      <c r="A1293" t="s">
        <v>8268</v>
      </c>
      <c r="B1293" s="12" t="s">
        <v>10032</v>
      </c>
      <c r="C1293" t="s">
        <v>7503</v>
      </c>
      <c r="D1293" t="s">
        <v>0</v>
      </c>
      <c r="E1293">
        <v>13721</v>
      </c>
      <c r="F1293" t="s">
        <v>8931</v>
      </c>
      <c r="G1293" t="s">
        <v>8932</v>
      </c>
      <c r="H1293" s="2">
        <v>0</v>
      </c>
      <c r="I1293" s="2">
        <v>0</v>
      </c>
      <c r="J1293" s="2">
        <v>0</v>
      </c>
      <c r="K1293" s="14">
        <v>98.75</v>
      </c>
      <c r="L1293" s="2">
        <v>0</v>
      </c>
      <c r="M1293" s="2">
        <v>0</v>
      </c>
      <c r="N1293" s="2">
        <v>0</v>
      </c>
      <c r="O1293" s="2">
        <v>12.8375</v>
      </c>
      <c r="P1293" s="2">
        <v>111.58750000000001</v>
      </c>
      <c r="Q1293"/>
      <c r="R1293" t="s">
        <v>9712</v>
      </c>
      <c r="S1293" t="s">
        <v>9717</v>
      </c>
      <c r="T1293" t="s">
        <v>9724</v>
      </c>
      <c r="U1293" s="2" t="s">
        <v>9715</v>
      </c>
      <c r="V1293" t="s">
        <v>7830</v>
      </c>
    </row>
    <row r="1294" spans="1:22" ht="15.75" hidden="1" thickBot="1" x14ac:dyDescent="0.3">
      <c r="A1294" t="s">
        <v>8268</v>
      </c>
      <c r="B1294" s="12" t="s">
        <v>10032</v>
      </c>
      <c r="C1294" t="s">
        <v>7503</v>
      </c>
      <c r="D1294" t="s">
        <v>0</v>
      </c>
      <c r="E1294">
        <v>187</v>
      </c>
      <c r="F1294" t="s">
        <v>7114</v>
      </c>
      <c r="G1294" t="s">
        <v>7115</v>
      </c>
      <c r="H1294" s="2">
        <v>0</v>
      </c>
      <c r="I1294" s="2">
        <v>0</v>
      </c>
      <c r="J1294" s="2">
        <v>0</v>
      </c>
      <c r="K1294" s="14">
        <v>65.709999999999994</v>
      </c>
      <c r="L1294" s="2">
        <v>0</v>
      </c>
      <c r="M1294" s="2">
        <v>0</v>
      </c>
      <c r="N1294" s="2">
        <v>0</v>
      </c>
      <c r="O1294" s="2">
        <v>8.5422999999999991</v>
      </c>
      <c r="P1294" s="2">
        <v>74.252299999999991</v>
      </c>
      <c r="Q1294"/>
      <c r="R1294" t="s">
        <v>9712</v>
      </c>
      <c r="S1294" t="s">
        <v>9717</v>
      </c>
      <c r="T1294" t="s">
        <v>9724</v>
      </c>
      <c r="U1294" s="2" t="s">
        <v>9715</v>
      </c>
      <c r="V1294" t="s">
        <v>7830</v>
      </c>
    </row>
    <row r="1295" spans="1:22" ht="15.75" hidden="1" thickBot="1" x14ac:dyDescent="0.3">
      <c r="A1295" t="s">
        <v>8268</v>
      </c>
      <c r="B1295" s="12" t="s">
        <v>10031</v>
      </c>
      <c r="C1295" t="s">
        <v>7503</v>
      </c>
      <c r="D1295" t="s">
        <v>0</v>
      </c>
      <c r="E1295">
        <v>4541</v>
      </c>
      <c r="F1295" t="s">
        <v>8877</v>
      </c>
      <c r="G1295" t="s">
        <v>8878</v>
      </c>
      <c r="H1295" s="2">
        <v>0</v>
      </c>
      <c r="I1295" s="2">
        <v>0</v>
      </c>
      <c r="J1295" s="2">
        <v>0</v>
      </c>
      <c r="K1295" s="14">
        <v>129.69999999999999</v>
      </c>
      <c r="L1295" s="2">
        <v>0</v>
      </c>
      <c r="M1295" s="2">
        <v>0</v>
      </c>
      <c r="N1295" s="2">
        <v>0</v>
      </c>
      <c r="O1295" s="2">
        <v>16.861000000000001</v>
      </c>
      <c r="P1295" s="2">
        <v>146.56099999999998</v>
      </c>
      <c r="Q1295"/>
      <c r="R1295" t="s">
        <v>9712</v>
      </c>
      <c r="S1295" t="s">
        <v>9717</v>
      </c>
      <c r="T1295" t="s">
        <v>9724</v>
      </c>
      <c r="U1295" s="2" t="s">
        <v>9715</v>
      </c>
      <c r="V1295" t="s">
        <v>7830</v>
      </c>
    </row>
    <row r="1296" spans="1:22" ht="15.75" hidden="1" thickBot="1" x14ac:dyDescent="0.3">
      <c r="A1296" t="s">
        <v>8268</v>
      </c>
      <c r="B1296" s="12" t="s">
        <v>10031</v>
      </c>
      <c r="C1296" t="s">
        <v>7503</v>
      </c>
      <c r="D1296" t="s">
        <v>0</v>
      </c>
      <c r="E1296">
        <v>19501</v>
      </c>
      <c r="F1296" t="s">
        <v>8881</v>
      </c>
      <c r="G1296" t="s">
        <v>8882</v>
      </c>
      <c r="H1296" s="2">
        <v>0</v>
      </c>
      <c r="I1296" s="2">
        <v>0</v>
      </c>
      <c r="J1296" s="2">
        <v>0</v>
      </c>
      <c r="K1296" s="14">
        <v>60</v>
      </c>
      <c r="L1296" s="2">
        <v>0</v>
      </c>
      <c r="M1296" s="2">
        <v>0</v>
      </c>
      <c r="N1296" s="2">
        <v>0</v>
      </c>
      <c r="O1296" s="2">
        <v>7.8000000000000007</v>
      </c>
      <c r="P1296" s="2">
        <v>67.8</v>
      </c>
      <c r="Q1296"/>
      <c r="R1296" t="s">
        <v>9712</v>
      </c>
      <c r="S1296" t="s">
        <v>9717</v>
      </c>
      <c r="T1296" t="s">
        <v>9724</v>
      </c>
      <c r="U1296" s="2" t="s">
        <v>9715</v>
      </c>
      <c r="V1296" t="s">
        <v>7830</v>
      </c>
    </row>
    <row r="1297" spans="1:22" ht="15.75" hidden="1" thickBot="1" x14ac:dyDescent="0.3">
      <c r="A1297" t="s">
        <v>8268</v>
      </c>
      <c r="B1297" s="12" t="s">
        <v>10031</v>
      </c>
      <c r="C1297" t="s">
        <v>7503</v>
      </c>
      <c r="D1297" t="s">
        <v>0</v>
      </c>
      <c r="E1297">
        <v>5538</v>
      </c>
      <c r="F1297" t="s">
        <v>8871</v>
      </c>
      <c r="G1297" t="s">
        <v>8872</v>
      </c>
      <c r="H1297" s="2">
        <v>0</v>
      </c>
      <c r="I1297" s="2">
        <v>0</v>
      </c>
      <c r="J1297" s="2">
        <v>0</v>
      </c>
      <c r="K1297" s="14">
        <v>10.62</v>
      </c>
      <c r="L1297" s="2">
        <v>0</v>
      </c>
      <c r="M1297" s="2">
        <v>0</v>
      </c>
      <c r="N1297" s="2">
        <v>0</v>
      </c>
      <c r="O1297" s="2">
        <v>1.3806</v>
      </c>
      <c r="P1297" s="2">
        <v>12.000599999999999</v>
      </c>
      <c r="Q1297"/>
      <c r="R1297" t="s">
        <v>9712</v>
      </c>
      <c r="S1297" t="s">
        <v>9717</v>
      </c>
      <c r="T1297" t="s">
        <v>9724</v>
      </c>
      <c r="U1297" s="2" t="s">
        <v>9715</v>
      </c>
      <c r="V1297" t="s">
        <v>7830</v>
      </c>
    </row>
    <row r="1298" spans="1:22" ht="15.75" hidden="1" thickBot="1" x14ac:dyDescent="0.3">
      <c r="A1298" t="s">
        <v>8268</v>
      </c>
      <c r="B1298" s="12" t="s">
        <v>10031</v>
      </c>
      <c r="C1298" t="s">
        <v>7503</v>
      </c>
      <c r="D1298" t="s">
        <v>0</v>
      </c>
      <c r="E1298">
        <v>713439</v>
      </c>
      <c r="F1298" t="s">
        <v>1359</v>
      </c>
      <c r="G1298" t="s">
        <v>1360</v>
      </c>
      <c r="H1298" s="2">
        <v>1.48</v>
      </c>
      <c r="I1298" s="2">
        <v>0</v>
      </c>
      <c r="J1298" s="2">
        <v>0</v>
      </c>
      <c r="K1298" s="14">
        <v>16.39</v>
      </c>
      <c r="L1298" s="2">
        <v>0</v>
      </c>
      <c r="M1298" s="2">
        <v>0</v>
      </c>
      <c r="N1298" s="2">
        <v>0</v>
      </c>
      <c r="O1298" s="2">
        <v>2.1307</v>
      </c>
      <c r="P1298" s="2">
        <v>20.000700000000002</v>
      </c>
      <c r="Q1298"/>
      <c r="R1298" t="s">
        <v>9712</v>
      </c>
      <c r="S1298" t="s">
        <v>9717</v>
      </c>
      <c r="T1298" t="s">
        <v>9724</v>
      </c>
      <c r="U1298" s="2" t="s">
        <v>9715</v>
      </c>
      <c r="V1298" t="s">
        <v>7830</v>
      </c>
    </row>
    <row r="1299" spans="1:22" ht="15.75" hidden="1" thickBot="1" x14ac:dyDescent="0.3">
      <c r="A1299" t="s">
        <v>8268</v>
      </c>
      <c r="B1299" s="12" t="s">
        <v>10030</v>
      </c>
      <c r="C1299" t="s">
        <v>7503</v>
      </c>
      <c r="D1299" t="s">
        <v>0</v>
      </c>
      <c r="E1299">
        <v>13651</v>
      </c>
      <c r="F1299" t="s">
        <v>8931</v>
      </c>
      <c r="G1299" t="s">
        <v>8932</v>
      </c>
      <c r="H1299" s="2">
        <v>0</v>
      </c>
      <c r="I1299" s="2">
        <v>0</v>
      </c>
      <c r="J1299" s="2">
        <v>0</v>
      </c>
      <c r="K1299" s="14">
        <v>20.34</v>
      </c>
      <c r="L1299" s="2">
        <v>0</v>
      </c>
      <c r="M1299" s="2">
        <v>0</v>
      </c>
      <c r="N1299" s="2">
        <v>0</v>
      </c>
      <c r="O1299" s="2">
        <v>2.6442000000000001</v>
      </c>
      <c r="P1299" s="2">
        <v>22.984200000000001</v>
      </c>
      <c r="Q1299"/>
      <c r="R1299" t="s">
        <v>9712</v>
      </c>
      <c r="S1299" t="s">
        <v>9717</v>
      </c>
      <c r="T1299" t="s">
        <v>9724</v>
      </c>
      <c r="U1299" s="2" t="s">
        <v>9715</v>
      </c>
      <c r="V1299" t="s">
        <v>7830</v>
      </c>
    </row>
    <row r="1300" spans="1:22" ht="15.75" hidden="1" thickBot="1" x14ac:dyDescent="0.3">
      <c r="A1300" t="s">
        <v>8268</v>
      </c>
      <c r="B1300" s="12" t="s">
        <v>10030</v>
      </c>
      <c r="C1300" t="s">
        <v>7503</v>
      </c>
      <c r="D1300" t="s">
        <v>0</v>
      </c>
      <c r="E1300">
        <v>44923</v>
      </c>
      <c r="F1300" t="s">
        <v>6776</v>
      </c>
      <c r="G1300" t="s">
        <v>6777</v>
      </c>
      <c r="H1300" s="2">
        <v>0</v>
      </c>
      <c r="I1300" s="2">
        <v>0</v>
      </c>
      <c r="J1300" s="2">
        <v>0</v>
      </c>
      <c r="K1300" s="14">
        <v>13.8</v>
      </c>
      <c r="L1300" s="2">
        <v>0</v>
      </c>
      <c r="M1300" s="2">
        <v>0</v>
      </c>
      <c r="N1300" s="2">
        <v>0</v>
      </c>
      <c r="O1300" s="2">
        <v>1.7940000000000003</v>
      </c>
      <c r="P1300" s="2">
        <v>15.594000000000001</v>
      </c>
      <c r="Q1300"/>
      <c r="R1300" t="s">
        <v>9712</v>
      </c>
      <c r="S1300" t="s">
        <v>9717</v>
      </c>
      <c r="T1300" t="s">
        <v>9724</v>
      </c>
      <c r="U1300" s="2" t="s">
        <v>9715</v>
      </c>
      <c r="V1300" t="s">
        <v>7830</v>
      </c>
    </row>
    <row r="1301" spans="1:22" ht="15.75" hidden="1" thickBot="1" x14ac:dyDescent="0.3">
      <c r="A1301" t="s">
        <v>8268</v>
      </c>
      <c r="B1301" s="12" t="s">
        <v>10030</v>
      </c>
      <c r="C1301" t="s">
        <v>7503</v>
      </c>
      <c r="D1301" t="s">
        <v>0</v>
      </c>
      <c r="E1301">
        <v>44888</v>
      </c>
      <c r="F1301" t="s">
        <v>6776</v>
      </c>
      <c r="G1301" t="s">
        <v>6777</v>
      </c>
      <c r="H1301" s="2">
        <v>0</v>
      </c>
      <c r="I1301" s="2">
        <v>0</v>
      </c>
      <c r="J1301" s="2">
        <v>0</v>
      </c>
      <c r="K1301" s="14">
        <v>6.81</v>
      </c>
      <c r="L1301" s="2">
        <v>0</v>
      </c>
      <c r="M1301" s="2">
        <v>0</v>
      </c>
      <c r="N1301" s="2">
        <v>0</v>
      </c>
      <c r="O1301" s="2">
        <v>0.88529999999999998</v>
      </c>
      <c r="P1301" s="2">
        <v>7.6952999999999996</v>
      </c>
      <c r="Q1301"/>
      <c r="R1301" t="s">
        <v>9712</v>
      </c>
      <c r="S1301" t="s">
        <v>9717</v>
      </c>
      <c r="T1301" t="s">
        <v>9724</v>
      </c>
      <c r="U1301" s="2" t="s">
        <v>9715</v>
      </c>
      <c r="V1301" t="s">
        <v>7830</v>
      </c>
    </row>
    <row r="1302" spans="1:22" ht="15.75" hidden="1" thickBot="1" x14ac:dyDescent="0.3">
      <c r="A1302" t="s">
        <v>8268</v>
      </c>
      <c r="B1302" s="12" t="s">
        <v>10029</v>
      </c>
      <c r="C1302" t="s">
        <v>7503</v>
      </c>
      <c r="D1302" t="s">
        <v>0</v>
      </c>
      <c r="E1302">
        <v>44838</v>
      </c>
      <c r="F1302" t="s">
        <v>6776</v>
      </c>
      <c r="G1302" t="s">
        <v>6777</v>
      </c>
      <c r="H1302" s="2">
        <v>0</v>
      </c>
      <c r="I1302" s="2">
        <v>0</v>
      </c>
      <c r="J1302" s="2">
        <v>0</v>
      </c>
      <c r="K1302" s="14">
        <v>17.420000000000002</v>
      </c>
      <c r="L1302" s="2">
        <v>0</v>
      </c>
      <c r="M1302" s="2">
        <v>0</v>
      </c>
      <c r="N1302" s="2">
        <v>0</v>
      </c>
      <c r="O1302" s="2">
        <v>2.2646000000000002</v>
      </c>
      <c r="P1302" s="2">
        <v>19.684600000000003</v>
      </c>
      <c r="Q1302"/>
      <c r="R1302" t="s">
        <v>9712</v>
      </c>
      <c r="S1302" t="s">
        <v>9717</v>
      </c>
      <c r="T1302" t="s">
        <v>9724</v>
      </c>
      <c r="U1302" s="2" t="s">
        <v>9715</v>
      </c>
      <c r="V1302" t="s">
        <v>7830</v>
      </c>
    </row>
    <row r="1303" spans="1:22" ht="15.75" hidden="1" thickBot="1" x14ac:dyDescent="0.3">
      <c r="A1303" t="s">
        <v>8268</v>
      </c>
      <c r="B1303" s="12" t="s">
        <v>10029</v>
      </c>
      <c r="C1303" t="s">
        <v>7503</v>
      </c>
      <c r="D1303" t="s">
        <v>0</v>
      </c>
      <c r="E1303">
        <v>13619</v>
      </c>
      <c r="F1303" t="s">
        <v>8931</v>
      </c>
      <c r="G1303" t="s">
        <v>8932</v>
      </c>
      <c r="H1303" s="2">
        <v>0</v>
      </c>
      <c r="I1303" s="2">
        <v>0</v>
      </c>
      <c r="J1303" s="2">
        <v>0</v>
      </c>
      <c r="K1303" s="14">
        <v>10</v>
      </c>
      <c r="L1303" s="2">
        <v>0</v>
      </c>
      <c r="M1303" s="2">
        <v>0</v>
      </c>
      <c r="N1303" s="2">
        <v>0</v>
      </c>
      <c r="O1303" s="2">
        <v>1.3</v>
      </c>
      <c r="P1303" s="2">
        <v>11.3</v>
      </c>
      <c r="Q1303"/>
      <c r="R1303" t="s">
        <v>9712</v>
      </c>
      <c r="S1303" t="s">
        <v>9717</v>
      </c>
      <c r="T1303" t="s">
        <v>9724</v>
      </c>
      <c r="U1303" s="2" t="s">
        <v>9715</v>
      </c>
      <c r="V1303" t="s">
        <v>7830</v>
      </c>
    </row>
    <row r="1304" spans="1:22" ht="15.75" hidden="1" thickBot="1" x14ac:dyDescent="0.3">
      <c r="A1304" t="s">
        <v>8268</v>
      </c>
      <c r="B1304" s="12" t="s">
        <v>10029</v>
      </c>
      <c r="C1304" t="s">
        <v>7503</v>
      </c>
      <c r="D1304" t="s">
        <v>0</v>
      </c>
      <c r="E1304">
        <v>1677</v>
      </c>
      <c r="F1304" t="s">
        <v>8977</v>
      </c>
      <c r="G1304" t="s">
        <v>8978</v>
      </c>
      <c r="H1304" s="2">
        <v>1.48</v>
      </c>
      <c r="I1304" s="2">
        <v>0</v>
      </c>
      <c r="J1304" s="2">
        <v>0</v>
      </c>
      <c r="K1304" s="14">
        <v>16.39</v>
      </c>
      <c r="L1304" s="2">
        <v>0</v>
      </c>
      <c r="M1304" s="2">
        <v>0</v>
      </c>
      <c r="N1304" s="2">
        <v>0</v>
      </c>
      <c r="O1304" s="2">
        <v>2.1307</v>
      </c>
      <c r="P1304" s="2">
        <v>20.000700000000002</v>
      </c>
      <c r="Q1304"/>
      <c r="R1304" t="s">
        <v>9712</v>
      </c>
      <c r="S1304" t="s">
        <v>9717</v>
      </c>
      <c r="T1304" t="s">
        <v>9724</v>
      </c>
      <c r="U1304" s="2" t="s">
        <v>9715</v>
      </c>
      <c r="V1304" t="s">
        <v>7830</v>
      </c>
    </row>
    <row r="1305" spans="1:22" ht="15.75" hidden="1" thickBot="1" x14ac:dyDescent="0.3">
      <c r="A1305" t="s">
        <v>8268</v>
      </c>
      <c r="B1305" s="12" t="s">
        <v>10028</v>
      </c>
      <c r="C1305" t="s">
        <v>7503</v>
      </c>
      <c r="D1305" t="s">
        <v>0</v>
      </c>
      <c r="E1305">
        <v>19415</v>
      </c>
      <c r="F1305" t="s">
        <v>8881</v>
      </c>
      <c r="G1305" t="s">
        <v>8882</v>
      </c>
      <c r="H1305" s="2">
        <v>0</v>
      </c>
      <c r="I1305" s="2">
        <v>0</v>
      </c>
      <c r="J1305" s="2">
        <v>0</v>
      </c>
      <c r="K1305" s="14">
        <v>50.11</v>
      </c>
      <c r="L1305" s="2">
        <v>0</v>
      </c>
      <c r="M1305" s="2">
        <v>0</v>
      </c>
      <c r="N1305" s="2">
        <v>0</v>
      </c>
      <c r="O1305" s="2">
        <v>6.5143000000000004</v>
      </c>
      <c r="P1305" s="2">
        <v>56.624299999999998</v>
      </c>
      <c r="Q1305"/>
      <c r="R1305" t="s">
        <v>9712</v>
      </c>
      <c r="S1305" t="s">
        <v>9717</v>
      </c>
      <c r="T1305" t="s">
        <v>9724</v>
      </c>
      <c r="U1305" s="2" t="s">
        <v>9715</v>
      </c>
      <c r="V1305" t="s">
        <v>7830</v>
      </c>
    </row>
    <row r="1306" spans="1:22" ht="15.75" hidden="1" thickBot="1" x14ac:dyDescent="0.3">
      <c r="A1306" t="s">
        <v>8268</v>
      </c>
      <c r="B1306" s="12" t="s">
        <v>10028</v>
      </c>
      <c r="C1306" t="s">
        <v>7503</v>
      </c>
      <c r="D1306" t="s">
        <v>0</v>
      </c>
      <c r="E1306">
        <v>44799</v>
      </c>
      <c r="F1306" t="s">
        <v>6776</v>
      </c>
      <c r="G1306" t="s">
        <v>6777</v>
      </c>
      <c r="H1306" s="2">
        <v>0</v>
      </c>
      <c r="I1306" s="2">
        <v>0</v>
      </c>
      <c r="J1306" s="2">
        <v>0</v>
      </c>
      <c r="K1306" s="14">
        <v>13.12</v>
      </c>
      <c r="L1306" s="2">
        <v>0</v>
      </c>
      <c r="M1306" s="2">
        <v>0</v>
      </c>
      <c r="N1306" s="2">
        <v>0</v>
      </c>
      <c r="O1306" s="2">
        <v>1.7056</v>
      </c>
      <c r="P1306" s="2">
        <v>14.8256</v>
      </c>
      <c r="Q1306"/>
      <c r="R1306" t="s">
        <v>9712</v>
      </c>
      <c r="S1306" t="s">
        <v>9717</v>
      </c>
      <c r="T1306" t="s">
        <v>9724</v>
      </c>
      <c r="U1306" s="2" t="s">
        <v>9715</v>
      </c>
      <c r="V1306" t="s">
        <v>7830</v>
      </c>
    </row>
    <row r="1307" spans="1:22" ht="15.75" hidden="1" thickBot="1" x14ac:dyDescent="0.3">
      <c r="A1307" t="s">
        <v>8268</v>
      </c>
      <c r="B1307" s="12" t="s">
        <v>10028</v>
      </c>
      <c r="C1307" t="s">
        <v>7503</v>
      </c>
      <c r="D1307" t="s">
        <v>0</v>
      </c>
      <c r="E1307">
        <v>44</v>
      </c>
      <c r="F1307" t="s">
        <v>8189</v>
      </c>
      <c r="G1307" t="s">
        <v>8190</v>
      </c>
      <c r="H1307" s="2">
        <v>0</v>
      </c>
      <c r="I1307" s="2">
        <v>0</v>
      </c>
      <c r="J1307" s="2">
        <v>0</v>
      </c>
      <c r="K1307" s="14">
        <v>23.72</v>
      </c>
      <c r="L1307" s="2">
        <v>0</v>
      </c>
      <c r="M1307" s="2">
        <v>0</v>
      </c>
      <c r="N1307" s="2">
        <v>0</v>
      </c>
      <c r="O1307" s="2">
        <v>3.0836000000000001</v>
      </c>
      <c r="P1307" s="2">
        <v>26.803599999999999</v>
      </c>
      <c r="Q1307"/>
      <c r="R1307" t="s">
        <v>9712</v>
      </c>
      <c r="S1307" t="s">
        <v>9717</v>
      </c>
      <c r="T1307" t="s">
        <v>9724</v>
      </c>
      <c r="U1307" s="2" t="s">
        <v>9715</v>
      </c>
      <c r="V1307" t="s">
        <v>7830</v>
      </c>
    </row>
    <row r="1308" spans="1:22" ht="15.75" hidden="1" thickBot="1" x14ac:dyDescent="0.3">
      <c r="A1308" t="s">
        <v>8268</v>
      </c>
      <c r="B1308" s="12" t="s">
        <v>10028</v>
      </c>
      <c r="C1308" t="s">
        <v>7503</v>
      </c>
      <c r="D1308" t="s">
        <v>0</v>
      </c>
      <c r="E1308">
        <v>943</v>
      </c>
      <c r="F1308" t="s">
        <v>8881</v>
      </c>
      <c r="G1308" t="s">
        <v>8882</v>
      </c>
      <c r="H1308" s="2">
        <v>0</v>
      </c>
      <c r="I1308" s="2">
        <v>0</v>
      </c>
      <c r="J1308" s="2">
        <v>0</v>
      </c>
      <c r="K1308" s="14">
        <v>80.599999999999994</v>
      </c>
      <c r="L1308" s="2">
        <v>0</v>
      </c>
      <c r="M1308" s="2">
        <v>0</v>
      </c>
      <c r="N1308" s="2">
        <v>0</v>
      </c>
      <c r="O1308" s="2">
        <v>10.478</v>
      </c>
      <c r="P1308" s="2">
        <v>91.077999999999989</v>
      </c>
      <c r="Q1308"/>
      <c r="R1308" t="s">
        <v>9712</v>
      </c>
      <c r="S1308" t="s">
        <v>9717</v>
      </c>
      <c r="T1308" t="s">
        <v>9724</v>
      </c>
      <c r="U1308" s="2" t="s">
        <v>9715</v>
      </c>
      <c r="V1308" t="s">
        <v>7830</v>
      </c>
    </row>
    <row r="1309" spans="1:22" ht="15.75" hidden="1" thickBot="1" x14ac:dyDescent="0.3">
      <c r="A1309" t="s">
        <v>8268</v>
      </c>
      <c r="B1309" s="12" t="s">
        <v>10027</v>
      </c>
      <c r="C1309" t="s">
        <v>7503</v>
      </c>
      <c r="D1309" t="s">
        <v>0</v>
      </c>
      <c r="E1309">
        <v>19399</v>
      </c>
      <c r="F1309" t="s">
        <v>8881</v>
      </c>
      <c r="G1309" t="s">
        <v>8882</v>
      </c>
      <c r="H1309" s="2">
        <v>0</v>
      </c>
      <c r="I1309" s="2">
        <v>0</v>
      </c>
      <c r="J1309" s="2">
        <v>0</v>
      </c>
      <c r="K1309" s="14">
        <v>104</v>
      </c>
      <c r="L1309" s="2">
        <v>0</v>
      </c>
      <c r="M1309" s="2">
        <v>0</v>
      </c>
      <c r="N1309" s="2">
        <v>0</v>
      </c>
      <c r="O1309" s="2">
        <v>13.52</v>
      </c>
      <c r="P1309" s="2">
        <v>117.52</v>
      </c>
      <c r="Q1309"/>
      <c r="R1309" t="s">
        <v>9712</v>
      </c>
      <c r="S1309" t="s">
        <v>9717</v>
      </c>
      <c r="T1309" t="s">
        <v>9724</v>
      </c>
      <c r="U1309" s="2" t="s">
        <v>9715</v>
      </c>
      <c r="V1309" t="s">
        <v>7830</v>
      </c>
    </row>
    <row r="1310" spans="1:22" ht="15.75" hidden="1" thickBot="1" x14ac:dyDescent="0.3">
      <c r="A1310" t="s">
        <v>8268</v>
      </c>
      <c r="B1310" s="12" t="s">
        <v>10027</v>
      </c>
      <c r="C1310" t="s">
        <v>7503</v>
      </c>
      <c r="D1310" t="s">
        <v>0</v>
      </c>
      <c r="E1310">
        <v>36</v>
      </c>
      <c r="F1310" t="s">
        <v>9959</v>
      </c>
      <c r="G1310" t="s">
        <v>9960</v>
      </c>
      <c r="H1310" s="2">
        <v>0</v>
      </c>
      <c r="I1310" s="2">
        <v>0</v>
      </c>
      <c r="J1310" s="2">
        <v>0</v>
      </c>
      <c r="K1310" s="14">
        <v>11.89</v>
      </c>
      <c r="L1310" s="2">
        <v>0</v>
      </c>
      <c r="M1310" s="2">
        <v>0</v>
      </c>
      <c r="N1310" s="2">
        <v>0</v>
      </c>
      <c r="O1310" s="2">
        <v>1.5457000000000001</v>
      </c>
      <c r="P1310" s="2">
        <v>13.435700000000001</v>
      </c>
      <c r="Q1310"/>
      <c r="R1310" t="s">
        <v>9712</v>
      </c>
      <c r="S1310" t="s">
        <v>9717</v>
      </c>
      <c r="T1310" t="s">
        <v>9724</v>
      </c>
      <c r="U1310" s="2" t="s">
        <v>9715</v>
      </c>
      <c r="V1310" t="s">
        <v>7830</v>
      </c>
    </row>
    <row r="1311" spans="1:22" ht="15.75" hidden="1" thickBot="1" x14ac:dyDescent="0.3">
      <c r="A1311" t="s">
        <v>8268</v>
      </c>
      <c r="B1311" s="12" t="s">
        <v>10027</v>
      </c>
      <c r="C1311" t="s">
        <v>7503</v>
      </c>
      <c r="D1311" t="s">
        <v>0</v>
      </c>
      <c r="E1311">
        <v>563</v>
      </c>
      <c r="F1311" t="s">
        <v>9130</v>
      </c>
      <c r="G1311" t="s">
        <v>9131</v>
      </c>
      <c r="H1311" s="2">
        <v>0</v>
      </c>
      <c r="I1311" s="2">
        <v>0</v>
      </c>
      <c r="J1311" s="2">
        <v>0</v>
      </c>
      <c r="K1311" s="14">
        <v>18.190000000000001</v>
      </c>
      <c r="L1311" s="2">
        <v>0</v>
      </c>
      <c r="M1311" s="2">
        <v>0</v>
      </c>
      <c r="N1311" s="2">
        <v>0</v>
      </c>
      <c r="O1311" s="2">
        <v>2.3647000000000005</v>
      </c>
      <c r="P1311" s="2">
        <v>20.5547</v>
      </c>
      <c r="Q1311"/>
      <c r="R1311" t="s">
        <v>9712</v>
      </c>
      <c r="S1311" t="s">
        <v>9717</v>
      </c>
      <c r="T1311" t="s">
        <v>9724</v>
      </c>
      <c r="U1311" s="2" t="s">
        <v>9715</v>
      </c>
      <c r="V1311" t="s">
        <v>7830</v>
      </c>
    </row>
    <row r="1312" spans="1:22" ht="15.75" hidden="1" thickBot="1" x14ac:dyDescent="0.3">
      <c r="A1312" t="s">
        <v>8268</v>
      </c>
      <c r="B1312" s="12" t="s">
        <v>10027</v>
      </c>
      <c r="C1312" t="s">
        <v>7503</v>
      </c>
      <c r="D1312" t="s">
        <v>0</v>
      </c>
      <c r="E1312">
        <v>562</v>
      </c>
      <c r="F1312" t="s">
        <v>9130</v>
      </c>
      <c r="G1312" t="s">
        <v>9131</v>
      </c>
      <c r="H1312" s="2">
        <v>0</v>
      </c>
      <c r="I1312" s="2">
        <v>0</v>
      </c>
      <c r="J1312" s="2">
        <v>0</v>
      </c>
      <c r="K1312" s="14">
        <v>22.12</v>
      </c>
      <c r="L1312" s="2">
        <v>0</v>
      </c>
      <c r="M1312" s="2">
        <v>0</v>
      </c>
      <c r="N1312" s="2">
        <v>0</v>
      </c>
      <c r="O1312" s="2">
        <v>2.8756000000000004</v>
      </c>
      <c r="P1312" s="2">
        <v>24.995600000000003</v>
      </c>
      <c r="Q1312"/>
      <c r="R1312" t="s">
        <v>9712</v>
      </c>
      <c r="S1312" t="s">
        <v>9717</v>
      </c>
      <c r="T1312" t="s">
        <v>9724</v>
      </c>
      <c r="U1312" s="2" t="s">
        <v>9715</v>
      </c>
      <c r="V1312" t="s">
        <v>7830</v>
      </c>
    </row>
    <row r="1313" spans="1:22" ht="15.75" hidden="1" thickBot="1" x14ac:dyDescent="0.3">
      <c r="A1313" t="s">
        <v>8268</v>
      </c>
      <c r="B1313" s="12" t="s">
        <v>10027</v>
      </c>
      <c r="C1313" t="s">
        <v>7503</v>
      </c>
      <c r="D1313" t="s">
        <v>0</v>
      </c>
      <c r="E1313">
        <v>49915</v>
      </c>
      <c r="F1313" t="s">
        <v>1446</v>
      </c>
      <c r="G1313" t="s">
        <v>1447</v>
      </c>
      <c r="H1313" s="2">
        <v>1.0899999999999999</v>
      </c>
      <c r="I1313" s="2">
        <v>0</v>
      </c>
      <c r="J1313" s="2">
        <v>0</v>
      </c>
      <c r="K1313" s="14">
        <v>12.31</v>
      </c>
      <c r="L1313" s="2">
        <v>0</v>
      </c>
      <c r="M1313" s="2">
        <v>0</v>
      </c>
      <c r="N1313" s="2">
        <v>0</v>
      </c>
      <c r="O1313" s="2">
        <v>1.6003000000000001</v>
      </c>
      <c r="P1313" s="2">
        <v>15.000300000000001</v>
      </c>
      <c r="Q1313"/>
      <c r="R1313" t="s">
        <v>9712</v>
      </c>
      <c r="S1313" t="s">
        <v>9717</v>
      </c>
      <c r="T1313" t="s">
        <v>9724</v>
      </c>
      <c r="U1313" s="2" t="s">
        <v>9715</v>
      </c>
      <c r="V1313" t="s">
        <v>7830</v>
      </c>
    </row>
    <row r="1314" spans="1:22" ht="15.75" hidden="1" thickBot="1" x14ac:dyDescent="0.3">
      <c r="A1314" t="s">
        <v>8268</v>
      </c>
      <c r="B1314" s="12" t="s">
        <v>10026</v>
      </c>
      <c r="C1314" t="s">
        <v>7503</v>
      </c>
      <c r="D1314" t="s">
        <v>0</v>
      </c>
      <c r="E1314">
        <v>1424</v>
      </c>
      <c r="F1314" t="s">
        <v>6678</v>
      </c>
      <c r="G1314" t="s">
        <v>6679</v>
      </c>
      <c r="H1314" s="2">
        <v>0</v>
      </c>
      <c r="I1314" s="2">
        <v>0</v>
      </c>
      <c r="J1314" s="2">
        <v>0</v>
      </c>
      <c r="K1314" s="14">
        <v>108</v>
      </c>
      <c r="L1314" s="2">
        <v>0</v>
      </c>
      <c r="M1314" s="2">
        <v>0</v>
      </c>
      <c r="N1314" s="2">
        <v>0</v>
      </c>
      <c r="O1314" s="2">
        <v>14.040000000000001</v>
      </c>
      <c r="P1314" s="2">
        <v>122.04</v>
      </c>
      <c r="Q1314"/>
      <c r="R1314" t="s">
        <v>9712</v>
      </c>
      <c r="S1314" t="s">
        <v>9717</v>
      </c>
      <c r="T1314" t="s">
        <v>9724</v>
      </c>
      <c r="U1314" s="2" t="s">
        <v>9715</v>
      </c>
      <c r="V1314" t="s">
        <v>7830</v>
      </c>
    </row>
    <row r="1315" spans="1:22" ht="15.75" hidden="1" thickBot="1" x14ac:dyDescent="0.3">
      <c r="A1315" t="s">
        <v>8268</v>
      </c>
      <c r="B1315" s="12" t="s">
        <v>10026</v>
      </c>
      <c r="C1315" t="s">
        <v>7503</v>
      </c>
      <c r="D1315" t="s">
        <v>0</v>
      </c>
      <c r="E1315">
        <v>46584</v>
      </c>
      <c r="F1315" s="20" t="s">
        <v>10127</v>
      </c>
      <c r="G1315" t="s">
        <v>10129</v>
      </c>
      <c r="H1315" s="2">
        <v>1.45</v>
      </c>
      <c r="I1315" s="2">
        <v>0</v>
      </c>
      <c r="J1315" s="2">
        <v>0</v>
      </c>
      <c r="K1315" s="14">
        <v>16.41</v>
      </c>
      <c r="L1315" s="2">
        <v>0</v>
      </c>
      <c r="M1315" s="2">
        <v>0</v>
      </c>
      <c r="N1315" s="2">
        <v>0</v>
      </c>
      <c r="O1315" s="2">
        <v>2.1333000000000002</v>
      </c>
      <c r="P1315" s="2">
        <v>19.993299999999998</v>
      </c>
      <c r="Q1315"/>
      <c r="R1315" t="s">
        <v>9712</v>
      </c>
      <c r="S1315" t="s">
        <v>9717</v>
      </c>
      <c r="T1315" t="s">
        <v>9724</v>
      </c>
      <c r="U1315" s="2" t="s">
        <v>9715</v>
      </c>
      <c r="V1315" t="s">
        <v>7830</v>
      </c>
    </row>
    <row r="1316" spans="1:22" ht="15.75" hidden="1" thickBot="1" x14ac:dyDescent="0.3">
      <c r="A1316" t="s">
        <v>8268</v>
      </c>
      <c r="B1316" s="12" t="s">
        <v>10026</v>
      </c>
      <c r="C1316" t="s">
        <v>7503</v>
      </c>
      <c r="D1316" t="s">
        <v>0</v>
      </c>
      <c r="E1316">
        <v>870</v>
      </c>
      <c r="F1316" t="s">
        <v>8823</v>
      </c>
      <c r="G1316" t="s">
        <v>8824</v>
      </c>
      <c r="H1316" s="2">
        <v>0</v>
      </c>
      <c r="I1316" s="2">
        <v>0</v>
      </c>
      <c r="J1316" s="2">
        <v>0</v>
      </c>
      <c r="K1316" s="14">
        <v>23.01</v>
      </c>
      <c r="L1316" s="2">
        <v>0</v>
      </c>
      <c r="M1316" s="2">
        <v>0</v>
      </c>
      <c r="N1316" s="2">
        <v>0</v>
      </c>
      <c r="O1316" s="2">
        <v>2.9913000000000003</v>
      </c>
      <c r="P1316" s="2">
        <v>26.001300000000001</v>
      </c>
      <c r="Q1316"/>
      <c r="R1316" t="s">
        <v>9712</v>
      </c>
      <c r="S1316" t="s">
        <v>9717</v>
      </c>
      <c r="T1316" t="s">
        <v>9724</v>
      </c>
      <c r="U1316" s="2" t="s">
        <v>9715</v>
      </c>
      <c r="V1316" t="s">
        <v>7830</v>
      </c>
    </row>
    <row r="1317" spans="1:22" ht="15.75" hidden="1" thickBot="1" x14ac:dyDescent="0.3">
      <c r="A1317" t="s">
        <v>8268</v>
      </c>
      <c r="B1317" s="12" t="s">
        <v>10025</v>
      </c>
      <c r="C1317" t="s">
        <v>7503</v>
      </c>
      <c r="D1317" t="s">
        <v>0</v>
      </c>
      <c r="E1317">
        <v>44664</v>
      </c>
      <c r="F1317" t="s">
        <v>6776</v>
      </c>
      <c r="G1317" t="s">
        <v>6777</v>
      </c>
      <c r="H1317" s="2">
        <v>0</v>
      </c>
      <c r="I1317" s="2">
        <v>0</v>
      </c>
      <c r="J1317" s="2">
        <v>0</v>
      </c>
      <c r="K1317" s="14">
        <v>18.38</v>
      </c>
      <c r="L1317" s="2">
        <v>0</v>
      </c>
      <c r="M1317" s="2">
        <v>0</v>
      </c>
      <c r="N1317" s="2">
        <v>0</v>
      </c>
      <c r="O1317" s="2">
        <v>2.3893999999999997</v>
      </c>
      <c r="P1317" s="2">
        <v>20.769399999999997</v>
      </c>
      <c r="Q1317"/>
      <c r="R1317" t="s">
        <v>9712</v>
      </c>
      <c r="S1317" t="s">
        <v>9717</v>
      </c>
      <c r="T1317" t="s">
        <v>9724</v>
      </c>
      <c r="U1317" s="2" t="s">
        <v>9715</v>
      </c>
      <c r="V1317" t="s">
        <v>7830</v>
      </c>
    </row>
    <row r="1318" spans="1:22" ht="15.75" hidden="1" thickBot="1" x14ac:dyDescent="0.3">
      <c r="A1318" t="s">
        <v>8268</v>
      </c>
      <c r="B1318" s="12" t="s">
        <v>9945</v>
      </c>
      <c r="C1318" t="s">
        <v>7503</v>
      </c>
      <c r="D1318" t="s">
        <v>0</v>
      </c>
      <c r="E1318">
        <v>911</v>
      </c>
      <c r="F1318" t="s">
        <v>8881</v>
      </c>
      <c r="G1318" t="s">
        <v>8882</v>
      </c>
      <c r="H1318" s="2">
        <v>0</v>
      </c>
      <c r="I1318" s="2">
        <v>0</v>
      </c>
      <c r="J1318" s="2">
        <v>0</v>
      </c>
      <c r="K1318" s="14">
        <v>55.4</v>
      </c>
      <c r="L1318" s="2">
        <v>0</v>
      </c>
      <c r="M1318" s="2">
        <v>0</v>
      </c>
      <c r="N1318" s="2">
        <v>0</v>
      </c>
      <c r="O1318" s="2">
        <v>7.202</v>
      </c>
      <c r="P1318" s="2">
        <v>62.601999999999997</v>
      </c>
      <c r="Q1318"/>
      <c r="R1318" t="s">
        <v>9712</v>
      </c>
      <c r="S1318" t="s">
        <v>9717</v>
      </c>
      <c r="T1318" t="s">
        <v>9724</v>
      </c>
      <c r="U1318" s="2" t="s">
        <v>9715</v>
      </c>
      <c r="V1318" t="s">
        <v>7830</v>
      </c>
    </row>
    <row r="1319" spans="1:22" ht="15.75" hidden="1" thickBot="1" x14ac:dyDescent="0.3">
      <c r="A1319" t="s">
        <v>8268</v>
      </c>
      <c r="B1319" s="12" t="s">
        <v>9945</v>
      </c>
      <c r="C1319" t="s">
        <v>7503</v>
      </c>
      <c r="D1319" t="s">
        <v>0</v>
      </c>
      <c r="E1319">
        <v>19351</v>
      </c>
      <c r="F1319" t="s">
        <v>8881</v>
      </c>
      <c r="G1319" t="s">
        <v>8882</v>
      </c>
      <c r="H1319" s="2">
        <v>0</v>
      </c>
      <c r="I1319" s="2">
        <v>0</v>
      </c>
      <c r="J1319" s="2">
        <v>0</v>
      </c>
      <c r="K1319" s="14">
        <v>8.1999999999999993</v>
      </c>
      <c r="L1319" s="2">
        <v>0</v>
      </c>
      <c r="M1319" s="2">
        <v>0</v>
      </c>
      <c r="N1319" s="2">
        <v>0</v>
      </c>
      <c r="O1319" s="2">
        <v>1.0659999999999998</v>
      </c>
      <c r="P1319" s="2">
        <v>9.2659999999999982</v>
      </c>
      <c r="Q1319"/>
      <c r="R1319" t="s">
        <v>9712</v>
      </c>
      <c r="S1319" t="s">
        <v>9717</v>
      </c>
      <c r="T1319" t="s">
        <v>9724</v>
      </c>
      <c r="U1319" s="2" t="s">
        <v>9715</v>
      </c>
      <c r="V1319" t="s">
        <v>7830</v>
      </c>
    </row>
    <row r="1320" spans="1:22" ht="15.75" hidden="1" thickBot="1" x14ac:dyDescent="0.3">
      <c r="A1320" t="s">
        <v>8268</v>
      </c>
      <c r="B1320" s="12" t="s">
        <v>9920</v>
      </c>
      <c r="C1320" t="s">
        <v>7503</v>
      </c>
      <c r="D1320" t="s">
        <v>0</v>
      </c>
      <c r="E1320">
        <v>778</v>
      </c>
      <c r="F1320" t="s">
        <v>7932</v>
      </c>
      <c r="G1320" t="s">
        <v>7933</v>
      </c>
      <c r="H1320" s="2">
        <v>0</v>
      </c>
      <c r="I1320" s="2">
        <v>0</v>
      </c>
      <c r="J1320" s="2">
        <v>0</v>
      </c>
      <c r="K1320" s="14">
        <v>139.41999999999999</v>
      </c>
      <c r="L1320" s="2">
        <v>0</v>
      </c>
      <c r="M1320" s="2">
        <v>0</v>
      </c>
      <c r="N1320" s="2">
        <v>0</v>
      </c>
      <c r="O1320" s="2">
        <v>18.124599999999997</v>
      </c>
      <c r="P1320" s="2">
        <v>157.54459999999997</v>
      </c>
      <c r="Q1320"/>
      <c r="R1320" t="s">
        <v>9712</v>
      </c>
      <c r="S1320" t="s">
        <v>9717</v>
      </c>
      <c r="T1320" t="s">
        <v>9724</v>
      </c>
      <c r="U1320" s="2" t="s">
        <v>9715</v>
      </c>
      <c r="V1320" t="s">
        <v>7830</v>
      </c>
    </row>
    <row r="1321" spans="1:22" ht="15.75" hidden="1" thickBot="1" x14ac:dyDescent="0.3">
      <c r="A1321" t="s">
        <v>8268</v>
      </c>
      <c r="B1321" s="12" t="s">
        <v>9906</v>
      </c>
      <c r="C1321" t="s">
        <v>7503</v>
      </c>
      <c r="D1321" s="20" t="s">
        <v>7833</v>
      </c>
      <c r="E1321">
        <v>110923</v>
      </c>
      <c r="F1321" s="20" t="s">
        <v>10125</v>
      </c>
      <c r="G1321" t="s">
        <v>10126</v>
      </c>
      <c r="H1321" s="2">
        <v>0</v>
      </c>
      <c r="I1321" s="2">
        <v>0</v>
      </c>
      <c r="J1321" s="2">
        <v>18</v>
      </c>
      <c r="K1321" s="14"/>
      <c r="L1321" s="2">
        <v>0</v>
      </c>
      <c r="M1321" s="2">
        <v>42595.91</v>
      </c>
      <c r="N1321" s="2">
        <v>0</v>
      </c>
      <c r="O1321" s="2">
        <v>5537.4683000000005</v>
      </c>
      <c r="P1321" s="2">
        <v>48151.378300000004</v>
      </c>
      <c r="Q1321"/>
      <c r="R1321" t="s">
        <v>9712</v>
      </c>
      <c r="S1321" t="s">
        <v>9717</v>
      </c>
      <c r="T1321" t="s">
        <v>9724</v>
      </c>
      <c r="U1321" s="2" t="s">
        <v>9715</v>
      </c>
      <c r="V1321" t="s">
        <v>7830</v>
      </c>
    </row>
    <row r="1322" spans="1:22" ht="15.75" hidden="1" thickBot="1" x14ac:dyDescent="0.3">
      <c r="A1322" t="s">
        <v>8268</v>
      </c>
      <c r="B1322" s="12" t="s">
        <v>10031</v>
      </c>
      <c r="C1322" t="s">
        <v>7503</v>
      </c>
      <c r="D1322" t="s">
        <v>0</v>
      </c>
      <c r="E1322">
        <v>369</v>
      </c>
      <c r="F1322" t="s">
        <v>10123</v>
      </c>
      <c r="G1322" t="s">
        <v>10124</v>
      </c>
      <c r="H1322" s="2">
        <v>511.51</v>
      </c>
      <c r="I1322" s="2">
        <v>0</v>
      </c>
      <c r="J1322" s="2">
        <v>0</v>
      </c>
      <c r="K1322" s="14">
        <v>248.1</v>
      </c>
      <c r="L1322" s="2">
        <v>0</v>
      </c>
      <c r="M1322" s="2">
        <v>0</v>
      </c>
      <c r="N1322" s="2">
        <v>0</v>
      </c>
      <c r="O1322" s="2">
        <v>32.253</v>
      </c>
      <c r="P1322" s="2">
        <v>791.86300000000006</v>
      </c>
      <c r="Q1322"/>
      <c r="R1322" t="s">
        <v>9712</v>
      </c>
      <c r="S1322" t="s">
        <v>9717</v>
      </c>
      <c r="T1322" t="s">
        <v>9724</v>
      </c>
      <c r="U1322" s="2" t="s">
        <v>9715</v>
      </c>
      <c r="V1322" t="s">
        <v>7830</v>
      </c>
    </row>
    <row r="1323" spans="1:22" ht="15.75" hidden="1" thickBot="1" x14ac:dyDescent="0.3">
      <c r="A1323" t="s">
        <v>8268</v>
      </c>
      <c r="B1323" s="12" t="s">
        <v>9902</v>
      </c>
      <c r="C1323" t="s">
        <v>7503</v>
      </c>
      <c r="D1323" t="s">
        <v>0</v>
      </c>
      <c r="E1323">
        <v>9609</v>
      </c>
      <c r="F1323" t="s">
        <v>9362</v>
      </c>
      <c r="G1323" t="s">
        <v>9363</v>
      </c>
      <c r="H1323" s="2">
        <v>0</v>
      </c>
      <c r="I1323" s="2">
        <v>0</v>
      </c>
      <c r="J1323" s="2">
        <v>0</v>
      </c>
      <c r="K1323" s="14">
        <v>412.83</v>
      </c>
      <c r="L1323" s="2">
        <v>0</v>
      </c>
      <c r="M1323" s="2">
        <v>0</v>
      </c>
      <c r="N1323" s="2">
        <v>0</v>
      </c>
      <c r="O1323" s="2">
        <v>53.667900000000003</v>
      </c>
      <c r="P1323" s="2">
        <v>466.49789999999996</v>
      </c>
      <c r="Q1323"/>
      <c r="R1323" t="s">
        <v>9712</v>
      </c>
      <c r="S1323" t="s">
        <v>9717</v>
      </c>
      <c r="T1323" t="s">
        <v>9724</v>
      </c>
      <c r="U1323" s="2" t="s">
        <v>9715</v>
      </c>
      <c r="V1323" t="s">
        <v>7830</v>
      </c>
    </row>
    <row r="1324" spans="1:22" ht="15.75" hidden="1" thickBot="1" x14ac:dyDescent="0.3">
      <c r="A1324" t="s">
        <v>8268</v>
      </c>
      <c r="B1324" s="12" t="s">
        <v>10033</v>
      </c>
      <c r="C1324" t="s">
        <v>7503</v>
      </c>
      <c r="D1324" t="s">
        <v>0</v>
      </c>
      <c r="E1324">
        <v>17</v>
      </c>
      <c r="F1324" t="s">
        <v>8030</v>
      </c>
      <c r="G1324" t="s">
        <v>8031</v>
      </c>
      <c r="H1324" s="2">
        <v>0</v>
      </c>
      <c r="I1324" s="2">
        <v>0</v>
      </c>
      <c r="J1324" s="2">
        <v>0</v>
      </c>
      <c r="K1324" s="14">
        <v>180</v>
      </c>
      <c r="L1324" s="2">
        <v>0</v>
      </c>
      <c r="M1324" s="2">
        <v>0</v>
      </c>
      <c r="N1324" s="2">
        <v>0</v>
      </c>
      <c r="O1324" s="2">
        <v>23.400000000000002</v>
      </c>
      <c r="P1324" s="2">
        <v>203.4</v>
      </c>
      <c r="Q1324"/>
      <c r="R1324" t="s">
        <v>9712</v>
      </c>
      <c r="S1324" t="s">
        <v>9717</v>
      </c>
      <c r="T1324" t="s">
        <v>9724</v>
      </c>
      <c r="U1324" s="2" t="s">
        <v>9715</v>
      </c>
      <c r="V1324" t="s">
        <v>7830</v>
      </c>
    </row>
    <row r="1325" spans="1:22" ht="15.75" hidden="1" thickBot="1" x14ac:dyDescent="0.3">
      <c r="A1325" t="s">
        <v>8268</v>
      </c>
      <c r="B1325" s="12" t="s">
        <v>9945</v>
      </c>
      <c r="C1325" t="s">
        <v>7503</v>
      </c>
      <c r="D1325" t="s">
        <v>0</v>
      </c>
      <c r="E1325">
        <v>7</v>
      </c>
      <c r="F1325" t="s">
        <v>8030</v>
      </c>
      <c r="G1325" t="s">
        <v>8031</v>
      </c>
      <c r="H1325" s="2">
        <v>0</v>
      </c>
      <c r="I1325" s="2">
        <v>0</v>
      </c>
      <c r="J1325" s="2">
        <v>0</v>
      </c>
      <c r="K1325" s="14">
        <v>260</v>
      </c>
      <c r="L1325" s="2">
        <v>0</v>
      </c>
      <c r="M1325" s="2">
        <v>0</v>
      </c>
      <c r="N1325" s="2">
        <v>0</v>
      </c>
      <c r="O1325" s="2">
        <v>33.800000000000004</v>
      </c>
      <c r="P1325" s="2">
        <v>293.8</v>
      </c>
      <c r="Q1325"/>
      <c r="R1325" t="s">
        <v>9712</v>
      </c>
      <c r="S1325" t="s">
        <v>9717</v>
      </c>
      <c r="T1325" t="s">
        <v>9724</v>
      </c>
      <c r="U1325" s="2" t="s">
        <v>9715</v>
      </c>
      <c r="V1325" t="s">
        <v>7830</v>
      </c>
    </row>
    <row r="1326" spans="1:22" ht="15.75" hidden="1" thickBot="1" x14ac:dyDescent="0.3">
      <c r="A1326" t="s">
        <v>8267</v>
      </c>
      <c r="B1326" s="12" t="s">
        <v>9952</v>
      </c>
      <c r="C1326" s="20" t="s">
        <v>10024</v>
      </c>
      <c r="D1326" t="s">
        <v>0</v>
      </c>
      <c r="E1326" t="s">
        <v>10005</v>
      </c>
      <c r="F1326" t="s">
        <v>2700</v>
      </c>
      <c r="G1326" t="s">
        <v>2701</v>
      </c>
      <c r="H1326" s="2">
        <v>0</v>
      </c>
      <c r="I1326" s="2">
        <v>0</v>
      </c>
      <c r="J1326" s="2">
        <v>0</v>
      </c>
      <c r="K1326" s="14">
        <v>65.22</v>
      </c>
      <c r="L1326" s="2">
        <v>0</v>
      </c>
      <c r="M1326" s="2">
        <v>0</v>
      </c>
      <c r="N1326" s="2">
        <v>0</v>
      </c>
      <c r="O1326" s="2">
        <v>8.4786000000000001</v>
      </c>
      <c r="P1326" s="2">
        <v>73.698599999999999</v>
      </c>
      <c r="Q1326"/>
      <c r="R1326" t="s">
        <v>9712</v>
      </c>
      <c r="S1326" t="s">
        <v>9717</v>
      </c>
      <c r="T1326" t="s">
        <v>9724</v>
      </c>
      <c r="U1326" s="2" t="s">
        <v>9715</v>
      </c>
      <c r="V1326" t="s">
        <v>7830</v>
      </c>
    </row>
    <row r="1327" spans="1:22" ht="15.75" hidden="1" thickBot="1" x14ac:dyDescent="0.3">
      <c r="A1327" t="s">
        <v>8267</v>
      </c>
      <c r="B1327" s="12" t="s">
        <v>9913</v>
      </c>
      <c r="C1327" s="20" t="s">
        <v>10024</v>
      </c>
      <c r="D1327" t="s">
        <v>0</v>
      </c>
      <c r="E1327" t="s">
        <v>10004</v>
      </c>
      <c r="F1327" t="s">
        <v>2700</v>
      </c>
      <c r="G1327" t="s">
        <v>2701</v>
      </c>
      <c r="H1327" s="2">
        <v>0</v>
      </c>
      <c r="I1327" s="2">
        <v>0</v>
      </c>
      <c r="J1327" s="2">
        <v>0</v>
      </c>
      <c r="K1327" s="14">
        <v>14.75</v>
      </c>
      <c r="L1327" s="2">
        <v>0</v>
      </c>
      <c r="M1327" s="2">
        <v>0</v>
      </c>
      <c r="N1327" s="2">
        <v>0</v>
      </c>
      <c r="O1327" s="2">
        <v>1.9175</v>
      </c>
      <c r="P1327" s="2">
        <v>16.6675</v>
      </c>
      <c r="Q1327"/>
      <c r="R1327" t="s">
        <v>9712</v>
      </c>
      <c r="S1327" t="s">
        <v>9717</v>
      </c>
      <c r="T1327" t="s">
        <v>9724</v>
      </c>
      <c r="U1327" s="2" t="s">
        <v>9715</v>
      </c>
      <c r="V1327" t="s">
        <v>7830</v>
      </c>
    </row>
    <row r="1328" spans="1:22" ht="15.75" hidden="1" thickBot="1" x14ac:dyDescent="0.3">
      <c r="A1328" t="s">
        <v>8267</v>
      </c>
      <c r="B1328" s="12" t="s">
        <v>9890</v>
      </c>
      <c r="C1328" s="20" t="s">
        <v>10024</v>
      </c>
      <c r="D1328" t="s">
        <v>0</v>
      </c>
      <c r="E1328" t="s">
        <v>10003</v>
      </c>
      <c r="F1328" t="s">
        <v>2323</v>
      </c>
      <c r="G1328" t="s">
        <v>2324</v>
      </c>
      <c r="H1328" s="2">
        <v>0</v>
      </c>
      <c r="I1328" s="2">
        <v>0</v>
      </c>
      <c r="J1328" s="2">
        <v>0</v>
      </c>
      <c r="K1328" s="14">
        <v>3</v>
      </c>
      <c r="L1328" s="2">
        <v>0</v>
      </c>
      <c r="M1328" s="2">
        <v>0</v>
      </c>
      <c r="N1328" s="2">
        <v>0</v>
      </c>
      <c r="O1328" s="2">
        <v>0.39</v>
      </c>
      <c r="P1328" s="2">
        <v>3.39</v>
      </c>
      <c r="Q1328"/>
      <c r="R1328" t="s">
        <v>9712</v>
      </c>
      <c r="S1328" t="s">
        <v>9717</v>
      </c>
      <c r="T1328" t="s">
        <v>9724</v>
      </c>
      <c r="U1328" s="2" t="s">
        <v>9715</v>
      </c>
      <c r="V1328" t="s">
        <v>7830</v>
      </c>
    </row>
    <row r="1329" spans="1:22" ht="15.75" hidden="1" thickBot="1" x14ac:dyDescent="0.3">
      <c r="A1329" t="s">
        <v>8267</v>
      </c>
      <c r="B1329" s="12" t="s">
        <v>9785</v>
      </c>
      <c r="C1329" s="20" t="s">
        <v>10024</v>
      </c>
      <c r="D1329" t="s">
        <v>0</v>
      </c>
      <c r="E1329" t="s">
        <v>10002</v>
      </c>
      <c r="F1329" t="s">
        <v>1328</v>
      </c>
      <c r="G1329" t="s">
        <v>1329</v>
      </c>
      <c r="H1329" s="2">
        <v>0</v>
      </c>
      <c r="I1329" s="2">
        <v>0</v>
      </c>
      <c r="J1329" s="2">
        <v>0</v>
      </c>
      <c r="K1329" s="14">
        <v>1.1499999999999999</v>
      </c>
      <c r="L1329" s="2">
        <v>0</v>
      </c>
      <c r="M1329" s="2">
        <v>0</v>
      </c>
      <c r="N1329" s="2">
        <v>0</v>
      </c>
      <c r="O1329" s="2">
        <v>0.14949999999999999</v>
      </c>
      <c r="P1329" s="2">
        <v>1.2994999999999999</v>
      </c>
      <c r="Q1329"/>
      <c r="R1329" t="s">
        <v>9712</v>
      </c>
      <c r="S1329" t="s">
        <v>9717</v>
      </c>
      <c r="T1329" t="s">
        <v>9724</v>
      </c>
      <c r="U1329" s="2" t="s">
        <v>9715</v>
      </c>
      <c r="V1329" t="s">
        <v>7830</v>
      </c>
    </row>
    <row r="1330" spans="1:22" ht="15.75" hidden="1" thickBot="1" x14ac:dyDescent="0.3">
      <c r="A1330" t="s">
        <v>8267</v>
      </c>
      <c r="B1330" s="12" t="s">
        <v>9924</v>
      </c>
      <c r="C1330" s="20" t="s">
        <v>10024</v>
      </c>
      <c r="D1330" t="s">
        <v>0</v>
      </c>
      <c r="E1330" t="s">
        <v>10001</v>
      </c>
      <c r="F1330" t="s">
        <v>1328</v>
      </c>
      <c r="G1330" t="s">
        <v>1329</v>
      </c>
      <c r="H1330" s="2">
        <v>0</v>
      </c>
      <c r="I1330" s="2">
        <v>0</v>
      </c>
      <c r="J1330" s="2">
        <v>0</v>
      </c>
      <c r="K1330" s="14">
        <v>84.17</v>
      </c>
      <c r="L1330" s="2">
        <v>0</v>
      </c>
      <c r="M1330" s="2">
        <v>0</v>
      </c>
      <c r="N1330" s="2">
        <v>0</v>
      </c>
      <c r="O1330" s="2">
        <v>10.9421</v>
      </c>
      <c r="P1330" s="2">
        <v>95.112099999999998</v>
      </c>
      <c r="Q1330"/>
      <c r="R1330" t="s">
        <v>9712</v>
      </c>
      <c r="S1330" t="s">
        <v>9717</v>
      </c>
      <c r="T1330" t="s">
        <v>9724</v>
      </c>
      <c r="U1330" s="2" t="s">
        <v>9715</v>
      </c>
      <c r="V1330" t="s">
        <v>7830</v>
      </c>
    </row>
    <row r="1331" spans="1:22" ht="15.75" hidden="1" thickBot="1" x14ac:dyDescent="0.3">
      <c r="A1331" t="s">
        <v>8267</v>
      </c>
      <c r="B1331" s="12" t="s">
        <v>9855</v>
      </c>
      <c r="C1331" s="20" t="s">
        <v>10024</v>
      </c>
      <c r="D1331" t="s">
        <v>0</v>
      </c>
      <c r="E1331" t="s">
        <v>10000</v>
      </c>
      <c r="F1331" t="s">
        <v>2323</v>
      </c>
      <c r="G1331" t="s">
        <v>2324</v>
      </c>
      <c r="H1331" s="2">
        <v>0</v>
      </c>
      <c r="I1331" s="2">
        <v>0</v>
      </c>
      <c r="J1331" s="2">
        <v>0</v>
      </c>
      <c r="K1331" s="14">
        <v>27.35</v>
      </c>
      <c r="L1331" s="2">
        <v>0</v>
      </c>
      <c r="M1331" s="2">
        <v>0</v>
      </c>
      <c r="N1331" s="2">
        <v>0</v>
      </c>
      <c r="O1331" s="2">
        <v>3.5555000000000003</v>
      </c>
      <c r="P1331" s="2">
        <v>30.905500000000004</v>
      </c>
      <c r="Q1331"/>
      <c r="R1331" t="s">
        <v>9712</v>
      </c>
      <c r="S1331" t="s">
        <v>9717</v>
      </c>
      <c r="T1331" t="s">
        <v>9724</v>
      </c>
      <c r="U1331" s="2" t="s">
        <v>9715</v>
      </c>
      <c r="V1331" t="s">
        <v>7830</v>
      </c>
    </row>
    <row r="1332" spans="1:22" ht="15.75" hidden="1" thickBot="1" x14ac:dyDescent="0.3">
      <c r="A1332" t="s">
        <v>8267</v>
      </c>
      <c r="B1332" s="12" t="s">
        <v>9932</v>
      </c>
      <c r="C1332" s="20" t="s">
        <v>10024</v>
      </c>
      <c r="D1332" t="s">
        <v>0</v>
      </c>
      <c r="E1332" t="s">
        <v>9999</v>
      </c>
      <c r="F1332" t="s">
        <v>1328</v>
      </c>
      <c r="G1332" t="s">
        <v>1329</v>
      </c>
      <c r="H1332" s="2">
        <v>0</v>
      </c>
      <c r="I1332" s="2">
        <v>0</v>
      </c>
      <c r="J1332" s="2">
        <v>0</v>
      </c>
      <c r="K1332" s="14">
        <v>10.09</v>
      </c>
      <c r="L1332" s="2">
        <v>0</v>
      </c>
      <c r="M1332" s="2">
        <v>0</v>
      </c>
      <c r="N1332" s="2">
        <v>0</v>
      </c>
      <c r="O1332" s="2">
        <v>1.3117000000000001</v>
      </c>
      <c r="P1332" s="2">
        <v>11.4017</v>
      </c>
      <c r="Q1332"/>
      <c r="R1332" t="s">
        <v>9712</v>
      </c>
      <c r="S1332" t="s">
        <v>9717</v>
      </c>
      <c r="T1332" t="s">
        <v>9724</v>
      </c>
      <c r="U1332" s="2" t="s">
        <v>9715</v>
      </c>
      <c r="V1332" t="s">
        <v>7830</v>
      </c>
    </row>
    <row r="1333" spans="1:22" ht="15.75" hidden="1" thickBot="1" x14ac:dyDescent="0.3">
      <c r="A1333" t="s">
        <v>8267</v>
      </c>
      <c r="B1333" s="12" t="s">
        <v>9854</v>
      </c>
      <c r="C1333" s="20" t="s">
        <v>10024</v>
      </c>
      <c r="D1333" t="s">
        <v>0</v>
      </c>
      <c r="E1333" t="s">
        <v>9998</v>
      </c>
      <c r="F1333" t="s">
        <v>2323</v>
      </c>
      <c r="G1333" t="s">
        <v>2324</v>
      </c>
      <c r="H1333" s="2">
        <v>0</v>
      </c>
      <c r="I1333" s="2">
        <v>0</v>
      </c>
      <c r="J1333" s="2">
        <v>0</v>
      </c>
      <c r="K1333" s="14">
        <v>0.48</v>
      </c>
      <c r="L1333" s="2">
        <v>0</v>
      </c>
      <c r="M1333" s="2">
        <v>0</v>
      </c>
      <c r="N1333" s="2">
        <v>0</v>
      </c>
      <c r="O1333" s="2">
        <v>6.2399999999999997E-2</v>
      </c>
      <c r="P1333" s="2">
        <v>0.54239999999999999</v>
      </c>
      <c r="Q1333"/>
      <c r="R1333" t="s">
        <v>9712</v>
      </c>
      <c r="S1333" t="s">
        <v>9717</v>
      </c>
      <c r="T1333" t="s">
        <v>9724</v>
      </c>
      <c r="U1333" s="2" t="s">
        <v>9715</v>
      </c>
      <c r="V1333" t="s">
        <v>7830</v>
      </c>
    </row>
    <row r="1334" spans="1:22" ht="15.75" hidden="1" thickBot="1" x14ac:dyDescent="0.3">
      <c r="A1334" t="s">
        <v>8267</v>
      </c>
      <c r="B1334" s="12" t="s">
        <v>9995</v>
      </c>
      <c r="C1334" s="20" t="s">
        <v>10024</v>
      </c>
      <c r="D1334" t="s">
        <v>0</v>
      </c>
      <c r="E1334" t="s">
        <v>9997</v>
      </c>
      <c r="F1334" t="s">
        <v>2323</v>
      </c>
      <c r="G1334" t="s">
        <v>2324</v>
      </c>
      <c r="H1334" s="2">
        <v>0</v>
      </c>
      <c r="I1334" s="2">
        <v>0</v>
      </c>
      <c r="J1334" s="2">
        <v>0</v>
      </c>
      <c r="K1334" s="14">
        <v>1</v>
      </c>
      <c r="L1334" s="2">
        <v>0</v>
      </c>
      <c r="M1334" s="2">
        <v>0</v>
      </c>
      <c r="N1334" s="2">
        <v>0</v>
      </c>
      <c r="O1334" s="2">
        <v>0.13</v>
      </c>
      <c r="P1334" s="2">
        <v>1.1299999999999999</v>
      </c>
      <c r="Q1334"/>
      <c r="R1334" t="s">
        <v>9712</v>
      </c>
      <c r="S1334" t="s">
        <v>9717</v>
      </c>
      <c r="T1334" t="s">
        <v>9724</v>
      </c>
      <c r="U1334" s="2" t="s">
        <v>9715</v>
      </c>
      <c r="V1334" t="s">
        <v>7830</v>
      </c>
    </row>
    <row r="1335" spans="1:22" ht="15.75" hidden="1" thickBot="1" x14ac:dyDescent="0.3">
      <c r="A1335" t="s">
        <v>8267</v>
      </c>
      <c r="B1335" s="12" t="s">
        <v>9995</v>
      </c>
      <c r="C1335" s="20" t="s">
        <v>10024</v>
      </c>
      <c r="D1335" t="s">
        <v>0</v>
      </c>
      <c r="E1335" t="s">
        <v>9996</v>
      </c>
      <c r="F1335" t="s">
        <v>1738</v>
      </c>
      <c r="G1335" t="s">
        <v>1739</v>
      </c>
      <c r="H1335" s="2">
        <v>275.36</v>
      </c>
      <c r="I1335" s="2">
        <v>0</v>
      </c>
      <c r="J1335" s="2">
        <v>0</v>
      </c>
      <c r="K1335" s="14">
        <v>27.92</v>
      </c>
      <c r="L1335" s="2">
        <v>0</v>
      </c>
      <c r="M1335" s="2">
        <v>0</v>
      </c>
      <c r="N1335" s="2">
        <v>0</v>
      </c>
      <c r="O1335" s="2">
        <v>3.6296000000000004</v>
      </c>
      <c r="P1335" s="2">
        <v>306.90960000000001</v>
      </c>
      <c r="Q1335"/>
      <c r="R1335" t="s">
        <v>9712</v>
      </c>
      <c r="S1335" t="s">
        <v>9717</v>
      </c>
      <c r="T1335" t="s">
        <v>9724</v>
      </c>
      <c r="U1335" s="2" t="s">
        <v>9722</v>
      </c>
      <c r="V1335" t="s">
        <v>7830</v>
      </c>
    </row>
    <row r="1336" spans="1:22" ht="15.75" hidden="1" thickBot="1" x14ac:dyDescent="0.3">
      <c r="A1336" t="s">
        <v>8267</v>
      </c>
      <c r="B1336" s="12" t="s">
        <v>9890</v>
      </c>
      <c r="C1336" s="20" t="s">
        <v>10024</v>
      </c>
      <c r="D1336" t="s">
        <v>0</v>
      </c>
      <c r="E1336" t="s">
        <v>10006</v>
      </c>
      <c r="F1336" t="s">
        <v>2323</v>
      </c>
      <c r="G1336" t="s">
        <v>2324</v>
      </c>
      <c r="H1336" s="2">
        <v>0</v>
      </c>
      <c r="I1336" s="2">
        <v>0</v>
      </c>
      <c r="J1336" s="2">
        <v>0</v>
      </c>
      <c r="K1336" s="14">
        <v>36.799999999999997</v>
      </c>
      <c r="L1336" s="2">
        <v>0</v>
      </c>
      <c r="M1336" s="2">
        <v>0</v>
      </c>
      <c r="N1336" s="2">
        <v>0</v>
      </c>
      <c r="O1336" s="2">
        <v>4.7839999999999998</v>
      </c>
      <c r="P1336" s="2">
        <v>41.583999999999996</v>
      </c>
      <c r="Q1336"/>
      <c r="R1336" t="s">
        <v>9712</v>
      </c>
      <c r="S1336" t="s">
        <v>9717</v>
      </c>
      <c r="T1336" t="s">
        <v>9724</v>
      </c>
      <c r="U1336" s="2" t="s">
        <v>9715</v>
      </c>
      <c r="V1336" t="s">
        <v>7830</v>
      </c>
    </row>
    <row r="1337" spans="1:22" ht="15.75" hidden="1" thickBot="1" x14ac:dyDescent="0.3">
      <c r="A1337" t="s">
        <v>8267</v>
      </c>
      <c r="B1337" s="12" t="s">
        <v>9890</v>
      </c>
      <c r="C1337" s="20" t="s">
        <v>10024</v>
      </c>
      <c r="D1337" t="s">
        <v>0</v>
      </c>
      <c r="E1337" t="s">
        <v>9994</v>
      </c>
      <c r="F1337" t="s">
        <v>2323</v>
      </c>
      <c r="G1337" t="s">
        <v>2324</v>
      </c>
      <c r="H1337" s="2">
        <v>0</v>
      </c>
      <c r="I1337" s="2">
        <v>0</v>
      </c>
      <c r="J1337" s="2">
        <v>0</v>
      </c>
      <c r="K1337" s="14">
        <v>24</v>
      </c>
      <c r="L1337" s="2">
        <v>0</v>
      </c>
      <c r="M1337" s="2">
        <v>0</v>
      </c>
      <c r="N1337" s="2">
        <v>0</v>
      </c>
      <c r="O1337" s="2">
        <v>3.12</v>
      </c>
      <c r="P1337" s="2">
        <v>27.12</v>
      </c>
      <c r="Q1337"/>
      <c r="R1337" t="s">
        <v>9712</v>
      </c>
      <c r="S1337" t="s">
        <v>9717</v>
      </c>
      <c r="T1337" t="s">
        <v>9724</v>
      </c>
      <c r="U1337" s="2" t="s">
        <v>9715</v>
      </c>
      <c r="V1337" t="s">
        <v>7830</v>
      </c>
    </row>
    <row r="1338" spans="1:22" ht="15.75" hidden="1" thickBot="1" x14ac:dyDescent="0.3">
      <c r="A1338" t="s">
        <v>8267</v>
      </c>
      <c r="B1338" s="12" t="s">
        <v>9937</v>
      </c>
      <c r="C1338" s="20" t="s">
        <v>10024</v>
      </c>
      <c r="D1338" t="s">
        <v>0</v>
      </c>
      <c r="E1338" t="s">
        <v>9993</v>
      </c>
      <c r="F1338" t="s">
        <v>2323</v>
      </c>
      <c r="G1338" t="s">
        <v>2324</v>
      </c>
      <c r="H1338" s="2">
        <v>0</v>
      </c>
      <c r="I1338" s="2">
        <v>0</v>
      </c>
      <c r="J1338" s="2">
        <v>0</v>
      </c>
      <c r="K1338" s="14">
        <v>0.72</v>
      </c>
      <c r="L1338" s="2">
        <v>0</v>
      </c>
      <c r="M1338" s="2">
        <v>0</v>
      </c>
      <c r="N1338" s="2">
        <v>0</v>
      </c>
      <c r="O1338" s="2">
        <v>9.3600000000000003E-2</v>
      </c>
      <c r="P1338" s="2">
        <v>0.81359999999999999</v>
      </c>
      <c r="Q1338"/>
      <c r="R1338" t="s">
        <v>9712</v>
      </c>
      <c r="S1338" t="s">
        <v>9717</v>
      </c>
      <c r="T1338" t="s">
        <v>9724</v>
      </c>
      <c r="U1338" s="2" t="s">
        <v>9715</v>
      </c>
      <c r="V1338" t="s">
        <v>7830</v>
      </c>
    </row>
    <row r="1339" spans="1:22" ht="15.75" hidden="1" thickBot="1" x14ac:dyDescent="0.3">
      <c r="A1339" t="s">
        <v>8267</v>
      </c>
      <c r="B1339" s="12" t="s">
        <v>9902</v>
      </c>
      <c r="C1339" s="20" t="s">
        <v>10024</v>
      </c>
      <c r="D1339" t="s">
        <v>0</v>
      </c>
      <c r="E1339" t="s">
        <v>9992</v>
      </c>
      <c r="F1339" t="s">
        <v>2323</v>
      </c>
      <c r="G1339" t="s">
        <v>2324</v>
      </c>
      <c r="H1339" s="2">
        <v>0</v>
      </c>
      <c r="I1339" s="2">
        <v>0</v>
      </c>
      <c r="J1339" s="2">
        <v>0</v>
      </c>
      <c r="K1339" s="14">
        <v>0.46</v>
      </c>
      <c r="L1339" s="2">
        <v>0</v>
      </c>
      <c r="M1339" s="2">
        <v>0</v>
      </c>
      <c r="N1339" s="2">
        <v>0</v>
      </c>
      <c r="O1339" s="2">
        <v>5.9800000000000006E-2</v>
      </c>
      <c r="P1339" s="2">
        <v>0.51980000000000004</v>
      </c>
      <c r="Q1339"/>
      <c r="R1339" t="s">
        <v>9712</v>
      </c>
      <c r="S1339" t="s">
        <v>9717</v>
      </c>
      <c r="T1339" t="s">
        <v>9724</v>
      </c>
      <c r="U1339" s="2" t="s">
        <v>9715</v>
      </c>
      <c r="V1339" t="s">
        <v>7830</v>
      </c>
    </row>
    <row r="1340" spans="1:22" ht="15.75" hidden="1" thickBot="1" x14ac:dyDescent="0.3">
      <c r="A1340" t="s">
        <v>8267</v>
      </c>
      <c r="B1340" s="12" t="s">
        <v>9854</v>
      </c>
      <c r="C1340" s="20" t="s">
        <v>10024</v>
      </c>
      <c r="D1340" t="s">
        <v>0</v>
      </c>
      <c r="E1340" t="s">
        <v>9991</v>
      </c>
      <c r="F1340" t="s">
        <v>2323</v>
      </c>
      <c r="G1340" t="s">
        <v>2324</v>
      </c>
      <c r="H1340" s="2">
        <v>0</v>
      </c>
      <c r="I1340" s="2">
        <v>0</v>
      </c>
      <c r="J1340" s="2">
        <v>0</v>
      </c>
      <c r="K1340" s="14">
        <v>8.48</v>
      </c>
      <c r="L1340" s="2">
        <v>0</v>
      </c>
      <c r="M1340" s="2">
        <v>0</v>
      </c>
      <c r="N1340" s="2">
        <v>0</v>
      </c>
      <c r="O1340" s="2">
        <v>1.1024</v>
      </c>
      <c r="P1340" s="2">
        <v>9.5823999999999998</v>
      </c>
      <c r="Q1340"/>
      <c r="R1340" t="s">
        <v>9712</v>
      </c>
      <c r="S1340" t="s">
        <v>9717</v>
      </c>
      <c r="T1340" t="s">
        <v>9724</v>
      </c>
      <c r="U1340" s="2" t="s">
        <v>9715</v>
      </c>
      <c r="V1340" t="s">
        <v>7830</v>
      </c>
    </row>
    <row r="1341" spans="1:22" ht="15.75" hidden="1" thickBot="1" x14ac:dyDescent="0.3">
      <c r="A1341" t="s">
        <v>8267</v>
      </c>
      <c r="B1341" s="12" t="s">
        <v>9785</v>
      </c>
      <c r="C1341" s="20" t="s">
        <v>10024</v>
      </c>
      <c r="D1341" t="s">
        <v>0</v>
      </c>
      <c r="E1341" t="s">
        <v>9990</v>
      </c>
      <c r="F1341" t="s">
        <v>2323</v>
      </c>
      <c r="G1341" t="s">
        <v>2324</v>
      </c>
      <c r="H1341" s="2">
        <v>0</v>
      </c>
      <c r="I1341" s="2">
        <v>0</v>
      </c>
      <c r="J1341" s="2">
        <v>0</v>
      </c>
      <c r="K1341" s="14">
        <v>9.11</v>
      </c>
      <c r="L1341" s="2">
        <v>0</v>
      </c>
      <c r="M1341" s="2">
        <v>0</v>
      </c>
      <c r="N1341" s="2">
        <v>0</v>
      </c>
      <c r="O1341" s="2">
        <v>1.1842999999999999</v>
      </c>
      <c r="P1341" s="2">
        <v>10.2943</v>
      </c>
      <c r="Q1341"/>
      <c r="R1341" t="s">
        <v>9712</v>
      </c>
      <c r="S1341" t="s">
        <v>9717</v>
      </c>
      <c r="T1341" t="s">
        <v>9724</v>
      </c>
      <c r="U1341" s="2" t="s">
        <v>9715</v>
      </c>
      <c r="V1341" t="s">
        <v>7830</v>
      </c>
    </row>
    <row r="1342" spans="1:22" ht="15.75" hidden="1" thickBot="1" x14ac:dyDescent="0.3">
      <c r="A1342" t="s">
        <v>8267</v>
      </c>
      <c r="B1342" s="12" t="s">
        <v>9923</v>
      </c>
      <c r="C1342" s="20" t="s">
        <v>10024</v>
      </c>
      <c r="D1342" t="s">
        <v>0</v>
      </c>
      <c r="E1342" t="s">
        <v>9989</v>
      </c>
      <c r="F1342" t="s">
        <v>636</v>
      </c>
      <c r="G1342" t="s">
        <v>637</v>
      </c>
      <c r="H1342" s="2">
        <v>0</v>
      </c>
      <c r="I1342" s="2">
        <v>0</v>
      </c>
      <c r="J1342" s="2">
        <v>0</v>
      </c>
      <c r="K1342" s="14">
        <v>72.95</v>
      </c>
      <c r="L1342" s="2">
        <v>0</v>
      </c>
      <c r="M1342" s="2">
        <v>0</v>
      </c>
      <c r="N1342" s="2">
        <v>0</v>
      </c>
      <c r="O1342" s="2">
        <v>9.4835000000000012</v>
      </c>
      <c r="P1342" s="2">
        <v>82.433500000000009</v>
      </c>
      <c r="Q1342"/>
      <c r="R1342" t="s">
        <v>9712</v>
      </c>
      <c r="S1342" t="s">
        <v>9717</v>
      </c>
      <c r="T1342" t="s">
        <v>9724</v>
      </c>
      <c r="U1342" s="2" t="s">
        <v>9715</v>
      </c>
      <c r="V1342" t="s">
        <v>7830</v>
      </c>
    </row>
    <row r="1343" spans="1:22" ht="15.75" hidden="1" thickBot="1" x14ac:dyDescent="0.3">
      <c r="A1343" t="s">
        <v>8267</v>
      </c>
      <c r="B1343" s="12" t="s">
        <v>9913</v>
      </c>
      <c r="C1343" s="20" t="s">
        <v>10024</v>
      </c>
      <c r="D1343" t="s">
        <v>0</v>
      </c>
      <c r="E1343" t="s">
        <v>9988</v>
      </c>
      <c r="F1343" t="s">
        <v>2323</v>
      </c>
      <c r="G1343" t="s">
        <v>2324</v>
      </c>
      <c r="H1343" s="2">
        <v>0</v>
      </c>
      <c r="I1343" s="2">
        <v>0</v>
      </c>
      <c r="J1343" s="2">
        <v>0</v>
      </c>
      <c r="K1343" s="14">
        <v>18.45</v>
      </c>
      <c r="L1343" s="2">
        <v>0</v>
      </c>
      <c r="M1343" s="2">
        <v>0</v>
      </c>
      <c r="N1343" s="2">
        <v>0</v>
      </c>
      <c r="O1343" s="2">
        <v>2.3984999999999999</v>
      </c>
      <c r="P1343" s="2">
        <v>20.848499999999998</v>
      </c>
      <c r="Q1343"/>
      <c r="R1343" t="s">
        <v>9712</v>
      </c>
      <c r="S1343" t="s">
        <v>9717</v>
      </c>
      <c r="T1343" t="s">
        <v>9724</v>
      </c>
      <c r="U1343" s="2" t="s">
        <v>9715</v>
      </c>
      <c r="V1343" t="s">
        <v>7830</v>
      </c>
    </row>
    <row r="1344" spans="1:22" ht="15.75" hidden="1" thickBot="1" x14ac:dyDescent="0.3">
      <c r="A1344" t="s">
        <v>8267</v>
      </c>
      <c r="B1344" s="12" t="s">
        <v>9952</v>
      </c>
      <c r="C1344" s="20" t="s">
        <v>10024</v>
      </c>
      <c r="D1344" t="s">
        <v>0</v>
      </c>
      <c r="E1344" t="s">
        <v>9987</v>
      </c>
      <c r="F1344" t="s">
        <v>1328</v>
      </c>
      <c r="G1344" t="s">
        <v>1329</v>
      </c>
      <c r="H1344" s="2">
        <v>0</v>
      </c>
      <c r="I1344" s="2">
        <v>0</v>
      </c>
      <c r="J1344" s="2">
        <v>0</v>
      </c>
      <c r="K1344" s="14">
        <v>68.5</v>
      </c>
      <c r="L1344" s="2">
        <v>0</v>
      </c>
      <c r="M1344" s="2">
        <v>0</v>
      </c>
      <c r="N1344" s="2">
        <v>0</v>
      </c>
      <c r="O1344" s="2">
        <v>8.9050000000000011</v>
      </c>
      <c r="P1344" s="2">
        <v>77.405000000000001</v>
      </c>
      <c r="Q1344"/>
      <c r="R1344" t="s">
        <v>9712</v>
      </c>
      <c r="S1344" t="s">
        <v>9717</v>
      </c>
      <c r="T1344" t="s">
        <v>9724</v>
      </c>
      <c r="U1344" s="2" t="s">
        <v>9715</v>
      </c>
      <c r="V1344" t="s">
        <v>7830</v>
      </c>
    </row>
    <row r="1345" spans="1:22" ht="15.75" hidden="1" thickBot="1" x14ac:dyDescent="0.3">
      <c r="A1345" t="s">
        <v>8267</v>
      </c>
      <c r="B1345" s="12" t="s">
        <v>9785</v>
      </c>
      <c r="C1345" s="20" t="s">
        <v>10024</v>
      </c>
      <c r="D1345" t="s">
        <v>0</v>
      </c>
      <c r="E1345" t="s">
        <v>9986</v>
      </c>
      <c r="F1345" t="s">
        <v>2323</v>
      </c>
      <c r="G1345" t="s">
        <v>2324</v>
      </c>
      <c r="H1345" s="2">
        <v>0</v>
      </c>
      <c r="I1345" s="2">
        <v>0</v>
      </c>
      <c r="J1345" s="2">
        <v>0</v>
      </c>
      <c r="K1345" s="14">
        <v>21.39</v>
      </c>
      <c r="L1345" s="2">
        <v>0</v>
      </c>
      <c r="M1345" s="2">
        <v>0</v>
      </c>
      <c r="N1345" s="2">
        <v>0</v>
      </c>
      <c r="O1345" s="2">
        <v>2.7806999999999999</v>
      </c>
      <c r="P1345" s="2">
        <v>24.1707</v>
      </c>
      <c r="Q1345"/>
      <c r="R1345" t="s">
        <v>9712</v>
      </c>
      <c r="S1345" t="s">
        <v>9717</v>
      </c>
      <c r="T1345" t="s">
        <v>9724</v>
      </c>
      <c r="U1345" s="2" t="s">
        <v>9715</v>
      </c>
      <c r="V1345" t="s">
        <v>7830</v>
      </c>
    </row>
    <row r="1346" spans="1:22" ht="15.75" hidden="1" thickBot="1" x14ac:dyDescent="0.3">
      <c r="A1346" t="s">
        <v>8267</v>
      </c>
      <c r="B1346" s="12" t="s">
        <v>9945</v>
      </c>
      <c r="C1346" s="20" t="s">
        <v>10024</v>
      </c>
      <c r="D1346" t="s">
        <v>0</v>
      </c>
      <c r="E1346" t="s">
        <v>9985</v>
      </c>
      <c r="F1346" t="s">
        <v>2323</v>
      </c>
      <c r="G1346" t="s">
        <v>2324</v>
      </c>
      <c r="H1346" s="2">
        <v>0</v>
      </c>
      <c r="I1346" s="2">
        <v>0</v>
      </c>
      <c r="J1346" s="2">
        <v>0</v>
      </c>
      <c r="K1346" s="14">
        <v>1.1599999999999999</v>
      </c>
      <c r="L1346" s="2">
        <v>0</v>
      </c>
      <c r="M1346" s="2">
        <v>0</v>
      </c>
      <c r="N1346" s="2">
        <v>0</v>
      </c>
      <c r="O1346" s="2">
        <v>0.15079999999999999</v>
      </c>
      <c r="P1346" s="2">
        <v>1.3108</v>
      </c>
      <c r="Q1346"/>
      <c r="R1346" t="s">
        <v>9712</v>
      </c>
      <c r="S1346" t="s">
        <v>9717</v>
      </c>
      <c r="T1346" t="s">
        <v>9724</v>
      </c>
      <c r="U1346" s="2" t="s">
        <v>9715</v>
      </c>
      <c r="V1346" t="s">
        <v>7830</v>
      </c>
    </row>
    <row r="1347" spans="1:22" ht="15.75" hidden="1" thickBot="1" x14ac:dyDescent="0.3">
      <c r="A1347" t="s">
        <v>8267</v>
      </c>
      <c r="B1347" s="12" t="s">
        <v>9830</v>
      </c>
      <c r="C1347" s="20" t="s">
        <v>10024</v>
      </c>
      <c r="D1347" t="s">
        <v>0</v>
      </c>
      <c r="E1347" t="s">
        <v>9984</v>
      </c>
      <c r="F1347" t="s">
        <v>2323</v>
      </c>
      <c r="G1347" t="s">
        <v>2324</v>
      </c>
      <c r="H1347" s="2">
        <v>0</v>
      </c>
      <c r="I1347" s="2">
        <v>0</v>
      </c>
      <c r="J1347" s="2">
        <v>0</v>
      </c>
      <c r="K1347" s="14">
        <v>5.6</v>
      </c>
      <c r="L1347" s="2">
        <v>0</v>
      </c>
      <c r="M1347" s="2">
        <v>0</v>
      </c>
      <c r="N1347" s="2">
        <v>0</v>
      </c>
      <c r="O1347" s="2">
        <v>0.72799999999999998</v>
      </c>
      <c r="P1347" s="2">
        <v>6.3279999999999994</v>
      </c>
      <c r="Q1347"/>
      <c r="R1347" t="s">
        <v>9712</v>
      </c>
      <c r="S1347" t="s">
        <v>9717</v>
      </c>
      <c r="T1347" t="s">
        <v>9724</v>
      </c>
      <c r="U1347" s="2" t="s">
        <v>9715</v>
      </c>
      <c r="V1347" t="s">
        <v>7830</v>
      </c>
    </row>
    <row r="1348" spans="1:22" ht="15.75" hidden="1" thickBot="1" x14ac:dyDescent="0.3">
      <c r="A1348" t="s">
        <v>8267</v>
      </c>
      <c r="B1348" s="12" t="s">
        <v>9937</v>
      </c>
      <c r="C1348" s="20" t="s">
        <v>10024</v>
      </c>
      <c r="D1348" t="s">
        <v>0</v>
      </c>
      <c r="E1348" t="s">
        <v>10007</v>
      </c>
      <c r="F1348" t="s">
        <v>2323</v>
      </c>
      <c r="G1348" t="s">
        <v>2324</v>
      </c>
      <c r="H1348" s="2">
        <v>0</v>
      </c>
      <c r="I1348" s="2">
        <v>0</v>
      </c>
      <c r="J1348" s="2">
        <v>0</v>
      </c>
      <c r="K1348" s="14">
        <v>14</v>
      </c>
      <c r="L1348" s="2">
        <v>0</v>
      </c>
      <c r="M1348" s="2">
        <v>0</v>
      </c>
      <c r="N1348" s="2">
        <v>0</v>
      </c>
      <c r="O1348" s="2">
        <v>1.82</v>
      </c>
      <c r="P1348" s="2">
        <v>15.82</v>
      </c>
      <c r="Q1348"/>
      <c r="R1348" t="s">
        <v>9712</v>
      </c>
      <c r="S1348" t="s">
        <v>9717</v>
      </c>
      <c r="T1348" t="s">
        <v>9724</v>
      </c>
      <c r="U1348" s="2" t="s">
        <v>9715</v>
      </c>
      <c r="V1348" t="s">
        <v>7830</v>
      </c>
    </row>
    <row r="1349" spans="1:22" ht="15.75" hidden="1" thickBot="1" x14ac:dyDescent="0.3">
      <c r="A1349" t="s">
        <v>8267</v>
      </c>
      <c r="B1349" s="12" t="s">
        <v>9869</v>
      </c>
      <c r="C1349" s="20" t="s">
        <v>10024</v>
      </c>
      <c r="D1349" t="s">
        <v>0</v>
      </c>
      <c r="E1349" t="s">
        <v>9983</v>
      </c>
      <c r="F1349" t="s">
        <v>2323</v>
      </c>
      <c r="G1349" t="s">
        <v>2324</v>
      </c>
      <c r="H1349" s="2">
        <v>0</v>
      </c>
      <c r="I1349" s="2">
        <v>0</v>
      </c>
      <c r="J1349" s="2">
        <v>0</v>
      </c>
      <c r="K1349" s="14">
        <v>3.18</v>
      </c>
      <c r="L1349" s="2">
        <v>0</v>
      </c>
      <c r="M1349" s="2">
        <v>0</v>
      </c>
      <c r="N1349" s="2">
        <v>0</v>
      </c>
      <c r="O1349" s="2">
        <v>0.41340000000000005</v>
      </c>
      <c r="P1349" s="2">
        <v>3.5934000000000004</v>
      </c>
      <c r="Q1349"/>
      <c r="R1349" t="s">
        <v>9712</v>
      </c>
      <c r="S1349" t="s">
        <v>9717</v>
      </c>
      <c r="T1349" t="s">
        <v>9724</v>
      </c>
      <c r="U1349" s="2" t="s">
        <v>9715</v>
      </c>
      <c r="V1349" t="s">
        <v>7830</v>
      </c>
    </row>
    <row r="1350" spans="1:22" ht="15.75" hidden="1" thickBot="1" x14ac:dyDescent="0.3">
      <c r="A1350" t="s">
        <v>8267</v>
      </c>
      <c r="B1350" s="12" t="s">
        <v>9869</v>
      </c>
      <c r="C1350" s="20" t="s">
        <v>10024</v>
      </c>
      <c r="D1350" t="s">
        <v>0</v>
      </c>
      <c r="E1350" t="s">
        <v>9982</v>
      </c>
      <c r="F1350" t="s">
        <v>2323</v>
      </c>
      <c r="G1350" t="s">
        <v>2324</v>
      </c>
      <c r="H1350" s="2">
        <v>0</v>
      </c>
      <c r="I1350" s="2">
        <v>0</v>
      </c>
      <c r="J1350" s="2">
        <v>0</v>
      </c>
      <c r="K1350" s="14">
        <v>0.36</v>
      </c>
      <c r="L1350" s="2">
        <v>0</v>
      </c>
      <c r="M1350" s="2">
        <v>0</v>
      </c>
      <c r="N1350" s="2">
        <v>0</v>
      </c>
      <c r="O1350" s="2">
        <v>4.6800000000000001E-2</v>
      </c>
      <c r="P1350" s="2">
        <v>0.40679999999999999</v>
      </c>
      <c r="Q1350"/>
      <c r="R1350" t="s">
        <v>9712</v>
      </c>
      <c r="S1350" t="s">
        <v>9717</v>
      </c>
      <c r="T1350" t="s">
        <v>9724</v>
      </c>
      <c r="U1350" s="2" t="s">
        <v>9715</v>
      </c>
      <c r="V1350" t="s">
        <v>7830</v>
      </c>
    </row>
    <row r="1351" spans="1:22" ht="15.75" hidden="1" thickBot="1" x14ac:dyDescent="0.3">
      <c r="A1351" t="s">
        <v>8267</v>
      </c>
      <c r="B1351" s="12" t="s">
        <v>9924</v>
      </c>
      <c r="C1351" s="20" t="s">
        <v>10024</v>
      </c>
      <c r="D1351" t="s">
        <v>0</v>
      </c>
      <c r="E1351" t="s">
        <v>9981</v>
      </c>
      <c r="F1351" t="s">
        <v>2323</v>
      </c>
      <c r="G1351" t="s">
        <v>2324</v>
      </c>
      <c r="H1351" s="2">
        <v>0</v>
      </c>
      <c r="I1351" s="2">
        <v>0</v>
      </c>
      <c r="J1351" s="2">
        <v>0</v>
      </c>
      <c r="K1351" s="14">
        <v>14</v>
      </c>
      <c r="L1351" s="2">
        <v>0</v>
      </c>
      <c r="M1351" s="2">
        <v>0</v>
      </c>
      <c r="N1351" s="2">
        <v>0</v>
      </c>
      <c r="O1351" s="2">
        <v>1.82</v>
      </c>
      <c r="P1351" s="2">
        <v>15.82</v>
      </c>
      <c r="Q1351"/>
      <c r="R1351" t="s">
        <v>9712</v>
      </c>
      <c r="S1351" t="s">
        <v>9717</v>
      </c>
      <c r="T1351" t="s">
        <v>9724</v>
      </c>
      <c r="U1351" s="2" t="s">
        <v>9715</v>
      </c>
      <c r="V1351" t="s">
        <v>7830</v>
      </c>
    </row>
    <row r="1352" spans="1:22" ht="15.75" hidden="1" thickBot="1" x14ac:dyDescent="0.3">
      <c r="A1352" t="s">
        <v>8267</v>
      </c>
      <c r="B1352" s="12" t="s">
        <v>9873</v>
      </c>
      <c r="C1352" s="20" t="s">
        <v>10024</v>
      </c>
      <c r="D1352" t="s">
        <v>0</v>
      </c>
      <c r="E1352" t="s">
        <v>9980</v>
      </c>
      <c r="F1352" t="s">
        <v>2323</v>
      </c>
      <c r="G1352" t="s">
        <v>2324</v>
      </c>
      <c r="H1352" s="2">
        <v>0</v>
      </c>
      <c r="I1352" s="2">
        <v>0</v>
      </c>
      <c r="J1352" s="2">
        <v>0</v>
      </c>
      <c r="K1352" s="14">
        <v>0.64</v>
      </c>
      <c r="L1352" s="2">
        <v>0</v>
      </c>
      <c r="M1352" s="2">
        <v>0</v>
      </c>
      <c r="N1352" s="2">
        <v>0</v>
      </c>
      <c r="O1352" s="2">
        <v>8.320000000000001E-2</v>
      </c>
      <c r="P1352" s="2">
        <v>0.72320000000000007</v>
      </c>
      <c r="Q1352"/>
      <c r="R1352" t="s">
        <v>9712</v>
      </c>
      <c r="S1352" t="s">
        <v>9717</v>
      </c>
      <c r="T1352" t="s">
        <v>9724</v>
      </c>
      <c r="U1352" s="2" t="s">
        <v>9715</v>
      </c>
      <c r="V1352" t="s">
        <v>7830</v>
      </c>
    </row>
    <row r="1353" spans="1:22" ht="15.75" hidden="1" thickBot="1" x14ac:dyDescent="0.3">
      <c r="A1353" t="s">
        <v>8267</v>
      </c>
      <c r="B1353" s="12" t="s">
        <v>9920</v>
      </c>
      <c r="C1353" s="20" t="s">
        <v>10024</v>
      </c>
      <c r="D1353" t="s">
        <v>0</v>
      </c>
      <c r="E1353" t="s">
        <v>9979</v>
      </c>
      <c r="F1353" t="s">
        <v>636</v>
      </c>
      <c r="G1353" t="s">
        <v>637</v>
      </c>
      <c r="H1353" s="2">
        <v>0</v>
      </c>
      <c r="I1353" s="2">
        <v>0</v>
      </c>
      <c r="J1353" s="2">
        <v>0</v>
      </c>
      <c r="K1353" s="14">
        <v>38.19</v>
      </c>
      <c r="L1353" s="2">
        <v>0</v>
      </c>
      <c r="M1353" s="2">
        <v>0</v>
      </c>
      <c r="N1353" s="2">
        <v>0</v>
      </c>
      <c r="O1353" s="2">
        <v>4.9646999999999997</v>
      </c>
      <c r="P1353" s="2">
        <v>43.154699999999998</v>
      </c>
      <c r="Q1353"/>
      <c r="R1353" t="s">
        <v>9712</v>
      </c>
      <c r="S1353" t="s">
        <v>9717</v>
      </c>
      <c r="T1353" t="s">
        <v>9724</v>
      </c>
      <c r="U1353" s="2" t="s">
        <v>9715</v>
      </c>
      <c r="V1353" t="s">
        <v>7830</v>
      </c>
    </row>
    <row r="1354" spans="1:22" ht="15.75" hidden="1" thickBot="1" x14ac:dyDescent="0.3">
      <c r="A1354" t="s">
        <v>8267</v>
      </c>
      <c r="B1354" s="12" t="s">
        <v>9923</v>
      </c>
      <c r="C1354" s="20" t="s">
        <v>10024</v>
      </c>
      <c r="D1354" t="s">
        <v>0</v>
      </c>
      <c r="E1354" t="s">
        <v>9978</v>
      </c>
      <c r="F1354" t="s">
        <v>2323</v>
      </c>
      <c r="G1354" t="s">
        <v>2324</v>
      </c>
      <c r="H1354" s="2">
        <v>0</v>
      </c>
      <c r="I1354" s="2">
        <v>0</v>
      </c>
      <c r="J1354" s="2">
        <v>0</v>
      </c>
      <c r="K1354" s="14">
        <v>1.74</v>
      </c>
      <c r="L1354" s="2">
        <v>0</v>
      </c>
      <c r="M1354" s="2">
        <v>0</v>
      </c>
      <c r="N1354" s="2">
        <v>0</v>
      </c>
      <c r="O1354" s="2">
        <v>0.22620000000000001</v>
      </c>
      <c r="P1354" s="2">
        <v>1.9661999999999999</v>
      </c>
      <c r="Q1354"/>
      <c r="R1354" t="s">
        <v>9712</v>
      </c>
      <c r="S1354" t="s">
        <v>9717</v>
      </c>
      <c r="T1354" t="s">
        <v>9724</v>
      </c>
      <c r="U1354" s="2" t="s">
        <v>9715</v>
      </c>
      <c r="V1354" t="s">
        <v>7830</v>
      </c>
    </row>
    <row r="1355" spans="1:22" ht="15.75" hidden="1" thickBot="1" x14ac:dyDescent="0.3">
      <c r="A1355" t="s">
        <v>8267</v>
      </c>
      <c r="B1355" s="12" t="s">
        <v>9923</v>
      </c>
      <c r="C1355" s="20" t="s">
        <v>10024</v>
      </c>
      <c r="D1355" t="s">
        <v>0</v>
      </c>
      <c r="E1355" t="s">
        <v>9977</v>
      </c>
      <c r="F1355" t="s">
        <v>2323</v>
      </c>
      <c r="G1355" t="s">
        <v>2324</v>
      </c>
      <c r="H1355" s="2">
        <v>0</v>
      </c>
      <c r="I1355" s="2">
        <v>0</v>
      </c>
      <c r="J1355" s="2">
        <v>0</v>
      </c>
      <c r="K1355" s="14">
        <v>2.2400000000000002</v>
      </c>
      <c r="L1355" s="2">
        <v>0</v>
      </c>
      <c r="M1355" s="2">
        <v>0</v>
      </c>
      <c r="N1355" s="2">
        <v>0</v>
      </c>
      <c r="O1355" s="2">
        <v>0.29120000000000001</v>
      </c>
      <c r="P1355" s="2">
        <v>2.5312000000000001</v>
      </c>
      <c r="Q1355"/>
      <c r="R1355" t="s">
        <v>9712</v>
      </c>
      <c r="S1355" t="s">
        <v>9717</v>
      </c>
      <c r="T1355" t="s">
        <v>9724</v>
      </c>
      <c r="U1355" s="2" t="s">
        <v>9715</v>
      </c>
      <c r="V1355" t="s">
        <v>7830</v>
      </c>
    </row>
    <row r="1356" spans="1:22" ht="15.75" hidden="1" thickBot="1" x14ac:dyDescent="0.3">
      <c r="A1356" t="s">
        <v>8267</v>
      </c>
      <c r="B1356" s="12" t="s">
        <v>9945</v>
      </c>
      <c r="C1356" s="20" t="s">
        <v>10024</v>
      </c>
      <c r="D1356" t="s">
        <v>0</v>
      </c>
      <c r="E1356" t="s">
        <v>9976</v>
      </c>
      <c r="F1356" t="s">
        <v>2323</v>
      </c>
      <c r="G1356" t="s">
        <v>2324</v>
      </c>
      <c r="H1356" s="2">
        <v>0</v>
      </c>
      <c r="I1356" s="2">
        <v>0</v>
      </c>
      <c r="J1356" s="2">
        <v>0</v>
      </c>
      <c r="K1356" s="14">
        <v>38.25</v>
      </c>
      <c r="L1356" s="2">
        <v>0</v>
      </c>
      <c r="M1356" s="2">
        <v>0</v>
      </c>
      <c r="N1356" s="2">
        <v>0</v>
      </c>
      <c r="O1356" s="2">
        <v>4.9725000000000001</v>
      </c>
      <c r="P1356" s="2">
        <v>43.222499999999997</v>
      </c>
      <c r="Q1356"/>
      <c r="R1356" t="s">
        <v>9712</v>
      </c>
      <c r="S1356" t="s">
        <v>9717</v>
      </c>
      <c r="T1356" t="s">
        <v>9724</v>
      </c>
      <c r="U1356" s="2" t="s">
        <v>9715</v>
      </c>
      <c r="V1356" t="s">
        <v>7830</v>
      </c>
    </row>
    <row r="1357" spans="1:22" ht="15.75" hidden="1" thickBot="1" x14ac:dyDescent="0.3">
      <c r="A1357" t="s">
        <v>8267</v>
      </c>
      <c r="B1357" s="12" t="s">
        <v>9923</v>
      </c>
      <c r="C1357" s="20" t="s">
        <v>10024</v>
      </c>
      <c r="D1357" t="s">
        <v>0</v>
      </c>
      <c r="E1357" t="s">
        <v>9975</v>
      </c>
      <c r="F1357" t="s">
        <v>636</v>
      </c>
      <c r="G1357" t="s">
        <v>637</v>
      </c>
      <c r="H1357" s="2">
        <v>0</v>
      </c>
      <c r="I1357" s="2">
        <v>0</v>
      </c>
      <c r="J1357" s="2">
        <v>0</v>
      </c>
      <c r="K1357" s="14">
        <v>44.25</v>
      </c>
      <c r="L1357" s="2">
        <v>0</v>
      </c>
      <c r="M1357" s="2">
        <v>0</v>
      </c>
      <c r="N1357" s="2">
        <v>0</v>
      </c>
      <c r="O1357" s="2">
        <v>5.7525000000000004</v>
      </c>
      <c r="P1357" s="2">
        <v>50.002499999999998</v>
      </c>
      <c r="Q1357"/>
      <c r="R1357" t="s">
        <v>9712</v>
      </c>
      <c r="S1357" t="s">
        <v>9717</v>
      </c>
      <c r="T1357" t="s">
        <v>9724</v>
      </c>
      <c r="U1357" s="2" t="s">
        <v>9715</v>
      </c>
      <c r="V1357" t="s">
        <v>7830</v>
      </c>
    </row>
    <row r="1358" spans="1:22" ht="15.75" hidden="1" thickBot="1" x14ac:dyDescent="0.3">
      <c r="A1358" t="s">
        <v>8267</v>
      </c>
      <c r="B1358" s="12" t="s">
        <v>9920</v>
      </c>
      <c r="C1358" s="20" t="s">
        <v>10024</v>
      </c>
      <c r="D1358" t="s">
        <v>0</v>
      </c>
      <c r="E1358" t="s">
        <v>9974</v>
      </c>
      <c r="F1358" t="s">
        <v>1328</v>
      </c>
      <c r="G1358" t="s">
        <v>1329</v>
      </c>
      <c r="H1358" s="2">
        <v>0</v>
      </c>
      <c r="I1358" s="2">
        <v>0</v>
      </c>
      <c r="J1358" s="2">
        <v>0</v>
      </c>
      <c r="K1358" s="14">
        <v>1.73</v>
      </c>
      <c r="L1358" s="2">
        <v>0</v>
      </c>
      <c r="M1358" s="2">
        <v>0</v>
      </c>
      <c r="N1358" s="2">
        <v>0</v>
      </c>
      <c r="O1358" s="2">
        <v>0.22490000000000002</v>
      </c>
      <c r="P1358" s="2">
        <v>1.9549000000000001</v>
      </c>
      <c r="Q1358"/>
      <c r="R1358" t="s">
        <v>9712</v>
      </c>
      <c r="S1358" t="s">
        <v>9717</v>
      </c>
      <c r="T1358" t="s">
        <v>9724</v>
      </c>
      <c r="U1358" s="2" t="s">
        <v>9715</v>
      </c>
      <c r="V1358" t="s">
        <v>7830</v>
      </c>
    </row>
    <row r="1359" spans="1:22" ht="15.75" hidden="1" thickBot="1" x14ac:dyDescent="0.3">
      <c r="A1359" t="s">
        <v>8267</v>
      </c>
      <c r="B1359" s="12" t="s">
        <v>9924</v>
      </c>
      <c r="C1359" s="20" t="s">
        <v>10024</v>
      </c>
      <c r="D1359" t="s">
        <v>0</v>
      </c>
      <c r="E1359" t="s">
        <v>9973</v>
      </c>
      <c r="F1359" t="s">
        <v>1328</v>
      </c>
      <c r="G1359" t="s">
        <v>1329</v>
      </c>
      <c r="H1359" s="2">
        <v>0</v>
      </c>
      <c r="I1359" s="2">
        <v>0</v>
      </c>
      <c r="J1359" s="2">
        <v>0</v>
      </c>
      <c r="K1359" s="14">
        <v>121.65</v>
      </c>
      <c r="L1359" s="2">
        <v>0</v>
      </c>
      <c r="M1359" s="2">
        <v>0</v>
      </c>
      <c r="N1359" s="2">
        <v>0</v>
      </c>
      <c r="O1359" s="2">
        <v>15.814500000000001</v>
      </c>
      <c r="P1359" s="2">
        <v>137.46450000000002</v>
      </c>
      <c r="Q1359"/>
      <c r="R1359" t="s">
        <v>9712</v>
      </c>
      <c r="S1359" t="s">
        <v>9717</v>
      </c>
      <c r="T1359" t="s">
        <v>9724</v>
      </c>
      <c r="U1359" s="2" t="s">
        <v>9715</v>
      </c>
      <c r="V1359" t="s">
        <v>7830</v>
      </c>
    </row>
    <row r="1360" spans="1:22" ht="15.75" hidden="1" thickBot="1" x14ac:dyDescent="0.3">
      <c r="A1360" t="s">
        <v>8267</v>
      </c>
      <c r="B1360" s="12" t="s">
        <v>9924</v>
      </c>
      <c r="C1360" s="20" t="s">
        <v>10024</v>
      </c>
      <c r="D1360" t="s">
        <v>0</v>
      </c>
      <c r="E1360" t="s">
        <v>9972</v>
      </c>
      <c r="F1360" t="s">
        <v>2323</v>
      </c>
      <c r="G1360" t="s">
        <v>2324</v>
      </c>
      <c r="H1360" s="2">
        <v>0</v>
      </c>
      <c r="I1360" s="2">
        <v>0</v>
      </c>
      <c r="J1360" s="2">
        <v>0</v>
      </c>
      <c r="K1360" s="14">
        <v>0.4</v>
      </c>
      <c r="L1360" s="2">
        <v>0</v>
      </c>
      <c r="M1360" s="2">
        <v>0</v>
      </c>
      <c r="N1360" s="2">
        <v>0</v>
      </c>
      <c r="O1360" s="2">
        <v>5.2000000000000005E-2</v>
      </c>
      <c r="P1360" s="2">
        <v>0.45200000000000001</v>
      </c>
      <c r="Q1360"/>
      <c r="R1360" t="s">
        <v>9712</v>
      </c>
      <c r="S1360" t="s">
        <v>9717</v>
      </c>
      <c r="T1360" t="s">
        <v>9724</v>
      </c>
      <c r="U1360" s="2" t="s">
        <v>9715</v>
      </c>
      <c r="V1360" t="s">
        <v>7830</v>
      </c>
    </row>
    <row r="1361" spans="1:22" ht="15.75" hidden="1" thickBot="1" x14ac:dyDescent="0.3">
      <c r="A1361" t="s">
        <v>8267</v>
      </c>
      <c r="B1361" s="12" t="s">
        <v>9887</v>
      </c>
      <c r="C1361" s="20" t="s">
        <v>10024</v>
      </c>
      <c r="D1361" t="s">
        <v>0</v>
      </c>
      <c r="E1361" t="s">
        <v>9971</v>
      </c>
      <c r="F1361" t="s">
        <v>2323</v>
      </c>
      <c r="G1361" t="s">
        <v>2324</v>
      </c>
      <c r="H1361" s="2">
        <v>0</v>
      </c>
      <c r="I1361" s="2">
        <v>0</v>
      </c>
      <c r="J1361" s="2">
        <v>0</v>
      </c>
      <c r="K1361" s="14">
        <v>5</v>
      </c>
      <c r="L1361" s="2">
        <v>0</v>
      </c>
      <c r="M1361" s="2">
        <v>0</v>
      </c>
      <c r="N1361" s="2">
        <v>0</v>
      </c>
      <c r="O1361" s="2">
        <v>0.65</v>
      </c>
      <c r="P1361" s="2">
        <v>5.65</v>
      </c>
      <c r="Q1361"/>
      <c r="R1361" t="s">
        <v>9712</v>
      </c>
      <c r="S1361" t="s">
        <v>9717</v>
      </c>
      <c r="T1361" t="s">
        <v>9724</v>
      </c>
      <c r="U1361" s="2" t="s">
        <v>9715</v>
      </c>
      <c r="V1361" t="s">
        <v>7830</v>
      </c>
    </row>
    <row r="1362" spans="1:22" ht="15.75" hidden="1" thickBot="1" x14ac:dyDescent="0.3">
      <c r="A1362" t="s">
        <v>8267</v>
      </c>
      <c r="B1362" s="12" t="s">
        <v>9906</v>
      </c>
      <c r="C1362" s="20" t="s">
        <v>10024</v>
      </c>
      <c r="D1362" t="s">
        <v>0</v>
      </c>
      <c r="E1362" t="s">
        <v>9970</v>
      </c>
      <c r="F1362" t="s">
        <v>2323</v>
      </c>
      <c r="G1362" t="s">
        <v>2324</v>
      </c>
      <c r="H1362" s="2">
        <v>0</v>
      </c>
      <c r="I1362" s="2">
        <v>0</v>
      </c>
      <c r="J1362" s="2">
        <v>0</v>
      </c>
      <c r="K1362" s="14">
        <v>0.24</v>
      </c>
      <c r="L1362" s="2">
        <v>0</v>
      </c>
      <c r="M1362" s="2">
        <v>0</v>
      </c>
      <c r="N1362" s="2">
        <v>0</v>
      </c>
      <c r="O1362" s="2">
        <v>3.1199999999999999E-2</v>
      </c>
      <c r="P1362" s="2">
        <v>0.2712</v>
      </c>
      <c r="Q1362"/>
      <c r="R1362" t="s">
        <v>9712</v>
      </c>
      <c r="S1362" t="s">
        <v>9717</v>
      </c>
      <c r="T1362" t="s">
        <v>9724</v>
      </c>
      <c r="U1362" s="2" t="s">
        <v>9715</v>
      </c>
      <c r="V1362" t="s">
        <v>7830</v>
      </c>
    </row>
    <row r="1363" spans="1:22" ht="15.75" hidden="1" thickBot="1" x14ac:dyDescent="0.3">
      <c r="A1363" t="s">
        <v>8267</v>
      </c>
      <c r="B1363" s="12" t="s">
        <v>9902</v>
      </c>
      <c r="C1363" s="20" t="s">
        <v>10024</v>
      </c>
      <c r="D1363" t="s">
        <v>0</v>
      </c>
      <c r="E1363" t="s">
        <v>9969</v>
      </c>
      <c r="F1363" t="s">
        <v>2323</v>
      </c>
      <c r="G1363" t="s">
        <v>2324</v>
      </c>
      <c r="H1363" s="2">
        <v>0</v>
      </c>
      <c r="I1363" s="2">
        <v>0</v>
      </c>
      <c r="J1363" s="2">
        <v>0</v>
      </c>
      <c r="K1363" s="14">
        <v>15.48</v>
      </c>
      <c r="L1363" s="2">
        <v>0</v>
      </c>
      <c r="M1363" s="2">
        <v>0</v>
      </c>
      <c r="N1363" s="2">
        <v>0</v>
      </c>
      <c r="O1363" s="2">
        <v>2.0124</v>
      </c>
      <c r="P1363" s="2">
        <v>17.4924</v>
      </c>
      <c r="Q1363"/>
      <c r="R1363" t="s">
        <v>9712</v>
      </c>
      <c r="S1363" t="s">
        <v>9717</v>
      </c>
      <c r="T1363" t="s">
        <v>9724</v>
      </c>
      <c r="U1363" s="2" t="s">
        <v>9715</v>
      </c>
      <c r="V1363" t="s">
        <v>7830</v>
      </c>
    </row>
    <row r="1364" spans="1:22" ht="15.75" hidden="1" thickBot="1" x14ac:dyDescent="0.3">
      <c r="A1364" t="s">
        <v>8267</v>
      </c>
      <c r="B1364" s="12" t="s">
        <v>9920</v>
      </c>
      <c r="C1364" s="20" t="s">
        <v>10024</v>
      </c>
      <c r="D1364" t="s">
        <v>0</v>
      </c>
      <c r="E1364" t="s">
        <v>9968</v>
      </c>
      <c r="F1364" t="s">
        <v>636</v>
      </c>
      <c r="G1364" t="s">
        <v>637</v>
      </c>
      <c r="H1364" s="2">
        <v>0</v>
      </c>
      <c r="I1364" s="2">
        <v>0</v>
      </c>
      <c r="J1364" s="2">
        <v>0</v>
      </c>
      <c r="K1364" s="14">
        <v>24.15</v>
      </c>
      <c r="L1364" s="2">
        <v>0</v>
      </c>
      <c r="M1364" s="2">
        <v>0</v>
      </c>
      <c r="N1364" s="2">
        <v>0</v>
      </c>
      <c r="O1364" s="2">
        <v>3.1395</v>
      </c>
      <c r="P1364" s="2">
        <v>27.289499999999997</v>
      </c>
      <c r="Q1364"/>
      <c r="R1364" t="s">
        <v>9712</v>
      </c>
      <c r="S1364" t="s">
        <v>9717</v>
      </c>
      <c r="T1364" t="s">
        <v>9724</v>
      </c>
      <c r="U1364" s="2" t="s">
        <v>9715</v>
      </c>
      <c r="V1364" t="s">
        <v>7830</v>
      </c>
    </row>
    <row r="1365" spans="1:22" ht="15.75" hidden="1" thickBot="1" x14ac:dyDescent="0.3">
      <c r="A1365" t="s">
        <v>8267</v>
      </c>
      <c r="B1365" s="12" t="s">
        <v>9945</v>
      </c>
      <c r="C1365" t="s">
        <v>7503</v>
      </c>
      <c r="D1365" t="s">
        <v>0</v>
      </c>
      <c r="E1365">
        <v>5166</v>
      </c>
      <c r="F1365" t="s">
        <v>8871</v>
      </c>
      <c r="G1365" t="s">
        <v>8872</v>
      </c>
      <c r="H1365" s="2">
        <v>0</v>
      </c>
      <c r="I1365" s="2">
        <v>0</v>
      </c>
      <c r="J1365" s="2">
        <v>0</v>
      </c>
      <c r="K1365" s="14">
        <v>99.29</v>
      </c>
      <c r="L1365" s="2">
        <v>0</v>
      </c>
      <c r="M1365" s="2">
        <v>0</v>
      </c>
      <c r="N1365" s="2">
        <v>0</v>
      </c>
      <c r="O1365" s="2">
        <v>12.907700000000002</v>
      </c>
      <c r="P1365" s="2">
        <v>112.19770000000001</v>
      </c>
      <c r="Q1365"/>
      <c r="R1365" t="s">
        <v>9712</v>
      </c>
      <c r="S1365" t="s">
        <v>9717</v>
      </c>
      <c r="T1365" t="s">
        <v>9724</v>
      </c>
      <c r="U1365" s="2" t="s">
        <v>9715</v>
      </c>
      <c r="V1365" t="s">
        <v>7830</v>
      </c>
    </row>
    <row r="1366" spans="1:22" ht="15.75" hidden="1" thickBot="1" x14ac:dyDescent="0.3">
      <c r="A1366" t="s">
        <v>8267</v>
      </c>
      <c r="B1366" s="12" t="s">
        <v>9945</v>
      </c>
      <c r="C1366" t="s">
        <v>7503</v>
      </c>
      <c r="D1366" t="s">
        <v>0</v>
      </c>
      <c r="E1366">
        <v>19330</v>
      </c>
      <c r="F1366" t="s">
        <v>8881</v>
      </c>
      <c r="G1366" t="s">
        <v>8882</v>
      </c>
      <c r="H1366" s="2">
        <v>0</v>
      </c>
      <c r="I1366" s="2">
        <v>0</v>
      </c>
      <c r="J1366" s="2">
        <v>0</v>
      </c>
      <c r="K1366" s="14">
        <v>161.30000000000001</v>
      </c>
      <c r="L1366" s="2">
        <v>0</v>
      </c>
      <c r="M1366" s="2">
        <v>0</v>
      </c>
      <c r="N1366" s="2">
        <v>0</v>
      </c>
      <c r="O1366" s="2">
        <v>20.969000000000001</v>
      </c>
      <c r="P1366" s="2">
        <v>182.26900000000001</v>
      </c>
      <c r="Q1366"/>
      <c r="R1366" t="s">
        <v>9712</v>
      </c>
      <c r="S1366" t="s">
        <v>9717</v>
      </c>
      <c r="T1366" t="s">
        <v>9724</v>
      </c>
      <c r="U1366" s="2" t="s">
        <v>9715</v>
      </c>
      <c r="V1366" t="s">
        <v>7830</v>
      </c>
    </row>
    <row r="1367" spans="1:22" ht="15.75" hidden="1" thickBot="1" x14ac:dyDescent="0.3">
      <c r="A1367" t="s">
        <v>8267</v>
      </c>
      <c r="B1367" s="12" t="s">
        <v>9945</v>
      </c>
      <c r="C1367" t="s">
        <v>7503</v>
      </c>
      <c r="D1367" t="s">
        <v>0</v>
      </c>
      <c r="E1367">
        <v>1372</v>
      </c>
      <c r="F1367" t="s">
        <v>6678</v>
      </c>
      <c r="G1367" t="s">
        <v>6679</v>
      </c>
      <c r="H1367" s="2">
        <v>0</v>
      </c>
      <c r="I1367" s="2">
        <v>0</v>
      </c>
      <c r="J1367" s="2">
        <v>0</v>
      </c>
      <c r="K1367" s="14">
        <v>489</v>
      </c>
      <c r="L1367" s="2">
        <v>0</v>
      </c>
      <c r="M1367" s="2">
        <v>0</v>
      </c>
      <c r="N1367" s="2">
        <v>0</v>
      </c>
      <c r="O1367" s="2">
        <v>63.57</v>
      </c>
      <c r="P1367" s="2">
        <v>552.57000000000005</v>
      </c>
      <c r="Q1367"/>
      <c r="R1367" t="s">
        <v>9712</v>
      </c>
      <c r="S1367" t="s">
        <v>9717</v>
      </c>
      <c r="T1367" t="s">
        <v>9724</v>
      </c>
      <c r="U1367" s="2" t="s">
        <v>9715</v>
      </c>
      <c r="V1367" t="s">
        <v>7830</v>
      </c>
    </row>
    <row r="1368" spans="1:22" ht="15.75" hidden="1" thickBot="1" x14ac:dyDescent="0.3">
      <c r="A1368" t="s">
        <v>8267</v>
      </c>
      <c r="B1368" s="12" t="s">
        <v>9945</v>
      </c>
      <c r="C1368" t="s">
        <v>7503</v>
      </c>
      <c r="D1368" t="s">
        <v>0</v>
      </c>
      <c r="E1368">
        <v>1090</v>
      </c>
      <c r="F1368" t="s">
        <v>8977</v>
      </c>
      <c r="G1368" t="s">
        <v>8978</v>
      </c>
      <c r="H1368" s="2">
        <v>1.48</v>
      </c>
      <c r="I1368" s="2">
        <v>0</v>
      </c>
      <c r="J1368" s="2">
        <v>0</v>
      </c>
      <c r="K1368" s="14">
        <v>16.39</v>
      </c>
      <c r="L1368" s="2">
        <v>0</v>
      </c>
      <c r="M1368" s="2">
        <v>0</v>
      </c>
      <c r="N1368" s="2">
        <v>0</v>
      </c>
      <c r="O1368" s="2">
        <v>2.1307</v>
      </c>
      <c r="P1368" s="2">
        <v>20.000700000000002</v>
      </c>
      <c r="Q1368"/>
      <c r="R1368" t="s">
        <v>9712</v>
      </c>
      <c r="S1368" t="s">
        <v>9717</v>
      </c>
      <c r="T1368" t="s">
        <v>9724</v>
      </c>
      <c r="U1368" s="2" t="s">
        <v>9715</v>
      </c>
      <c r="V1368" t="s">
        <v>7830</v>
      </c>
    </row>
    <row r="1369" spans="1:22" ht="15.75" hidden="1" thickBot="1" x14ac:dyDescent="0.3">
      <c r="A1369" t="s">
        <v>8267</v>
      </c>
      <c r="B1369" s="12" t="s">
        <v>9937</v>
      </c>
      <c r="C1369" t="s">
        <v>7503</v>
      </c>
      <c r="D1369" t="s">
        <v>0</v>
      </c>
      <c r="E1369">
        <v>44482</v>
      </c>
      <c r="F1369" t="s">
        <v>6776</v>
      </c>
      <c r="G1369" t="s">
        <v>6777</v>
      </c>
      <c r="H1369" s="2">
        <v>0</v>
      </c>
      <c r="I1369" s="2">
        <v>0</v>
      </c>
      <c r="J1369" s="2">
        <v>0</v>
      </c>
      <c r="K1369" s="14">
        <v>6.35</v>
      </c>
      <c r="L1369" s="2">
        <v>0</v>
      </c>
      <c r="M1369" s="2">
        <v>0</v>
      </c>
      <c r="N1369" s="2">
        <v>0</v>
      </c>
      <c r="O1369" s="2">
        <v>0.82550000000000001</v>
      </c>
      <c r="P1369" s="2">
        <v>7.1754999999999995</v>
      </c>
      <c r="Q1369"/>
      <c r="R1369" t="s">
        <v>9712</v>
      </c>
      <c r="S1369" t="s">
        <v>9717</v>
      </c>
      <c r="T1369" t="s">
        <v>9724</v>
      </c>
      <c r="U1369" s="2" t="s">
        <v>9715</v>
      </c>
      <c r="V1369" t="s">
        <v>7830</v>
      </c>
    </row>
    <row r="1370" spans="1:22" ht="15.75" hidden="1" thickBot="1" x14ac:dyDescent="0.3">
      <c r="A1370" t="s">
        <v>8267</v>
      </c>
      <c r="B1370" s="12" t="s">
        <v>9937</v>
      </c>
      <c r="C1370" t="s">
        <v>7503</v>
      </c>
      <c r="D1370" t="s">
        <v>0</v>
      </c>
      <c r="E1370">
        <v>44479</v>
      </c>
      <c r="F1370" t="s">
        <v>6776</v>
      </c>
      <c r="G1370" t="s">
        <v>6777</v>
      </c>
      <c r="H1370" s="2">
        <v>0</v>
      </c>
      <c r="I1370" s="2">
        <v>0</v>
      </c>
      <c r="J1370" s="2">
        <v>0</v>
      </c>
      <c r="K1370" s="14">
        <v>18.66</v>
      </c>
      <c r="L1370" s="2">
        <v>0</v>
      </c>
      <c r="M1370" s="2">
        <v>0</v>
      </c>
      <c r="N1370" s="2">
        <v>0</v>
      </c>
      <c r="O1370" s="2">
        <v>2.4258000000000002</v>
      </c>
      <c r="P1370" s="2">
        <v>21.085799999999999</v>
      </c>
      <c r="Q1370"/>
      <c r="R1370" t="s">
        <v>9712</v>
      </c>
      <c r="S1370" t="s">
        <v>9717</v>
      </c>
      <c r="T1370" t="s">
        <v>9724</v>
      </c>
      <c r="U1370" s="2" t="s">
        <v>9715</v>
      </c>
      <c r="V1370" t="s">
        <v>7830</v>
      </c>
    </row>
    <row r="1371" spans="1:22" ht="15.75" hidden="1" thickBot="1" x14ac:dyDescent="0.3">
      <c r="A1371" t="s">
        <v>8267</v>
      </c>
      <c r="B1371" s="12" t="s">
        <v>9937</v>
      </c>
      <c r="C1371" t="s">
        <v>7503</v>
      </c>
      <c r="D1371" t="s">
        <v>0</v>
      </c>
      <c r="E1371">
        <v>13394</v>
      </c>
      <c r="F1371" t="s">
        <v>8931</v>
      </c>
      <c r="G1371" t="s">
        <v>8932</v>
      </c>
      <c r="H1371" s="2">
        <v>0</v>
      </c>
      <c r="I1371" s="2">
        <v>0</v>
      </c>
      <c r="J1371" s="2">
        <v>0</v>
      </c>
      <c r="K1371" s="14">
        <v>52.4</v>
      </c>
      <c r="L1371" s="2">
        <v>0</v>
      </c>
      <c r="M1371" s="2">
        <v>0</v>
      </c>
      <c r="N1371" s="2">
        <v>0</v>
      </c>
      <c r="O1371" s="2">
        <v>6.8120000000000003</v>
      </c>
      <c r="P1371" s="2">
        <v>59.211999999999996</v>
      </c>
      <c r="Q1371"/>
      <c r="R1371" t="s">
        <v>9712</v>
      </c>
      <c r="S1371" t="s">
        <v>9717</v>
      </c>
      <c r="T1371" t="s">
        <v>9724</v>
      </c>
      <c r="U1371" s="2" t="s">
        <v>9715</v>
      </c>
      <c r="V1371" t="s">
        <v>7830</v>
      </c>
    </row>
    <row r="1372" spans="1:22" ht="15.75" hidden="1" thickBot="1" x14ac:dyDescent="0.3">
      <c r="A1372" t="s">
        <v>8267</v>
      </c>
      <c r="B1372" s="12" t="s">
        <v>9937</v>
      </c>
      <c r="C1372" t="s">
        <v>7503</v>
      </c>
      <c r="D1372" t="s">
        <v>0</v>
      </c>
      <c r="E1372">
        <v>13399</v>
      </c>
      <c r="F1372" t="s">
        <v>8931</v>
      </c>
      <c r="G1372" t="s">
        <v>8932</v>
      </c>
      <c r="H1372" s="2">
        <v>0</v>
      </c>
      <c r="I1372" s="2">
        <v>0</v>
      </c>
      <c r="J1372" s="2">
        <v>0</v>
      </c>
      <c r="K1372" s="14">
        <v>13.74</v>
      </c>
      <c r="L1372" s="2">
        <v>0</v>
      </c>
      <c r="M1372" s="2">
        <v>0</v>
      </c>
      <c r="N1372" s="2">
        <v>0</v>
      </c>
      <c r="O1372" s="2">
        <v>1.7862</v>
      </c>
      <c r="P1372" s="2">
        <v>15.526199999999999</v>
      </c>
      <c r="Q1372"/>
      <c r="R1372" t="s">
        <v>9712</v>
      </c>
      <c r="S1372" t="s">
        <v>9717</v>
      </c>
      <c r="T1372" t="s">
        <v>9724</v>
      </c>
      <c r="U1372" s="2" t="s">
        <v>9715</v>
      </c>
      <c r="V1372" t="s">
        <v>7830</v>
      </c>
    </row>
    <row r="1373" spans="1:22" ht="15.75" hidden="1" thickBot="1" x14ac:dyDescent="0.3">
      <c r="A1373" t="s">
        <v>8267</v>
      </c>
      <c r="B1373" s="12" t="s">
        <v>9937</v>
      </c>
      <c r="C1373" t="s">
        <v>7503</v>
      </c>
      <c r="D1373" t="s">
        <v>0</v>
      </c>
      <c r="E1373">
        <v>5105</v>
      </c>
      <c r="F1373" t="s">
        <v>8871</v>
      </c>
      <c r="G1373" t="s">
        <v>8872</v>
      </c>
      <c r="H1373" s="2">
        <v>0</v>
      </c>
      <c r="I1373" s="2">
        <v>0</v>
      </c>
      <c r="J1373" s="2">
        <v>0</v>
      </c>
      <c r="K1373" s="14">
        <v>27.35</v>
      </c>
      <c r="L1373" s="2">
        <v>0</v>
      </c>
      <c r="M1373" s="2">
        <v>0</v>
      </c>
      <c r="N1373" s="2">
        <v>0</v>
      </c>
      <c r="O1373" s="2">
        <v>3.5555000000000003</v>
      </c>
      <c r="P1373" s="2">
        <v>30.905500000000004</v>
      </c>
      <c r="Q1373"/>
      <c r="R1373" t="s">
        <v>9712</v>
      </c>
      <c r="S1373" t="s">
        <v>9717</v>
      </c>
      <c r="T1373" t="s">
        <v>9724</v>
      </c>
      <c r="U1373" s="2" t="s">
        <v>9715</v>
      </c>
      <c r="V1373" t="s">
        <v>7830</v>
      </c>
    </row>
    <row r="1374" spans="1:22" ht="15.75" hidden="1" thickBot="1" x14ac:dyDescent="0.3">
      <c r="A1374" t="s">
        <v>8267</v>
      </c>
      <c r="B1374" s="12" t="s">
        <v>9937</v>
      </c>
      <c r="C1374" t="s">
        <v>7503</v>
      </c>
      <c r="D1374" t="s">
        <v>0</v>
      </c>
      <c r="E1374">
        <v>988</v>
      </c>
      <c r="F1374" t="s">
        <v>8977</v>
      </c>
      <c r="G1374" t="s">
        <v>8978</v>
      </c>
      <c r="H1374" s="2">
        <v>0.76</v>
      </c>
      <c r="I1374" s="2">
        <v>0</v>
      </c>
      <c r="J1374" s="2">
        <v>0</v>
      </c>
      <c r="K1374" s="14">
        <v>8.18</v>
      </c>
      <c r="L1374" s="2">
        <v>0</v>
      </c>
      <c r="M1374" s="2">
        <v>0</v>
      </c>
      <c r="N1374" s="2">
        <v>0</v>
      </c>
      <c r="O1374" s="2">
        <v>1.0633999999999999</v>
      </c>
      <c r="P1374" s="2">
        <v>10.003399999999999</v>
      </c>
      <c r="Q1374"/>
      <c r="R1374" t="s">
        <v>9712</v>
      </c>
      <c r="S1374" t="s">
        <v>9717</v>
      </c>
      <c r="T1374" t="s">
        <v>9724</v>
      </c>
      <c r="U1374" s="2" t="s">
        <v>9715</v>
      </c>
      <c r="V1374" t="s">
        <v>7830</v>
      </c>
    </row>
    <row r="1375" spans="1:22" ht="15.75" hidden="1" thickBot="1" x14ac:dyDescent="0.3">
      <c r="A1375" t="s">
        <v>8267</v>
      </c>
      <c r="B1375" s="12" t="s">
        <v>9937</v>
      </c>
      <c r="C1375" t="s">
        <v>7503</v>
      </c>
      <c r="D1375" t="s">
        <v>0</v>
      </c>
      <c r="E1375">
        <v>1002</v>
      </c>
      <c r="F1375" t="s">
        <v>8977</v>
      </c>
      <c r="G1375" t="s">
        <v>8978</v>
      </c>
      <c r="H1375" s="2">
        <v>1.5</v>
      </c>
      <c r="I1375" s="2">
        <v>0</v>
      </c>
      <c r="J1375" s="2">
        <v>0</v>
      </c>
      <c r="K1375" s="14">
        <v>16.37</v>
      </c>
      <c r="L1375" s="2">
        <v>0</v>
      </c>
      <c r="M1375" s="2">
        <v>0</v>
      </c>
      <c r="N1375" s="2">
        <v>0</v>
      </c>
      <c r="O1375" s="2">
        <v>2.1281000000000003</v>
      </c>
      <c r="P1375" s="2">
        <v>19.998100000000001</v>
      </c>
      <c r="Q1375"/>
      <c r="R1375" t="s">
        <v>9712</v>
      </c>
      <c r="S1375" t="s">
        <v>9717</v>
      </c>
      <c r="T1375" t="s">
        <v>9724</v>
      </c>
      <c r="U1375" s="2" t="s">
        <v>9715</v>
      </c>
      <c r="V1375" t="s">
        <v>7830</v>
      </c>
    </row>
    <row r="1376" spans="1:22" ht="15.75" hidden="1" thickBot="1" x14ac:dyDescent="0.3">
      <c r="A1376" t="s">
        <v>8267</v>
      </c>
      <c r="B1376" s="12" t="s">
        <v>9937</v>
      </c>
      <c r="C1376" t="s">
        <v>7503</v>
      </c>
      <c r="D1376" t="s">
        <v>0</v>
      </c>
      <c r="E1376">
        <v>19310</v>
      </c>
      <c r="F1376" t="s">
        <v>8881</v>
      </c>
      <c r="G1376" t="s">
        <v>8882</v>
      </c>
      <c r="H1376" s="2">
        <v>0</v>
      </c>
      <c r="I1376" s="2">
        <v>0</v>
      </c>
      <c r="J1376" s="2">
        <v>0</v>
      </c>
      <c r="K1376" s="14">
        <v>39.6</v>
      </c>
      <c r="L1376" s="2">
        <v>0</v>
      </c>
      <c r="M1376" s="2">
        <v>0</v>
      </c>
      <c r="N1376" s="2">
        <v>0</v>
      </c>
      <c r="O1376" s="2">
        <v>5.1480000000000006</v>
      </c>
      <c r="P1376" s="2">
        <v>44.748000000000005</v>
      </c>
      <c r="Q1376"/>
      <c r="R1376" t="s">
        <v>9712</v>
      </c>
      <c r="S1376" t="s">
        <v>9717</v>
      </c>
      <c r="T1376" t="s">
        <v>9724</v>
      </c>
      <c r="U1376" s="2" t="s">
        <v>9715</v>
      </c>
      <c r="V1376" t="s">
        <v>7830</v>
      </c>
    </row>
    <row r="1377" spans="1:22" ht="15.75" hidden="1" thickBot="1" x14ac:dyDescent="0.3">
      <c r="A1377" t="s">
        <v>8267</v>
      </c>
      <c r="B1377" s="12" t="s">
        <v>9932</v>
      </c>
      <c r="C1377" t="s">
        <v>7503</v>
      </c>
      <c r="D1377" t="s">
        <v>0</v>
      </c>
      <c r="E1377">
        <v>911</v>
      </c>
      <c r="F1377" t="s">
        <v>8977</v>
      </c>
      <c r="G1377" t="s">
        <v>8978</v>
      </c>
      <c r="H1377" s="2">
        <v>1.48</v>
      </c>
      <c r="I1377" s="2">
        <v>0</v>
      </c>
      <c r="J1377" s="2">
        <v>0</v>
      </c>
      <c r="K1377" s="14">
        <v>16.39</v>
      </c>
      <c r="L1377" s="2">
        <v>0</v>
      </c>
      <c r="M1377" s="2">
        <v>0</v>
      </c>
      <c r="N1377" s="2">
        <v>0</v>
      </c>
      <c r="O1377" s="2">
        <v>2.1307</v>
      </c>
      <c r="P1377" s="2">
        <v>20.000700000000002</v>
      </c>
      <c r="Q1377"/>
      <c r="R1377" t="s">
        <v>9712</v>
      </c>
      <c r="S1377" t="s">
        <v>9717</v>
      </c>
      <c r="T1377" t="s">
        <v>9724</v>
      </c>
      <c r="U1377" s="2" t="s">
        <v>9715</v>
      </c>
      <c r="V1377" t="s">
        <v>7830</v>
      </c>
    </row>
    <row r="1378" spans="1:22" ht="15.75" hidden="1" thickBot="1" x14ac:dyDescent="0.3">
      <c r="A1378" t="s">
        <v>8267</v>
      </c>
      <c r="B1378" s="12" t="s">
        <v>9932</v>
      </c>
      <c r="C1378" t="s">
        <v>7503</v>
      </c>
      <c r="D1378" t="s">
        <v>0</v>
      </c>
      <c r="E1378">
        <v>48646</v>
      </c>
      <c r="F1378" t="s">
        <v>1446</v>
      </c>
      <c r="G1378" t="s">
        <v>1447</v>
      </c>
      <c r="H1378" s="2">
        <v>1.0899999999999999</v>
      </c>
      <c r="I1378" s="2">
        <v>0</v>
      </c>
      <c r="J1378" s="2">
        <v>0</v>
      </c>
      <c r="K1378" s="14">
        <v>12.31</v>
      </c>
      <c r="L1378" s="2">
        <v>0</v>
      </c>
      <c r="M1378" s="2">
        <v>0</v>
      </c>
      <c r="N1378" s="2">
        <v>0</v>
      </c>
      <c r="O1378" s="2">
        <v>1.6003000000000001</v>
      </c>
      <c r="P1378" s="2">
        <v>15.000300000000001</v>
      </c>
      <c r="Q1378"/>
      <c r="R1378" t="s">
        <v>9712</v>
      </c>
      <c r="S1378" t="s">
        <v>9717</v>
      </c>
      <c r="T1378" t="s">
        <v>9724</v>
      </c>
      <c r="U1378" s="2" t="s">
        <v>9715</v>
      </c>
      <c r="V1378" t="s">
        <v>7830</v>
      </c>
    </row>
    <row r="1379" spans="1:22" ht="15.75" hidden="1" thickBot="1" x14ac:dyDescent="0.3">
      <c r="A1379" t="s">
        <v>8267</v>
      </c>
      <c r="B1379" s="12" t="s">
        <v>9929</v>
      </c>
      <c r="C1379" t="s">
        <v>7503</v>
      </c>
      <c r="D1379" t="s">
        <v>0</v>
      </c>
      <c r="E1379">
        <v>35</v>
      </c>
      <c r="F1379" t="s">
        <v>9959</v>
      </c>
      <c r="G1379" t="s">
        <v>9960</v>
      </c>
      <c r="H1379" s="2">
        <v>0</v>
      </c>
      <c r="I1379" s="2">
        <v>0</v>
      </c>
      <c r="J1379" s="2">
        <v>0</v>
      </c>
      <c r="K1379" s="14">
        <v>21</v>
      </c>
      <c r="L1379" s="2">
        <v>0</v>
      </c>
      <c r="M1379" s="2">
        <v>0</v>
      </c>
      <c r="N1379" s="2">
        <v>0</v>
      </c>
      <c r="O1379" s="2">
        <v>2.73</v>
      </c>
      <c r="P1379" s="2">
        <v>23.73</v>
      </c>
      <c r="Q1379"/>
      <c r="R1379" t="s">
        <v>9712</v>
      </c>
      <c r="S1379" t="s">
        <v>9717</v>
      </c>
      <c r="T1379" t="s">
        <v>9724</v>
      </c>
      <c r="U1379" s="2" t="s">
        <v>9715</v>
      </c>
      <c r="V1379" t="s">
        <v>7830</v>
      </c>
    </row>
    <row r="1380" spans="1:22" ht="15.75" hidden="1" thickBot="1" x14ac:dyDescent="0.3">
      <c r="A1380" t="s">
        <v>8267</v>
      </c>
      <c r="B1380" s="12" t="s">
        <v>9929</v>
      </c>
      <c r="C1380" t="s">
        <v>7503</v>
      </c>
      <c r="D1380" t="s">
        <v>0</v>
      </c>
      <c r="E1380">
        <v>653</v>
      </c>
      <c r="F1380" t="s">
        <v>9961</v>
      </c>
      <c r="G1380" t="s">
        <v>9962</v>
      </c>
      <c r="H1380" s="2">
        <v>0</v>
      </c>
      <c r="I1380" s="2">
        <v>0</v>
      </c>
      <c r="J1380" s="2">
        <v>0</v>
      </c>
      <c r="K1380" s="14">
        <v>8.84</v>
      </c>
      <c r="L1380" s="2">
        <v>0</v>
      </c>
      <c r="M1380" s="2">
        <v>0</v>
      </c>
      <c r="N1380" s="2">
        <v>0</v>
      </c>
      <c r="O1380" s="2">
        <v>1.1492</v>
      </c>
      <c r="P1380" s="2">
        <v>9.9892000000000003</v>
      </c>
      <c r="Q1380"/>
      <c r="R1380" t="s">
        <v>9712</v>
      </c>
      <c r="S1380" t="s">
        <v>9717</v>
      </c>
      <c r="T1380" t="s">
        <v>9724</v>
      </c>
      <c r="U1380" s="2" t="s">
        <v>9715</v>
      </c>
      <c r="V1380" t="s">
        <v>7830</v>
      </c>
    </row>
    <row r="1381" spans="1:22" ht="15.75" hidden="1" thickBot="1" x14ac:dyDescent="0.3">
      <c r="A1381" t="s">
        <v>8267</v>
      </c>
      <c r="B1381" s="12" t="s">
        <v>9929</v>
      </c>
      <c r="C1381" t="s">
        <v>7503</v>
      </c>
      <c r="D1381" t="s">
        <v>0</v>
      </c>
      <c r="E1381">
        <v>13294</v>
      </c>
      <c r="F1381" t="s">
        <v>8931</v>
      </c>
      <c r="G1381" t="s">
        <v>8932</v>
      </c>
      <c r="H1381" s="2">
        <v>0</v>
      </c>
      <c r="I1381" s="2">
        <v>0</v>
      </c>
      <c r="J1381" s="2">
        <v>0</v>
      </c>
      <c r="K1381" s="14">
        <v>24.83</v>
      </c>
      <c r="L1381" s="2">
        <v>0</v>
      </c>
      <c r="M1381" s="2">
        <v>0</v>
      </c>
      <c r="N1381" s="2">
        <v>0</v>
      </c>
      <c r="O1381" s="2">
        <v>3.2279</v>
      </c>
      <c r="P1381" s="2">
        <v>28.057899999999997</v>
      </c>
      <c r="Q1381"/>
      <c r="R1381" t="s">
        <v>9712</v>
      </c>
      <c r="S1381" t="s">
        <v>9717</v>
      </c>
      <c r="T1381" t="s">
        <v>9724</v>
      </c>
      <c r="U1381" s="2" t="s">
        <v>9715</v>
      </c>
      <c r="V1381" t="s">
        <v>7830</v>
      </c>
    </row>
    <row r="1382" spans="1:22" ht="15.75" hidden="1" thickBot="1" x14ac:dyDescent="0.3">
      <c r="A1382" t="s">
        <v>8267</v>
      </c>
      <c r="B1382" s="12" t="s">
        <v>9929</v>
      </c>
      <c r="C1382" t="s">
        <v>7503</v>
      </c>
      <c r="D1382" t="s">
        <v>0</v>
      </c>
      <c r="E1382">
        <v>13307</v>
      </c>
      <c r="F1382" t="s">
        <v>8931</v>
      </c>
      <c r="G1382" t="s">
        <v>8932</v>
      </c>
      <c r="H1382" s="2">
        <v>0</v>
      </c>
      <c r="I1382" s="2">
        <v>0</v>
      </c>
      <c r="J1382" s="2">
        <v>0</v>
      </c>
      <c r="K1382" s="14">
        <v>20.85</v>
      </c>
      <c r="L1382" s="2">
        <v>0</v>
      </c>
      <c r="M1382" s="2">
        <v>0</v>
      </c>
      <c r="N1382" s="2">
        <v>0</v>
      </c>
      <c r="O1382" s="2">
        <v>2.7105000000000001</v>
      </c>
      <c r="P1382" s="2">
        <v>23.560500000000001</v>
      </c>
      <c r="Q1382"/>
      <c r="R1382" t="s">
        <v>9712</v>
      </c>
      <c r="S1382" t="s">
        <v>9717</v>
      </c>
      <c r="T1382" t="s">
        <v>9724</v>
      </c>
      <c r="U1382" s="2" t="s">
        <v>9715</v>
      </c>
      <c r="V1382" t="s">
        <v>7830</v>
      </c>
    </row>
    <row r="1383" spans="1:22" ht="15.75" hidden="1" thickBot="1" x14ac:dyDescent="0.3">
      <c r="A1383" t="s">
        <v>8267</v>
      </c>
      <c r="B1383" s="12" t="s">
        <v>9929</v>
      </c>
      <c r="C1383" t="s">
        <v>7503</v>
      </c>
      <c r="D1383" t="s">
        <v>0</v>
      </c>
      <c r="E1383">
        <v>44363</v>
      </c>
      <c r="F1383" t="s">
        <v>6776</v>
      </c>
      <c r="G1383" t="s">
        <v>6777</v>
      </c>
      <c r="H1383" s="2">
        <v>0</v>
      </c>
      <c r="I1383" s="2">
        <v>0</v>
      </c>
      <c r="J1383" s="2">
        <v>0</v>
      </c>
      <c r="K1383" s="14">
        <v>50.94</v>
      </c>
      <c r="L1383" s="2">
        <v>0</v>
      </c>
      <c r="M1383" s="2">
        <v>0</v>
      </c>
      <c r="N1383" s="2">
        <v>0</v>
      </c>
      <c r="O1383" s="2">
        <v>6.6222000000000003</v>
      </c>
      <c r="P1383" s="2">
        <v>57.562199999999997</v>
      </c>
      <c r="Q1383"/>
      <c r="R1383" t="s">
        <v>9712</v>
      </c>
      <c r="S1383" t="s">
        <v>9717</v>
      </c>
      <c r="T1383" t="s">
        <v>9724</v>
      </c>
      <c r="U1383" s="2" t="s">
        <v>9715</v>
      </c>
      <c r="V1383" t="s">
        <v>7830</v>
      </c>
    </row>
    <row r="1384" spans="1:22" ht="15.75" hidden="1" thickBot="1" x14ac:dyDescent="0.3">
      <c r="A1384" t="s">
        <v>8267</v>
      </c>
      <c r="B1384" s="12" t="s">
        <v>9929</v>
      </c>
      <c r="C1384" t="s">
        <v>7503</v>
      </c>
      <c r="D1384" t="s">
        <v>0</v>
      </c>
      <c r="E1384">
        <v>15492</v>
      </c>
      <c r="F1384" t="s">
        <v>9007</v>
      </c>
      <c r="G1384" t="s">
        <v>9008</v>
      </c>
      <c r="H1384" s="2">
        <v>0</v>
      </c>
      <c r="I1384" s="2">
        <v>0</v>
      </c>
      <c r="J1384" s="2">
        <v>0</v>
      </c>
      <c r="K1384" s="14">
        <v>45.12</v>
      </c>
      <c r="L1384" s="2">
        <v>0</v>
      </c>
      <c r="M1384" s="2">
        <v>0</v>
      </c>
      <c r="N1384" s="2">
        <v>0</v>
      </c>
      <c r="O1384" s="2">
        <v>5.8655999999999997</v>
      </c>
      <c r="P1384" s="2">
        <v>50.985599999999998</v>
      </c>
      <c r="Q1384"/>
      <c r="R1384" t="s">
        <v>9712</v>
      </c>
      <c r="S1384" t="s">
        <v>9717</v>
      </c>
      <c r="T1384" t="s">
        <v>9724</v>
      </c>
      <c r="U1384" s="2" t="s">
        <v>9715</v>
      </c>
      <c r="V1384" t="s">
        <v>7830</v>
      </c>
    </row>
    <row r="1385" spans="1:22" ht="15.75" hidden="1" thickBot="1" x14ac:dyDescent="0.3">
      <c r="A1385" t="s">
        <v>8267</v>
      </c>
      <c r="B1385" s="12" t="s">
        <v>9929</v>
      </c>
      <c r="C1385" t="s">
        <v>7503</v>
      </c>
      <c r="D1385" t="s">
        <v>0</v>
      </c>
      <c r="E1385">
        <v>17931</v>
      </c>
      <c r="F1385" t="s">
        <v>2158</v>
      </c>
      <c r="G1385" t="s">
        <v>2159</v>
      </c>
      <c r="H1385" s="2">
        <v>1.49</v>
      </c>
      <c r="I1385" s="2">
        <v>0</v>
      </c>
      <c r="J1385" s="2">
        <v>0</v>
      </c>
      <c r="K1385" s="14">
        <v>16.38</v>
      </c>
      <c r="L1385" s="2">
        <v>0</v>
      </c>
      <c r="M1385" s="2">
        <v>0</v>
      </c>
      <c r="N1385" s="2">
        <v>0</v>
      </c>
      <c r="O1385" s="2">
        <v>2.1294</v>
      </c>
      <c r="P1385" s="2">
        <v>19.999399999999998</v>
      </c>
      <c r="Q1385"/>
      <c r="R1385" t="s">
        <v>9712</v>
      </c>
      <c r="S1385" t="s">
        <v>9717</v>
      </c>
      <c r="T1385" t="s">
        <v>9724</v>
      </c>
      <c r="U1385" s="2" t="s">
        <v>9715</v>
      </c>
      <c r="V1385" t="s">
        <v>7830</v>
      </c>
    </row>
    <row r="1386" spans="1:22" ht="15.75" hidden="1" thickBot="1" x14ac:dyDescent="0.3">
      <c r="A1386" t="s">
        <v>8267</v>
      </c>
      <c r="B1386" s="12" t="s">
        <v>9929</v>
      </c>
      <c r="C1386" t="s">
        <v>7503</v>
      </c>
      <c r="D1386" t="s">
        <v>0</v>
      </c>
      <c r="E1386">
        <v>53</v>
      </c>
      <c r="F1386" t="s">
        <v>9966</v>
      </c>
      <c r="G1386" t="s">
        <v>9967</v>
      </c>
      <c r="H1386" s="2">
        <v>0</v>
      </c>
      <c r="I1386" s="2">
        <v>0</v>
      </c>
      <c r="J1386" s="2">
        <v>0</v>
      </c>
      <c r="K1386" s="14">
        <v>190</v>
      </c>
      <c r="L1386" s="2">
        <v>0</v>
      </c>
      <c r="M1386" s="2">
        <v>0</v>
      </c>
      <c r="N1386" s="2">
        <v>0</v>
      </c>
      <c r="O1386" s="2">
        <v>24.7</v>
      </c>
      <c r="P1386" s="2">
        <v>214.7</v>
      </c>
      <c r="Q1386"/>
      <c r="R1386" t="s">
        <v>9712</v>
      </c>
      <c r="S1386" t="s">
        <v>9717</v>
      </c>
      <c r="T1386" t="s">
        <v>9724</v>
      </c>
      <c r="U1386" s="2" t="s">
        <v>9715</v>
      </c>
      <c r="V1386" t="s">
        <v>7830</v>
      </c>
    </row>
    <row r="1387" spans="1:22" ht="15.75" hidden="1" thickBot="1" x14ac:dyDescent="0.3">
      <c r="A1387" t="s">
        <v>8267</v>
      </c>
      <c r="B1387" s="12" t="s">
        <v>9924</v>
      </c>
      <c r="C1387" t="s">
        <v>7503</v>
      </c>
      <c r="D1387" t="s">
        <v>0</v>
      </c>
      <c r="E1387">
        <v>712633</v>
      </c>
      <c r="F1387" t="s">
        <v>1359</v>
      </c>
      <c r="G1387" t="s">
        <v>1360</v>
      </c>
      <c r="H1387" s="2">
        <v>0.37</v>
      </c>
      <c r="I1387" s="2">
        <v>0</v>
      </c>
      <c r="J1387" s="2">
        <v>0</v>
      </c>
      <c r="K1387" s="14">
        <v>4.0999999999999996</v>
      </c>
      <c r="L1387" s="2">
        <v>0</v>
      </c>
      <c r="M1387" s="2">
        <v>0</v>
      </c>
      <c r="N1387" s="2">
        <v>0</v>
      </c>
      <c r="O1387" s="2">
        <v>0.53299999999999992</v>
      </c>
      <c r="P1387" s="2">
        <v>5.0030000000000001</v>
      </c>
      <c r="Q1387"/>
      <c r="R1387" t="s">
        <v>9712</v>
      </c>
      <c r="S1387" t="s">
        <v>9717</v>
      </c>
      <c r="T1387" t="s">
        <v>9724</v>
      </c>
      <c r="U1387" s="2" t="s">
        <v>9715</v>
      </c>
      <c r="V1387" t="s">
        <v>7830</v>
      </c>
    </row>
    <row r="1388" spans="1:22" ht="15.75" hidden="1" thickBot="1" x14ac:dyDescent="0.3">
      <c r="A1388" t="s">
        <v>8267</v>
      </c>
      <c r="B1388" s="12" t="s">
        <v>9924</v>
      </c>
      <c r="C1388" t="s">
        <v>7503</v>
      </c>
      <c r="D1388" t="s">
        <v>0</v>
      </c>
      <c r="E1388">
        <v>264</v>
      </c>
      <c r="G1388" t="s">
        <v>1503</v>
      </c>
      <c r="H1388" s="2">
        <v>0.59000000000000008</v>
      </c>
      <c r="I1388" s="2">
        <v>0</v>
      </c>
      <c r="J1388" s="2">
        <v>0</v>
      </c>
      <c r="K1388" s="14">
        <v>6.56</v>
      </c>
      <c r="L1388" s="2">
        <v>0</v>
      </c>
      <c r="M1388" s="2">
        <v>0</v>
      </c>
      <c r="N1388" s="2">
        <v>0</v>
      </c>
      <c r="O1388" s="2">
        <v>0.8528</v>
      </c>
      <c r="P1388" s="2">
        <v>8.0027999999999988</v>
      </c>
      <c r="Q1388" t="s">
        <v>8464</v>
      </c>
      <c r="R1388" t="s">
        <v>9712</v>
      </c>
      <c r="S1388" t="s">
        <v>9717</v>
      </c>
      <c r="T1388" t="s">
        <v>9724</v>
      </c>
      <c r="U1388" s="2" t="s">
        <v>9715</v>
      </c>
      <c r="V1388" t="s">
        <v>7830</v>
      </c>
    </row>
    <row r="1389" spans="1:22" ht="15.75" hidden="1" thickBot="1" x14ac:dyDescent="0.3">
      <c r="A1389" t="s">
        <v>8267</v>
      </c>
      <c r="B1389" s="12" t="s">
        <v>9924</v>
      </c>
      <c r="C1389" t="s">
        <v>7503</v>
      </c>
      <c r="D1389" t="s">
        <v>0</v>
      </c>
      <c r="E1389">
        <v>44219</v>
      </c>
      <c r="F1389" t="s">
        <v>6776</v>
      </c>
      <c r="G1389" t="s">
        <v>6777</v>
      </c>
      <c r="H1389" s="2">
        <v>0</v>
      </c>
      <c r="I1389" s="2">
        <v>0</v>
      </c>
      <c r="J1389" s="2">
        <v>0</v>
      </c>
      <c r="K1389" s="14">
        <v>19.739999999999998</v>
      </c>
      <c r="L1389" s="2">
        <v>0</v>
      </c>
      <c r="M1389" s="2">
        <v>0</v>
      </c>
      <c r="N1389" s="2">
        <v>0</v>
      </c>
      <c r="O1389" s="2">
        <v>2.5661999999999998</v>
      </c>
      <c r="P1389" s="2">
        <v>22.306199999999997</v>
      </c>
      <c r="Q1389"/>
      <c r="R1389" t="s">
        <v>9712</v>
      </c>
      <c r="S1389" t="s">
        <v>9717</v>
      </c>
      <c r="T1389" t="s">
        <v>9724</v>
      </c>
      <c r="U1389" s="2" t="s">
        <v>9715</v>
      </c>
      <c r="V1389" t="s">
        <v>7830</v>
      </c>
    </row>
    <row r="1390" spans="1:22" ht="15.75" hidden="1" thickBot="1" x14ac:dyDescent="0.3">
      <c r="A1390" t="s">
        <v>8267</v>
      </c>
      <c r="B1390" s="12" t="s">
        <v>9924</v>
      </c>
      <c r="C1390" t="s">
        <v>7503</v>
      </c>
      <c r="D1390" t="s">
        <v>0</v>
      </c>
      <c r="E1390">
        <v>13204</v>
      </c>
      <c r="F1390" t="s">
        <v>8931</v>
      </c>
      <c r="G1390" t="s">
        <v>8932</v>
      </c>
      <c r="H1390" s="2">
        <v>0</v>
      </c>
      <c r="I1390" s="2">
        <v>0</v>
      </c>
      <c r="J1390" s="2">
        <v>0</v>
      </c>
      <c r="K1390" s="14">
        <v>60</v>
      </c>
      <c r="L1390" s="2">
        <v>0</v>
      </c>
      <c r="M1390" s="2">
        <v>0</v>
      </c>
      <c r="N1390" s="2">
        <v>0</v>
      </c>
      <c r="O1390" s="2">
        <v>7.8000000000000007</v>
      </c>
      <c r="P1390" s="2">
        <v>67.8</v>
      </c>
      <c r="Q1390"/>
      <c r="R1390" t="s">
        <v>9712</v>
      </c>
      <c r="S1390" t="s">
        <v>9717</v>
      </c>
      <c r="T1390" t="s">
        <v>9724</v>
      </c>
      <c r="U1390" s="2" t="s">
        <v>9715</v>
      </c>
      <c r="V1390" t="s">
        <v>7830</v>
      </c>
    </row>
    <row r="1391" spans="1:22" ht="15.75" hidden="1" thickBot="1" x14ac:dyDescent="0.3">
      <c r="A1391" t="s">
        <v>8267</v>
      </c>
      <c r="B1391" s="12" t="s">
        <v>9924</v>
      </c>
      <c r="C1391" t="s">
        <v>7503</v>
      </c>
      <c r="D1391" t="s">
        <v>0</v>
      </c>
      <c r="E1391">
        <v>4425</v>
      </c>
      <c r="F1391" t="s">
        <v>6776</v>
      </c>
      <c r="G1391" t="s">
        <v>6777</v>
      </c>
      <c r="H1391" s="2">
        <v>0</v>
      </c>
      <c r="I1391" s="2">
        <v>0</v>
      </c>
      <c r="J1391" s="2">
        <v>0</v>
      </c>
      <c r="K1391" s="14">
        <v>35.6</v>
      </c>
      <c r="L1391" s="2">
        <v>0</v>
      </c>
      <c r="M1391" s="2">
        <v>0</v>
      </c>
      <c r="N1391" s="2">
        <v>0</v>
      </c>
      <c r="O1391" s="2">
        <v>4.6280000000000001</v>
      </c>
      <c r="P1391" s="2">
        <v>40.228000000000002</v>
      </c>
      <c r="Q1391"/>
      <c r="R1391" t="s">
        <v>9712</v>
      </c>
      <c r="S1391" t="s">
        <v>9717</v>
      </c>
      <c r="T1391" t="s">
        <v>9724</v>
      </c>
      <c r="U1391" s="2" t="s">
        <v>9715</v>
      </c>
      <c r="V1391" t="s">
        <v>7830</v>
      </c>
    </row>
    <row r="1392" spans="1:22" ht="15.75" hidden="1" thickBot="1" x14ac:dyDescent="0.3">
      <c r="A1392" t="s">
        <v>8267</v>
      </c>
      <c r="B1392" s="12" t="s">
        <v>9923</v>
      </c>
      <c r="C1392" t="s">
        <v>7503</v>
      </c>
      <c r="D1392" t="s">
        <v>0</v>
      </c>
      <c r="E1392">
        <v>4844</v>
      </c>
      <c r="F1392" t="s">
        <v>8871</v>
      </c>
      <c r="G1392" t="s">
        <v>8872</v>
      </c>
      <c r="H1392" s="2">
        <v>0</v>
      </c>
      <c r="I1392" s="2">
        <v>0</v>
      </c>
      <c r="J1392" s="2">
        <v>0</v>
      </c>
      <c r="K1392" s="14">
        <v>79.650000000000006</v>
      </c>
      <c r="L1392" s="2">
        <v>0</v>
      </c>
      <c r="M1392" s="2">
        <v>0</v>
      </c>
      <c r="N1392" s="2">
        <v>0</v>
      </c>
      <c r="O1392" s="2">
        <v>10.354500000000002</v>
      </c>
      <c r="P1392" s="2">
        <v>90.004500000000007</v>
      </c>
      <c r="Q1392"/>
      <c r="R1392" t="s">
        <v>9712</v>
      </c>
      <c r="S1392" t="s">
        <v>9717</v>
      </c>
      <c r="T1392" t="s">
        <v>9724</v>
      </c>
      <c r="U1392" s="2" t="s">
        <v>9715</v>
      </c>
      <c r="V1392" t="s">
        <v>7830</v>
      </c>
    </row>
    <row r="1393" spans="1:22" ht="15.75" hidden="1" thickBot="1" x14ac:dyDescent="0.3">
      <c r="A1393" t="s">
        <v>8267</v>
      </c>
      <c r="B1393" s="12" t="s">
        <v>9923</v>
      </c>
      <c r="C1393" t="s">
        <v>7503</v>
      </c>
      <c r="D1393" t="s">
        <v>0</v>
      </c>
      <c r="E1393">
        <v>4865</v>
      </c>
      <c r="F1393" t="s">
        <v>8871</v>
      </c>
      <c r="G1393" t="s">
        <v>8872</v>
      </c>
      <c r="H1393" s="2">
        <v>0</v>
      </c>
      <c r="I1393" s="2">
        <v>0</v>
      </c>
      <c r="J1393" s="2">
        <v>0</v>
      </c>
      <c r="K1393" s="14">
        <v>85.84</v>
      </c>
      <c r="L1393" s="2">
        <v>0</v>
      </c>
      <c r="M1393" s="2">
        <v>0</v>
      </c>
      <c r="N1393" s="2">
        <v>0</v>
      </c>
      <c r="O1393" s="2">
        <v>11.1592</v>
      </c>
      <c r="P1393" s="2">
        <v>96.999200000000002</v>
      </c>
      <c r="Q1393"/>
      <c r="R1393" t="s">
        <v>9712</v>
      </c>
      <c r="S1393" t="s">
        <v>9717</v>
      </c>
      <c r="T1393" t="s">
        <v>9724</v>
      </c>
      <c r="U1393" s="2" t="s">
        <v>9715</v>
      </c>
      <c r="V1393" t="s">
        <v>7830</v>
      </c>
    </row>
    <row r="1394" spans="1:22" ht="15.75" hidden="1" thickBot="1" x14ac:dyDescent="0.3">
      <c r="A1394" t="s">
        <v>8267</v>
      </c>
      <c r="B1394" s="12" t="s">
        <v>9923</v>
      </c>
      <c r="C1394" t="s">
        <v>7503</v>
      </c>
      <c r="D1394" t="s">
        <v>0</v>
      </c>
      <c r="E1394">
        <v>19162</v>
      </c>
      <c r="F1394" t="s">
        <v>8881</v>
      </c>
      <c r="G1394" t="s">
        <v>8882</v>
      </c>
      <c r="H1394" s="2">
        <v>0</v>
      </c>
      <c r="I1394" s="2">
        <v>0</v>
      </c>
      <c r="J1394" s="2">
        <v>0</v>
      </c>
      <c r="K1394" s="14">
        <v>5</v>
      </c>
      <c r="L1394" s="2">
        <v>0</v>
      </c>
      <c r="M1394" s="2">
        <v>0</v>
      </c>
      <c r="N1394" s="2">
        <v>0</v>
      </c>
      <c r="O1394" s="2">
        <v>0.65</v>
      </c>
      <c r="P1394" s="2">
        <v>5.65</v>
      </c>
      <c r="Q1394"/>
      <c r="R1394" t="s">
        <v>9712</v>
      </c>
      <c r="S1394" t="s">
        <v>9717</v>
      </c>
      <c r="T1394" t="s">
        <v>9724</v>
      </c>
      <c r="U1394" s="2" t="s">
        <v>9715</v>
      </c>
      <c r="V1394" t="s">
        <v>7830</v>
      </c>
    </row>
    <row r="1395" spans="1:22" ht="15.75" hidden="1" thickBot="1" x14ac:dyDescent="0.3">
      <c r="A1395" t="s">
        <v>8267</v>
      </c>
      <c r="B1395" s="12" t="s">
        <v>9923</v>
      </c>
      <c r="C1395" t="s">
        <v>7503</v>
      </c>
      <c r="D1395" t="s">
        <v>0</v>
      </c>
      <c r="E1395">
        <v>19160</v>
      </c>
      <c r="F1395" t="s">
        <v>8881</v>
      </c>
      <c r="G1395" t="s">
        <v>8882</v>
      </c>
      <c r="H1395" s="2">
        <v>0</v>
      </c>
      <c r="I1395" s="2">
        <v>0</v>
      </c>
      <c r="J1395" s="2">
        <v>0</v>
      </c>
      <c r="K1395" s="14">
        <v>67</v>
      </c>
      <c r="L1395" s="2">
        <v>0</v>
      </c>
      <c r="M1395" s="2">
        <v>0</v>
      </c>
      <c r="N1395" s="2">
        <v>0</v>
      </c>
      <c r="O1395" s="2">
        <v>8.7100000000000009</v>
      </c>
      <c r="P1395" s="2">
        <v>75.710000000000008</v>
      </c>
      <c r="Q1395"/>
      <c r="R1395" t="s">
        <v>9712</v>
      </c>
      <c r="S1395" t="s">
        <v>9717</v>
      </c>
      <c r="T1395" t="s">
        <v>9724</v>
      </c>
      <c r="U1395" s="2" t="s">
        <v>9715</v>
      </c>
      <c r="V1395" t="s">
        <v>7830</v>
      </c>
    </row>
    <row r="1396" spans="1:22" ht="15.75" hidden="1" thickBot="1" x14ac:dyDescent="0.3">
      <c r="A1396" t="s">
        <v>8267</v>
      </c>
      <c r="B1396" s="12" t="s">
        <v>9920</v>
      </c>
      <c r="C1396" t="s">
        <v>7503</v>
      </c>
      <c r="D1396" t="s">
        <v>0</v>
      </c>
      <c r="E1396">
        <v>13128</v>
      </c>
      <c r="F1396" t="s">
        <v>8931</v>
      </c>
      <c r="G1396" t="s">
        <v>8932</v>
      </c>
      <c r="H1396" s="2">
        <v>0</v>
      </c>
      <c r="I1396" s="2">
        <v>0</v>
      </c>
      <c r="J1396" s="2">
        <v>0</v>
      </c>
      <c r="K1396" s="14">
        <v>39.33</v>
      </c>
      <c r="L1396" s="2">
        <v>0</v>
      </c>
      <c r="M1396" s="2">
        <v>0</v>
      </c>
      <c r="N1396" s="2">
        <v>0</v>
      </c>
      <c r="O1396" s="2">
        <v>5.1128999999999998</v>
      </c>
      <c r="P1396" s="2">
        <v>44.442899999999995</v>
      </c>
      <c r="Q1396"/>
      <c r="R1396" t="s">
        <v>9712</v>
      </c>
      <c r="S1396" t="s">
        <v>9717</v>
      </c>
      <c r="T1396" t="s">
        <v>9724</v>
      </c>
      <c r="U1396" s="2" t="s">
        <v>9715</v>
      </c>
      <c r="V1396" t="s">
        <v>7830</v>
      </c>
    </row>
    <row r="1397" spans="1:22" ht="15.75" hidden="1" thickBot="1" x14ac:dyDescent="0.3">
      <c r="A1397" t="s">
        <v>8267</v>
      </c>
      <c r="B1397" s="12" t="s">
        <v>9920</v>
      </c>
      <c r="C1397" t="s">
        <v>7503</v>
      </c>
      <c r="D1397" t="s">
        <v>0</v>
      </c>
      <c r="E1397">
        <v>15488</v>
      </c>
      <c r="F1397" t="s">
        <v>9007</v>
      </c>
      <c r="G1397" t="s">
        <v>9008</v>
      </c>
      <c r="H1397" s="2">
        <v>0</v>
      </c>
      <c r="I1397" s="2">
        <v>0</v>
      </c>
      <c r="J1397" s="2">
        <v>0</v>
      </c>
      <c r="K1397" s="14">
        <v>6.8</v>
      </c>
      <c r="L1397" s="2">
        <v>0</v>
      </c>
      <c r="M1397" s="2">
        <v>0</v>
      </c>
      <c r="N1397" s="2">
        <v>0</v>
      </c>
      <c r="O1397" s="2">
        <v>0.88400000000000001</v>
      </c>
      <c r="P1397" s="2">
        <v>7.6840000000000002</v>
      </c>
      <c r="Q1397"/>
      <c r="R1397" t="s">
        <v>9712</v>
      </c>
      <c r="S1397" t="s">
        <v>9717</v>
      </c>
      <c r="T1397" t="s">
        <v>9724</v>
      </c>
      <c r="U1397" s="2" t="s">
        <v>9715</v>
      </c>
      <c r="V1397" t="s">
        <v>7830</v>
      </c>
    </row>
    <row r="1398" spans="1:22" ht="15.75" hidden="1" thickBot="1" x14ac:dyDescent="0.3">
      <c r="A1398" t="s">
        <v>8267</v>
      </c>
      <c r="B1398" s="12" t="s">
        <v>9920</v>
      </c>
      <c r="C1398" t="s">
        <v>7503</v>
      </c>
      <c r="D1398" t="s">
        <v>0</v>
      </c>
      <c r="E1398">
        <v>63685</v>
      </c>
      <c r="F1398" t="s">
        <v>8945</v>
      </c>
      <c r="G1398" t="s">
        <v>8946</v>
      </c>
      <c r="H1398" s="2">
        <v>2.25</v>
      </c>
      <c r="I1398" s="2">
        <v>0</v>
      </c>
      <c r="J1398" s="2">
        <v>0</v>
      </c>
      <c r="K1398" s="14">
        <v>24.56</v>
      </c>
      <c r="L1398" s="2">
        <v>0</v>
      </c>
      <c r="M1398" s="2">
        <v>0</v>
      </c>
      <c r="N1398" s="2">
        <v>0</v>
      </c>
      <c r="O1398" s="2">
        <v>3.1928000000000001</v>
      </c>
      <c r="P1398" s="2">
        <v>30.002800000000001</v>
      </c>
      <c r="Q1398"/>
      <c r="R1398" t="s">
        <v>9712</v>
      </c>
      <c r="S1398" t="s">
        <v>9717</v>
      </c>
      <c r="T1398" t="s">
        <v>9724</v>
      </c>
      <c r="U1398" s="2" t="s">
        <v>9715</v>
      </c>
      <c r="V1398" t="s">
        <v>7830</v>
      </c>
    </row>
    <row r="1399" spans="1:22" ht="15.75" hidden="1" thickBot="1" x14ac:dyDescent="0.3">
      <c r="A1399" t="s">
        <v>8267</v>
      </c>
      <c r="B1399" s="12" t="s">
        <v>9913</v>
      </c>
      <c r="C1399" t="s">
        <v>7503</v>
      </c>
      <c r="D1399" t="s">
        <v>0</v>
      </c>
      <c r="E1399">
        <v>4786</v>
      </c>
      <c r="F1399" t="s">
        <v>8871</v>
      </c>
      <c r="G1399" t="s">
        <v>8872</v>
      </c>
      <c r="H1399" s="2">
        <v>0</v>
      </c>
      <c r="I1399" s="2">
        <v>0</v>
      </c>
      <c r="J1399" s="2">
        <v>0</v>
      </c>
      <c r="K1399" s="14">
        <v>106.02</v>
      </c>
      <c r="L1399" s="2">
        <v>0</v>
      </c>
      <c r="M1399" s="2">
        <v>0</v>
      </c>
      <c r="N1399" s="2">
        <v>0</v>
      </c>
      <c r="O1399" s="2">
        <v>13.7826</v>
      </c>
      <c r="P1399" s="2">
        <v>119.8026</v>
      </c>
      <c r="Q1399"/>
      <c r="R1399" t="s">
        <v>9712</v>
      </c>
      <c r="S1399" t="s">
        <v>9717</v>
      </c>
      <c r="T1399" t="s">
        <v>9724</v>
      </c>
      <c r="U1399" s="2" t="s">
        <v>9715</v>
      </c>
      <c r="V1399" t="s">
        <v>7830</v>
      </c>
    </row>
    <row r="1400" spans="1:22" ht="15.75" hidden="1" thickBot="1" x14ac:dyDescent="0.3">
      <c r="A1400" t="s">
        <v>8267</v>
      </c>
      <c r="B1400" s="12" t="s">
        <v>9913</v>
      </c>
      <c r="C1400" t="s">
        <v>7503</v>
      </c>
      <c r="D1400" t="s">
        <v>0</v>
      </c>
      <c r="E1400">
        <v>13081</v>
      </c>
      <c r="F1400" t="s">
        <v>8931</v>
      </c>
      <c r="G1400" t="s">
        <v>8932</v>
      </c>
      <c r="H1400" s="2">
        <v>0</v>
      </c>
      <c r="I1400" s="2">
        <v>0</v>
      </c>
      <c r="J1400" s="2">
        <v>0</v>
      </c>
      <c r="K1400" s="14">
        <v>52.62</v>
      </c>
      <c r="L1400" s="2">
        <v>0</v>
      </c>
      <c r="M1400" s="2">
        <v>0</v>
      </c>
      <c r="N1400" s="2">
        <v>0</v>
      </c>
      <c r="O1400" s="2">
        <v>6.8406000000000002</v>
      </c>
      <c r="P1400" s="2">
        <v>59.460599999999999</v>
      </c>
      <c r="Q1400"/>
      <c r="R1400" t="s">
        <v>9712</v>
      </c>
      <c r="S1400" t="s">
        <v>9717</v>
      </c>
      <c r="T1400" t="s">
        <v>9724</v>
      </c>
      <c r="U1400" s="2" t="s">
        <v>9715</v>
      </c>
      <c r="V1400" t="s">
        <v>7830</v>
      </c>
    </row>
    <row r="1401" spans="1:22" ht="15.75" hidden="1" thickBot="1" x14ac:dyDescent="0.3">
      <c r="A1401" t="s">
        <v>8267</v>
      </c>
      <c r="B1401" s="12" t="s">
        <v>9913</v>
      </c>
      <c r="C1401" t="s">
        <v>7503</v>
      </c>
      <c r="D1401" t="s">
        <v>0</v>
      </c>
      <c r="E1401">
        <v>13077</v>
      </c>
      <c r="F1401" t="s">
        <v>8931</v>
      </c>
      <c r="G1401" t="s">
        <v>8932</v>
      </c>
      <c r="H1401" s="2">
        <v>0</v>
      </c>
      <c r="I1401" s="2">
        <v>0</v>
      </c>
      <c r="J1401" s="2">
        <v>0</v>
      </c>
      <c r="K1401" s="14">
        <v>36.18</v>
      </c>
      <c r="L1401" s="2">
        <v>0</v>
      </c>
      <c r="M1401" s="2">
        <v>0</v>
      </c>
      <c r="N1401" s="2">
        <v>0</v>
      </c>
      <c r="O1401" s="2">
        <v>4.7034000000000002</v>
      </c>
      <c r="P1401" s="2">
        <v>40.883400000000002</v>
      </c>
      <c r="Q1401"/>
      <c r="R1401" t="s">
        <v>9712</v>
      </c>
      <c r="S1401" t="s">
        <v>9717</v>
      </c>
      <c r="T1401" t="s">
        <v>9724</v>
      </c>
      <c r="U1401" s="2" t="s">
        <v>9715</v>
      </c>
      <c r="V1401" t="s">
        <v>7830</v>
      </c>
    </row>
    <row r="1402" spans="1:22" ht="15.75" hidden="1" thickBot="1" x14ac:dyDescent="0.3">
      <c r="A1402" t="s">
        <v>8267</v>
      </c>
      <c r="B1402" s="12" t="s">
        <v>9906</v>
      </c>
      <c r="C1402" t="s">
        <v>7503</v>
      </c>
      <c r="D1402" t="s">
        <v>0</v>
      </c>
      <c r="E1402">
        <v>1733</v>
      </c>
      <c r="F1402" t="s">
        <v>8929</v>
      </c>
      <c r="G1402" t="s">
        <v>8930</v>
      </c>
      <c r="H1402" s="2">
        <v>0</v>
      </c>
      <c r="I1402" s="2">
        <v>0</v>
      </c>
      <c r="J1402" s="2">
        <v>0</v>
      </c>
      <c r="K1402" s="14">
        <v>25.52</v>
      </c>
      <c r="L1402" s="2">
        <v>0</v>
      </c>
      <c r="M1402" s="2">
        <v>0</v>
      </c>
      <c r="N1402" s="2">
        <v>0</v>
      </c>
      <c r="O1402" s="2">
        <v>3.3176000000000001</v>
      </c>
      <c r="P1402" s="2">
        <v>28.837599999999998</v>
      </c>
      <c r="Q1402"/>
      <c r="R1402" t="s">
        <v>9712</v>
      </c>
      <c r="S1402" t="s">
        <v>9717</v>
      </c>
      <c r="T1402" t="s">
        <v>9724</v>
      </c>
      <c r="U1402" s="2" t="s">
        <v>9715</v>
      </c>
      <c r="V1402" t="s">
        <v>7830</v>
      </c>
    </row>
    <row r="1403" spans="1:22" ht="15.75" hidden="1" thickBot="1" x14ac:dyDescent="0.3">
      <c r="A1403" t="s">
        <v>8267</v>
      </c>
      <c r="B1403" s="12" t="s">
        <v>9906</v>
      </c>
      <c r="C1403" t="s">
        <v>7503</v>
      </c>
      <c r="D1403" t="s">
        <v>0</v>
      </c>
      <c r="E1403">
        <v>3404</v>
      </c>
      <c r="F1403" t="s">
        <v>8847</v>
      </c>
      <c r="G1403" t="s">
        <v>8848</v>
      </c>
      <c r="H1403" s="2">
        <v>0</v>
      </c>
      <c r="I1403" s="2">
        <v>0</v>
      </c>
      <c r="J1403" s="2">
        <v>0</v>
      </c>
      <c r="K1403" s="14">
        <v>8.14</v>
      </c>
      <c r="L1403" s="2">
        <v>0</v>
      </c>
      <c r="M1403" s="2">
        <v>0</v>
      </c>
      <c r="N1403" s="2">
        <v>0</v>
      </c>
      <c r="O1403" s="2">
        <v>1.0582</v>
      </c>
      <c r="P1403" s="2">
        <v>9.1981999999999999</v>
      </c>
      <c r="Q1403"/>
      <c r="R1403" t="s">
        <v>9712</v>
      </c>
      <c r="S1403" t="s">
        <v>9717</v>
      </c>
      <c r="T1403" t="s">
        <v>9724</v>
      </c>
      <c r="U1403" s="2" t="s">
        <v>9715</v>
      </c>
      <c r="V1403" t="s">
        <v>7830</v>
      </c>
    </row>
    <row r="1404" spans="1:22" ht="15.75" hidden="1" thickBot="1" x14ac:dyDescent="0.3">
      <c r="A1404" t="s">
        <v>8267</v>
      </c>
      <c r="B1404" s="12" t="s">
        <v>9906</v>
      </c>
      <c r="C1404" t="s">
        <v>7503</v>
      </c>
      <c r="D1404" t="s">
        <v>0</v>
      </c>
      <c r="E1404">
        <v>69</v>
      </c>
      <c r="F1404" t="s">
        <v>8977</v>
      </c>
      <c r="G1404" t="s">
        <v>8978</v>
      </c>
      <c r="H1404" s="2">
        <v>1.55</v>
      </c>
      <c r="I1404" s="2">
        <v>0</v>
      </c>
      <c r="J1404" s="2">
        <v>0</v>
      </c>
      <c r="K1404" s="14">
        <v>16.329999999999998</v>
      </c>
      <c r="L1404" s="2">
        <v>0</v>
      </c>
      <c r="M1404" s="2">
        <v>0</v>
      </c>
      <c r="N1404" s="2">
        <v>0</v>
      </c>
      <c r="O1404" s="2">
        <v>2.1229</v>
      </c>
      <c r="P1404" s="2">
        <v>20.0029</v>
      </c>
      <c r="Q1404"/>
      <c r="R1404" t="s">
        <v>9712</v>
      </c>
      <c r="S1404" t="s">
        <v>9717</v>
      </c>
      <c r="T1404" t="s">
        <v>9724</v>
      </c>
      <c r="U1404" s="2" t="s">
        <v>9715</v>
      </c>
      <c r="V1404" t="s">
        <v>7830</v>
      </c>
    </row>
    <row r="1405" spans="1:22" ht="15.75" hidden="1" thickBot="1" x14ac:dyDescent="0.3">
      <c r="A1405" t="s">
        <v>8267</v>
      </c>
      <c r="B1405" s="12" t="s">
        <v>9906</v>
      </c>
      <c r="C1405" t="s">
        <v>7503</v>
      </c>
      <c r="D1405" t="s">
        <v>0</v>
      </c>
      <c r="E1405">
        <v>1732</v>
      </c>
      <c r="F1405" t="s">
        <v>8929</v>
      </c>
      <c r="G1405" t="s">
        <v>8930</v>
      </c>
      <c r="H1405" s="2">
        <v>0</v>
      </c>
      <c r="I1405" s="2">
        <v>0</v>
      </c>
      <c r="J1405" s="2">
        <v>0</v>
      </c>
      <c r="K1405" s="14">
        <v>33.74</v>
      </c>
      <c r="L1405" s="2">
        <v>0</v>
      </c>
      <c r="M1405" s="2">
        <v>0</v>
      </c>
      <c r="N1405" s="2">
        <v>0</v>
      </c>
      <c r="O1405" s="2">
        <v>4.3862000000000005</v>
      </c>
      <c r="P1405" s="2">
        <v>38.126200000000004</v>
      </c>
      <c r="Q1405"/>
      <c r="R1405" t="s">
        <v>9712</v>
      </c>
      <c r="S1405" t="s">
        <v>9717</v>
      </c>
      <c r="T1405" t="s">
        <v>9724</v>
      </c>
      <c r="U1405" s="2" t="s">
        <v>9715</v>
      </c>
      <c r="V1405" t="s">
        <v>7830</v>
      </c>
    </row>
    <row r="1406" spans="1:22" ht="15.75" hidden="1" thickBot="1" x14ac:dyDescent="0.3">
      <c r="A1406" t="s">
        <v>8267</v>
      </c>
      <c r="B1406" s="12" t="s">
        <v>9906</v>
      </c>
      <c r="C1406" t="s">
        <v>7503</v>
      </c>
      <c r="D1406" t="s">
        <v>0</v>
      </c>
      <c r="E1406">
        <v>3403</v>
      </c>
      <c r="F1406" t="s">
        <v>8847</v>
      </c>
      <c r="G1406" t="s">
        <v>8848</v>
      </c>
      <c r="H1406" s="2">
        <v>0</v>
      </c>
      <c r="I1406" s="2">
        <v>0</v>
      </c>
      <c r="J1406" s="2">
        <v>0</v>
      </c>
      <c r="K1406" s="14">
        <v>3.95</v>
      </c>
      <c r="L1406" s="2">
        <v>0</v>
      </c>
      <c r="M1406" s="2">
        <v>0</v>
      </c>
      <c r="N1406" s="2">
        <v>0</v>
      </c>
      <c r="O1406" s="2">
        <v>0.51350000000000007</v>
      </c>
      <c r="P1406" s="2">
        <v>4.4634999999999998</v>
      </c>
      <c r="Q1406"/>
      <c r="R1406" t="s">
        <v>9712</v>
      </c>
      <c r="S1406" t="s">
        <v>9717</v>
      </c>
      <c r="T1406" t="s">
        <v>9724</v>
      </c>
      <c r="U1406" s="2" t="s">
        <v>9715</v>
      </c>
      <c r="V1406" t="s">
        <v>7830</v>
      </c>
    </row>
    <row r="1407" spans="1:22" ht="15.75" hidden="1" thickBot="1" x14ac:dyDescent="0.3">
      <c r="A1407" t="s">
        <v>8267</v>
      </c>
      <c r="B1407" s="12" t="s">
        <v>9906</v>
      </c>
      <c r="C1407" t="s">
        <v>7503</v>
      </c>
      <c r="D1407" t="s">
        <v>0</v>
      </c>
      <c r="E1407">
        <v>2378</v>
      </c>
      <c r="F1407" t="s">
        <v>9434</v>
      </c>
      <c r="G1407" t="s">
        <v>9435</v>
      </c>
      <c r="H1407" s="2">
        <v>0</v>
      </c>
      <c r="I1407" s="2">
        <v>0</v>
      </c>
      <c r="J1407" s="2">
        <v>0</v>
      </c>
      <c r="K1407" s="14">
        <v>29.85</v>
      </c>
      <c r="L1407" s="2">
        <v>0</v>
      </c>
      <c r="M1407" s="2">
        <v>0</v>
      </c>
      <c r="N1407" s="2">
        <v>0</v>
      </c>
      <c r="O1407" s="2">
        <v>3.8805000000000005</v>
      </c>
      <c r="P1407" s="2">
        <v>33.730499999999999</v>
      </c>
      <c r="Q1407"/>
      <c r="R1407" t="s">
        <v>9712</v>
      </c>
      <c r="S1407" t="s">
        <v>9717</v>
      </c>
      <c r="T1407" t="s">
        <v>9724</v>
      </c>
      <c r="U1407" s="2" t="s">
        <v>9715</v>
      </c>
      <c r="V1407" t="s">
        <v>7830</v>
      </c>
    </row>
    <row r="1408" spans="1:22" ht="15.75" hidden="1" thickBot="1" x14ac:dyDescent="0.3">
      <c r="A1408" t="s">
        <v>8267</v>
      </c>
      <c r="B1408" s="12" t="s">
        <v>9906</v>
      </c>
      <c r="C1408" t="s">
        <v>7503</v>
      </c>
      <c r="D1408" t="s">
        <v>0</v>
      </c>
      <c r="E1408">
        <v>45140</v>
      </c>
      <c r="F1408" t="s">
        <v>1448</v>
      </c>
      <c r="G1408" t="s">
        <v>1449</v>
      </c>
      <c r="H1408" s="2">
        <v>1.1400000000000001</v>
      </c>
      <c r="I1408" s="2">
        <v>0</v>
      </c>
      <c r="J1408" s="2">
        <v>0</v>
      </c>
      <c r="K1408" s="14">
        <v>12.26</v>
      </c>
      <c r="L1408" s="2">
        <v>0</v>
      </c>
      <c r="M1408" s="2">
        <v>0</v>
      </c>
      <c r="N1408" s="2">
        <v>0</v>
      </c>
      <c r="O1408" s="2">
        <v>1.5938000000000001</v>
      </c>
      <c r="P1408" s="2">
        <v>14.9938</v>
      </c>
      <c r="Q1408"/>
      <c r="R1408" t="s">
        <v>9712</v>
      </c>
      <c r="S1408" t="s">
        <v>9717</v>
      </c>
      <c r="T1408" t="s">
        <v>9724</v>
      </c>
      <c r="U1408" s="2" t="s">
        <v>9715</v>
      </c>
      <c r="V1408" t="s">
        <v>7830</v>
      </c>
    </row>
    <row r="1409" spans="1:22" ht="15.75" hidden="1" thickBot="1" x14ac:dyDescent="0.3">
      <c r="A1409" t="s">
        <v>8267</v>
      </c>
      <c r="B1409" s="12" t="s">
        <v>9906</v>
      </c>
      <c r="C1409" t="s">
        <v>7503</v>
      </c>
      <c r="D1409" t="s">
        <v>0</v>
      </c>
      <c r="E1409">
        <v>13045</v>
      </c>
      <c r="F1409" t="s">
        <v>8931</v>
      </c>
      <c r="G1409" t="s">
        <v>8932</v>
      </c>
      <c r="H1409" s="2">
        <v>0</v>
      </c>
      <c r="I1409" s="2">
        <v>0</v>
      </c>
      <c r="J1409" s="2">
        <v>0</v>
      </c>
      <c r="K1409" s="14">
        <v>11.7</v>
      </c>
      <c r="L1409" s="2">
        <v>0</v>
      </c>
      <c r="M1409" s="2">
        <v>0</v>
      </c>
      <c r="N1409" s="2">
        <v>0</v>
      </c>
      <c r="O1409" s="2">
        <v>1.5209999999999999</v>
      </c>
      <c r="P1409" s="2">
        <v>13.221</v>
      </c>
      <c r="Q1409"/>
      <c r="R1409" t="s">
        <v>9712</v>
      </c>
      <c r="S1409" t="s">
        <v>9717</v>
      </c>
      <c r="T1409" t="s">
        <v>9724</v>
      </c>
      <c r="U1409" s="2" t="s">
        <v>9715</v>
      </c>
      <c r="V1409" t="s">
        <v>7830</v>
      </c>
    </row>
    <row r="1410" spans="1:22" ht="15.75" hidden="1" thickBot="1" x14ac:dyDescent="0.3">
      <c r="A1410" t="s">
        <v>8267</v>
      </c>
      <c r="B1410" s="12" t="s">
        <v>9906</v>
      </c>
      <c r="C1410" t="s">
        <v>7503</v>
      </c>
      <c r="D1410" t="s">
        <v>0</v>
      </c>
      <c r="E1410">
        <v>41941</v>
      </c>
      <c r="F1410" t="s">
        <v>6776</v>
      </c>
      <c r="G1410" t="s">
        <v>6777</v>
      </c>
      <c r="H1410" s="2">
        <v>0</v>
      </c>
      <c r="I1410" s="2">
        <v>0</v>
      </c>
      <c r="J1410" s="2">
        <v>0</v>
      </c>
      <c r="K1410" s="14">
        <v>37.020000000000003</v>
      </c>
      <c r="L1410" s="2">
        <v>0</v>
      </c>
      <c r="M1410" s="2">
        <v>0</v>
      </c>
      <c r="N1410" s="2">
        <v>0</v>
      </c>
      <c r="O1410" s="2">
        <v>4.8126000000000007</v>
      </c>
      <c r="P1410" s="2">
        <v>41.832600000000006</v>
      </c>
      <c r="Q1410"/>
      <c r="R1410" t="s">
        <v>9712</v>
      </c>
      <c r="S1410" t="s">
        <v>9717</v>
      </c>
      <c r="T1410" t="s">
        <v>9724</v>
      </c>
      <c r="U1410" s="2" t="s">
        <v>9715</v>
      </c>
      <c r="V1410" t="s">
        <v>7830</v>
      </c>
    </row>
    <row r="1411" spans="1:22" ht="15.75" hidden="1" thickBot="1" x14ac:dyDescent="0.3">
      <c r="A1411" t="s">
        <v>8267</v>
      </c>
      <c r="B1411" s="12" t="s">
        <v>9906</v>
      </c>
      <c r="C1411" t="s">
        <v>7503</v>
      </c>
      <c r="D1411" t="s">
        <v>0</v>
      </c>
      <c r="E1411">
        <v>41965</v>
      </c>
      <c r="F1411" t="s">
        <v>6776</v>
      </c>
      <c r="G1411" t="s">
        <v>6777</v>
      </c>
      <c r="H1411" s="2">
        <v>0</v>
      </c>
      <c r="I1411" s="2">
        <v>0</v>
      </c>
      <c r="J1411" s="2">
        <v>0</v>
      </c>
      <c r="K1411" s="14">
        <v>35.49</v>
      </c>
      <c r="L1411" s="2">
        <v>0</v>
      </c>
      <c r="M1411" s="2">
        <v>0</v>
      </c>
      <c r="N1411" s="2">
        <v>0</v>
      </c>
      <c r="O1411" s="2">
        <v>4.6137000000000006</v>
      </c>
      <c r="P1411" s="2">
        <v>40.103700000000003</v>
      </c>
      <c r="Q1411"/>
      <c r="R1411" t="s">
        <v>9712</v>
      </c>
      <c r="S1411" t="s">
        <v>9717</v>
      </c>
      <c r="T1411" t="s">
        <v>9724</v>
      </c>
      <c r="U1411" s="2" t="s">
        <v>9715</v>
      </c>
      <c r="V1411" t="s">
        <v>7830</v>
      </c>
    </row>
    <row r="1412" spans="1:22" ht="15.75" hidden="1" thickBot="1" x14ac:dyDescent="0.3">
      <c r="A1412" t="s">
        <v>8267</v>
      </c>
      <c r="B1412" s="12" t="s">
        <v>9906</v>
      </c>
      <c r="C1412" t="s">
        <v>7503</v>
      </c>
      <c r="D1412" t="s">
        <v>0</v>
      </c>
      <c r="E1412">
        <v>13055</v>
      </c>
      <c r="F1412" t="s">
        <v>8931</v>
      </c>
      <c r="G1412" t="s">
        <v>8932</v>
      </c>
      <c r="H1412" s="2">
        <v>0</v>
      </c>
      <c r="I1412" s="2">
        <v>0</v>
      </c>
      <c r="J1412" s="2">
        <v>0</v>
      </c>
      <c r="K1412" s="14">
        <v>55.94</v>
      </c>
      <c r="L1412" s="2">
        <v>0</v>
      </c>
      <c r="M1412" s="2">
        <v>0</v>
      </c>
      <c r="N1412" s="2">
        <v>0</v>
      </c>
      <c r="O1412" s="2">
        <v>7.2721999999999998</v>
      </c>
      <c r="P1412" s="2">
        <v>63.212199999999996</v>
      </c>
      <c r="Q1412"/>
      <c r="R1412" t="s">
        <v>9712</v>
      </c>
      <c r="S1412" t="s">
        <v>9717</v>
      </c>
      <c r="T1412" t="s">
        <v>9724</v>
      </c>
      <c r="U1412" s="2" t="s">
        <v>9715</v>
      </c>
      <c r="V1412" t="s">
        <v>7830</v>
      </c>
    </row>
    <row r="1413" spans="1:22" ht="15.75" hidden="1" thickBot="1" x14ac:dyDescent="0.3">
      <c r="A1413" t="s">
        <v>8267</v>
      </c>
      <c r="B1413" s="12" t="s">
        <v>9965</v>
      </c>
      <c r="C1413" t="s">
        <v>7503</v>
      </c>
      <c r="D1413" t="s">
        <v>0</v>
      </c>
      <c r="E1413">
        <v>36152</v>
      </c>
      <c r="F1413" t="s">
        <v>8977</v>
      </c>
      <c r="G1413" t="s">
        <v>8978</v>
      </c>
      <c r="H1413" s="2">
        <v>1.55</v>
      </c>
      <c r="I1413" s="2">
        <v>0</v>
      </c>
      <c r="J1413" s="2">
        <v>0</v>
      </c>
      <c r="K1413" s="14">
        <v>16.329999999999998</v>
      </c>
      <c r="L1413" s="2">
        <v>0</v>
      </c>
      <c r="M1413" s="2">
        <v>0</v>
      </c>
      <c r="N1413" s="2">
        <v>0</v>
      </c>
      <c r="O1413" s="2">
        <v>2.1229</v>
      </c>
      <c r="P1413" s="2">
        <v>20.0029</v>
      </c>
      <c r="Q1413"/>
      <c r="R1413" t="s">
        <v>9712</v>
      </c>
      <c r="S1413" t="s">
        <v>9717</v>
      </c>
      <c r="T1413" t="s">
        <v>9724</v>
      </c>
      <c r="U1413" s="2" t="s">
        <v>9715</v>
      </c>
      <c r="V1413" t="s">
        <v>7830</v>
      </c>
    </row>
    <row r="1414" spans="1:22" ht="15.75" hidden="1" thickBot="1" x14ac:dyDescent="0.3">
      <c r="A1414" t="s">
        <v>8267</v>
      </c>
      <c r="B1414" s="12" t="s">
        <v>9965</v>
      </c>
      <c r="C1414" t="s">
        <v>7503</v>
      </c>
      <c r="D1414" t="s">
        <v>0</v>
      </c>
      <c r="E1414">
        <v>28040</v>
      </c>
      <c r="F1414" t="s">
        <v>8977</v>
      </c>
      <c r="G1414" t="s">
        <v>8978</v>
      </c>
      <c r="H1414" s="2">
        <v>1.7999999999999998</v>
      </c>
      <c r="I1414" s="2">
        <v>0</v>
      </c>
      <c r="J1414" s="2">
        <v>0</v>
      </c>
      <c r="K1414" s="14">
        <v>20.54</v>
      </c>
      <c r="L1414" s="2">
        <v>0</v>
      </c>
      <c r="M1414" s="2">
        <v>0</v>
      </c>
      <c r="N1414" s="2">
        <v>0</v>
      </c>
      <c r="O1414" s="2">
        <v>2.6701999999999999</v>
      </c>
      <c r="P1414" s="2">
        <v>25.010200000000001</v>
      </c>
      <c r="Q1414"/>
      <c r="R1414" t="s">
        <v>9712</v>
      </c>
      <c r="S1414" t="s">
        <v>9717</v>
      </c>
      <c r="T1414" t="s">
        <v>9724</v>
      </c>
      <c r="U1414" s="2" t="s">
        <v>9715</v>
      </c>
      <c r="V1414" t="s">
        <v>7830</v>
      </c>
    </row>
    <row r="1415" spans="1:22" ht="15.75" hidden="1" thickBot="1" x14ac:dyDescent="0.3">
      <c r="A1415" t="s">
        <v>8267</v>
      </c>
      <c r="B1415" s="12" t="s">
        <v>9965</v>
      </c>
      <c r="C1415" t="s">
        <v>7503</v>
      </c>
      <c r="D1415" t="s">
        <v>0</v>
      </c>
      <c r="E1415">
        <v>36147</v>
      </c>
      <c r="F1415" t="s">
        <v>8977</v>
      </c>
      <c r="G1415" t="s">
        <v>8978</v>
      </c>
      <c r="H1415" s="2">
        <v>2.0699999999999998</v>
      </c>
      <c r="I1415" s="2">
        <v>0</v>
      </c>
      <c r="J1415" s="2">
        <v>0</v>
      </c>
      <c r="K1415" s="14">
        <v>21.75</v>
      </c>
      <c r="L1415" s="2">
        <v>0</v>
      </c>
      <c r="M1415" s="2">
        <v>0</v>
      </c>
      <c r="N1415" s="2">
        <v>0</v>
      </c>
      <c r="O1415" s="2">
        <v>2.8275000000000001</v>
      </c>
      <c r="P1415" s="2">
        <v>26.647500000000001</v>
      </c>
      <c r="Q1415"/>
      <c r="R1415" t="s">
        <v>9712</v>
      </c>
      <c r="S1415" t="s">
        <v>9717</v>
      </c>
      <c r="T1415" t="s">
        <v>9724</v>
      </c>
      <c r="U1415" s="2" t="s">
        <v>9715</v>
      </c>
      <c r="V1415" t="s">
        <v>7830</v>
      </c>
    </row>
    <row r="1416" spans="1:22" ht="15.75" hidden="1" thickBot="1" x14ac:dyDescent="0.3">
      <c r="A1416" t="s">
        <v>8267</v>
      </c>
      <c r="B1416" s="12" t="s">
        <v>9964</v>
      </c>
      <c r="C1416" t="s">
        <v>7503</v>
      </c>
      <c r="D1416" t="s">
        <v>0</v>
      </c>
      <c r="E1416">
        <v>715997</v>
      </c>
      <c r="F1416" t="s">
        <v>2128</v>
      </c>
      <c r="G1416" t="s">
        <v>2129</v>
      </c>
      <c r="H1416" s="2">
        <v>0</v>
      </c>
      <c r="I1416" s="2">
        <v>0</v>
      </c>
      <c r="J1416" s="2">
        <v>0</v>
      </c>
      <c r="K1416" s="14">
        <v>105.81</v>
      </c>
      <c r="L1416" s="2">
        <v>0</v>
      </c>
      <c r="M1416" s="2">
        <v>0</v>
      </c>
      <c r="N1416" s="2">
        <v>0</v>
      </c>
      <c r="O1416" s="2">
        <v>13.7553</v>
      </c>
      <c r="P1416" s="2">
        <v>119.56530000000001</v>
      </c>
      <c r="Q1416"/>
      <c r="R1416" t="s">
        <v>9712</v>
      </c>
      <c r="S1416" t="s">
        <v>9717</v>
      </c>
      <c r="T1416" t="s">
        <v>9724</v>
      </c>
      <c r="U1416" s="2" t="s">
        <v>9715</v>
      </c>
      <c r="V1416" t="s">
        <v>7830</v>
      </c>
    </row>
    <row r="1417" spans="1:22" ht="15.75" hidden="1" thickBot="1" x14ac:dyDescent="0.3">
      <c r="A1417" t="s">
        <v>8267</v>
      </c>
      <c r="B1417" s="12" t="s">
        <v>9963</v>
      </c>
      <c r="C1417" t="s">
        <v>7503</v>
      </c>
      <c r="D1417" t="s">
        <v>0</v>
      </c>
      <c r="E1417">
        <v>715431</v>
      </c>
      <c r="F1417" t="s">
        <v>2128</v>
      </c>
      <c r="G1417" t="s">
        <v>2129</v>
      </c>
      <c r="H1417" s="2">
        <v>0</v>
      </c>
      <c r="I1417" s="2">
        <v>0</v>
      </c>
      <c r="J1417" s="2">
        <v>0</v>
      </c>
      <c r="K1417" s="14">
        <v>47.65</v>
      </c>
      <c r="L1417" s="2">
        <v>0</v>
      </c>
      <c r="M1417" s="2">
        <v>0</v>
      </c>
      <c r="N1417" s="2">
        <v>0</v>
      </c>
      <c r="O1417" s="2">
        <v>6.1944999999999997</v>
      </c>
      <c r="P1417" s="2">
        <v>53.844499999999996</v>
      </c>
      <c r="Q1417"/>
      <c r="R1417" t="s">
        <v>9712</v>
      </c>
      <c r="S1417" t="s">
        <v>9717</v>
      </c>
      <c r="T1417" t="s">
        <v>9724</v>
      </c>
      <c r="U1417" s="2" t="s">
        <v>9715</v>
      </c>
      <c r="V1417" t="s">
        <v>7830</v>
      </c>
    </row>
    <row r="1418" spans="1:22" ht="15.75" hidden="1" thickBot="1" x14ac:dyDescent="0.3">
      <c r="A1418" t="s">
        <v>8267</v>
      </c>
      <c r="B1418" s="12" t="s">
        <v>9905</v>
      </c>
      <c r="C1418" t="s">
        <v>7503</v>
      </c>
      <c r="D1418" t="s">
        <v>0</v>
      </c>
      <c r="E1418">
        <v>13008</v>
      </c>
      <c r="F1418" t="s">
        <v>8931</v>
      </c>
      <c r="G1418" t="s">
        <v>8932</v>
      </c>
      <c r="H1418" s="2">
        <v>0</v>
      </c>
      <c r="I1418" s="2">
        <v>0</v>
      </c>
      <c r="J1418" s="2">
        <v>0</v>
      </c>
      <c r="K1418" s="14">
        <v>7.76</v>
      </c>
      <c r="L1418" s="2">
        <v>0</v>
      </c>
      <c r="M1418" s="2">
        <v>0</v>
      </c>
      <c r="N1418" s="2">
        <v>0</v>
      </c>
      <c r="O1418" s="2">
        <v>1.0087999999999999</v>
      </c>
      <c r="P1418" s="2">
        <v>8.7687999999999988</v>
      </c>
      <c r="Q1418"/>
      <c r="R1418" t="s">
        <v>9712</v>
      </c>
      <c r="S1418" t="s">
        <v>9717</v>
      </c>
      <c r="T1418" t="s">
        <v>9724</v>
      </c>
      <c r="U1418" s="2" t="s">
        <v>9715</v>
      </c>
      <c r="V1418" t="s">
        <v>7830</v>
      </c>
    </row>
    <row r="1419" spans="1:22" ht="15.75" hidden="1" thickBot="1" x14ac:dyDescent="0.3">
      <c r="A1419" t="s">
        <v>8267</v>
      </c>
      <c r="B1419" s="12" t="s">
        <v>9905</v>
      </c>
      <c r="C1419" t="s">
        <v>7503</v>
      </c>
      <c r="D1419" t="s">
        <v>0</v>
      </c>
      <c r="E1419">
        <v>36100</v>
      </c>
      <c r="F1419" t="s">
        <v>8977</v>
      </c>
      <c r="G1419" t="s">
        <v>8978</v>
      </c>
      <c r="H1419" s="2">
        <v>0.78</v>
      </c>
      <c r="I1419" s="2">
        <v>0</v>
      </c>
      <c r="J1419" s="2">
        <v>0</v>
      </c>
      <c r="K1419" s="14">
        <v>8.16</v>
      </c>
      <c r="L1419" s="2">
        <v>0</v>
      </c>
      <c r="M1419" s="2">
        <v>0</v>
      </c>
      <c r="N1419" s="2">
        <v>0</v>
      </c>
      <c r="O1419" s="2">
        <v>1.0608</v>
      </c>
      <c r="P1419" s="2">
        <v>10.0008</v>
      </c>
      <c r="Q1419"/>
      <c r="R1419" t="s">
        <v>9712</v>
      </c>
      <c r="S1419" t="s">
        <v>9717</v>
      </c>
      <c r="T1419" t="s">
        <v>9724</v>
      </c>
      <c r="U1419" s="2" t="s">
        <v>9715</v>
      </c>
      <c r="V1419" t="s">
        <v>7830</v>
      </c>
    </row>
    <row r="1420" spans="1:22" ht="15.75" hidden="1" thickBot="1" x14ac:dyDescent="0.3">
      <c r="A1420" t="s">
        <v>8267</v>
      </c>
      <c r="B1420" s="12" t="s">
        <v>9905</v>
      </c>
      <c r="C1420" t="s">
        <v>7503</v>
      </c>
      <c r="D1420" t="s">
        <v>0</v>
      </c>
      <c r="E1420">
        <v>19069</v>
      </c>
      <c r="F1420" t="s">
        <v>8881</v>
      </c>
      <c r="G1420" t="s">
        <v>8882</v>
      </c>
      <c r="H1420" s="2">
        <v>0</v>
      </c>
      <c r="I1420" s="2">
        <v>0</v>
      </c>
      <c r="J1420" s="2">
        <v>0</v>
      </c>
      <c r="K1420" s="14">
        <v>28.35</v>
      </c>
      <c r="L1420" s="2">
        <v>0</v>
      </c>
      <c r="M1420" s="2">
        <v>0</v>
      </c>
      <c r="N1420" s="2">
        <v>0</v>
      </c>
      <c r="O1420" s="2">
        <v>3.6855000000000002</v>
      </c>
      <c r="P1420" s="2">
        <v>32.035499999999999</v>
      </c>
      <c r="Q1420"/>
      <c r="R1420" t="s">
        <v>9712</v>
      </c>
      <c r="S1420" t="s">
        <v>9717</v>
      </c>
      <c r="T1420" t="s">
        <v>9724</v>
      </c>
      <c r="U1420" s="2" t="s">
        <v>9715</v>
      </c>
      <c r="V1420" t="s">
        <v>7830</v>
      </c>
    </row>
    <row r="1421" spans="1:22" ht="15.75" hidden="1" thickBot="1" x14ac:dyDescent="0.3">
      <c r="A1421" t="s">
        <v>8267</v>
      </c>
      <c r="B1421" s="12" t="s">
        <v>9905</v>
      </c>
      <c r="C1421" t="s">
        <v>7503</v>
      </c>
      <c r="D1421" t="s">
        <v>0</v>
      </c>
      <c r="E1421">
        <v>19064</v>
      </c>
      <c r="F1421" t="s">
        <v>8881</v>
      </c>
      <c r="G1421" t="s">
        <v>8882</v>
      </c>
      <c r="H1421" s="2">
        <v>0</v>
      </c>
      <c r="I1421" s="2">
        <v>0</v>
      </c>
      <c r="J1421" s="2">
        <v>0</v>
      </c>
      <c r="K1421" s="14">
        <v>9</v>
      </c>
      <c r="L1421" s="2">
        <v>0</v>
      </c>
      <c r="M1421" s="2">
        <v>0</v>
      </c>
      <c r="N1421" s="2">
        <v>0</v>
      </c>
      <c r="O1421" s="2">
        <v>1.17</v>
      </c>
      <c r="P1421" s="2">
        <v>10.17</v>
      </c>
      <c r="Q1421"/>
      <c r="R1421" t="s">
        <v>9712</v>
      </c>
      <c r="S1421" t="s">
        <v>9717</v>
      </c>
      <c r="T1421" t="s">
        <v>9724</v>
      </c>
      <c r="U1421" s="2" t="s">
        <v>9715</v>
      </c>
      <c r="V1421" t="s">
        <v>7830</v>
      </c>
    </row>
    <row r="1422" spans="1:22" ht="15.75" hidden="1" thickBot="1" x14ac:dyDescent="0.3">
      <c r="A1422" t="s">
        <v>8267</v>
      </c>
      <c r="B1422" s="12" t="s">
        <v>9905</v>
      </c>
      <c r="C1422" t="s">
        <v>7503</v>
      </c>
      <c r="D1422" t="s">
        <v>0</v>
      </c>
      <c r="E1422">
        <v>19070</v>
      </c>
      <c r="F1422" t="s">
        <v>8881</v>
      </c>
      <c r="G1422" t="s">
        <v>8882</v>
      </c>
      <c r="H1422" s="2">
        <v>0</v>
      </c>
      <c r="I1422" s="2">
        <v>0</v>
      </c>
      <c r="J1422" s="2">
        <v>0</v>
      </c>
      <c r="K1422" s="14">
        <v>38.700000000000003</v>
      </c>
      <c r="L1422" s="2">
        <v>0</v>
      </c>
      <c r="M1422" s="2">
        <v>0</v>
      </c>
      <c r="N1422" s="2">
        <v>0</v>
      </c>
      <c r="O1422" s="2">
        <v>5.0310000000000006</v>
      </c>
      <c r="P1422" s="2">
        <v>43.731000000000002</v>
      </c>
      <c r="Q1422"/>
      <c r="R1422" t="s">
        <v>9712</v>
      </c>
      <c r="S1422" t="s">
        <v>9717</v>
      </c>
      <c r="T1422" t="s">
        <v>9724</v>
      </c>
      <c r="U1422" s="2" t="s">
        <v>9715</v>
      </c>
      <c r="V1422" t="s">
        <v>7830</v>
      </c>
    </row>
    <row r="1423" spans="1:22" ht="15.75" hidden="1" thickBot="1" x14ac:dyDescent="0.3">
      <c r="A1423" t="s">
        <v>8267</v>
      </c>
      <c r="B1423" s="12" t="s">
        <v>9905</v>
      </c>
      <c r="C1423" t="s">
        <v>7503</v>
      </c>
      <c r="D1423" t="s">
        <v>0</v>
      </c>
      <c r="E1423">
        <v>41916</v>
      </c>
      <c r="F1423" t="s">
        <v>6776</v>
      </c>
      <c r="G1423" t="s">
        <v>6777</v>
      </c>
      <c r="H1423" s="2">
        <v>0</v>
      </c>
      <c r="I1423" s="2">
        <v>0</v>
      </c>
      <c r="J1423" s="2">
        <v>0</v>
      </c>
      <c r="K1423" s="14">
        <v>6.42</v>
      </c>
      <c r="L1423" s="2">
        <v>0</v>
      </c>
      <c r="M1423" s="2">
        <v>0</v>
      </c>
      <c r="N1423" s="2">
        <v>0</v>
      </c>
      <c r="O1423" s="2">
        <v>0.83460000000000001</v>
      </c>
      <c r="P1423" s="2">
        <v>7.2545999999999999</v>
      </c>
      <c r="Q1423"/>
      <c r="R1423" t="s">
        <v>9712</v>
      </c>
      <c r="S1423" t="s">
        <v>9717</v>
      </c>
      <c r="T1423" t="s">
        <v>9724</v>
      </c>
      <c r="U1423" s="2" t="s">
        <v>9715</v>
      </c>
      <c r="V1423" t="s">
        <v>7830</v>
      </c>
    </row>
    <row r="1424" spans="1:22" ht="15.75" hidden="1" thickBot="1" x14ac:dyDescent="0.3">
      <c r="A1424" t="s">
        <v>8267</v>
      </c>
      <c r="B1424" s="12" t="s">
        <v>9905</v>
      </c>
      <c r="C1424" t="s">
        <v>7503</v>
      </c>
      <c r="D1424" s="20" t="s">
        <v>9956</v>
      </c>
      <c r="E1424">
        <v>223</v>
      </c>
      <c r="F1424" t="s">
        <v>8931</v>
      </c>
      <c r="G1424" t="s">
        <v>8932</v>
      </c>
      <c r="H1424" s="2">
        <v>0</v>
      </c>
      <c r="I1424" s="2">
        <v>0</v>
      </c>
      <c r="J1424" s="2">
        <v>0</v>
      </c>
      <c r="K1424" s="14">
        <v>20.02</v>
      </c>
      <c r="L1424" s="2">
        <v>0</v>
      </c>
      <c r="M1424" s="2">
        <v>0</v>
      </c>
      <c r="N1424" s="2">
        <v>0</v>
      </c>
      <c r="O1424" s="2">
        <v>2.6026000000000002</v>
      </c>
      <c r="P1424" s="2">
        <v>22.622599999999998</v>
      </c>
      <c r="Q1424"/>
      <c r="R1424" t="s">
        <v>9712</v>
      </c>
      <c r="S1424" t="s">
        <v>9717</v>
      </c>
      <c r="T1424" t="s">
        <v>9724</v>
      </c>
      <c r="U1424" s="2" t="s">
        <v>9715</v>
      </c>
      <c r="V1424" t="s">
        <v>7830</v>
      </c>
    </row>
    <row r="1425" spans="1:22" ht="15.75" hidden="1" thickBot="1" x14ac:dyDescent="0.3">
      <c r="A1425" t="s">
        <v>8267</v>
      </c>
      <c r="B1425" s="12" t="s">
        <v>9905</v>
      </c>
      <c r="C1425" t="s">
        <v>7503</v>
      </c>
      <c r="D1425" t="s">
        <v>0</v>
      </c>
      <c r="E1425">
        <v>13025</v>
      </c>
      <c r="F1425" t="s">
        <v>8931</v>
      </c>
      <c r="G1425" t="s">
        <v>8932</v>
      </c>
      <c r="H1425" s="2">
        <v>0</v>
      </c>
      <c r="I1425" s="2">
        <v>0</v>
      </c>
      <c r="J1425" s="2">
        <v>0</v>
      </c>
      <c r="K1425" s="14">
        <v>135.28</v>
      </c>
      <c r="L1425" s="2">
        <v>0</v>
      </c>
      <c r="M1425" s="2">
        <v>0</v>
      </c>
      <c r="N1425" s="2">
        <v>0</v>
      </c>
      <c r="O1425" s="2">
        <v>17.586400000000001</v>
      </c>
      <c r="P1425" s="2">
        <v>152.8664</v>
      </c>
      <c r="Q1425"/>
      <c r="R1425" t="s">
        <v>9712</v>
      </c>
      <c r="S1425" t="s">
        <v>9717</v>
      </c>
      <c r="T1425" t="s">
        <v>9724</v>
      </c>
      <c r="U1425" s="2" t="s">
        <v>9715</v>
      </c>
      <c r="V1425" t="s">
        <v>7830</v>
      </c>
    </row>
    <row r="1426" spans="1:22" ht="15.75" hidden="1" thickBot="1" x14ac:dyDescent="0.3">
      <c r="A1426" t="s">
        <v>8267</v>
      </c>
      <c r="B1426" s="12" t="s">
        <v>9902</v>
      </c>
      <c r="C1426" t="s">
        <v>7503</v>
      </c>
      <c r="D1426" t="s">
        <v>0</v>
      </c>
      <c r="E1426">
        <v>41847</v>
      </c>
      <c r="F1426" t="s">
        <v>6776</v>
      </c>
      <c r="G1426" t="s">
        <v>6777</v>
      </c>
      <c r="H1426" s="2">
        <v>0</v>
      </c>
      <c r="I1426" s="2">
        <v>0</v>
      </c>
      <c r="J1426" s="2">
        <v>0</v>
      </c>
      <c r="K1426" s="14">
        <v>122.58</v>
      </c>
      <c r="L1426" s="2">
        <v>0</v>
      </c>
      <c r="M1426" s="2">
        <v>0</v>
      </c>
      <c r="N1426" s="2">
        <v>0</v>
      </c>
      <c r="O1426" s="2">
        <v>15.9354</v>
      </c>
      <c r="P1426" s="2">
        <v>138.5154</v>
      </c>
      <c r="Q1426"/>
      <c r="R1426" t="s">
        <v>9712</v>
      </c>
      <c r="S1426" t="s">
        <v>9717</v>
      </c>
      <c r="T1426" t="s">
        <v>9724</v>
      </c>
      <c r="U1426" s="2" t="s">
        <v>9715</v>
      </c>
      <c r="V1426" t="s">
        <v>7830</v>
      </c>
    </row>
    <row r="1427" spans="1:22" ht="15.75" hidden="1" thickBot="1" x14ac:dyDescent="0.3">
      <c r="A1427" t="s">
        <v>8267</v>
      </c>
      <c r="B1427" s="12" t="s">
        <v>9902</v>
      </c>
      <c r="C1427" t="s">
        <v>7503</v>
      </c>
      <c r="D1427" t="s">
        <v>0</v>
      </c>
      <c r="E1427">
        <v>4644</v>
      </c>
      <c r="F1427" t="s">
        <v>8871</v>
      </c>
      <c r="G1427" t="s">
        <v>8872</v>
      </c>
      <c r="H1427" s="2">
        <v>0</v>
      </c>
      <c r="I1427" s="2">
        <v>0</v>
      </c>
      <c r="J1427" s="2">
        <v>0</v>
      </c>
      <c r="K1427" s="14">
        <v>56.5</v>
      </c>
      <c r="L1427" s="2">
        <v>0</v>
      </c>
      <c r="M1427" s="2">
        <v>0</v>
      </c>
      <c r="N1427" s="2">
        <v>0</v>
      </c>
      <c r="O1427" s="2">
        <v>7.3450000000000006</v>
      </c>
      <c r="P1427" s="2">
        <v>63.844999999999999</v>
      </c>
      <c r="Q1427"/>
      <c r="R1427" t="s">
        <v>9712</v>
      </c>
      <c r="S1427" t="s">
        <v>9717</v>
      </c>
      <c r="T1427" t="s">
        <v>9724</v>
      </c>
      <c r="U1427" s="2" t="s">
        <v>9715</v>
      </c>
      <c r="V1427" t="s">
        <v>7830</v>
      </c>
    </row>
    <row r="1428" spans="1:22" ht="15.75" hidden="1" thickBot="1" x14ac:dyDescent="0.3">
      <c r="A1428" t="s">
        <v>8267</v>
      </c>
      <c r="B1428" s="12" t="s">
        <v>9902</v>
      </c>
      <c r="C1428" t="s">
        <v>7503</v>
      </c>
      <c r="D1428" t="s">
        <v>0</v>
      </c>
      <c r="E1428">
        <v>3976</v>
      </c>
      <c r="F1428" t="s">
        <v>8877</v>
      </c>
      <c r="G1428" t="s">
        <v>8878</v>
      </c>
      <c r="H1428" s="2">
        <v>0</v>
      </c>
      <c r="I1428" s="2">
        <v>0</v>
      </c>
      <c r="J1428" s="2">
        <v>0</v>
      </c>
      <c r="K1428" s="14">
        <v>67.709999999999994</v>
      </c>
      <c r="L1428" s="2">
        <v>0</v>
      </c>
      <c r="M1428" s="2">
        <v>0</v>
      </c>
      <c r="N1428" s="2">
        <v>0</v>
      </c>
      <c r="O1428" s="2">
        <v>8.8022999999999989</v>
      </c>
      <c r="P1428" s="2">
        <v>76.512299999999996</v>
      </c>
      <c r="Q1428"/>
      <c r="R1428" t="s">
        <v>9712</v>
      </c>
      <c r="S1428" t="s">
        <v>9717</v>
      </c>
      <c r="T1428" t="s">
        <v>9724</v>
      </c>
      <c r="U1428" s="2" t="s">
        <v>9715</v>
      </c>
      <c r="V1428" t="s">
        <v>7830</v>
      </c>
    </row>
    <row r="1429" spans="1:22" ht="15.75" hidden="1" thickBot="1" x14ac:dyDescent="0.3">
      <c r="A1429" t="s">
        <v>8267</v>
      </c>
      <c r="B1429" s="12" t="s">
        <v>9902</v>
      </c>
      <c r="C1429" t="s">
        <v>7503</v>
      </c>
      <c r="D1429" t="s">
        <v>0</v>
      </c>
      <c r="E1429">
        <v>3367</v>
      </c>
      <c r="F1429" t="s">
        <v>8847</v>
      </c>
      <c r="G1429" t="s">
        <v>8848</v>
      </c>
      <c r="H1429" s="2">
        <v>0</v>
      </c>
      <c r="I1429" s="2">
        <v>0</v>
      </c>
      <c r="J1429" s="2">
        <v>0</v>
      </c>
      <c r="K1429" s="14">
        <v>10.27</v>
      </c>
      <c r="L1429" s="2">
        <v>0</v>
      </c>
      <c r="M1429" s="2">
        <v>0</v>
      </c>
      <c r="N1429" s="2">
        <v>0</v>
      </c>
      <c r="O1429" s="2">
        <v>1.3351</v>
      </c>
      <c r="P1429" s="2">
        <v>11.6051</v>
      </c>
      <c r="Q1429"/>
      <c r="R1429" t="s">
        <v>9712</v>
      </c>
      <c r="S1429" t="s">
        <v>9717</v>
      </c>
      <c r="T1429" t="s">
        <v>9724</v>
      </c>
      <c r="U1429" s="2" t="s">
        <v>9715</v>
      </c>
      <c r="V1429" t="s">
        <v>7830</v>
      </c>
    </row>
    <row r="1430" spans="1:22" ht="15.75" hidden="1" thickBot="1" x14ac:dyDescent="0.3">
      <c r="A1430" t="s">
        <v>8267</v>
      </c>
      <c r="B1430" s="12" t="s">
        <v>9902</v>
      </c>
      <c r="C1430" t="s">
        <v>7503</v>
      </c>
      <c r="D1430" t="s">
        <v>0</v>
      </c>
      <c r="E1430">
        <v>33</v>
      </c>
      <c r="F1430" t="s">
        <v>9959</v>
      </c>
      <c r="G1430" t="s">
        <v>9960</v>
      </c>
      <c r="H1430" s="2">
        <v>0</v>
      </c>
      <c r="I1430" s="2">
        <v>0</v>
      </c>
      <c r="J1430" s="2">
        <v>0</v>
      </c>
      <c r="K1430" s="14">
        <v>15</v>
      </c>
      <c r="L1430" s="2">
        <v>0</v>
      </c>
      <c r="M1430" s="2">
        <v>0</v>
      </c>
      <c r="N1430" s="2">
        <v>0</v>
      </c>
      <c r="O1430" s="2">
        <v>1.9500000000000002</v>
      </c>
      <c r="P1430" s="2">
        <v>16.95</v>
      </c>
      <c r="Q1430"/>
      <c r="R1430" t="s">
        <v>9712</v>
      </c>
      <c r="S1430" t="s">
        <v>9717</v>
      </c>
      <c r="T1430" t="s">
        <v>9724</v>
      </c>
      <c r="U1430" s="2" t="s">
        <v>9715</v>
      </c>
      <c r="V1430" t="s">
        <v>7830</v>
      </c>
    </row>
    <row r="1431" spans="1:22" ht="15.75" hidden="1" thickBot="1" x14ac:dyDescent="0.3">
      <c r="A1431" t="s">
        <v>8267</v>
      </c>
      <c r="B1431" s="12" t="s">
        <v>9902</v>
      </c>
      <c r="C1431" t="s">
        <v>7503</v>
      </c>
      <c r="D1431" t="s">
        <v>0</v>
      </c>
      <c r="E1431">
        <v>36021</v>
      </c>
      <c r="F1431" t="s">
        <v>8977</v>
      </c>
      <c r="G1431" t="s">
        <v>8978</v>
      </c>
      <c r="H1431" s="2">
        <v>0.78</v>
      </c>
      <c r="I1431" s="2">
        <v>0</v>
      </c>
      <c r="J1431" s="2">
        <v>0</v>
      </c>
      <c r="K1431" s="2">
        <v>8.16</v>
      </c>
      <c r="L1431" s="2">
        <v>0</v>
      </c>
      <c r="N1431" s="2">
        <v>0</v>
      </c>
      <c r="O1431" s="2">
        <v>1.0608</v>
      </c>
      <c r="P1431" s="2">
        <v>10.0008</v>
      </c>
      <c r="Q1431"/>
      <c r="R1431" t="s">
        <v>9712</v>
      </c>
      <c r="S1431" t="s">
        <v>9717</v>
      </c>
      <c r="T1431" t="s">
        <v>9724</v>
      </c>
      <c r="U1431" s="2" t="s">
        <v>9715</v>
      </c>
      <c r="V1431" t="s">
        <v>7830</v>
      </c>
    </row>
    <row r="1432" spans="1:22" ht="15.75" hidden="1" thickBot="1" x14ac:dyDescent="0.3">
      <c r="A1432" t="s">
        <v>8267</v>
      </c>
      <c r="B1432" s="12" t="s">
        <v>9902</v>
      </c>
      <c r="C1432" t="s">
        <v>7503</v>
      </c>
      <c r="D1432" t="s">
        <v>0</v>
      </c>
      <c r="E1432">
        <v>23</v>
      </c>
      <c r="F1432" t="s">
        <v>9420</v>
      </c>
      <c r="G1432" t="s">
        <v>9421</v>
      </c>
      <c r="H1432" s="2">
        <v>0</v>
      </c>
      <c r="I1432" s="2">
        <v>0</v>
      </c>
      <c r="J1432" s="2">
        <v>0</v>
      </c>
      <c r="K1432" s="14">
        <v>55.5</v>
      </c>
      <c r="L1432" s="2">
        <v>0</v>
      </c>
      <c r="M1432" s="2">
        <v>0</v>
      </c>
      <c r="N1432" s="2">
        <v>0</v>
      </c>
      <c r="O1432" s="2">
        <v>7.2149999999999999</v>
      </c>
      <c r="P1432" s="2">
        <v>62.715000000000003</v>
      </c>
      <c r="Q1432"/>
      <c r="R1432" t="s">
        <v>9712</v>
      </c>
      <c r="S1432" t="s">
        <v>9717</v>
      </c>
      <c r="T1432" t="s">
        <v>9724</v>
      </c>
      <c r="U1432" s="2" t="s">
        <v>9715</v>
      </c>
      <c r="V1432" t="s">
        <v>7830</v>
      </c>
    </row>
    <row r="1433" spans="1:22" ht="15.75" hidden="1" thickBot="1" x14ac:dyDescent="0.3">
      <c r="A1433" t="s">
        <v>8267</v>
      </c>
      <c r="B1433" s="12" t="s">
        <v>9890</v>
      </c>
      <c r="C1433" t="s">
        <v>7503</v>
      </c>
      <c r="D1433" t="s">
        <v>0</v>
      </c>
      <c r="E1433">
        <v>35912</v>
      </c>
      <c r="F1433" t="s">
        <v>8977</v>
      </c>
      <c r="G1433" t="s">
        <v>8978</v>
      </c>
      <c r="H1433" s="2">
        <v>0.8</v>
      </c>
      <c r="I1433" s="2">
        <v>0</v>
      </c>
      <c r="J1433" s="2">
        <v>0</v>
      </c>
      <c r="K1433" s="14">
        <v>8.14</v>
      </c>
      <c r="L1433" s="2">
        <v>0</v>
      </c>
      <c r="M1433" s="2">
        <v>0</v>
      </c>
      <c r="N1433" s="2">
        <v>0</v>
      </c>
      <c r="O1433" s="2">
        <v>1.0582</v>
      </c>
      <c r="P1433" s="2">
        <v>9.9982000000000006</v>
      </c>
      <c r="Q1433"/>
      <c r="R1433" t="s">
        <v>9712</v>
      </c>
      <c r="S1433" t="s">
        <v>9717</v>
      </c>
      <c r="T1433" t="s">
        <v>9724</v>
      </c>
      <c r="U1433" s="2" t="s">
        <v>9715</v>
      </c>
      <c r="V1433" t="s">
        <v>7830</v>
      </c>
    </row>
    <row r="1434" spans="1:22" ht="15.75" hidden="1" thickBot="1" x14ac:dyDescent="0.3">
      <c r="A1434" t="s">
        <v>8267</v>
      </c>
      <c r="B1434" s="12" t="s">
        <v>9890</v>
      </c>
      <c r="C1434" t="s">
        <v>7503</v>
      </c>
      <c r="D1434" t="s">
        <v>0</v>
      </c>
      <c r="E1434">
        <v>1726</v>
      </c>
      <c r="F1434" t="s">
        <v>8929</v>
      </c>
      <c r="G1434" t="s">
        <v>8930</v>
      </c>
      <c r="H1434" s="2">
        <v>0</v>
      </c>
      <c r="I1434" s="2">
        <v>0</v>
      </c>
      <c r="J1434" s="2">
        <v>0</v>
      </c>
      <c r="K1434" s="14">
        <v>117.83</v>
      </c>
      <c r="L1434" s="2">
        <v>0</v>
      </c>
      <c r="M1434" s="2">
        <v>0</v>
      </c>
      <c r="N1434" s="2">
        <v>0</v>
      </c>
      <c r="O1434" s="2">
        <v>15.3179</v>
      </c>
      <c r="P1434" s="2">
        <v>133.14789999999999</v>
      </c>
      <c r="Q1434"/>
      <c r="R1434" t="s">
        <v>9712</v>
      </c>
      <c r="S1434" t="s">
        <v>9713</v>
      </c>
      <c r="T1434" t="s">
        <v>9724</v>
      </c>
      <c r="U1434" s="2" t="s">
        <v>9715</v>
      </c>
      <c r="V1434" t="s">
        <v>7830</v>
      </c>
    </row>
    <row r="1435" spans="1:22" ht="15.75" hidden="1" thickBot="1" x14ac:dyDescent="0.3">
      <c r="A1435" t="s">
        <v>8267</v>
      </c>
      <c r="B1435" s="12" t="s">
        <v>9890</v>
      </c>
      <c r="C1435" t="s">
        <v>7503</v>
      </c>
      <c r="D1435" t="s">
        <v>0</v>
      </c>
      <c r="E1435">
        <v>4587</v>
      </c>
      <c r="F1435" t="s">
        <v>8871</v>
      </c>
      <c r="G1435" t="s">
        <v>8872</v>
      </c>
      <c r="H1435" s="2">
        <v>0</v>
      </c>
      <c r="I1435" s="2">
        <v>0</v>
      </c>
      <c r="J1435" s="2">
        <v>0</v>
      </c>
      <c r="K1435" s="14">
        <v>29.2</v>
      </c>
      <c r="L1435" s="2">
        <v>0</v>
      </c>
      <c r="M1435" s="2">
        <v>0</v>
      </c>
      <c r="N1435" s="2">
        <v>0</v>
      </c>
      <c r="O1435" s="2">
        <v>3.7959999999999998</v>
      </c>
      <c r="P1435" s="2">
        <v>32.996000000000002</v>
      </c>
      <c r="Q1435"/>
      <c r="R1435" t="s">
        <v>9712</v>
      </c>
      <c r="S1435" t="s">
        <v>9717</v>
      </c>
      <c r="T1435" t="s">
        <v>9724</v>
      </c>
      <c r="U1435" s="2" t="s">
        <v>9715</v>
      </c>
      <c r="V1435" t="s">
        <v>7830</v>
      </c>
    </row>
    <row r="1436" spans="1:22" ht="15.75" hidden="1" thickBot="1" x14ac:dyDescent="0.3">
      <c r="A1436" t="s">
        <v>8267</v>
      </c>
      <c r="B1436" s="12" t="s">
        <v>9887</v>
      </c>
      <c r="C1436" t="s">
        <v>7503</v>
      </c>
      <c r="D1436" t="s">
        <v>0</v>
      </c>
      <c r="E1436">
        <v>41755</v>
      </c>
      <c r="F1436" t="s">
        <v>6776</v>
      </c>
      <c r="G1436" t="s">
        <v>6777</v>
      </c>
      <c r="H1436" s="2">
        <v>0</v>
      </c>
      <c r="I1436" s="2">
        <v>0</v>
      </c>
      <c r="J1436" s="2">
        <v>0</v>
      </c>
      <c r="K1436" s="14">
        <v>78.91</v>
      </c>
      <c r="L1436" s="2">
        <v>0</v>
      </c>
      <c r="M1436" s="2">
        <v>0</v>
      </c>
      <c r="N1436" s="2">
        <v>0</v>
      </c>
      <c r="O1436" s="2">
        <v>10.2583</v>
      </c>
      <c r="P1436" s="2">
        <v>89.168300000000002</v>
      </c>
      <c r="Q1436"/>
      <c r="R1436" t="s">
        <v>9712</v>
      </c>
      <c r="S1436" t="s">
        <v>9717</v>
      </c>
      <c r="T1436" t="s">
        <v>9724</v>
      </c>
      <c r="U1436" s="2" t="s">
        <v>9715</v>
      </c>
      <c r="V1436" t="s">
        <v>7830</v>
      </c>
    </row>
    <row r="1437" spans="1:22" ht="15.75" hidden="1" thickBot="1" x14ac:dyDescent="0.3">
      <c r="A1437" t="s">
        <v>8267</v>
      </c>
      <c r="B1437" s="12" t="s">
        <v>9887</v>
      </c>
      <c r="C1437" t="s">
        <v>7503</v>
      </c>
      <c r="D1437" t="s">
        <v>0</v>
      </c>
      <c r="E1437">
        <v>27904</v>
      </c>
      <c r="F1437" t="s">
        <v>8931</v>
      </c>
      <c r="G1437" t="s">
        <v>8932</v>
      </c>
      <c r="H1437" s="2">
        <v>0</v>
      </c>
      <c r="I1437" s="2">
        <v>0</v>
      </c>
      <c r="J1437" s="2">
        <v>0</v>
      </c>
      <c r="K1437" s="14">
        <v>12</v>
      </c>
      <c r="L1437" s="2">
        <v>0</v>
      </c>
      <c r="M1437" s="2">
        <v>0</v>
      </c>
      <c r="N1437" s="2">
        <v>0</v>
      </c>
      <c r="O1437" s="2">
        <v>1.56</v>
      </c>
      <c r="P1437" s="2">
        <v>13.56</v>
      </c>
      <c r="Q1437"/>
      <c r="R1437" t="s">
        <v>9712</v>
      </c>
      <c r="S1437" t="s">
        <v>9717</v>
      </c>
      <c r="T1437" t="s">
        <v>9724</v>
      </c>
      <c r="U1437" s="2" t="s">
        <v>9715</v>
      </c>
      <c r="V1437" t="s">
        <v>7830</v>
      </c>
    </row>
    <row r="1438" spans="1:22" ht="15.75" hidden="1" thickBot="1" x14ac:dyDescent="0.3">
      <c r="A1438" t="s">
        <v>8267</v>
      </c>
      <c r="B1438" s="12" t="s">
        <v>9887</v>
      </c>
      <c r="C1438" t="s">
        <v>7503</v>
      </c>
      <c r="D1438" t="s">
        <v>0</v>
      </c>
      <c r="E1438">
        <v>27892</v>
      </c>
      <c r="F1438" t="s">
        <v>8931</v>
      </c>
      <c r="G1438" t="s">
        <v>8932</v>
      </c>
      <c r="H1438" s="2">
        <v>0</v>
      </c>
      <c r="I1438" s="2">
        <v>0</v>
      </c>
      <c r="J1438" s="2">
        <v>0</v>
      </c>
      <c r="K1438" s="14">
        <v>22.6</v>
      </c>
      <c r="L1438" s="2">
        <v>0</v>
      </c>
      <c r="M1438" s="2">
        <v>0</v>
      </c>
      <c r="N1438" s="2">
        <v>0</v>
      </c>
      <c r="O1438" s="2">
        <v>2.9380000000000002</v>
      </c>
      <c r="P1438" s="2">
        <v>25.538</v>
      </c>
      <c r="Q1438"/>
      <c r="R1438" t="s">
        <v>9712</v>
      </c>
      <c r="S1438" t="s">
        <v>9717</v>
      </c>
      <c r="T1438" t="s">
        <v>9724</v>
      </c>
      <c r="U1438" s="2" t="s">
        <v>9715</v>
      </c>
      <c r="V1438" t="s">
        <v>7830</v>
      </c>
    </row>
    <row r="1439" spans="1:22" ht="15.75" hidden="1" thickBot="1" x14ac:dyDescent="0.3">
      <c r="A1439" t="s">
        <v>8267</v>
      </c>
      <c r="B1439" s="12" t="s">
        <v>9887</v>
      </c>
      <c r="C1439" t="s">
        <v>7503</v>
      </c>
      <c r="D1439" t="s">
        <v>0</v>
      </c>
      <c r="E1439">
        <v>41730</v>
      </c>
      <c r="F1439" t="s">
        <v>6776</v>
      </c>
      <c r="G1439" t="s">
        <v>6777</v>
      </c>
      <c r="H1439" s="2">
        <v>0</v>
      </c>
      <c r="I1439" s="2">
        <v>0</v>
      </c>
      <c r="J1439" s="2">
        <v>0</v>
      </c>
      <c r="K1439" s="14">
        <v>84</v>
      </c>
      <c r="L1439" s="2">
        <v>0</v>
      </c>
      <c r="M1439" s="2">
        <v>0</v>
      </c>
      <c r="N1439" s="2">
        <v>0</v>
      </c>
      <c r="O1439" s="2">
        <v>10.92</v>
      </c>
      <c r="P1439" s="2">
        <v>94.92</v>
      </c>
      <c r="Q1439"/>
      <c r="R1439" t="s">
        <v>9712</v>
      </c>
      <c r="S1439" t="s">
        <v>9717</v>
      </c>
      <c r="T1439" t="s">
        <v>9724</v>
      </c>
      <c r="U1439" s="2" t="s">
        <v>9715</v>
      </c>
      <c r="V1439" t="s">
        <v>7830</v>
      </c>
    </row>
    <row r="1440" spans="1:22" ht="15.75" hidden="1" thickBot="1" x14ac:dyDescent="0.3">
      <c r="A1440" t="s">
        <v>8267</v>
      </c>
      <c r="B1440" s="12" t="s">
        <v>9887</v>
      </c>
      <c r="C1440" t="s">
        <v>7503</v>
      </c>
      <c r="D1440" t="s">
        <v>0</v>
      </c>
      <c r="E1440">
        <v>35859</v>
      </c>
      <c r="F1440" t="s">
        <v>8977</v>
      </c>
      <c r="G1440" t="s">
        <v>8978</v>
      </c>
      <c r="H1440" s="2">
        <v>0.78</v>
      </c>
      <c r="I1440" s="2">
        <v>0</v>
      </c>
      <c r="J1440" s="2">
        <v>0</v>
      </c>
      <c r="K1440" s="14">
        <v>8.16</v>
      </c>
      <c r="L1440" s="2">
        <v>0</v>
      </c>
      <c r="M1440" s="2">
        <v>0</v>
      </c>
      <c r="N1440" s="2">
        <v>0</v>
      </c>
      <c r="O1440" s="2">
        <v>1.0608</v>
      </c>
      <c r="P1440" s="2">
        <v>10.0008</v>
      </c>
      <c r="Q1440"/>
      <c r="R1440" t="s">
        <v>9712</v>
      </c>
      <c r="S1440" t="s">
        <v>9717</v>
      </c>
      <c r="T1440" t="s">
        <v>9724</v>
      </c>
      <c r="U1440" s="2" t="s">
        <v>9715</v>
      </c>
      <c r="V1440" t="s">
        <v>7830</v>
      </c>
    </row>
    <row r="1441" spans="1:25" ht="15.75" hidden="1" thickBot="1" x14ac:dyDescent="0.3">
      <c r="A1441" t="s">
        <v>8267</v>
      </c>
      <c r="B1441" s="12" t="s">
        <v>9887</v>
      </c>
      <c r="C1441" t="s">
        <v>7503</v>
      </c>
      <c r="D1441" t="s">
        <v>0</v>
      </c>
      <c r="E1441">
        <v>27877</v>
      </c>
      <c r="F1441" t="s">
        <v>8931</v>
      </c>
      <c r="G1441" t="s">
        <v>8932</v>
      </c>
      <c r="H1441" s="2">
        <v>0</v>
      </c>
      <c r="I1441" s="2">
        <v>0</v>
      </c>
      <c r="J1441" s="2">
        <v>0</v>
      </c>
      <c r="K1441" s="14">
        <v>54.68</v>
      </c>
      <c r="L1441" s="2">
        <v>0</v>
      </c>
      <c r="M1441" s="2">
        <v>0</v>
      </c>
      <c r="N1441" s="2">
        <v>0</v>
      </c>
      <c r="O1441" s="2">
        <v>7.1084000000000005</v>
      </c>
      <c r="P1441" s="2">
        <v>61.788400000000003</v>
      </c>
      <c r="Q1441"/>
      <c r="R1441" t="s">
        <v>9712</v>
      </c>
      <c r="S1441" t="s">
        <v>9717</v>
      </c>
      <c r="T1441" t="s">
        <v>9724</v>
      </c>
      <c r="U1441" s="2" t="s">
        <v>9715</v>
      </c>
      <c r="V1441" t="s">
        <v>7830</v>
      </c>
    </row>
    <row r="1442" spans="1:25" ht="15.75" hidden="1" thickBot="1" x14ac:dyDescent="0.3">
      <c r="A1442" t="s">
        <v>8267</v>
      </c>
      <c r="B1442" s="12" t="s">
        <v>9887</v>
      </c>
      <c r="C1442" t="s">
        <v>7503</v>
      </c>
      <c r="D1442" t="s">
        <v>0</v>
      </c>
      <c r="E1442">
        <v>27883</v>
      </c>
      <c r="F1442" t="s">
        <v>8931</v>
      </c>
      <c r="G1442" t="s">
        <v>8932</v>
      </c>
      <c r="H1442" s="2">
        <v>0</v>
      </c>
      <c r="I1442" s="2">
        <v>0</v>
      </c>
      <c r="J1442" s="2">
        <v>0</v>
      </c>
      <c r="K1442" s="14">
        <v>6.28</v>
      </c>
      <c r="L1442" s="2">
        <v>0</v>
      </c>
      <c r="M1442" s="2">
        <v>0</v>
      </c>
      <c r="N1442" s="2">
        <v>0</v>
      </c>
      <c r="O1442" s="2">
        <v>0.81640000000000001</v>
      </c>
      <c r="P1442" s="2">
        <v>7.0964</v>
      </c>
      <c r="Q1442"/>
      <c r="R1442" t="s">
        <v>9712</v>
      </c>
      <c r="S1442" t="s">
        <v>9717</v>
      </c>
      <c r="T1442" t="s">
        <v>9724</v>
      </c>
      <c r="U1442" s="2" t="s">
        <v>9715</v>
      </c>
      <c r="V1442" t="s">
        <v>7830</v>
      </c>
    </row>
    <row r="1443" spans="1:25" ht="15.75" hidden="1" thickBot="1" x14ac:dyDescent="0.3">
      <c r="A1443" t="s">
        <v>8267</v>
      </c>
      <c r="B1443" s="12" t="s">
        <v>9884</v>
      </c>
      <c r="C1443" t="s">
        <v>7503</v>
      </c>
      <c r="D1443" t="s">
        <v>0</v>
      </c>
      <c r="E1443">
        <v>2350</v>
      </c>
      <c r="F1443" t="s">
        <v>9434</v>
      </c>
      <c r="G1443" t="s">
        <v>9435</v>
      </c>
      <c r="H1443" s="2">
        <v>0</v>
      </c>
      <c r="I1443" s="2">
        <v>0</v>
      </c>
      <c r="J1443" s="2">
        <v>0</v>
      </c>
      <c r="K1443" s="14">
        <v>127.85</v>
      </c>
      <c r="L1443" s="2">
        <v>0</v>
      </c>
      <c r="M1443" s="2">
        <v>0</v>
      </c>
      <c r="N1443" s="2">
        <v>0</v>
      </c>
      <c r="O1443" s="2">
        <v>16.6205</v>
      </c>
      <c r="P1443" s="2">
        <v>144.47049999999999</v>
      </c>
      <c r="Q1443"/>
      <c r="R1443" t="s">
        <v>9712</v>
      </c>
      <c r="S1443" t="s">
        <v>9717</v>
      </c>
      <c r="T1443" t="s">
        <v>9724</v>
      </c>
      <c r="U1443" s="2" t="s">
        <v>9715</v>
      </c>
      <c r="V1443" t="s">
        <v>7830</v>
      </c>
    </row>
    <row r="1444" spans="1:25" ht="15.75" hidden="1" thickBot="1" x14ac:dyDescent="0.3">
      <c r="A1444" t="s">
        <v>8267</v>
      </c>
      <c r="B1444" s="12" t="s">
        <v>9884</v>
      </c>
      <c r="C1444" t="s">
        <v>7503</v>
      </c>
      <c r="D1444" t="s">
        <v>0</v>
      </c>
      <c r="E1444">
        <v>41641</v>
      </c>
      <c r="F1444" t="s">
        <v>6776</v>
      </c>
      <c r="G1444" t="s">
        <v>6777</v>
      </c>
      <c r="H1444" s="2">
        <v>0</v>
      </c>
      <c r="I1444" s="2">
        <v>0</v>
      </c>
      <c r="J1444" s="2">
        <v>0</v>
      </c>
      <c r="K1444" s="14">
        <v>64.38</v>
      </c>
      <c r="L1444" s="2">
        <v>0</v>
      </c>
      <c r="M1444" s="2">
        <v>0</v>
      </c>
      <c r="N1444" s="2">
        <v>0</v>
      </c>
      <c r="O1444" s="2">
        <v>8.3693999999999988</v>
      </c>
      <c r="P1444" s="2">
        <v>72.749399999999994</v>
      </c>
      <c r="Q1444"/>
      <c r="R1444" t="s">
        <v>9712</v>
      </c>
      <c r="S1444" t="s">
        <v>9717</v>
      </c>
      <c r="T1444" t="s">
        <v>9724</v>
      </c>
      <c r="U1444" s="2" t="s">
        <v>9715</v>
      </c>
      <c r="V1444" t="s">
        <v>7830</v>
      </c>
    </row>
    <row r="1445" spans="1:25" ht="15.75" hidden="1" thickBot="1" x14ac:dyDescent="0.3">
      <c r="A1445" t="s">
        <v>8267</v>
      </c>
      <c r="B1445" s="12" t="s">
        <v>9884</v>
      </c>
      <c r="C1445" t="s">
        <v>7503</v>
      </c>
      <c r="D1445" t="s">
        <v>0</v>
      </c>
      <c r="E1445">
        <v>41636</v>
      </c>
      <c r="F1445" t="s">
        <v>6776</v>
      </c>
      <c r="G1445" t="s">
        <v>6777</v>
      </c>
      <c r="H1445" s="2">
        <v>0</v>
      </c>
      <c r="I1445" s="2">
        <v>0</v>
      </c>
      <c r="J1445" s="2">
        <v>0</v>
      </c>
      <c r="K1445" s="14">
        <v>100.15</v>
      </c>
      <c r="L1445" s="2">
        <v>0</v>
      </c>
      <c r="M1445" s="2">
        <v>0</v>
      </c>
      <c r="N1445" s="2">
        <v>0</v>
      </c>
      <c r="O1445" s="2">
        <v>13.019500000000001</v>
      </c>
      <c r="P1445" s="2">
        <v>113.1695</v>
      </c>
      <c r="Q1445"/>
      <c r="R1445" t="s">
        <v>9712</v>
      </c>
      <c r="S1445" t="s">
        <v>9717</v>
      </c>
      <c r="T1445" t="s">
        <v>9724</v>
      </c>
      <c r="U1445" s="2" t="s">
        <v>9715</v>
      </c>
      <c r="V1445" t="s">
        <v>7830</v>
      </c>
    </row>
    <row r="1446" spans="1:25" ht="15.75" hidden="1" thickBot="1" x14ac:dyDescent="0.3">
      <c r="A1446" t="s">
        <v>8267</v>
      </c>
      <c r="B1446" s="12" t="s">
        <v>9884</v>
      </c>
      <c r="C1446" t="s">
        <v>7503</v>
      </c>
      <c r="D1446" t="s">
        <v>0</v>
      </c>
      <c r="E1446">
        <v>216344</v>
      </c>
      <c r="F1446" t="s">
        <v>2522</v>
      </c>
      <c r="G1446" t="s">
        <v>2523</v>
      </c>
      <c r="H1446" s="2">
        <v>0</v>
      </c>
      <c r="I1446" s="2">
        <v>0</v>
      </c>
      <c r="J1446" s="2">
        <v>0</v>
      </c>
      <c r="K1446" s="14">
        <v>138.6</v>
      </c>
      <c r="L1446" s="2">
        <v>0</v>
      </c>
      <c r="M1446" s="2">
        <v>0</v>
      </c>
      <c r="N1446" s="2">
        <v>0</v>
      </c>
      <c r="O1446" s="2">
        <v>18.018000000000001</v>
      </c>
      <c r="P1446" s="2">
        <v>156.61799999999999</v>
      </c>
      <c r="Q1446"/>
      <c r="R1446" t="s">
        <v>9712</v>
      </c>
      <c r="S1446" t="s">
        <v>9717</v>
      </c>
      <c r="T1446" t="s">
        <v>9724</v>
      </c>
      <c r="U1446" s="2" t="s">
        <v>9715</v>
      </c>
      <c r="V1446" t="s">
        <v>7830</v>
      </c>
    </row>
    <row r="1447" spans="1:25" ht="15.75" hidden="1" thickBot="1" x14ac:dyDescent="0.3">
      <c r="A1447" t="s">
        <v>8267</v>
      </c>
      <c r="B1447" s="12" t="s">
        <v>9884</v>
      </c>
      <c r="C1447" t="s">
        <v>7503</v>
      </c>
      <c r="D1447" t="s">
        <v>0</v>
      </c>
      <c r="E1447">
        <v>27851</v>
      </c>
      <c r="F1447" t="s">
        <v>8931</v>
      </c>
      <c r="G1447" t="s">
        <v>8932</v>
      </c>
      <c r="H1447" s="2">
        <v>0</v>
      </c>
      <c r="I1447" s="2">
        <v>0</v>
      </c>
      <c r="J1447" s="2">
        <v>0</v>
      </c>
      <c r="K1447" s="14">
        <v>15</v>
      </c>
      <c r="L1447" s="2">
        <v>0</v>
      </c>
      <c r="M1447" s="2">
        <v>0</v>
      </c>
      <c r="N1447" s="2">
        <v>0</v>
      </c>
      <c r="O1447" s="2">
        <v>1.9500000000000002</v>
      </c>
      <c r="P1447" s="2">
        <v>16.95</v>
      </c>
      <c r="Q1447"/>
      <c r="R1447" t="s">
        <v>9712</v>
      </c>
      <c r="S1447" t="s">
        <v>9717</v>
      </c>
      <c r="T1447" t="s">
        <v>9724</v>
      </c>
      <c r="U1447" s="2" t="s">
        <v>9715</v>
      </c>
      <c r="V1447" t="s">
        <v>7830</v>
      </c>
      <c r="Y1447" s="2"/>
    </row>
    <row r="1448" spans="1:25" ht="15.75" hidden="1" thickBot="1" x14ac:dyDescent="0.3">
      <c r="A1448" t="s">
        <v>8267</v>
      </c>
      <c r="B1448" s="12" t="s">
        <v>9884</v>
      </c>
      <c r="C1448" t="s">
        <v>7503</v>
      </c>
      <c r="D1448" t="s">
        <v>0</v>
      </c>
      <c r="E1448">
        <v>27843</v>
      </c>
      <c r="F1448" t="s">
        <v>8931</v>
      </c>
      <c r="G1448" t="s">
        <v>8932</v>
      </c>
      <c r="H1448" s="2">
        <v>0</v>
      </c>
      <c r="I1448" s="2">
        <v>0</v>
      </c>
      <c r="J1448" s="2">
        <v>0</v>
      </c>
      <c r="K1448" s="14">
        <v>87.5</v>
      </c>
      <c r="L1448" s="2">
        <v>0</v>
      </c>
      <c r="M1448" s="2">
        <v>0</v>
      </c>
      <c r="N1448" s="2">
        <v>0</v>
      </c>
      <c r="O1448" s="2">
        <v>11.375</v>
      </c>
      <c r="P1448" s="2">
        <v>98.875</v>
      </c>
      <c r="Q1448"/>
      <c r="R1448" t="s">
        <v>9712</v>
      </c>
      <c r="S1448" t="s">
        <v>9717</v>
      </c>
      <c r="T1448" t="s">
        <v>9724</v>
      </c>
      <c r="U1448" s="2" t="s">
        <v>9715</v>
      </c>
      <c r="V1448" t="s">
        <v>7830</v>
      </c>
      <c r="Y1448" s="2"/>
    </row>
    <row r="1449" spans="1:25" ht="15.75" hidden="1" thickBot="1" x14ac:dyDescent="0.3">
      <c r="A1449" t="s">
        <v>8267</v>
      </c>
      <c r="B1449" s="12" t="s">
        <v>9884</v>
      </c>
      <c r="C1449" t="s">
        <v>7503</v>
      </c>
      <c r="D1449" t="s">
        <v>0</v>
      </c>
      <c r="E1449">
        <v>45766</v>
      </c>
      <c r="F1449" t="s">
        <v>1446</v>
      </c>
      <c r="G1449" t="s">
        <v>1447</v>
      </c>
      <c r="H1449" s="2">
        <v>0</v>
      </c>
      <c r="I1449" s="2">
        <v>0</v>
      </c>
      <c r="J1449" s="2">
        <v>0</v>
      </c>
      <c r="K1449" s="14">
        <v>12.27</v>
      </c>
      <c r="L1449" s="2">
        <v>0</v>
      </c>
      <c r="M1449" s="2">
        <v>0</v>
      </c>
      <c r="N1449" s="2">
        <v>0</v>
      </c>
      <c r="O1449" s="2">
        <v>1.5951</v>
      </c>
      <c r="P1449" s="2">
        <v>13.8651</v>
      </c>
      <c r="Q1449"/>
      <c r="R1449" t="s">
        <v>9712</v>
      </c>
      <c r="S1449" t="s">
        <v>9717</v>
      </c>
      <c r="T1449" t="s">
        <v>9724</v>
      </c>
      <c r="U1449" s="2" t="s">
        <v>9715</v>
      </c>
      <c r="V1449" t="s">
        <v>7830</v>
      </c>
      <c r="Y1449" s="2"/>
    </row>
    <row r="1450" spans="1:25" ht="15.75" hidden="1" thickBot="1" x14ac:dyDescent="0.3">
      <c r="A1450" t="s">
        <v>8267</v>
      </c>
      <c r="B1450" s="12" t="s">
        <v>9884</v>
      </c>
      <c r="C1450" t="s">
        <v>7503</v>
      </c>
      <c r="D1450" t="s">
        <v>0</v>
      </c>
      <c r="E1450">
        <v>45815</v>
      </c>
      <c r="F1450" t="s">
        <v>1446</v>
      </c>
      <c r="G1450" t="s">
        <v>1447</v>
      </c>
      <c r="H1450" s="2">
        <v>1.51</v>
      </c>
      <c r="I1450" s="2">
        <v>0</v>
      </c>
      <c r="J1450" s="2">
        <v>0</v>
      </c>
      <c r="K1450" s="14">
        <v>16.36</v>
      </c>
      <c r="L1450" s="2">
        <v>0</v>
      </c>
      <c r="M1450" s="2">
        <v>0</v>
      </c>
      <c r="N1450" s="2">
        <v>0</v>
      </c>
      <c r="O1450" s="2">
        <v>2.1267999999999998</v>
      </c>
      <c r="P1450" s="2">
        <v>19.9968</v>
      </c>
      <c r="Q1450"/>
      <c r="R1450" t="s">
        <v>9712</v>
      </c>
      <c r="S1450" t="s">
        <v>9717</v>
      </c>
      <c r="T1450" t="s">
        <v>9724</v>
      </c>
      <c r="U1450" s="2" t="s">
        <v>9715</v>
      </c>
      <c r="V1450" t="s">
        <v>7830</v>
      </c>
      <c r="Y1450" s="2"/>
    </row>
    <row r="1451" spans="1:25" ht="15.75" hidden="1" thickBot="1" x14ac:dyDescent="0.3">
      <c r="A1451" t="s">
        <v>8267</v>
      </c>
      <c r="B1451" s="12" t="s">
        <v>9879</v>
      </c>
      <c r="C1451" t="s">
        <v>7503</v>
      </c>
      <c r="D1451" t="s">
        <v>0</v>
      </c>
      <c r="E1451">
        <v>41587</v>
      </c>
      <c r="F1451" t="s">
        <v>6776</v>
      </c>
      <c r="G1451" t="s">
        <v>6777</v>
      </c>
      <c r="H1451" s="2">
        <v>0</v>
      </c>
      <c r="I1451" s="2">
        <v>0</v>
      </c>
      <c r="J1451" s="2">
        <v>0</v>
      </c>
      <c r="K1451" s="14">
        <v>86.13</v>
      </c>
      <c r="L1451" s="2">
        <v>0</v>
      </c>
      <c r="M1451" s="2">
        <v>0</v>
      </c>
      <c r="N1451" s="2">
        <v>0</v>
      </c>
      <c r="O1451" s="2">
        <v>11.196899999999999</v>
      </c>
      <c r="P1451" s="2">
        <v>97.326899999999995</v>
      </c>
      <c r="Q1451"/>
      <c r="R1451" t="s">
        <v>9712</v>
      </c>
      <c r="S1451" t="s">
        <v>9717</v>
      </c>
      <c r="T1451" t="s">
        <v>9724</v>
      </c>
      <c r="U1451" s="2" t="s">
        <v>9715</v>
      </c>
      <c r="V1451" t="s">
        <v>7830</v>
      </c>
      <c r="Y1451" s="2"/>
    </row>
    <row r="1452" spans="1:25" ht="15.75" hidden="1" thickBot="1" x14ac:dyDescent="0.3">
      <c r="A1452" t="s">
        <v>8267</v>
      </c>
      <c r="B1452" s="12" t="s">
        <v>9879</v>
      </c>
      <c r="C1452" t="s">
        <v>7503</v>
      </c>
      <c r="D1452" t="s">
        <v>0</v>
      </c>
      <c r="E1452">
        <v>27802</v>
      </c>
      <c r="F1452" t="s">
        <v>8931</v>
      </c>
      <c r="G1452" t="s">
        <v>8932</v>
      </c>
      <c r="H1452" s="2">
        <v>0</v>
      </c>
      <c r="I1452" s="2">
        <v>0</v>
      </c>
      <c r="J1452" s="2">
        <v>0</v>
      </c>
      <c r="K1452" s="14">
        <v>20</v>
      </c>
      <c r="L1452" s="2">
        <v>0</v>
      </c>
      <c r="M1452" s="2">
        <v>0</v>
      </c>
      <c r="N1452" s="2">
        <v>0</v>
      </c>
      <c r="O1452" s="2">
        <v>2.6</v>
      </c>
      <c r="P1452" s="2">
        <v>22.6</v>
      </c>
      <c r="Q1452"/>
      <c r="R1452" t="s">
        <v>9712</v>
      </c>
      <c r="S1452" t="s">
        <v>9717</v>
      </c>
      <c r="T1452" t="s">
        <v>9724</v>
      </c>
      <c r="U1452" s="2" t="s">
        <v>9715</v>
      </c>
      <c r="V1452" t="s">
        <v>7830</v>
      </c>
      <c r="Y1452" s="2"/>
    </row>
    <row r="1453" spans="1:25" ht="15.75" hidden="1" thickBot="1" x14ac:dyDescent="0.3">
      <c r="A1453" t="s">
        <v>8267</v>
      </c>
      <c r="B1453" s="12" t="s">
        <v>9879</v>
      </c>
      <c r="C1453" t="s">
        <v>7503</v>
      </c>
      <c r="D1453" t="s">
        <v>0</v>
      </c>
      <c r="E1453">
        <v>18922</v>
      </c>
      <c r="F1453" t="s">
        <v>8881</v>
      </c>
      <c r="G1453" t="s">
        <v>8882</v>
      </c>
      <c r="H1453" s="2">
        <v>0</v>
      </c>
      <c r="I1453" s="2">
        <v>0</v>
      </c>
      <c r="J1453" s="2">
        <v>0</v>
      </c>
      <c r="K1453" s="14">
        <v>23.5</v>
      </c>
      <c r="L1453" s="2">
        <v>0</v>
      </c>
      <c r="M1453" s="2">
        <v>0</v>
      </c>
      <c r="N1453" s="2">
        <v>0</v>
      </c>
      <c r="O1453" s="2">
        <v>3.0550000000000002</v>
      </c>
      <c r="P1453" s="2">
        <v>26.555</v>
      </c>
      <c r="Q1453"/>
      <c r="R1453" t="s">
        <v>9712</v>
      </c>
      <c r="S1453" t="s">
        <v>9717</v>
      </c>
      <c r="T1453" t="s">
        <v>9724</v>
      </c>
      <c r="U1453" s="2" t="s">
        <v>9715</v>
      </c>
      <c r="V1453" t="s">
        <v>7830</v>
      </c>
      <c r="Y1453" s="2"/>
    </row>
    <row r="1454" spans="1:25" ht="15.75" hidden="1" thickBot="1" x14ac:dyDescent="0.3">
      <c r="A1454" t="s">
        <v>8267</v>
      </c>
      <c r="B1454" s="12" t="s">
        <v>9879</v>
      </c>
      <c r="C1454" t="s">
        <v>7503</v>
      </c>
      <c r="D1454" t="s">
        <v>0</v>
      </c>
      <c r="E1454">
        <v>18908</v>
      </c>
      <c r="F1454" t="s">
        <v>8881</v>
      </c>
      <c r="G1454" t="s">
        <v>8882</v>
      </c>
      <c r="H1454" s="2">
        <v>0</v>
      </c>
      <c r="I1454" s="2">
        <v>0</v>
      </c>
      <c r="J1454" s="2">
        <v>0</v>
      </c>
      <c r="K1454" s="14">
        <v>27.5</v>
      </c>
      <c r="L1454" s="2">
        <v>0</v>
      </c>
      <c r="M1454" s="2">
        <v>0</v>
      </c>
      <c r="N1454" s="2">
        <v>0</v>
      </c>
      <c r="O1454" s="2">
        <v>3.5750000000000002</v>
      </c>
      <c r="P1454" s="2">
        <v>31.074999999999999</v>
      </c>
      <c r="Q1454"/>
      <c r="R1454" t="s">
        <v>9712</v>
      </c>
      <c r="S1454" t="s">
        <v>9717</v>
      </c>
      <c r="T1454" t="s">
        <v>9724</v>
      </c>
      <c r="U1454" s="2" t="s">
        <v>9715</v>
      </c>
      <c r="V1454" t="s">
        <v>7830</v>
      </c>
      <c r="Y1454" s="2"/>
    </row>
    <row r="1455" spans="1:25" ht="15.75" hidden="1" thickBot="1" x14ac:dyDescent="0.3">
      <c r="A1455" t="s">
        <v>8267</v>
      </c>
      <c r="B1455" s="12" t="s">
        <v>9873</v>
      </c>
      <c r="C1455" t="s">
        <v>7503</v>
      </c>
      <c r="D1455" t="s">
        <v>0</v>
      </c>
      <c r="E1455">
        <v>867</v>
      </c>
      <c r="F1455" t="s">
        <v>8823</v>
      </c>
      <c r="G1455" t="s">
        <v>8824</v>
      </c>
      <c r="H1455" s="2">
        <v>0</v>
      </c>
      <c r="I1455" s="2">
        <v>0</v>
      </c>
      <c r="J1455" s="2">
        <v>0</v>
      </c>
      <c r="K1455" s="14">
        <v>23.01</v>
      </c>
      <c r="L1455" s="2">
        <v>0</v>
      </c>
      <c r="M1455" s="2">
        <v>0</v>
      </c>
      <c r="N1455" s="2">
        <v>0</v>
      </c>
      <c r="O1455" s="2">
        <v>2.9913000000000003</v>
      </c>
      <c r="P1455" s="2">
        <v>26.001300000000001</v>
      </c>
      <c r="Q1455"/>
      <c r="R1455" t="s">
        <v>9712</v>
      </c>
      <c r="S1455" t="s">
        <v>9717</v>
      </c>
      <c r="T1455" t="s">
        <v>9724</v>
      </c>
      <c r="U1455" s="2" t="s">
        <v>9715</v>
      </c>
      <c r="V1455" t="s">
        <v>7830</v>
      </c>
      <c r="Y1455" s="2"/>
    </row>
    <row r="1456" spans="1:25" ht="15.75" hidden="1" thickBot="1" x14ac:dyDescent="0.3">
      <c r="A1456" t="s">
        <v>8267</v>
      </c>
      <c r="B1456" s="12" t="s">
        <v>9873</v>
      </c>
      <c r="C1456" t="s">
        <v>7503</v>
      </c>
      <c r="D1456" t="s">
        <v>0</v>
      </c>
      <c r="E1456">
        <v>1703</v>
      </c>
      <c r="F1456" t="s">
        <v>8929</v>
      </c>
      <c r="G1456" t="s">
        <v>8930</v>
      </c>
      <c r="H1456" s="2">
        <v>0</v>
      </c>
      <c r="I1456" s="2">
        <v>0</v>
      </c>
      <c r="J1456" s="2">
        <v>0</v>
      </c>
      <c r="K1456" s="14">
        <v>9.58</v>
      </c>
      <c r="L1456" s="2">
        <v>0</v>
      </c>
      <c r="M1456" s="2">
        <v>0</v>
      </c>
      <c r="N1456" s="2">
        <v>0</v>
      </c>
      <c r="O1456" s="2">
        <v>1.2454000000000001</v>
      </c>
      <c r="P1456" s="2">
        <v>10.8254</v>
      </c>
      <c r="Q1456"/>
      <c r="R1456" t="s">
        <v>9712</v>
      </c>
      <c r="S1456" t="s">
        <v>9717</v>
      </c>
      <c r="T1456" t="s">
        <v>9724</v>
      </c>
      <c r="U1456" s="2" t="s">
        <v>9715</v>
      </c>
      <c r="V1456" t="s">
        <v>7830</v>
      </c>
      <c r="Y1456" s="2"/>
    </row>
    <row r="1457" spans="1:25" ht="15.75" hidden="1" thickBot="1" x14ac:dyDescent="0.3">
      <c r="A1457" t="s">
        <v>8267</v>
      </c>
      <c r="B1457" s="12" t="s">
        <v>9873</v>
      </c>
      <c r="C1457" t="s">
        <v>7503</v>
      </c>
      <c r="D1457" t="s">
        <v>0</v>
      </c>
      <c r="E1457">
        <v>27770</v>
      </c>
      <c r="F1457" t="s">
        <v>8931</v>
      </c>
      <c r="G1457" t="s">
        <v>8932</v>
      </c>
      <c r="H1457" s="2">
        <v>0</v>
      </c>
      <c r="I1457" s="2">
        <v>0</v>
      </c>
      <c r="J1457" s="2">
        <v>0</v>
      </c>
      <c r="K1457" s="14">
        <v>44</v>
      </c>
      <c r="L1457" s="2">
        <v>0</v>
      </c>
      <c r="M1457" s="2">
        <v>0</v>
      </c>
      <c r="N1457" s="2">
        <v>0</v>
      </c>
      <c r="O1457" s="2">
        <v>5.7200000000000006</v>
      </c>
      <c r="P1457" s="2">
        <v>49.72</v>
      </c>
      <c r="Q1457"/>
      <c r="R1457" t="s">
        <v>9712</v>
      </c>
      <c r="S1457" t="s">
        <v>9717</v>
      </c>
      <c r="T1457" t="s">
        <v>9724</v>
      </c>
      <c r="U1457" s="2" t="s">
        <v>9715</v>
      </c>
      <c r="V1457" t="s">
        <v>7830</v>
      </c>
      <c r="Y1457" s="2"/>
    </row>
    <row r="1458" spans="1:25" ht="15.75" hidden="1" thickBot="1" x14ac:dyDescent="0.3">
      <c r="A1458" t="s">
        <v>8267</v>
      </c>
      <c r="B1458" s="12" t="s">
        <v>9873</v>
      </c>
      <c r="C1458" t="s">
        <v>7503</v>
      </c>
      <c r="D1458" t="s">
        <v>0</v>
      </c>
      <c r="E1458">
        <v>599</v>
      </c>
      <c r="F1458" t="s">
        <v>9961</v>
      </c>
      <c r="G1458" t="s">
        <v>9962</v>
      </c>
      <c r="H1458" s="2">
        <v>0</v>
      </c>
      <c r="I1458" s="2">
        <v>0</v>
      </c>
      <c r="J1458" s="2">
        <v>0</v>
      </c>
      <c r="K1458" s="14">
        <v>3.98</v>
      </c>
      <c r="L1458" s="2">
        <v>0</v>
      </c>
      <c r="M1458" s="2">
        <v>0</v>
      </c>
      <c r="N1458" s="2">
        <v>0</v>
      </c>
      <c r="O1458" s="2">
        <v>0.51739999999999997</v>
      </c>
      <c r="P1458" s="2">
        <v>4.4973999999999998</v>
      </c>
      <c r="Q1458"/>
      <c r="R1458" t="s">
        <v>9712</v>
      </c>
      <c r="S1458" t="s">
        <v>9717</v>
      </c>
      <c r="T1458" t="s">
        <v>9724</v>
      </c>
      <c r="U1458" s="2" t="s">
        <v>9715</v>
      </c>
      <c r="V1458" t="s">
        <v>7830</v>
      </c>
      <c r="Y1458" s="2"/>
    </row>
    <row r="1459" spans="1:25" ht="15.75" hidden="1" thickBot="1" x14ac:dyDescent="0.3">
      <c r="A1459" t="s">
        <v>8267</v>
      </c>
      <c r="B1459" s="12" t="s">
        <v>9873</v>
      </c>
      <c r="C1459" t="s">
        <v>7503</v>
      </c>
      <c r="D1459" t="s">
        <v>0</v>
      </c>
      <c r="E1459">
        <v>216227</v>
      </c>
      <c r="F1459" t="s">
        <v>2522</v>
      </c>
      <c r="G1459" t="s">
        <v>2523</v>
      </c>
      <c r="H1459" s="2">
        <v>0</v>
      </c>
      <c r="I1459" s="2">
        <v>0</v>
      </c>
      <c r="J1459" s="2">
        <v>0</v>
      </c>
      <c r="K1459" s="14">
        <v>83</v>
      </c>
      <c r="L1459" s="2">
        <v>0</v>
      </c>
      <c r="M1459" s="2">
        <v>0</v>
      </c>
      <c r="N1459" s="2">
        <v>0</v>
      </c>
      <c r="O1459" s="2">
        <v>10.790000000000001</v>
      </c>
      <c r="P1459" s="2">
        <v>93.79</v>
      </c>
      <c r="Q1459"/>
      <c r="R1459" t="s">
        <v>9712</v>
      </c>
      <c r="S1459" t="s">
        <v>9717</v>
      </c>
      <c r="T1459" t="s">
        <v>9724</v>
      </c>
      <c r="U1459" s="2" t="s">
        <v>9715</v>
      </c>
      <c r="V1459" t="s">
        <v>7830</v>
      </c>
      <c r="Y1459" s="2"/>
    </row>
    <row r="1460" spans="1:25" ht="15.75" hidden="1" thickBot="1" x14ac:dyDescent="0.3">
      <c r="A1460" t="s">
        <v>8267</v>
      </c>
      <c r="B1460" s="12" t="s">
        <v>9869</v>
      </c>
      <c r="C1460" t="s">
        <v>7503</v>
      </c>
      <c r="D1460" t="s">
        <v>0</v>
      </c>
      <c r="E1460">
        <v>18877</v>
      </c>
      <c r="F1460" t="s">
        <v>8881</v>
      </c>
      <c r="G1460" t="s">
        <v>8882</v>
      </c>
      <c r="H1460" s="2">
        <v>0</v>
      </c>
      <c r="I1460" s="2">
        <v>0</v>
      </c>
      <c r="J1460" s="2">
        <v>0</v>
      </c>
      <c r="K1460" s="14">
        <v>53.05</v>
      </c>
      <c r="L1460" s="2">
        <v>0</v>
      </c>
      <c r="M1460" s="2">
        <v>0</v>
      </c>
      <c r="N1460" s="2">
        <v>0</v>
      </c>
      <c r="O1460" s="2">
        <v>6.8964999999999996</v>
      </c>
      <c r="P1460" s="2">
        <v>59.9465</v>
      </c>
      <c r="Q1460"/>
      <c r="R1460" t="s">
        <v>9712</v>
      </c>
      <c r="S1460" t="s">
        <v>9717</v>
      </c>
      <c r="T1460" t="s">
        <v>9724</v>
      </c>
      <c r="U1460" s="2" t="s">
        <v>9715</v>
      </c>
      <c r="V1460" t="s">
        <v>7830</v>
      </c>
      <c r="Y1460" s="2"/>
    </row>
    <row r="1461" spans="1:25" ht="15.75" hidden="1" thickBot="1" x14ac:dyDescent="0.3">
      <c r="A1461" t="s">
        <v>8267</v>
      </c>
      <c r="B1461" s="12" t="s">
        <v>9869</v>
      </c>
      <c r="C1461" t="s">
        <v>7503</v>
      </c>
      <c r="D1461" t="s">
        <v>0</v>
      </c>
      <c r="E1461">
        <v>27725</v>
      </c>
      <c r="F1461" t="s">
        <v>8931</v>
      </c>
      <c r="G1461" t="s">
        <v>8932</v>
      </c>
      <c r="H1461" s="2">
        <v>0</v>
      </c>
      <c r="I1461" s="2">
        <v>0</v>
      </c>
      <c r="J1461" s="2">
        <v>0</v>
      </c>
      <c r="K1461" s="14">
        <v>31.09</v>
      </c>
      <c r="L1461" s="2">
        <v>0</v>
      </c>
      <c r="M1461" s="2">
        <v>0</v>
      </c>
      <c r="N1461" s="2">
        <v>0</v>
      </c>
      <c r="O1461" s="2">
        <v>4.0417000000000005</v>
      </c>
      <c r="P1461" s="2">
        <v>35.131700000000002</v>
      </c>
      <c r="Q1461"/>
      <c r="R1461" t="s">
        <v>9712</v>
      </c>
      <c r="S1461" t="s">
        <v>9717</v>
      </c>
      <c r="T1461" t="s">
        <v>9724</v>
      </c>
      <c r="U1461" s="2" t="s">
        <v>9715</v>
      </c>
      <c r="V1461" t="s">
        <v>7830</v>
      </c>
      <c r="Y1461" s="2"/>
    </row>
    <row r="1462" spans="1:25" ht="15.75" hidden="1" thickBot="1" x14ac:dyDescent="0.3">
      <c r="A1462" t="s">
        <v>8267</v>
      </c>
      <c r="B1462" s="12" t="s">
        <v>9869</v>
      </c>
      <c r="C1462" t="s">
        <v>7503</v>
      </c>
      <c r="D1462" t="s">
        <v>0</v>
      </c>
      <c r="E1462">
        <v>1696</v>
      </c>
      <c r="F1462" t="s">
        <v>8929</v>
      </c>
      <c r="G1462" t="s">
        <v>8930</v>
      </c>
      <c r="H1462" s="2">
        <v>0</v>
      </c>
      <c r="I1462" s="2">
        <v>0</v>
      </c>
      <c r="J1462" s="2">
        <v>0</v>
      </c>
      <c r="K1462" s="14">
        <v>42.48</v>
      </c>
      <c r="L1462" s="2">
        <v>0</v>
      </c>
      <c r="M1462" s="2">
        <v>0</v>
      </c>
      <c r="N1462" s="2">
        <v>0</v>
      </c>
      <c r="O1462" s="2">
        <v>5.5224000000000002</v>
      </c>
      <c r="P1462" s="2">
        <v>48.002399999999994</v>
      </c>
      <c r="Q1462"/>
      <c r="R1462" t="s">
        <v>9712</v>
      </c>
      <c r="S1462" t="s">
        <v>9717</v>
      </c>
      <c r="T1462" t="s">
        <v>9724</v>
      </c>
      <c r="U1462" s="2" t="s">
        <v>9715</v>
      </c>
      <c r="V1462" t="s">
        <v>7830</v>
      </c>
      <c r="Y1462" s="2"/>
    </row>
    <row r="1463" spans="1:25" ht="15.75" hidden="1" thickBot="1" x14ac:dyDescent="0.3">
      <c r="A1463" t="s">
        <v>8267</v>
      </c>
      <c r="B1463" s="12" t="s">
        <v>9869</v>
      </c>
      <c r="C1463" t="s">
        <v>7503</v>
      </c>
      <c r="D1463" s="20" t="s">
        <v>9956</v>
      </c>
      <c r="E1463">
        <v>220</v>
      </c>
      <c r="F1463" t="s">
        <v>8931</v>
      </c>
      <c r="G1463" t="s">
        <v>8932</v>
      </c>
      <c r="H1463" s="2">
        <v>0</v>
      </c>
      <c r="I1463" s="2">
        <v>0</v>
      </c>
      <c r="J1463" s="2">
        <v>0</v>
      </c>
      <c r="K1463" s="14">
        <v>23.45</v>
      </c>
      <c r="L1463" s="2">
        <v>0</v>
      </c>
      <c r="M1463" s="2">
        <v>0</v>
      </c>
      <c r="N1463" s="2">
        <v>0</v>
      </c>
      <c r="O1463" s="2">
        <v>3.0485000000000002</v>
      </c>
      <c r="P1463" s="2">
        <v>26.4985</v>
      </c>
      <c r="Q1463"/>
      <c r="R1463" t="s">
        <v>9712</v>
      </c>
      <c r="S1463" t="s">
        <v>9717</v>
      </c>
      <c r="T1463" t="s">
        <v>9724</v>
      </c>
      <c r="U1463" s="2" t="s">
        <v>9715</v>
      </c>
      <c r="V1463" t="s">
        <v>7830</v>
      </c>
      <c r="Y1463" s="2"/>
    </row>
    <row r="1464" spans="1:25" ht="15.75" hidden="1" thickBot="1" x14ac:dyDescent="0.3">
      <c r="A1464" t="s">
        <v>8267</v>
      </c>
      <c r="B1464" s="12" t="s">
        <v>9869</v>
      </c>
      <c r="C1464" t="s">
        <v>7503</v>
      </c>
      <c r="D1464" t="s">
        <v>0</v>
      </c>
      <c r="E1464">
        <v>27728</v>
      </c>
      <c r="F1464" t="s">
        <v>8931</v>
      </c>
      <c r="G1464" t="s">
        <v>8932</v>
      </c>
      <c r="H1464" s="2">
        <v>0</v>
      </c>
      <c r="I1464" s="2">
        <v>0</v>
      </c>
      <c r="J1464" s="2">
        <v>0</v>
      </c>
      <c r="K1464" s="14">
        <v>23.45</v>
      </c>
      <c r="L1464" s="2">
        <v>0</v>
      </c>
      <c r="M1464" s="2">
        <v>0</v>
      </c>
      <c r="N1464" s="2">
        <v>0</v>
      </c>
      <c r="O1464" s="2">
        <v>3.0485000000000002</v>
      </c>
      <c r="P1464" s="2">
        <v>26.4985</v>
      </c>
      <c r="Q1464"/>
      <c r="R1464" t="s">
        <v>9712</v>
      </c>
      <c r="S1464" t="s">
        <v>9717</v>
      </c>
      <c r="T1464" t="s">
        <v>9724</v>
      </c>
      <c r="U1464" s="2" t="s">
        <v>9715</v>
      </c>
      <c r="V1464" t="s">
        <v>7830</v>
      </c>
      <c r="Y1464" s="2"/>
    </row>
    <row r="1465" spans="1:25" ht="15.75" hidden="1" thickBot="1" x14ac:dyDescent="0.3">
      <c r="A1465" t="s">
        <v>8267</v>
      </c>
      <c r="B1465" s="12" t="s">
        <v>9869</v>
      </c>
      <c r="C1465" t="s">
        <v>7503</v>
      </c>
      <c r="D1465" s="20" t="s">
        <v>9956</v>
      </c>
      <c r="E1465">
        <v>221</v>
      </c>
      <c r="F1465" t="s">
        <v>8931</v>
      </c>
      <c r="G1465" t="s">
        <v>8932</v>
      </c>
      <c r="H1465" s="2">
        <v>0</v>
      </c>
      <c r="I1465" s="2">
        <v>0</v>
      </c>
      <c r="J1465" s="2">
        <v>0</v>
      </c>
      <c r="K1465" s="14">
        <v>23.45</v>
      </c>
      <c r="L1465" s="2">
        <v>0</v>
      </c>
      <c r="M1465" s="2">
        <v>0</v>
      </c>
      <c r="N1465" s="2">
        <v>0</v>
      </c>
      <c r="O1465" s="2">
        <v>3.0485000000000002</v>
      </c>
      <c r="P1465" s="2">
        <v>26.4985</v>
      </c>
      <c r="Q1465"/>
      <c r="R1465" t="s">
        <v>9712</v>
      </c>
      <c r="S1465" t="s">
        <v>9717</v>
      </c>
      <c r="T1465" t="s">
        <v>9724</v>
      </c>
      <c r="U1465" s="2" t="s">
        <v>9715</v>
      </c>
      <c r="V1465" t="s">
        <v>7830</v>
      </c>
      <c r="Y1465" s="2"/>
    </row>
    <row r="1466" spans="1:25" ht="15.75" hidden="1" thickBot="1" x14ac:dyDescent="0.3">
      <c r="A1466" t="s">
        <v>8267</v>
      </c>
      <c r="B1466" s="12" t="s">
        <v>9869</v>
      </c>
      <c r="C1466" t="s">
        <v>7503</v>
      </c>
      <c r="D1466" t="s">
        <v>0</v>
      </c>
      <c r="E1466">
        <v>27726</v>
      </c>
      <c r="F1466" t="s">
        <v>8931</v>
      </c>
      <c r="G1466" t="s">
        <v>8932</v>
      </c>
      <c r="H1466" s="2">
        <v>0</v>
      </c>
      <c r="I1466" s="2">
        <v>0</v>
      </c>
      <c r="J1466" s="2">
        <v>0</v>
      </c>
      <c r="K1466" s="14">
        <v>43</v>
      </c>
      <c r="L1466" s="2">
        <v>0</v>
      </c>
      <c r="M1466" s="2">
        <v>0</v>
      </c>
      <c r="N1466" s="2">
        <v>0</v>
      </c>
      <c r="O1466" s="2">
        <v>5.59</v>
      </c>
      <c r="P1466" s="2">
        <v>48.59</v>
      </c>
      <c r="Q1466"/>
      <c r="R1466" t="s">
        <v>9712</v>
      </c>
      <c r="S1466" t="s">
        <v>9717</v>
      </c>
      <c r="T1466" t="s">
        <v>9724</v>
      </c>
      <c r="U1466" s="2" t="s">
        <v>9715</v>
      </c>
      <c r="V1466" t="s">
        <v>7830</v>
      </c>
      <c r="Y1466" s="2"/>
    </row>
    <row r="1467" spans="1:25" ht="15.75" hidden="1" thickBot="1" x14ac:dyDescent="0.3">
      <c r="A1467" t="s">
        <v>8267</v>
      </c>
      <c r="B1467" s="12" t="s">
        <v>9869</v>
      </c>
      <c r="C1467" t="s">
        <v>7503</v>
      </c>
      <c r="D1467" t="s">
        <v>0</v>
      </c>
      <c r="E1467">
        <v>41512</v>
      </c>
      <c r="F1467" t="s">
        <v>6776</v>
      </c>
      <c r="G1467" t="s">
        <v>6777</v>
      </c>
      <c r="H1467" s="2">
        <v>0</v>
      </c>
      <c r="I1467" s="2">
        <v>0</v>
      </c>
      <c r="J1467" s="2">
        <v>0</v>
      </c>
      <c r="K1467" s="14">
        <v>94.34</v>
      </c>
      <c r="L1467" s="2">
        <v>0</v>
      </c>
      <c r="M1467" s="2">
        <v>0</v>
      </c>
      <c r="N1467" s="2">
        <v>0</v>
      </c>
      <c r="O1467" s="2">
        <v>12.264200000000001</v>
      </c>
      <c r="P1467" s="2">
        <v>106.60420000000001</v>
      </c>
      <c r="Q1467"/>
      <c r="R1467" t="s">
        <v>9712</v>
      </c>
      <c r="S1467" t="s">
        <v>9717</v>
      </c>
      <c r="T1467" t="s">
        <v>9724</v>
      </c>
      <c r="U1467" s="2" t="s">
        <v>9715</v>
      </c>
      <c r="V1467" t="s">
        <v>7830</v>
      </c>
      <c r="Y1467" s="2"/>
    </row>
    <row r="1468" spans="1:25" ht="15.75" hidden="1" thickBot="1" x14ac:dyDescent="0.3">
      <c r="A1468" t="s">
        <v>8267</v>
      </c>
      <c r="B1468" s="12" t="s">
        <v>9869</v>
      </c>
      <c r="C1468" t="s">
        <v>7503</v>
      </c>
      <c r="D1468" t="s">
        <v>0</v>
      </c>
      <c r="E1468">
        <v>27743</v>
      </c>
      <c r="F1468" t="s">
        <v>8931</v>
      </c>
      <c r="G1468" t="s">
        <v>8932</v>
      </c>
      <c r="H1468" s="2">
        <v>0</v>
      </c>
      <c r="I1468" s="2">
        <v>0</v>
      </c>
      <c r="J1468" s="2">
        <v>0</v>
      </c>
      <c r="K1468" s="14">
        <v>52.4</v>
      </c>
      <c r="L1468" s="2">
        <v>0</v>
      </c>
      <c r="M1468" s="2">
        <v>0</v>
      </c>
      <c r="N1468" s="2">
        <v>0</v>
      </c>
      <c r="O1468" s="2">
        <v>6.8120000000000003</v>
      </c>
      <c r="P1468" s="2">
        <v>59.211999999999996</v>
      </c>
      <c r="Q1468"/>
      <c r="R1468" t="s">
        <v>9712</v>
      </c>
      <c r="S1468" t="s">
        <v>9717</v>
      </c>
      <c r="T1468" t="s">
        <v>9724</v>
      </c>
      <c r="U1468" s="2" t="s">
        <v>9715</v>
      </c>
      <c r="V1468" t="s">
        <v>7830</v>
      </c>
      <c r="Y1468" s="2"/>
    </row>
    <row r="1469" spans="1:25" ht="15.75" hidden="1" thickBot="1" x14ac:dyDescent="0.3">
      <c r="A1469" t="s">
        <v>8267</v>
      </c>
      <c r="B1469" s="12" t="s">
        <v>9869</v>
      </c>
      <c r="C1469" t="s">
        <v>7503</v>
      </c>
      <c r="D1469" t="s">
        <v>0</v>
      </c>
      <c r="E1469">
        <v>31</v>
      </c>
      <c r="F1469" t="s">
        <v>9959</v>
      </c>
      <c r="G1469" t="s">
        <v>9960</v>
      </c>
      <c r="H1469" s="2">
        <v>0</v>
      </c>
      <c r="I1469" s="2">
        <v>0</v>
      </c>
      <c r="J1469" s="2">
        <v>0</v>
      </c>
      <c r="K1469" s="14">
        <v>15</v>
      </c>
      <c r="L1469" s="2">
        <v>0</v>
      </c>
      <c r="M1469" s="2">
        <v>0</v>
      </c>
      <c r="N1469" s="2">
        <v>0</v>
      </c>
      <c r="O1469" s="2">
        <v>1.9500000000000002</v>
      </c>
      <c r="P1469" s="2">
        <v>16.95</v>
      </c>
      <c r="Q1469"/>
      <c r="R1469" t="s">
        <v>9712</v>
      </c>
      <c r="S1469" t="s">
        <v>9717</v>
      </c>
      <c r="T1469" t="s">
        <v>9724</v>
      </c>
      <c r="U1469" s="2" t="s">
        <v>9715</v>
      </c>
      <c r="V1469" t="s">
        <v>7830</v>
      </c>
      <c r="Y1469" s="2"/>
    </row>
    <row r="1470" spans="1:25" ht="15.75" hidden="1" thickBot="1" x14ac:dyDescent="0.3">
      <c r="A1470" t="s">
        <v>8267</v>
      </c>
      <c r="B1470" s="12" t="s">
        <v>9869</v>
      </c>
      <c r="C1470" t="s">
        <v>7503</v>
      </c>
      <c r="D1470" t="s">
        <v>0</v>
      </c>
      <c r="E1470">
        <v>95</v>
      </c>
      <c r="G1470" t="s">
        <v>1503</v>
      </c>
      <c r="H1470" s="2">
        <v>0.30000000000000004</v>
      </c>
      <c r="I1470" s="2">
        <v>0</v>
      </c>
      <c r="J1470" s="2">
        <v>0</v>
      </c>
      <c r="K1470" s="14">
        <v>3.27</v>
      </c>
      <c r="L1470" s="2">
        <v>0</v>
      </c>
      <c r="M1470" s="2">
        <v>0</v>
      </c>
      <c r="N1470" s="2">
        <v>0</v>
      </c>
      <c r="O1470" s="2">
        <v>0.42510000000000003</v>
      </c>
      <c r="P1470" s="2">
        <v>3.9951000000000003</v>
      </c>
      <c r="Q1470" t="s">
        <v>8464</v>
      </c>
      <c r="R1470" t="s">
        <v>9712</v>
      </c>
      <c r="S1470" t="s">
        <v>9717</v>
      </c>
      <c r="T1470" t="s">
        <v>9724</v>
      </c>
      <c r="U1470" s="2" t="s">
        <v>9715</v>
      </c>
      <c r="V1470" t="s">
        <v>7830</v>
      </c>
      <c r="Y1470" s="2"/>
    </row>
    <row r="1471" spans="1:25" ht="15.75" hidden="1" thickBot="1" x14ac:dyDescent="0.3">
      <c r="A1471" t="s">
        <v>8267</v>
      </c>
      <c r="B1471" s="12" t="s">
        <v>9855</v>
      </c>
      <c r="C1471" t="s">
        <v>7503</v>
      </c>
      <c r="D1471" t="s">
        <v>0</v>
      </c>
      <c r="E1471">
        <v>35284</v>
      </c>
      <c r="F1471" t="s">
        <v>8977</v>
      </c>
      <c r="G1471" t="s">
        <v>8978</v>
      </c>
      <c r="H1471" s="2">
        <v>1.55</v>
      </c>
      <c r="I1471" s="2">
        <v>0</v>
      </c>
      <c r="J1471" s="2">
        <v>0</v>
      </c>
      <c r="K1471" s="14">
        <v>16.329999999999998</v>
      </c>
      <c r="L1471" s="2">
        <v>0</v>
      </c>
      <c r="M1471" s="2">
        <v>0</v>
      </c>
      <c r="N1471" s="2">
        <v>0</v>
      </c>
      <c r="O1471" s="2">
        <v>2.1229</v>
      </c>
      <c r="P1471" s="2">
        <v>20.0029</v>
      </c>
      <c r="Q1471"/>
      <c r="R1471" t="s">
        <v>9712</v>
      </c>
      <c r="S1471" t="s">
        <v>9717</v>
      </c>
      <c r="T1471" t="s">
        <v>9724</v>
      </c>
      <c r="U1471" s="2" t="s">
        <v>9715</v>
      </c>
      <c r="V1471" t="s">
        <v>7830</v>
      </c>
      <c r="Y1471" s="2"/>
    </row>
    <row r="1472" spans="1:25" ht="15.75" hidden="1" thickBot="1" x14ac:dyDescent="0.3">
      <c r="A1472" t="s">
        <v>8267</v>
      </c>
      <c r="B1472" s="12" t="s">
        <v>9854</v>
      </c>
      <c r="C1472" t="s">
        <v>7503</v>
      </c>
      <c r="D1472" t="s">
        <v>0</v>
      </c>
      <c r="E1472">
        <v>592</v>
      </c>
      <c r="F1472" t="s">
        <v>9961</v>
      </c>
      <c r="G1472" t="s">
        <v>9962</v>
      </c>
      <c r="H1472" s="2">
        <v>0</v>
      </c>
      <c r="I1472" s="2">
        <v>0</v>
      </c>
      <c r="J1472" s="2">
        <v>0</v>
      </c>
      <c r="K1472" s="14">
        <v>5.32</v>
      </c>
      <c r="L1472" s="2">
        <v>0</v>
      </c>
      <c r="M1472" s="2">
        <v>0</v>
      </c>
      <c r="N1472" s="2">
        <v>0</v>
      </c>
      <c r="O1472" s="2">
        <v>0.6916000000000001</v>
      </c>
      <c r="P1472" s="2">
        <v>6.0116000000000005</v>
      </c>
      <c r="Q1472"/>
      <c r="R1472" t="s">
        <v>9712</v>
      </c>
      <c r="S1472" t="s">
        <v>9717</v>
      </c>
      <c r="T1472" t="s">
        <v>9724</v>
      </c>
      <c r="U1472" s="2" t="s">
        <v>9715</v>
      </c>
      <c r="V1472" t="s">
        <v>7830</v>
      </c>
      <c r="Y1472" s="2"/>
    </row>
    <row r="1473" spans="1:25" ht="15.75" hidden="1" thickBot="1" x14ac:dyDescent="0.3">
      <c r="A1473" t="s">
        <v>8267</v>
      </c>
      <c r="B1473" s="12" t="s">
        <v>9854</v>
      </c>
      <c r="C1473" t="s">
        <v>7503</v>
      </c>
      <c r="D1473" t="s">
        <v>0</v>
      </c>
      <c r="E1473">
        <v>41348</v>
      </c>
      <c r="F1473" t="s">
        <v>6776</v>
      </c>
      <c r="G1473" t="s">
        <v>6777</v>
      </c>
      <c r="H1473" s="2">
        <v>0</v>
      </c>
      <c r="I1473" s="2">
        <v>0</v>
      </c>
      <c r="J1473" s="2">
        <v>0</v>
      </c>
      <c r="K1473" s="14">
        <v>49.92</v>
      </c>
      <c r="L1473" s="2">
        <v>0</v>
      </c>
      <c r="M1473" s="2">
        <v>0</v>
      </c>
      <c r="N1473" s="2">
        <v>0</v>
      </c>
      <c r="O1473" s="2">
        <v>6.4896000000000003</v>
      </c>
      <c r="P1473" s="2">
        <v>56.409600000000005</v>
      </c>
      <c r="Q1473"/>
      <c r="R1473" t="s">
        <v>9712</v>
      </c>
      <c r="S1473" t="s">
        <v>9717</v>
      </c>
      <c r="T1473" t="s">
        <v>9724</v>
      </c>
      <c r="U1473" s="2" t="s">
        <v>9715</v>
      </c>
      <c r="V1473" t="s">
        <v>7830</v>
      </c>
      <c r="Y1473" s="2"/>
    </row>
    <row r="1474" spans="1:25" ht="15.75" hidden="1" thickBot="1" x14ac:dyDescent="0.3">
      <c r="A1474" t="s">
        <v>8267</v>
      </c>
      <c r="B1474" s="12" t="s">
        <v>9854</v>
      </c>
      <c r="C1474" t="s">
        <v>7503</v>
      </c>
      <c r="D1474" t="s">
        <v>0</v>
      </c>
      <c r="E1474">
        <v>27604</v>
      </c>
      <c r="F1474" t="s">
        <v>8931</v>
      </c>
      <c r="G1474" t="s">
        <v>8932</v>
      </c>
      <c r="H1474" s="2">
        <v>0</v>
      </c>
      <c r="I1474" s="2">
        <v>0</v>
      </c>
      <c r="J1474" s="2">
        <v>0</v>
      </c>
      <c r="K1474" s="14">
        <v>147.69999999999999</v>
      </c>
      <c r="L1474" s="2">
        <v>0</v>
      </c>
      <c r="M1474" s="2">
        <v>0</v>
      </c>
      <c r="N1474" s="2">
        <v>0</v>
      </c>
      <c r="O1474" s="2">
        <v>19.201000000000001</v>
      </c>
      <c r="P1474" s="2">
        <v>166.90099999999998</v>
      </c>
      <c r="Q1474"/>
      <c r="R1474" t="s">
        <v>9712</v>
      </c>
      <c r="S1474" t="s">
        <v>9717</v>
      </c>
      <c r="T1474" t="s">
        <v>9724</v>
      </c>
      <c r="U1474" s="2" t="s">
        <v>9715</v>
      </c>
      <c r="V1474" t="s">
        <v>7830</v>
      </c>
      <c r="Y1474" s="2"/>
    </row>
    <row r="1475" spans="1:25" ht="15.75" hidden="1" thickBot="1" x14ac:dyDescent="0.3">
      <c r="A1475" t="s">
        <v>8267</v>
      </c>
      <c r="B1475" s="12" t="s">
        <v>9854</v>
      </c>
      <c r="C1475" t="s">
        <v>7503</v>
      </c>
      <c r="D1475" t="s">
        <v>0</v>
      </c>
      <c r="E1475">
        <v>3203</v>
      </c>
      <c r="F1475" t="s">
        <v>8847</v>
      </c>
      <c r="G1475" t="s">
        <v>8848</v>
      </c>
      <c r="H1475" s="2">
        <v>0</v>
      </c>
      <c r="I1475" s="2">
        <v>0</v>
      </c>
      <c r="J1475" s="2">
        <v>0</v>
      </c>
      <c r="K1475" s="14">
        <v>37.700000000000003</v>
      </c>
      <c r="L1475" s="2">
        <v>0</v>
      </c>
      <c r="M1475" s="2">
        <v>0</v>
      </c>
      <c r="N1475" s="2">
        <v>0</v>
      </c>
      <c r="O1475" s="2">
        <v>4.9010000000000007</v>
      </c>
      <c r="P1475" s="2">
        <v>42.601000000000006</v>
      </c>
      <c r="Q1475"/>
      <c r="R1475" t="s">
        <v>9712</v>
      </c>
      <c r="S1475" t="s">
        <v>9717</v>
      </c>
      <c r="T1475" t="s">
        <v>9724</v>
      </c>
      <c r="U1475" s="2" t="s">
        <v>9715</v>
      </c>
      <c r="V1475" t="s">
        <v>7830</v>
      </c>
      <c r="Y1475" s="2"/>
    </row>
    <row r="1476" spans="1:25" ht="15.75" hidden="1" thickBot="1" x14ac:dyDescent="0.3">
      <c r="A1476" t="s">
        <v>8267</v>
      </c>
      <c r="B1476" s="12" t="s">
        <v>9854</v>
      </c>
      <c r="C1476" t="s">
        <v>7503</v>
      </c>
      <c r="D1476" t="s">
        <v>0</v>
      </c>
      <c r="E1476">
        <v>27653</v>
      </c>
      <c r="F1476" t="s">
        <v>8931</v>
      </c>
      <c r="G1476" t="s">
        <v>8932</v>
      </c>
      <c r="H1476" s="2">
        <v>0</v>
      </c>
      <c r="I1476" s="2">
        <v>0</v>
      </c>
      <c r="J1476" s="2">
        <v>0</v>
      </c>
      <c r="K1476" s="14">
        <v>42</v>
      </c>
      <c r="L1476" s="2">
        <v>0</v>
      </c>
      <c r="M1476" s="2">
        <v>0</v>
      </c>
      <c r="N1476" s="2">
        <v>0</v>
      </c>
      <c r="O1476" s="2">
        <v>5.46</v>
      </c>
      <c r="P1476" s="2">
        <v>47.46</v>
      </c>
      <c r="Q1476"/>
      <c r="R1476" t="s">
        <v>9712</v>
      </c>
      <c r="S1476" t="s">
        <v>9717</v>
      </c>
      <c r="T1476" t="s">
        <v>9724</v>
      </c>
      <c r="U1476" s="2" t="s">
        <v>9715</v>
      </c>
      <c r="V1476" t="s">
        <v>7830</v>
      </c>
      <c r="Y1476" s="2"/>
    </row>
    <row r="1477" spans="1:25" ht="15.75" hidden="1" thickBot="1" x14ac:dyDescent="0.3">
      <c r="A1477" t="s">
        <v>8267</v>
      </c>
      <c r="B1477" s="12" t="s">
        <v>9847</v>
      </c>
      <c r="C1477" t="s">
        <v>7503</v>
      </c>
      <c r="D1477" t="s">
        <v>0</v>
      </c>
      <c r="E1477">
        <v>41306</v>
      </c>
      <c r="F1477" t="s">
        <v>9604</v>
      </c>
      <c r="G1477" t="s">
        <v>9605</v>
      </c>
      <c r="H1477" s="2">
        <v>0</v>
      </c>
      <c r="I1477" s="2">
        <v>0</v>
      </c>
      <c r="J1477" s="2">
        <v>0</v>
      </c>
      <c r="K1477" s="14">
        <v>295.02999999999997</v>
      </c>
      <c r="L1477" s="2">
        <v>0</v>
      </c>
      <c r="M1477" s="2">
        <v>0</v>
      </c>
      <c r="N1477" s="2">
        <v>0</v>
      </c>
      <c r="O1477" s="2">
        <v>38.353899999999996</v>
      </c>
      <c r="P1477" s="2">
        <v>333.38389999999998</v>
      </c>
      <c r="Q1477"/>
      <c r="R1477" t="s">
        <v>9712</v>
      </c>
      <c r="S1477" t="s">
        <v>9717</v>
      </c>
      <c r="T1477" t="s">
        <v>9724</v>
      </c>
      <c r="U1477" s="2" t="s">
        <v>9715</v>
      </c>
      <c r="V1477" t="s">
        <v>7830</v>
      </c>
      <c r="Y1477" s="2"/>
    </row>
    <row r="1478" spans="1:25" ht="15.75" hidden="1" thickBot="1" x14ac:dyDescent="0.3">
      <c r="A1478" t="s">
        <v>8267</v>
      </c>
      <c r="B1478" s="12" t="s">
        <v>9847</v>
      </c>
      <c r="C1478" t="s">
        <v>7503</v>
      </c>
      <c r="D1478" t="s">
        <v>0</v>
      </c>
      <c r="E1478">
        <v>2738</v>
      </c>
      <c r="F1478" t="s">
        <v>9604</v>
      </c>
      <c r="G1478" t="s">
        <v>9605</v>
      </c>
      <c r="H1478" s="2">
        <v>0</v>
      </c>
      <c r="I1478" s="2">
        <v>0</v>
      </c>
      <c r="J1478" s="2">
        <v>0</v>
      </c>
      <c r="K1478" s="14">
        <v>28.8</v>
      </c>
      <c r="L1478" s="2">
        <v>0</v>
      </c>
      <c r="M1478" s="2">
        <v>0</v>
      </c>
      <c r="N1478" s="2">
        <v>0</v>
      </c>
      <c r="O1478" s="2">
        <v>3.7440000000000002</v>
      </c>
      <c r="P1478" s="2">
        <v>32.544000000000004</v>
      </c>
      <c r="Q1478"/>
      <c r="R1478" t="s">
        <v>9712</v>
      </c>
      <c r="S1478" t="s">
        <v>9717</v>
      </c>
      <c r="T1478" t="s">
        <v>9724</v>
      </c>
      <c r="U1478" s="2" t="s">
        <v>9715</v>
      </c>
      <c r="V1478" t="s">
        <v>7830</v>
      </c>
      <c r="Y1478" s="2"/>
    </row>
    <row r="1479" spans="1:25" ht="15.75" hidden="1" thickBot="1" x14ac:dyDescent="0.3">
      <c r="A1479" t="s">
        <v>8267</v>
      </c>
      <c r="B1479" s="12" t="s">
        <v>9847</v>
      </c>
      <c r="C1479" t="s">
        <v>7503</v>
      </c>
      <c r="D1479" t="s">
        <v>0</v>
      </c>
      <c r="E1479">
        <v>5163</v>
      </c>
      <c r="F1479" t="s">
        <v>5962</v>
      </c>
      <c r="G1479" t="s">
        <v>5963</v>
      </c>
      <c r="H1479" s="2">
        <v>0</v>
      </c>
      <c r="I1479" s="2">
        <v>0</v>
      </c>
      <c r="J1479" s="2">
        <v>0</v>
      </c>
      <c r="K1479" s="14">
        <v>75.5</v>
      </c>
      <c r="L1479" s="2">
        <v>0</v>
      </c>
      <c r="M1479" s="2">
        <v>0</v>
      </c>
      <c r="N1479" s="2">
        <v>0</v>
      </c>
      <c r="O1479" s="2">
        <v>9.8149999999999995</v>
      </c>
      <c r="P1479" s="2">
        <v>85.314999999999998</v>
      </c>
      <c r="Q1479"/>
      <c r="R1479" t="s">
        <v>9712</v>
      </c>
      <c r="S1479" t="s">
        <v>9717</v>
      </c>
      <c r="T1479" t="s">
        <v>9724</v>
      </c>
      <c r="U1479" s="2" t="s">
        <v>9715</v>
      </c>
      <c r="V1479" t="s">
        <v>7830</v>
      </c>
      <c r="Y1479" s="2"/>
    </row>
    <row r="1480" spans="1:25" ht="15.75" hidden="1" thickBot="1" x14ac:dyDescent="0.3">
      <c r="A1480" t="s">
        <v>8267</v>
      </c>
      <c r="B1480" s="12" t="s">
        <v>9847</v>
      </c>
      <c r="C1480" t="s">
        <v>7503</v>
      </c>
      <c r="D1480" t="s">
        <v>0</v>
      </c>
      <c r="E1480">
        <v>35151</v>
      </c>
      <c r="F1480" t="s">
        <v>8977</v>
      </c>
      <c r="G1480" t="s">
        <v>8978</v>
      </c>
      <c r="H1480" s="2">
        <v>0.8</v>
      </c>
      <c r="I1480" s="2">
        <v>0</v>
      </c>
      <c r="J1480" s="2">
        <v>0</v>
      </c>
      <c r="K1480" s="14">
        <v>8.14</v>
      </c>
      <c r="L1480" s="2">
        <v>0</v>
      </c>
      <c r="M1480" s="2">
        <v>0</v>
      </c>
      <c r="N1480" s="2">
        <v>0</v>
      </c>
      <c r="O1480" s="2">
        <v>1.0582</v>
      </c>
      <c r="P1480" s="2">
        <v>9.9982000000000006</v>
      </c>
      <c r="Q1480"/>
      <c r="R1480" t="s">
        <v>9712</v>
      </c>
      <c r="S1480" t="s">
        <v>9717</v>
      </c>
      <c r="T1480" t="s">
        <v>9724</v>
      </c>
      <c r="U1480" s="2" t="s">
        <v>9715</v>
      </c>
      <c r="V1480" t="s">
        <v>7830</v>
      </c>
      <c r="Y1480" s="2"/>
    </row>
    <row r="1481" spans="1:25" ht="15.75" hidden="1" thickBot="1" x14ac:dyDescent="0.3">
      <c r="A1481" t="s">
        <v>8267</v>
      </c>
      <c r="B1481" s="12" t="s">
        <v>9830</v>
      </c>
      <c r="C1481" t="s">
        <v>7503</v>
      </c>
      <c r="D1481" t="s">
        <v>0</v>
      </c>
      <c r="E1481">
        <v>18749</v>
      </c>
      <c r="F1481" t="s">
        <v>8881</v>
      </c>
      <c r="G1481" t="s">
        <v>8882</v>
      </c>
      <c r="H1481" s="2">
        <v>0</v>
      </c>
      <c r="I1481" s="2">
        <v>0</v>
      </c>
      <c r="J1481" s="2">
        <v>0</v>
      </c>
      <c r="K1481" s="14">
        <v>20</v>
      </c>
      <c r="L1481" s="2">
        <v>0</v>
      </c>
      <c r="M1481" s="2">
        <v>0</v>
      </c>
      <c r="N1481" s="2">
        <v>0</v>
      </c>
      <c r="O1481" s="2">
        <v>2.6</v>
      </c>
      <c r="P1481" s="2">
        <v>22.6</v>
      </c>
      <c r="Q1481"/>
      <c r="R1481" t="s">
        <v>9712</v>
      </c>
      <c r="S1481" t="s">
        <v>9717</v>
      </c>
      <c r="T1481" t="s">
        <v>9724</v>
      </c>
      <c r="U1481" s="2" t="s">
        <v>9715</v>
      </c>
      <c r="V1481" t="s">
        <v>7830</v>
      </c>
      <c r="Y1481" s="105"/>
    </row>
    <row r="1482" spans="1:25" ht="15.75" hidden="1" thickBot="1" x14ac:dyDescent="0.3">
      <c r="A1482" t="s">
        <v>8267</v>
      </c>
      <c r="B1482" s="12" t="s">
        <v>9830</v>
      </c>
      <c r="C1482" t="s">
        <v>7503</v>
      </c>
      <c r="D1482" t="s">
        <v>0</v>
      </c>
      <c r="E1482">
        <v>41252</v>
      </c>
      <c r="F1482" t="s">
        <v>6776</v>
      </c>
      <c r="G1482" t="s">
        <v>6777</v>
      </c>
      <c r="H1482" s="2">
        <v>0</v>
      </c>
      <c r="I1482" s="2">
        <v>0</v>
      </c>
      <c r="J1482" s="2">
        <v>0</v>
      </c>
      <c r="K1482" s="14">
        <v>24.04</v>
      </c>
      <c r="L1482" s="2">
        <v>0</v>
      </c>
      <c r="M1482" s="2">
        <v>0</v>
      </c>
      <c r="N1482" s="2">
        <v>0</v>
      </c>
      <c r="O1482" s="2">
        <v>3.1252</v>
      </c>
      <c r="P1482" s="2">
        <v>27.165199999999999</v>
      </c>
      <c r="Q1482"/>
      <c r="R1482" t="s">
        <v>9712</v>
      </c>
      <c r="S1482" t="s">
        <v>9717</v>
      </c>
      <c r="T1482" t="s">
        <v>9724</v>
      </c>
      <c r="U1482" s="2" t="s">
        <v>9715</v>
      </c>
      <c r="V1482" t="s">
        <v>7830</v>
      </c>
      <c r="Y1482" s="105"/>
    </row>
    <row r="1483" spans="1:25" ht="15.75" hidden="1" thickBot="1" x14ac:dyDescent="0.3">
      <c r="A1483" t="s">
        <v>8267</v>
      </c>
      <c r="B1483" s="12" t="s">
        <v>9830</v>
      </c>
      <c r="C1483" t="s">
        <v>7503</v>
      </c>
      <c r="D1483" t="s">
        <v>0</v>
      </c>
      <c r="E1483">
        <v>18764</v>
      </c>
      <c r="F1483" t="s">
        <v>8881</v>
      </c>
      <c r="G1483" t="s">
        <v>8882</v>
      </c>
      <c r="H1483" s="2">
        <v>0</v>
      </c>
      <c r="I1483" s="2">
        <v>0</v>
      </c>
      <c r="J1483" s="2">
        <v>0</v>
      </c>
      <c r="K1483" s="14">
        <v>20.9</v>
      </c>
      <c r="L1483" s="2">
        <v>0</v>
      </c>
      <c r="M1483" s="2">
        <v>0</v>
      </c>
      <c r="N1483" s="2">
        <v>0</v>
      </c>
      <c r="O1483" s="2">
        <v>2.7170000000000001</v>
      </c>
      <c r="P1483" s="2">
        <v>23.616999999999997</v>
      </c>
      <c r="Q1483"/>
      <c r="R1483" t="s">
        <v>9712</v>
      </c>
      <c r="S1483" t="s">
        <v>9717</v>
      </c>
      <c r="T1483" t="s">
        <v>9724</v>
      </c>
      <c r="U1483" s="2" t="s">
        <v>9715</v>
      </c>
      <c r="V1483" t="s">
        <v>7830</v>
      </c>
      <c r="Y1483" s="2"/>
    </row>
    <row r="1484" spans="1:25" ht="15.75" hidden="1" thickBot="1" x14ac:dyDescent="0.3">
      <c r="A1484" t="s">
        <v>8267</v>
      </c>
      <c r="B1484" s="12" t="s">
        <v>9830</v>
      </c>
      <c r="C1484" t="s">
        <v>7503</v>
      </c>
      <c r="D1484" t="s">
        <v>0</v>
      </c>
      <c r="E1484">
        <v>5749</v>
      </c>
      <c r="F1484" t="s">
        <v>8902</v>
      </c>
      <c r="G1484" t="s">
        <v>8903</v>
      </c>
      <c r="H1484" s="2">
        <v>0</v>
      </c>
      <c r="I1484" s="2">
        <v>0</v>
      </c>
      <c r="J1484" s="2">
        <v>0</v>
      </c>
      <c r="K1484" s="14">
        <v>55</v>
      </c>
      <c r="L1484" s="2">
        <v>0</v>
      </c>
      <c r="M1484" s="2">
        <v>0</v>
      </c>
      <c r="N1484" s="2">
        <v>0</v>
      </c>
      <c r="O1484" s="2">
        <v>7.15</v>
      </c>
      <c r="P1484" s="2">
        <v>62.15</v>
      </c>
      <c r="Q1484"/>
      <c r="R1484" t="s">
        <v>9712</v>
      </c>
      <c r="S1484" t="s">
        <v>9717</v>
      </c>
      <c r="T1484" t="s">
        <v>9724</v>
      </c>
      <c r="U1484" s="2" t="s">
        <v>9715</v>
      </c>
      <c r="V1484" t="s">
        <v>7830</v>
      </c>
      <c r="Y1484" s="2"/>
    </row>
    <row r="1485" spans="1:25" ht="15.75" hidden="1" thickBot="1" x14ac:dyDescent="0.3">
      <c r="A1485" t="s">
        <v>8267</v>
      </c>
      <c r="B1485" s="12" t="s">
        <v>9830</v>
      </c>
      <c r="C1485" t="s">
        <v>7503</v>
      </c>
      <c r="D1485" t="s">
        <v>0</v>
      </c>
      <c r="E1485">
        <v>27541</v>
      </c>
      <c r="F1485" t="s">
        <v>8931</v>
      </c>
      <c r="G1485" t="s">
        <v>8932</v>
      </c>
      <c r="H1485" s="2">
        <v>0</v>
      </c>
      <c r="I1485" s="2">
        <v>0</v>
      </c>
      <c r="J1485" s="2">
        <v>0</v>
      </c>
      <c r="K1485" s="14">
        <v>22.6</v>
      </c>
      <c r="L1485" s="2">
        <v>0</v>
      </c>
      <c r="M1485" s="2">
        <v>0</v>
      </c>
      <c r="N1485" s="2">
        <v>0</v>
      </c>
      <c r="O1485" s="2">
        <v>2.9380000000000002</v>
      </c>
      <c r="P1485" s="2">
        <v>25.538</v>
      </c>
      <c r="Q1485"/>
      <c r="R1485" t="s">
        <v>9712</v>
      </c>
      <c r="S1485" t="s">
        <v>9717</v>
      </c>
      <c r="T1485" t="s">
        <v>9724</v>
      </c>
      <c r="U1485" s="2" t="s">
        <v>9715</v>
      </c>
      <c r="V1485" t="s">
        <v>7830</v>
      </c>
      <c r="Y1485" s="2"/>
    </row>
    <row r="1486" spans="1:25" ht="15.75" hidden="1" thickBot="1" x14ac:dyDescent="0.3">
      <c r="A1486" t="s">
        <v>8267</v>
      </c>
      <c r="B1486" s="12" t="s">
        <v>9830</v>
      </c>
      <c r="C1486" t="s">
        <v>7503</v>
      </c>
      <c r="D1486" t="s">
        <v>0</v>
      </c>
      <c r="E1486">
        <v>4091</v>
      </c>
      <c r="F1486" t="s">
        <v>8871</v>
      </c>
      <c r="G1486" t="s">
        <v>8872</v>
      </c>
      <c r="H1486" s="2">
        <v>0</v>
      </c>
      <c r="I1486" s="2">
        <v>0</v>
      </c>
      <c r="J1486" s="2">
        <v>0</v>
      </c>
      <c r="K1486" s="14">
        <v>35.4</v>
      </c>
      <c r="L1486" s="2">
        <v>0</v>
      </c>
      <c r="M1486" s="2">
        <v>0</v>
      </c>
      <c r="N1486" s="2">
        <v>0</v>
      </c>
      <c r="O1486" s="2">
        <v>4.6020000000000003</v>
      </c>
      <c r="P1486" s="2">
        <v>40.001999999999995</v>
      </c>
      <c r="Q1486"/>
      <c r="R1486" t="s">
        <v>9712</v>
      </c>
      <c r="S1486" t="s">
        <v>9717</v>
      </c>
      <c r="T1486" t="s">
        <v>9724</v>
      </c>
      <c r="U1486" s="2" t="s">
        <v>9715</v>
      </c>
      <c r="V1486" t="s">
        <v>7830</v>
      </c>
      <c r="Y1486" s="2"/>
    </row>
    <row r="1487" spans="1:25" ht="15.75" hidden="1" thickBot="1" x14ac:dyDescent="0.3">
      <c r="A1487" t="s">
        <v>8267</v>
      </c>
      <c r="B1487" s="12" t="s">
        <v>9830</v>
      </c>
      <c r="C1487" t="s">
        <v>7503</v>
      </c>
      <c r="D1487" t="s">
        <v>0</v>
      </c>
      <c r="E1487">
        <v>711576</v>
      </c>
      <c r="F1487" t="s">
        <v>1359</v>
      </c>
      <c r="G1487" t="s">
        <v>1360</v>
      </c>
      <c r="H1487" s="2">
        <v>1.59</v>
      </c>
      <c r="I1487" s="2">
        <v>0</v>
      </c>
      <c r="J1487" s="2">
        <v>0</v>
      </c>
      <c r="K1487" s="14">
        <v>16.29</v>
      </c>
      <c r="L1487" s="2">
        <v>0</v>
      </c>
      <c r="M1487" s="2">
        <v>0</v>
      </c>
      <c r="N1487" s="2">
        <v>0</v>
      </c>
      <c r="O1487" s="2">
        <v>2.1177000000000001</v>
      </c>
      <c r="P1487" s="2">
        <v>19.997699999999998</v>
      </c>
      <c r="Q1487"/>
      <c r="R1487" t="s">
        <v>9712</v>
      </c>
      <c r="S1487" t="s">
        <v>9717</v>
      </c>
      <c r="T1487" t="s">
        <v>9724</v>
      </c>
      <c r="U1487" s="2" t="s">
        <v>9715</v>
      </c>
      <c r="V1487" t="s">
        <v>7830</v>
      </c>
      <c r="Y1487" s="2"/>
    </row>
    <row r="1488" spans="1:25" ht="15.75" hidden="1" thickBot="1" x14ac:dyDescent="0.3">
      <c r="A1488" t="s">
        <v>8267</v>
      </c>
      <c r="B1488" s="12" t="s">
        <v>9830</v>
      </c>
      <c r="C1488" t="s">
        <v>7503</v>
      </c>
      <c r="D1488" t="s">
        <v>0</v>
      </c>
      <c r="E1488">
        <v>42344</v>
      </c>
      <c r="F1488" t="s">
        <v>1448</v>
      </c>
      <c r="G1488" t="s">
        <v>1449</v>
      </c>
      <c r="H1488" s="2">
        <v>1.1800000000000002</v>
      </c>
      <c r="I1488" s="2">
        <v>0</v>
      </c>
      <c r="J1488" s="2">
        <v>0</v>
      </c>
      <c r="K1488" s="14">
        <v>12.23</v>
      </c>
      <c r="L1488" s="2">
        <v>0</v>
      </c>
      <c r="M1488" s="2">
        <v>0</v>
      </c>
      <c r="N1488" s="2">
        <v>0</v>
      </c>
      <c r="O1488" s="2">
        <v>1.5899000000000001</v>
      </c>
      <c r="P1488" s="2">
        <v>14.9999</v>
      </c>
      <c r="Q1488"/>
      <c r="R1488" t="s">
        <v>9712</v>
      </c>
      <c r="S1488" t="s">
        <v>9717</v>
      </c>
      <c r="T1488" t="s">
        <v>9724</v>
      </c>
      <c r="U1488" s="2" t="s">
        <v>9715</v>
      </c>
      <c r="V1488" t="s">
        <v>7830</v>
      </c>
      <c r="Y1488" s="2"/>
    </row>
    <row r="1489" spans="1:25" ht="15.75" hidden="1" thickBot="1" x14ac:dyDescent="0.3">
      <c r="A1489" t="s">
        <v>8267</v>
      </c>
      <c r="B1489" s="12" t="s">
        <v>9830</v>
      </c>
      <c r="C1489" t="s">
        <v>7503</v>
      </c>
      <c r="D1489" t="s">
        <v>0</v>
      </c>
      <c r="E1489">
        <v>15465</v>
      </c>
      <c r="F1489" t="s">
        <v>9007</v>
      </c>
      <c r="G1489" t="s">
        <v>9008</v>
      </c>
      <c r="H1489" s="2">
        <v>0</v>
      </c>
      <c r="I1489" s="2">
        <v>0</v>
      </c>
      <c r="J1489" s="2">
        <v>0</v>
      </c>
      <c r="K1489" s="14">
        <v>10.02</v>
      </c>
      <c r="L1489" s="2">
        <v>0</v>
      </c>
      <c r="M1489" s="2">
        <v>0</v>
      </c>
      <c r="N1489" s="2">
        <v>0</v>
      </c>
      <c r="O1489" s="2">
        <v>1.3026</v>
      </c>
      <c r="P1489" s="2">
        <v>11.3226</v>
      </c>
      <c r="Q1489"/>
      <c r="R1489" t="s">
        <v>9712</v>
      </c>
      <c r="S1489" t="s">
        <v>9717</v>
      </c>
      <c r="T1489" t="s">
        <v>9724</v>
      </c>
      <c r="U1489" s="2" t="s">
        <v>9715</v>
      </c>
      <c r="V1489" t="s">
        <v>7830</v>
      </c>
      <c r="Y1489" s="2"/>
    </row>
    <row r="1490" spans="1:25" ht="15.75" hidden="1" thickBot="1" x14ac:dyDescent="0.3">
      <c r="A1490" t="s">
        <v>8267</v>
      </c>
      <c r="B1490" s="12" t="s">
        <v>9827</v>
      </c>
      <c r="C1490" t="s">
        <v>7503</v>
      </c>
      <c r="D1490" t="s">
        <v>0</v>
      </c>
      <c r="E1490">
        <v>5</v>
      </c>
      <c r="G1490" t="s">
        <v>1503</v>
      </c>
      <c r="H1490" s="2">
        <v>0.78</v>
      </c>
      <c r="I1490" s="2">
        <v>0</v>
      </c>
      <c r="J1490" s="2">
        <v>0</v>
      </c>
      <c r="K1490" s="14">
        <v>8.15</v>
      </c>
      <c r="L1490" s="2">
        <v>0</v>
      </c>
      <c r="M1490" s="2">
        <v>0</v>
      </c>
      <c r="N1490" s="2">
        <v>0</v>
      </c>
      <c r="O1490" s="2">
        <v>1.0595000000000001</v>
      </c>
      <c r="P1490" s="2">
        <v>9.9894999999999996</v>
      </c>
      <c r="Q1490" t="s">
        <v>8464</v>
      </c>
      <c r="R1490" t="s">
        <v>9712</v>
      </c>
      <c r="S1490" t="s">
        <v>9717</v>
      </c>
      <c r="T1490" t="s">
        <v>9724</v>
      </c>
      <c r="U1490" s="2" t="s">
        <v>9715</v>
      </c>
      <c r="V1490" t="s">
        <v>7830</v>
      </c>
      <c r="Y1490" s="2"/>
    </row>
    <row r="1491" spans="1:25" ht="15.75" hidden="1" thickBot="1" x14ac:dyDescent="0.3">
      <c r="A1491" t="s">
        <v>8267</v>
      </c>
      <c r="B1491" s="12" t="s">
        <v>9827</v>
      </c>
      <c r="C1491" t="s">
        <v>7503</v>
      </c>
      <c r="D1491" t="s">
        <v>0</v>
      </c>
      <c r="E1491">
        <v>42035</v>
      </c>
      <c r="F1491" t="s">
        <v>1448</v>
      </c>
      <c r="G1491" t="s">
        <v>1449</v>
      </c>
      <c r="H1491" s="2">
        <v>0.32</v>
      </c>
      <c r="I1491" s="2">
        <v>0</v>
      </c>
      <c r="J1491" s="2">
        <v>0</v>
      </c>
      <c r="K1491" s="14">
        <v>3.26</v>
      </c>
      <c r="L1491" s="2">
        <v>0</v>
      </c>
      <c r="M1491" s="2">
        <v>0</v>
      </c>
      <c r="N1491" s="2">
        <v>0</v>
      </c>
      <c r="O1491" s="2">
        <v>0.42380000000000001</v>
      </c>
      <c r="P1491" s="2">
        <v>4.0038</v>
      </c>
      <c r="Q1491"/>
      <c r="R1491" t="s">
        <v>9712</v>
      </c>
      <c r="S1491" t="s">
        <v>9717</v>
      </c>
      <c r="T1491" t="s">
        <v>9724</v>
      </c>
      <c r="U1491" s="2" t="s">
        <v>9715</v>
      </c>
      <c r="V1491" t="s">
        <v>7830</v>
      </c>
      <c r="Y1491" s="2"/>
    </row>
    <row r="1492" spans="1:25" ht="15.75" hidden="1" thickBot="1" x14ac:dyDescent="0.3">
      <c r="A1492" t="s">
        <v>8267</v>
      </c>
      <c r="B1492" s="12" t="s">
        <v>9827</v>
      </c>
      <c r="C1492" t="s">
        <v>7503</v>
      </c>
      <c r="D1492" t="s">
        <v>0</v>
      </c>
      <c r="E1492">
        <v>27494</v>
      </c>
      <c r="F1492" t="s">
        <v>8931</v>
      </c>
      <c r="G1492" t="s">
        <v>8932</v>
      </c>
      <c r="H1492" s="2">
        <v>0</v>
      </c>
      <c r="I1492" s="2">
        <v>0</v>
      </c>
      <c r="J1492" s="2">
        <v>0</v>
      </c>
      <c r="K1492" s="14">
        <v>64.709999999999994</v>
      </c>
      <c r="L1492" s="2">
        <v>0</v>
      </c>
      <c r="M1492" s="2">
        <v>0</v>
      </c>
      <c r="N1492" s="2">
        <v>0</v>
      </c>
      <c r="O1492" s="2">
        <v>8.4123000000000001</v>
      </c>
      <c r="P1492" s="2">
        <v>73.122299999999996</v>
      </c>
      <c r="Q1492"/>
      <c r="R1492" t="s">
        <v>9712</v>
      </c>
      <c r="S1492" t="s">
        <v>9717</v>
      </c>
      <c r="T1492" t="s">
        <v>9724</v>
      </c>
      <c r="U1492" s="2" t="s">
        <v>9715</v>
      </c>
      <c r="V1492" t="s">
        <v>7830</v>
      </c>
      <c r="Y1492" s="2"/>
    </row>
    <row r="1493" spans="1:25" ht="15.75" hidden="1" thickBot="1" x14ac:dyDescent="0.3">
      <c r="A1493" t="s">
        <v>8267</v>
      </c>
      <c r="B1493" s="12" t="s">
        <v>9827</v>
      </c>
      <c r="C1493" t="s">
        <v>7503</v>
      </c>
      <c r="D1493" t="s">
        <v>0</v>
      </c>
      <c r="E1493">
        <v>42061</v>
      </c>
      <c r="F1493" t="s">
        <v>1448</v>
      </c>
      <c r="G1493" t="s">
        <v>1449</v>
      </c>
      <c r="H1493" s="2">
        <v>0.39</v>
      </c>
      <c r="I1493" s="2">
        <v>0</v>
      </c>
      <c r="J1493" s="2">
        <v>0</v>
      </c>
      <c r="K1493" s="14">
        <v>4.08</v>
      </c>
      <c r="L1493" s="2">
        <v>0</v>
      </c>
      <c r="M1493" s="2">
        <v>0</v>
      </c>
      <c r="N1493" s="2">
        <v>0</v>
      </c>
      <c r="O1493" s="2">
        <v>0.53039999999999998</v>
      </c>
      <c r="P1493" s="2">
        <v>5.0004</v>
      </c>
      <c r="Q1493"/>
      <c r="R1493" t="s">
        <v>9712</v>
      </c>
      <c r="S1493" t="s">
        <v>9717</v>
      </c>
      <c r="T1493" t="s">
        <v>9724</v>
      </c>
      <c r="U1493" s="2" t="s">
        <v>9715</v>
      </c>
      <c r="V1493" t="s">
        <v>7830</v>
      </c>
      <c r="Y1493" s="2"/>
    </row>
    <row r="1494" spans="1:25" ht="15.75" hidden="1" thickBot="1" x14ac:dyDescent="0.3">
      <c r="A1494" t="s">
        <v>8267</v>
      </c>
      <c r="B1494" s="12" t="s">
        <v>9813</v>
      </c>
      <c r="C1494" t="s">
        <v>7503</v>
      </c>
      <c r="D1494" t="s">
        <v>0</v>
      </c>
      <c r="E1494">
        <v>3634</v>
      </c>
      <c r="F1494" t="s">
        <v>8877</v>
      </c>
      <c r="G1494" t="s">
        <v>8878</v>
      </c>
      <c r="H1494" s="2">
        <v>0</v>
      </c>
      <c r="I1494" s="2">
        <v>0</v>
      </c>
      <c r="J1494" s="2">
        <v>0</v>
      </c>
      <c r="K1494" s="14">
        <v>32.299999999999997</v>
      </c>
      <c r="L1494" s="2">
        <v>0</v>
      </c>
      <c r="M1494" s="2">
        <v>0</v>
      </c>
      <c r="N1494" s="2">
        <v>0</v>
      </c>
      <c r="O1494" s="2">
        <v>4.1989999999999998</v>
      </c>
      <c r="P1494" s="2">
        <v>36.498999999999995</v>
      </c>
      <c r="Q1494"/>
      <c r="R1494" t="s">
        <v>9712</v>
      </c>
      <c r="S1494" t="s">
        <v>9717</v>
      </c>
      <c r="T1494" t="s">
        <v>9724</v>
      </c>
      <c r="U1494" s="2" t="s">
        <v>9715</v>
      </c>
      <c r="V1494" t="s">
        <v>7830</v>
      </c>
      <c r="Y1494" s="2"/>
    </row>
    <row r="1495" spans="1:25" ht="15.75" hidden="1" thickBot="1" x14ac:dyDescent="0.3">
      <c r="A1495" t="s">
        <v>8267</v>
      </c>
      <c r="B1495" s="12" t="s">
        <v>9813</v>
      </c>
      <c r="C1495" t="s">
        <v>7503</v>
      </c>
      <c r="D1495" t="s">
        <v>0</v>
      </c>
      <c r="E1495">
        <v>3992</v>
      </c>
      <c r="F1495" t="s">
        <v>8871</v>
      </c>
      <c r="G1495" t="s">
        <v>8872</v>
      </c>
      <c r="H1495" s="2">
        <v>0</v>
      </c>
      <c r="I1495" s="2">
        <v>0</v>
      </c>
      <c r="J1495" s="2">
        <v>0</v>
      </c>
      <c r="K1495" s="14">
        <v>67.959999999999994</v>
      </c>
      <c r="L1495" s="2">
        <v>0</v>
      </c>
      <c r="M1495" s="2">
        <v>0</v>
      </c>
      <c r="N1495" s="2">
        <v>0</v>
      </c>
      <c r="O1495" s="2">
        <v>8.8347999999999995</v>
      </c>
      <c r="P1495" s="2">
        <v>76.794799999999995</v>
      </c>
      <c r="Q1495"/>
      <c r="R1495" t="s">
        <v>9712</v>
      </c>
      <c r="S1495" t="s">
        <v>9717</v>
      </c>
      <c r="T1495" t="s">
        <v>9724</v>
      </c>
      <c r="U1495" s="2" t="s">
        <v>9715</v>
      </c>
      <c r="V1495" t="s">
        <v>7830</v>
      </c>
      <c r="Y1495" s="2"/>
    </row>
    <row r="1496" spans="1:25" ht="15.75" hidden="1" thickBot="1" x14ac:dyDescent="0.3">
      <c r="A1496" t="s">
        <v>8267</v>
      </c>
      <c r="B1496" s="12" t="s">
        <v>9813</v>
      </c>
      <c r="C1496" t="s">
        <v>7503</v>
      </c>
      <c r="D1496" t="s">
        <v>0</v>
      </c>
      <c r="E1496">
        <v>3637</v>
      </c>
      <c r="F1496" t="s">
        <v>8877</v>
      </c>
      <c r="G1496" t="s">
        <v>8878</v>
      </c>
      <c r="H1496" s="2">
        <v>0</v>
      </c>
      <c r="I1496" s="2">
        <v>0</v>
      </c>
      <c r="J1496" s="2">
        <v>0</v>
      </c>
      <c r="K1496" s="14">
        <v>8.41</v>
      </c>
      <c r="L1496" s="2">
        <v>0</v>
      </c>
      <c r="M1496" s="2">
        <v>0</v>
      </c>
      <c r="N1496" s="2">
        <v>0</v>
      </c>
      <c r="O1496" s="2">
        <v>1.0933000000000002</v>
      </c>
      <c r="P1496" s="2">
        <v>9.5032999999999994</v>
      </c>
      <c r="Q1496"/>
      <c r="R1496" t="s">
        <v>9712</v>
      </c>
      <c r="S1496" t="s">
        <v>9717</v>
      </c>
      <c r="T1496" t="s">
        <v>9724</v>
      </c>
      <c r="U1496" s="2" t="s">
        <v>9715</v>
      </c>
      <c r="V1496" t="s">
        <v>7830</v>
      </c>
      <c r="Y1496" s="2"/>
    </row>
    <row r="1497" spans="1:25" ht="15.75" hidden="1" thickBot="1" x14ac:dyDescent="0.3">
      <c r="A1497" t="s">
        <v>8267</v>
      </c>
      <c r="B1497" s="12" t="s">
        <v>9813</v>
      </c>
      <c r="C1497" t="s">
        <v>7503</v>
      </c>
      <c r="D1497" t="s">
        <v>0</v>
      </c>
      <c r="E1497">
        <v>27458</v>
      </c>
      <c r="F1497" t="s">
        <v>8931</v>
      </c>
      <c r="G1497" t="s">
        <v>8932</v>
      </c>
      <c r="H1497" s="2">
        <v>0</v>
      </c>
      <c r="I1497" s="2">
        <v>0</v>
      </c>
      <c r="J1497" s="2">
        <v>0</v>
      </c>
      <c r="K1497" s="14">
        <v>68</v>
      </c>
      <c r="L1497" s="2">
        <v>0</v>
      </c>
      <c r="M1497" s="2">
        <v>0</v>
      </c>
      <c r="N1497" s="2">
        <v>0</v>
      </c>
      <c r="O1497" s="2">
        <v>8.84</v>
      </c>
      <c r="P1497" s="2">
        <v>76.84</v>
      </c>
      <c r="Q1497"/>
      <c r="R1497" t="s">
        <v>9712</v>
      </c>
      <c r="S1497" t="s">
        <v>9717</v>
      </c>
      <c r="T1497" t="s">
        <v>9724</v>
      </c>
      <c r="U1497" s="2" t="s">
        <v>9715</v>
      </c>
      <c r="V1497" t="s">
        <v>7830</v>
      </c>
      <c r="Y1497" s="2"/>
    </row>
    <row r="1498" spans="1:25" ht="15.75" hidden="1" thickBot="1" x14ac:dyDescent="0.3">
      <c r="A1498" t="s">
        <v>8267</v>
      </c>
      <c r="B1498" s="12" t="s">
        <v>9813</v>
      </c>
      <c r="C1498" t="s">
        <v>7503</v>
      </c>
      <c r="D1498" t="s">
        <v>0</v>
      </c>
      <c r="E1498">
        <v>27486</v>
      </c>
      <c r="F1498" t="s">
        <v>8931</v>
      </c>
      <c r="G1498" t="s">
        <v>8932</v>
      </c>
      <c r="H1498" s="2">
        <v>0</v>
      </c>
      <c r="I1498" s="2">
        <v>0</v>
      </c>
      <c r="J1498" s="2">
        <v>0</v>
      </c>
      <c r="K1498" s="14">
        <v>60.27</v>
      </c>
      <c r="L1498" s="2">
        <v>0</v>
      </c>
      <c r="M1498" s="2">
        <v>0</v>
      </c>
      <c r="N1498" s="2">
        <v>0</v>
      </c>
      <c r="O1498" s="2">
        <v>7.8351000000000006</v>
      </c>
      <c r="P1498" s="2">
        <v>68.105100000000007</v>
      </c>
      <c r="Q1498"/>
      <c r="R1498" t="s">
        <v>9712</v>
      </c>
      <c r="S1498" t="s">
        <v>9717</v>
      </c>
      <c r="T1498" t="s">
        <v>9724</v>
      </c>
      <c r="U1498" s="2" t="s">
        <v>9715</v>
      </c>
      <c r="V1498" t="s">
        <v>7830</v>
      </c>
      <c r="Y1498" s="2"/>
    </row>
    <row r="1499" spans="1:25" ht="15.75" hidden="1" thickBot="1" x14ac:dyDescent="0.3">
      <c r="A1499" t="s">
        <v>8267</v>
      </c>
      <c r="B1499" s="12" t="s">
        <v>9813</v>
      </c>
      <c r="C1499" t="s">
        <v>7503</v>
      </c>
      <c r="D1499" t="s">
        <v>0</v>
      </c>
      <c r="E1499">
        <v>41977</v>
      </c>
      <c r="F1499" t="s">
        <v>1448</v>
      </c>
      <c r="G1499" t="s">
        <v>1449</v>
      </c>
      <c r="H1499" s="2">
        <v>2.2999999999999998</v>
      </c>
      <c r="I1499" s="2">
        <v>0</v>
      </c>
      <c r="J1499" s="2">
        <v>0</v>
      </c>
      <c r="K1499" s="14">
        <v>23.63</v>
      </c>
      <c r="L1499" s="2">
        <v>0</v>
      </c>
      <c r="M1499" s="2">
        <v>0</v>
      </c>
      <c r="N1499" s="2">
        <v>0</v>
      </c>
      <c r="O1499" s="2">
        <v>3.0718999999999999</v>
      </c>
      <c r="P1499" s="2">
        <v>29.001899999999999</v>
      </c>
      <c r="Q1499"/>
      <c r="R1499" t="s">
        <v>9712</v>
      </c>
      <c r="S1499" t="s">
        <v>9717</v>
      </c>
      <c r="T1499" t="s">
        <v>9724</v>
      </c>
      <c r="U1499" s="2" t="s">
        <v>9715</v>
      </c>
      <c r="V1499" t="s">
        <v>7830</v>
      </c>
      <c r="Y1499" s="2"/>
    </row>
    <row r="1500" spans="1:25" ht="15.75" hidden="1" thickBot="1" x14ac:dyDescent="0.3">
      <c r="A1500" t="s">
        <v>8267</v>
      </c>
      <c r="B1500" s="12" t="s">
        <v>9813</v>
      </c>
      <c r="C1500" t="s">
        <v>7503</v>
      </c>
      <c r="D1500" t="s">
        <v>0</v>
      </c>
      <c r="E1500">
        <v>988</v>
      </c>
      <c r="F1500" t="s">
        <v>6678</v>
      </c>
      <c r="G1500" t="s">
        <v>6679</v>
      </c>
      <c r="H1500" s="2">
        <v>0</v>
      </c>
      <c r="I1500" s="2">
        <v>0</v>
      </c>
      <c r="J1500" s="2">
        <v>0</v>
      </c>
      <c r="K1500" s="14">
        <v>175</v>
      </c>
      <c r="L1500" s="2">
        <v>0</v>
      </c>
      <c r="M1500" s="2">
        <v>0</v>
      </c>
      <c r="N1500" s="2">
        <v>0</v>
      </c>
      <c r="O1500" s="2">
        <v>22.75</v>
      </c>
      <c r="P1500" s="2">
        <v>197.75</v>
      </c>
      <c r="Q1500"/>
      <c r="R1500" t="s">
        <v>9712</v>
      </c>
      <c r="S1500" t="s">
        <v>9717</v>
      </c>
      <c r="T1500" t="s">
        <v>9724</v>
      </c>
      <c r="U1500" s="2" t="s">
        <v>9715</v>
      </c>
      <c r="V1500" t="s">
        <v>7830</v>
      </c>
      <c r="Y1500" s="2"/>
    </row>
    <row r="1501" spans="1:25" ht="15.75" hidden="1" thickBot="1" x14ac:dyDescent="0.3">
      <c r="A1501" t="s">
        <v>8267</v>
      </c>
      <c r="B1501" s="12" t="s">
        <v>9813</v>
      </c>
      <c r="C1501" t="s">
        <v>7503</v>
      </c>
      <c r="D1501" t="s">
        <v>0</v>
      </c>
      <c r="E1501">
        <v>29</v>
      </c>
      <c r="F1501" t="s">
        <v>9959</v>
      </c>
      <c r="G1501" t="s">
        <v>9960</v>
      </c>
      <c r="H1501" s="2">
        <v>0</v>
      </c>
      <c r="I1501" s="2">
        <v>0</v>
      </c>
      <c r="J1501" s="2">
        <v>0</v>
      </c>
      <c r="K1501" s="14">
        <v>12</v>
      </c>
      <c r="L1501" s="2">
        <v>0</v>
      </c>
      <c r="M1501" s="2">
        <v>0</v>
      </c>
      <c r="N1501" s="2">
        <v>0</v>
      </c>
      <c r="O1501" s="2">
        <v>1.56</v>
      </c>
      <c r="P1501" s="2">
        <v>13.56</v>
      </c>
      <c r="Q1501"/>
      <c r="R1501" t="s">
        <v>9712</v>
      </c>
      <c r="S1501" t="s">
        <v>9717</v>
      </c>
      <c r="T1501" t="s">
        <v>9724</v>
      </c>
      <c r="U1501" s="2" t="s">
        <v>9715</v>
      </c>
      <c r="V1501" t="s">
        <v>7830</v>
      </c>
      <c r="Y1501" s="2"/>
    </row>
    <row r="1502" spans="1:25" ht="15.75" hidden="1" thickBot="1" x14ac:dyDescent="0.3">
      <c r="A1502" t="s">
        <v>8267</v>
      </c>
      <c r="B1502" s="12" t="s">
        <v>9785</v>
      </c>
      <c r="C1502" t="s">
        <v>7503</v>
      </c>
      <c r="D1502" t="s">
        <v>0</v>
      </c>
      <c r="E1502">
        <v>27435</v>
      </c>
      <c r="F1502" t="s">
        <v>8931</v>
      </c>
      <c r="G1502" t="s">
        <v>8932</v>
      </c>
      <c r="H1502" s="2">
        <v>0</v>
      </c>
      <c r="I1502" s="2">
        <v>0</v>
      </c>
      <c r="J1502" s="2">
        <v>0</v>
      </c>
      <c r="K1502" s="14">
        <v>36.840000000000003</v>
      </c>
      <c r="L1502" s="2">
        <v>0</v>
      </c>
      <c r="M1502" s="2">
        <v>0</v>
      </c>
      <c r="N1502" s="2">
        <v>0</v>
      </c>
      <c r="O1502" s="2">
        <v>4.789200000000001</v>
      </c>
      <c r="P1502" s="2">
        <v>41.629200000000004</v>
      </c>
      <c r="Q1502"/>
      <c r="R1502" t="s">
        <v>9712</v>
      </c>
      <c r="S1502" t="s">
        <v>9717</v>
      </c>
      <c r="T1502" t="s">
        <v>9724</v>
      </c>
      <c r="U1502" s="2" t="s">
        <v>9715</v>
      </c>
      <c r="V1502" t="s">
        <v>7830</v>
      </c>
      <c r="Y1502" s="2"/>
    </row>
    <row r="1503" spans="1:25" ht="15.75" hidden="1" thickBot="1" x14ac:dyDescent="0.3">
      <c r="A1503" t="s">
        <v>8267</v>
      </c>
      <c r="B1503" s="12" t="s">
        <v>9785</v>
      </c>
      <c r="C1503" t="s">
        <v>7503</v>
      </c>
      <c r="D1503" t="s">
        <v>0</v>
      </c>
      <c r="E1503">
        <v>18684</v>
      </c>
      <c r="F1503" t="s">
        <v>8881</v>
      </c>
      <c r="G1503" t="s">
        <v>8882</v>
      </c>
      <c r="H1503" s="2">
        <v>0</v>
      </c>
      <c r="I1503" s="2">
        <v>0</v>
      </c>
      <c r="J1503" s="2">
        <v>0</v>
      </c>
      <c r="K1503" s="14">
        <v>62.85</v>
      </c>
      <c r="L1503" s="2">
        <v>0</v>
      </c>
      <c r="M1503" s="2">
        <v>0</v>
      </c>
      <c r="N1503" s="2">
        <v>0</v>
      </c>
      <c r="O1503" s="2">
        <v>8.1705000000000005</v>
      </c>
      <c r="P1503" s="2">
        <v>71.020499999999998</v>
      </c>
      <c r="Q1503"/>
      <c r="R1503" t="s">
        <v>9712</v>
      </c>
      <c r="S1503" t="s">
        <v>9717</v>
      </c>
      <c r="T1503" t="s">
        <v>9724</v>
      </c>
      <c r="U1503" s="2" t="s">
        <v>9715</v>
      </c>
      <c r="V1503" t="s">
        <v>7830</v>
      </c>
      <c r="Y1503" s="2"/>
    </row>
    <row r="1504" spans="1:25" ht="15.75" hidden="1" thickBot="1" x14ac:dyDescent="0.3">
      <c r="A1504" t="s">
        <v>8267</v>
      </c>
      <c r="B1504" s="12" t="s">
        <v>9785</v>
      </c>
      <c r="C1504" t="s">
        <v>7503</v>
      </c>
      <c r="D1504" t="s">
        <v>0</v>
      </c>
      <c r="E1504">
        <v>18667</v>
      </c>
      <c r="F1504" t="s">
        <v>8881</v>
      </c>
      <c r="G1504" t="s">
        <v>8882</v>
      </c>
      <c r="H1504" s="2">
        <v>0</v>
      </c>
      <c r="I1504" s="2">
        <v>0</v>
      </c>
      <c r="J1504" s="2">
        <v>0</v>
      </c>
      <c r="K1504" s="14">
        <v>40</v>
      </c>
      <c r="L1504" s="2">
        <v>0</v>
      </c>
      <c r="M1504" s="2">
        <v>0</v>
      </c>
      <c r="N1504" s="2">
        <v>0</v>
      </c>
      <c r="O1504" s="2">
        <v>5.2</v>
      </c>
      <c r="P1504" s="2">
        <v>45.2</v>
      </c>
      <c r="Q1504"/>
      <c r="R1504" t="s">
        <v>9712</v>
      </c>
      <c r="S1504" t="s">
        <v>9717</v>
      </c>
      <c r="T1504" t="s">
        <v>9724</v>
      </c>
      <c r="U1504" s="2" t="s">
        <v>9715</v>
      </c>
      <c r="V1504" t="s">
        <v>7830</v>
      </c>
      <c r="Y1504" s="2"/>
    </row>
    <row r="1505" spans="1:25" ht="15.75" hidden="1" thickBot="1" x14ac:dyDescent="0.3">
      <c r="A1505" t="s">
        <v>8267</v>
      </c>
      <c r="B1505" s="12" t="s">
        <v>9958</v>
      </c>
      <c r="C1505" t="s">
        <v>7503</v>
      </c>
      <c r="D1505" t="s">
        <v>0</v>
      </c>
      <c r="E1505">
        <v>18650</v>
      </c>
      <c r="F1505" t="s">
        <v>8881</v>
      </c>
      <c r="G1505" t="s">
        <v>8882</v>
      </c>
      <c r="H1505" s="2">
        <v>0</v>
      </c>
      <c r="I1505" s="2">
        <v>0</v>
      </c>
      <c r="J1505" s="2">
        <v>0</v>
      </c>
      <c r="K1505" s="14">
        <v>9.8000000000000007</v>
      </c>
      <c r="L1505" s="2">
        <v>0</v>
      </c>
      <c r="M1505" s="2">
        <v>0</v>
      </c>
      <c r="N1505" s="2">
        <v>0</v>
      </c>
      <c r="O1505" s="2">
        <v>1.2740000000000002</v>
      </c>
      <c r="P1505" s="2">
        <v>11.074000000000002</v>
      </c>
      <c r="Q1505"/>
      <c r="R1505" t="s">
        <v>9712</v>
      </c>
      <c r="S1505" t="s">
        <v>9717</v>
      </c>
      <c r="T1505" t="s">
        <v>9724</v>
      </c>
      <c r="U1505" s="2" t="s">
        <v>9715</v>
      </c>
      <c r="V1505" t="s">
        <v>7830</v>
      </c>
      <c r="Y1505" s="2"/>
    </row>
    <row r="1506" spans="1:25" ht="15.75" hidden="1" thickBot="1" x14ac:dyDescent="0.3">
      <c r="A1506" t="s">
        <v>8267</v>
      </c>
      <c r="B1506" s="12" t="s">
        <v>9958</v>
      </c>
      <c r="C1506" t="s">
        <v>7503</v>
      </c>
      <c r="D1506" t="s">
        <v>0</v>
      </c>
      <c r="E1506">
        <v>18651</v>
      </c>
      <c r="F1506" t="s">
        <v>8881</v>
      </c>
      <c r="G1506" t="s">
        <v>8882</v>
      </c>
      <c r="H1506" s="2">
        <v>0</v>
      </c>
      <c r="I1506" s="2">
        <v>0</v>
      </c>
      <c r="J1506" s="2">
        <v>0</v>
      </c>
      <c r="K1506" s="14">
        <v>4.2</v>
      </c>
      <c r="L1506" s="2">
        <v>0</v>
      </c>
      <c r="M1506" s="2">
        <v>0</v>
      </c>
      <c r="N1506" s="2">
        <v>0</v>
      </c>
      <c r="O1506" s="2">
        <v>0.54600000000000004</v>
      </c>
      <c r="P1506" s="2">
        <v>4.7460000000000004</v>
      </c>
      <c r="Q1506"/>
      <c r="R1506" t="s">
        <v>9712</v>
      </c>
      <c r="S1506" t="s">
        <v>9717</v>
      </c>
      <c r="T1506" t="s">
        <v>9724</v>
      </c>
      <c r="U1506" s="2" t="s">
        <v>9715</v>
      </c>
      <c r="V1506" t="s">
        <v>7830</v>
      </c>
      <c r="Y1506" s="2"/>
    </row>
    <row r="1507" spans="1:25" ht="15.75" hidden="1" thickBot="1" x14ac:dyDescent="0.3">
      <c r="A1507" t="s">
        <v>8267</v>
      </c>
      <c r="B1507" s="12" t="s">
        <v>9958</v>
      </c>
      <c r="C1507" t="s">
        <v>7503</v>
      </c>
      <c r="D1507" t="s">
        <v>0</v>
      </c>
      <c r="E1507">
        <v>27411</v>
      </c>
      <c r="F1507" t="s">
        <v>8931</v>
      </c>
      <c r="G1507" t="s">
        <v>8932</v>
      </c>
      <c r="H1507" s="2">
        <v>0</v>
      </c>
      <c r="I1507" s="2">
        <v>0</v>
      </c>
      <c r="J1507" s="2">
        <v>0</v>
      </c>
      <c r="K1507" s="14">
        <v>10.32</v>
      </c>
      <c r="L1507" s="2">
        <v>0</v>
      </c>
      <c r="M1507" s="2">
        <v>0</v>
      </c>
      <c r="N1507" s="2">
        <v>0</v>
      </c>
      <c r="O1507" s="2">
        <v>1.3416000000000001</v>
      </c>
      <c r="P1507" s="2">
        <v>11.6616</v>
      </c>
      <c r="Q1507"/>
      <c r="R1507" t="s">
        <v>9712</v>
      </c>
      <c r="S1507" t="s">
        <v>9717</v>
      </c>
      <c r="T1507" t="s">
        <v>9724</v>
      </c>
      <c r="U1507" s="2" t="s">
        <v>9715</v>
      </c>
      <c r="V1507" t="s">
        <v>7830</v>
      </c>
      <c r="Y1507" s="2"/>
    </row>
    <row r="1508" spans="1:25" ht="15.75" hidden="1" thickBot="1" x14ac:dyDescent="0.3">
      <c r="A1508" t="s">
        <v>8267</v>
      </c>
      <c r="B1508" s="12" t="s">
        <v>9957</v>
      </c>
      <c r="C1508" t="s">
        <v>7503</v>
      </c>
      <c r="D1508" t="s">
        <v>0</v>
      </c>
      <c r="E1508">
        <v>6109</v>
      </c>
      <c r="F1508" t="s">
        <v>9420</v>
      </c>
      <c r="G1508" t="s">
        <v>9421</v>
      </c>
      <c r="H1508" s="2">
        <v>0</v>
      </c>
      <c r="I1508" s="2">
        <v>0</v>
      </c>
      <c r="J1508" s="2">
        <v>0</v>
      </c>
      <c r="K1508" s="14">
        <v>74</v>
      </c>
      <c r="L1508" s="2">
        <v>0</v>
      </c>
      <c r="M1508" s="2">
        <v>0</v>
      </c>
      <c r="N1508" s="2">
        <v>0</v>
      </c>
      <c r="O1508" s="2">
        <v>9.620000000000001</v>
      </c>
      <c r="P1508" s="2">
        <v>83.62</v>
      </c>
      <c r="Q1508"/>
      <c r="R1508" t="s">
        <v>9712</v>
      </c>
      <c r="S1508" t="s">
        <v>9717</v>
      </c>
      <c r="T1508" t="s">
        <v>9724</v>
      </c>
      <c r="U1508" s="2" t="s">
        <v>9715</v>
      </c>
      <c r="V1508" t="s">
        <v>7830</v>
      </c>
      <c r="Y1508" s="2"/>
    </row>
    <row r="1509" spans="1:25" ht="15.75" hidden="1" thickBot="1" x14ac:dyDescent="0.3">
      <c r="A1509" t="s">
        <v>8267</v>
      </c>
      <c r="B1509" s="12" t="s">
        <v>9884</v>
      </c>
      <c r="C1509" s="20" t="s">
        <v>7503</v>
      </c>
      <c r="D1509" s="20" t="s">
        <v>9956</v>
      </c>
      <c r="E1509">
        <v>3981</v>
      </c>
      <c r="F1509" t="s">
        <v>6776</v>
      </c>
      <c r="G1509" t="s">
        <v>6777</v>
      </c>
      <c r="H1509" s="2">
        <v>0</v>
      </c>
      <c r="I1509" s="2">
        <v>0</v>
      </c>
      <c r="J1509" s="2">
        <v>0</v>
      </c>
      <c r="K1509" s="14">
        <v>8.2799999999999994</v>
      </c>
      <c r="L1509" s="2">
        <v>0</v>
      </c>
      <c r="M1509" s="2">
        <v>0</v>
      </c>
      <c r="N1509" s="2">
        <v>0</v>
      </c>
      <c r="O1509" s="2">
        <v>1.0764</v>
      </c>
      <c r="P1509" s="2">
        <v>9.3563999999999989</v>
      </c>
      <c r="Q1509"/>
      <c r="R1509" t="s">
        <v>9712</v>
      </c>
      <c r="S1509" t="s">
        <v>9717</v>
      </c>
      <c r="T1509" t="s">
        <v>9724</v>
      </c>
      <c r="U1509" s="2" t="s">
        <v>9715</v>
      </c>
      <c r="V1509" t="s">
        <v>7830</v>
      </c>
      <c r="Y1509" s="2"/>
    </row>
    <row r="1510" spans="1:25" ht="15.75" hidden="1" thickBot="1" x14ac:dyDescent="0.3">
      <c r="A1510" t="s">
        <v>8267</v>
      </c>
      <c r="B1510" s="12" t="s">
        <v>9955</v>
      </c>
      <c r="C1510" t="s">
        <v>7503</v>
      </c>
      <c r="D1510" t="s">
        <v>0</v>
      </c>
      <c r="E1510">
        <v>30270</v>
      </c>
      <c r="F1510" t="s">
        <v>8977</v>
      </c>
      <c r="G1510" t="s">
        <v>8978</v>
      </c>
      <c r="H1510" s="2">
        <v>0.81</v>
      </c>
      <c r="I1510" s="2">
        <v>0</v>
      </c>
      <c r="J1510" s="2">
        <v>0</v>
      </c>
      <c r="K1510" s="14">
        <v>8.1300000000000008</v>
      </c>
      <c r="L1510" s="2">
        <v>0</v>
      </c>
      <c r="M1510" s="2">
        <v>0</v>
      </c>
      <c r="N1510" s="2">
        <v>0</v>
      </c>
      <c r="O1510" s="2">
        <v>1.0569000000000002</v>
      </c>
      <c r="P1510" s="2">
        <v>9.9969000000000019</v>
      </c>
      <c r="Q1510"/>
      <c r="R1510" t="s">
        <v>9712</v>
      </c>
      <c r="S1510" t="s">
        <v>9717</v>
      </c>
      <c r="T1510" t="s">
        <v>9724</v>
      </c>
      <c r="U1510" s="2" t="s">
        <v>9715</v>
      </c>
      <c r="V1510" t="s">
        <v>7830</v>
      </c>
      <c r="Y1510" s="2"/>
    </row>
    <row r="1511" spans="1:25" ht="15.75" hidden="1" thickBot="1" x14ac:dyDescent="0.3">
      <c r="A1511" t="s">
        <v>8267</v>
      </c>
      <c r="B1511" s="12" t="s">
        <v>9953</v>
      </c>
      <c r="C1511" t="s">
        <v>7503</v>
      </c>
      <c r="D1511" t="s">
        <v>0</v>
      </c>
      <c r="E1511">
        <v>29382</v>
      </c>
      <c r="F1511" t="s">
        <v>8977</v>
      </c>
      <c r="G1511" t="s">
        <v>8978</v>
      </c>
      <c r="H1511" s="2">
        <v>0.81</v>
      </c>
      <c r="I1511" s="2">
        <v>0</v>
      </c>
      <c r="J1511" s="2">
        <v>0</v>
      </c>
      <c r="K1511" s="14">
        <v>8.1300000000000008</v>
      </c>
      <c r="L1511" s="2">
        <v>0</v>
      </c>
      <c r="M1511" s="2">
        <v>0</v>
      </c>
      <c r="N1511" s="2">
        <v>0</v>
      </c>
      <c r="O1511" s="2">
        <v>1.0569000000000002</v>
      </c>
      <c r="P1511" s="2">
        <v>9.9969000000000019</v>
      </c>
      <c r="Q1511"/>
      <c r="R1511" t="s">
        <v>9712</v>
      </c>
      <c r="S1511" t="s">
        <v>9717</v>
      </c>
      <c r="T1511" t="s">
        <v>9724</v>
      </c>
      <c r="U1511" s="2" t="s">
        <v>9715</v>
      </c>
      <c r="V1511" t="s">
        <v>7830</v>
      </c>
      <c r="Y1511" s="2"/>
    </row>
    <row r="1512" spans="1:25" ht="15.75" hidden="1" thickBot="1" x14ac:dyDescent="0.3">
      <c r="A1512" t="s">
        <v>8267</v>
      </c>
      <c r="B1512" s="164" t="s">
        <v>9954</v>
      </c>
      <c r="C1512" t="s">
        <v>7503</v>
      </c>
      <c r="D1512" t="s">
        <v>0</v>
      </c>
      <c r="E1512">
        <v>55193</v>
      </c>
      <c r="F1512" t="s">
        <v>8945</v>
      </c>
      <c r="G1512" t="s">
        <v>8946</v>
      </c>
      <c r="H1512" s="2">
        <v>2.34</v>
      </c>
      <c r="I1512" s="2">
        <v>0</v>
      </c>
      <c r="J1512" s="2">
        <v>0</v>
      </c>
      <c r="K1512" s="14">
        <v>24.48</v>
      </c>
      <c r="L1512" s="2">
        <v>0</v>
      </c>
      <c r="M1512" s="2">
        <v>0</v>
      </c>
      <c r="N1512" s="2">
        <v>0</v>
      </c>
      <c r="O1512" s="2">
        <v>3.1824000000000003</v>
      </c>
      <c r="P1512" s="2">
        <v>30.002400000000002</v>
      </c>
      <c r="Q1512"/>
      <c r="R1512" t="s">
        <v>9712</v>
      </c>
      <c r="S1512" t="s">
        <v>9717</v>
      </c>
      <c r="T1512" t="s">
        <v>9724</v>
      </c>
      <c r="U1512" s="2" t="s">
        <v>9715</v>
      </c>
      <c r="V1512" t="s">
        <v>7830</v>
      </c>
      <c r="Y1512" s="2"/>
    </row>
    <row r="1513" spans="1:25" ht="15.75" hidden="1" thickBot="1" x14ac:dyDescent="0.3">
      <c r="A1513" t="s">
        <v>8272</v>
      </c>
      <c r="B1513" s="164" t="s">
        <v>9958</v>
      </c>
      <c r="C1513" t="s">
        <v>7503</v>
      </c>
      <c r="D1513" t="s">
        <v>0</v>
      </c>
      <c r="E1513">
        <v>512</v>
      </c>
      <c r="F1513" t="s">
        <v>10449</v>
      </c>
      <c r="G1513" t="s">
        <v>10450</v>
      </c>
      <c r="H1513" s="2">
        <v>0</v>
      </c>
      <c r="I1513" s="2">
        <v>0</v>
      </c>
      <c r="J1513" s="2">
        <v>0</v>
      </c>
      <c r="K1513" s="14">
        <v>1250</v>
      </c>
      <c r="L1513" s="2">
        <v>0</v>
      </c>
      <c r="M1513" s="2">
        <v>0</v>
      </c>
      <c r="N1513" s="2">
        <v>0</v>
      </c>
      <c r="O1513" s="2">
        <v>162.5</v>
      </c>
      <c r="P1513" s="2">
        <v>1412.5</v>
      </c>
      <c r="Q1513"/>
      <c r="R1513">
        <v>0</v>
      </c>
      <c r="S1513">
        <v>0</v>
      </c>
      <c r="T1513">
        <v>0</v>
      </c>
      <c r="U1513">
        <v>0</v>
      </c>
      <c r="V1513" t="s">
        <v>7830</v>
      </c>
      <c r="Y1513" s="2"/>
    </row>
    <row r="1514" spans="1:25" ht="15.75" hidden="1" thickBot="1" x14ac:dyDescent="0.3">
      <c r="A1514" t="s">
        <v>8272</v>
      </c>
      <c r="B1514" s="164" t="s">
        <v>9958</v>
      </c>
      <c r="C1514" t="s">
        <v>7503</v>
      </c>
      <c r="D1514" t="s">
        <v>0</v>
      </c>
      <c r="E1514">
        <v>34622</v>
      </c>
      <c r="F1514" t="s">
        <v>8977</v>
      </c>
      <c r="G1514" t="s">
        <v>10451</v>
      </c>
      <c r="H1514" s="2">
        <v>0.51</v>
      </c>
      <c r="I1514" s="2">
        <v>0</v>
      </c>
      <c r="J1514" s="2">
        <v>0</v>
      </c>
      <c r="K1514" s="14">
        <v>5.04</v>
      </c>
      <c r="L1514" s="2">
        <v>0</v>
      </c>
      <c r="M1514" s="2">
        <v>0</v>
      </c>
      <c r="N1514" s="2">
        <v>0</v>
      </c>
      <c r="O1514" s="2">
        <v>0.6552</v>
      </c>
      <c r="P1514" s="2">
        <v>6.2051999999999996</v>
      </c>
      <c r="Q1514"/>
      <c r="R1514">
        <v>0</v>
      </c>
      <c r="S1514">
        <v>0</v>
      </c>
      <c r="T1514">
        <v>0</v>
      </c>
      <c r="U1514">
        <v>0</v>
      </c>
      <c r="V1514" t="s">
        <v>7830</v>
      </c>
      <c r="Y1514" s="2"/>
    </row>
    <row r="1515" spans="1:25" ht="15.75" hidden="1" thickBot="1" x14ac:dyDescent="0.3">
      <c r="A1515" t="s">
        <v>8272</v>
      </c>
      <c r="B1515" s="164" t="s">
        <v>9958</v>
      </c>
      <c r="C1515" t="s">
        <v>7503</v>
      </c>
      <c r="D1515" t="s">
        <v>0</v>
      </c>
      <c r="E1515">
        <v>2686</v>
      </c>
      <c r="F1515" t="s">
        <v>9604</v>
      </c>
      <c r="G1515" t="s">
        <v>10452</v>
      </c>
      <c r="H1515" s="2">
        <v>0</v>
      </c>
      <c r="I1515" s="2">
        <v>0</v>
      </c>
      <c r="J1515" s="2">
        <v>0</v>
      </c>
      <c r="K1515" s="14">
        <v>17.100000000000001</v>
      </c>
      <c r="L1515" s="2">
        <v>0</v>
      </c>
      <c r="M1515" s="2">
        <v>0</v>
      </c>
      <c r="N1515" s="2">
        <v>0</v>
      </c>
      <c r="O1515" s="2">
        <v>2.2230000000000003</v>
      </c>
      <c r="P1515" s="2">
        <v>19.323</v>
      </c>
      <c r="Q1515"/>
      <c r="R1515">
        <v>0</v>
      </c>
      <c r="S1515">
        <v>0</v>
      </c>
      <c r="T1515">
        <v>0</v>
      </c>
      <c r="U1515">
        <v>0</v>
      </c>
      <c r="V1515" t="s">
        <v>7830</v>
      </c>
      <c r="Y1515" s="2"/>
    </row>
    <row r="1516" spans="1:25" ht="15.75" hidden="1" thickBot="1" x14ac:dyDescent="0.3">
      <c r="A1516" t="s">
        <v>8272</v>
      </c>
      <c r="B1516" s="164" t="s">
        <v>9958</v>
      </c>
      <c r="C1516" t="s">
        <v>7503</v>
      </c>
      <c r="D1516" t="s">
        <v>0</v>
      </c>
      <c r="E1516">
        <v>3560</v>
      </c>
      <c r="F1516" t="s">
        <v>9124</v>
      </c>
      <c r="G1516" t="s">
        <v>9125</v>
      </c>
      <c r="H1516" s="2">
        <v>0</v>
      </c>
      <c r="I1516" s="2">
        <v>0</v>
      </c>
      <c r="J1516" s="2">
        <v>0</v>
      </c>
      <c r="K1516" s="14">
        <v>84.07</v>
      </c>
      <c r="L1516" s="2">
        <v>0</v>
      </c>
      <c r="M1516" s="2">
        <v>0</v>
      </c>
      <c r="N1516" s="2">
        <v>0</v>
      </c>
      <c r="O1516" s="2">
        <v>10.9291</v>
      </c>
      <c r="P1516" s="2">
        <v>94.999099999999999</v>
      </c>
      <c r="Q1516"/>
      <c r="R1516">
        <v>0</v>
      </c>
      <c r="S1516">
        <v>0</v>
      </c>
      <c r="T1516">
        <v>0</v>
      </c>
      <c r="U1516">
        <v>0</v>
      </c>
      <c r="V1516" t="s">
        <v>7830</v>
      </c>
      <c r="Y1516" s="2"/>
    </row>
    <row r="1517" spans="1:25" ht="15.75" hidden="1" thickBot="1" x14ac:dyDescent="0.3">
      <c r="A1517" t="s">
        <v>8272</v>
      </c>
      <c r="B1517" s="164" t="s">
        <v>9958</v>
      </c>
      <c r="C1517" t="s">
        <v>7503</v>
      </c>
      <c r="D1517" t="s">
        <v>0</v>
      </c>
      <c r="E1517">
        <v>142</v>
      </c>
      <c r="F1517" t="s">
        <v>9124</v>
      </c>
      <c r="G1517" t="s">
        <v>9125</v>
      </c>
      <c r="H1517" s="2">
        <v>0</v>
      </c>
      <c r="I1517" s="2">
        <v>0</v>
      </c>
      <c r="J1517" s="2">
        <v>0</v>
      </c>
      <c r="K1517" s="14">
        <v>90</v>
      </c>
      <c r="L1517" s="2">
        <v>0</v>
      </c>
      <c r="M1517" s="2">
        <v>0</v>
      </c>
      <c r="N1517" s="2">
        <v>0</v>
      </c>
      <c r="O1517" s="2">
        <v>11.700000000000001</v>
      </c>
      <c r="P1517" s="2">
        <v>101.7</v>
      </c>
      <c r="Q1517"/>
      <c r="R1517">
        <v>0</v>
      </c>
      <c r="S1517">
        <v>0</v>
      </c>
      <c r="T1517">
        <v>0</v>
      </c>
      <c r="U1517">
        <v>0</v>
      </c>
      <c r="V1517" t="s">
        <v>7830</v>
      </c>
      <c r="Y1517" s="2"/>
    </row>
    <row r="1518" spans="1:25" ht="15.75" hidden="1" thickBot="1" x14ac:dyDescent="0.3">
      <c r="A1518" t="s">
        <v>8272</v>
      </c>
      <c r="B1518" s="164" t="s">
        <v>10453</v>
      </c>
      <c r="C1518" t="s">
        <v>10024</v>
      </c>
      <c r="D1518" t="s">
        <v>0</v>
      </c>
      <c r="E1518" t="s">
        <v>10454</v>
      </c>
      <c r="F1518" t="s">
        <v>2323</v>
      </c>
      <c r="G1518" t="s">
        <v>2324</v>
      </c>
      <c r="H1518" s="2">
        <v>0</v>
      </c>
      <c r="I1518" s="2">
        <v>0</v>
      </c>
      <c r="J1518" s="2">
        <v>0</v>
      </c>
      <c r="K1518" s="14">
        <v>4.7</v>
      </c>
      <c r="L1518" s="2">
        <v>0</v>
      </c>
      <c r="M1518" s="2">
        <v>0</v>
      </c>
      <c r="N1518" s="2">
        <v>0</v>
      </c>
      <c r="O1518" s="2">
        <v>0.6110000000000001</v>
      </c>
      <c r="P1518" s="2">
        <v>5.3109999999999999</v>
      </c>
      <c r="Q1518"/>
      <c r="R1518">
        <v>0</v>
      </c>
      <c r="S1518">
        <v>0</v>
      </c>
      <c r="T1518">
        <v>0</v>
      </c>
      <c r="U1518">
        <v>0</v>
      </c>
      <c r="V1518" t="s">
        <v>7830</v>
      </c>
      <c r="Y1518" s="2"/>
    </row>
    <row r="1519" spans="1:25" ht="15.75" hidden="1" thickBot="1" x14ac:dyDescent="0.3">
      <c r="A1519" t="s">
        <v>8272</v>
      </c>
      <c r="B1519" s="164" t="s">
        <v>10453</v>
      </c>
      <c r="C1519" t="s">
        <v>10024</v>
      </c>
      <c r="D1519" t="s">
        <v>0</v>
      </c>
      <c r="E1519" t="s">
        <v>10455</v>
      </c>
      <c r="F1519" t="s">
        <v>636</v>
      </c>
      <c r="G1519" t="s">
        <v>10456</v>
      </c>
      <c r="H1519" s="2">
        <v>0</v>
      </c>
      <c r="I1519" s="2">
        <v>0</v>
      </c>
      <c r="J1519" s="2">
        <v>0</v>
      </c>
      <c r="K1519" s="14">
        <v>60.48</v>
      </c>
      <c r="L1519" s="2">
        <v>0</v>
      </c>
      <c r="M1519" s="2">
        <v>0</v>
      </c>
      <c r="N1519" s="2">
        <v>0</v>
      </c>
      <c r="O1519" s="2">
        <v>7.8624000000000001</v>
      </c>
      <c r="P1519" s="2">
        <v>68.342399999999998</v>
      </c>
      <c r="Q1519"/>
      <c r="R1519">
        <v>0</v>
      </c>
      <c r="S1519">
        <v>0</v>
      </c>
      <c r="T1519">
        <v>0</v>
      </c>
      <c r="U1519">
        <v>0</v>
      </c>
      <c r="V1519" t="s">
        <v>7830</v>
      </c>
      <c r="Y1519" s="2"/>
    </row>
    <row r="1520" spans="1:25" ht="15.75" hidden="1" thickBot="1" x14ac:dyDescent="0.3">
      <c r="A1520" t="s">
        <v>8272</v>
      </c>
      <c r="B1520" s="164" t="s">
        <v>10453</v>
      </c>
      <c r="C1520" t="s">
        <v>7503</v>
      </c>
      <c r="D1520" t="s">
        <v>0</v>
      </c>
      <c r="E1520">
        <v>1496</v>
      </c>
      <c r="F1520" t="s">
        <v>5962</v>
      </c>
      <c r="G1520" t="s">
        <v>5963</v>
      </c>
      <c r="H1520" s="2">
        <v>0</v>
      </c>
      <c r="I1520" s="2">
        <v>0</v>
      </c>
      <c r="J1520" s="2">
        <v>0</v>
      </c>
      <c r="K1520" s="14">
        <v>249.55</v>
      </c>
      <c r="L1520" s="2">
        <v>0</v>
      </c>
      <c r="M1520" s="2">
        <v>0</v>
      </c>
      <c r="N1520" s="2">
        <v>0</v>
      </c>
      <c r="O1520" s="2">
        <v>32.441500000000005</v>
      </c>
      <c r="P1520" s="2">
        <v>281.99150000000003</v>
      </c>
      <c r="Q1520"/>
      <c r="R1520">
        <v>0</v>
      </c>
      <c r="S1520">
        <v>0</v>
      </c>
      <c r="T1520">
        <v>0</v>
      </c>
      <c r="U1520">
        <v>0</v>
      </c>
      <c r="V1520" t="s">
        <v>7830</v>
      </c>
      <c r="Y1520" s="2"/>
    </row>
    <row r="1521" spans="1:25" ht="15.75" hidden="1" thickBot="1" x14ac:dyDescent="0.3">
      <c r="A1521" t="s">
        <v>8272</v>
      </c>
      <c r="B1521" s="164" t="s">
        <v>10453</v>
      </c>
      <c r="C1521" t="s">
        <v>7503</v>
      </c>
      <c r="D1521" t="s">
        <v>0</v>
      </c>
      <c r="E1521">
        <v>61343</v>
      </c>
      <c r="F1521" t="s">
        <v>8945</v>
      </c>
      <c r="G1521" t="s">
        <v>8946</v>
      </c>
      <c r="H1521" s="2">
        <v>1.62</v>
      </c>
      <c r="I1521" s="2">
        <v>0</v>
      </c>
      <c r="J1521" s="2">
        <v>0</v>
      </c>
      <c r="K1521" s="14">
        <v>16.260000000000002</v>
      </c>
      <c r="L1521" s="2">
        <v>0</v>
      </c>
      <c r="M1521" s="2">
        <v>0</v>
      </c>
      <c r="N1521" s="2">
        <v>0</v>
      </c>
      <c r="O1521" s="2">
        <v>2.1138000000000003</v>
      </c>
      <c r="P1521" s="2">
        <v>19.993800000000004</v>
      </c>
      <c r="Q1521"/>
      <c r="R1521">
        <v>0</v>
      </c>
      <c r="S1521">
        <v>0</v>
      </c>
      <c r="T1521">
        <v>0</v>
      </c>
      <c r="U1521">
        <v>0</v>
      </c>
      <c r="V1521" t="s">
        <v>7830</v>
      </c>
      <c r="Y1521" s="2"/>
    </row>
    <row r="1522" spans="1:25" ht="15.75" hidden="1" thickBot="1" x14ac:dyDescent="0.3">
      <c r="A1522" t="s">
        <v>8272</v>
      </c>
      <c r="B1522" s="164" t="s">
        <v>10453</v>
      </c>
      <c r="C1522" t="s">
        <v>7503</v>
      </c>
      <c r="D1522" t="s">
        <v>0</v>
      </c>
      <c r="E1522">
        <v>1497</v>
      </c>
      <c r="F1522" t="s">
        <v>5962</v>
      </c>
      <c r="G1522" t="s">
        <v>5963</v>
      </c>
      <c r="H1522" s="2">
        <v>0</v>
      </c>
      <c r="I1522" s="2">
        <v>0</v>
      </c>
      <c r="J1522" s="2">
        <v>0</v>
      </c>
      <c r="K1522" s="14">
        <v>293.2</v>
      </c>
      <c r="L1522" s="2">
        <v>0</v>
      </c>
      <c r="M1522" s="2">
        <v>0</v>
      </c>
      <c r="N1522" s="2">
        <v>0</v>
      </c>
      <c r="O1522" s="2">
        <v>38.116</v>
      </c>
      <c r="P1522" s="2">
        <v>331.31599999999997</v>
      </c>
      <c r="Q1522"/>
      <c r="R1522">
        <v>0</v>
      </c>
      <c r="S1522">
        <v>0</v>
      </c>
      <c r="T1522">
        <v>0</v>
      </c>
      <c r="U1522">
        <v>0</v>
      </c>
      <c r="V1522" t="s">
        <v>7830</v>
      </c>
      <c r="Y1522" s="2"/>
    </row>
    <row r="1523" spans="1:25" ht="15.75" hidden="1" thickBot="1" x14ac:dyDescent="0.3">
      <c r="A1523" t="s">
        <v>8272</v>
      </c>
      <c r="B1523" s="164" t="s">
        <v>10453</v>
      </c>
      <c r="C1523" t="s">
        <v>7503</v>
      </c>
      <c r="D1523" t="s">
        <v>0</v>
      </c>
      <c r="E1523">
        <v>18629</v>
      </c>
      <c r="F1523" t="s">
        <v>8881</v>
      </c>
      <c r="G1523" t="s">
        <v>10457</v>
      </c>
      <c r="H1523" s="2">
        <v>0</v>
      </c>
      <c r="I1523" s="2">
        <v>0</v>
      </c>
      <c r="J1523" s="2">
        <v>0</v>
      </c>
      <c r="K1523" s="14">
        <v>35</v>
      </c>
      <c r="L1523" s="2">
        <v>0</v>
      </c>
      <c r="M1523" s="2">
        <v>0</v>
      </c>
      <c r="N1523" s="2">
        <v>0</v>
      </c>
      <c r="O1523" s="2">
        <v>4.55</v>
      </c>
      <c r="P1523" s="2">
        <v>39.549999999999997</v>
      </c>
      <c r="Q1523"/>
      <c r="R1523">
        <v>0</v>
      </c>
      <c r="S1523">
        <v>0</v>
      </c>
      <c r="T1523">
        <v>0</v>
      </c>
      <c r="U1523">
        <v>0</v>
      </c>
      <c r="V1523" t="s">
        <v>7830</v>
      </c>
      <c r="Y1523" s="2"/>
    </row>
    <row r="1524" spans="1:25" ht="15.75" hidden="1" thickBot="1" x14ac:dyDescent="0.3">
      <c r="A1524" t="s">
        <v>8272</v>
      </c>
      <c r="B1524" s="164" t="s">
        <v>10453</v>
      </c>
      <c r="C1524" t="s">
        <v>7503</v>
      </c>
      <c r="D1524" t="s">
        <v>0</v>
      </c>
      <c r="E1524">
        <v>41224</v>
      </c>
      <c r="F1524" t="s">
        <v>1448</v>
      </c>
      <c r="G1524" t="s">
        <v>1449</v>
      </c>
      <c r="H1524" s="2">
        <v>1.1800000000000002</v>
      </c>
      <c r="I1524" s="2">
        <v>0</v>
      </c>
      <c r="J1524" s="2">
        <v>0</v>
      </c>
      <c r="K1524" s="14">
        <v>12.23</v>
      </c>
      <c r="L1524" s="2">
        <v>0</v>
      </c>
      <c r="M1524" s="2">
        <v>0</v>
      </c>
      <c r="N1524" s="2">
        <v>0</v>
      </c>
      <c r="O1524" s="2">
        <v>1.5899000000000001</v>
      </c>
      <c r="P1524" s="2">
        <v>14.9999</v>
      </c>
      <c r="Q1524"/>
      <c r="R1524">
        <v>0</v>
      </c>
      <c r="S1524">
        <v>0</v>
      </c>
      <c r="T1524">
        <v>0</v>
      </c>
      <c r="U1524">
        <v>0</v>
      </c>
      <c r="V1524" t="s">
        <v>7830</v>
      </c>
      <c r="Y1524" s="2"/>
    </row>
    <row r="1525" spans="1:25" ht="15.75" hidden="1" thickBot="1" x14ac:dyDescent="0.3">
      <c r="A1525" t="s">
        <v>8272</v>
      </c>
      <c r="B1525" s="164" t="s">
        <v>10453</v>
      </c>
      <c r="C1525" t="s">
        <v>7503</v>
      </c>
      <c r="D1525" t="s">
        <v>0</v>
      </c>
      <c r="E1525">
        <v>41319</v>
      </c>
      <c r="F1525" t="s">
        <v>1448</v>
      </c>
      <c r="G1525" t="s">
        <v>1449</v>
      </c>
      <c r="H1525" s="2">
        <v>0.39</v>
      </c>
      <c r="I1525" s="2">
        <v>0</v>
      </c>
      <c r="J1525" s="2">
        <v>0</v>
      </c>
      <c r="K1525" s="14">
        <v>4.08</v>
      </c>
      <c r="L1525" s="2">
        <v>0</v>
      </c>
      <c r="M1525" s="2">
        <v>0</v>
      </c>
      <c r="N1525" s="2">
        <v>0</v>
      </c>
      <c r="O1525" s="2">
        <v>0.53039999999999998</v>
      </c>
      <c r="P1525" s="2">
        <v>5.0004</v>
      </c>
      <c r="Q1525"/>
      <c r="R1525">
        <v>0</v>
      </c>
      <c r="S1525">
        <v>0</v>
      </c>
      <c r="T1525">
        <v>0</v>
      </c>
      <c r="U1525">
        <v>0</v>
      </c>
      <c r="V1525" t="s">
        <v>7830</v>
      </c>
      <c r="Y1525" s="2"/>
    </row>
    <row r="1526" spans="1:25" ht="15.75" hidden="1" thickBot="1" x14ac:dyDescent="0.3">
      <c r="A1526" t="s">
        <v>8272</v>
      </c>
      <c r="B1526" s="164" t="s">
        <v>10453</v>
      </c>
      <c r="C1526" t="s">
        <v>7503</v>
      </c>
      <c r="D1526" t="s">
        <v>0</v>
      </c>
      <c r="E1526">
        <v>2986</v>
      </c>
      <c r="F1526" t="s">
        <v>8777</v>
      </c>
      <c r="G1526" t="s">
        <v>8778</v>
      </c>
      <c r="H1526" s="2">
        <v>1.1099999999999999</v>
      </c>
      <c r="I1526" s="2">
        <v>0</v>
      </c>
      <c r="J1526" s="2">
        <v>0</v>
      </c>
      <c r="K1526" s="14">
        <v>11.61</v>
      </c>
      <c r="L1526" s="2">
        <v>0</v>
      </c>
      <c r="M1526" s="2">
        <v>0</v>
      </c>
      <c r="N1526" s="2">
        <v>0</v>
      </c>
      <c r="O1526" s="2">
        <v>1.5093000000000001</v>
      </c>
      <c r="P1526" s="2">
        <v>14.229299999999999</v>
      </c>
      <c r="Q1526"/>
      <c r="R1526">
        <v>0</v>
      </c>
      <c r="S1526">
        <v>0</v>
      </c>
      <c r="T1526">
        <v>0</v>
      </c>
      <c r="U1526">
        <v>0</v>
      </c>
      <c r="V1526" t="s">
        <v>7830</v>
      </c>
      <c r="Y1526" s="2"/>
    </row>
    <row r="1527" spans="1:25" ht="15.75" hidden="1" thickBot="1" x14ac:dyDescent="0.3">
      <c r="A1527" t="s">
        <v>8272</v>
      </c>
      <c r="B1527" s="164" t="s">
        <v>10453</v>
      </c>
      <c r="C1527" t="s">
        <v>7503</v>
      </c>
      <c r="D1527" t="s">
        <v>0</v>
      </c>
      <c r="E1527">
        <v>3089</v>
      </c>
      <c r="F1527" t="s">
        <v>8847</v>
      </c>
      <c r="G1527" t="s">
        <v>10458</v>
      </c>
      <c r="H1527" s="2">
        <v>0</v>
      </c>
      <c r="I1527" s="2">
        <v>0</v>
      </c>
      <c r="J1527" s="2">
        <v>0</v>
      </c>
      <c r="K1527" s="14">
        <v>1.9</v>
      </c>
      <c r="L1527" s="2">
        <v>0</v>
      </c>
      <c r="M1527" s="2">
        <v>0</v>
      </c>
      <c r="N1527" s="2">
        <v>0</v>
      </c>
      <c r="O1527" s="2">
        <v>0.247</v>
      </c>
      <c r="P1527" s="2">
        <v>2.1469999999999998</v>
      </c>
      <c r="Q1527"/>
      <c r="R1527">
        <v>0</v>
      </c>
      <c r="S1527">
        <v>0</v>
      </c>
      <c r="T1527">
        <v>0</v>
      </c>
      <c r="U1527">
        <v>0</v>
      </c>
      <c r="V1527" t="s">
        <v>7830</v>
      </c>
      <c r="Y1527" s="2"/>
    </row>
    <row r="1528" spans="1:25" ht="15.75" hidden="1" thickBot="1" x14ac:dyDescent="0.3">
      <c r="A1528" t="s">
        <v>8272</v>
      </c>
      <c r="B1528" s="164" t="s">
        <v>10453</v>
      </c>
      <c r="C1528" t="s">
        <v>7503</v>
      </c>
      <c r="D1528" t="s">
        <v>0</v>
      </c>
      <c r="E1528">
        <v>27331</v>
      </c>
      <c r="F1528" t="s">
        <v>8931</v>
      </c>
      <c r="G1528" t="s">
        <v>10459</v>
      </c>
      <c r="H1528" s="2">
        <v>0</v>
      </c>
      <c r="I1528" s="2">
        <v>0</v>
      </c>
      <c r="J1528" s="2">
        <v>0</v>
      </c>
      <c r="K1528" s="14">
        <v>29.7</v>
      </c>
      <c r="L1528" s="2">
        <v>0</v>
      </c>
      <c r="M1528" s="2">
        <v>0</v>
      </c>
      <c r="N1528" s="2">
        <v>0</v>
      </c>
      <c r="O1528" s="2">
        <v>3.8610000000000002</v>
      </c>
      <c r="P1528" s="2">
        <v>33.561</v>
      </c>
      <c r="Q1528"/>
      <c r="R1528">
        <v>0</v>
      </c>
      <c r="S1528">
        <v>0</v>
      </c>
      <c r="T1528">
        <v>0</v>
      </c>
      <c r="U1528">
        <v>0</v>
      </c>
      <c r="V1528" t="s">
        <v>7830</v>
      </c>
      <c r="Y1528" s="2"/>
    </row>
    <row r="1529" spans="1:25" ht="15.75" hidden="1" thickBot="1" x14ac:dyDescent="0.3">
      <c r="A1529" t="s">
        <v>8272</v>
      </c>
      <c r="B1529" s="164" t="s">
        <v>10453</v>
      </c>
      <c r="C1529" t="s">
        <v>7503</v>
      </c>
      <c r="D1529" t="s">
        <v>0</v>
      </c>
      <c r="E1529">
        <v>3088</v>
      </c>
      <c r="F1529" t="s">
        <v>8847</v>
      </c>
      <c r="G1529" t="s">
        <v>10458</v>
      </c>
      <c r="H1529" s="2">
        <v>0</v>
      </c>
      <c r="I1529" s="2">
        <v>0</v>
      </c>
      <c r="J1529" s="2">
        <v>0</v>
      </c>
      <c r="K1529" s="14">
        <v>4.5999999999999996</v>
      </c>
      <c r="L1529" s="2">
        <v>0</v>
      </c>
      <c r="M1529" s="2">
        <v>0</v>
      </c>
      <c r="N1529" s="2">
        <v>0</v>
      </c>
      <c r="O1529" s="2">
        <v>0.59799999999999998</v>
      </c>
      <c r="P1529" s="2">
        <v>5.1979999999999995</v>
      </c>
      <c r="Q1529"/>
      <c r="R1529">
        <v>0</v>
      </c>
      <c r="S1529">
        <v>0</v>
      </c>
      <c r="T1529">
        <v>0</v>
      </c>
      <c r="U1529">
        <v>0</v>
      </c>
      <c r="V1529" t="s">
        <v>7830</v>
      </c>
      <c r="Y1529" s="2"/>
    </row>
    <row r="1530" spans="1:25" ht="15.75" hidden="1" thickBot="1" x14ac:dyDescent="0.3">
      <c r="A1530" t="s">
        <v>8272</v>
      </c>
      <c r="B1530" s="164" t="s">
        <v>10453</v>
      </c>
      <c r="C1530" t="s">
        <v>7503</v>
      </c>
      <c r="D1530" t="s">
        <v>0</v>
      </c>
      <c r="E1530">
        <v>27330</v>
      </c>
      <c r="F1530" t="s">
        <v>8931</v>
      </c>
      <c r="G1530" t="s">
        <v>10459</v>
      </c>
      <c r="H1530" s="2">
        <v>0</v>
      </c>
      <c r="I1530" s="2">
        <v>0</v>
      </c>
      <c r="J1530" s="2">
        <v>0</v>
      </c>
      <c r="K1530" s="14">
        <v>19.32</v>
      </c>
      <c r="L1530" s="2">
        <v>0</v>
      </c>
      <c r="M1530" s="2">
        <v>0</v>
      </c>
      <c r="N1530" s="2">
        <v>0</v>
      </c>
      <c r="O1530" s="2">
        <v>2.5116000000000001</v>
      </c>
      <c r="P1530" s="2">
        <v>21.831600000000002</v>
      </c>
      <c r="Q1530"/>
      <c r="R1530">
        <v>0</v>
      </c>
      <c r="S1530">
        <v>0</v>
      </c>
      <c r="T1530">
        <v>0</v>
      </c>
      <c r="U1530">
        <v>0</v>
      </c>
      <c r="V1530" t="s">
        <v>7830</v>
      </c>
      <c r="Y1530" s="2"/>
    </row>
    <row r="1531" spans="1:25" ht="15.75" hidden="1" thickBot="1" x14ac:dyDescent="0.3">
      <c r="A1531" t="s">
        <v>8272</v>
      </c>
      <c r="B1531" s="164" t="s">
        <v>10460</v>
      </c>
      <c r="C1531" t="s">
        <v>10024</v>
      </c>
      <c r="D1531" t="s">
        <v>0</v>
      </c>
      <c r="E1531" t="s">
        <v>10461</v>
      </c>
      <c r="F1531" t="s">
        <v>1312</v>
      </c>
      <c r="G1531" t="s">
        <v>1313</v>
      </c>
      <c r="H1531" s="2">
        <v>0</v>
      </c>
      <c r="I1531" s="2">
        <v>0</v>
      </c>
      <c r="J1531" s="2">
        <v>0</v>
      </c>
      <c r="K1531" s="14">
        <v>30.4</v>
      </c>
      <c r="L1531" s="2">
        <v>0</v>
      </c>
      <c r="M1531" s="2">
        <v>0</v>
      </c>
      <c r="N1531" s="2">
        <v>0</v>
      </c>
      <c r="O1531" s="2">
        <v>3.952</v>
      </c>
      <c r="P1531" s="2">
        <v>34.351999999999997</v>
      </c>
      <c r="Q1531"/>
      <c r="R1531">
        <v>0</v>
      </c>
      <c r="S1531">
        <v>0</v>
      </c>
      <c r="T1531">
        <v>0</v>
      </c>
      <c r="U1531">
        <v>0</v>
      </c>
      <c r="V1531" t="s">
        <v>7830</v>
      </c>
      <c r="Y1531" s="2"/>
    </row>
    <row r="1532" spans="1:25" ht="15.75" hidden="1" thickBot="1" x14ac:dyDescent="0.3">
      <c r="A1532" t="s">
        <v>8272</v>
      </c>
      <c r="B1532" s="164" t="s">
        <v>10460</v>
      </c>
      <c r="C1532" t="s">
        <v>10024</v>
      </c>
      <c r="D1532" t="s">
        <v>0</v>
      </c>
      <c r="E1532" t="s">
        <v>10462</v>
      </c>
      <c r="F1532" t="s">
        <v>1328</v>
      </c>
      <c r="G1532" t="s">
        <v>1329</v>
      </c>
      <c r="H1532" s="2">
        <v>0</v>
      </c>
      <c r="I1532" s="2">
        <v>0</v>
      </c>
      <c r="J1532" s="2">
        <v>0</v>
      </c>
      <c r="K1532" s="14">
        <v>99.56</v>
      </c>
      <c r="L1532" s="2">
        <v>0</v>
      </c>
      <c r="M1532" s="2">
        <v>0</v>
      </c>
      <c r="N1532" s="2">
        <v>0</v>
      </c>
      <c r="O1532" s="2">
        <v>12.9428</v>
      </c>
      <c r="P1532" s="2">
        <v>112.50280000000001</v>
      </c>
      <c r="Q1532"/>
      <c r="R1532">
        <v>0</v>
      </c>
      <c r="S1532">
        <v>0</v>
      </c>
      <c r="T1532">
        <v>0</v>
      </c>
      <c r="U1532">
        <v>0</v>
      </c>
      <c r="V1532" t="s">
        <v>7830</v>
      </c>
      <c r="Y1532" s="2"/>
    </row>
    <row r="1533" spans="1:25" ht="15.75" hidden="1" thickBot="1" x14ac:dyDescent="0.3">
      <c r="A1533" t="s">
        <v>8272</v>
      </c>
      <c r="B1533" s="164" t="s">
        <v>10460</v>
      </c>
      <c r="C1533" t="s">
        <v>10024</v>
      </c>
      <c r="D1533" t="s">
        <v>0</v>
      </c>
      <c r="E1533" t="s">
        <v>10463</v>
      </c>
      <c r="F1533" t="s">
        <v>1328</v>
      </c>
      <c r="G1533" t="s">
        <v>1329</v>
      </c>
      <c r="H1533" s="2">
        <v>0</v>
      </c>
      <c r="I1533" s="2">
        <v>0</v>
      </c>
      <c r="J1533" s="2">
        <v>0</v>
      </c>
      <c r="K1533" s="14">
        <v>13.27</v>
      </c>
      <c r="L1533" s="2">
        <v>0</v>
      </c>
      <c r="M1533" s="2">
        <v>0</v>
      </c>
      <c r="N1533" s="2">
        <v>0</v>
      </c>
      <c r="O1533" s="2">
        <v>1.7251000000000001</v>
      </c>
      <c r="P1533" s="2">
        <v>14.995099999999999</v>
      </c>
      <c r="Q1533"/>
      <c r="R1533">
        <v>0</v>
      </c>
      <c r="S1533">
        <v>0</v>
      </c>
      <c r="T1533">
        <v>0</v>
      </c>
      <c r="U1533">
        <v>0</v>
      </c>
      <c r="V1533" t="s">
        <v>7830</v>
      </c>
      <c r="Y1533" s="2"/>
    </row>
    <row r="1534" spans="1:25" ht="15.75" hidden="1" thickBot="1" x14ac:dyDescent="0.3">
      <c r="A1534" t="s">
        <v>8272</v>
      </c>
      <c r="B1534" s="164" t="s">
        <v>10460</v>
      </c>
      <c r="C1534" t="s">
        <v>7503</v>
      </c>
      <c r="D1534" t="s">
        <v>0</v>
      </c>
      <c r="E1534">
        <v>34423</v>
      </c>
      <c r="F1534" t="s">
        <v>8977</v>
      </c>
      <c r="G1534" t="s">
        <v>10451</v>
      </c>
      <c r="H1534" s="2">
        <v>1.59</v>
      </c>
      <c r="I1534" s="2">
        <v>0</v>
      </c>
      <c r="J1534" s="2">
        <v>0</v>
      </c>
      <c r="K1534" s="14">
        <v>16.29</v>
      </c>
      <c r="L1534" s="2">
        <v>0</v>
      </c>
      <c r="M1534" s="2">
        <v>0</v>
      </c>
      <c r="N1534" s="2">
        <v>0</v>
      </c>
      <c r="O1534" s="2">
        <v>2.1177000000000001</v>
      </c>
      <c r="P1534" s="2">
        <v>19.997699999999998</v>
      </c>
      <c r="Q1534"/>
      <c r="R1534">
        <v>0</v>
      </c>
      <c r="S1534">
        <v>0</v>
      </c>
      <c r="T1534">
        <v>0</v>
      </c>
      <c r="U1534">
        <v>0</v>
      </c>
      <c r="V1534" t="s">
        <v>7830</v>
      </c>
      <c r="Y1534" s="2"/>
    </row>
    <row r="1535" spans="1:25" ht="15.75" hidden="1" thickBot="1" x14ac:dyDescent="0.3">
      <c r="A1535" t="s">
        <v>8272</v>
      </c>
      <c r="B1535" s="164" t="s">
        <v>10460</v>
      </c>
      <c r="C1535" t="s">
        <v>7503</v>
      </c>
      <c r="D1535" t="s">
        <v>0</v>
      </c>
      <c r="E1535">
        <v>40920</v>
      </c>
      <c r="F1535" t="s">
        <v>6776</v>
      </c>
      <c r="G1535" t="s">
        <v>6777</v>
      </c>
      <c r="H1535" s="2">
        <v>0</v>
      </c>
      <c r="I1535" s="2">
        <v>0</v>
      </c>
      <c r="J1535" s="2">
        <v>0</v>
      </c>
      <c r="K1535" s="14">
        <v>31.56</v>
      </c>
      <c r="L1535" s="2">
        <v>0</v>
      </c>
      <c r="M1535" s="2">
        <v>0</v>
      </c>
      <c r="N1535" s="2">
        <v>0</v>
      </c>
      <c r="O1535" s="2">
        <v>4.1028000000000002</v>
      </c>
      <c r="P1535" s="2">
        <v>35.662799999999997</v>
      </c>
      <c r="Q1535"/>
      <c r="R1535">
        <v>0</v>
      </c>
      <c r="S1535">
        <v>0</v>
      </c>
      <c r="T1535">
        <v>0</v>
      </c>
      <c r="U1535">
        <v>0</v>
      </c>
      <c r="V1535" t="s">
        <v>7830</v>
      </c>
      <c r="Y1535" s="2"/>
    </row>
    <row r="1536" spans="1:25" ht="15.75" hidden="1" thickBot="1" x14ac:dyDescent="0.3">
      <c r="A1536" t="s">
        <v>8272</v>
      </c>
      <c r="B1536" s="164" t="s">
        <v>10460</v>
      </c>
      <c r="C1536" t="s">
        <v>7503</v>
      </c>
      <c r="D1536" t="s">
        <v>0</v>
      </c>
      <c r="E1536">
        <v>1653</v>
      </c>
      <c r="F1536" t="s">
        <v>8929</v>
      </c>
      <c r="G1536" t="s">
        <v>10464</v>
      </c>
      <c r="H1536" s="2">
        <v>0</v>
      </c>
      <c r="I1536" s="2">
        <v>0</v>
      </c>
      <c r="J1536" s="2">
        <v>0</v>
      </c>
      <c r="K1536" s="14">
        <v>74.34</v>
      </c>
      <c r="L1536" s="2">
        <v>0</v>
      </c>
      <c r="M1536" s="2">
        <v>0</v>
      </c>
      <c r="N1536" s="2">
        <v>0</v>
      </c>
      <c r="O1536" s="2">
        <v>9.664200000000001</v>
      </c>
      <c r="P1536" s="2">
        <v>84.004199999999997</v>
      </c>
      <c r="Q1536"/>
      <c r="R1536">
        <v>0</v>
      </c>
      <c r="S1536">
        <v>0</v>
      </c>
      <c r="T1536">
        <v>0</v>
      </c>
      <c r="U1536">
        <v>0</v>
      </c>
      <c r="V1536" t="s">
        <v>7830</v>
      </c>
      <c r="Y1536" s="2"/>
    </row>
    <row r="1537" spans="1:25" ht="15.75" hidden="1" thickBot="1" x14ac:dyDescent="0.3">
      <c r="A1537" t="s">
        <v>8272</v>
      </c>
      <c r="B1537" s="164" t="s">
        <v>10460</v>
      </c>
      <c r="C1537" t="s">
        <v>7503</v>
      </c>
      <c r="D1537" t="s">
        <v>0</v>
      </c>
      <c r="E1537">
        <v>18603</v>
      </c>
      <c r="F1537" t="s">
        <v>8881</v>
      </c>
      <c r="G1537" t="s">
        <v>10457</v>
      </c>
      <c r="H1537" s="2">
        <v>0</v>
      </c>
      <c r="I1537" s="2">
        <v>0</v>
      </c>
      <c r="J1537" s="2">
        <v>0</v>
      </c>
      <c r="K1537" s="14">
        <v>38.85</v>
      </c>
      <c r="L1537" s="2">
        <v>0</v>
      </c>
      <c r="M1537" s="2">
        <v>0</v>
      </c>
      <c r="N1537" s="2">
        <v>0</v>
      </c>
      <c r="O1537" s="2">
        <v>5.0505000000000004</v>
      </c>
      <c r="P1537" s="2">
        <v>43.900500000000001</v>
      </c>
      <c r="Q1537"/>
      <c r="R1537">
        <v>0</v>
      </c>
      <c r="S1537">
        <v>0</v>
      </c>
      <c r="T1537">
        <v>0</v>
      </c>
      <c r="U1537">
        <v>0</v>
      </c>
      <c r="V1537" t="s">
        <v>7830</v>
      </c>
      <c r="Y1537" s="2"/>
    </row>
    <row r="1538" spans="1:25" ht="15.75" hidden="1" thickBot="1" x14ac:dyDescent="0.3">
      <c r="A1538" t="s">
        <v>8272</v>
      </c>
      <c r="B1538" s="164" t="s">
        <v>10460</v>
      </c>
      <c r="C1538" t="s">
        <v>7503</v>
      </c>
      <c r="D1538" t="s">
        <v>0</v>
      </c>
      <c r="E1538">
        <v>18594</v>
      </c>
      <c r="F1538" t="s">
        <v>8881</v>
      </c>
      <c r="G1538" t="s">
        <v>10457</v>
      </c>
      <c r="H1538" s="2">
        <v>0</v>
      </c>
      <c r="I1538" s="2">
        <v>0</v>
      </c>
      <c r="J1538" s="2">
        <v>0</v>
      </c>
      <c r="K1538" s="14">
        <v>96</v>
      </c>
      <c r="L1538" s="2">
        <v>0</v>
      </c>
      <c r="M1538" s="2">
        <v>0</v>
      </c>
      <c r="N1538" s="2">
        <v>0</v>
      </c>
      <c r="O1538" s="2">
        <v>12.48</v>
      </c>
      <c r="P1538" s="2">
        <v>108.48</v>
      </c>
      <c r="Q1538"/>
      <c r="R1538">
        <v>0</v>
      </c>
      <c r="S1538">
        <v>0</v>
      </c>
      <c r="T1538">
        <v>0</v>
      </c>
      <c r="U1538">
        <v>0</v>
      </c>
      <c r="V1538" t="s">
        <v>7830</v>
      </c>
      <c r="Y1538" s="2"/>
    </row>
    <row r="1539" spans="1:25" ht="15.75" hidden="1" thickBot="1" x14ac:dyDescent="0.3">
      <c r="A1539" t="s">
        <v>8272</v>
      </c>
      <c r="B1539" s="164" t="s">
        <v>10460</v>
      </c>
      <c r="C1539" t="s">
        <v>7503</v>
      </c>
      <c r="D1539" t="s">
        <v>0</v>
      </c>
      <c r="E1539">
        <v>40899</v>
      </c>
      <c r="F1539" t="s">
        <v>6776</v>
      </c>
      <c r="G1539" t="s">
        <v>6777</v>
      </c>
      <c r="H1539" s="2">
        <v>0</v>
      </c>
      <c r="I1539" s="2">
        <v>0</v>
      </c>
      <c r="J1539" s="2">
        <v>0</v>
      </c>
      <c r="K1539" s="14">
        <v>45.85</v>
      </c>
      <c r="L1539" s="2">
        <v>0</v>
      </c>
      <c r="M1539" s="2">
        <v>0</v>
      </c>
      <c r="N1539" s="2">
        <v>0</v>
      </c>
      <c r="O1539" s="2">
        <v>5.9605000000000006</v>
      </c>
      <c r="P1539" s="2">
        <v>51.810500000000005</v>
      </c>
      <c r="Q1539"/>
      <c r="R1539">
        <v>0</v>
      </c>
      <c r="S1539">
        <v>0</v>
      </c>
      <c r="T1539">
        <v>0</v>
      </c>
      <c r="U1539">
        <v>0</v>
      </c>
      <c r="V1539" t="s">
        <v>7830</v>
      </c>
      <c r="Y1539" s="2"/>
    </row>
    <row r="1540" spans="1:25" ht="15.75" hidden="1" thickBot="1" x14ac:dyDescent="0.3">
      <c r="A1540" t="s">
        <v>8272</v>
      </c>
      <c r="B1540" s="164" t="s">
        <v>10460</v>
      </c>
      <c r="C1540" t="s">
        <v>7503</v>
      </c>
      <c r="D1540" t="s">
        <v>0</v>
      </c>
      <c r="E1540">
        <v>1655</v>
      </c>
      <c r="F1540" t="s">
        <v>8929</v>
      </c>
      <c r="G1540" t="s">
        <v>10464</v>
      </c>
      <c r="H1540" s="2">
        <v>0</v>
      </c>
      <c r="I1540" s="2">
        <v>0</v>
      </c>
      <c r="J1540" s="2">
        <v>0</v>
      </c>
      <c r="K1540" s="14">
        <v>10.199999999999999</v>
      </c>
      <c r="L1540" s="2">
        <v>0</v>
      </c>
      <c r="M1540" s="2">
        <v>0</v>
      </c>
      <c r="N1540" s="2">
        <v>0</v>
      </c>
      <c r="O1540" s="2">
        <v>1.3259999999999998</v>
      </c>
      <c r="P1540" s="2">
        <v>11.526</v>
      </c>
      <c r="Q1540"/>
      <c r="R1540">
        <v>0</v>
      </c>
      <c r="S1540">
        <v>0</v>
      </c>
      <c r="T1540">
        <v>0</v>
      </c>
      <c r="U1540">
        <v>0</v>
      </c>
      <c r="V1540" t="s">
        <v>7830</v>
      </c>
      <c r="Y1540" s="2"/>
    </row>
    <row r="1541" spans="1:25" ht="15.75" hidden="1" thickBot="1" x14ac:dyDescent="0.3">
      <c r="A1541" t="s">
        <v>8272</v>
      </c>
      <c r="B1541" s="164" t="s">
        <v>10460</v>
      </c>
      <c r="C1541" t="s">
        <v>7503</v>
      </c>
      <c r="D1541" t="s">
        <v>9956</v>
      </c>
      <c r="E1541">
        <v>3959</v>
      </c>
      <c r="F1541" t="s">
        <v>6776</v>
      </c>
      <c r="G1541" t="s">
        <v>6777</v>
      </c>
      <c r="H1541" s="2">
        <v>0</v>
      </c>
      <c r="I1541" s="2">
        <v>0</v>
      </c>
      <c r="J1541" s="2">
        <v>0</v>
      </c>
      <c r="K1541" s="14">
        <v>58.58</v>
      </c>
      <c r="L1541" s="2">
        <v>0</v>
      </c>
      <c r="M1541" s="2">
        <v>0</v>
      </c>
      <c r="N1541" s="2">
        <v>0</v>
      </c>
      <c r="O1541" s="2">
        <v>7.6154000000000002</v>
      </c>
      <c r="P1541" s="2">
        <v>66.195399999999992</v>
      </c>
      <c r="Q1541"/>
      <c r="R1541">
        <v>0</v>
      </c>
      <c r="S1541">
        <v>0</v>
      </c>
      <c r="T1541">
        <v>0</v>
      </c>
      <c r="U1541">
        <v>0</v>
      </c>
      <c r="V1541" t="s">
        <v>7830</v>
      </c>
      <c r="Y1541" s="2"/>
    </row>
    <row r="1542" spans="1:25" ht="15.75" hidden="1" thickBot="1" x14ac:dyDescent="0.3">
      <c r="A1542" t="s">
        <v>8272</v>
      </c>
      <c r="B1542" s="164" t="s">
        <v>10465</v>
      </c>
      <c r="C1542" t="s">
        <v>7503</v>
      </c>
      <c r="D1542" t="s">
        <v>0</v>
      </c>
      <c r="E1542">
        <v>61114</v>
      </c>
      <c r="F1542" t="s">
        <v>8945</v>
      </c>
      <c r="G1542" t="s">
        <v>8946</v>
      </c>
      <c r="H1542" s="2">
        <v>0.81</v>
      </c>
      <c r="I1542" s="2">
        <v>0</v>
      </c>
      <c r="J1542" s="2">
        <v>0</v>
      </c>
      <c r="K1542" s="14">
        <v>8.1300000000000008</v>
      </c>
      <c r="L1542" s="2">
        <v>0</v>
      </c>
      <c r="M1542" s="2">
        <v>0</v>
      </c>
      <c r="N1542" s="2">
        <v>0</v>
      </c>
      <c r="O1542" s="2">
        <v>1.0569000000000002</v>
      </c>
      <c r="P1542" s="2">
        <v>9.9969000000000019</v>
      </c>
      <c r="Q1542"/>
      <c r="R1542">
        <v>0</v>
      </c>
      <c r="S1542">
        <v>0</v>
      </c>
      <c r="T1542">
        <v>0</v>
      </c>
      <c r="U1542">
        <v>0</v>
      </c>
      <c r="V1542" t="s">
        <v>7830</v>
      </c>
      <c r="Y1542" s="2"/>
    </row>
    <row r="1543" spans="1:25" ht="15.75" hidden="1" thickBot="1" x14ac:dyDescent="0.3">
      <c r="A1543" t="s">
        <v>8272</v>
      </c>
      <c r="B1543" s="164" t="s">
        <v>10465</v>
      </c>
      <c r="C1543" t="s">
        <v>7503</v>
      </c>
      <c r="D1543" t="s">
        <v>0</v>
      </c>
      <c r="E1543">
        <v>40951</v>
      </c>
      <c r="F1543" t="s">
        <v>1448</v>
      </c>
      <c r="G1543" t="s">
        <v>1449</v>
      </c>
      <c r="H1543" s="2">
        <v>1.58</v>
      </c>
      <c r="I1543" s="2">
        <v>0</v>
      </c>
      <c r="J1543" s="2">
        <v>0</v>
      </c>
      <c r="K1543" s="14">
        <v>16.3</v>
      </c>
      <c r="L1543" s="2">
        <v>0</v>
      </c>
      <c r="M1543" s="2">
        <v>0</v>
      </c>
      <c r="N1543" s="2">
        <v>0</v>
      </c>
      <c r="O1543" s="2">
        <v>2.1190000000000002</v>
      </c>
      <c r="P1543" s="2">
        <v>19.999000000000002</v>
      </c>
      <c r="Q1543"/>
      <c r="R1543">
        <v>0</v>
      </c>
      <c r="S1543">
        <v>0</v>
      </c>
      <c r="T1543">
        <v>0</v>
      </c>
      <c r="U1543">
        <v>0</v>
      </c>
      <c r="V1543" t="s">
        <v>7830</v>
      </c>
      <c r="Y1543" s="2"/>
    </row>
    <row r="1544" spans="1:25" ht="15.75" hidden="1" thickBot="1" x14ac:dyDescent="0.3">
      <c r="A1544" t="s">
        <v>8272</v>
      </c>
      <c r="B1544" s="164" t="s">
        <v>10466</v>
      </c>
      <c r="C1544" t="s">
        <v>10024</v>
      </c>
      <c r="D1544" t="s">
        <v>0</v>
      </c>
      <c r="E1544" t="s">
        <v>10467</v>
      </c>
      <c r="F1544" t="s">
        <v>2323</v>
      </c>
      <c r="G1544" t="s">
        <v>2324</v>
      </c>
      <c r="H1544" s="2">
        <v>0</v>
      </c>
      <c r="I1544" s="2">
        <v>0</v>
      </c>
      <c r="J1544" s="2">
        <v>0</v>
      </c>
      <c r="K1544" s="14">
        <v>0.8</v>
      </c>
      <c r="L1544" s="2">
        <v>0</v>
      </c>
      <c r="M1544" s="2">
        <v>0</v>
      </c>
      <c r="N1544" s="2">
        <v>0</v>
      </c>
      <c r="O1544" s="2">
        <v>0.10400000000000001</v>
      </c>
      <c r="P1544" s="2">
        <v>0.90400000000000003</v>
      </c>
      <c r="Q1544"/>
      <c r="R1544">
        <v>0</v>
      </c>
      <c r="S1544">
        <v>0</v>
      </c>
      <c r="T1544">
        <v>0</v>
      </c>
      <c r="U1544">
        <v>0</v>
      </c>
      <c r="V1544" t="s">
        <v>7830</v>
      </c>
      <c r="Y1544" s="2"/>
    </row>
    <row r="1545" spans="1:25" ht="15.75" hidden="1" thickBot="1" x14ac:dyDescent="0.3">
      <c r="A1545" t="s">
        <v>8272</v>
      </c>
      <c r="B1545" s="164" t="s">
        <v>10466</v>
      </c>
      <c r="C1545" t="s">
        <v>7503</v>
      </c>
      <c r="D1545" t="s">
        <v>0</v>
      </c>
      <c r="E1545">
        <v>25</v>
      </c>
      <c r="F1545" t="s">
        <v>9959</v>
      </c>
      <c r="G1545" t="s">
        <v>9960</v>
      </c>
      <c r="H1545" s="2">
        <v>0</v>
      </c>
      <c r="I1545" s="2">
        <v>0</v>
      </c>
      <c r="J1545" s="2">
        <v>0</v>
      </c>
      <c r="K1545" s="14">
        <v>16.5</v>
      </c>
      <c r="L1545" s="2">
        <v>0</v>
      </c>
      <c r="M1545" s="2">
        <v>0</v>
      </c>
      <c r="N1545" s="2">
        <v>0</v>
      </c>
      <c r="O1545" s="2">
        <v>2.145</v>
      </c>
      <c r="P1545" s="2">
        <v>18.645</v>
      </c>
      <c r="Q1545"/>
      <c r="R1545">
        <v>0</v>
      </c>
      <c r="S1545">
        <v>0</v>
      </c>
      <c r="T1545">
        <v>0</v>
      </c>
      <c r="U1545">
        <v>0</v>
      </c>
      <c r="V1545" t="s">
        <v>7830</v>
      </c>
      <c r="Y1545" s="2"/>
    </row>
    <row r="1546" spans="1:25" ht="15.75" hidden="1" thickBot="1" x14ac:dyDescent="0.3">
      <c r="A1546" t="s">
        <v>8272</v>
      </c>
      <c r="B1546" s="164" t="s">
        <v>10466</v>
      </c>
      <c r="C1546" t="s">
        <v>7503</v>
      </c>
      <c r="D1546" t="s">
        <v>0</v>
      </c>
      <c r="E1546">
        <v>61054</v>
      </c>
      <c r="F1546" t="s">
        <v>8945</v>
      </c>
      <c r="G1546" t="s">
        <v>8946</v>
      </c>
      <c r="H1546" s="2">
        <v>0.5</v>
      </c>
      <c r="I1546" s="2">
        <v>0</v>
      </c>
      <c r="J1546" s="2">
        <v>0</v>
      </c>
      <c r="K1546" s="14">
        <v>4.87</v>
      </c>
      <c r="L1546" s="2">
        <v>0</v>
      </c>
      <c r="M1546" s="2">
        <v>0</v>
      </c>
      <c r="N1546" s="2">
        <v>0</v>
      </c>
      <c r="O1546" s="2">
        <v>0.6331</v>
      </c>
      <c r="P1546" s="2">
        <v>6.0030999999999999</v>
      </c>
      <c r="Q1546"/>
      <c r="R1546">
        <v>0</v>
      </c>
      <c r="S1546">
        <v>0</v>
      </c>
      <c r="T1546">
        <v>0</v>
      </c>
      <c r="U1546">
        <v>0</v>
      </c>
      <c r="V1546" t="s">
        <v>7830</v>
      </c>
      <c r="Y1546" s="2"/>
    </row>
    <row r="1547" spans="1:25" ht="15.75" hidden="1" thickBot="1" x14ac:dyDescent="0.3">
      <c r="A1547" t="s">
        <v>8272</v>
      </c>
      <c r="B1547" s="164" t="s">
        <v>10466</v>
      </c>
      <c r="C1547" t="s">
        <v>7503</v>
      </c>
      <c r="D1547" t="s">
        <v>0</v>
      </c>
      <c r="E1547">
        <v>3718</v>
      </c>
      <c r="F1547" t="s">
        <v>8871</v>
      </c>
      <c r="G1547" t="s">
        <v>10468</v>
      </c>
      <c r="H1547" s="2">
        <v>0</v>
      </c>
      <c r="I1547" s="2">
        <v>0</v>
      </c>
      <c r="J1547" s="2">
        <v>0</v>
      </c>
      <c r="K1547" s="14">
        <v>44.69</v>
      </c>
      <c r="L1547" s="2">
        <v>0</v>
      </c>
      <c r="M1547" s="2">
        <v>0</v>
      </c>
      <c r="N1547" s="2">
        <v>0</v>
      </c>
      <c r="O1547" s="2">
        <v>5.8097000000000003</v>
      </c>
      <c r="P1547" s="2">
        <v>50.499699999999997</v>
      </c>
      <c r="Q1547"/>
      <c r="R1547">
        <v>0</v>
      </c>
      <c r="S1547">
        <v>0</v>
      </c>
      <c r="T1547">
        <v>0</v>
      </c>
      <c r="U1547">
        <v>0</v>
      </c>
      <c r="V1547" t="s">
        <v>7830</v>
      </c>
      <c r="Y1547" s="2"/>
    </row>
    <row r="1548" spans="1:25" ht="15.75" hidden="1" thickBot="1" x14ac:dyDescent="0.3">
      <c r="A1548" t="s">
        <v>8272</v>
      </c>
      <c r="B1548" s="164" t="s">
        <v>10469</v>
      </c>
      <c r="C1548" t="s">
        <v>10024</v>
      </c>
      <c r="D1548" t="s">
        <v>0</v>
      </c>
      <c r="E1548" t="s">
        <v>10470</v>
      </c>
      <c r="F1548" t="s">
        <v>2323</v>
      </c>
      <c r="G1548" t="s">
        <v>2324</v>
      </c>
      <c r="H1548" s="2">
        <v>0</v>
      </c>
      <c r="I1548" s="2">
        <v>0</v>
      </c>
      <c r="J1548" s="2">
        <v>0</v>
      </c>
      <c r="K1548" s="14">
        <v>1.35</v>
      </c>
      <c r="L1548" s="2">
        <v>0</v>
      </c>
      <c r="M1548" s="2">
        <v>0</v>
      </c>
      <c r="N1548" s="2">
        <v>0</v>
      </c>
      <c r="O1548" s="2">
        <v>0.17550000000000002</v>
      </c>
      <c r="P1548" s="2">
        <v>1.5255000000000001</v>
      </c>
      <c r="Q1548"/>
      <c r="R1548">
        <v>0</v>
      </c>
      <c r="S1548">
        <v>0</v>
      </c>
      <c r="T1548">
        <v>0</v>
      </c>
      <c r="U1548">
        <v>0</v>
      </c>
      <c r="V1548" t="s">
        <v>7830</v>
      </c>
      <c r="Y1548" s="2"/>
    </row>
    <row r="1549" spans="1:25" ht="15.75" hidden="1" thickBot="1" x14ac:dyDescent="0.3">
      <c r="A1549" t="s">
        <v>8272</v>
      </c>
      <c r="B1549" s="164" t="s">
        <v>10469</v>
      </c>
      <c r="C1549" t="s">
        <v>7503</v>
      </c>
      <c r="D1549" t="s">
        <v>0</v>
      </c>
      <c r="E1549">
        <v>40834</v>
      </c>
      <c r="F1549" t="s">
        <v>6776</v>
      </c>
      <c r="G1549" t="s">
        <v>6777</v>
      </c>
      <c r="H1549" s="2">
        <v>0</v>
      </c>
      <c r="I1549" s="2">
        <v>0</v>
      </c>
      <c r="J1549" s="2">
        <v>0</v>
      </c>
      <c r="K1549" s="14">
        <v>61.11</v>
      </c>
      <c r="L1549" s="2">
        <v>0</v>
      </c>
      <c r="M1549" s="2">
        <v>0</v>
      </c>
      <c r="N1549" s="2">
        <v>0</v>
      </c>
      <c r="O1549" s="2">
        <v>7.9443000000000001</v>
      </c>
      <c r="P1549" s="2">
        <v>69.054299999999998</v>
      </c>
      <c r="Q1549"/>
      <c r="R1549">
        <v>0</v>
      </c>
      <c r="S1549">
        <v>0</v>
      </c>
      <c r="T1549">
        <v>0</v>
      </c>
      <c r="U1549">
        <v>0</v>
      </c>
      <c r="V1549" t="s">
        <v>7830</v>
      </c>
      <c r="Y1549" s="2"/>
    </row>
    <row r="1550" spans="1:25" ht="15.75" hidden="1" thickBot="1" x14ac:dyDescent="0.3">
      <c r="A1550" t="s">
        <v>8272</v>
      </c>
      <c r="B1550" s="164" t="s">
        <v>10469</v>
      </c>
      <c r="C1550" t="s">
        <v>7503</v>
      </c>
      <c r="D1550" t="s">
        <v>0</v>
      </c>
      <c r="E1550">
        <v>18575</v>
      </c>
      <c r="F1550" t="s">
        <v>8881</v>
      </c>
      <c r="G1550" t="s">
        <v>10457</v>
      </c>
      <c r="H1550" s="2">
        <v>0</v>
      </c>
      <c r="I1550" s="2">
        <v>0</v>
      </c>
      <c r="J1550" s="2">
        <v>0</v>
      </c>
      <c r="K1550" s="14">
        <v>55</v>
      </c>
      <c r="L1550" s="2">
        <v>0</v>
      </c>
      <c r="M1550" s="2">
        <v>0</v>
      </c>
      <c r="N1550" s="2">
        <v>0</v>
      </c>
      <c r="O1550" s="2">
        <v>7.15</v>
      </c>
      <c r="P1550" s="2">
        <v>62.15</v>
      </c>
      <c r="Q1550"/>
      <c r="R1550">
        <v>0</v>
      </c>
      <c r="S1550">
        <v>0</v>
      </c>
      <c r="T1550">
        <v>0</v>
      </c>
      <c r="U1550">
        <v>0</v>
      </c>
      <c r="V1550" t="s">
        <v>7830</v>
      </c>
      <c r="Y1550" s="2"/>
    </row>
    <row r="1551" spans="1:25" ht="15.75" hidden="1" thickBot="1" x14ac:dyDescent="0.3">
      <c r="A1551" t="s">
        <v>8272</v>
      </c>
      <c r="B1551" s="164" t="s">
        <v>10469</v>
      </c>
      <c r="C1551" t="s">
        <v>7503</v>
      </c>
      <c r="D1551" t="s">
        <v>0</v>
      </c>
      <c r="E1551">
        <v>18566</v>
      </c>
      <c r="F1551" t="s">
        <v>8881</v>
      </c>
      <c r="G1551" t="s">
        <v>10457</v>
      </c>
      <c r="H1551" s="2">
        <v>0</v>
      </c>
      <c r="I1551" s="2">
        <v>0</v>
      </c>
      <c r="J1551" s="2">
        <v>0</v>
      </c>
      <c r="K1551" s="14">
        <v>180.6</v>
      </c>
      <c r="L1551" s="2">
        <v>0</v>
      </c>
      <c r="M1551" s="2">
        <v>0</v>
      </c>
      <c r="N1551" s="2">
        <v>0</v>
      </c>
      <c r="O1551" s="2">
        <v>23.478000000000002</v>
      </c>
      <c r="P1551" s="2">
        <v>204.078</v>
      </c>
      <c r="Q1551"/>
      <c r="R1551">
        <v>0</v>
      </c>
      <c r="S1551">
        <v>0</v>
      </c>
      <c r="T1551">
        <v>0</v>
      </c>
      <c r="U1551">
        <v>0</v>
      </c>
      <c r="V1551" t="s">
        <v>7830</v>
      </c>
      <c r="Y1551" s="2"/>
    </row>
    <row r="1552" spans="1:25" ht="15.75" hidden="1" thickBot="1" x14ac:dyDescent="0.3">
      <c r="A1552" t="s">
        <v>8272</v>
      </c>
      <c r="B1552" s="164" t="s">
        <v>10469</v>
      </c>
      <c r="C1552" t="s">
        <v>7503</v>
      </c>
      <c r="D1552" t="s">
        <v>0</v>
      </c>
      <c r="E1552">
        <v>18577</v>
      </c>
      <c r="F1552" t="s">
        <v>8881</v>
      </c>
      <c r="G1552" t="s">
        <v>10457</v>
      </c>
      <c r="H1552" s="2">
        <v>0</v>
      </c>
      <c r="I1552" s="2">
        <v>0</v>
      </c>
      <c r="J1552" s="2">
        <v>0</v>
      </c>
      <c r="K1552" s="14">
        <v>29.5</v>
      </c>
      <c r="L1552" s="2">
        <v>0</v>
      </c>
      <c r="M1552" s="2">
        <v>0</v>
      </c>
      <c r="N1552" s="2">
        <v>0</v>
      </c>
      <c r="O1552" s="2">
        <v>3.835</v>
      </c>
      <c r="P1552" s="2">
        <v>33.335000000000001</v>
      </c>
      <c r="Q1552"/>
      <c r="R1552">
        <v>0</v>
      </c>
      <c r="S1552">
        <v>0</v>
      </c>
      <c r="T1552">
        <v>0</v>
      </c>
      <c r="U1552">
        <v>0</v>
      </c>
      <c r="V1552" t="s">
        <v>7830</v>
      </c>
      <c r="Y1552" s="2"/>
    </row>
    <row r="1553" spans="1:25" ht="15.75" hidden="1" thickBot="1" x14ac:dyDescent="0.3">
      <c r="A1553" t="s">
        <v>8272</v>
      </c>
      <c r="B1553" s="164" t="s">
        <v>10469</v>
      </c>
      <c r="C1553" t="s">
        <v>7503</v>
      </c>
      <c r="D1553" t="s">
        <v>0</v>
      </c>
      <c r="E1553">
        <v>40798</v>
      </c>
      <c r="F1553" t="s">
        <v>6776</v>
      </c>
      <c r="G1553" t="s">
        <v>6777</v>
      </c>
      <c r="H1553" s="2">
        <v>0</v>
      </c>
      <c r="I1553" s="2">
        <v>0</v>
      </c>
      <c r="J1553" s="2">
        <v>0</v>
      </c>
      <c r="K1553" s="14">
        <v>24.98</v>
      </c>
      <c r="L1553" s="2">
        <v>0</v>
      </c>
      <c r="M1553" s="2">
        <v>0</v>
      </c>
      <c r="N1553" s="2">
        <v>0</v>
      </c>
      <c r="O1553" s="2">
        <v>3.2474000000000003</v>
      </c>
      <c r="P1553" s="2">
        <v>28.227399999999999</v>
      </c>
      <c r="Q1553"/>
      <c r="R1553">
        <v>0</v>
      </c>
      <c r="S1553">
        <v>0</v>
      </c>
      <c r="T1553">
        <v>0</v>
      </c>
      <c r="U1553">
        <v>0</v>
      </c>
      <c r="V1553" t="s">
        <v>7830</v>
      </c>
      <c r="Y1553" s="2"/>
    </row>
    <row r="1554" spans="1:25" ht="15.75" hidden="1" thickBot="1" x14ac:dyDescent="0.3">
      <c r="A1554" t="s">
        <v>8272</v>
      </c>
      <c r="B1554" s="164" t="s">
        <v>10469</v>
      </c>
      <c r="C1554" t="s">
        <v>7503</v>
      </c>
      <c r="D1554" t="s">
        <v>0</v>
      </c>
      <c r="E1554">
        <v>27057</v>
      </c>
      <c r="F1554" t="s">
        <v>8931</v>
      </c>
      <c r="G1554" t="s">
        <v>10459</v>
      </c>
      <c r="H1554" s="2">
        <v>0</v>
      </c>
      <c r="I1554" s="2">
        <v>0</v>
      </c>
      <c r="J1554" s="2">
        <v>0</v>
      </c>
      <c r="K1554" s="14">
        <v>23</v>
      </c>
      <c r="L1554" s="2">
        <v>0</v>
      </c>
      <c r="M1554" s="2">
        <v>0</v>
      </c>
      <c r="N1554" s="2">
        <v>0</v>
      </c>
      <c r="O1554" s="2">
        <v>2.99</v>
      </c>
      <c r="P1554" s="2">
        <v>25.990000000000002</v>
      </c>
      <c r="Q1554"/>
      <c r="R1554">
        <v>0</v>
      </c>
      <c r="S1554">
        <v>0</v>
      </c>
      <c r="T1554">
        <v>0</v>
      </c>
      <c r="U1554">
        <v>0</v>
      </c>
      <c r="V1554" t="s">
        <v>7830</v>
      </c>
      <c r="Y1554" s="2"/>
    </row>
    <row r="1555" spans="1:25" ht="15.75" hidden="1" thickBot="1" x14ac:dyDescent="0.3">
      <c r="A1555" t="s">
        <v>8272</v>
      </c>
      <c r="B1555" s="164" t="s">
        <v>10469</v>
      </c>
      <c r="C1555" t="s">
        <v>7503</v>
      </c>
      <c r="D1555" t="s">
        <v>9956</v>
      </c>
      <c r="E1555">
        <v>212</v>
      </c>
      <c r="F1555" t="s">
        <v>8931</v>
      </c>
      <c r="G1555" t="s">
        <v>10459</v>
      </c>
      <c r="H1555" s="2">
        <v>0</v>
      </c>
      <c r="I1555" s="2">
        <v>0</v>
      </c>
      <c r="J1555" s="2">
        <v>0</v>
      </c>
      <c r="K1555" s="14">
        <v>23</v>
      </c>
      <c r="L1555" s="2">
        <v>0</v>
      </c>
      <c r="M1555" s="2">
        <v>0</v>
      </c>
      <c r="N1555" s="2">
        <v>0</v>
      </c>
      <c r="O1555" s="2">
        <v>2.99</v>
      </c>
      <c r="P1555" s="2">
        <v>25.990000000000002</v>
      </c>
      <c r="Q1555"/>
      <c r="R1555">
        <v>0</v>
      </c>
      <c r="S1555">
        <v>0</v>
      </c>
      <c r="T1555">
        <v>0</v>
      </c>
      <c r="U1555">
        <v>0</v>
      </c>
      <c r="V1555" t="s">
        <v>7830</v>
      </c>
      <c r="Y1555" s="2"/>
    </row>
    <row r="1556" spans="1:25" ht="15.75" hidden="1" thickBot="1" x14ac:dyDescent="0.3">
      <c r="A1556" t="s">
        <v>8272</v>
      </c>
      <c r="B1556" s="164" t="s">
        <v>10469</v>
      </c>
      <c r="C1556" t="s">
        <v>7503</v>
      </c>
      <c r="D1556" t="s">
        <v>0</v>
      </c>
      <c r="E1556">
        <v>27230</v>
      </c>
      <c r="F1556" t="s">
        <v>8931</v>
      </c>
      <c r="G1556" t="s">
        <v>10459</v>
      </c>
      <c r="H1556" s="2">
        <v>0</v>
      </c>
      <c r="I1556" s="2">
        <v>0</v>
      </c>
      <c r="J1556" s="2">
        <v>0</v>
      </c>
      <c r="K1556" s="14">
        <v>6.5</v>
      </c>
      <c r="L1556" s="2">
        <v>0</v>
      </c>
      <c r="M1556" s="2">
        <v>0</v>
      </c>
      <c r="N1556" s="2">
        <v>0</v>
      </c>
      <c r="O1556" s="2">
        <v>0.84499999999999997</v>
      </c>
      <c r="P1556" s="2">
        <v>7.3449999999999998</v>
      </c>
      <c r="Q1556"/>
      <c r="R1556">
        <v>0</v>
      </c>
      <c r="S1556">
        <v>0</v>
      </c>
      <c r="T1556">
        <v>0</v>
      </c>
      <c r="U1556">
        <v>0</v>
      </c>
      <c r="V1556" t="s">
        <v>7830</v>
      </c>
      <c r="Y1556" s="2"/>
    </row>
    <row r="1557" spans="1:25" ht="15.75" hidden="1" thickBot="1" x14ac:dyDescent="0.3">
      <c r="A1557" t="s">
        <v>8272</v>
      </c>
      <c r="B1557" s="164" t="s">
        <v>10469</v>
      </c>
      <c r="C1557" t="s">
        <v>7503</v>
      </c>
      <c r="D1557" t="s">
        <v>0</v>
      </c>
      <c r="E1557">
        <v>27229</v>
      </c>
      <c r="F1557" t="s">
        <v>8931</v>
      </c>
      <c r="G1557" t="s">
        <v>10459</v>
      </c>
      <c r="H1557" s="2">
        <v>0</v>
      </c>
      <c r="I1557" s="2">
        <v>0</v>
      </c>
      <c r="J1557" s="2">
        <v>0</v>
      </c>
      <c r="K1557" s="14">
        <v>40.5</v>
      </c>
      <c r="L1557" s="2">
        <v>0</v>
      </c>
      <c r="M1557" s="2">
        <v>0</v>
      </c>
      <c r="N1557" s="2">
        <v>0</v>
      </c>
      <c r="O1557" s="2">
        <v>5.2650000000000006</v>
      </c>
      <c r="P1557" s="2">
        <v>45.765000000000001</v>
      </c>
      <c r="Q1557"/>
      <c r="R1557">
        <v>0</v>
      </c>
      <c r="S1557">
        <v>0</v>
      </c>
      <c r="T1557">
        <v>0</v>
      </c>
      <c r="U1557">
        <v>0</v>
      </c>
      <c r="V1557" t="s">
        <v>7830</v>
      </c>
      <c r="Y1557" s="2"/>
    </row>
    <row r="1558" spans="1:25" ht="15.75" hidden="1" thickBot="1" x14ac:dyDescent="0.3">
      <c r="A1558" t="s">
        <v>8272</v>
      </c>
      <c r="B1558" s="164" t="s">
        <v>10469</v>
      </c>
      <c r="C1558" t="s">
        <v>7503</v>
      </c>
      <c r="D1558" t="s">
        <v>0</v>
      </c>
      <c r="E1558">
        <v>3046</v>
      </c>
      <c r="F1558" t="s">
        <v>8847</v>
      </c>
      <c r="G1558" t="s">
        <v>10458</v>
      </c>
      <c r="H1558" s="2">
        <v>0</v>
      </c>
      <c r="I1558" s="2">
        <v>0</v>
      </c>
      <c r="J1558" s="2">
        <v>0</v>
      </c>
      <c r="K1558" s="14">
        <v>13.54</v>
      </c>
      <c r="L1558" s="2">
        <v>0</v>
      </c>
      <c r="M1558" s="2">
        <v>0</v>
      </c>
      <c r="N1558" s="2">
        <v>0</v>
      </c>
      <c r="O1558" s="2">
        <v>1.7602</v>
      </c>
      <c r="P1558" s="2">
        <v>15.300199999999998</v>
      </c>
      <c r="Q1558"/>
      <c r="R1558">
        <v>0</v>
      </c>
      <c r="S1558">
        <v>0</v>
      </c>
      <c r="T1558">
        <v>0</v>
      </c>
      <c r="U1558">
        <v>0</v>
      </c>
      <c r="V1558" t="s">
        <v>7830</v>
      </c>
      <c r="Y1558" s="2"/>
    </row>
    <row r="1559" spans="1:25" ht="15.75" hidden="1" thickBot="1" x14ac:dyDescent="0.3">
      <c r="A1559" t="s">
        <v>8272</v>
      </c>
      <c r="B1559" s="164" t="s">
        <v>10469</v>
      </c>
      <c r="C1559" t="s">
        <v>7503</v>
      </c>
      <c r="D1559" t="s">
        <v>0</v>
      </c>
      <c r="E1559">
        <v>3044</v>
      </c>
      <c r="F1559" t="s">
        <v>8847</v>
      </c>
      <c r="G1559" t="s">
        <v>10458</v>
      </c>
      <c r="H1559" s="2">
        <v>0</v>
      </c>
      <c r="I1559" s="2">
        <v>0</v>
      </c>
      <c r="J1559" s="2">
        <v>0</v>
      </c>
      <c r="K1559" s="14">
        <v>2.21</v>
      </c>
      <c r="L1559" s="2">
        <v>0</v>
      </c>
      <c r="M1559" s="2">
        <v>0</v>
      </c>
      <c r="N1559" s="2">
        <v>0</v>
      </c>
      <c r="O1559" s="2">
        <v>0.2873</v>
      </c>
      <c r="P1559" s="2">
        <v>2.4973000000000001</v>
      </c>
      <c r="Q1559"/>
      <c r="R1559">
        <v>0</v>
      </c>
      <c r="S1559">
        <v>0</v>
      </c>
      <c r="T1559">
        <v>0</v>
      </c>
      <c r="U1559">
        <v>0</v>
      </c>
      <c r="V1559" t="s">
        <v>7830</v>
      </c>
      <c r="Y1559" s="2"/>
    </row>
    <row r="1560" spans="1:25" ht="15.75" hidden="1" thickBot="1" x14ac:dyDescent="0.3">
      <c r="A1560" t="s">
        <v>8272</v>
      </c>
      <c r="B1560" s="164" t="s">
        <v>10471</v>
      </c>
      <c r="C1560" t="s">
        <v>10024</v>
      </c>
      <c r="D1560" t="s">
        <v>0</v>
      </c>
      <c r="E1560" t="s">
        <v>10472</v>
      </c>
      <c r="F1560" t="s">
        <v>2323</v>
      </c>
      <c r="G1560" t="s">
        <v>2324</v>
      </c>
      <c r="H1560" s="2">
        <v>0</v>
      </c>
      <c r="I1560" s="2">
        <v>0</v>
      </c>
      <c r="J1560" s="2">
        <v>0</v>
      </c>
      <c r="K1560" s="14">
        <v>12.34</v>
      </c>
      <c r="L1560" s="2">
        <v>0</v>
      </c>
      <c r="M1560" s="2">
        <v>0</v>
      </c>
      <c r="N1560" s="2">
        <v>0</v>
      </c>
      <c r="O1560" s="2">
        <v>1.6042000000000001</v>
      </c>
      <c r="P1560" s="2">
        <v>13.9442</v>
      </c>
      <c r="Q1560"/>
      <c r="R1560">
        <v>0</v>
      </c>
      <c r="S1560">
        <v>0</v>
      </c>
      <c r="T1560">
        <v>0</v>
      </c>
      <c r="U1560">
        <v>0</v>
      </c>
      <c r="V1560" t="s">
        <v>7830</v>
      </c>
      <c r="Y1560" s="2"/>
    </row>
    <row r="1561" spans="1:25" ht="15.75" hidden="1" thickBot="1" x14ac:dyDescent="0.3">
      <c r="A1561" t="s">
        <v>8272</v>
      </c>
      <c r="B1561" s="164" t="s">
        <v>10471</v>
      </c>
      <c r="C1561" t="s">
        <v>10024</v>
      </c>
      <c r="D1561" t="s">
        <v>0</v>
      </c>
      <c r="E1561" t="s">
        <v>10473</v>
      </c>
      <c r="F1561" t="s">
        <v>1738</v>
      </c>
      <c r="G1561" t="s">
        <v>1739</v>
      </c>
      <c r="H1561" s="2">
        <v>259.91000000000003</v>
      </c>
      <c r="I1561" s="2">
        <v>0</v>
      </c>
      <c r="J1561" s="2">
        <v>0</v>
      </c>
      <c r="K1561" s="14">
        <v>27.92</v>
      </c>
      <c r="L1561" s="2">
        <v>0</v>
      </c>
      <c r="M1561" s="2">
        <v>0</v>
      </c>
      <c r="N1561" s="2">
        <v>0</v>
      </c>
      <c r="O1561" s="2">
        <v>3.6296000000000004</v>
      </c>
      <c r="P1561" s="2">
        <v>291.45960000000002</v>
      </c>
      <c r="Q1561"/>
      <c r="R1561">
        <v>0</v>
      </c>
      <c r="S1561">
        <v>0</v>
      </c>
      <c r="T1561">
        <v>0</v>
      </c>
      <c r="U1561">
        <v>0</v>
      </c>
      <c r="V1561" t="s">
        <v>7830</v>
      </c>
      <c r="Y1561" s="2"/>
    </row>
    <row r="1562" spans="1:25" ht="15.75" hidden="1" thickBot="1" x14ac:dyDescent="0.3">
      <c r="A1562" t="s">
        <v>8272</v>
      </c>
      <c r="B1562" s="164" t="s">
        <v>10471</v>
      </c>
      <c r="C1562" t="s">
        <v>10024</v>
      </c>
      <c r="D1562" t="s">
        <v>0</v>
      </c>
      <c r="E1562" t="s">
        <v>10474</v>
      </c>
      <c r="F1562" t="s">
        <v>636</v>
      </c>
      <c r="G1562" t="s">
        <v>10456</v>
      </c>
      <c r="H1562" s="2">
        <v>0</v>
      </c>
      <c r="I1562" s="2">
        <v>0</v>
      </c>
      <c r="J1562" s="2">
        <v>0</v>
      </c>
      <c r="K1562" s="14">
        <v>18.75</v>
      </c>
      <c r="L1562" s="2">
        <v>0</v>
      </c>
      <c r="M1562" s="2">
        <v>0</v>
      </c>
      <c r="N1562" s="2">
        <v>0</v>
      </c>
      <c r="O1562" s="2">
        <v>2.4375</v>
      </c>
      <c r="P1562" s="2">
        <v>21.1875</v>
      </c>
      <c r="Q1562"/>
      <c r="R1562">
        <v>0</v>
      </c>
      <c r="S1562">
        <v>0</v>
      </c>
      <c r="T1562">
        <v>0</v>
      </c>
      <c r="U1562">
        <v>0</v>
      </c>
      <c r="V1562" t="s">
        <v>7830</v>
      </c>
      <c r="Y1562" s="2"/>
    </row>
    <row r="1563" spans="1:25" ht="15.75" hidden="1" thickBot="1" x14ac:dyDescent="0.3">
      <c r="A1563" t="s">
        <v>8272</v>
      </c>
      <c r="B1563" s="164" t="s">
        <v>10471</v>
      </c>
      <c r="C1563" t="s">
        <v>7503</v>
      </c>
      <c r="D1563" t="s">
        <v>0</v>
      </c>
      <c r="E1563">
        <v>62</v>
      </c>
      <c r="F1563" t="s">
        <v>8916</v>
      </c>
      <c r="G1563" t="s">
        <v>10475</v>
      </c>
      <c r="H1563" s="2">
        <v>0</v>
      </c>
      <c r="I1563" s="2">
        <v>0</v>
      </c>
      <c r="J1563" s="2">
        <v>0</v>
      </c>
      <c r="K1563" s="14">
        <v>35.58</v>
      </c>
      <c r="L1563" s="2">
        <v>0</v>
      </c>
      <c r="M1563" s="2">
        <v>0</v>
      </c>
      <c r="N1563" s="2">
        <v>0</v>
      </c>
      <c r="O1563" s="2">
        <v>4.6254</v>
      </c>
      <c r="P1563" s="2">
        <v>40.205399999999997</v>
      </c>
      <c r="Q1563"/>
      <c r="R1563">
        <v>0</v>
      </c>
      <c r="S1563">
        <v>0</v>
      </c>
      <c r="T1563">
        <v>0</v>
      </c>
      <c r="U1563">
        <v>0</v>
      </c>
      <c r="V1563" t="s">
        <v>7830</v>
      </c>
      <c r="Y1563" s="2"/>
    </row>
    <row r="1564" spans="1:25" ht="15.75" hidden="1" thickBot="1" x14ac:dyDescent="0.3">
      <c r="A1564" t="s">
        <v>8272</v>
      </c>
      <c r="B1564" s="164" t="s">
        <v>10471</v>
      </c>
      <c r="C1564" t="s">
        <v>7503</v>
      </c>
      <c r="D1564" t="s">
        <v>0</v>
      </c>
      <c r="E1564">
        <v>525</v>
      </c>
      <c r="F1564" t="s">
        <v>9130</v>
      </c>
      <c r="G1564" t="s">
        <v>9131</v>
      </c>
      <c r="H1564" s="2">
        <v>0</v>
      </c>
      <c r="I1564" s="2">
        <v>0</v>
      </c>
      <c r="J1564" s="2">
        <v>0</v>
      </c>
      <c r="K1564" s="14">
        <v>7.43</v>
      </c>
      <c r="L1564" s="2">
        <v>0</v>
      </c>
      <c r="M1564" s="2">
        <v>0</v>
      </c>
      <c r="N1564" s="2">
        <v>0</v>
      </c>
      <c r="O1564" s="2">
        <v>0.96589999999999998</v>
      </c>
      <c r="P1564" s="2">
        <v>8.3958999999999993</v>
      </c>
      <c r="Q1564"/>
      <c r="R1564">
        <v>0</v>
      </c>
      <c r="S1564">
        <v>0</v>
      </c>
      <c r="T1564">
        <v>0</v>
      </c>
      <c r="U1564">
        <v>0</v>
      </c>
      <c r="V1564" t="s">
        <v>7830</v>
      </c>
      <c r="Y1564" s="2"/>
    </row>
    <row r="1565" spans="1:25" ht="15.75" hidden="1" thickBot="1" x14ac:dyDescent="0.3">
      <c r="A1565" t="s">
        <v>8272</v>
      </c>
      <c r="B1565" s="164" t="s">
        <v>10471</v>
      </c>
      <c r="C1565" t="s">
        <v>7503</v>
      </c>
      <c r="D1565" t="s">
        <v>0</v>
      </c>
      <c r="E1565">
        <v>34043</v>
      </c>
      <c r="F1565" t="s">
        <v>8977</v>
      </c>
      <c r="G1565" t="s">
        <v>10451</v>
      </c>
      <c r="H1565" s="2">
        <v>0.61</v>
      </c>
      <c r="I1565" s="2">
        <v>0</v>
      </c>
      <c r="J1565" s="2">
        <v>0</v>
      </c>
      <c r="K1565" s="14">
        <v>6.32</v>
      </c>
      <c r="L1565" s="2">
        <v>0</v>
      </c>
      <c r="M1565" s="2">
        <v>0</v>
      </c>
      <c r="N1565" s="2">
        <v>0</v>
      </c>
      <c r="O1565" s="2">
        <v>0.82160000000000011</v>
      </c>
      <c r="P1565" s="2">
        <v>7.7516000000000007</v>
      </c>
      <c r="Q1565"/>
      <c r="R1565">
        <v>0</v>
      </c>
      <c r="S1565">
        <v>0</v>
      </c>
      <c r="T1565">
        <v>0</v>
      </c>
      <c r="U1565">
        <v>0</v>
      </c>
      <c r="V1565" t="s">
        <v>7830</v>
      </c>
      <c r="Y1565" s="2"/>
    </row>
    <row r="1566" spans="1:25" ht="15.75" hidden="1" thickBot="1" x14ac:dyDescent="0.3">
      <c r="A1566" t="s">
        <v>8272</v>
      </c>
      <c r="B1566" s="164" t="s">
        <v>10471</v>
      </c>
      <c r="C1566" t="s">
        <v>7503</v>
      </c>
      <c r="D1566" t="s">
        <v>0</v>
      </c>
      <c r="E1566">
        <v>42080</v>
      </c>
      <c r="F1566" t="s">
        <v>1446</v>
      </c>
      <c r="G1566" t="s">
        <v>1447</v>
      </c>
      <c r="H1566" s="2">
        <v>1.1800000000000002</v>
      </c>
      <c r="I1566" s="2">
        <v>0</v>
      </c>
      <c r="J1566" s="2">
        <v>0</v>
      </c>
      <c r="K1566" s="14">
        <v>12.23</v>
      </c>
      <c r="L1566" s="2">
        <v>0</v>
      </c>
      <c r="M1566" s="2">
        <v>0</v>
      </c>
      <c r="N1566" s="2">
        <v>0</v>
      </c>
      <c r="O1566" s="2">
        <v>1.5899000000000001</v>
      </c>
      <c r="P1566" s="2">
        <v>14.9999</v>
      </c>
      <c r="Q1566"/>
      <c r="R1566">
        <v>0</v>
      </c>
      <c r="S1566">
        <v>0</v>
      </c>
      <c r="T1566">
        <v>0</v>
      </c>
      <c r="U1566">
        <v>0</v>
      </c>
      <c r="V1566" t="s">
        <v>7830</v>
      </c>
      <c r="Y1566" s="2"/>
    </row>
    <row r="1567" spans="1:25" ht="15.75" hidden="1" thickBot="1" x14ac:dyDescent="0.3">
      <c r="A1567" t="s">
        <v>8272</v>
      </c>
      <c r="B1567" s="164" t="s">
        <v>10476</v>
      </c>
      <c r="C1567" t="s">
        <v>10024</v>
      </c>
      <c r="D1567" t="s">
        <v>0</v>
      </c>
      <c r="E1567" t="s">
        <v>10477</v>
      </c>
      <c r="F1567" t="s">
        <v>2323</v>
      </c>
      <c r="G1567" t="s">
        <v>2324</v>
      </c>
      <c r="H1567" s="2">
        <v>0</v>
      </c>
      <c r="I1567" s="2">
        <v>0</v>
      </c>
      <c r="J1567" s="2">
        <v>0</v>
      </c>
      <c r="K1567" s="14">
        <v>1.6</v>
      </c>
      <c r="L1567" s="2">
        <v>0</v>
      </c>
      <c r="M1567" s="2">
        <v>0</v>
      </c>
      <c r="N1567" s="2">
        <v>0</v>
      </c>
      <c r="O1567" s="2">
        <v>0.20800000000000002</v>
      </c>
      <c r="P1567" s="2">
        <v>1.8080000000000001</v>
      </c>
      <c r="Q1567"/>
      <c r="R1567">
        <v>0</v>
      </c>
      <c r="S1567">
        <v>0</v>
      </c>
      <c r="T1567">
        <v>0</v>
      </c>
      <c r="U1567">
        <v>0</v>
      </c>
      <c r="V1567" t="s">
        <v>7830</v>
      </c>
      <c r="Y1567" s="2"/>
    </row>
    <row r="1568" spans="1:25" ht="15.75" hidden="1" thickBot="1" x14ac:dyDescent="0.3">
      <c r="A1568" t="s">
        <v>8272</v>
      </c>
      <c r="B1568" s="164" t="s">
        <v>10476</v>
      </c>
      <c r="C1568" t="s">
        <v>10024</v>
      </c>
      <c r="D1568" t="s">
        <v>0</v>
      </c>
      <c r="E1568" t="s">
        <v>10478</v>
      </c>
      <c r="F1568" t="s">
        <v>2323</v>
      </c>
      <c r="G1568" t="s">
        <v>2324</v>
      </c>
      <c r="H1568" s="2">
        <v>0</v>
      </c>
      <c r="I1568" s="2">
        <v>0</v>
      </c>
      <c r="J1568" s="2">
        <v>0</v>
      </c>
      <c r="K1568" s="14">
        <v>13.57</v>
      </c>
      <c r="L1568" s="2">
        <v>0</v>
      </c>
      <c r="M1568" s="2">
        <v>0</v>
      </c>
      <c r="N1568" s="2">
        <v>0</v>
      </c>
      <c r="O1568" s="2">
        <v>1.7641</v>
      </c>
      <c r="P1568" s="2">
        <v>15.334099999999999</v>
      </c>
      <c r="Q1568"/>
      <c r="R1568">
        <v>0</v>
      </c>
      <c r="S1568">
        <v>0</v>
      </c>
      <c r="T1568">
        <v>0</v>
      </c>
      <c r="U1568">
        <v>0</v>
      </c>
      <c r="V1568" t="s">
        <v>7830</v>
      </c>
      <c r="Y1568" s="2"/>
    </row>
    <row r="1569" spans="1:25" ht="15.75" hidden="1" thickBot="1" x14ac:dyDescent="0.3">
      <c r="A1569" t="s">
        <v>8272</v>
      </c>
      <c r="B1569" s="164" t="s">
        <v>10476</v>
      </c>
      <c r="C1569" t="s">
        <v>7503</v>
      </c>
      <c r="D1569" t="s">
        <v>0</v>
      </c>
      <c r="E1569">
        <v>3810</v>
      </c>
      <c r="F1569" t="s">
        <v>9009</v>
      </c>
      <c r="G1569" t="s">
        <v>10479</v>
      </c>
      <c r="H1569" s="2">
        <v>0</v>
      </c>
      <c r="I1569" s="2">
        <v>0</v>
      </c>
      <c r="J1569" s="2">
        <v>0</v>
      </c>
      <c r="K1569" s="14">
        <v>18</v>
      </c>
      <c r="L1569" s="2">
        <v>0</v>
      </c>
      <c r="M1569" s="2">
        <v>0</v>
      </c>
      <c r="N1569" s="2">
        <v>0</v>
      </c>
      <c r="O1569" s="2">
        <v>2.34</v>
      </c>
      <c r="P1569" s="2">
        <v>20.34</v>
      </c>
      <c r="Q1569"/>
      <c r="R1569">
        <v>0</v>
      </c>
      <c r="S1569">
        <v>0</v>
      </c>
      <c r="T1569">
        <v>0</v>
      </c>
      <c r="U1569">
        <v>0</v>
      </c>
      <c r="V1569" t="s">
        <v>7830</v>
      </c>
      <c r="Y1569" s="2"/>
    </row>
    <row r="1570" spans="1:25" ht="15.75" hidden="1" thickBot="1" x14ac:dyDescent="0.3">
      <c r="A1570" t="s">
        <v>8272</v>
      </c>
      <c r="B1570" s="164" t="s">
        <v>10476</v>
      </c>
      <c r="C1570" t="s">
        <v>7503</v>
      </c>
      <c r="D1570" t="s">
        <v>0</v>
      </c>
      <c r="E1570">
        <v>27185</v>
      </c>
      <c r="F1570" t="s">
        <v>8931</v>
      </c>
      <c r="G1570" t="s">
        <v>10459</v>
      </c>
      <c r="H1570" s="2">
        <v>0</v>
      </c>
      <c r="I1570" s="2">
        <v>0</v>
      </c>
      <c r="J1570" s="2">
        <v>0</v>
      </c>
      <c r="K1570" s="14">
        <v>9.6</v>
      </c>
      <c r="L1570" s="2">
        <v>0</v>
      </c>
      <c r="M1570" s="2">
        <v>0</v>
      </c>
      <c r="N1570" s="2">
        <v>0</v>
      </c>
      <c r="O1570" s="2">
        <v>1.248</v>
      </c>
      <c r="P1570" s="2">
        <v>10.847999999999999</v>
      </c>
      <c r="Q1570"/>
      <c r="R1570">
        <v>0</v>
      </c>
      <c r="S1570">
        <v>0</v>
      </c>
      <c r="T1570">
        <v>0</v>
      </c>
      <c r="U1570">
        <v>0</v>
      </c>
      <c r="V1570" t="s">
        <v>7830</v>
      </c>
      <c r="Y1570" s="2"/>
    </row>
    <row r="1571" spans="1:25" ht="15.75" hidden="1" thickBot="1" x14ac:dyDescent="0.3">
      <c r="A1571" t="s">
        <v>8272</v>
      </c>
      <c r="B1571" s="164" t="s">
        <v>10476</v>
      </c>
      <c r="C1571" t="s">
        <v>7503</v>
      </c>
      <c r="D1571" t="s">
        <v>0</v>
      </c>
      <c r="E1571">
        <v>27189</v>
      </c>
      <c r="F1571" t="s">
        <v>8931</v>
      </c>
      <c r="G1571" t="s">
        <v>10459</v>
      </c>
      <c r="H1571" s="2">
        <v>0</v>
      </c>
      <c r="I1571" s="2">
        <v>0</v>
      </c>
      <c r="J1571" s="2">
        <v>0</v>
      </c>
      <c r="K1571" s="14">
        <v>16</v>
      </c>
      <c r="L1571" s="2">
        <v>0</v>
      </c>
      <c r="M1571" s="2">
        <v>0</v>
      </c>
      <c r="N1571" s="2">
        <v>0</v>
      </c>
      <c r="O1571" s="2">
        <v>2.08</v>
      </c>
      <c r="P1571" s="2">
        <v>18.079999999999998</v>
      </c>
      <c r="Q1571"/>
      <c r="R1571">
        <v>0</v>
      </c>
      <c r="S1571">
        <v>0</v>
      </c>
      <c r="T1571">
        <v>0</v>
      </c>
      <c r="U1571">
        <v>0</v>
      </c>
      <c r="V1571" t="s">
        <v>7830</v>
      </c>
      <c r="Y1571" s="2"/>
    </row>
    <row r="1572" spans="1:25" ht="15.75" hidden="1" thickBot="1" x14ac:dyDescent="0.3">
      <c r="A1572" t="s">
        <v>8272</v>
      </c>
      <c r="B1572" s="164" t="s">
        <v>10476</v>
      </c>
      <c r="C1572" t="s">
        <v>7503</v>
      </c>
      <c r="D1572" t="s">
        <v>0</v>
      </c>
      <c r="E1572">
        <v>18523</v>
      </c>
      <c r="F1572" t="s">
        <v>8881</v>
      </c>
      <c r="G1572" t="s">
        <v>10457</v>
      </c>
      <c r="H1572" s="2">
        <v>0</v>
      </c>
      <c r="I1572" s="2">
        <v>0</v>
      </c>
      <c r="J1572" s="2">
        <v>0</v>
      </c>
      <c r="K1572" s="14">
        <v>105.4</v>
      </c>
      <c r="L1572" s="2">
        <v>0</v>
      </c>
      <c r="M1572" s="2">
        <v>0</v>
      </c>
      <c r="N1572" s="2">
        <v>0</v>
      </c>
      <c r="O1572" s="2">
        <v>13.702000000000002</v>
      </c>
      <c r="P1572" s="2">
        <v>119.102</v>
      </c>
      <c r="Q1572"/>
      <c r="R1572">
        <v>0</v>
      </c>
      <c r="S1572">
        <v>0</v>
      </c>
      <c r="T1572">
        <v>0</v>
      </c>
      <c r="U1572">
        <v>0</v>
      </c>
      <c r="V1572" t="s">
        <v>7830</v>
      </c>
      <c r="Y1572" s="2"/>
    </row>
    <row r="1573" spans="1:25" ht="15.75" hidden="1" thickBot="1" x14ac:dyDescent="0.3">
      <c r="A1573" t="s">
        <v>8272</v>
      </c>
      <c r="B1573" s="164" t="s">
        <v>10476</v>
      </c>
      <c r="C1573" t="s">
        <v>7503</v>
      </c>
      <c r="D1573" t="s">
        <v>0</v>
      </c>
      <c r="E1573">
        <v>18524</v>
      </c>
      <c r="F1573" t="s">
        <v>8881</v>
      </c>
      <c r="G1573" t="s">
        <v>10457</v>
      </c>
      <c r="H1573" s="2">
        <v>0</v>
      </c>
      <c r="I1573" s="2">
        <v>0</v>
      </c>
      <c r="J1573" s="2">
        <v>0</v>
      </c>
      <c r="K1573" s="14">
        <v>39.799999999999997</v>
      </c>
      <c r="L1573" s="2">
        <v>0</v>
      </c>
      <c r="M1573" s="2">
        <v>0</v>
      </c>
      <c r="N1573" s="2">
        <v>0</v>
      </c>
      <c r="O1573" s="2">
        <v>5.1739999999999995</v>
      </c>
      <c r="P1573" s="2">
        <v>44.973999999999997</v>
      </c>
      <c r="Q1573"/>
      <c r="R1573">
        <v>0</v>
      </c>
      <c r="S1573">
        <v>0</v>
      </c>
      <c r="T1573">
        <v>0</v>
      </c>
      <c r="U1573">
        <v>0</v>
      </c>
      <c r="V1573" t="s">
        <v>7830</v>
      </c>
      <c r="Y1573" s="2"/>
    </row>
    <row r="1574" spans="1:25" ht="15.75" hidden="1" thickBot="1" x14ac:dyDescent="0.3">
      <c r="A1574" t="s">
        <v>8272</v>
      </c>
      <c r="B1574" s="164" t="s">
        <v>10476</v>
      </c>
      <c r="C1574" t="s">
        <v>7503</v>
      </c>
      <c r="D1574" t="s">
        <v>0</v>
      </c>
      <c r="E1574">
        <v>27130</v>
      </c>
      <c r="F1574" t="s">
        <v>8931</v>
      </c>
      <c r="G1574" t="s">
        <v>10459</v>
      </c>
      <c r="H1574" s="2">
        <v>0</v>
      </c>
      <c r="I1574" s="2">
        <v>0</v>
      </c>
      <c r="J1574" s="2">
        <v>0</v>
      </c>
      <c r="K1574" s="14">
        <v>25.76</v>
      </c>
      <c r="L1574" s="2">
        <v>0</v>
      </c>
      <c r="M1574" s="2">
        <v>0</v>
      </c>
      <c r="N1574" s="2">
        <v>0</v>
      </c>
      <c r="O1574" s="2">
        <v>3.3488000000000002</v>
      </c>
      <c r="P1574" s="2">
        <v>29.108800000000002</v>
      </c>
      <c r="Q1574"/>
      <c r="R1574">
        <v>0</v>
      </c>
      <c r="S1574">
        <v>0</v>
      </c>
      <c r="T1574">
        <v>0</v>
      </c>
      <c r="U1574">
        <v>0</v>
      </c>
      <c r="V1574" t="s">
        <v>7830</v>
      </c>
      <c r="Y1574" s="2"/>
    </row>
    <row r="1575" spans="1:25" ht="15.75" hidden="1" thickBot="1" x14ac:dyDescent="0.3">
      <c r="A1575" t="s">
        <v>8272</v>
      </c>
      <c r="B1575" s="164" t="s">
        <v>10476</v>
      </c>
      <c r="C1575" t="s">
        <v>7503</v>
      </c>
      <c r="D1575" t="s">
        <v>0</v>
      </c>
      <c r="E1575">
        <v>40720</v>
      </c>
      <c r="F1575" t="s">
        <v>6776</v>
      </c>
      <c r="G1575" t="s">
        <v>6777</v>
      </c>
      <c r="H1575" s="2">
        <v>0</v>
      </c>
      <c r="I1575" s="2">
        <v>0</v>
      </c>
      <c r="J1575" s="2">
        <v>0</v>
      </c>
      <c r="K1575" s="14">
        <v>13.06</v>
      </c>
      <c r="L1575" s="2">
        <v>0</v>
      </c>
      <c r="M1575" s="2">
        <v>0</v>
      </c>
      <c r="N1575" s="2">
        <v>0</v>
      </c>
      <c r="O1575" s="2">
        <v>1.6978000000000002</v>
      </c>
      <c r="P1575" s="2">
        <v>14.757800000000001</v>
      </c>
      <c r="Q1575"/>
      <c r="R1575">
        <v>0</v>
      </c>
      <c r="S1575">
        <v>0</v>
      </c>
      <c r="T1575">
        <v>0</v>
      </c>
      <c r="U1575">
        <v>0</v>
      </c>
      <c r="V1575" t="s">
        <v>7830</v>
      </c>
      <c r="Y1575" s="2"/>
    </row>
    <row r="1576" spans="1:25" ht="15.75" hidden="1" thickBot="1" x14ac:dyDescent="0.3">
      <c r="A1576" t="s">
        <v>8272</v>
      </c>
      <c r="B1576" s="164" t="s">
        <v>10476</v>
      </c>
      <c r="C1576" t="s">
        <v>7503</v>
      </c>
      <c r="D1576" t="s">
        <v>0</v>
      </c>
      <c r="E1576">
        <v>27139</v>
      </c>
      <c r="F1576" t="s">
        <v>8931</v>
      </c>
      <c r="G1576" t="s">
        <v>10459</v>
      </c>
      <c r="H1576" s="2">
        <v>0</v>
      </c>
      <c r="I1576" s="2">
        <v>0</v>
      </c>
      <c r="J1576" s="2">
        <v>0</v>
      </c>
      <c r="K1576" s="14">
        <v>22.5</v>
      </c>
      <c r="L1576" s="2">
        <v>0</v>
      </c>
      <c r="M1576" s="2">
        <v>0</v>
      </c>
      <c r="N1576" s="2">
        <v>0</v>
      </c>
      <c r="O1576" s="2">
        <v>2.9250000000000003</v>
      </c>
      <c r="P1576" s="2">
        <v>25.425000000000001</v>
      </c>
      <c r="Q1576"/>
      <c r="R1576">
        <v>0</v>
      </c>
      <c r="S1576">
        <v>0</v>
      </c>
      <c r="T1576">
        <v>0</v>
      </c>
      <c r="U1576">
        <v>0</v>
      </c>
      <c r="V1576" t="s">
        <v>7830</v>
      </c>
      <c r="Y1576" s="2"/>
    </row>
    <row r="1577" spans="1:25" ht="15.75" hidden="1" thickBot="1" x14ac:dyDescent="0.3">
      <c r="A1577" t="s">
        <v>8272</v>
      </c>
      <c r="B1577" s="164" t="s">
        <v>10476</v>
      </c>
      <c r="C1577" t="s">
        <v>7503</v>
      </c>
      <c r="D1577" t="s">
        <v>0</v>
      </c>
      <c r="E1577">
        <v>27137</v>
      </c>
      <c r="F1577" t="s">
        <v>8931</v>
      </c>
      <c r="G1577" t="s">
        <v>10459</v>
      </c>
      <c r="H1577" s="2">
        <v>0</v>
      </c>
      <c r="I1577" s="2">
        <v>0</v>
      </c>
      <c r="J1577" s="2">
        <v>0</v>
      </c>
      <c r="K1577" s="14">
        <v>57</v>
      </c>
      <c r="L1577" s="2">
        <v>0</v>
      </c>
      <c r="M1577" s="2">
        <v>0</v>
      </c>
      <c r="N1577" s="2">
        <v>0</v>
      </c>
      <c r="O1577" s="2">
        <v>7.41</v>
      </c>
      <c r="P1577" s="2">
        <v>64.41</v>
      </c>
      <c r="Q1577"/>
      <c r="R1577">
        <v>0</v>
      </c>
      <c r="S1577">
        <v>0</v>
      </c>
      <c r="T1577">
        <v>0</v>
      </c>
      <c r="U1577">
        <v>0</v>
      </c>
      <c r="V1577" t="s">
        <v>7830</v>
      </c>
      <c r="Y1577" s="2"/>
    </row>
    <row r="1578" spans="1:25" ht="15.75" hidden="1" thickBot="1" x14ac:dyDescent="0.3">
      <c r="A1578" t="s">
        <v>8272</v>
      </c>
      <c r="B1578" s="164" t="s">
        <v>10480</v>
      </c>
      <c r="C1578" t="s">
        <v>10024</v>
      </c>
      <c r="D1578" t="s">
        <v>0</v>
      </c>
      <c r="E1578" t="s">
        <v>10481</v>
      </c>
      <c r="F1578" t="s">
        <v>2323</v>
      </c>
      <c r="G1578" t="s">
        <v>2324</v>
      </c>
      <c r="H1578" s="2">
        <v>0</v>
      </c>
      <c r="I1578" s="2">
        <v>0</v>
      </c>
      <c r="J1578" s="2">
        <v>0</v>
      </c>
      <c r="K1578" s="14">
        <v>10.56</v>
      </c>
      <c r="L1578" s="2">
        <v>0</v>
      </c>
      <c r="M1578" s="2">
        <v>0</v>
      </c>
      <c r="N1578" s="2">
        <v>0</v>
      </c>
      <c r="O1578" s="2">
        <v>1.3728</v>
      </c>
      <c r="P1578" s="2">
        <v>11.9328</v>
      </c>
      <c r="Q1578"/>
      <c r="R1578">
        <v>0</v>
      </c>
      <c r="S1578">
        <v>0</v>
      </c>
      <c r="T1578">
        <v>0</v>
      </c>
      <c r="U1578">
        <v>0</v>
      </c>
      <c r="V1578" t="s">
        <v>7830</v>
      </c>
      <c r="Y1578" s="2"/>
    </row>
    <row r="1579" spans="1:25" ht="15.75" hidden="1" thickBot="1" x14ac:dyDescent="0.3">
      <c r="A1579" t="s">
        <v>8272</v>
      </c>
      <c r="B1579" s="164" t="s">
        <v>10480</v>
      </c>
      <c r="C1579" t="s">
        <v>10024</v>
      </c>
      <c r="D1579" t="s">
        <v>0</v>
      </c>
      <c r="E1579" t="s">
        <v>10482</v>
      </c>
      <c r="F1579" t="s">
        <v>2323</v>
      </c>
      <c r="G1579" t="s">
        <v>2324</v>
      </c>
      <c r="H1579" s="2">
        <v>0</v>
      </c>
      <c r="I1579" s="2">
        <v>0</v>
      </c>
      <c r="J1579" s="2">
        <v>0</v>
      </c>
      <c r="K1579" s="14">
        <v>0.96</v>
      </c>
      <c r="L1579" s="2">
        <v>0</v>
      </c>
      <c r="M1579" s="2">
        <v>0</v>
      </c>
      <c r="N1579" s="2">
        <v>0</v>
      </c>
      <c r="O1579" s="2">
        <v>0.12479999999999999</v>
      </c>
      <c r="P1579" s="2">
        <v>1.0848</v>
      </c>
      <c r="Q1579"/>
      <c r="R1579">
        <v>0</v>
      </c>
      <c r="S1579">
        <v>0</v>
      </c>
      <c r="T1579">
        <v>0</v>
      </c>
      <c r="U1579">
        <v>0</v>
      </c>
      <c r="V1579" t="s">
        <v>7830</v>
      </c>
      <c r="Y1579" s="2"/>
    </row>
    <row r="1580" spans="1:25" ht="15.75" hidden="1" thickBot="1" x14ac:dyDescent="0.3">
      <c r="A1580" t="s">
        <v>8272</v>
      </c>
      <c r="B1580" s="164" t="s">
        <v>10480</v>
      </c>
      <c r="C1580" t="s">
        <v>10024</v>
      </c>
      <c r="D1580" t="s">
        <v>0</v>
      </c>
      <c r="E1580" t="s">
        <v>10483</v>
      </c>
      <c r="F1580" t="s">
        <v>2323</v>
      </c>
      <c r="G1580" t="s">
        <v>2324</v>
      </c>
      <c r="H1580" s="2">
        <v>0</v>
      </c>
      <c r="I1580" s="2">
        <v>0</v>
      </c>
      <c r="J1580" s="2">
        <v>0</v>
      </c>
      <c r="K1580" s="14">
        <v>2.33</v>
      </c>
      <c r="L1580" s="2">
        <v>0</v>
      </c>
      <c r="M1580" s="2">
        <v>0</v>
      </c>
      <c r="N1580" s="2">
        <v>0</v>
      </c>
      <c r="O1580" s="2">
        <v>0.3029</v>
      </c>
      <c r="P1580" s="2">
        <v>2.6329000000000002</v>
      </c>
      <c r="Q1580"/>
      <c r="R1580">
        <v>0</v>
      </c>
      <c r="S1580">
        <v>0</v>
      </c>
      <c r="T1580">
        <v>0</v>
      </c>
      <c r="U1580">
        <v>0</v>
      </c>
      <c r="V1580" t="s">
        <v>7830</v>
      </c>
      <c r="Y1580" s="2"/>
    </row>
    <row r="1581" spans="1:25" ht="15.75" hidden="1" thickBot="1" x14ac:dyDescent="0.3">
      <c r="A1581" t="s">
        <v>8272</v>
      </c>
      <c r="B1581" s="164" t="s">
        <v>10480</v>
      </c>
      <c r="C1581" t="s">
        <v>10024</v>
      </c>
      <c r="D1581" t="s">
        <v>0</v>
      </c>
      <c r="E1581" t="s">
        <v>10484</v>
      </c>
      <c r="F1581" t="s">
        <v>2609</v>
      </c>
      <c r="G1581" t="s">
        <v>10485</v>
      </c>
      <c r="H1581" s="2">
        <v>0</v>
      </c>
      <c r="I1581" s="2">
        <v>0</v>
      </c>
      <c r="J1581" s="2">
        <v>0</v>
      </c>
      <c r="K1581" s="14">
        <v>36</v>
      </c>
      <c r="L1581" s="2">
        <v>0</v>
      </c>
      <c r="M1581" s="2">
        <v>0</v>
      </c>
      <c r="N1581" s="2">
        <v>0</v>
      </c>
      <c r="O1581" s="2">
        <v>4.68</v>
      </c>
      <c r="P1581" s="2">
        <v>40.68</v>
      </c>
      <c r="Q1581"/>
      <c r="R1581">
        <v>0</v>
      </c>
      <c r="S1581">
        <v>0</v>
      </c>
      <c r="T1581">
        <v>0</v>
      </c>
      <c r="U1581">
        <v>0</v>
      </c>
      <c r="V1581" t="s">
        <v>7830</v>
      </c>
      <c r="Y1581" s="2"/>
    </row>
    <row r="1582" spans="1:25" ht="15.75" hidden="1" thickBot="1" x14ac:dyDescent="0.3">
      <c r="A1582" t="s">
        <v>8272</v>
      </c>
      <c r="B1582" s="164" t="s">
        <v>10480</v>
      </c>
      <c r="C1582" t="s">
        <v>7503</v>
      </c>
      <c r="D1582" t="s">
        <v>0</v>
      </c>
      <c r="E1582">
        <v>18478</v>
      </c>
      <c r="F1582" t="s">
        <v>8881</v>
      </c>
      <c r="G1582" t="s">
        <v>10457</v>
      </c>
      <c r="H1582" s="2">
        <v>0</v>
      </c>
      <c r="I1582" s="2">
        <v>0</v>
      </c>
      <c r="J1582" s="2">
        <v>0</v>
      </c>
      <c r="K1582" s="14">
        <v>15</v>
      </c>
      <c r="L1582" s="2">
        <v>0</v>
      </c>
      <c r="M1582" s="2">
        <v>0</v>
      </c>
      <c r="N1582" s="2">
        <v>0</v>
      </c>
      <c r="O1582" s="2">
        <v>1.9500000000000002</v>
      </c>
      <c r="P1582" s="2">
        <v>16.95</v>
      </c>
      <c r="Q1582"/>
      <c r="R1582">
        <v>0</v>
      </c>
      <c r="S1582">
        <v>0</v>
      </c>
      <c r="T1582">
        <v>0</v>
      </c>
      <c r="U1582">
        <v>0</v>
      </c>
      <c r="V1582" t="s">
        <v>7830</v>
      </c>
      <c r="Y1582" s="2"/>
    </row>
    <row r="1583" spans="1:25" ht="15.75" hidden="1" thickBot="1" x14ac:dyDescent="0.3">
      <c r="A1583" t="s">
        <v>8272</v>
      </c>
      <c r="B1583" s="164" t="s">
        <v>10480</v>
      </c>
      <c r="C1583" t="s">
        <v>7503</v>
      </c>
      <c r="D1583" t="s">
        <v>0</v>
      </c>
      <c r="E1583">
        <v>27109</v>
      </c>
      <c r="F1583" t="s">
        <v>8931</v>
      </c>
      <c r="G1583" t="s">
        <v>10459</v>
      </c>
      <c r="H1583" s="2">
        <v>0</v>
      </c>
      <c r="I1583" s="2">
        <v>0</v>
      </c>
      <c r="J1583" s="2">
        <v>0</v>
      </c>
      <c r="K1583" s="14">
        <v>33</v>
      </c>
      <c r="L1583" s="2">
        <v>0</v>
      </c>
      <c r="M1583" s="2">
        <v>0</v>
      </c>
      <c r="N1583" s="2">
        <v>0</v>
      </c>
      <c r="O1583" s="2">
        <v>4.29</v>
      </c>
      <c r="P1583" s="2">
        <v>37.29</v>
      </c>
      <c r="Q1583"/>
      <c r="R1583">
        <v>0</v>
      </c>
      <c r="S1583">
        <v>0</v>
      </c>
      <c r="T1583">
        <v>0</v>
      </c>
      <c r="U1583">
        <v>0</v>
      </c>
      <c r="V1583" t="s">
        <v>7830</v>
      </c>
      <c r="Y1583" s="2"/>
    </row>
    <row r="1584" spans="1:25" ht="15.75" hidden="1" thickBot="1" x14ac:dyDescent="0.3">
      <c r="A1584" t="s">
        <v>8272</v>
      </c>
      <c r="B1584" s="164" t="s">
        <v>10480</v>
      </c>
      <c r="C1584" t="s">
        <v>7503</v>
      </c>
      <c r="D1584" t="s">
        <v>0</v>
      </c>
      <c r="E1584">
        <v>2975</v>
      </c>
      <c r="F1584" t="s">
        <v>8847</v>
      </c>
      <c r="G1584" t="s">
        <v>10458</v>
      </c>
      <c r="H1584" s="2">
        <v>0</v>
      </c>
      <c r="I1584" s="2">
        <v>0</v>
      </c>
      <c r="J1584" s="2">
        <v>0</v>
      </c>
      <c r="K1584" s="14">
        <v>6.73</v>
      </c>
      <c r="L1584" s="2">
        <v>0</v>
      </c>
      <c r="M1584" s="2">
        <v>0</v>
      </c>
      <c r="N1584" s="2">
        <v>0</v>
      </c>
      <c r="O1584" s="2">
        <v>0.87490000000000012</v>
      </c>
      <c r="P1584" s="2">
        <v>7.6049000000000007</v>
      </c>
      <c r="Q1584"/>
      <c r="R1584">
        <v>0</v>
      </c>
      <c r="S1584">
        <v>0</v>
      </c>
      <c r="T1584">
        <v>0</v>
      </c>
      <c r="U1584">
        <v>0</v>
      </c>
      <c r="V1584" t="s">
        <v>7830</v>
      </c>
      <c r="Y1584" s="2"/>
    </row>
    <row r="1585" spans="1:25" ht="15.75" hidden="1" thickBot="1" x14ac:dyDescent="0.3">
      <c r="A1585" t="s">
        <v>8272</v>
      </c>
      <c r="B1585" s="164" t="s">
        <v>10480</v>
      </c>
      <c r="C1585" t="s">
        <v>7503</v>
      </c>
      <c r="D1585" t="s">
        <v>0</v>
      </c>
      <c r="E1585">
        <v>33879</v>
      </c>
      <c r="F1585" t="s">
        <v>8977</v>
      </c>
      <c r="G1585" t="s">
        <v>10451</v>
      </c>
      <c r="H1585" s="2">
        <v>1.57</v>
      </c>
      <c r="I1585" s="2">
        <v>0</v>
      </c>
      <c r="J1585" s="2">
        <v>0</v>
      </c>
      <c r="K1585" s="14">
        <v>16.309999999999999</v>
      </c>
      <c r="L1585" s="2">
        <v>0</v>
      </c>
      <c r="M1585" s="2">
        <v>0</v>
      </c>
      <c r="N1585" s="2">
        <v>0</v>
      </c>
      <c r="O1585" s="2">
        <v>2.1202999999999999</v>
      </c>
      <c r="P1585" s="2">
        <v>20.000299999999999</v>
      </c>
      <c r="Q1585"/>
      <c r="R1585">
        <v>0</v>
      </c>
      <c r="S1585">
        <v>0</v>
      </c>
      <c r="T1585">
        <v>0</v>
      </c>
      <c r="U1585">
        <v>0</v>
      </c>
      <c r="V1585" t="s">
        <v>7830</v>
      </c>
      <c r="Y1585" s="2"/>
    </row>
    <row r="1586" spans="1:25" ht="15.75" hidden="1" thickBot="1" x14ac:dyDescent="0.3">
      <c r="A1586" t="s">
        <v>8272</v>
      </c>
      <c r="B1586" s="164" t="s">
        <v>10480</v>
      </c>
      <c r="C1586" t="s">
        <v>7503</v>
      </c>
      <c r="D1586" t="s">
        <v>0</v>
      </c>
      <c r="E1586">
        <v>40621</v>
      </c>
      <c r="F1586" t="s">
        <v>6776</v>
      </c>
      <c r="G1586" t="s">
        <v>6777</v>
      </c>
      <c r="H1586" s="2">
        <v>0</v>
      </c>
      <c r="I1586" s="2">
        <v>0</v>
      </c>
      <c r="J1586" s="2">
        <v>0</v>
      </c>
      <c r="K1586" s="14">
        <v>105.78</v>
      </c>
      <c r="L1586" s="2">
        <v>0</v>
      </c>
      <c r="M1586" s="2">
        <v>0</v>
      </c>
      <c r="N1586" s="2">
        <v>0</v>
      </c>
      <c r="O1586" s="2">
        <v>13.7514</v>
      </c>
      <c r="P1586" s="2">
        <v>119.5314</v>
      </c>
      <c r="Q1586"/>
      <c r="R1586">
        <v>0</v>
      </c>
      <c r="S1586">
        <v>0</v>
      </c>
      <c r="T1586">
        <v>0</v>
      </c>
      <c r="U1586">
        <v>0</v>
      </c>
      <c r="V1586" t="s">
        <v>7830</v>
      </c>
      <c r="Y1586" s="2"/>
    </row>
    <row r="1587" spans="1:25" ht="15.75" hidden="1" thickBot="1" x14ac:dyDescent="0.3">
      <c r="A1587" t="s">
        <v>8272</v>
      </c>
      <c r="B1587" s="164" t="s">
        <v>10480</v>
      </c>
      <c r="C1587" t="s">
        <v>10024</v>
      </c>
      <c r="D1587" t="s">
        <v>0</v>
      </c>
      <c r="E1587" t="s">
        <v>10486</v>
      </c>
      <c r="F1587" t="s">
        <v>2609</v>
      </c>
      <c r="G1587" t="s">
        <v>10485</v>
      </c>
      <c r="H1587" s="2">
        <v>0</v>
      </c>
      <c r="I1587" s="2">
        <v>0</v>
      </c>
      <c r="J1587" s="2">
        <v>0</v>
      </c>
      <c r="K1587" s="14">
        <v>36</v>
      </c>
      <c r="L1587" s="2">
        <v>0</v>
      </c>
      <c r="M1587" s="2">
        <v>0</v>
      </c>
      <c r="N1587" s="2">
        <v>0</v>
      </c>
      <c r="O1587" s="2">
        <v>4.68</v>
      </c>
      <c r="P1587" s="2">
        <v>40.68</v>
      </c>
      <c r="Q1587"/>
      <c r="R1587">
        <v>0</v>
      </c>
      <c r="S1587">
        <v>0</v>
      </c>
      <c r="T1587">
        <v>0</v>
      </c>
      <c r="U1587">
        <v>0</v>
      </c>
      <c r="V1587" t="s">
        <v>7830</v>
      </c>
      <c r="Y1587" s="2"/>
    </row>
    <row r="1588" spans="1:25" ht="15.75" hidden="1" thickBot="1" x14ac:dyDescent="0.3">
      <c r="A1588" t="s">
        <v>8272</v>
      </c>
      <c r="B1588" s="164" t="s">
        <v>9964</v>
      </c>
      <c r="C1588" t="s">
        <v>10024</v>
      </c>
      <c r="D1588" t="s">
        <v>0</v>
      </c>
      <c r="E1588" t="s">
        <v>10487</v>
      </c>
      <c r="F1588" t="s">
        <v>1328</v>
      </c>
      <c r="G1588" t="s">
        <v>1329</v>
      </c>
      <c r="H1588" s="2">
        <v>0</v>
      </c>
      <c r="I1588" s="2">
        <v>0</v>
      </c>
      <c r="J1588" s="2">
        <v>0</v>
      </c>
      <c r="K1588" s="14">
        <v>10.62</v>
      </c>
      <c r="L1588" s="2">
        <v>0</v>
      </c>
      <c r="M1588" s="2">
        <v>0</v>
      </c>
      <c r="N1588" s="2">
        <v>0</v>
      </c>
      <c r="O1588" s="2">
        <v>1.3806</v>
      </c>
      <c r="P1588" s="2">
        <v>12.000599999999999</v>
      </c>
      <c r="Q1588"/>
      <c r="R1588">
        <v>0</v>
      </c>
      <c r="S1588">
        <v>0</v>
      </c>
      <c r="T1588">
        <v>0</v>
      </c>
      <c r="U1588">
        <v>0</v>
      </c>
      <c r="V1588" t="s">
        <v>7830</v>
      </c>
      <c r="Y1588" s="2"/>
    </row>
    <row r="1589" spans="1:25" ht="15.75" hidden="1" thickBot="1" x14ac:dyDescent="0.3">
      <c r="A1589" t="s">
        <v>8272</v>
      </c>
      <c r="B1589" s="164" t="s">
        <v>9964</v>
      </c>
      <c r="C1589" t="s">
        <v>7503</v>
      </c>
      <c r="D1589" t="s">
        <v>0</v>
      </c>
      <c r="E1589">
        <v>3338</v>
      </c>
      <c r="F1589" t="s">
        <v>8877</v>
      </c>
      <c r="G1589" t="s">
        <v>10488</v>
      </c>
      <c r="H1589" s="2">
        <v>0</v>
      </c>
      <c r="I1589" s="2">
        <v>0</v>
      </c>
      <c r="J1589" s="2">
        <v>0</v>
      </c>
      <c r="K1589" s="14">
        <v>34.96</v>
      </c>
      <c r="L1589" s="2">
        <v>0</v>
      </c>
      <c r="M1589" s="2">
        <v>0</v>
      </c>
      <c r="N1589" s="2">
        <v>0</v>
      </c>
      <c r="O1589" s="2">
        <v>4.5448000000000004</v>
      </c>
      <c r="P1589" s="2">
        <v>39.504800000000003</v>
      </c>
      <c r="Q1589"/>
      <c r="R1589">
        <v>0</v>
      </c>
      <c r="S1589">
        <v>0</v>
      </c>
      <c r="T1589">
        <v>0</v>
      </c>
      <c r="U1589">
        <v>0</v>
      </c>
      <c r="V1589" t="s">
        <v>7830</v>
      </c>
      <c r="Y1589" s="2"/>
    </row>
    <row r="1590" spans="1:25" ht="15.75" hidden="1" thickBot="1" x14ac:dyDescent="0.3">
      <c r="A1590" t="s">
        <v>8272</v>
      </c>
      <c r="B1590" s="164" t="s">
        <v>9964</v>
      </c>
      <c r="C1590" t="s">
        <v>7503</v>
      </c>
      <c r="D1590" t="s">
        <v>0</v>
      </c>
      <c r="E1590">
        <v>2493</v>
      </c>
      <c r="F1590" t="s">
        <v>10133</v>
      </c>
      <c r="G1590" t="s">
        <v>10489</v>
      </c>
      <c r="H1590" s="2">
        <v>0</v>
      </c>
      <c r="I1590" s="2">
        <v>0</v>
      </c>
      <c r="J1590" s="2">
        <v>0</v>
      </c>
      <c r="K1590" s="14">
        <v>38.520000000000003</v>
      </c>
      <c r="L1590" s="2">
        <v>0</v>
      </c>
      <c r="M1590" s="2">
        <v>0</v>
      </c>
      <c r="N1590" s="2">
        <v>0</v>
      </c>
      <c r="O1590" s="2">
        <v>5.0076000000000009</v>
      </c>
      <c r="P1590" s="2">
        <v>43.527600000000007</v>
      </c>
      <c r="Q1590"/>
      <c r="R1590">
        <v>0</v>
      </c>
      <c r="S1590">
        <v>0</v>
      </c>
      <c r="T1590">
        <v>0</v>
      </c>
      <c r="U1590">
        <v>0</v>
      </c>
      <c r="V1590" t="s">
        <v>7830</v>
      </c>
      <c r="Y1590" s="2"/>
    </row>
    <row r="1591" spans="1:25" ht="15.75" hidden="1" thickBot="1" x14ac:dyDescent="0.3">
      <c r="A1591" t="s">
        <v>8272</v>
      </c>
      <c r="B1591" s="164" t="s">
        <v>9964</v>
      </c>
      <c r="C1591" t="s">
        <v>7503</v>
      </c>
      <c r="D1591" t="s">
        <v>0</v>
      </c>
      <c r="E1591">
        <v>4862</v>
      </c>
      <c r="F1591" t="s">
        <v>6674</v>
      </c>
      <c r="G1591" t="s">
        <v>6675</v>
      </c>
      <c r="H1591" s="2">
        <v>0</v>
      </c>
      <c r="I1591" s="2">
        <v>0</v>
      </c>
      <c r="J1591" s="2">
        <v>0</v>
      </c>
      <c r="K1591" s="14">
        <v>26.9</v>
      </c>
      <c r="L1591" s="2">
        <v>0</v>
      </c>
      <c r="M1591" s="2">
        <v>0</v>
      </c>
      <c r="N1591" s="2">
        <v>0</v>
      </c>
      <c r="O1591" s="2">
        <v>3.4969999999999999</v>
      </c>
      <c r="P1591" s="2">
        <v>30.396999999999998</v>
      </c>
      <c r="Q1591"/>
      <c r="R1591">
        <v>0</v>
      </c>
      <c r="S1591">
        <v>0</v>
      </c>
      <c r="T1591">
        <v>0</v>
      </c>
      <c r="U1591">
        <v>0</v>
      </c>
      <c r="V1591" t="s">
        <v>7830</v>
      </c>
      <c r="Y1591" s="2"/>
    </row>
    <row r="1592" spans="1:25" ht="15.75" hidden="1" thickBot="1" x14ac:dyDescent="0.3">
      <c r="A1592" t="s">
        <v>8272</v>
      </c>
      <c r="B1592" s="164" t="s">
        <v>10490</v>
      </c>
      <c r="C1592" t="s">
        <v>7503</v>
      </c>
      <c r="D1592" t="s">
        <v>0</v>
      </c>
      <c r="E1592">
        <v>406149</v>
      </c>
      <c r="F1592" t="s">
        <v>2128</v>
      </c>
      <c r="G1592" t="s">
        <v>2129</v>
      </c>
      <c r="H1592" s="2">
        <v>0</v>
      </c>
      <c r="I1592" s="2">
        <v>0</v>
      </c>
      <c r="J1592" s="2">
        <v>0</v>
      </c>
      <c r="K1592" s="14">
        <v>54.85</v>
      </c>
      <c r="L1592" s="2">
        <v>0</v>
      </c>
      <c r="M1592" s="2">
        <v>0</v>
      </c>
      <c r="N1592" s="2">
        <v>0</v>
      </c>
      <c r="O1592" s="2">
        <v>7.1305000000000005</v>
      </c>
      <c r="P1592" s="2">
        <v>61.980499999999999</v>
      </c>
      <c r="Q1592"/>
      <c r="R1592">
        <v>0</v>
      </c>
      <c r="S1592">
        <v>0</v>
      </c>
      <c r="T1592">
        <v>0</v>
      </c>
      <c r="U1592">
        <v>0</v>
      </c>
      <c r="V1592" t="s">
        <v>7830</v>
      </c>
      <c r="Y1592" s="2"/>
    </row>
    <row r="1593" spans="1:25" ht="15.75" hidden="1" thickBot="1" x14ac:dyDescent="0.3">
      <c r="A1593" t="s">
        <v>8272</v>
      </c>
      <c r="B1593" s="164" t="s">
        <v>10491</v>
      </c>
      <c r="C1593" t="s">
        <v>7503</v>
      </c>
      <c r="D1593" t="s">
        <v>0</v>
      </c>
      <c r="E1593">
        <v>33708</v>
      </c>
      <c r="F1593" t="s">
        <v>8977</v>
      </c>
      <c r="G1593" t="s">
        <v>10451</v>
      </c>
      <c r="H1593" s="2">
        <v>2.02</v>
      </c>
      <c r="I1593" s="2">
        <v>0</v>
      </c>
      <c r="J1593" s="2">
        <v>0</v>
      </c>
      <c r="K1593" s="14">
        <v>20.34</v>
      </c>
      <c r="L1593" s="2">
        <v>0</v>
      </c>
      <c r="M1593" s="2">
        <v>0</v>
      </c>
      <c r="N1593" s="2">
        <v>0</v>
      </c>
      <c r="O1593" s="2">
        <v>2.6442000000000001</v>
      </c>
      <c r="P1593" s="2">
        <v>25.004200000000001</v>
      </c>
      <c r="Q1593"/>
      <c r="R1593">
        <v>0</v>
      </c>
      <c r="S1593">
        <v>0</v>
      </c>
      <c r="T1593">
        <v>0</v>
      </c>
      <c r="U1593">
        <v>0</v>
      </c>
      <c r="V1593" t="s">
        <v>7830</v>
      </c>
      <c r="Y1593" s="2"/>
    </row>
    <row r="1594" spans="1:25" ht="15.75" hidden="1" thickBot="1" x14ac:dyDescent="0.3">
      <c r="A1594" t="s">
        <v>8272</v>
      </c>
      <c r="B1594" s="164" t="s">
        <v>9963</v>
      </c>
      <c r="C1594" t="s">
        <v>10024</v>
      </c>
      <c r="D1594" t="s">
        <v>0</v>
      </c>
      <c r="E1594" t="s">
        <v>10492</v>
      </c>
      <c r="F1594" t="s">
        <v>2323</v>
      </c>
      <c r="G1594" t="s">
        <v>2324</v>
      </c>
      <c r="H1594" s="2">
        <v>0</v>
      </c>
      <c r="I1594" s="2">
        <v>0</v>
      </c>
      <c r="J1594" s="2">
        <v>0</v>
      </c>
      <c r="K1594" s="14">
        <v>9.3000000000000007</v>
      </c>
      <c r="L1594" s="2">
        <v>0</v>
      </c>
      <c r="M1594" s="2">
        <v>0</v>
      </c>
      <c r="N1594" s="2">
        <v>0</v>
      </c>
      <c r="O1594" s="2">
        <v>1.2090000000000001</v>
      </c>
      <c r="P1594" s="2">
        <v>10.509</v>
      </c>
      <c r="Q1594"/>
      <c r="R1594">
        <v>0</v>
      </c>
      <c r="S1594">
        <v>0</v>
      </c>
      <c r="T1594">
        <v>0</v>
      </c>
      <c r="U1594">
        <v>0</v>
      </c>
      <c r="V1594" t="s">
        <v>7830</v>
      </c>
      <c r="Y1594" s="2"/>
    </row>
    <row r="1595" spans="1:25" ht="15.75" hidden="1" thickBot="1" x14ac:dyDescent="0.3">
      <c r="A1595" t="s">
        <v>8272</v>
      </c>
      <c r="B1595" s="164" t="s">
        <v>9963</v>
      </c>
      <c r="C1595" t="s">
        <v>10024</v>
      </c>
      <c r="D1595" t="s">
        <v>0</v>
      </c>
      <c r="E1595" t="s">
        <v>10493</v>
      </c>
      <c r="F1595" t="s">
        <v>2609</v>
      </c>
      <c r="G1595" t="s">
        <v>10485</v>
      </c>
      <c r="H1595" s="2">
        <v>0</v>
      </c>
      <c r="I1595" s="2">
        <v>0</v>
      </c>
      <c r="J1595" s="2">
        <v>0</v>
      </c>
      <c r="K1595" s="14">
        <v>13.82</v>
      </c>
      <c r="L1595" s="2">
        <v>0</v>
      </c>
      <c r="M1595" s="2">
        <v>0</v>
      </c>
      <c r="N1595" s="2">
        <v>0</v>
      </c>
      <c r="O1595" s="2">
        <v>1.7966000000000002</v>
      </c>
      <c r="P1595" s="2">
        <v>15.6166</v>
      </c>
      <c r="Q1595"/>
      <c r="R1595">
        <v>0</v>
      </c>
      <c r="S1595">
        <v>0</v>
      </c>
      <c r="T1595">
        <v>0</v>
      </c>
      <c r="U1595">
        <v>0</v>
      </c>
      <c r="V1595" t="s">
        <v>7830</v>
      </c>
      <c r="Y1595" s="2"/>
    </row>
    <row r="1596" spans="1:25" ht="15.75" hidden="1" thickBot="1" x14ac:dyDescent="0.3">
      <c r="A1596" t="s">
        <v>8272</v>
      </c>
      <c r="B1596" s="164" t="s">
        <v>9963</v>
      </c>
      <c r="C1596" t="s">
        <v>7503</v>
      </c>
      <c r="D1596" t="s">
        <v>0</v>
      </c>
      <c r="E1596">
        <v>27024</v>
      </c>
      <c r="F1596" t="s">
        <v>8931</v>
      </c>
      <c r="G1596" t="s">
        <v>10459</v>
      </c>
      <c r="H1596" s="2">
        <v>0</v>
      </c>
      <c r="I1596" s="2">
        <v>0</v>
      </c>
      <c r="J1596" s="2">
        <v>0</v>
      </c>
      <c r="K1596" s="14">
        <v>13.5</v>
      </c>
      <c r="L1596" s="2">
        <v>0</v>
      </c>
      <c r="M1596" s="2">
        <v>0</v>
      </c>
      <c r="N1596" s="2">
        <v>0</v>
      </c>
      <c r="O1596" s="2">
        <v>1.7550000000000001</v>
      </c>
      <c r="P1596" s="2">
        <v>15.255000000000001</v>
      </c>
      <c r="Q1596"/>
      <c r="R1596">
        <v>0</v>
      </c>
      <c r="S1596">
        <v>0</v>
      </c>
      <c r="T1596">
        <v>0</v>
      </c>
      <c r="U1596">
        <v>0</v>
      </c>
      <c r="V1596" t="s">
        <v>7830</v>
      </c>
      <c r="Y1596" s="2"/>
    </row>
    <row r="1597" spans="1:25" ht="15.75" hidden="1" thickBot="1" x14ac:dyDescent="0.3">
      <c r="A1597" t="s">
        <v>8272</v>
      </c>
      <c r="B1597" s="164" t="s">
        <v>9963</v>
      </c>
      <c r="C1597" t="s">
        <v>7503</v>
      </c>
      <c r="D1597" t="s">
        <v>0</v>
      </c>
      <c r="E1597">
        <v>40526</v>
      </c>
      <c r="F1597" t="s">
        <v>6776</v>
      </c>
      <c r="G1597" t="s">
        <v>6777</v>
      </c>
      <c r="H1597" s="2">
        <v>0</v>
      </c>
      <c r="I1597" s="2">
        <v>0</v>
      </c>
      <c r="J1597" s="2">
        <v>0</v>
      </c>
      <c r="K1597" s="14">
        <v>96.12</v>
      </c>
      <c r="L1597" s="2">
        <v>0</v>
      </c>
      <c r="M1597" s="2">
        <v>0</v>
      </c>
      <c r="N1597" s="2">
        <v>0</v>
      </c>
      <c r="O1597" s="2">
        <v>12.495600000000001</v>
      </c>
      <c r="P1597" s="2">
        <v>108.6156</v>
      </c>
      <c r="Q1597"/>
      <c r="R1597">
        <v>0</v>
      </c>
      <c r="S1597">
        <v>0</v>
      </c>
      <c r="T1597">
        <v>0</v>
      </c>
      <c r="U1597">
        <v>0</v>
      </c>
      <c r="V1597" t="s">
        <v>7830</v>
      </c>
      <c r="Y1597" s="2"/>
    </row>
    <row r="1598" spans="1:25" ht="15.75" hidden="1" thickBot="1" x14ac:dyDescent="0.3">
      <c r="A1598" t="s">
        <v>8272</v>
      </c>
      <c r="B1598" s="164" t="s">
        <v>9963</v>
      </c>
      <c r="C1598" t="s">
        <v>7503</v>
      </c>
      <c r="D1598" t="s">
        <v>0</v>
      </c>
      <c r="E1598">
        <v>39502</v>
      </c>
      <c r="F1598" t="s">
        <v>1448</v>
      </c>
      <c r="G1598" t="s">
        <v>1449</v>
      </c>
      <c r="H1598" s="2">
        <v>1.2000000000000002</v>
      </c>
      <c r="I1598" s="2">
        <v>0</v>
      </c>
      <c r="J1598" s="2">
        <v>0</v>
      </c>
      <c r="K1598" s="14">
        <v>12.21</v>
      </c>
      <c r="L1598" s="2">
        <v>0</v>
      </c>
      <c r="M1598" s="2">
        <v>0</v>
      </c>
      <c r="N1598" s="2">
        <v>0</v>
      </c>
      <c r="O1598" s="2">
        <v>1.5873000000000002</v>
      </c>
      <c r="P1598" s="2">
        <v>14.997300000000001</v>
      </c>
      <c r="Q1598"/>
      <c r="R1598">
        <v>0</v>
      </c>
      <c r="S1598">
        <v>0</v>
      </c>
      <c r="T1598">
        <v>0</v>
      </c>
      <c r="U1598">
        <v>0</v>
      </c>
      <c r="V1598" t="s">
        <v>7830</v>
      </c>
      <c r="Y1598" s="2"/>
    </row>
    <row r="1599" spans="1:25" ht="15.75" hidden="1" thickBot="1" x14ac:dyDescent="0.3">
      <c r="A1599" t="s">
        <v>8272</v>
      </c>
      <c r="B1599" s="164" t="s">
        <v>10494</v>
      </c>
      <c r="C1599" t="s">
        <v>10024</v>
      </c>
      <c r="D1599" t="s">
        <v>0</v>
      </c>
      <c r="E1599" t="s">
        <v>10495</v>
      </c>
      <c r="F1599" t="s">
        <v>1328</v>
      </c>
      <c r="G1599" t="s">
        <v>1329</v>
      </c>
      <c r="H1599" s="2">
        <v>0</v>
      </c>
      <c r="I1599" s="2">
        <v>0</v>
      </c>
      <c r="J1599" s="2">
        <v>0</v>
      </c>
      <c r="K1599" s="14">
        <v>102.21</v>
      </c>
      <c r="L1599" s="2">
        <v>0</v>
      </c>
      <c r="M1599" s="2">
        <v>0</v>
      </c>
      <c r="N1599" s="2">
        <v>0</v>
      </c>
      <c r="O1599" s="2">
        <v>13.2873</v>
      </c>
      <c r="P1599" s="2">
        <v>115.4973</v>
      </c>
      <c r="Q1599"/>
      <c r="R1599">
        <v>0</v>
      </c>
      <c r="S1599">
        <v>0</v>
      </c>
      <c r="T1599">
        <v>0</v>
      </c>
      <c r="U1599">
        <v>0</v>
      </c>
      <c r="V1599" t="s">
        <v>7830</v>
      </c>
      <c r="Y1599" s="2"/>
    </row>
    <row r="1600" spans="1:25" ht="15.75" hidden="1" thickBot="1" x14ac:dyDescent="0.3">
      <c r="A1600" t="s">
        <v>8272</v>
      </c>
      <c r="B1600" s="164" t="s">
        <v>10494</v>
      </c>
      <c r="C1600" t="s">
        <v>10024</v>
      </c>
      <c r="D1600" t="s">
        <v>0</v>
      </c>
      <c r="E1600" t="s">
        <v>10496</v>
      </c>
      <c r="F1600" t="s">
        <v>1328</v>
      </c>
      <c r="G1600" t="s">
        <v>1329</v>
      </c>
      <c r="H1600" s="2">
        <v>0</v>
      </c>
      <c r="I1600" s="2">
        <v>0</v>
      </c>
      <c r="J1600" s="2">
        <v>0</v>
      </c>
      <c r="K1600" s="14">
        <v>7.3</v>
      </c>
      <c r="L1600" s="2">
        <v>0</v>
      </c>
      <c r="M1600" s="2">
        <v>0</v>
      </c>
      <c r="N1600" s="2">
        <v>0</v>
      </c>
      <c r="O1600" s="2">
        <v>0.94899999999999995</v>
      </c>
      <c r="P1600" s="2">
        <v>8.2490000000000006</v>
      </c>
      <c r="Q1600"/>
      <c r="R1600">
        <v>0</v>
      </c>
      <c r="S1600">
        <v>0</v>
      </c>
      <c r="T1600">
        <v>0</v>
      </c>
      <c r="U1600">
        <v>0</v>
      </c>
      <c r="V1600" t="s">
        <v>7830</v>
      </c>
      <c r="Y1600" s="2"/>
    </row>
    <row r="1601" spans="1:25" ht="15.75" hidden="1" thickBot="1" x14ac:dyDescent="0.3">
      <c r="A1601" t="s">
        <v>8272</v>
      </c>
      <c r="B1601" s="164" t="s">
        <v>10494</v>
      </c>
      <c r="C1601" t="s">
        <v>10024</v>
      </c>
      <c r="D1601" t="s">
        <v>0</v>
      </c>
      <c r="E1601" t="s">
        <v>10497</v>
      </c>
      <c r="F1601" t="s">
        <v>1328</v>
      </c>
      <c r="G1601" t="s">
        <v>1329</v>
      </c>
      <c r="H1601" s="2">
        <v>0</v>
      </c>
      <c r="I1601" s="2">
        <v>0</v>
      </c>
      <c r="J1601" s="2">
        <v>0</v>
      </c>
      <c r="K1601" s="14">
        <v>2.04</v>
      </c>
      <c r="L1601" s="2">
        <v>0</v>
      </c>
      <c r="M1601" s="2">
        <v>0</v>
      </c>
      <c r="N1601" s="2">
        <v>0</v>
      </c>
      <c r="O1601" s="2">
        <v>0.26519999999999999</v>
      </c>
      <c r="P1601" s="2">
        <v>2.3052000000000001</v>
      </c>
      <c r="Q1601"/>
      <c r="R1601">
        <v>0</v>
      </c>
      <c r="S1601">
        <v>0</v>
      </c>
      <c r="T1601">
        <v>0</v>
      </c>
      <c r="U1601">
        <v>0</v>
      </c>
      <c r="V1601" t="s">
        <v>7830</v>
      </c>
      <c r="Y1601" s="2"/>
    </row>
    <row r="1602" spans="1:25" ht="15.75" hidden="1" thickBot="1" x14ac:dyDescent="0.3">
      <c r="A1602" t="s">
        <v>8272</v>
      </c>
      <c r="B1602" s="164" t="s">
        <v>10494</v>
      </c>
      <c r="C1602" t="s">
        <v>7503</v>
      </c>
      <c r="D1602" t="s">
        <v>0</v>
      </c>
      <c r="E1602">
        <v>134</v>
      </c>
      <c r="F1602" t="s">
        <v>8951</v>
      </c>
      <c r="G1602" t="s">
        <v>8952</v>
      </c>
      <c r="H1602" s="2">
        <v>0</v>
      </c>
      <c r="I1602" s="2">
        <v>0</v>
      </c>
      <c r="J1602" s="2">
        <v>0</v>
      </c>
      <c r="K1602" s="14">
        <v>15</v>
      </c>
      <c r="L1602" s="2">
        <v>0</v>
      </c>
      <c r="M1602" s="2">
        <v>0</v>
      </c>
      <c r="N1602" s="2">
        <v>0</v>
      </c>
      <c r="O1602" s="2">
        <v>1.9500000000000002</v>
      </c>
      <c r="P1602" s="2">
        <v>16.95</v>
      </c>
      <c r="Q1602"/>
      <c r="R1602">
        <v>0</v>
      </c>
      <c r="S1602">
        <v>0</v>
      </c>
      <c r="T1602">
        <v>0</v>
      </c>
      <c r="U1602">
        <v>0</v>
      </c>
      <c r="V1602" t="s">
        <v>7830</v>
      </c>
      <c r="Y1602" s="2"/>
    </row>
    <row r="1603" spans="1:25" ht="15.75" hidden="1" thickBot="1" x14ac:dyDescent="0.3">
      <c r="A1603" t="s">
        <v>8272</v>
      </c>
      <c r="B1603" s="164" t="s">
        <v>10494</v>
      </c>
      <c r="C1603" t="s">
        <v>10024</v>
      </c>
      <c r="D1603" t="s">
        <v>0</v>
      </c>
      <c r="E1603" t="s">
        <v>10498</v>
      </c>
      <c r="F1603" t="s">
        <v>2609</v>
      </c>
      <c r="G1603" t="s">
        <v>10485</v>
      </c>
      <c r="H1603" s="2">
        <v>0</v>
      </c>
      <c r="I1603" s="2">
        <v>0</v>
      </c>
      <c r="J1603" s="2">
        <v>0</v>
      </c>
      <c r="K1603" s="14">
        <v>13.82</v>
      </c>
      <c r="L1603" s="2">
        <v>0</v>
      </c>
      <c r="M1603" s="2">
        <v>0</v>
      </c>
      <c r="N1603" s="2">
        <v>0</v>
      </c>
      <c r="O1603" s="2">
        <v>1.7966000000000002</v>
      </c>
      <c r="P1603" s="2">
        <v>15.6166</v>
      </c>
      <c r="Q1603"/>
      <c r="R1603">
        <v>0</v>
      </c>
      <c r="S1603">
        <v>0</v>
      </c>
      <c r="T1603">
        <v>0</v>
      </c>
      <c r="U1603">
        <v>0</v>
      </c>
      <c r="V1603" t="s">
        <v>7830</v>
      </c>
      <c r="Y1603" s="2"/>
    </row>
    <row r="1604" spans="1:25" ht="15.75" hidden="1" thickBot="1" x14ac:dyDescent="0.3">
      <c r="A1604" t="s">
        <v>8272</v>
      </c>
      <c r="B1604" s="164" t="s">
        <v>10494</v>
      </c>
      <c r="C1604" t="s">
        <v>7503</v>
      </c>
      <c r="D1604" t="s">
        <v>0</v>
      </c>
      <c r="E1604">
        <v>3264</v>
      </c>
      <c r="F1604" t="s">
        <v>8877</v>
      </c>
      <c r="G1604" t="s">
        <v>10488</v>
      </c>
      <c r="H1604" s="2">
        <v>0</v>
      </c>
      <c r="I1604" s="2">
        <v>0</v>
      </c>
      <c r="J1604" s="2">
        <v>0</v>
      </c>
      <c r="K1604" s="14">
        <v>25.66</v>
      </c>
      <c r="L1604" s="2">
        <v>0</v>
      </c>
      <c r="M1604" s="2">
        <v>0</v>
      </c>
      <c r="N1604" s="2">
        <v>0</v>
      </c>
      <c r="O1604" s="2">
        <v>3.3358000000000003</v>
      </c>
      <c r="P1604" s="2">
        <v>28.995799999999999</v>
      </c>
      <c r="Q1604"/>
      <c r="R1604">
        <v>0</v>
      </c>
      <c r="S1604">
        <v>0</v>
      </c>
      <c r="T1604">
        <v>0</v>
      </c>
      <c r="U1604">
        <v>0</v>
      </c>
      <c r="V1604" t="s">
        <v>7830</v>
      </c>
      <c r="Y1604" s="2"/>
    </row>
    <row r="1605" spans="1:25" ht="15.75" hidden="1" thickBot="1" x14ac:dyDescent="0.3">
      <c r="A1605" t="s">
        <v>8272</v>
      </c>
      <c r="B1605" s="164" t="s">
        <v>10494</v>
      </c>
      <c r="C1605" t="s">
        <v>7503</v>
      </c>
      <c r="D1605" t="s">
        <v>0</v>
      </c>
      <c r="E1605">
        <v>3379</v>
      </c>
      <c r="F1605" t="s">
        <v>8871</v>
      </c>
      <c r="G1605" t="s">
        <v>10468</v>
      </c>
      <c r="H1605" s="2">
        <v>0</v>
      </c>
      <c r="I1605" s="2">
        <v>0</v>
      </c>
      <c r="J1605" s="2">
        <v>0</v>
      </c>
      <c r="K1605" s="14">
        <v>61.94</v>
      </c>
      <c r="L1605" s="2">
        <v>0</v>
      </c>
      <c r="M1605" s="2">
        <v>0</v>
      </c>
      <c r="N1605" s="2">
        <v>0</v>
      </c>
      <c r="O1605" s="2">
        <v>8.0521999999999991</v>
      </c>
      <c r="P1605" s="2">
        <v>69.992199999999997</v>
      </c>
      <c r="Q1605"/>
      <c r="R1605">
        <v>0</v>
      </c>
      <c r="S1605">
        <v>0</v>
      </c>
      <c r="T1605">
        <v>0</v>
      </c>
      <c r="U1605">
        <v>0</v>
      </c>
      <c r="V1605" t="s">
        <v>7830</v>
      </c>
      <c r="Y1605" s="2"/>
    </row>
    <row r="1606" spans="1:25" ht="15.75" hidden="1" thickBot="1" x14ac:dyDescent="0.3">
      <c r="A1606" t="s">
        <v>8272</v>
      </c>
      <c r="B1606" s="164" t="s">
        <v>10494</v>
      </c>
      <c r="C1606" t="s">
        <v>10024</v>
      </c>
      <c r="D1606" t="s">
        <v>0</v>
      </c>
      <c r="E1606" t="s">
        <v>10499</v>
      </c>
      <c r="F1606" t="s">
        <v>636</v>
      </c>
      <c r="G1606" t="s">
        <v>10456</v>
      </c>
      <c r="H1606" s="2">
        <v>0</v>
      </c>
      <c r="I1606" s="2">
        <v>0</v>
      </c>
      <c r="J1606" s="2">
        <v>0</v>
      </c>
      <c r="K1606" s="14">
        <v>69.19</v>
      </c>
      <c r="L1606" s="2">
        <v>0</v>
      </c>
      <c r="M1606" s="2">
        <v>0</v>
      </c>
      <c r="N1606" s="2">
        <v>0</v>
      </c>
      <c r="O1606" s="2">
        <v>8.9946999999999999</v>
      </c>
      <c r="P1606" s="2">
        <v>78.184699999999992</v>
      </c>
      <c r="Q1606"/>
      <c r="R1606">
        <v>0</v>
      </c>
      <c r="S1606">
        <v>0</v>
      </c>
      <c r="T1606">
        <v>0</v>
      </c>
      <c r="U1606">
        <v>0</v>
      </c>
      <c r="V1606" t="s">
        <v>7830</v>
      </c>
      <c r="Y1606" s="2"/>
    </row>
    <row r="1607" spans="1:25" ht="15.75" hidden="1" thickBot="1" x14ac:dyDescent="0.3">
      <c r="A1607" t="s">
        <v>8272</v>
      </c>
      <c r="B1607" s="164" t="s">
        <v>10494</v>
      </c>
      <c r="C1607" t="s">
        <v>7503</v>
      </c>
      <c r="D1607" t="s">
        <v>0</v>
      </c>
      <c r="E1607">
        <v>26996</v>
      </c>
      <c r="F1607" t="s">
        <v>8931</v>
      </c>
      <c r="G1607" t="s">
        <v>10459</v>
      </c>
      <c r="H1607" s="2">
        <v>0</v>
      </c>
      <c r="I1607" s="2">
        <v>0</v>
      </c>
      <c r="J1607" s="2">
        <v>0</v>
      </c>
      <c r="K1607" s="14">
        <v>46.88</v>
      </c>
      <c r="L1607" s="2">
        <v>0</v>
      </c>
      <c r="M1607" s="2">
        <v>0</v>
      </c>
      <c r="N1607" s="2">
        <v>0</v>
      </c>
      <c r="O1607" s="2">
        <v>6.0944000000000003</v>
      </c>
      <c r="P1607" s="2">
        <v>52.974400000000003</v>
      </c>
      <c r="Q1607"/>
      <c r="R1607">
        <v>0</v>
      </c>
      <c r="S1607">
        <v>0</v>
      </c>
      <c r="T1607">
        <v>0</v>
      </c>
      <c r="U1607">
        <v>0</v>
      </c>
      <c r="V1607" t="s">
        <v>7830</v>
      </c>
      <c r="Y1607" s="2"/>
    </row>
    <row r="1608" spans="1:25" ht="15.75" hidden="1" thickBot="1" x14ac:dyDescent="0.3">
      <c r="A1608" t="s">
        <v>8272</v>
      </c>
      <c r="B1608" s="164" t="s">
        <v>10494</v>
      </c>
      <c r="C1608" t="s">
        <v>7503</v>
      </c>
      <c r="D1608" t="s">
        <v>0</v>
      </c>
      <c r="E1608">
        <v>24</v>
      </c>
      <c r="F1608" t="s">
        <v>9959</v>
      </c>
      <c r="G1608" t="s">
        <v>9960</v>
      </c>
      <c r="H1608" s="2">
        <v>0</v>
      </c>
      <c r="I1608" s="2">
        <v>0</v>
      </c>
      <c r="J1608" s="2">
        <v>0</v>
      </c>
      <c r="K1608" s="14">
        <v>13.5</v>
      </c>
      <c r="L1608" s="2">
        <v>0</v>
      </c>
      <c r="M1608" s="2">
        <v>0</v>
      </c>
      <c r="N1608" s="2">
        <v>0</v>
      </c>
      <c r="O1608" s="2">
        <v>1.7550000000000001</v>
      </c>
      <c r="P1608" s="2">
        <v>15.255000000000001</v>
      </c>
      <c r="Q1608"/>
      <c r="R1608">
        <v>0</v>
      </c>
      <c r="S1608">
        <v>0</v>
      </c>
      <c r="T1608">
        <v>0</v>
      </c>
      <c r="U1608">
        <v>0</v>
      </c>
      <c r="V1608" t="s">
        <v>7830</v>
      </c>
      <c r="Y1608" s="2"/>
    </row>
    <row r="1609" spans="1:25" ht="15.75" hidden="1" thickBot="1" x14ac:dyDescent="0.3">
      <c r="A1609" t="s">
        <v>8272</v>
      </c>
      <c r="B1609" s="164" t="s">
        <v>10494</v>
      </c>
      <c r="C1609" t="s">
        <v>7503</v>
      </c>
      <c r="D1609" t="s">
        <v>0</v>
      </c>
      <c r="E1609">
        <v>2930</v>
      </c>
      <c r="F1609" t="s">
        <v>8847</v>
      </c>
      <c r="G1609" t="s">
        <v>10458</v>
      </c>
      <c r="H1609" s="2">
        <v>0</v>
      </c>
      <c r="I1609" s="2">
        <v>0</v>
      </c>
      <c r="J1609" s="2">
        <v>0</v>
      </c>
      <c r="K1609" s="14">
        <v>8.67</v>
      </c>
      <c r="L1609" s="2">
        <v>0</v>
      </c>
      <c r="M1609" s="2">
        <v>0</v>
      </c>
      <c r="N1609" s="2">
        <v>0</v>
      </c>
      <c r="O1609" s="2">
        <v>1.1271</v>
      </c>
      <c r="P1609" s="2">
        <v>9.7971000000000004</v>
      </c>
      <c r="Q1609"/>
      <c r="R1609">
        <v>0</v>
      </c>
      <c r="S1609">
        <v>0</v>
      </c>
      <c r="T1609">
        <v>0</v>
      </c>
      <c r="U1609">
        <v>0</v>
      </c>
      <c r="V1609" t="s">
        <v>7830</v>
      </c>
      <c r="Y1609" s="2"/>
    </row>
    <row r="1610" spans="1:25" ht="15.75" hidden="1" thickBot="1" x14ac:dyDescent="0.3">
      <c r="A1610" t="s">
        <v>8272</v>
      </c>
      <c r="B1610" s="164" t="s">
        <v>10494</v>
      </c>
      <c r="C1610" t="s">
        <v>7503</v>
      </c>
      <c r="D1610" t="s">
        <v>0</v>
      </c>
      <c r="E1610">
        <v>857</v>
      </c>
      <c r="F1610" t="s">
        <v>8823</v>
      </c>
      <c r="G1610" t="s">
        <v>8824</v>
      </c>
      <c r="H1610" s="2">
        <v>0</v>
      </c>
      <c r="I1610" s="2">
        <v>0</v>
      </c>
      <c r="J1610" s="2">
        <v>0</v>
      </c>
      <c r="K1610" s="14">
        <v>23.01</v>
      </c>
      <c r="L1610" s="2">
        <v>0</v>
      </c>
      <c r="M1610" s="2">
        <v>0</v>
      </c>
      <c r="N1610" s="2">
        <v>0</v>
      </c>
      <c r="O1610" s="2">
        <v>2.9913000000000003</v>
      </c>
      <c r="P1610" s="2">
        <v>26.001300000000001</v>
      </c>
      <c r="Q1610"/>
      <c r="R1610">
        <v>0</v>
      </c>
      <c r="S1610">
        <v>0</v>
      </c>
      <c r="T1610">
        <v>0</v>
      </c>
      <c r="U1610">
        <v>0</v>
      </c>
      <c r="V1610" t="s">
        <v>7830</v>
      </c>
      <c r="Y1610" s="2"/>
    </row>
    <row r="1611" spans="1:25" ht="15.75" hidden="1" thickBot="1" x14ac:dyDescent="0.3">
      <c r="A1611" t="s">
        <v>8272</v>
      </c>
      <c r="B1611" s="164" t="s">
        <v>10494</v>
      </c>
      <c r="C1611" t="s">
        <v>7503</v>
      </c>
      <c r="D1611" t="s">
        <v>0</v>
      </c>
      <c r="E1611">
        <v>15976</v>
      </c>
      <c r="F1611" t="s">
        <v>2158</v>
      </c>
      <c r="G1611" t="s">
        <v>2159</v>
      </c>
      <c r="H1611" s="2">
        <v>0</v>
      </c>
      <c r="I1611" s="2">
        <v>0</v>
      </c>
      <c r="J1611" s="2">
        <v>0</v>
      </c>
      <c r="K1611" s="14">
        <v>3.54</v>
      </c>
      <c r="L1611" s="2">
        <v>0</v>
      </c>
      <c r="M1611" s="2">
        <v>0</v>
      </c>
      <c r="N1611" s="2">
        <v>0</v>
      </c>
      <c r="O1611" s="2">
        <v>0.4602</v>
      </c>
      <c r="P1611" s="2">
        <v>4.0002000000000004</v>
      </c>
      <c r="Q1611"/>
      <c r="R1611">
        <v>0</v>
      </c>
      <c r="S1611">
        <v>0</v>
      </c>
      <c r="T1611">
        <v>0</v>
      </c>
      <c r="U1611">
        <v>0</v>
      </c>
      <c r="V1611" t="s">
        <v>7830</v>
      </c>
      <c r="Y1611" s="2"/>
    </row>
    <row r="1612" spans="1:25" ht="15.75" hidden="1" thickBot="1" x14ac:dyDescent="0.3">
      <c r="A1612" t="s">
        <v>8272</v>
      </c>
      <c r="B1612" s="164" t="s">
        <v>10494</v>
      </c>
      <c r="C1612" t="s">
        <v>7503</v>
      </c>
      <c r="D1612" t="s">
        <v>0</v>
      </c>
      <c r="E1612">
        <v>39384</v>
      </c>
      <c r="F1612" t="s">
        <v>1448</v>
      </c>
      <c r="G1612" t="s">
        <v>1449</v>
      </c>
      <c r="H1612" s="2">
        <v>0.60000000000000009</v>
      </c>
      <c r="I1612" s="2">
        <v>0</v>
      </c>
      <c r="J1612" s="2">
        <v>0</v>
      </c>
      <c r="K1612" s="14">
        <v>5.93</v>
      </c>
      <c r="L1612" s="2">
        <v>0</v>
      </c>
      <c r="M1612" s="2">
        <v>0</v>
      </c>
      <c r="N1612" s="2">
        <v>0</v>
      </c>
      <c r="O1612" s="2">
        <v>0.77090000000000003</v>
      </c>
      <c r="P1612" s="2">
        <v>7.3008999999999995</v>
      </c>
      <c r="Q1612"/>
      <c r="R1612">
        <v>0</v>
      </c>
      <c r="S1612">
        <v>0</v>
      </c>
      <c r="T1612">
        <v>0</v>
      </c>
      <c r="U1612">
        <v>0</v>
      </c>
      <c r="V1612" t="s">
        <v>7830</v>
      </c>
      <c r="Y1612" s="2"/>
    </row>
    <row r="1613" spans="1:25" ht="15.75" hidden="1" thickBot="1" x14ac:dyDescent="0.3">
      <c r="A1613" t="s">
        <v>8272</v>
      </c>
      <c r="B1613" s="164" t="s">
        <v>10500</v>
      </c>
      <c r="C1613" t="s">
        <v>7503</v>
      </c>
      <c r="D1613" t="s">
        <v>0</v>
      </c>
      <c r="E1613">
        <v>3769</v>
      </c>
      <c r="F1613" t="s">
        <v>9009</v>
      </c>
      <c r="G1613" t="s">
        <v>10479</v>
      </c>
      <c r="H1613" s="2">
        <v>0</v>
      </c>
      <c r="I1613" s="2">
        <v>0</v>
      </c>
      <c r="J1613" s="2">
        <v>0</v>
      </c>
      <c r="K1613" s="14">
        <v>60</v>
      </c>
      <c r="L1613" s="2">
        <v>0</v>
      </c>
      <c r="M1613" s="2">
        <v>0</v>
      </c>
      <c r="N1613" s="2">
        <v>0</v>
      </c>
      <c r="O1613" s="2">
        <v>7.8000000000000007</v>
      </c>
      <c r="P1613" s="2">
        <v>67.8</v>
      </c>
      <c r="Q1613"/>
      <c r="R1613">
        <v>0</v>
      </c>
      <c r="S1613">
        <v>0</v>
      </c>
      <c r="T1613">
        <v>0</v>
      </c>
      <c r="U1613">
        <v>0</v>
      </c>
      <c r="V1613" t="s">
        <v>7830</v>
      </c>
      <c r="Y1613" s="2"/>
    </row>
    <row r="1614" spans="1:25" ht="15.75" hidden="1" thickBot="1" x14ac:dyDescent="0.3">
      <c r="A1614" t="s">
        <v>8272</v>
      </c>
      <c r="B1614" s="164" t="s">
        <v>10500</v>
      </c>
      <c r="C1614" t="s">
        <v>7503</v>
      </c>
      <c r="D1614" t="s">
        <v>0</v>
      </c>
      <c r="E1614">
        <v>55</v>
      </c>
      <c r="F1614" t="s">
        <v>8916</v>
      </c>
      <c r="G1614" t="s">
        <v>10475</v>
      </c>
      <c r="H1614" s="2">
        <v>0</v>
      </c>
      <c r="I1614" s="2">
        <v>0</v>
      </c>
      <c r="J1614" s="2">
        <v>0</v>
      </c>
      <c r="K1614" s="14">
        <v>99.06</v>
      </c>
      <c r="L1614" s="2">
        <v>0</v>
      </c>
      <c r="M1614" s="2">
        <v>0</v>
      </c>
      <c r="N1614" s="2">
        <v>0</v>
      </c>
      <c r="O1614" s="2">
        <v>12.877800000000001</v>
      </c>
      <c r="P1614" s="2">
        <v>111.93780000000001</v>
      </c>
      <c r="Q1614"/>
      <c r="R1614">
        <v>0</v>
      </c>
      <c r="S1614">
        <v>0</v>
      </c>
      <c r="T1614">
        <v>0</v>
      </c>
      <c r="U1614">
        <v>0</v>
      </c>
      <c r="V1614" t="s">
        <v>7830</v>
      </c>
      <c r="Y1614" s="2"/>
    </row>
    <row r="1615" spans="1:25" ht="15.75" hidden="1" thickBot="1" x14ac:dyDescent="0.3">
      <c r="A1615" t="s">
        <v>8272</v>
      </c>
      <c r="B1615" s="164" t="s">
        <v>10500</v>
      </c>
      <c r="C1615" t="s">
        <v>7503</v>
      </c>
      <c r="D1615" t="s">
        <v>0</v>
      </c>
      <c r="E1615">
        <v>3331</v>
      </c>
      <c r="F1615" t="s">
        <v>8871</v>
      </c>
      <c r="G1615" t="s">
        <v>10468</v>
      </c>
      <c r="H1615" s="2">
        <v>0</v>
      </c>
      <c r="I1615" s="2">
        <v>0</v>
      </c>
      <c r="J1615" s="2">
        <v>0</v>
      </c>
      <c r="K1615" s="14">
        <v>6.42</v>
      </c>
      <c r="L1615" s="2">
        <v>0</v>
      </c>
      <c r="M1615" s="2">
        <v>0</v>
      </c>
      <c r="N1615" s="2">
        <v>0</v>
      </c>
      <c r="O1615" s="2">
        <v>0.83460000000000001</v>
      </c>
      <c r="P1615" s="2">
        <v>7.2545999999999999</v>
      </c>
      <c r="Q1615"/>
      <c r="R1615">
        <v>0</v>
      </c>
      <c r="S1615">
        <v>0</v>
      </c>
      <c r="T1615">
        <v>0</v>
      </c>
      <c r="U1615">
        <v>0</v>
      </c>
      <c r="V1615" t="s">
        <v>7830</v>
      </c>
      <c r="Y1615" s="2"/>
    </row>
    <row r="1616" spans="1:25" ht="15.75" hidden="1" thickBot="1" x14ac:dyDescent="0.3">
      <c r="A1616" t="s">
        <v>8272</v>
      </c>
      <c r="B1616" s="164" t="s">
        <v>10500</v>
      </c>
      <c r="C1616" t="s">
        <v>7503</v>
      </c>
      <c r="D1616" t="s">
        <v>0</v>
      </c>
      <c r="E1616">
        <v>26971</v>
      </c>
      <c r="F1616" t="s">
        <v>8931</v>
      </c>
      <c r="G1616" t="s">
        <v>10459</v>
      </c>
      <c r="H1616" s="2">
        <v>0</v>
      </c>
      <c r="I1616" s="2">
        <v>0</v>
      </c>
      <c r="J1616" s="2">
        <v>0</v>
      </c>
      <c r="K1616" s="14">
        <v>20.14</v>
      </c>
      <c r="L1616" s="2">
        <v>0</v>
      </c>
      <c r="M1616" s="2">
        <v>0</v>
      </c>
      <c r="N1616" s="2">
        <v>0</v>
      </c>
      <c r="O1616" s="2">
        <v>2.6182000000000003</v>
      </c>
      <c r="P1616" s="2">
        <v>22.758200000000002</v>
      </c>
      <c r="Q1616"/>
      <c r="R1616">
        <v>0</v>
      </c>
      <c r="S1616">
        <v>0</v>
      </c>
      <c r="T1616">
        <v>0</v>
      </c>
      <c r="U1616">
        <v>0</v>
      </c>
      <c r="V1616" t="s">
        <v>7830</v>
      </c>
      <c r="Y1616" s="2"/>
    </row>
    <row r="1617" spans="1:25" ht="15.75" hidden="1" thickBot="1" x14ac:dyDescent="0.3">
      <c r="A1617" t="s">
        <v>8272</v>
      </c>
      <c r="B1617" s="164" t="s">
        <v>10501</v>
      </c>
      <c r="C1617" t="s">
        <v>10024</v>
      </c>
      <c r="D1617" t="s">
        <v>0</v>
      </c>
      <c r="E1617" t="s">
        <v>10502</v>
      </c>
      <c r="F1617" t="s">
        <v>2323</v>
      </c>
      <c r="G1617" t="s">
        <v>2324</v>
      </c>
      <c r="H1617" s="2">
        <v>0</v>
      </c>
      <c r="I1617" s="2">
        <v>0</v>
      </c>
      <c r="J1617" s="2">
        <v>0</v>
      </c>
      <c r="K1617" s="14">
        <v>0.44</v>
      </c>
      <c r="L1617" s="2">
        <v>0</v>
      </c>
      <c r="M1617" s="2">
        <v>0</v>
      </c>
      <c r="N1617" s="2">
        <v>0</v>
      </c>
      <c r="O1617" s="2">
        <v>5.7200000000000001E-2</v>
      </c>
      <c r="P1617" s="2">
        <v>0.49719999999999998</v>
      </c>
      <c r="Q1617"/>
      <c r="R1617">
        <v>0</v>
      </c>
      <c r="S1617">
        <v>0</v>
      </c>
      <c r="T1617">
        <v>0</v>
      </c>
      <c r="U1617">
        <v>0</v>
      </c>
      <c r="V1617" t="s">
        <v>7830</v>
      </c>
      <c r="Y1617" s="2"/>
    </row>
    <row r="1618" spans="1:25" ht="15.75" hidden="1" thickBot="1" x14ac:dyDescent="0.3">
      <c r="A1618" t="s">
        <v>8272</v>
      </c>
      <c r="B1618" s="164" t="s">
        <v>10501</v>
      </c>
      <c r="C1618" t="s">
        <v>10024</v>
      </c>
      <c r="D1618" t="s">
        <v>0</v>
      </c>
      <c r="E1618" t="s">
        <v>10503</v>
      </c>
      <c r="F1618" t="s">
        <v>2323</v>
      </c>
      <c r="G1618" t="s">
        <v>2324</v>
      </c>
      <c r="H1618" s="2">
        <v>0</v>
      </c>
      <c r="I1618" s="2">
        <v>0</v>
      </c>
      <c r="J1618" s="2">
        <v>0</v>
      </c>
      <c r="K1618" s="14">
        <v>0.32</v>
      </c>
      <c r="L1618" s="2">
        <v>0</v>
      </c>
      <c r="M1618" s="2">
        <v>0</v>
      </c>
      <c r="N1618" s="2">
        <v>0</v>
      </c>
      <c r="O1618" s="2">
        <v>4.1600000000000005E-2</v>
      </c>
      <c r="P1618" s="2">
        <v>0.36160000000000003</v>
      </c>
      <c r="Q1618"/>
      <c r="R1618">
        <v>0</v>
      </c>
      <c r="S1618">
        <v>0</v>
      </c>
      <c r="T1618">
        <v>0</v>
      </c>
      <c r="U1618">
        <v>0</v>
      </c>
      <c r="V1618" t="s">
        <v>7830</v>
      </c>
      <c r="Y1618" s="2"/>
    </row>
    <row r="1619" spans="1:25" ht="15.75" hidden="1" thickBot="1" x14ac:dyDescent="0.3">
      <c r="A1619" t="s">
        <v>8272</v>
      </c>
      <c r="B1619" s="164" t="s">
        <v>10501</v>
      </c>
      <c r="C1619" t="s">
        <v>10024</v>
      </c>
      <c r="D1619" t="s">
        <v>0</v>
      </c>
      <c r="E1619" t="s">
        <v>10504</v>
      </c>
      <c r="F1619" t="s">
        <v>2323</v>
      </c>
      <c r="G1619" t="s">
        <v>2324</v>
      </c>
      <c r="H1619" s="2">
        <v>0</v>
      </c>
      <c r="I1619" s="2">
        <v>0</v>
      </c>
      <c r="J1619" s="2">
        <v>0</v>
      </c>
      <c r="K1619" s="14">
        <v>12</v>
      </c>
      <c r="L1619" s="2">
        <v>0</v>
      </c>
      <c r="M1619" s="2">
        <v>0</v>
      </c>
      <c r="N1619" s="2">
        <v>0</v>
      </c>
      <c r="O1619" s="2">
        <v>1.56</v>
      </c>
      <c r="P1619" s="2">
        <v>13.56</v>
      </c>
      <c r="Q1619"/>
      <c r="R1619">
        <v>0</v>
      </c>
      <c r="S1619">
        <v>0</v>
      </c>
      <c r="T1619">
        <v>0</v>
      </c>
      <c r="U1619">
        <v>0</v>
      </c>
      <c r="V1619" t="s">
        <v>7830</v>
      </c>
      <c r="Y1619" s="2"/>
    </row>
    <row r="1620" spans="1:25" ht="15.75" hidden="1" thickBot="1" x14ac:dyDescent="0.3">
      <c r="A1620" t="s">
        <v>8272</v>
      </c>
      <c r="B1620" s="164" t="s">
        <v>10501</v>
      </c>
      <c r="C1620" t="s">
        <v>10024</v>
      </c>
      <c r="D1620" t="s">
        <v>0</v>
      </c>
      <c r="E1620" t="s">
        <v>10505</v>
      </c>
      <c r="F1620" t="s">
        <v>2609</v>
      </c>
      <c r="G1620" t="s">
        <v>10485</v>
      </c>
      <c r="H1620" s="2">
        <v>0</v>
      </c>
      <c r="I1620" s="2">
        <v>0</v>
      </c>
      <c r="J1620" s="2">
        <v>0</v>
      </c>
      <c r="K1620" s="14">
        <v>57.44</v>
      </c>
      <c r="L1620" s="2">
        <v>0</v>
      </c>
      <c r="M1620" s="2">
        <v>0</v>
      </c>
      <c r="N1620" s="2">
        <v>0</v>
      </c>
      <c r="O1620" s="2">
        <v>7.4672000000000001</v>
      </c>
      <c r="P1620" s="2">
        <v>64.907200000000003</v>
      </c>
      <c r="Q1620"/>
      <c r="R1620">
        <v>0</v>
      </c>
      <c r="S1620">
        <v>0</v>
      </c>
      <c r="T1620">
        <v>0</v>
      </c>
      <c r="U1620">
        <v>0</v>
      </c>
      <c r="V1620" t="s">
        <v>7830</v>
      </c>
      <c r="Y1620" s="2"/>
    </row>
    <row r="1621" spans="1:25" ht="15.75" hidden="1" thickBot="1" x14ac:dyDescent="0.3">
      <c r="A1621" t="s">
        <v>8272</v>
      </c>
      <c r="B1621" s="164" t="s">
        <v>10506</v>
      </c>
      <c r="C1621" t="s">
        <v>10024</v>
      </c>
      <c r="D1621" t="s">
        <v>0</v>
      </c>
      <c r="E1621" t="s">
        <v>10507</v>
      </c>
      <c r="F1621" t="s">
        <v>1409</v>
      </c>
      <c r="G1621" t="s">
        <v>1410</v>
      </c>
      <c r="H1621" s="2">
        <v>0.57000000000000006</v>
      </c>
      <c r="I1621" s="2">
        <v>0</v>
      </c>
      <c r="J1621" s="2">
        <v>0</v>
      </c>
      <c r="K1621" s="14">
        <v>5.37</v>
      </c>
      <c r="L1621" s="2">
        <v>0</v>
      </c>
      <c r="M1621" s="2">
        <v>0</v>
      </c>
      <c r="N1621" s="2">
        <v>0</v>
      </c>
      <c r="O1621" s="2">
        <v>0.69810000000000005</v>
      </c>
      <c r="P1621" s="2">
        <v>6.6381000000000006</v>
      </c>
      <c r="Q1621"/>
      <c r="R1621">
        <v>0</v>
      </c>
      <c r="S1621">
        <v>0</v>
      </c>
      <c r="T1621">
        <v>0</v>
      </c>
      <c r="U1621">
        <v>0</v>
      </c>
      <c r="V1621" t="s">
        <v>7830</v>
      </c>
      <c r="Y1621" s="2"/>
    </row>
    <row r="1622" spans="1:25" ht="15.75" hidden="1" thickBot="1" x14ac:dyDescent="0.3">
      <c r="A1622" t="s">
        <v>8272</v>
      </c>
      <c r="B1622" s="164" t="s">
        <v>10506</v>
      </c>
      <c r="C1622" t="s">
        <v>7503</v>
      </c>
      <c r="D1622" t="s">
        <v>0</v>
      </c>
      <c r="E1622">
        <v>2469</v>
      </c>
      <c r="F1622" t="s">
        <v>10133</v>
      </c>
      <c r="G1622" t="s">
        <v>10489</v>
      </c>
      <c r="H1622" s="2">
        <v>0</v>
      </c>
      <c r="I1622" s="2">
        <v>0</v>
      </c>
      <c r="J1622" s="2">
        <v>0</v>
      </c>
      <c r="K1622" s="14">
        <v>24.3</v>
      </c>
      <c r="L1622" s="2">
        <v>0</v>
      </c>
      <c r="M1622" s="2">
        <v>0</v>
      </c>
      <c r="N1622" s="2">
        <v>0</v>
      </c>
      <c r="O1622" s="2">
        <v>3.1590000000000003</v>
      </c>
      <c r="P1622" s="2">
        <v>27.459</v>
      </c>
      <c r="Q1622"/>
      <c r="R1622">
        <v>0</v>
      </c>
      <c r="S1622">
        <v>0</v>
      </c>
      <c r="T1622">
        <v>0</v>
      </c>
      <c r="U1622">
        <v>0</v>
      </c>
      <c r="V1622" t="s">
        <v>7830</v>
      </c>
      <c r="Y1622" s="2"/>
    </row>
    <row r="1623" spans="1:25" ht="15.75" hidden="1" thickBot="1" x14ac:dyDescent="0.3">
      <c r="A1623" t="s">
        <v>8272</v>
      </c>
      <c r="B1623" s="164" t="s">
        <v>10506</v>
      </c>
      <c r="C1623" t="s">
        <v>7503</v>
      </c>
      <c r="D1623" t="s">
        <v>0</v>
      </c>
      <c r="E1623">
        <v>40325</v>
      </c>
      <c r="F1623" t="s">
        <v>6776</v>
      </c>
      <c r="G1623" t="s">
        <v>6777</v>
      </c>
      <c r="H1623" s="2">
        <v>0</v>
      </c>
      <c r="I1623" s="2">
        <v>0</v>
      </c>
      <c r="J1623" s="2">
        <v>0</v>
      </c>
      <c r="K1623" s="14">
        <v>39.200000000000003</v>
      </c>
      <c r="L1623" s="2">
        <v>0</v>
      </c>
      <c r="M1623" s="2">
        <v>0</v>
      </c>
      <c r="N1623" s="2">
        <v>0</v>
      </c>
      <c r="O1623" s="2">
        <v>5.096000000000001</v>
      </c>
      <c r="P1623" s="2">
        <v>44.296000000000006</v>
      </c>
      <c r="Q1623"/>
      <c r="R1623">
        <v>0</v>
      </c>
      <c r="S1623">
        <v>0</v>
      </c>
      <c r="T1623">
        <v>0</v>
      </c>
      <c r="U1623">
        <v>0</v>
      </c>
      <c r="V1623" t="s">
        <v>7830</v>
      </c>
      <c r="Y1623" s="2"/>
    </row>
    <row r="1624" spans="1:25" ht="15.75" hidden="1" thickBot="1" x14ac:dyDescent="0.3">
      <c r="A1624" t="s">
        <v>8272</v>
      </c>
      <c r="B1624" s="164" t="s">
        <v>10508</v>
      </c>
      <c r="C1624" t="s">
        <v>10024</v>
      </c>
      <c r="D1624" t="s">
        <v>0</v>
      </c>
      <c r="E1624" t="s">
        <v>10509</v>
      </c>
      <c r="F1624" t="s">
        <v>2323</v>
      </c>
      <c r="G1624" t="s">
        <v>2324</v>
      </c>
      <c r="H1624" s="2">
        <v>0</v>
      </c>
      <c r="I1624" s="2">
        <v>0</v>
      </c>
      <c r="J1624" s="2">
        <v>0</v>
      </c>
      <c r="K1624" s="14">
        <v>3</v>
      </c>
      <c r="L1624" s="2">
        <v>0</v>
      </c>
      <c r="M1624" s="2">
        <v>0</v>
      </c>
      <c r="N1624" s="2">
        <v>0</v>
      </c>
      <c r="O1624" s="2">
        <v>0.39</v>
      </c>
      <c r="P1624" s="2">
        <v>3.39</v>
      </c>
      <c r="Q1624"/>
      <c r="R1624">
        <v>0</v>
      </c>
      <c r="S1624">
        <v>0</v>
      </c>
      <c r="T1624">
        <v>0</v>
      </c>
      <c r="U1624">
        <v>0</v>
      </c>
      <c r="V1624" t="s">
        <v>7830</v>
      </c>
      <c r="Y1624" s="2"/>
    </row>
    <row r="1625" spans="1:25" ht="15.75" hidden="1" thickBot="1" x14ac:dyDescent="0.3">
      <c r="A1625" t="s">
        <v>8272</v>
      </c>
      <c r="B1625" s="164" t="s">
        <v>10508</v>
      </c>
      <c r="C1625" t="s">
        <v>10024</v>
      </c>
      <c r="D1625" t="s">
        <v>0</v>
      </c>
      <c r="E1625" t="s">
        <v>10510</v>
      </c>
      <c r="F1625" t="s">
        <v>1328</v>
      </c>
      <c r="G1625" t="s">
        <v>1329</v>
      </c>
      <c r="H1625" s="2">
        <v>0</v>
      </c>
      <c r="I1625" s="2">
        <v>0</v>
      </c>
      <c r="J1625" s="2">
        <v>0</v>
      </c>
      <c r="K1625" s="14">
        <v>51.11</v>
      </c>
      <c r="L1625" s="2">
        <v>0</v>
      </c>
      <c r="M1625" s="2">
        <v>0</v>
      </c>
      <c r="N1625" s="2">
        <v>0</v>
      </c>
      <c r="O1625" s="2">
        <v>6.6443000000000003</v>
      </c>
      <c r="P1625" s="2">
        <v>57.754300000000001</v>
      </c>
      <c r="Q1625"/>
      <c r="R1625">
        <v>0</v>
      </c>
      <c r="S1625">
        <v>0</v>
      </c>
      <c r="T1625">
        <v>0</v>
      </c>
      <c r="U1625">
        <v>0</v>
      </c>
      <c r="V1625" t="s">
        <v>7830</v>
      </c>
      <c r="Y1625" s="2"/>
    </row>
    <row r="1626" spans="1:25" ht="15.75" hidden="1" thickBot="1" x14ac:dyDescent="0.3">
      <c r="A1626" t="s">
        <v>8272</v>
      </c>
      <c r="B1626" s="164" t="s">
        <v>10508</v>
      </c>
      <c r="C1626" t="s">
        <v>10024</v>
      </c>
      <c r="D1626" t="s">
        <v>0</v>
      </c>
      <c r="E1626" t="s">
        <v>10511</v>
      </c>
      <c r="F1626" t="s">
        <v>1328</v>
      </c>
      <c r="G1626" t="s">
        <v>1329</v>
      </c>
      <c r="H1626" s="2">
        <v>0</v>
      </c>
      <c r="I1626" s="2">
        <v>0</v>
      </c>
      <c r="J1626" s="2">
        <v>0</v>
      </c>
      <c r="K1626" s="14">
        <v>72.040000000000006</v>
      </c>
      <c r="L1626" s="2">
        <v>0</v>
      </c>
      <c r="M1626" s="2">
        <v>0</v>
      </c>
      <c r="N1626" s="2">
        <v>0</v>
      </c>
      <c r="O1626" s="2">
        <v>9.3652000000000015</v>
      </c>
      <c r="P1626" s="2">
        <v>81.405200000000008</v>
      </c>
      <c r="Q1626"/>
      <c r="R1626">
        <v>0</v>
      </c>
      <c r="S1626">
        <v>0</v>
      </c>
      <c r="T1626">
        <v>0</v>
      </c>
      <c r="U1626">
        <v>0</v>
      </c>
      <c r="V1626" t="s">
        <v>7830</v>
      </c>
      <c r="Y1626" s="2"/>
    </row>
    <row r="1627" spans="1:25" ht="15.75" hidden="1" thickBot="1" x14ac:dyDescent="0.3">
      <c r="A1627" t="s">
        <v>8272</v>
      </c>
      <c r="B1627" s="164" t="s">
        <v>10512</v>
      </c>
      <c r="C1627" t="s">
        <v>10024</v>
      </c>
      <c r="D1627" t="s">
        <v>0</v>
      </c>
      <c r="E1627" t="s">
        <v>10513</v>
      </c>
      <c r="F1627" t="s">
        <v>2323</v>
      </c>
      <c r="G1627" t="s">
        <v>2324</v>
      </c>
      <c r="H1627" s="2">
        <v>0</v>
      </c>
      <c r="I1627" s="2">
        <v>0</v>
      </c>
      <c r="J1627" s="2">
        <v>0</v>
      </c>
      <c r="K1627" s="14">
        <v>12</v>
      </c>
      <c r="L1627" s="2">
        <v>0</v>
      </c>
      <c r="M1627" s="2">
        <v>0</v>
      </c>
      <c r="N1627" s="2">
        <v>0</v>
      </c>
      <c r="O1627" s="2">
        <v>1.56</v>
      </c>
      <c r="P1627" s="2">
        <v>13.56</v>
      </c>
      <c r="Q1627"/>
      <c r="R1627">
        <v>0</v>
      </c>
      <c r="S1627">
        <v>0</v>
      </c>
      <c r="T1627">
        <v>0</v>
      </c>
      <c r="U1627">
        <v>0</v>
      </c>
      <c r="V1627" t="s">
        <v>7830</v>
      </c>
      <c r="Y1627" s="2"/>
    </row>
    <row r="1628" spans="1:25" ht="15.75" hidden="1" thickBot="1" x14ac:dyDescent="0.3">
      <c r="A1628" t="s">
        <v>8272</v>
      </c>
      <c r="B1628" s="164" t="s">
        <v>10512</v>
      </c>
      <c r="C1628" t="s">
        <v>10024</v>
      </c>
      <c r="D1628" t="s">
        <v>0</v>
      </c>
      <c r="E1628" t="s">
        <v>10514</v>
      </c>
      <c r="F1628" t="s">
        <v>1328</v>
      </c>
      <c r="G1628" t="s">
        <v>1329</v>
      </c>
      <c r="H1628" s="2">
        <v>0</v>
      </c>
      <c r="I1628" s="2">
        <v>0</v>
      </c>
      <c r="J1628" s="2">
        <v>0</v>
      </c>
      <c r="K1628" s="14">
        <v>102.21</v>
      </c>
      <c r="L1628" s="2">
        <v>0</v>
      </c>
      <c r="M1628" s="2">
        <v>0</v>
      </c>
      <c r="N1628" s="2">
        <v>0</v>
      </c>
      <c r="O1628" s="2">
        <v>13.2873</v>
      </c>
      <c r="P1628" s="2">
        <v>115.4973</v>
      </c>
      <c r="Q1628"/>
      <c r="R1628">
        <v>0</v>
      </c>
      <c r="S1628">
        <v>0</v>
      </c>
      <c r="T1628">
        <v>0</v>
      </c>
      <c r="U1628">
        <v>0</v>
      </c>
      <c r="V1628" t="s">
        <v>7830</v>
      </c>
      <c r="Y1628" s="2"/>
    </row>
    <row r="1629" spans="1:25" ht="15.75" hidden="1" thickBot="1" x14ac:dyDescent="0.3">
      <c r="A1629" t="s">
        <v>8272</v>
      </c>
      <c r="B1629" s="164" t="s">
        <v>10512</v>
      </c>
      <c r="C1629" t="s">
        <v>7503</v>
      </c>
      <c r="D1629" t="s">
        <v>0</v>
      </c>
      <c r="E1629">
        <v>710522</v>
      </c>
      <c r="F1629" t="s">
        <v>1359</v>
      </c>
      <c r="G1629" t="s">
        <v>1360</v>
      </c>
      <c r="H1629" s="2">
        <v>1.63</v>
      </c>
      <c r="I1629" s="2">
        <v>0</v>
      </c>
      <c r="J1629" s="2">
        <v>0</v>
      </c>
      <c r="K1629" s="14">
        <v>16.260000000000002</v>
      </c>
      <c r="L1629" s="2">
        <v>0</v>
      </c>
      <c r="M1629" s="2">
        <v>0</v>
      </c>
      <c r="N1629" s="2">
        <v>0</v>
      </c>
      <c r="O1629" s="2">
        <v>2.1138000000000003</v>
      </c>
      <c r="P1629" s="2">
        <v>20.003800000000002</v>
      </c>
      <c r="Q1629"/>
      <c r="R1629">
        <v>0</v>
      </c>
      <c r="S1629">
        <v>0</v>
      </c>
      <c r="T1629">
        <v>0</v>
      </c>
      <c r="U1629">
        <v>0</v>
      </c>
      <c r="V1629" t="s">
        <v>7830</v>
      </c>
      <c r="Y1629" s="2"/>
    </row>
    <row r="1630" spans="1:25" ht="15.75" hidden="1" thickBot="1" x14ac:dyDescent="0.3">
      <c r="A1630" t="s">
        <v>8272</v>
      </c>
      <c r="B1630" s="164" t="s">
        <v>10512</v>
      </c>
      <c r="C1630" t="s">
        <v>7503</v>
      </c>
      <c r="D1630" t="s">
        <v>0</v>
      </c>
      <c r="E1630">
        <v>18346</v>
      </c>
      <c r="F1630" t="s">
        <v>8881</v>
      </c>
      <c r="G1630" t="s">
        <v>10457</v>
      </c>
      <c r="H1630" s="2">
        <v>0</v>
      </c>
      <c r="I1630" s="2">
        <v>0</v>
      </c>
      <c r="J1630" s="2">
        <v>0</v>
      </c>
      <c r="K1630" s="14">
        <v>21.8</v>
      </c>
      <c r="L1630" s="2">
        <v>0</v>
      </c>
      <c r="M1630" s="2">
        <v>0</v>
      </c>
      <c r="N1630" s="2">
        <v>0</v>
      </c>
      <c r="O1630" s="2">
        <v>2.8340000000000001</v>
      </c>
      <c r="P1630" s="2">
        <v>24.634</v>
      </c>
      <c r="Q1630"/>
      <c r="R1630">
        <v>0</v>
      </c>
      <c r="S1630">
        <v>0</v>
      </c>
      <c r="T1630">
        <v>0</v>
      </c>
      <c r="U1630">
        <v>0</v>
      </c>
      <c r="V1630" t="s">
        <v>7830</v>
      </c>
      <c r="Y1630" s="2"/>
    </row>
    <row r="1631" spans="1:25" ht="15.75" hidden="1" thickBot="1" x14ac:dyDescent="0.3">
      <c r="A1631" t="s">
        <v>8272</v>
      </c>
      <c r="B1631" s="164" t="s">
        <v>10512</v>
      </c>
      <c r="C1631" t="s">
        <v>7503</v>
      </c>
      <c r="D1631" t="s">
        <v>0</v>
      </c>
      <c r="E1631">
        <v>26855</v>
      </c>
      <c r="F1631" t="s">
        <v>8931</v>
      </c>
      <c r="G1631" t="s">
        <v>10459</v>
      </c>
      <c r="H1631" s="2">
        <v>0</v>
      </c>
      <c r="I1631" s="2">
        <v>0</v>
      </c>
      <c r="J1631" s="2">
        <v>0</v>
      </c>
      <c r="K1631" s="14">
        <v>96.73</v>
      </c>
      <c r="L1631" s="2">
        <v>0</v>
      </c>
      <c r="M1631" s="2">
        <v>0</v>
      </c>
      <c r="N1631" s="2">
        <v>0</v>
      </c>
      <c r="O1631" s="2">
        <v>12.574900000000001</v>
      </c>
      <c r="P1631" s="2">
        <v>109.3049</v>
      </c>
      <c r="Q1631"/>
      <c r="R1631">
        <v>0</v>
      </c>
      <c r="S1631">
        <v>0</v>
      </c>
      <c r="T1631">
        <v>0</v>
      </c>
      <c r="U1631">
        <v>0</v>
      </c>
      <c r="V1631" t="s">
        <v>7830</v>
      </c>
      <c r="Y1631" s="2"/>
    </row>
    <row r="1632" spans="1:25" ht="15.75" hidden="1" thickBot="1" x14ac:dyDescent="0.3">
      <c r="A1632" t="s">
        <v>8272</v>
      </c>
      <c r="B1632" s="164" t="s">
        <v>10512</v>
      </c>
      <c r="C1632" t="s">
        <v>7503</v>
      </c>
      <c r="D1632" t="s">
        <v>0</v>
      </c>
      <c r="E1632">
        <v>40222</v>
      </c>
      <c r="F1632" t="s">
        <v>6776</v>
      </c>
      <c r="G1632" t="s">
        <v>6777</v>
      </c>
      <c r="H1632" s="2">
        <v>0</v>
      </c>
      <c r="I1632" s="2">
        <v>0</v>
      </c>
      <c r="J1632" s="2">
        <v>0</v>
      </c>
      <c r="K1632" s="14">
        <v>55.18</v>
      </c>
      <c r="L1632" s="2">
        <v>0</v>
      </c>
      <c r="M1632" s="2">
        <v>0</v>
      </c>
      <c r="N1632" s="2">
        <v>0</v>
      </c>
      <c r="O1632" s="2">
        <v>7.1734</v>
      </c>
      <c r="P1632" s="2">
        <v>62.353400000000001</v>
      </c>
      <c r="Q1632"/>
      <c r="R1632">
        <v>0</v>
      </c>
      <c r="S1632">
        <v>0</v>
      </c>
      <c r="T1632">
        <v>0</v>
      </c>
      <c r="U1632">
        <v>0</v>
      </c>
      <c r="V1632" t="s">
        <v>7830</v>
      </c>
      <c r="Y1632" s="2"/>
    </row>
    <row r="1633" spans="1:25" ht="15.75" hidden="1" thickBot="1" x14ac:dyDescent="0.3">
      <c r="A1633" t="s">
        <v>8272</v>
      </c>
      <c r="B1633" s="164" t="s">
        <v>10512</v>
      </c>
      <c r="C1633" t="s">
        <v>7503</v>
      </c>
      <c r="D1633" t="s">
        <v>0</v>
      </c>
      <c r="E1633">
        <v>38738</v>
      </c>
      <c r="F1633" t="s">
        <v>1448</v>
      </c>
      <c r="G1633" t="s">
        <v>1449</v>
      </c>
      <c r="H1633" s="2">
        <v>0.81</v>
      </c>
      <c r="I1633" s="2">
        <v>0</v>
      </c>
      <c r="J1633" s="2">
        <v>0</v>
      </c>
      <c r="K1633" s="14">
        <v>8.1300000000000008</v>
      </c>
      <c r="L1633" s="2">
        <v>0</v>
      </c>
      <c r="M1633" s="2">
        <v>0</v>
      </c>
      <c r="N1633" s="2">
        <v>0</v>
      </c>
      <c r="O1633" s="2">
        <v>1.0569000000000002</v>
      </c>
      <c r="P1633" s="2">
        <v>9.9969000000000019</v>
      </c>
      <c r="Q1633"/>
      <c r="R1633">
        <v>0</v>
      </c>
      <c r="S1633">
        <v>0</v>
      </c>
      <c r="T1633">
        <v>0</v>
      </c>
      <c r="U1633">
        <v>0</v>
      </c>
      <c r="V1633" t="s">
        <v>7830</v>
      </c>
      <c r="Y1633" s="2"/>
    </row>
    <row r="1634" spans="1:25" ht="15.75" hidden="1" thickBot="1" x14ac:dyDescent="0.3">
      <c r="A1634" t="s">
        <v>8272</v>
      </c>
      <c r="B1634" s="164" t="s">
        <v>10512</v>
      </c>
      <c r="C1634" t="s">
        <v>7503</v>
      </c>
      <c r="D1634" t="s">
        <v>0</v>
      </c>
      <c r="E1634">
        <v>26818</v>
      </c>
      <c r="F1634" t="s">
        <v>8931</v>
      </c>
      <c r="G1634" t="s">
        <v>10459</v>
      </c>
      <c r="H1634" s="2">
        <v>0</v>
      </c>
      <c r="I1634" s="2">
        <v>0</v>
      </c>
      <c r="J1634" s="2">
        <v>0</v>
      </c>
      <c r="K1634" s="14">
        <v>25</v>
      </c>
      <c r="L1634" s="2">
        <v>0</v>
      </c>
      <c r="M1634" s="2">
        <v>0</v>
      </c>
      <c r="N1634" s="2">
        <v>0</v>
      </c>
      <c r="O1634" s="2">
        <v>3.25</v>
      </c>
      <c r="P1634" s="2">
        <v>28.25</v>
      </c>
      <c r="Q1634"/>
      <c r="R1634">
        <v>0</v>
      </c>
      <c r="S1634">
        <v>0</v>
      </c>
      <c r="T1634">
        <v>0</v>
      </c>
      <c r="U1634">
        <v>0</v>
      </c>
      <c r="V1634" t="s">
        <v>7830</v>
      </c>
      <c r="Y1634" s="2"/>
    </row>
    <row r="1635" spans="1:25" ht="15.75" hidden="1" thickBot="1" x14ac:dyDescent="0.3">
      <c r="A1635" t="s">
        <v>8272</v>
      </c>
      <c r="B1635" s="164" t="s">
        <v>10515</v>
      </c>
      <c r="C1635" t="s">
        <v>7503</v>
      </c>
      <c r="D1635" t="s">
        <v>0</v>
      </c>
      <c r="E1635">
        <v>135</v>
      </c>
      <c r="F1635" t="s">
        <v>9124</v>
      </c>
      <c r="G1635" t="s">
        <v>9125</v>
      </c>
      <c r="H1635" s="2">
        <v>0</v>
      </c>
      <c r="I1635" s="2">
        <v>0</v>
      </c>
      <c r="J1635" s="2">
        <v>0</v>
      </c>
      <c r="K1635" s="14">
        <v>99.11</v>
      </c>
      <c r="L1635" s="2">
        <v>0</v>
      </c>
      <c r="M1635" s="2">
        <v>0</v>
      </c>
      <c r="N1635" s="2">
        <v>0</v>
      </c>
      <c r="O1635" s="2">
        <v>12.8843</v>
      </c>
      <c r="P1635" s="2">
        <v>111.9943</v>
      </c>
      <c r="Q1635"/>
      <c r="R1635">
        <v>0</v>
      </c>
      <c r="S1635">
        <v>0</v>
      </c>
      <c r="T1635">
        <v>0</v>
      </c>
      <c r="U1635">
        <v>0</v>
      </c>
      <c r="V1635" t="s">
        <v>7830</v>
      </c>
      <c r="Y1635" s="2"/>
    </row>
    <row r="1636" spans="1:25" ht="15.75" hidden="1" thickBot="1" x14ac:dyDescent="0.3">
      <c r="A1636" t="s">
        <v>8272</v>
      </c>
      <c r="B1636" s="164" t="s">
        <v>10515</v>
      </c>
      <c r="C1636" t="s">
        <v>7503</v>
      </c>
      <c r="D1636" t="s">
        <v>0</v>
      </c>
      <c r="E1636">
        <v>33149</v>
      </c>
      <c r="F1636" t="s">
        <v>8977</v>
      </c>
      <c r="G1636" t="s">
        <v>10451</v>
      </c>
      <c r="H1636" s="2">
        <v>1.6500000000000001</v>
      </c>
      <c r="I1636" s="2">
        <v>0</v>
      </c>
      <c r="J1636" s="2">
        <v>0</v>
      </c>
      <c r="K1636" s="14">
        <v>16.239999999999998</v>
      </c>
      <c r="L1636" s="2">
        <v>0</v>
      </c>
      <c r="M1636" s="2">
        <v>0</v>
      </c>
      <c r="N1636" s="2">
        <v>0</v>
      </c>
      <c r="O1636" s="2">
        <v>2.1111999999999997</v>
      </c>
      <c r="P1636" s="2">
        <v>20.001199999999997</v>
      </c>
      <c r="Q1636"/>
      <c r="R1636">
        <v>0</v>
      </c>
      <c r="S1636">
        <v>0</v>
      </c>
      <c r="T1636">
        <v>0</v>
      </c>
      <c r="U1636">
        <v>0</v>
      </c>
      <c r="V1636" t="s">
        <v>7830</v>
      </c>
      <c r="Y1636" s="2"/>
    </row>
    <row r="1637" spans="1:25" ht="15.75" hidden="1" thickBot="1" x14ac:dyDescent="0.3">
      <c r="A1637" t="s">
        <v>8272</v>
      </c>
      <c r="B1637" s="164" t="s">
        <v>10516</v>
      </c>
      <c r="C1637" t="s">
        <v>10024</v>
      </c>
      <c r="D1637" t="s">
        <v>0</v>
      </c>
      <c r="E1637" t="s">
        <v>10517</v>
      </c>
      <c r="F1637" t="s">
        <v>2323</v>
      </c>
      <c r="G1637" t="s">
        <v>2324</v>
      </c>
      <c r="H1637" s="2">
        <v>0</v>
      </c>
      <c r="I1637" s="2">
        <v>0</v>
      </c>
      <c r="J1637" s="2">
        <v>0</v>
      </c>
      <c r="K1637" s="14">
        <v>3.2</v>
      </c>
      <c r="L1637" s="2">
        <v>0</v>
      </c>
      <c r="M1637" s="2">
        <v>0</v>
      </c>
      <c r="N1637" s="2">
        <v>0</v>
      </c>
      <c r="O1637" s="2">
        <v>0.41600000000000004</v>
      </c>
      <c r="P1637" s="2">
        <v>3.6160000000000001</v>
      </c>
      <c r="Q1637"/>
      <c r="R1637">
        <v>0</v>
      </c>
      <c r="S1637">
        <v>0</v>
      </c>
      <c r="T1637">
        <v>0</v>
      </c>
      <c r="U1637">
        <v>0</v>
      </c>
      <c r="V1637" t="s">
        <v>7830</v>
      </c>
      <c r="Y1637" s="2"/>
    </row>
    <row r="1638" spans="1:25" ht="15.75" hidden="1" thickBot="1" x14ac:dyDescent="0.3">
      <c r="A1638" t="s">
        <v>8272</v>
      </c>
      <c r="B1638" s="164" t="s">
        <v>10516</v>
      </c>
      <c r="C1638" t="s">
        <v>7503</v>
      </c>
      <c r="D1638" t="s">
        <v>0</v>
      </c>
      <c r="E1638">
        <v>26800</v>
      </c>
      <c r="F1638" t="s">
        <v>8931</v>
      </c>
      <c r="G1638" t="s">
        <v>10459</v>
      </c>
      <c r="H1638" s="2">
        <v>0</v>
      </c>
      <c r="I1638" s="2">
        <v>0</v>
      </c>
      <c r="J1638" s="2">
        <v>0</v>
      </c>
      <c r="K1638" s="14">
        <v>16.2</v>
      </c>
      <c r="L1638" s="2">
        <v>0</v>
      </c>
      <c r="M1638" s="2">
        <v>0</v>
      </c>
      <c r="N1638" s="2">
        <v>0</v>
      </c>
      <c r="O1638" s="2">
        <v>2.1059999999999999</v>
      </c>
      <c r="P1638" s="2">
        <v>18.305999999999997</v>
      </c>
      <c r="Q1638"/>
      <c r="R1638">
        <v>0</v>
      </c>
      <c r="S1638">
        <v>0</v>
      </c>
      <c r="T1638">
        <v>0</v>
      </c>
      <c r="U1638">
        <v>0</v>
      </c>
      <c r="V1638" t="s">
        <v>7830</v>
      </c>
      <c r="Y1638" s="2"/>
    </row>
    <row r="1639" spans="1:25" ht="15.75" hidden="1" thickBot="1" x14ac:dyDescent="0.3">
      <c r="A1639" t="s">
        <v>8272</v>
      </c>
      <c r="B1639" s="164" t="s">
        <v>10516</v>
      </c>
      <c r="C1639" t="s">
        <v>7503</v>
      </c>
      <c r="D1639" t="s">
        <v>0</v>
      </c>
      <c r="E1639">
        <v>33076</v>
      </c>
      <c r="F1639" t="s">
        <v>8977</v>
      </c>
      <c r="G1639" t="s">
        <v>10451</v>
      </c>
      <c r="H1639" s="2">
        <v>1.62</v>
      </c>
      <c r="I1639" s="2">
        <v>0</v>
      </c>
      <c r="J1639" s="2">
        <v>0</v>
      </c>
      <c r="K1639" s="14">
        <v>16.27</v>
      </c>
      <c r="L1639" s="2">
        <v>0</v>
      </c>
      <c r="M1639" s="2">
        <v>0</v>
      </c>
      <c r="N1639" s="2">
        <v>0</v>
      </c>
      <c r="O1639" s="2">
        <v>2.1151</v>
      </c>
      <c r="P1639" s="2">
        <v>20.005099999999999</v>
      </c>
      <c r="Q1639"/>
      <c r="R1639">
        <v>0</v>
      </c>
      <c r="S1639">
        <v>0</v>
      </c>
      <c r="T1639">
        <v>0</v>
      </c>
      <c r="U1639">
        <v>0</v>
      </c>
      <c r="V1639" t="s">
        <v>7830</v>
      </c>
      <c r="Y1639" s="2"/>
    </row>
    <row r="1640" spans="1:25" ht="15.75" hidden="1" thickBot="1" x14ac:dyDescent="0.3">
      <c r="A1640" t="s">
        <v>8272</v>
      </c>
      <c r="B1640" s="164" t="s">
        <v>10516</v>
      </c>
      <c r="C1640" t="s">
        <v>7503</v>
      </c>
      <c r="D1640" t="s">
        <v>0</v>
      </c>
      <c r="E1640">
        <v>40154</v>
      </c>
      <c r="F1640" t="s">
        <v>6776</v>
      </c>
      <c r="G1640" t="s">
        <v>6777</v>
      </c>
      <c r="H1640" s="2">
        <v>0</v>
      </c>
      <c r="I1640" s="2">
        <v>0</v>
      </c>
      <c r="J1640" s="2">
        <v>0</v>
      </c>
      <c r="K1640" s="14">
        <v>44.56</v>
      </c>
      <c r="L1640" s="2">
        <v>0</v>
      </c>
      <c r="M1640" s="2">
        <v>0</v>
      </c>
      <c r="N1640" s="2">
        <v>0</v>
      </c>
      <c r="O1640" s="2">
        <v>5.7928000000000006</v>
      </c>
      <c r="P1640" s="2">
        <v>50.352800000000002</v>
      </c>
      <c r="Q1640"/>
      <c r="R1640">
        <v>0</v>
      </c>
      <c r="S1640">
        <v>0</v>
      </c>
      <c r="T1640">
        <v>0</v>
      </c>
      <c r="U1640">
        <v>0</v>
      </c>
      <c r="V1640" t="s">
        <v>7830</v>
      </c>
      <c r="Y1640" s="2"/>
    </row>
    <row r="1641" spans="1:25" ht="15.75" hidden="1" thickBot="1" x14ac:dyDescent="0.3">
      <c r="A1641" t="s">
        <v>8272</v>
      </c>
      <c r="B1641" s="164" t="s">
        <v>10518</v>
      </c>
      <c r="C1641" t="s">
        <v>10024</v>
      </c>
      <c r="D1641" t="s">
        <v>0</v>
      </c>
      <c r="E1641" t="s">
        <v>10519</v>
      </c>
      <c r="F1641" t="s">
        <v>2323</v>
      </c>
      <c r="G1641" t="s">
        <v>2324</v>
      </c>
      <c r="H1641" s="2">
        <v>0</v>
      </c>
      <c r="I1641" s="2">
        <v>0</v>
      </c>
      <c r="J1641" s="2">
        <v>0</v>
      </c>
      <c r="K1641" s="14">
        <v>1.76</v>
      </c>
      <c r="L1641" s="2">
        <v>0</v>
      </c>
      <c r="M1641" s="2">
        <v>0</v>
      </c>
      <c r="N1641" s="2">
        <v>0</v>
      </c>
      <c r="O1641" s="2">
        <v>0.2288</v>
      </c>
      <c r="P1641" s="2">
        <v>1.9887999999999999</v>
      </c>
      <c r="Q1641"/>
      <c r="R1641">
        <v>0</v>
      </c>
      <c r="S1641">
        <v>0</v>
      </c>
      <c r="T1641">
        <v>0</v>
      </c>
      <c r="U1641">
        <v>0</v>
      </c>
      <c r="V1641" t="s">
        <v>7830</v>
      </c>
      <c r="Y1641" s="2"/>
    </row>
    <row r="1642" spans="1:25" ht="15.75" hidden="1" thickBot="1" x14ac:dyDescent="0.3">
      <c r="A1642" t="s">
        <v>8272</v>
      </c>
      <c r="B1642" s="164" t="s">
        <v>10518</v>
      </c>
      <c r="C1642" t="s">
        <v>10024</v>
      </c>
      <c r="D1642" t="s">
        <v>0</v>
      </c>
      <c r="E1642" t="s">
        <v>10520</v>
      </c>
      <c r="F1642" t="s">
        <v>1328</v>
      </c>
      <c r="G1642" t="s">
        <v>1329</v>
      </c>
      <c r="H1642" s="2">
        <v>0</v>
      </c>
      <c r="I1642" s="2">
        <v>0</v>
      </c>
      <c r="J1642" s="2">
        <v>0</v>
      </c>
      <c r="K1642" s="14">
        <v>9.65</v>
      </c>
      <c r="L1642" s="2">
        <v>0</v>
      </c>
      <c r="M1642" s="2">
        <v>0</v>
      </c>
      <c r="N1642" s="2">
        <v>0</v>
      </c>
      <c r="O1642" s="2">
        <v>1.2545000000000002</v>
      </c>
      <c r="P1642" s="2">
        <v>10.904500000000001</v>
      </c>
      <c r="Q1642"/>
      <c r="R1642">
        <v>0</v>
      </c>
      <c r="S1642">
        <v>0</v>
      </c>
      <c r="T1642">
        <v>0</v>
      </c>
      <c r="U1642">
        <v>0</v>
      </c>
      <c r="V1642" t="s">
        <v>7830</v>
      </c>
      <c r="Y1642" s="2"/>
    </row>
    <row r="1643" spans="1:25" ht="15.75" hidden="1" thickBot="1" x14ac:dyDescent="0.3">
      <c r="A1643" t="s">
        <v>8272</v>
      </c>
      <c r="B1643" s="164" t="s">
        <v>10518</v>
      </c>
      <c r="C1643" t="s">
        <v>7503</v>
      </c>
      <c r="D1643" t="s">
        <v>0</v>
      </c>
      <c r="E1643">
        <v>26805</v>
      </c>
      <c r="F1643" t="s">
        <v>8931</v>
      </c>
      <c r="G1643" t="s">
        <v>10459</v>
      </c>
      <c r="H1643" s="2">
        <v>0</v>
      </c>
      <c r="I1643" s="2">
        <v>0</v>
      </c>
      <c r="J1643" s="2">
        <v>0</v>
      </c>
      <c r="K1643" s="14">
        <v>16</v>
      </c>
      <c r="L1643" s="2">
        <v>0</v>
      </c>
      <c r="M1643" s="2">
        <v>0</v>
      </c>
      <c r="N1643" s="2">
        <v>0</v>
      </c>
      <c r="O1643" s="2">
        <v>2.08</v>
      </c>
      <c r="P1643" s="2">
        <v>18.079999999999998</v>
      </c>
      <c r="Q1643"/>
      <c r="R1643">
        <v>0</v>
      </c>
      <c r="S1643">
        <v>0</v>
      </c>
      <c r="T1643">
        <v>0</v>
      </c>
      <c r="U1643">
        <v>0</v>
      </c>
      <c r="V1643" t="s">
        <v>7830</v>
      </c>
      <c r="Y1643" s="2"/>
    </row>
    <row r="1644" spans="1:25" ht="15.75" hidden="1" thickBot="1" x14ac:dyDescent="0.3">
      <c r="A1644" t="s">
        <v>8272</v>
      </c>
      <c r="B1644" s="164" t="s">
        <v>10518</v>
      </c>
      <c r="C1644" t="s">
        <v>7503</v>
      </c>
      <c r="D1644" t="s">
        <v>0</v>
      </c>
      <c r="E1644">
        <v>40121</v>
      </c>
      <c r="F1644" t="s">
        <v>6776</v>
      </c>
      <c r="G1644" t="s">
        <v>6777</v>
      </c>
      <c r="H1644" s="2">
        <v>0</v>
      </c>
      <c r="I1644" s="2">
        <v>0</v>
      </c>
      <c r="J1644" s="2">
        <v>0</v>
      </c>
      <c r="K1644" s="14">
        <v>24.54</v>
      </c>
      <c r="L1644" s="2">
        <v>0</v>
      </c>
      <c r="M1644" s="2">
        <v>0</v>
      </c>
      <c r="N1644" s="2">
        <v>0</v>
      </c>
      <c r="O1644" s="2">
        <v>3.1901999999999999</v>
      </c>
      <c r="P1644" s="2">
        <v>27.7302</v>
      </c>
      <c r="Q1644"/>
      <c r="R1644">
        <v>0</v>
      </c>
      <c r="S1644">
        <v>0</v>
      </c>
      <c r="T1644">
        <v>0</v>
      </c>
      <c r="U1644">
        <v>0</v>
      </c>
      <c r="V1644" t="s">
        <v>7830</v>
      </c>
      <c r="Y1644" s="2"/>
    </row>
    <row r="1645" spans="1:25" ht="15.75" hidden="1" thickBot="1" x14ac:dyDescent="0.3">
      <c r="A1645" t="s">
        <v>8272</v>
      </c>
      <c r="B1645" s="164" t="s">
        <v>10518</v>
      </c>
      <c r="C1645" t="s">
        <v>7503</v>
      </c>
      <c r="D1645" t="s">
        <v>0</v>
      </c>
      <c r="E1645">
        <v>26771</v>
      </c>
      <c r="F1645" t="s">
        <v>8931</v>
      </c>
      <c r="G1645" t="s">
        <v>10459</v>
      </c>
      <c r="H1645" s="2">
        <v>0</v>
      </c>
      <c r="I1645" s="2">
        <v>0</v>
      </c>
      <c r="J1645" s="2">
        <v>0</v>
      </c>
      <c r="K1645" s="14">
        <v>50</v>
      </c>
      <c r="L1645" s="2">
        <v>0</v>
      </c>
      <c r="M1645" s="2">
        <v>0</v>
      </c>
      <c r="N1645" s="2">
        <v>0</v>
      </c>
      <c r="O1645" s="2">
        <v>6.5</v>
      </c>
      <c r="P1645" s="2">
        <v>56.5</v>
      </c>
      <c r="Q1645"/>
      <c r="R1645">
        <v>0</v>
      </c>
      <c r="S1645">
        <v>0</v>
      </c>
      <c r="T1645">
        <v>0</v>
      </c>
      <c r="U1645">
        <v>0</v>
      </c>
      <c r="V1645" t="s">
        <v>7830</v>
      </c>
      <c r="Y1645" s="2"/>
    </row>
    <row r="1646" spans="1:25" ht="15.75" hidden="1" thickBot="1" x14ac:dyDescent="0.3">
      <c r="A1646" t="s">
        <v>8272</v>
      </c>
      <c r="B1646" s="164" t="s">
        <v>10518</v>
      </c>
      <c r="C1646" t="s">
        <v>7503</v>
      </c>
      <c r="D1646" t="s">
        <v>0</v>
      </c>
      <c r="E1646">
        <v>22</v>
      </c>
      <c r="F1646" t="s">
        <v>9959</v>
      </c>
      <c r="G1646" t="s">
        <v>9960</v>
      </c>
      <c r="H1646" s="2">
        <v>0</v>
      </c>
      <c r="I1646" s="2">
        <v>0</v>
      </c>
      <c r="J1646" s="2">
        <v>0</v>
      </c>
      <c r="K1646" s="14">
        <v>12</v>
      </c>
      <c r="L1646" s="2">
        <v>0</v>
      </c>
      <c r="M1646" s="2">
        <v>0</v>
      </c>
      <c r="N1646" s="2">
        <v>0</v>
      </c>
      <c r="O1646" s="2">
        <v>1.56</v>
      </c>
      <c r="P1646" s="2">
        <v>13.56</v>
      </c>
      <c r="Q1646"/>
      <c r="R1646">
        <v>0</v>
      </c>
      <c r="S1646">
        <v>0</v>
      </c>
      <c r="T1646">
        <v>0</v>
      </c>
      <c r="U1646">
        <v>0</v>
      </c>
      <c r="V1646" t="s">
        <v>7830</v>
      </c>
      <c r="Y1646" s="2"/>
    </row>
    <row r="1647" spans="1:25" ht="15.75" hidden="1" thickBot="1" x14ac:dyDescent="0.3">
      <c r="A1647" t="s">
        <v>8272</v>
      </c>
      <c r="B1647" s="164" t="s">
        <v>10518</v>
      </c>
      <c r="C1647" t="s">
        <v>7503</v>
      </c>
      <c r="D1647" t="s">
        <v>0</v>
      </c>
      <c r="E1647">
        <v>26768</v>
      </c>
      <c r="F1647" t="s">
        <v>8931</v>
      </c>
      <c r="G1647" t="s">
        <v>10459</v>
      </c>
      <c r="H1647" s="2">
        <v>0</v>
      </c>
      <c r="I1647" s="2">
        <v>0</v>
      </c>
      <c r="J1647" s="2">
        <v>0</v>
      </c>
      <c r="K1647" s="14">
        <v>20.76</v>
      </c>
      <c r="L1647" s="2">
        <v>0</v>
      </c>
      <c r="M1647" s="2">
        <v>0</v>
      </c>
      <c r="N1647" s="2">
        <v>0</v>
      </c>
      <c r="O1647" s="2">
        <v>2.6988000000000003</v>
      </c>
      <c r="P1647" s="2">
        <v>23.458800000000004</v>
      </c>
      <c r="Q1647"/>
      <c r="R1647">
        <v>0</v>
      </c>
      <c r="S1647">
        <v>0</v>
      </c>
      <c r="T1647">
        <v>0</v>
      </c>
      <c r="U1647">
        <v>0</v>
      </c>
      <c r="V1647" t="s">
        <v>7830</v>
      </c>
      <c r="Y1647" s="2"/>
    </row>
    <row r="1648" spans="1:25" ht="15.75" hidden="1" thickBot="1" x14ac:dyDescent="0.3">
      <c r="A1648" t="s">
        <v>8272</v>
      </c>
      <c r="B1648" s="164" t="s">
        <v>10518</v>
      </c>
      <c r="C1648" t="s">
        <v>7503</v>
      </c>
      <c r="D1648" t="s">
        <v>0</v>
      </c>
      <c r="E1648">
        <v>40093</v>
      </c>
      <c r="F1648" t="s">
        <v>6776</v>
      </c>
      <c r="G1648" t="s">
        <v>6777</v>
      </c>
      <c r="H1648" s="2">
        <v>0</v>
      </c>
      <c r="I1648" s="2">
        <v>0</v>
      </c>
      <c r="J1648" s="2">
        <v>0</v>
      </c>
      <c r="K1648" s="14">
        <v>13.41</v>
      </c>
      <c r="L1648" s="2">
        <v>0</v>
      </c>
      <c r="M1648" s="2">
        <v>0</v>
      </c>
      <c r="N1648" s="2">
        <v>0</v>
      </c>
      <c r="O1648" s="2">
        <v>1.7433000000000001</v>
      </c>
      <c r="P1648" s="2">
        <v>15.1533</v>
      </c>
      <c r="Q1648"/>
      <c r="R1648">
        <v>0</v>
      </c>
      <c r="S1648">
        <v>0</v>
      </c>
      <c r="T1648">
        <v>0</v>
      </c>
      <c r="U1648">
        <v>0</v>
      </c>
      <c r="V1648" t="s">
        <v>7830</v>
      </c>
      <c r="Y1648" s="2"/>
    </row>
    <row r="1649" spans="1:25" ht="15.75" hidden="1" thickBot="1" x14ac:dyDescent="0.3">
      <c r="A1649" t="s">
        <v>8272</v>
      </c>
      <c r="B1649" s="164" t="s">
        <v>10521</v>
      </c>
      <c r="C1649" t="s">
        <v>7503</v>
      </c>
      <c r="D1649" t="s">
        <v>0</v>
      </c>
      <c r="E1649">
        <v>32889</v>
      </c>
      <c r="F1649" t="s">
        <v>8977</v>
      </c>
      <c r="G1649" t="s">
        <v>10451</v>
      </c>
      <c r="H1649" s="2">
        <v>0.48</v>
      </c>
      <c r="I1649" s="2">
        <v>0</v>
      </c>
      <c r="J1649" s="2">
        <v>0</v>
      </c>
      <c r="K1649" s="14">
        <v>4.88</v>
      </c>
      <c r="L1649" s="2">
        <v>0</v>
      </c>
      <c r="M1649" s="2">
        <v>0</v>
      </c>
      <c r="N1649" s="2">
        <v>0</v>
      </c>
      <c r="O1649" s="2">
        <v>0.63439999999999996</v>
      </c>
      <c r="P1649" s="2">
        <v>5.9943999999999997</v>
      </c>
      <c r="Q1649"/>
      <c r="R1649">
        <v>0</v>
      </c>
      <c r="S1649">
        <v>0</v>
      </c>
      <c r="T1649">
        <v>0</v>
      </c>
      <c r="U1649">
        <v>0</v>
      </c>
      <c r="V1649" t="s">
        <v>7830</v>
      </c>
      <c r="Y1649" s="2"/>
    </row>
    <row r="1650" spans="1:25" ht="15.75" hidden="1" thickBot="1" x14ac:dyDescent="0.3">
      <c r="A1650" t="s">
        <v>8272</v>
      </c>
      <c r="B1650" s="164" t="s">
        <v>10522</v>
      </c>
      <c r="C1650" t="s">
        <v>10024</v>
      </c>
      <c r="D1650" t="s">
        <v>0</v>
      </c>
      <c r="E1650" t="s">
        <v>10523</v>
      </c>
      <c r="F1650" t="s">
        <v>2323</v>
      </c>
      <c r="G1650" t="s">
        <v>2324</v>
      </c>
      <c r="H1650" s="2">
        <v>0</v>
      </c>
      <c r="I1650" s="2">
        <v>0</v>
      </c>
      <c r="J1650" s="2">
        <v>0</v>
      </c>
      <c r="K1650" s="14">
        <v>11.4</v>
      </c>
      <c r="L1650" s="2">
        <v>0</v>
      </c>
      <c r="M1650" s="2">
        <v>0</v>
      </c>
      <c r="N1650" s="2">
        <v>0</v>
      </c>
      <c r="O1650" s="2">
        <v>1.4820000000000002</v>
      </c>
      <c r="P1650" s="2">
        <v>12.882000000000001</v>
      </c>
      <c r="Q1650"/>
      <c r="R1650">
        <v>0</v>
      </c>
      <c r="S1650">
        <v>0</v>
      </c>
      <c r="T1650">
        <v>0</v>
      </c>
      <c r="U1650">
        <v>0</v>
      </c>
      <c r="V1650" t="s">
        <v>7830</v>
      </c>
      <c r="Y1650" s="2"/>
    </row>
    <row r="1651" spans="1:25" ht="15.75" hidden="1" thickBot="1" x14ac:dyDescent="0.3">
      <c r="A1651" t="s">
        <v>8272</v>
      </c>
      <c r="B1651" s="164" t="s">
        <v>10522</v>
      </c>
      <c r="C1651" t="s">
        <v>10024</v>
      </c>
      <c r="D1651" t="s">
        <v>0</v>
      </c>
      <c r="E1651" t="s">
        <v>10524</v>
      </c>
      <c r="F1651" t="s">
        <v>2323</v>
      </c>
      <c r="G1651" t="s">
        <v>2324</v>
      </c>
      <c r="H1651" s="2">
        <v>0</v>
      </c>
      <c r="I1651" s="2">
        <v>0</v>
      </c>
      <c r="J1651" s="2">
        <v>0</v>
      </c>
      <c r="K1651" s="14">
        <v>9.6</v>
      </c>
      <c r="L1651" s="2">
        <v>0</v>
      </c>
      <c r="M1651" s="2">
        <v>0</v>
      </c>
      <c r="N1651" s="2">
        <v>0</v>
      </c>
      <c r="O1651" s="2">
        <v>1.248</v>
      </c>
      <c r="P1651" s="2">
        <v>10.847999999999999</v>
      </c>
      <c r="Q1651"/>
      <c r="R1651">
        <v>0</v>
      </c>
      <c r="S1651">
        <v>0</v>
      </c>
      <c r="T1651">
        <v>0</v>
      </c>
      <c r="U1651">
        <v>0</v>
      </c>
      <c r="V1651" t="s">
        <v>7830</v>
      </c>
      <c r="Y1651" s="2"/>
    </row>
    <row r="1652" spans="1:25" ht="15.75" hidden="1" thickBot="1" x14ac:dyDescent="0.3">
      <c r="A1652" t="s">
        <v>8272</v>
      </c>
      <c r="B1652" s="164" t="s">
        <v>10522</v>
      </c>
      <c r="C1652" t="s">
        <v>10024</v>
      </c>
      <c r="D1652" t="s">
        <v>0</v>
      </c>
      <c r="E1652" t="s">
        <v>10525</v>
      </c>
      <c r="F1652" t="s">
        <v>1328</v>
      </c>
      <c r="G1652" t="s">
        <v>1329</v>
      </c>
      <c r="H1652" s="2">
        <v>0</v>
      </c>
      <c r="I1652" s="2">
        <v>0</v>
      </c>
      <c r="J1652" s="2">
        <v>0</v>
      </c>
      <c r="K1652" s="14">
        <v>85.18</v>
      </c>
      <c r="L1652" s="2">
        <v>0</v>
      </c>
      <c r="M1652" s="2">
        <v>0</v>
      </c>
      <c r="N1652" s="2">
        <v>0</v>
      </c>
      <c r="O1652" s="2">
        <v>11.073400000000001</v>
      </c>
      <c r="P1652" s="2">
        <v>96.253400000000013</v>
      </c>
      <c r="Q1652"/>
      <c r="R1652">
        <v>0</v>
      </c>
      <c r="S1652">
        <v>0</v>
      </c>
      <c r="T1652">
        <v>0</v>
      </c>
      <c r="U1652">
        <v>0</v>
      </c>
      <c r="V1652" t="s">
        <v>7830</v>
      </c>
      <c r="Y1652" s="2"/>
    </row>
    <row r="1653" spans="1:25" ht="15.75" hidden="1" thickBot="1" x14ac:dyDescent="0.3">
      <c r="A1653" t="s">
        <v>8272</v>
      </c>
      <c r="B1653" s="164" t="s">
        <v>10522</v>
      </c>
      <c r="C1653" t="s">
        <v>7503</v>
      </c>
      <c r="D1653" t="s">
        <v>0</v>
      </c>
      <c r="E1653">
        <v>1601</v>
      </c>
      <c r="F1653" t="s">
        <v>8929</v>
      </c>
      <c r="G1653" t="s">
        <v>10464</v>
      </c>
      <c r="H1653" s="2">
        <v>0</v>
      </c>
      <c r="I1653" s="2">
        <v>0</v>
      </c>
      <c r="J1653" s="2">
        <v>0</v>
      </c>
      <c r="K1653" s="14">
        <v>18.12</v>
      </c>
      <c r="L1653" s="2">
        <v>0</v>
      </c>
      <c r="M1653" s="2">
        <v>0</v>
      </c>
      <c r="N1653" s="2">
        <v>0</v>
      </c>
      <c r="O1653" s="2">
        <v>2.3556000000000004</v>
      </c>
      <c r="P1653" s="2">
        <v>20.4756</v>
      </c>
      <c r="Q1653"/>
      <c r="R1653">
        <v>0</v>
      </c>
      <c r="S1653">
        <v>0</v>
      </c>
      <c r="T1653">
        <v>0</v>
      </c>
      <c r="U1653">
        <v>0</v>
      </c>
      <c r="V1653" t="s">
        <v>7830</v>
      </c>
      <c r="Y1653" s="2"/>
    </row>
    <row r="1654" spans="1:25" ht="15.75" hidden="1" thickBot="1" x14ac:dyDescent="0.3">
      <c r="A1654" t="s">
        <v>8272</v>
      </c>
      <c r="B1654" s="164" t="s">
        <v>10522</v>
      </c>
      <c r="C1654" t="s">
        <v>7503</v>
      </c>
      <c r="D1654" t="s">
        <v>0</v>
      </c>
      <c r="E1654">
        <v>40049</v>
      </c>
      <c r="F1654" t="s">
        <v>6776</v>
      </c>
      <c r="G1654" t="s">
        <v>6777</v>
      </c>
      <c r="H1654" s="2">
        <v>0</v>
      </c>
      <c r="I1654" s="2">
        <v>0</v>
      </c>
      <c r="J1654" s="2">
        <v>0</v>
      </c>
      <c r="K1654" s="14">
        <v>23.37</v>
      </c>
      <c r="L1654" s="2">
        <v>0</v>
      </c>
      <c r="M1654" s="2">
        <v>0</v>
      </c>
      <c r="N1654" s="2">
        <v>0</v>
      </c>
      <c r="O1654" s="2">
        <v>3.0381</v>
      </c>
      <c r="P1654" s="2">
        <v>26.408100000000001</v>
      </c>
      <c r="Q1654"/>
      <c r="R1654">
        <v>0</v>
      </c>
      <c r="S1654">
        <v>0</v>
      </c>
      <c r="T1654">
        <v>0</v>
      </c>
      <c r="U1654">
        <v>0</v>
      </c>
      <c r="V1654" t="s">
        <v>7830</v>
      </c>
      <c r="Y1654" s="2"/>
    </row>
    <row r="1655" spans="1:25" ht="15.75" hidden="1" thickBot="1" x14ac:dyDescent="0.3">
      <c r="A1655" t="s">
        <v>8272</v>
      </c>
      <c r="B1655" s="164" t="s">
        <v>10522</v>
      </c>
      <c r="C1655" t="s">
        <v>7503</v>
      </c>
      <c r="D1655" t="s">
        <v>0</v>
      </c>
      <c r="E1655">
        <v>13477</v>
      </c>
      <c r="F1655" t="s">
        <v>10526</v>
      </c>
      <c r="G1655" t="s">
        <v>10527</v>
      </c>
      <c r="H1655" s="2">
        <v>0</v>
      </c>
      <c r="I1655" s="2">
        <v>0</v>
      </c>
      <c r="J1655" s="2">
        <v>0</v>
      </c>
      <c r="K1655" s="14">
        <v>86.73</v>
      </c>
      <c r="L1655" s="2">
        <v>0</v>
      </c>
      <c r="M1655" s="2">
        <v>0</v>
      </c>
      <c r="N1655" s="2">
        <v>0</v>
      </c>
      <c r="O1655" s="2">
        <v>11.274900000000001</v>
      </c>
      <c r="P1655" s="2">
        <v>98.004900000000006</v>
      </c>
      <c r="Q1655"/>
      <c r="R1655">
        <v>0</v>
      </c>
      <c r="S1655">
        <v>0</v>
      </c>
      <c r="T1655">
        <v>0</v>
      </c>
      <c r="U1655">
        <v>0</v>
      </c>
      <c r="V1655" t="s">
        <v>7830</v>
      </c>
      <c r="Y1655" s="2"/>
    </row>
    <row r="1656" spans="1:25" ht="15.75" hidden="1" thickBot="1" x14ac:dyDescent="0.3">
      <c r="A1656" t="s">
        <v>8272</v>
      </c>
      <c r="B1656" s="164" t="s">
        <v>9957</v>
      </c>
      <c r="C1656" t="s">
        <v>10024</v>
      </c>
      <c r="D1656" t="s">
        <v>0</v>
      </c>
      <c r="E1656" t="s">
        <v>10528</v>
      </c>
      <c r="F1656" t="s">
        <v>2323</v>
      </c>
      <c r="G1656" t="s">
        <v>2324</v>
      </c>
      <c r="H1656" s="2">
        <v>0</v>
      </c>
      <c r="I1656" s="2">
        <v>0</v>
      </c>
      <c r="J1656" s="2">
        <v>0</v>
      </c>
      <c r="K1656" s="14">
        <v>1.54</v>
      </c>
      <c r="L1656" s="2">
        <v>0</v>
      </c>
      <c r="M1656" s="2">
        <v>0</v>
      </c>
      <c r="N1656" s="2">
        <v>0</v>
      </c>
      <c r="O1656" s="2">
        <v>0.20020000000000002</v>
      </c>
      <c r="P1656" s="2">
        <v>1.7402</v>
      </c>
      <c r="Q1656"/>
      <c r="R1656">
        <v>0</v>
      </c>
      <c r="S1656">
        <v>0</v>
      </c>
      <c r="T1656">
        <v>0</v>
      </c>
      <c r="U1656">
        <v>0</v>
      </c>
      <c r="V1656" t="s">
        <v>7830</v>
      </c>
      <c r="Y1656" s="2"/>
    </row>
    <row r="1657" spans="1:25" ht="15.75" hidden="1" thickBot="1" x14ac:dyDescent="0.3">
      <c r="A1657" t="s">
        <v>8272</v>
      </c>
      <c r="B1657" s="164" t="s">
        <v>9957</v>
      </c>
      <c r="C1657" t="s">
        <v>7503</v>
      </c>
      <c r="D1657" t="s">
        <v>0</v>
      </c>
      <c r="E1657">
        <v>40004</v>
      </c>
      <c r="F1657" t="s">
        <v>6776</v>
      </c>
      <c r="G1657" t="s">
        <v>6777</v>
      </c>
      <c r="H1657" s="2">
        <v>0</v>
      </c>
      <c r="I1657" s="2">
        <v>0</v>
      </c>
      <c r="J1657" s="2">
        <v>0</v>
      </c>
      <c r="K1657" s="14">
        <v>17.45</v>
      </c>
      <c r="L1657" s="2">
        <v>0</v>
      </c>
      <c r="M1657" s="2">
        <v>0</v>
      </c>
      <c r="N1657" s="2">
        <v>0</v>
      </c>
      <c r="O1657" s="2">
        <v>2.2685</v>
      </c>
      <c r="P1657" s="2">
        <v>19.718499999999999</v>
      </c>
      <c r="Q1657"/>
      <c r="R1657">
        <v>0</v>
      </c>
      <c r="S1657">
        <v>0</v>
      </c>
      <c r="T1657">
        <v>0</v>
      </c>
      <c r="U1657">
        <v>0</v>
      </c>
      <c r="V1657" t="s">
        <v>7830</v>
      </c>
      <c r="Y1657" s="2"/>
    </row>
    <row r="1658" spans="1:25" ht="15.75" hidden="1" thickBot="1" x14ac:dyDescent="0.3">
      <c r="A1658" t="s">
        <v>8272</v>
      </c>
      <c r="B1658" s="164" t="s">
        <v>9957</v>
      </c>
      <c r="C1658" t="s">
        <v>10024</v>
      </c>
      <c r="D1658" t="s">
        <v>0</v>
      </c>
      <c r="E1658" t="s">
        <v>10529</v>
      </c>
      <c r="F1658" t="s">
        <v>636</v>
      </c>
      <c r="G1658" t="s">
        <v>10456</v>
      </c>
      <c r="H1658" s="2">
        <v>0</v>
      </c>
      <c r="I1658" s="2">
        <v>0</v>
      </c>
      <c r="J1658" s="2">
        <v>0</v>
      </c>
      <c r="K1658" s="14">
        <v>18.75</v>
      </c>
      <c r="L1658" s="2">
        <v>0</v>
      </c>
      <c r="M1658" s="2">
        <v>0</v>
      </c>
      <c r="N1658" s="2">
        <v>0</v>
      </c>
      <c r="O1658" s="2">
        <v>2.4375</v>
      </c>
      <c r="P1658" s="2">
        <v>21.1875</v>
      </c>
      <c r="Q1658"/>
      <c r="R1658">
        <v>0</v>
      </c>
      <c r="S1658">
        <v>0</v>
      </c>
      <c r="T1658">
        <v>0</v>
      </c>
      <c r="U1658">
        <v>0</v>
      </c>
      <c r="V1658" t="s">
        <v>7830</v>
      </c>
      <c r="Y1658" s="2"/>
    </row>
    <row r="1659" spans="1:25" ht="15.75" hidden="1" thickBot="1" x14ac:dyDescent="0.3">
      <c r="A1659" t="s">
        <v>8272</v>
      </c>
      <c r="B1659" s="164" t="s">
        <v>9957</v>
      </c>
      <c r="C1659" t="s">
        <v>7503</v>
      </c>
      <c r="D1659" t="s">
        <v>0</v>
      </c>
      <c r="E1659">
        <v>37607</v>
      </c>
      <c r="F1659" t="s">
        <v>1448</v>
      </c>
      <c r="G1659" t="s">
        <v>1449</v>
      </c>
      <c r="H1659" s="2">
        <v>1.2000000000000002</v>
      </c>
      <c r="I1659" s="2">
        <v>0</v>
      </c>
      <c r="J1659" s="2">
        <v>0</v>
      </c>
      <c r="K1659" s="14">
        <v>12.21</v>
      </c>
      <c r="L1659" s="2">
        <v>0</v>
      </c>
      <c r="M1659" s="2">
        <v>0</v>
      </c>
      <c r="N1659" s="2">
        <v>0</v>
      </c>
      <c r="O1659" s="2">
        <v>1.5873000000000002</v>
      </c>
      <c r="P1659" s="2">
        <v>14.997300000000001</v>
      </c>
      <c r="Q1659"/>
      <c r="R1659">
        <v>0</v>
      </c>
      <c r="S1659">
        <v>0</v>
      </c>
      <c r="T1659">
        <v>0</v>
      </c>
      <c r="U1659">
        <v>0</v>
      </c>
      <c r="V1659" t="s">
        <v>7830</v>
      </c>
      <c r="Y1659" s="2"/>
    </row>
    <row r="1660" spans="1:25" ht="15.75" hidden="1" thickBot="1" x14ac:dyDescent="0.3">
      <c r="A1660" t="s">
        <v>8272</v>
      </c>
      <c r="B1660" s="164" t="s">
        <v>9957</v>
      </c>
      <c r="C1660" t="s">
        <v>7503</v>
      </c>
      <c r="D1660" t="s">
        <v>0</v>
      </c>
      <c r="E1660">
        <v>26682</v>
      </c>
      <c r="F1660" t="s">
        <v>8931</v>
      </c>
      <c r="G1660" t="s">
        <v>10459</v>
      </c>
      <c r="H1660" s="2">
        <v>0</v>
      </c>
      <c r="I1660" s="2">
        <v>0</v>
      </c>
      <c r="J1660" s="2">
        <v>0</v>
      </c>
      <c r="K1660" s="14">
        <v>42</v>
      </c>
      <c r="L1660" s="2">
        <v>0</v>
      </c>
      <c r="M1660" s="2">
        <v>0</v>
      </c>
      <c r="N1660" s="2">
        <v>0</v>
      </c>
      <c r="O1660" s="2">
        <v>5.46</v>
      </c>
      <c r="P1660" s="2">
        <v>47.46</v>
      </c>
      <c r="Q1660"/>
      <c r="R1660">
        <v>0</v>
      </c>
      <c r="S1660">
        <v>0</v>
      </c>
      <c r="T1660">
        <v>0</v>
      </c>
      <c r="U1660">
        <v>0</v>
      </c>
      <c r="V1660" t="s">
        <v>7830</v>
      </c>
      <c r="Y1660" s="2"/>
    </row>
    <row r="1661" spans="1:25" ht="15.75" hidden="1" thickBot="1" x14ac:dyDescent="0.3">
      <c r="A1661" t="s">
        <v>8272</v>
      </c>
      <c r="B1661" s="164" t="s">
        <v>10530</v>
      </c>
      <c r="C1661" t="s">
        <v>7503</v>
      </c>
      <c r="D1661" t="s">
        <v>0</v>
      </c>
      <c r="E1661">
        <v>26681</v>
      </c>
      <c r="F1661" t="s">
        <v>8931</v>
      </c>
      <c r="G1661" t="s">
        <v>10459</v>
      </c>
      <c r="H1661" s="2">
        <v>0</v>
      </c>
      <c r="I1661" s="2">
        <v>0</v>
      </c>
      <c r="J1661" s="2">
        <v>0</v>
      </c>
      <c r="K1661" s="14">
        <v>25.4</v>
      </c>
      <c r="L1661" s="2">
        <v>0</v>
      </c>
      <c r="M1661" s="2">
        <v>0</v>
      </c>
      <c r="N1661" s="2">
        <v>0</v>
      </c>
      <c r="O1661" s="2">
        <v>3.302</v>
      </c>
      <c r="P1661" s="2">
        <v>28.701999999999998</v>
      </c>
      <c r="Q1661"/>
      <c r="R1661">
        <v>0</v>
      </c>
      <c r="S1661">
        <v>0</v>
      </c>
      <c r="T1661">
        <v>0</v>
      </c>
      <c r="U1661">
        <v>0</v>
      </c>
      <c r="V1661" t="s">
        <v>7830</v>
      </c>
      <c r="Y1661" s="2"/>
    </row>
    <row r="1662" spans="1:25" ht="15.75" hidden="1" thickBot="1" x14ac:dyDescent="0.3">
      <c r="A1662" t="s">
        <v>8272</v>
      </c>
      <c r="B1662" s="164" t="s">
        <v>10530</v>
      </c>
      <c r="C1662" t="s">
        <v>7503</v>
      </c>
      <c r="D1662" t="s">
        <v>0</v>
      </c>
      <c r="E1662">
        <v>18166</v>
      </c>
      <c r="F1662" t="s">
        <v>8881</v>
      </c>
      <c r="G1662" t="s">
        <v>10457</v>
      </c>
      <c r="H1662" s="2">
        <v>0</v>
      </c>
      <c r="I1662" s="2">
        <v>0</v>
      </c>
      <c r="J1662" s="2">
        <v>0</v>
      </c>
      <c r="K1662" s="14">
        <v>133.69999999999999</v>
      </c>
      <c r="L1662" s="2">
        <v>0</v>
      </c>
      <c r="M1662" s="2">
        <v>0</v>
      </c>
      <c r="N1662" s="2">
        <v>0</v>
      </c>
      <c r="O1662" s="2">
        <v>17.381</v>
      </c>
      <c r="P1662" s="2">
        <v>151.08099999999999</v>
      </c>
      <c r="Q1662"/>
      <c r="R1662">
        <v>0</v>
      </c>
      <c r="S1662">
        <v>0</v>
      </c>
      <c r="T1662">
        <v>0</v>
      </c>
      <c r="U1662">
        <v>0</v>
      </c>
      <c r="V1662" t="s">
        <v>7830</v>
      </c>
      <c r="Y1662" s="2"/>
    </row>
    <row r="1663" spans="1:25" ht="15.75" hidden="1" thickBot="1" x14ac:dyDescent="0.3">
      <c r="A1663" t="s">
        <v>8272</v>
      </c>
      <c r="B1663" s="164" t="s">
        <v>10530</v>
      </c>
      <c r="C1663" t="s">
        <v>7503</v>
      </c>
      <c r="D1663" t="s">
        <v>0</v>
      </c>
      <c r="E1663">
        <v>4520</v>
      </c>
      <c r="F1663" t="s">
        <v>5962</v>
      </c>
      <c r="G1663" t="s">
        <v>5963</v>
      </c>
      <c r="H1663" s="2">
        <v>0</v>
      </c>
      <c r="I1663" s="2">
        <v>0</v>
      </c>
      <c r="J1663" s="2">
        <v>0</v>
      </c>
      <c r="K1663" s="14">
        <v>3.4</v>
      </c>
      <c r="L1663" s="2">
        <v>0</v>
      </c>
      <c r="M1663" s="2">
        <v>0</v>
      </c>
      <c r="N1663" s="2">
        <v>0</v>
      </c>
      <c r="O1663" s="2">
        <v>0.442</v>
      </c>
      <c r="P1663" s="2">
        <v>3.8420000000000001</v>
      </c>
      <c r="Q1663"/>
      <c r="R1663">
        <v>0</v>
      </c>
      <c r="S1663">
        <v>0</v>
      </c>
      <c r="T1663">
        <v>0</v>
      </c>
      <c r="U1663">
        <v>0</v>
      </c>
      <c r="V1663" t="s">
        <v>7830</v>
      </c>
      <c r="Y1663" s="2"/>
    </row>
    <row r="1664" spans="1:25" ht="15.75" hidden="1" thickBot="1" x14ac:dyDescent="0.3">
      <c r="A1664" t="s">
        <v>8272</v>
      </c>
      <c r="B1664" s="164" t="s">
        <v>10530</v>
      </c>
      <c r="C1664" t="s">
        <v>7503</v>
      </c>
      <c r="D1664" t="s">
        <v>0</v>
      </c>
      <c r="E1664">
        <v>18167</v>
      </c>
      <c r="F1664" t="s">
        <v>8881</v>
      </c>
      <c r="G1664" t="s">
        <v>10457</v>
      </c>
      <c r="H1664" s="2">
        <v>0</v>
      </c>
      <c r="I1664" s="2">
        <v>0</v>
      </c>
      <c r="J1664" s="2">
        <v>0</v>
      </c>
      <c r="K1664" s="14">
        <v>36</v>
      </c>
      <c r="L1664" s="2">
        <v>0</v>
      </c>
      <c r="M1664" s="2">
        <v>0</v>
      </c>
      <c r="N1664" s="2">
        <v>0</v>
      </c>
      <c r="O1664" s="2">
        <v>4.68</v>
      </c>
      <c r="P1664" s="2">
        <v>40.68</v>
      </c>
      <c r="Q1664"/>
      <c r="R1664">
        <v>0</v>
      </c>
      <c r="S1664">
        <v>0</v>
      </c>
      <c r="T1664">
        <v>0</v>
      </c>
      <c r="U1664">
        <v>0</v>
      </c>
      <c r="V1664" t="s">
        <v>7830</v>
      </c>
      <c r="Y1664" s="2"/>
    </row>
    <row r="1665" spans="1:25" ht="15.75" hidden="1" thickBot="1" x14ac:dyDescent="0.3">
      <c r="A1665" t="s">
        <v>8272</v>
      </c>
      <c r="B1665" s="164" t="s">
        <v>10530</v>
      </c>
      <c r="C1665" t="s">
        <v>7503</v>
      </c>
      <c r="D1665" t="s">
        <v>0</v>
      </c>
      <c r="E1665">
        <v>18165</v>
      </c>
      <c r="F1665" t="s">
        <v>8881</v>
      </c>
      <c r="G1665" t="s">
        <v>10457</v>
      </c>
      <c r="H1665" s="2">
        <v>0</v>
      </c>
      <c r="I1665" s="2">
        <v>0</v>
      </c>
      <c r="J1665" s="2">
        <v>0</v>
      </c>
      <c r="K1665" s="14">
        <v>99.58</v>
      </c>
      <c r="L1665" s="2">
        <v>0</v>
      </c>
      <c r="M1665" s="2">
        <v>0</v>
      </c>
      <c r="N1665" s="2">
        <v>0</v>
      </c>
      <c r="O1665" s="2">
        <v>12.945399999999999</v>
      </c>
      <c r="P1665" s="2">
        <v>112.52539999999999</v>
      </c>
      <c r="Q1665"/>
      <c r="R1665">
        <v>0</v>
      </c>
      <c r="S1665">
        <v>0</v>
      </c>
      <c r="T1665">
        <v>0</v>
      </c>
      <c r="U1665">
        <v>0</v>
      </c>
      <c r="V1665" t="s">
        <v>7830</v>
      </c>
      <c r="Y1665" s="2"/>
    </row>
    <row r="1666" spans="1:25" ht="15.75" hidden="1" thickBot="1" x14ac:dyDescent="0.3">
      <c r="A1666" t="s">
        <v>8272</v>
      </c>
      <c r="B1666" s="164" t="s">
        <v>10530</v>
      </c>
      <c r="C1666" t="s">
        <v>7503</v>
      </c>
      <c r="D1666" t="s">
        <v>0</v>
      </c>
      <c r="E1666">
        <v>39036</v>
      </c>
      <c r="F1666" t="s">
        <v>1446</v>
      </c>
      <c r="G1666" t="s">
        <v>1447</v>
      </c>
      <c r="H1666" s="2">
        <v>0.58000000000000007</v>
      </c>
      <c r="I1666" s="2">
        <v>0</v>
      </c>
      <c r="J1666" s="2">
        <v>0</v>
      </c>
      <c r="K1666" s="14">
        <v>5.96</v>
      </c>
      <c r="L1666" s="2">
        <v>0</v>
      </c>
      <c r="M1666" s="2">
        <v>0</v>
      </c>
      <c r="N1666" s="2">
        <v>0</v>
      </c>
      <c r="O1666" s="2">
        <v>0.77480000000000004</v>
      </c>
      <c r="P1666" s="2">
        <v>7.3148</v>
      </c>
      <c r="Q1666"/>
      <c r="R1666">
        <v>0</v>
      </c>
      <c r="S1666">
        <v>0</v>
      </c>
      <c r="T1666">
        <v>0</v>
      </c>
      <c r="U1666">
        <v>0</v>
      </c>
      <c r="V1666" t="s">
        <v>7830</v>
      </c>
      <c r="Y1666" s="2"/>
    </row>
    <row r="1667" spans="1:25" ht="15.75" hidden="1" thickBot="1" x14ac:dyDescent="0.3">
      <c r="A1667" t="s">
        <v>8272</v>
      </c>
      <c r="B1667" s="164" t="s">
        <v>10530</v>
      </c>
      <c r="C1667" t="s">
        <v>7503</v>
      </c>
      <c r="D1667" t="s">
        <v>0</v>
      </c>
      <c r="E1667">
        <v>26642</v>
      </c>
      <c r="F1667" t="s">
        <v>8931</v>
      </c>
      <c r="G1667" t="s">
        <v>10459</v>
      </c>
      <c r="H1667" s="2">
        <v>0</v>
      </c>
      <c r="I1667" s="2">
        <v>0</v>
      </c>
      <c r="J1667" s="2">
        <v>0</v>
      </c>
      <c r="K1667" s="14">
        <v>45.44</v>
      </c>
      <c r="L1667" s="2">
        <v>0</v>
      </c>
      <c r="M1667" s="2">
        <v>0</v>
      </c>
      <c r="N1667" s="2">
        <v>0</v>
      </c>
      <c r="O1667" s="2">
        <v>5.9071999999999996</v>
      </c>
      <c r="P1667" s="2">
        <v>51.347200000000001</v>
      </c>
      <c r="Q1667"/>
      <c r="R1667">
        <v>0</v>
      </c>
      <c r="S1667">
        <v>0</v>
      </c>
      <c r="T1667">
        <v>0</v>
      </c>
      <c r="U1667">
        <v>0</v>
      </c>
      <c r="V1667" t="s">
        <v>7830</v>
      </c>
      <c r="Y1667" s="2"/>
    </row>
    <row r="1668" spans="1:25" ht="15.75" hidden="1" thickBot="1" x14ac:dyDescent="0.3">
      <c r="A1668" t="s">
        <v>8272</v>
      </c>
      <c r="B1668" s="164" t="s">
        <v>10530</v>
      </c>
      <c r="C1668" t="s">
        <v>7503</v>
      </c>
      <c r="D1668" t="s">
        <v>0</v>
      </c>
      <c r="E1668">
        <v>2937</v>
      </c>
      <c r="F1668" t="s">
        <v>8871</v>
      </c>
      <c r="G1668" t="s">
        <v>10468</v>
      </c>
      <c r="H1668" s="2">
        <v>0</v>
      </c>
      <c r="I1668" s="2">
        <v>0</v>
      </c>
      <c r="J1668" s="2">
        <v>0</v>
      </c>
      <c r="K1668" s="14">
        <v>10.09</v>
      </c>
      <c r="L1668" s="2">
        <v>0</v>
      </c>
      <c r="M1668" s="2">
        <v>0</v>
      </c>
      <c r="N1668" s="2">
        <v>0</v>
      </c>
      <c r="O1668" s="2">
        <v>1.3117000000000001</v>
      </c>
      <c r="P1668" s="2">
        <v>11.4017</v>
      </c>
      <c r="Q1668"/>
      <c r="R1668">
        <v>0</v>
      </c>
      <c r="S1668">
        <v>0</v>
      </c>
      <c r="T1668">
        <v>0</v>
      </c>
      <c r="U1668">
        <v>0</v>
      </c>
      <c r="V1668" t="s">
        <v>7830</v>
      </c>
      <c r="Y1668" s="2"/>
    </row>
    <row r="1669" spans="1:25" ht="15.75" hidden="1" thickBot="1" x14ac:dyDescent="0.3">
      <c r="A1669" t="s">
        <v>8272</v>
      </c>
      <c r="B1669" s="164" t="s">
        <v>10530</v>
      </c>
      <c r="C1669" t="s">
        <v>7503</v>
      </c>
      <c r="D1669" t="s">
        <v>0</v>
      </c>
      <c r="E1669">
        <v>26657</v>
      </c>
      <c r="F1669" t="s">
        <v>8931</v>
      </c>
      <c r="G1669" t="s">
        <v>10459</v>
      </c>
      <c r="H1669" s="2">
        <v>0</v>
      </c>
      <c r="I1669" s="2">
        <v>0</v>
      </c>
      <c r="J1669" s="2">
        <v>0</v>
      </c>
      <c r="K1669" s="14">
        <v>114.12</v>
      </c>
      <c r="L1669" s="2">
        <v>0</v>
      </c>
      <c r="M1669" s="2">
        <v>0</v>
      </c>
      <c r="N1669" s="2">
        <v>0</v>
      </c>
      <c r="O1669" s="2">
        <v>14.835600000000001</v>
      </c>
      <c r="P1669" s="2">
        <v>128.9556</v>
      </c>
      <c r="Q1669"/>
      <c r="R1669">
        <v>0</v>
      </c>
      <c r="S1669">
        <v>0</v>
      </c>
      <c r="T1669">
        <v>0</v>
      </c>
      <c r="U1669">
        <v>0</v>
      </c>
      <c r="V1669" t="s">
        <v>7830</v>
      </c>
      <c r="Y1669" s="2"/>
    </row>
    <row r="1670" spans="1:25" ht="15.75" hidden="1" thickBot="1" x14ac:dyDescent="0.3">
      <c r="A1670" t="s">
        <v>8272</v>
      </c>
      <c r="B1670" s="164" t="s">
        <v>10531</v>
      </c>
      <c r="C1670" t="s">
        <v>7503</v>
      </c>
      <c r="D1670" t="s">
        <v>0</v>
      </c>
      <c r="E1670">
        <v>26623</v>
      </c>
      <c r="F1670" t="s">
        <v>8931</v>
      </c>
      <c r="G1670" t="s">
        <v>10459</v>
      </c>
      <c r="H1670" s="2">
        <v>0</v>
      </c>
      <c r="I1670" s="2">
        <v>0</v>
      </c>
      <c r="J1670" s="2">
        <v>0</v>
      </c>
      <c r="K1670" s="14">
        <v>24.8</v>
      </c>
      <c r="L1670" s="2">
        <v>0</v>
      </c>
      <c r="M1670" s="2">
        <v>0</v>
      </c>
      <c r="N1670" s="2">
        <v>0</v>
      </c>
      <c r="O1670" s="2">
        <v>3.2240000000000002</v>
      </c>
      <c r="P1670" s="2">
        <v>28.024000000000001</v>
      </c>
      <c r="Q1670"/>
      <c r="R1670">
        <v>0</v>
      </c>
      <c r="S1670">
        <v>0</v>
      </c>
      <c r="T1670">
        <v>0</v>
      </c>
      <c r="U1670">
        <v>0</v>
      </c>
      <c r="V1670" t="s">
        <v>7830</v>
      </c>
      <c r="Y1670" s="2"/>
    </row>
    <row r="1671" spans="1:25" ht="15.75" hidden="1" thickBot="1" x14ac:dyDescent="0.3">
      <c r="A1671" t="s">
        <v>8272</v>
      </c>
      <c r="B1671" s="164" t="s">
        <v>10531</v>
      </c>
      <c r="C1671" t="s">
        <v>7503</v>
      </c>
      <c r="D1671" t="s">
        <v>0</v>
      </c>
      <c r="E1671">
        <v>2707</v>
      </c>
      <c r="F1671" t="s">
        <v>8847</v>
      </c>
      <c r="G1671" t="s">
        <v>10458</v>
      </c>
      <c r="H1671" s="2">
        <v>0</v>
      </c>
      <c r="I1671" s="2">
        <v>0</v>
      </c>
      <c r="J1671" s="2">
        <v>0</v>
      </c>
      <c r="K1671" s="14">
        <v>4.34</v>
      </c>
      <c r="L1671" s="2">
        <v>0</v>
      </c>
      <c r="M1671" s="2">
        <v>0</v>
      </c>
      <c r="N1671" s="2">
        <v>0</v>
      </c>
      <c r="O1671" s="2">
        <v>0.56420000000000003</v>
      </c>
      <c r="P1671" s="2">
        <v>4.9041999999999994</v>
      </c>
      <c r="Q1671"/>
      <c r="R1671">
        <v>0</v>
      </c>
      <c r="S1671">
        <v>0</v>
      </c>
      <c r="T1671">
        <v>0</v>
      </c>
      <c r="U1671">
        <v>0</v>
      </c>
      <c r="V1671" t="s">
        <v>7830</v>
      </c>
      <c r="Y1671" s="2"/>
    </row>
    <row r="1672" spans="1:25" ht="15.75" hidden="1" thickBot="1" x14ac:dyDescent="0.3">
      <c r="A1672" t="s">
        <v>8272</v>
      </c>
      <c r="B1672" s="164" t="s">
        <v>10531</v>
      </c>
      <c r="C1672" t="s">
        <v>7503</v>
      </c>
      <c r="D1672" t="s">
        <v>0</v>
      </c>
      <c r="E1672">
        <v>20</v>
      </c>
      <c r="F1672" t="s">
        <v>9959</v>
      </c>
      <c r="G1672" t="s">
        <v>9960</v>
      </c>
      <c r="H1672" s="2">
        <v>0</v>
      </c>
      <c r="I1672" s="2">
        <v>0</v>
      </c>
      <c r="J1672" s="2">
        <v>0</v>
      </c>
      <c r="K1672" s="14">
        <v>10.5</v>
      </c>
      <c r="L1672" s="2">
        <v>0</v>
      </c>
      <c r="M1672" s="2">
        <v>0</v>
      </c>
      <c r="N1672" s="2">
        <v>0</v>
      </c>
      <c r="O1672" s="2">
        <v>1.365</v>
      </c>
      <c r="P1672" s="2">
        <v>11.865</v>
      </c>
      <c r="Q1672"/>
      <c r="R1672">
        <v>0</v>
      </c>
      <c r="S1672">
        <v>0</v>
      </c>
      <c r="T1672">
        <v>0</v>
      </c>
      <c r="U1672">
        <v>0</v>
      </c>
      <c r="V1672" t="s">
        <v>7830</v>
      </c>
      <c r="Y1672" s="2"/>
    </row>
    <row r="1673" spans="1:25" ht="15.75" hidden="1" thickBot="1" x14ac:dyDescent="0.3">
      <c r="A1673" t="s">
        <v>8272</v>
      </c>
      <c r="B1673" s="164" t="s">
        <v>10531</v>
      </c>
      <c r="C1673" t="s">
        <v>10024</v>
      </c>
      <c r="D1673" t="s">
        <v>0</v>
      </c>
      <c r="E1673" t="s">
        <v>10532</v>
      </c>
      <c r="F1673" t="s">
        <v>636</v>
      </c>
      <c r="G1673" t="s">
        <v>10456</v>
      </c>
      <c r="H1673" s="2">
        <v>0</v>
      </c>
      <c r="I1673" s="2">
        <v>0</v>
      </c>
      <c r="J1673" s="2">
        <v>0</v>
      </c>
      <c r="K1673" s="14">
        <v>18.75</v>
      </c>
      <c r="L1673" s="2">
        <v>0</v>
      </c>
      <c r="M1673" s="2">
        <v>0</v>
      </c>
      <c r="N1673" s="2">
        <v>0</v>
      </c>
      <c r="O1673" s="2">
        <v>2.4375</v>
      </c>
      <c r="P1673" s="2">
        <v>21.1875</v>
      </c>
      <c r="Q1673"/>
      <c r="R1673">
        <v>0</v>
      </c>
      <c r="S1673">
        <v>0</v>
      </c>
      <c r="T1673">
        <v>0</v>
      </c>
      <c r="U1673">
        <v>0</v>
      </c>
      <c r="V1673" t="s">
        <v>7830</v>
      </c>
      <c r="Y1673" s="2"/>
    </row>
    <row r="1674" spans="1:25" ht="15.75" hidden="1" thickBot="1" x14ac:dyDescent="0.3">
      <c r="A1674" t="s">
        <v>8272</v>
      </c>
      <c r="B1674" s="164" t="s">
        <v>10531</v>
      </c>
      <c r="C1674" t="s">
        <v>7503</v>
      </c>
      <c r="D1674" t="s">
        <v>0</v>
      </c>
      <c r="E1674">
        <v>26609</v>
      </c>
      <c r="F1674" t="s">
        <v>8931</v>
      </c>
      <c r="G1674" t="s">
        <v>10459</v>
      </c>
      <c r="H1674" s="2">
        <v>0</v>
      </c>
      <c r="I1674" s="2">
        <v>0</v>
      </c>
      <c r="J1674" s="2">
        <v>0</v>
      </c>
      <c r="K1674" s="14">
        <v>4.8</v>
      </c>
      <c r="L1674" s="2">
        <v>0</v>
      </c>
      <c r="M1674" s="2">
        <v>0</v>
      </c>
      <c r="N1674" s="2">
        <v>0</v>
      </c>
      <c r="O1674" s="2">
        <v>0.624</v>
      </c>
      <c r="P1674" s="2">
        <v>5.4239999999999995</v>
      </c>
      <c r="Q1674"/>
      <c r="R1674">
        <v>0</v>
      </c>
      <c r="S1674">
        <v>0</v>
      </c>
      <c r="T1674">
        <v>0</v>
      </c>
      <c r="U1674">
        <v>0</v>
      </c>
      <c r="V1674" t="s">
        <v>7830</v>
      </c>
      <c r="Y1674" s="2"/>
    </row>
    <row r="1675" spans="1:25" ht="15.75" hidden="1" thickBot="1" x14ac:dyDescent="0.3">
      <c r="A1675" t="s">
        <v>8272</v>
      </c>
      <c r="B1675" s="164" t="s">
        <v>10531</v>
      </c>
      <c r="C1675" t="s">
        <v>7503</v>
      </c>
      <c r="D1675" t="s">
        <v>0</v>
      </c>
      <c r="E1675">
        <v>12172</v>
      </c>
      <c r="F1675" t="s">
        <v>2609</v>
      </c>
      <c r="G1675" t="s">
        <v>10485</v>
      </c>
      <c r="H1675" s="2">
        <v>0</v>
      </c>
      <c r="I1675" s="2">
        <v>0</v>
      </c>
      <c r="J1675" s="2">
        <v>0</v>
      </c>
      <c r="K1675" s="14">
        <v>81.06</v>
      </c>
      <c r="L1675" s="2">
        <v>0</v>
      </c>
      <c r="M1675" s="2">
        <v>0</v>
      </c>
      <c r="N1675" s="2">
        <v>0</v>
      </c>
      <c r="O1675" s="2">
        <v>10.537800000000001</v>
      </c>
      <c r="P1675" s="2">
        <v>91.597800000000007</v>
      </c>
      <c r="Q1675"/>
      <c r="R1675">
        <v>0</v>
      </c>
      <c r="S1675">
        <v>0</v>
      </c>
      <c r="T1675">
        <v>0</v>
      </c>
      <c r="U1675">
        <v>0</v>
      </c>
      <c r="V1675" t="s">
        <v>7830</v>
      </c>
      <c r="Y1675" s="2"/>
    </row>
    <row r="1676" spans="1:25" ht="15.75" hidden="1" thickBot="1" x14ac:dyDescent="0.3">
      <c r="A1676" t="s">
        <v>8272</v>
      </c>
      <c r="B1676" s="164" t="s">
        <v>10531</v>
      </c>
      <c r="C1676" t="s">
        <v>7503</v>
      </c>
      <c r="D1676" t="s">
        <v>0</v>
      </c>
      <c r="E1676">
        <v>26608</v>
      </c>
      <c r="F1676" t="s">
        <v>8931</v>
      </c>
      <c r="G1676" t="s">
        <v>10459</v>
      </c>
      <c r="H1676" s="2">
        <v>0</v>
      </c>
      <c r="I1676" s="2">
        <v>0</v>
      </c>
      <c r="J1676" s="2">
        <v>0</v>
      </c>
      <c r="K1676" s="14">
        <v>44</v>
      </c>
      <c r="L1676" s="2">
        <v>0</v>
      </c>
      <c r="M1676" s="2">
        <v>0</v>
      </c>
      <c r="N1676" s="2">
        <v>0</v>
      </c>
      <c r="O1676" s="2">
        <v>5.7200000000000006</v>
      </c>
      <c r="P1676" s="2">
        <v>49.72</v>
      </c>
      <c r="Q1676"/>
      <c r="R1676">
        <v>0</v>
      </c>
      <c r="S1676">
        <v>0</v>
      </c>
      <c r="T1676">
        <v>0</v>
      </c>
      <c r="U1676">
        <v>0</v>
      </c>
      <c r="V1676" t="s">
        <v>7830</v>
      </c>
      <c r="Y1676" s="2"/>
    </row>
    <row r="1677" spans="1:25" ht="15.75" hidden="1" thickBot="1" x14ac:dyDescent="0.3">
      <c r="A1677" t="s">
        <v>8272</v>
      </c>
      <c r="B1677" s="164" t="s">
        <v>10533</v>
      </c>
      <c r="C1677" t="s">
        <v>10024</v>
      </c>
      <c r="D1677" t="s">
        <v>0</v>
      </c>
      <c r="E1677" t="s">
        <v>10534</v>
      </c>
      <c r="F1677" t="s">
        <v>2609</v>
      </c>
      <c r="G1677" t="s">
        <v>10485</v>
      </c>
      <c r="H1677" s="2">
        <v>0</v>
      </c>
      <c r="I1677" s="2">
        <v>0</v>
      </c>
      <c r="J1677" s="2">
        <v>0</v>
      </c>
      <c r="K1677" s="14">
        <v>81.06</v>
      </c>
      <c r="L1677" s="2">
        <v>0</v>
      </c>
      <c r="M1677" s="2">
        <v>0</v>
      </c>
      <c r="N1677" s="2">
        <v>0</v>
      </c>
      <c r="O1677" s="2">
        <v>10.537800000000001</v>
      </c>
      <c r="P1677" s="2">
        <v>91.597800000000007</v>
      </c>
      <c r="Q1677"/>
      <c r="R1677">
        <v>0</v>
      </c>
      <c r="S1677">
        <v>0</v>
      </c>
      <c r="T1677">
        <v>0</v>
      </c>
      <c r="U1677">
        <v>0</v>
      </c>
      <c r="V1677" t="s">
        <v>7830</v>
      </c>
      <c r="Y1677" s="2"/>
    </row>
    <row r="1678" spans="1:25" ht="15.75" hidden="1" thickBot="1" x14ac:dyDescent="0.3">
      <c r="A1678" t="s">
        <v>8272</v>
      </c>
      <c r="B1678" s="164" t="s">
        <v>10533</v>
      </c>
      <c r="C1678" t="s">
        <v>10024</v>
      </c>
      <c r="D1678" t="s">
        <v>0</v>
      </c>
      <c r="E1678" t="s">
        <v>10535</v>
      </c>
      <c r="F1678" t="s">
        <v>1328</v>
      </c>
      <c r="G1678" t="s">
        <v>1329</v>
      </c>
      <c r="H1678" s="2">
        <v>0</v>
      </c>
      <c r="I1678" s="2">
        <v>0</v>
      </c>
      <c r="J1678" s="2">
        <v>0</v>
      </c>
      <c r="K1678" s="14">
        <v>94.63</v>
      </c>
      <c r="L1678" s="2">
        <v>0</v>
      </c>
      <c r="M1678" s="2">
        <v>0</v>
      </c>
      <c r="N1678" s="2">
        <v>0</v>
      </c>
      <c r="O1678" s="2">
        <v>12.3019</v>
      </c>
      <c r="P1678" s="2">
        <v>106.9319</v>
      </c>
      <c r="Q1678"/>
      <c r="R1678">
        <v>0</v>
      </c>
      <c r="S1678">
        <v>0</v>
      </c>
      <c r="T1678">
        <v>0</v>
      </c>
      <c r="U1678">
        <v>0</v>
      </c>
      <c r="V1678" t="s">
        <v>7830</v>
      </c>
      <c r="Y1678" s="2"/>
    </row>
    <row r="1679" spans="1:25" ht="15.75" hidden="1" thickBot="1" x14ac:dyDescent="0.3">
      <c r="A1679" t="s">
        <v>8272</v>
      </c>
      <c r="B1679" s="164" t="s">
        <v>10533</v>
      </c>
      <c r="C1679" t="s">
        <v>7503</v>
      </c>
      <c r="D1679" t="s">
        <v>0</v>
      </c>
      <c r="E1679">
        <v>33811</v>
      </c>
      <c r="F1679" t="s">
        <v>6776</v>
      </c>
      <c r="G1679" t="s">
        <v>6777</v>
      </c>
      <c r="H1679" s="2">
        <v>0</v>
      </c>
      <c r="I1679" s="2">
        <v>0</v>
      </c>
      <c r="J1679" s="2">
        <v>0</v>
      </c>
      <c r="K1679" s="14">
        <v>113.04</v>
      </c>
      <c r="L1679" s="2">
        <v>0</v>
      </c>
      <c r="M1679" s="2">
        <v>0</v>
      </c>
      <c r="N1679" s="2">
        <v>0</v>
      </c>
      <c r="O1679" s="2">
        <v>14.695200000000002</v>
      </c>
      <c r="P1679" s="2">
        <v>127.73520000000001</v>
      </c>
      <c r="Q1679"/>
      <c r="R1679">
        <v>0</v>
      </c>
      <c r="S1679">
        <v>0</v>
      </c>
      <c r="T1679">
        <v>0</v>
      </c>
      <c r="U1679">
        <v>0</v>
      </c>
      <c r="V1679" t="s">
        <v>7830</v>
      </c>
      <c r="Y1679" s="2"/>
    </row>
    <row r="1680" spans="1:25" ht="15.75" hidden="1" thickBot="1" x14ac:dyDescent="0.3">
      <c r="A1680" t="s">
        <v>8272</v>
      </c>
      <c r="B1680" s="164" t="s">
        <v>10533</v>
      </c>
      <c r="C1680" t="s">
        <v>7503</v>
      </c>
      <c r="D1680" t="s">
        <v>0</v>
      </c>
      <c r="E1680">
        <v>32547</v>
      </c>
      <c r="F1680" t="s">
        <v>8977</v>
      </c>
      <c r="G1680" t="s">
        <v>10451</v>
      </c>
      <c r="H1680" s="2">
        <v>0.81</v>
      </c>
      <c r="I1680" s="2">
        <v>0</v>
      </c>
      <c r="J1680" s="2">
        <v>0</v>
      </c>
      <c r="K1680" s="14">
        <v>8.1300000000000008</v>
      </c>
      <c r="L1680" s="2">
        <v>0</v>
      </c>
      <c r="M1680" s="2">
        <v>0</v>
      </c>
      <c r="N1680" s="2">
        <v>0</v>
      </c>
      <c r="O1680" s="2">
        <v>1.0569000000000002</v>
      </c>
      <c r="P1680" s="2">
        <v>9.9969000000000019</v>
      </c>
      <c r="Q1680"/>
      <c r="R1680">
        <v>0</v>
      </c>
      <c r="S1680">
        <v>0</v>
      </c>
      <c r="T1680">
        <v>0</v>
      </c>
      <c r="U1680">
        <v>0</v>
      </c>
      <c r="V1680" t="s">
        <v>7830</v>
      </c>
      <c r="Y1680" s="2"/>
    </row>
    <row r="1681" spans="1:25" ht="15.75" hidden="1" thickBot="1" x14ac:dyDescent="0.3">
      <c r="A1681" t="s">
        <v>8272</v>
      </c>
      <c r="B1681" s="164" t="s">
        <v>10536</v>
      </c>
      <c r="C1681" t="s">
        <v>7503</v>
      </c>
      <c r="D1681" t="s">
        <v>0</v>
      </c>
      <c r="E1681">
        <v>32472</v>
      </c>
      <c r="F1681" t="s">
        <v>8977</v>
      </c>
      <c r="G1681" t="s">
        <v>10451</v>
      </c>
      <c r="H1681" s="2">
        <v>1.6500000000000001</v>
      </c>
      <c r="I1681" s="2">
        <v>0</v>
      </c>
      <c r="J1681" s="2">
        <v>0</v>
      </c>
      <c r="K1681" s="14">
        <v>16.239999999999998</v>
      </c>
      <c r="L1681" s="2">
        <v>0</v>
      </c>
      <c r="M1681" s="2">
        <v>0</v>
      </c>
      <c r="N1681" s="2">
        <v>0</v>
      </c>
      <c r="O1681" s="2">
        <v>2.1111999999999997</v>
      </c>
      <c r="P1681" s="2">
        <v>20.001199999999997</v>
      </c>
      <c r="Q1681"/>
      <c r="R1681">
        <v>0</v>
      </c>
      <c r="S1681">
        <v>0</v>
      </c>
      <c r="T1681">
        <v>0</v>
      </c>
      <c r="U1681">
        <v>0</v>
      </c>
      <c r="V1681" t="s">
        <v>7830</v>
      </c>
      <c r="Y1681" s="2"/>
    </row>
    <row r="1682" spans="1:25" ht="15.75" hidden="1" thickBot="1" x14ac:dyDescent="0.3">
      <c r="A1682" t="s">
        <v>8272</v>
      </c>
      <c r="B1682" s="164" t="s">
        <v>10536</v>
      </c>
      <c r="C1682" t="s">
        <v>7503</v>
      </c>
      <c r="D1682" t="s">
        <v>0</v>
      </c>
      <c r="E1682">
        <v>1584</v>
      </c>
      <c r="F1682" t="s">
        <v>8929</v>
      </c>
      <c r="G1682" t="s">
        <v>10464</v>
      </c>
      <c r="H1682" s="2">
        <v>0</v>
      </c>
      <c r="I1682" s="2">
        <v>0</v>
      </c>
      <c r="J1682" s="2">
        <v>0</v>
      </c>
      <c r="K1682" s="14">
        <v>13.2</v>
      </c>
      <c r="L1682" s="2">
        <v>0</v>
      </c>
      <c r="M1682" s="2">
        <v>0</v>
      </c>
      <c r="N1682" s="2">
        <v>0</v>
      </c>
      <c r="O1682" s="2">
        <v>1.716</v>
      </c>
      <c r="P1682" s="2">
        <v>14.915999999999999</v>
      </c>
      <c r="Q1682"/>
      <c r="R1682">
        <v>0</v>
      </c>
      <c r="S1682">
        <v>0</v>
      </c>
      <c r="T1682">
        <v>0</v>
      </c>
      <c r="U1682">
        <v>0</v>
      </c>
      <c r="V1682" t="s">
        <v>7830</v>
      </c>
      <c r="Y1682" s="2"/>
    </row>
    <row r="1683" spans="1:25" ht="15.75" hidden="1" thickBot="1" x14ac:dyDescent="0.3">
      <c r="A1683" t="s">
        <v>8272</v>
      </c>
      <c r="B1683" s="164" t="s">
        <v>10536</v>
      </c>
      <c r="C1683" t="s">
        <v>7503</v>
      </c>
      <c r="D1683" t="s">
        <v>0</v>
      </c>
      <c r="E1683">
        <v>26569</v>
      </c>
      <c r="F1683" t="s">
        <v>8931</v>
      </c>
      <c r="G1683" t="s">
        <v>10459</v>
      </c>
      <c r="H1683" s="2">
        <v>0</v>
      </c>
      <c r="I1683" s="2">
        <v>0</v>
      </c>
      <c r="J1683" s="2">
        <v>0</v>
      </c>
      <c r="K1683" s="14">
        <v>24.4</v>
      </c>
      <c r="L1683" s="2">
        <v>0</v>
      </c>
      <c r="M1683" s="2">
        <v>0</v>
      </c>
      <c r="N1683" s="2">
        <v>0</v>
      </c>
      <c r="O1683" s="2">
        <v>3.1719999999999997</v>
      </c>
      <c r="P1683" s="2">
        <v>27.571999999999999</v>
      </c>
      <c r="Q1683"/>
      <c r="R1683">
        <v>0</v>
      </c>
      <c r="S1683">
        <v>0</v>
      </c>
      <c r="T1683">
        <v>0</v>
      </c>
      <c r="U1683">
        <v>0</v>
      </c>
      <c r="V1683" t="s">
        <v>7830</v>
      </c>
      <c r="Y1683" s="2"/>
    </row>
    <row r="1684" spans="1:25" ht="15.75" hidden="1" thickBot="1" x14ac:dyDescent="0.3">
      <c r="A1684" t="s">
        <v>8272</v>
      </c>
      <c r="B1684" s="164" t="s">
        <v>10537</v>
      </c>
      <c r="C1684" t="s">
        <v>10024</v>
      </c>
      <c r="D1684" t="s">
        <v>0</v>
      </c>
      <c r="E1684" t="s">
        <v>10538</v>
      </c>
      <c r="F1684" t="s">
        <v>2323</v>
      </c>
      <c r="G1684" t="s">
        <v>2324</v>
      </c>
      <c r="H1684" s="2">
        <v>0</v>
      </c>
      <c r="I1684" s="2">
        <v>0</v>
      </c>
      <c r="J1684" s="2">
        <v>0</v>
      </c>
      <c r="K1684" s="14">
        <v>0.44</v>
      </c>
      <c r="L1684" s="2">
        <v>0</v>
      </c>
      <c r="M1684" s="2">
        <v>0</v>
      </c>
      <c r="N1684" s="2">
        <v>0</v>
      </c>
      <c r="O1684" s="2">
        <v>5.7200000000000001E-2</v>
      </c>
      <c r="P1684" s="2">
        <v>0.49719999999999998</v>
      </c>
      <c r="Q1684"/>
      <c r="R1684">
        <v>0</v>
      </c>
      <c r="S1684">
        <v>0</v>
      </c>
      <c r="T1684">
        <v>0</v>
      </c>
      <c r="U1684">
        <v>0</v>
      </c>
      <c r="V1684" t="s">
        <v>7830</v>
      </c>
      <c r="Y1684" s="2"/>
    </row>
    <row r="1685" spans="1:25" ht="15.75" hidden="1" thickBot="1" x14ac:dyDescent="0.3">
      <c r="A1685" t="s">
        <v>8272</v>
      </c>
      <c r="B1685" s="164" t="s">
        <v>10537</v>
      </c>
      <c r="C1685" t="s">
        <v>10024</v>
      </c>
      <c r="D1685" t="s">
        <v>0</v>
      </c>
      <c r="E1685" t="s">
        <v>10539</v>
      </c>
      <c r="F1685" t="s">
        <v>1328</v>
      </c>
      <c r="G1685" t="s">
        <v>1329</v>
      </c>
      <c r="H1685" s="2">
        <v>0</v>
      </c>
      <c r="I1685" s="2">
        <v>0</v>
      </c>
      <c r="J1685" s="2">
        <v>0</v>
      </c>
      <c r="K1685" s="14">
        <v>4.38</v>
      </c>
      <c r="L1685" s="2">
        <v>0</v>
      </c>
      <c r="M1685" s="2">
        <v>0</v>
      </c>
      <c r="N1685" s="2">
        <v>0</v>
      </c>
      <c r="O1685" s="2">
        <v>0.56940000000000002</v>
      </c>
      <c r="P1685" s="2">
        <v>4.9493999999999998</v>
      </c>
      <c r="Q1685"/>
      <c r="R1685">
        <v>0</v>
      </c>
      <c r="S1685">
        <v>0</v>
      </c>
      <c r="T1685">
        <v>0</v>
      </c>
      <c r="U1685">
        <v>0</v>
      </c>
      <c r="V1685" t="s">
        <v>7830</v>
      </c>
      <c r="Y1685" s="2"/>
    </row>
    <row r="1686" spans="1:25" ht="15.75" hidden="1" thickBot="1" x14ac:dyDescent="0.3">
      <c r="A1686" t="s">
        <v>8272</v>
      </c>
      <c r="B1686" s="164" t="s">
        <v>10537</v>
      </c>
      <c r="C1686" t="s">
        <v>7503</v>
      </c>
      <c r="D1686" t="s">
        <v>0</v>
      </c>
      <c r="E1686">
        <v>3632</v>
      </c>
      <c r="G1686" t="s">
        <v>1503</v>
      </c>
      <c r="H1686" s="2">
        <v>0.24</v>
      </c>
      <c r="I1686" s="2">
        <v>0</v>
      </c>
      <c r="J1686" s="2">
        <v>0</v>
      </c>
      <c r="K1686" s="14">
        <v>2.44</v>
      </c>
      <c r="L1686" s="2">
        <v>0</v>
      </c>
      <c r="M1686" s="2">
        <v>0</v>
      </c>
      <c r="N1686" s="2">
        <v>0</v>
      </c>
      <c r="O1686" s="2">
        <v>0.31719999999999998</v>
      </c>
      <c r="P1686" s="2">
        <v>2.9971999999999999</v>
      </c>
      <c r="Q1686" t="s">
        <v>8464</v>
      </c>
      <c r="R1686">
        <v>0</v>
      </c>
      <c r="S1686">
        <v>0</v>
      </c>
      <c r="T1686">
        <v>0</v>
      </c>
      <c r="U1686">
        <v>0</v>
      </c>
      <c r="V1686" t="s">
        <v>7830</v>
      </c>
      <c r="Y1686" s="2"/>
    </row>
    <row r="1687" spans="1:25" ht="15.75" hidden="1" thickBot="1" x14ac:dyDescent="0.3">
      <c r="A1687" t="s">
        <v>8272</v>
      </c>
      <c r="B1687" s="164" t="s">
        <v>10537</v>
      </c>
      <c r="C1687" t="s">
        <v>7503</v>
      </c>
      <c r="D1687" t="s">
        <v>0</v>
      </c>
      <c r="E1687">
        <v>38</v>
      </c>
      <c r="F1687" t="s">
        <v>6674</v>
      </c>
      <c r="G1687" t="s">
        <v>6675</v>
      </c>
      <c r="H1687" s="2">
        <v>0</v>
      </c>
      <c r="I1687" s="2">
        <v>0</v>
      </c>
      <c r="J1687" s="2">
        <v>0</v>
      </c>
      <c r="K1687" s="14">
        <v>42.95</v>
      </c>
      <c r="L1687" s="2">
        <v>0</v>
      </c>
      <c r="M1687" s="2">
        <v>0</v>
      </c>
      <c r="N1687" s="2">
        <v>0</v>
      </c>
      <c r="O1687" s="2">
        <v>5.5835000000000008</v>
      </c>
      <c r="P1687" s="2">
        <v>48.533500000000004</v>
      </c>
      <c r="Q1687"/>
      <c r="R1687">
        <v>0</v>
      </c>
      <c r="S1687">
        <v>0</v>
      </c>
      <c r="T1687">
        <v>0</v>
      </c>
      <c r="U1687">
        <v>0</v>
      </c>
      <c r="V1687" t="s">
        <v>7830</v>
      </c>
      <c r="Y1687" s="2"/>
    </row>
    <row r="1688" spans="1:25" ht="15.75" hidden="1" thickBot="1" x14ac:dyDescent="0.3">
      <c r="A1688" t="s">
        <v>8272</v>
      </c>
      <c r="B1688" s="164" t="s">
        <v>10537</v>
      </c>
      <c r="C1688" t="s">
        <v>7503</v>
      </c>
      <c r="D1688" t="s">
        <v>0</v>
      </c>
      <c r="E1688">
        <v>1301</v>
      </c>
      <c r="F1688" t="s">
        <v>9003</v>
      </c>
      <c r="G1688" t="s">
        <v>10540</v>
      </c>
      <c r="H1688" s="2">
        <v>0</v>
      </c>
      <c r="I1688" s="2">
        <v>0</v>
      </c>
      <c r="J1688" s="2">
        <v>0</v>
      </c>
      <c r="K1688" s="14">
        <v>11.42</v>
      </c>
      <c r="L1688" s="2">
        <v>0</v>
      </c>
      <c r="M1688" s="2">
        <v>0</v>
      </c>
      <c r="N1688" s="2">
        <v>0</v>
      </c>
      <c r="O1688" s="2">
        <v>1.4846000000000001</v>
      </c>
      <c r="P1688" s="2">
        <v>12.9046</v>
      </c>
      <c r="Q1688"/>
      <c r="R1688">
        <v>0</v>
      </c>
      <c r="S1688">
        <v>0</v>
      </c>
      <c r="T1688">
        <v>0</v>
      </c>
      <c r="U1688">
        <v>0</v>
      </c>
      <c r="V1688" t="s">
        <v>7830</v>
      </c>
      <c r="Y1688" s="2"/>
    </row>
    <row r="1689" spans="1:25" ht="15.75" hidden="1" thickBot="1" x14ac:dyDescent="0.3">
      <c r="A1689" t="s">
        <v>8272</v>
      </c>
      <c r="B1689" s="164" t="s">
        <v>10537</v>
      </c>
      <c r="C1689" t="s">
        <v>7503</v>
      </c>
      <c r="D1689" t="s">
        <v>0</v>
      </c>
      <c r="E1689">
        <v>4327</v>
      </c>
      <c r="F1689" t="s">
        <v>6674</v>
      </c>
      <c r="G1689" t="s">
        <v>6675</v>
      </c>
      <c r="H1689" s="2">
        <v>0</v>
      </c>
      <c r="I1689" s="2">
        <v>0</v>
      </c>
      <c r="J1689" s="2">
        <v>0</v>
      </c>
      <c r="K1689" s="14">
        <v>49.73</v>
      </c>
      <c r="L1689" s="2">
        <v>0</v>
      </c>
      <c r="M1689" s="2">
        <v>0</v>
      </c>
      <c r="N1689" s="2">
        <v>0</v>
      </c>
      <c r="O1689" s="2">
        <v>6.4649000000000001</v>
      </c>
      <c r="P1689" s="2">
        <v>56.194899999999997</v>
      </c>
      <c r="Q1689"/>
      <c r="R1689">
        <v>0</v>
      </c>
      <c r="S1689">
        <v>0</v>
      </c>
      <c r="T1689">
        <v>0</v>
      </c>
      <c r="U1689">
        <v>0</v>
      </c>
      <c r="V1689" t="s">
        <v>7830</v>
      </c>
      <c r="Y1689" s="2"/>
    </row>
    <row r="1690" spans="1:25" ht="15.75" hidden="1" thickBot="1" x14ac:dyDescent="0.3">
      <c r="A1690" t="s">
        <v>8272</v>
      </c>
      <c r="B1690" s="164" t="s">
        <v>10537</v>
      </c>
      <c r="C1690" t="s">
        <v>7503</v>
      </c>
      <c r="D1690" t="s">
        <v>0</v>
      </c>
      <c r="E1690">
        <v>26553</v>
      </c>
      <c r="F1690" t="s">
        <v>8931</v>
      </c>
      <c r="G1690" t="s">
        <v>10459</v>
      </c>
      <c r="H1690" s="2">
        <v>0</v>
      </c>
      <c r="I1690" s="2">
        <v>0</v>
      </c>
      <c r="J1690" s="2">
        <v>0</v>
      </c>
      <c r="K1690" s="14">
        <v>23.38</v>
      </c>
      <c r="L1690" s="2">
        <v>0</v>
      </c>
      <c r="M1690" s="2">
        <v>0</v>
      </c>
      <c r="N1690" s="2">
        <v>0</v>
      </c>
      <c r="O1690" s="2">
        <v>3.0394000000000001</v>
      </c>
      <c r="P1690" s="2">
        <v>26.4194</v>
      </c>
      <c r="Q1690"/>
      <c r="R1690">
        <v>0</v>
      </c>
      <c r="S1690">
        <v>0</v>
      </c>
      <c r="T1690">
        <v>0</v>
      </c>
      <c r="U1690">
        <v>0</v>
      </c>
      <c r="V1690" t="s">
        <v>7830</v>
      </c>
      <c r="Y1690" s="2"/>
    </row>
    <row r="1691" spans="1:25" ht="15.75" hidden="1" thickBot="1" x14ac:dyDescent="0.3">
      <c r="A1691" t="s">
        <v>8272</v>
      </c>
      <c r="B1691" s="164" t="s">
        <v>10537</v>
      </c>
      <c r="C1691" t="s">
        <v>7503</v>
      </c>
      <c r="D1691" t="s">
        <v>0</v>
      </c>
      <c r="E1691">
        <v>18048</v>
      </c>
      <c r="F1691" t="s">
        <v>8881</v>
      </c>
      <c r="G1691" t="s">
        <v>10457</v>
      </c>
      <c r="H1691" s="2">
        <v>0</v>
      </c>
      <c r="I1691" s="2">
        <v>0</v>
      </c>
      <c r="J1691" s="2">
        <v>0</v>
      </c>
      <c r="K1691" s="14">
        <v>58</v>
      </c>
      <c r="L1691" s="2">
        <v>0</v>
      </c>
      <c r="M1691" s="2">
        <v>0</v>
      </c>
      <c r="N1691" s="2">
        <v>0</v>
      </c>
      <c r="O1691" s="2">
        <v>7.54</v>
      </c>
      <c r="P1691" s="2">
        <v>65.540000000000006</v>
      </c>
      <c r="Q1691"/>
      <c r="R1691">
        <v>0</v>
      </c>
      <c r="S1691">
        <v>0</v>
      </c>
      <c r="T1691">
        <v>0</v>
      </c>
      <c r="U1691">
        <v>0</v>
      </c>
      <c r="V1691" t="s">
        <v>7830</v>
      </c>
      <c r="Y1691" s="2"/>
    </row>
    <row r="1692" spans="1:25" ht="15.75" hidden="1" thickBot="1" x14ac:dyDescent="0.3">
      <c r="A1692" t="s">
        <v>8272</v>
      </c>
      <c r="B1692" s="164" t="s">
        <v>10541</v>
      </c>
      <c r="C1692" t="s">
        <v>7503</v>
      </c>
      <c r="D1692" t="s">
        <v>0</v>
      </c>
      <c r="E1692">
        <v>26552</v>
      </c>
      <c r="F1692" t="s">
        <v>8931</v>
      </c>
      <c r="G1692" t="s">
        <v>10459</v>
      </c>
      <c r="H1692" s="2">
        <v>0</v>
      </c>
      <c r="I1692" s="2">
        <v>0</v>
      </c>
      <c r="J1692" s="2">
        <v>0</v>
      </c>
      <c r="K1692" s="14">
        <v>64.2</v>
      </c>
      <c r="L1692" s="2">
        <v>0</v>
      </c>
      <c r="M1692" s="2">
        <v>0</v>
      </c>
      <c r="N1692" s="2">
        <v>0</v>
      </c>
      <c r="O1692" s="2">
        <v>8.3460000000000001</v>
      </c>
      <c r="P1692" s="2">
        <v>72.546000000000006</v>
      </c>
      <c r="Q1692"/>
      <c r="R1692">
        <v>0</v>
      </c>
      <c r="S1692">
        <v>0</v>
      </c>
      <c r="T1692">
        <v>0</v>
      </c>
      <c r="U1692">
        <v>0</v>
      </c>
      <c r="V1692" t="s">
        <v>7830</v>
      </c>
      <c r="Y1692" s="2"/>
    </row>
    <row r="1693" spans="1:25" ht="15.75" hidden="1" thickBot="1" x14ac:dyDescent="0.3">
      <c r="A1693" t="s">
        <v>8272</v>
      </c>
      <c r="B1693" s="164" t="s">
        <v>10541</v>
      </c>
      <c r="C1693" t="s">
        <v>7503</v>
      </c>
      <c r="D1693" t="s">
        <v>0</v>
      </c>
      <c r="E1693">
        <v>58665</v>
      </c>
      <c r="F1693" t="s">
        <v>8945</v>
      </c>
      <c r="G1693" t="s">
        <v>8946</v>
      </c>
      <c r="H1693" s="2">
        <v>0.44999999999999996</v>
      </c>
      <c r="I1693" s="2">
        <v>0</v>
      </c>
      <c r="J1693" s="2">
        <v>0</v>
      </c>
      <c r="K1693" s="14">
        <v>4.43</v>
      </c>
      <c r="L1693" s="2">
        <v>0</v>
      </c>
      <c r="M1693" s="2">
        <v>0</v>
      </c>
      <c r="N1693" s="2">
        <v>0</v>
      </c>
      <c r="O1693" s="2">
        <v>0.57589999999999997</v>
      </c>
      <c r="P1693" s="2">
        <v>5.4558999999999997</v>
      </c>
      <c r="Q1693"/>
      <c r="R1693">
        <v>0</v>
      </c>
      <c r="S1693">
        <v>0</v>
      </c>
      <c r="T1693">
        <v>0</v>
      </c>
      <c r="U1693">
        <v>0</v>
      </c>
      <c r="V1693" t="s">
        <v>7830</v>
      </c>
      <c r="Y1693" s="2"/>
    </row>
    <row r="1694" spans="1:25" ht="15.75" hidden="1" thickBot="1" x14ac:dyDescent="0.3">
      <c r="A1694" t="s">
        <v>8272</v>
      </c>
      <c r="B1694" s="164" t="s">
        <v>10541</v>
      </c>
      <c r="C1694" t="s">
        <v>7503</v>
      </c>
      <c r="D1694" t="s">
        <v>0</v>
      </c>
      <c r="E1694">
        <v>4217</v>
      </c>
      <c r="F1694" t="s">
        <v>6674</v>
      </c>
      <c r="G1694" t="s">
        <v>6675</v>
      </c>
      <c r="H1694" s="2">
        <v>0</v>
      </c>
      <c r="I1694" s="2">
        <v>0</v>
      </c>
      <c r="J1694" s="2">
        <v>0</v>
      </c>
      <c r="K1694" s="14">
        <v>42.95</v>
      </c>
      <c r="L1694" s="2">
        <v>0</v>
      </c>
      <c r="M1694" s="2">
        <v>0</v>
      </c>
      <c r="N1694" s="2">
        <v>0</v>
      </c>
      <c r="O1694" s="2">
        <v>5.5835000000000008</v>
      </c>
      <c r="P1694" s="2">
        <v>48.533500000000004</v>
      </c>
      <c r="Q1694"/>
      <c r="R1694">
        <v>0</v>
      </c>
      <c r="S1694">
        <v>0</v>
      </c>
      <c r="T1694">
        <v>0</v>
      </c>
      <c r="U1694">
        <v>0</v>
      </c>
      <c r="V1694" t="s">
        <v>7830</v>
      </c>
      <c r="Y1694" s="2"/>
    </row>
    <row r="1695" spans="1:25" ht="15.75" hidden="1" thickBot="1" x14ac:dyDescent="0.3">
      <c r="A1695" t="s">
        <v>8272</v>
      </c>
      <c r="B1695" s="164" t="s">
        <v>10541</v>
      </c>
      <c r="C1695" t="s">
        <v>7503</v>
      </c>
      <c r="D1695" t="s">
        <v>0</v>
      </c>
      <c r="E1695">
        <v>26493</v>
      </c>
      <c r="F1695" t="s">
        <v>8931</v>
      </c>
      <c r="G1695" t="s">
        <v>10459</v>
      </c>
      <c r="H1695" s="2">
        <v>0</v>
      </c>
      <c r="I1695" s="2">
        <v>0</v>
      </c>
      <c r="J1695" s="2">
        <v>0</v>
      </c>
      <c r="K1695" s="14">
        <v>53</v>
      </c>
      <c r="L1695" s="2">
        <v>0</v>
      </c>
      <c r="M1695" s="2">
        <v>0</v>
      </c>
      <c r="N1695" s="2">
        <v>0</v>
      </c>
      <c r="O1695" s="2">
        <v>6.8900000000000006</v>
      </c>
      <c r="P1695" s="2">
        <v>59.89</v>
      </c>
      <c r="Q1695"/>
      <c r="R1695">
        <v>0</v>
      </c>
      <c r="S1695">
        <v>0</v>
      </c>
      <c r="T1695">
        <v>0</v>
      </c>
      <c r="U1695">
        <v>0</v>
      </c>
      <c r="V1695" t="s">
        <v>7830</v>
      </c>
      <c r="Y1695" s="2"/>
    </row>
    <row r="1696" spans="1:25" ht="15.75" hidden="1" thickBot="1" x14ac:dyDescent="0.3">
      <c r="A1696" t="s">
        <v>8272</v>
      </c>
      <c r="B1696" s="164" t="s">
        <v>10541</v>
      </c>
      <c r="C1696" t="s">
        <v>7503</v>
      </c>
      <c r="D1696" t="s">
        <v>0</v>
      </c>
      <c r="E1696">
        <v>2771</v>
      </c>
      <c r="F1696" t="s">
        <v>8871</v>
      </c>
      <c r="G1696" t="s">
        <v>10468</v>
      </c>
      <c r="H1696" s="2">
        <v>0</v>
      </c>
      <c r="I1696" s="2">
        <v>0</v>
      </c>
      <c r="J1696" s="2">
        <v>0</v>
      </c>
      <c r="K1696" s="14">
        <v>87.07</v>
      </c>
      <c r="L1696" s="2">
        <v>0</v>
      </c>
      <c r="M1696" s="2">
        <v>0</v>
      </c>
      <c r="N1696" s="2">
        <v>0</v>
      </c>
      <c r="O1696" s="2">
        <v>11.319099999999999</v>
      </c>
      <c r="P1696" s="2">
        <v>98.389099999999985</v>
      </c>
      <c r="Q1696"/>
      <c r="R1696">
        <v>0</v>
      </c>
      <c r="S1696">
        <v>0</v>
      </c>
      <c r="T1696">
        <v>0</v>
      </c>
      <c r="U1696">
        <v>0</v>
      </c>
      <c r="V1696" t="s">
        <v>7830</v>
      </c>
      <c r="Y1696" s="2"/>
    </row>
    <row r="1697" spans="1:25" ht="15.75" hidden="1" thickBot="1" x14ac:dyDescent="0.3">
      <c r="A1697" t="s">
        <v>8272</v>
      </c>
      <c r="B1697" s="164" t="s">
        <v>10542</v>
      </c>
      <c r="C1697" t="s">
        <v>7503</v>
      </c>
      <c r="D1697" t="s">
        <v>0</v>
      </c>
      <c r="E1697">
        <v>33620</v>
      </c>
      <c r="F1697" t="s">
        <v>6776</v>
      </c>
      <c r="G1697" t="s">
        <v>6777</v>
      </c>
      <c r="H1697" s="2">
        <v>0</v>
      </c>
      <c r="I1697" s="2">
        <v>0</v>
      </c>
      <c r="J1697" s="2">
        <v>0</v>
      </c>
      <c r="K1697" s="14">
        <v>20.16</v>
      </c>
      <c r="L1697" s="2">
        <v>0</v>
      </c>
      <c r="M1697" s="2">
        <v>0</v>
      </c>
      <c r="N1697" s="2">
        <v>0</v>
      </c>
      <c r="O1697" s="2">
        <v>2.6208</v>
      </c>
      <c r="P1697" s="2">
        <v>22.780799999999999</v>
      </c>
      <c r="Q1697"/>
      <c r="R1697">
        <v>0</v>
      </c>
      <c r="S1697">
        <v>0</v>
      </c>
      <c r="T1697">
        <v>0</v>
      </c>
      <c r="U1697">
        <v>0</v>
      </c>
      <c r="V1697" t="s">
        <v>7830</v>
      </c>
      <c r="Y1697" s="2"/>
    </row>
    <row r="1698" spans="1:25" ht="15.75" hidden="1" thickBot="1" x14ac:dyDescent="0.3">
      <c r="A1698" t="s">
        <v>8272</v>
      </c>
      <c r="B1698" s="164" t="s">
        <v>10542</v>
      </c>
      <c r="C1698" t="s">
        <v>7503</v>
      </c>
      <c r="D1698" t="s">
        <v>0</v>
      </c>
      <c r="E1698">
        <v>1576</v>
      </c>
      <c r="F1698" t="s">
        <v>8929</v>
      </c>
      <c r="G1698" t="s">
        <v>10464</v>
      </c>
      <c r="H1698" s="2">
        <v>0</v>
      </c>
      <c r="I1698" s="2">
        <v>0</v>
      </c>
      <c r="J1698" s="2">
        <v>0</v>
      </c>
      <c r="K1698" s="14">
        <v>115.04</v>
      </c>
      <c r="L1698" s="2">
        <v>0</v>
      </c>
      <c r="M1698" s="2">
        <v>0</v>
      </c>
      <c r="N1698" s="2">
        <v>0</v>
      </c>
      <c r="O1698" s="2">
        <v>14.955200000000001</v>
      </c>
      <c r="P1698" s="2">
        <v>129.99520000000001</v>
      </c>
      <c r="Q1698"/>
      <c r="R1698">
        <v>0</v>
      </c>
      <c r="S1698">
        <v>0</v>
      </c>
      <c r="T1698">
        <v>0</v>
      </c>
      <c r="U1698">
        <v>0</v>
      </c>
      <c r="V1698" t="s">
        <v>7830</v>
      </c>
      <c r="Y1698" s="2"/>
    </row>
    <row r="1699" spans="1:25" ht="15.75" hidden="1" thickBot="1" x14ac:dyDescent="0.3">
      <c r="A1699" t="s">
        <v>8272</v>
      </c>
      <c r="B1699" s="164" t="s">
        <v>10542</v>
      </c>
      <c r="C1699" t="s">
        <v>7503</v>
      </c>
      <c r="D1699" t="s">
        <v>0</v>
      </c>
      <c r="E1699">
        <v>4258</v>
      </c>
      <c r="F1699" t="s">
        <v>8843</v>
      </c>
      <c r="G1699" t="s">
        <v>10543</v>
      </c>
      <c r="H1699" s="2">
        <v>0</v>
      </c>
      <c r="I1699" s="2">
        <v>0</v>
      </c>
      <c r="J1699" s="2">
        <v>0</v>
      </c>
      <c r="K1699" s="14">
        <v>4.2</v>
      </c>
      <c r="L1699" s="2">
        <v>0</v>
      </c>
      <c r="M1699" s="2">
        <v>0</v>
      </c>
      <c r="N1699" s="2">
        <v>0</v>
      </c>
      <c r="O1699" s="2">
        <v>0.54600000000000004</v>
      </c>
      <c r="P1699" s="2">
        <v>4.7460000000000004</v>
      </c>
      <c r="Q1699"/>
      <c r="R1699">
        <v>0</v>
      </c>
      <c r="S1699">
        <v>0</v>
      </c>
      <c r="T1699">
        <v>0</v>
      </c>
      <c r="U1699">
        <v>0</v>
      </c>
      <c r="V1699" t="s">
        <v>7830</v>
      </c>
      <c r="Y1699" s="2"/>
    </row>
    <row r="1700" spans="1:25" ht="15.75" hidden="1" thickBot="1" x14ac:dyDescent="0.3">
      <c r="A1700" t="s">
        <v>8272</v>
      </c>
      <c r="B1700" s="164" t="s">
        <v>10542</v>
      </c>
      <c r="C1700" t="s">
        <v>7503</v>
      </c>
      <c r="D1700" t="s">
        <v>0</v>
      </c>
      <c r="E1700">
        <v>32230</v>
      </c>
      <c r="F1700" t="s">
        <v>8977</v>
      </c>
      <c r="G1700" t="s">
        <v>10451</v>
      </c>
      <c r="H1700" s="2">
        <v>1.61</v>
      </c>
      <c r="I1700" s="2">
        <v>0</v>
      </c>
      <c r="J1700" s="2">
        <v>0</v>
      </c>
      <c r="K1700" s="14">
        <v>16.27</v>
      </c>
      <c r="L1700" s="2">
        <v>0</v>
      </c>
      <c r="M1700" s="2">
        <v>0</v>
      </c>
      <c r="N1700" s="2">
        <v>0</v>
      </c>
      <c r="O1700" s="2">
        <v>2.1151</v>
      </c>
      <c r="P1700" s="2">
        <v>19.995100000000001</v>
      </c>
      <c r="Q1700"/>
      <c r="R1700">
        <v>0</v>
      </c>
      <c r="S1700">
        <v>0</v>
      </c>
      <c r="T1700">
        <v>0</v>
      </c>
      <c r="U1700">
        <v>0</v>
      </c>
      <c r="V1700" t="s">
        <v>7830</v>
      </c>
      <c r="Y1700" s="2"/>
    </row>
    <row r="1701" spans="1:25" ht="15.75" hidden="1" thickBot="1" x14ac:dyDescent="0.3">
      <c r="A1701" t="s">
        <v>8272</v>
      </c>
      <c r="B1701" s="164" t="s">
        <v>10544</v>
      </c>
      <c r="C1701" t="s">
        <v>7503</v>
      </c>
      <c r="D1701" t="s">
        <v>0</v>
      </c>
      <c r="E1701">
        <v>4313</v>
      </c>
      <c r="F1701" t="s">
        <v>8843</v>
      </c>
      <c r="G1701" t="s">
        <v>10543</v>
      </c>
      <c r="H1701" s="2">
        <v>0</v>
      </c>
      <c r="I1701" s="2">
        <v>0</v>
      </c>
      <c r="J1701" s="2">
        <v>0</v>
      </c>
      <c r="K1701" s="14">
        <v>13.27</v>
      </c>
      <c r="L1701" s="2">
        <v>0</v>
      </c>
      <c r="M1701" s="2">
        <v>0</v>
      </c>
      <c r="N1701" s="2">
        <v>0</v>
      </c>
      <c r="O1701" s="2">
        <v>1.7251000000000001</v>
      </c>
      <c r="P1701" s="2">
        <v>14.995099999999999</v>
      </c>
      <c r="Q1701"/>
      <c r="R1701">
        <v>0</v>
      </c>
      <c r="S1701">
        <v>0</v>
      </c>
      <c r="T1701">
        <v>0</v>
      </c>
      <c r="U1701">
        <v>0</v>
      </c>
      <c r="V1701" t="s">
        <v>7830</v>
      </c>
      <c r="Y1701" s="2"/>
    </row>
    <row r="1702" spans="1:25" ht="15.75" hidden="1" thickBot="1" x14ac:dyDescent="0.3">
      <c r="A1702" t="s">
        <v>8272</v>
      </c>
      <c r="B1702" s="164" t="s">
        <v>10544</v>
      </c>
      <c r="C1702" t="s">
        <v>7503</v>
      </c>
      <c r="D1702" t="s">
        <v>0</v>
      </c>
      <c r="E1702">
        <v>850</v>
      </c>
      <c r="F1702" t="s">
        <v>8823</v>
      </c>
      <c r="G1702" t="s">
        <v>8824</v>
      </c>
      <c r="H1702" s="2">
        <v>0</v>
      </c>
      <c r="I1702" s="2">
        <v>0</v>
      </c>
      <c r="J1702" s="2">
        <v>0</v>
      </c>
      <c r="K1702" s="14">
        <v>23.01</v>
      </c>
      <c r="L1702" s="2">
        <v>0</v>
      </c>
      <c r="M1702" s="2">
        <v>0</v>
      </c>
      <c r="N1702" s="2">
        <v>0</v>
      </c>
      <c r="O1702" s="2">
        <v>2.9913000000000003</v>
      </c>
      <c r="P1702" s="2">
        <v>26.001300000000001</v>
      </c>
      <c r="Q1702"/>
      <c r="R1702">
        <v>0</v>
      </c>
      <c r="S1702">
        <v>0</v>
      </c>
      <c r="T1702">
        <v>0</v>
      </c>
      <c r="U1702">
        <v>0</v>
      </c>
      <c r="V1702" t="s">
        <v>7830</v>
      </c>
      <c r="Y1702" s="2"/>
    </row>
    <row r="1703" spans="1:25" ht="15.75" hidden="1" thickBot="1" x14ac:dyDescent="0.3">
      <c r="A1703" t="s">
        <v>8272</v>
      </c>
      <c r="B1703" s="164" t="s">
        <v>10544</v>
      </c>
      <c r="C1703" t="s">
        <v>7503</v>
      </c>
      <c r="D1703" t="s">
        <v>0</v>
      </c>
      <c r="E1703">
        <v>36469</v>
      </c>
      <c r="F1703" t="s">
        <v>1448</v>
      </c>
      <c r="G1703" t="s">
        <v>1449</v>
      </c>
      <c r="H1703" s="2">
        <v>1.22</v>
      </c>
      <c r="I1703" s="2">
        <v>0</v>
      </c>
      <c r="J1703" s="2">
        <v>0</v>
      </c>
      <c r="K1703" s="14">
        <v>12.2</v>
      </c>
      <c r="L1703" s="2">
        <v>0</v>
      </c>
      <c r="M1703" s="2">
        <v>0</v>
      </c>
      <c r="N1703" s="2">
        <v>0</v>
      </c>
      <c r="O1703" s="2">
        <v>1.5859999999999999</v>
      </c>
      <c r="P1703" s="2">
        <v>15.006</v>
      </c>
      <c r="Q1703"/>
      <c r="R1703">
        <v>0</v>
      </c>
      <c r="S1703">
        <v>0</v>
      </c>
      <c r="T1703">
        <v>0</v>
      </c>
      <c r="U1703">
        <v>0</v>
      </c>
      <c r="V1703" t="s">
        <v>7830</v>
      </c>
      <c r="Y1703" s="2"/>
    </row>
    <row r="1704" spans="1:25" ht="15.75" hidden="1" thickBot="1" x14ac:dyDescent="0.3">
      <c r="A1704" t="s">
        <v>8272</v>
      </c>
      <c r="B1704" s="164" t="s">
        <v>10544</v>
      </c>
      <c r="C1704" t="s">
        <v>7503</v>
      </c>
      <c r="D1704" t="s">
        <v>0</v>
      </c>
      <c r="E1704">
        <v>4341</v>
      </c>
      <c r="F1704" t="s">
        <v>5962</v>
      </c>
      <c r="G1704" t="s">
        <v>5963</v>
      </c>
      <c r="H1704" s="2">
        <v>0</v>
      </c>
      <c r="I1704" s="2">
        <v>0</v>
      </c>
      <c r="J1704" s="2">
        <v>0</v>
      </c>
      <c r="K1704" s="14">
        <v>156.15</v>
      </c>
      <c r="L1704" s="2">
        <v>0</v>
      </c>
      <c r="M1704" s="2">
        <v>0</v>
      </c>
      <c r="N1704" s="2">
        <v>0</v>
      </c>
      <c r="O1704" s="2">
        <v>20.299500000000002</v>
      </c>
      <c r="P1704" s="2">
        <v>176.4495</v>
      </c>
      <c r="Q1704"/>
      <c r="R1704">
        <v>0</v>
      </c>
      <c r="S1704">
        <v>0</v>
      </c>
      <c r="T1704">
        <v>0</v>
      </c>
      <c r="U1704">
        <v>0</v>
      </c>
      <c r="V1704" t="s">
        <v>7830</v>
      </c>
      <c r="Y1704" s="2"/>
    </row>
    <row r="1705" spans="1:25" ht="15.75" hidden="1" thickBot="1" x14ac:dyDescent="0.3">
      <c r="A1705" t="s">
        <v>8272</v>
      </c>
      <c r="B1705" s="164" t="s">
        <v>10544</v>
      </c>
      <c r="C1705" t="s">
        <v>7503</v>
      </c>
      <c r="D1705" t="s">
        <v>0</v>
      </c>
      <c r="E1705">
        <v>2610</v>
      </c>
      <c r="F1705" t="s">
        <v>8847</v>
      </c>
      <c r="G1705" t="s">
        <v>10458</v>
      </c>
      <c r="H1705" s="2">
        <v>0</v>
      </c>
      <c r="I1705" s="2">
        <v>0</v>
      </c>
      <c r="J1705" s="2">
        <v>0</v>
      </c>
      <c r="K1705" s="14">
        <v>9.6999999999999993</v>
      </c>
      <c r="L1705" s="2">
        <v>0</v>
      </c>
      <c r="M1705" s="2">
        <v>0</v>
      </c>
      <c r="N1705" s="2">
        <v>0</v>
      </c>
      <c r="O1705" s="2">
        <v>1.2609999999999999</v>
      </c>
      <c r="P1705" s="2">
        <v>10.960999999999999</v>
      </c>
      <c r="Q1705"/>
      <c r="R1705">
        <v>0</v>
      </c>
      <c r="S1705">
        <v>0</v>
      </c>
      <c r="T1705">
        <v>0</v>
      </c>
      <c r="U1705">
        <v>0</v>
      </c>
      <c r="V1705" t="s">
        <v>7830</v>
      </c>
      <c r="Y1705" s="2"/>
    </row>
    <row r="1706" spans="1:25" ht="15.75" hidden="1" thickBot="1" x14ac:dyDescent="0.3">
      <c r="A1706" t="s">
        <v>8272</v>
      </c>
      <c r="B1706" s="164" t="s">
        <v>10544</v>
      </c>
      <c r="C1706" t="s">
        <v>7503</v>
      </c>
      <c r="D1706" t="s">
        <v>0</v>
      </c>
      <c r="E1706">
        <v>36485</v>
      </c>
      <c r="F1706" t="s">
        <v>1448</v>
      </c>
      <c r="G1706" t="s">
        <v>1449</v>
      </c>
      <c r="H1706" s="2">
        <v>0.49</v>
      </c>
      <c r="I1706" s="2">
        <v>0</v>
      </c>
      <c r="J1706" s="2">
        <v>0</v>
      </c>
      <c r="K1706" s="14">
        <v>4.88</v>
      </c>
      <c r="L1706" s="2">
        <v>0</v>
      </c>
      <c r="M1706" s="2">
        <v>0</v>
      </c>
      <c r="N1706" s="2">
        <v>0</v>
      </c>
      <c r="O1706" s="2">
        <v>0.63439999999999996</v>
      </c>
      <c r="P1706" s="2">
        <v>6.0044000000000004</v>
      </c>
      <c r="Q1706"/>
      <c r="R1706">
        <v>0</v>
      </c>
      <c r="S1706">
        <v>0</v>
      </c>
      <c r="T1706">
        <v>0</v>
      </c>
      <c r="U1706">
        <v>0</v>
      </c>
      <c r="V1706" t="s">
        <v>7830</v>
      </c>
      <c r="Y1706" s="2"/>
    </row>
    <row r="1707" spans="1:25" ht="15.75" hidden="1" thickBot="1" x14ac:dyDescent="0.3">
      <c r="A1707" t="s">
        <v>8272</v>
      </c>
      <c r="B1707" s="164" t="s">
        <v>10544</v>
      </c>
      <c r="C1707" t="s">
        <v>7503</v>
      </c>
      <c r="D1707" t="s">
        <v>0</v>
      </c>
      <c r="E1707">
        <v>17</v>
      </c>
      <c r="F1707" t="s">
        <v>9959</v>
      </c>
      <c r="G1707" t="s">
        <v>9960</v>
      </c>
      <c r="H1707" s="2">
        <v>0</v>
      </c>
      <c r="I1707" s="2">
        <v>0</v>
      </c>
      <c r="J1707" s="2">
        <v>0</v>
      </c>
      <c r="K1707" s="14">
        <v>7.5</v>
      </c>
      <c r="L1707" s="2">
        <v>0</v>
      </c>
      <c r="M1707" s="2">
        <v>0</v>
      </c>
      <c r="N1707" s="2">
        <v>0</v>
      </c>
      <c r="O1707" s="2">
        <v>0.97500000000000009</v>
      </c>
      <c r="P1707" s="2">
        <v>8.4749999999999996</v>
      </c>
      <c r="Q1707"/>
      <c r="R1707">
        <v>0</v>
      </c>
      <c r="S1707">
        <v>0</v>
      </c>
      <c r="T1707">
        <v>0</v>
      </c>
      <c r="U1707">
        <v>0</v>
      </c>
      <c r="V1707" t="s">
        <v>7830</v>
      </c>
      <c r="Y1707" s="2"/>
    </row>
    <row r="1708" spans="1:25" ht="15.75" hidden="1" thickBot="1" x14ac:dyDescent="0.3">
      <c r="A1708" t="s">
        <v>8272</v>
      </c>
      <c r="B1708" s="164" t="s">
        <v>10544</v>
      </c>
      <c r="C1708" t="s">
        <v>7503</v>
      </c>
      <c r="D1708" t="s">
        <v>0</v>
      </c>
      <c r="E1708">
        <v>58472</v>
      </c>
      <c r="F1708" t="s">
        <v>8945</v>
      </c>
      <c r="G1708" t="s">
        <v>8946</v>
      </c>
      <c r="H1708" s="2">
        <v>0.81</v>
      </c>
      <c r="I1708" s="2">
        <v>0</v>
      </c>
      <c r="J1708" s="2">
        <v>0</v>
      </c>
      <c r="K1708" s="14">
        <v>8.1300000000000008</v>
      </c>
      <c r="L1708" s="2">
        <v>0</v>
      </c>
      <c r="M1708" s="2">
        <v>0</v>
      </c>
      <c r="N1708" s="2">
        <v>0</v>
      </c>
      <c r="O1708" s="2">
        <v>1.0569000000000002</v>
      </c>
      <c r="P1708" s="2">
        <v>9.9969000000000019</v>
      </c>
      <c r="Q1708"/>
      <c r="R1708">
        <v>0</v>
      </c>
      <c r="S1708">
        <v>0</v>
      </c>
      <c r="T1708">
        <v>0</v>
      </c>
      <c r="U1708">
        <v>0</v>
      </c>
      <c r="V1708" t="s">
        <v>7830</v>
      </c>
      <c r="Y1708" s="2"/>
    </row>
    <row r="1709" spans="1:25" ht="15.75" hidden="1" thickBot="1" x14ac:dyDescent="0.3">
      <c r="A1709" t="s">
        <v>8272</v>
      </c>
      <c r="B1709" s="164" t="s">
        <v>10544</v>
      </c>
      <c r="C1709" t="s">
        <v>7503</v>
      </c>
      <c r="D1709" t="s">
        <v>0</v>
      </c>
      <c r="E1709">
        <v>709719</v>
      </c>
      <c r="F1709" t="s">
        <v>1359</v>
      </c>
      <c r="G1709" t="s">
        <v>1360</v>
      </c>
      <c r="H1709" s="2">
        <v>0</v>
      </c>
      <c r="I1709" s="2">
        <v>0</v>
      </c>
      <c r="J1709" s="2">
        <v>0</v>
      </c>
      <c r="K1709" s="14">
        <v>2.96</v>
      </c>
      <c r="L1709" s="2">
        <v>0</v>
      </c>
      <c r="M1709" s="2">
        <v>0</v>
      </c>
      <c r="N1709" s="2">
        <v>0</v>
      </c>
      <c r="O1709" s="2">
        <v>0.38480000000000003</v>
      </c>
      <c r="P1709" s="2">
        <v>3.3448000000000002</v>
      </c>
      <c r="Q1709"/>
      <c r="R1709">
        <v>0</v>
      </c>
      <c r="S1709">
        <v>0</v>
      </c>
      <c r="T1709">
        <v>0</v>
      </c>
      <c r="U1709">
        <v>0</v>
      </c>
      <c r="V1709" t="s">
        <v>7830</v>
      </c>
      <c r="Y1709" s="2"/>
    </row>
    <row r="1710" spans="1:25" ht="15.75" hidden="1" thickBot="1" x14ac:dyDescent="0.3">
      <c r="A1710" t="s">
        <v>8272</v>
      </c>
      <c r="B1710" s="164" t="s">
        <v>10544</v>
      </c>
      <c r="C1710" t="s">
        <v>7503</v>
      </c>
      <c r="D1710" t="s">
        <v>0</v>
      </c>
      <c r="E1710">
        <v>17977</v>
      </c>
      <c r="F1710" t="s">
        <v>8881</v>
      </c>
      <c r="G1710" t="s">
        <v>10457</v>
      </c>
      <c r="H1710" s="2">
        <v>0</v>
      </c>
      <c r="I1710" s="2">
        <v>0</v>
      </c>
      <c r="J1710" s="2">
        <v>0</v>
      </c>
      <c r="K1710" s="14">
        <v>20.6</v>
      </c>
      <c r="L1710" s="2">
        <v>0</v>
      </c>
      <c r="M1710" s="2">
        <v>0</v>
      </c>
      <c r="N1710" s="2">
        <v>0</v>
      </c>
      <c r="O1710" s="2">
        <v>2.6780000000000004</v>
      </c>
      <c r="P1710" s="2">
        <v>23.278000000000002</v>
      </c>
      <c r="Q1710"/>
      <c r="R1710">
        <v>0</v>
      </c>
      <c r="S1710">
        <v>0</v>
      </c>
      <c r="T1710">
        <v>0</v>
      </c>
      <c r="U1710">
        <v>0</v>
      </c>
      <c r="V1710" t="s">
        <v>7830</v>
      </c>
      <c r="Y1710" s="2"/>
    </row>
    <row r="1711" spans="1:25" ht="15.75" hidden="1" thickBot="1" x14ac:dyDescent="0.3">
      <c r="A1711" t="s">
        <v>8272</v>
      </c>
      <c r="B1711" s="164" t="s">
        <v>10544</v>
      </c>
      <c r="C1711" t="s">
        <v>7503</v>
      </c>
      <c r="D1711" t="s">
        <v>0</v>
      </c>
      <c r="E1711">
        <v>43</v>
      </c>
      <c r="F1711" t="s">
        <v>8916</v>
      </c>
      <c r="G1711" t="s">
        <v>10475</v>
      </c>
      <c r="H1711" s="2">
        <v>0</v>
      </c>
      <c r="I1711" s="2">
        <v>0</v>
      </c>
      <c r="J1711" s="2">
        <v>0</v>
      </c>
      <c r="K1711" s="14">
        <v>105.15</v>
      </c>
      <c r="L1711" s="2">
        <v>0</v>
      </c>
      <c r="M1711" s="2">
        <v>0</v>
      </c>
      <c r="N1711" s="2">
        <v>0</v>
      </c>
      <c r="O1711" s="2">
        <v>13.669500000000001</v>
      </c>
      <c r="P1711" s="2">
        <v>118.81950000000001</v>
      </c>
      <c r="Q1711"/>
      <c r="R1711">
        <v>0</v>
      </c>
      <c r="S1711">
        <v>0</v>
      </c>
      <c r="T1711">
        <v>0</v>
      </c>
      <c r="U1711">
        <v>0</v>
      </c>
      <c r="V1711" t="s">
        <v>7830</v>
      </c>
      <c r="Y1711" s="2"/>
    </row>
    <row r="1712" spans="1:25" ht="15.75" hidden="1" thickBot="1" x14ac:dyDescent="0.3">
      <c r="A1712" t="s">
        <v>8272</v>
      </c>
      <c r="B1712" s="164" t="s">
        <v>10544</v>
      </c>
      <c r="C1712" t="s">
        <v>7503</v>
      </c>
      <c r="D1712" t="s">
        <v>0</v>
      </c>
      <c r="E1712">
        <v>17975</v>
      </c>
      <c r="F1712" t="s">
        <v>8881</v>
      </c>
      <c r="G1712" t="s">
        <v>10457</v>
      </c>
      <c r="H1712" s="2">
        <v>0</v>
      </c>
      <c r="I1712" s="2">
        <v>0</v>
      </c>
      <c r="J1712" s="2">
        <v>0</v>
      </c>
      <c r="K1712" s="14">
        <v>22</v>
      </c>
      <c r="L1712" s="2">
        <v>0</v>
      </c>
      <c r="M1712" s="2">
        <v>0</v>
      </c>
      <c r="N1712" s="2">
        <v>0</v>
      </c>
      <c r="O1712" s="2">
        <v>2.8600000000000003</v>
      </c>
      <c r="P1712" s="2">
        <v>24.86</v>
      </c>
      <c r="Q1712"/>
      <c r="R1712">
        <v>0</v>
      </c>
      <c r="S1712">
        <v>0</v>
      </c>
      <c r="T1712">
        <v>0</v>
      </c>
      <c r="U1712">
        <v>0</v>
      </c>
      <c r="V1712" t="s">
        <v>7830</v>
      </c>
      <c r="Y1712" s="2"/>
    </row>
    <row r="1713" spans="1:25" ht="15.75" hidden="1" thickBot="1" x14ac:dyDescent="0.3">
      <c r="A1713" t="s">
        <v>8272</v>
      </c>
      <c r="B1713" s="164" t="s">
        <v>10545</v>
      </c>
      <c r="C1713" t="s">
        <v>7503</v>
      </c>
      <c r="D1713" t="s">
        <v>0</v>
      </c>
      <c r="E1713">
        <v>31881</v>
      </c>
      <c r="F1713" t="s">
        <v>8977</v>
      </c>
      <c r="G1713" t="s">
        <v>10451</v>
      </c>
      <c r="H1713" s="2">
        <v>0.83000000000000007</v>
      </c>
      <c r="I1713" s="2">
        <v>0</v>
      </c>
      <c r="J1713" s="2">
        <v>0</v>
      </c>
      <c r="K1713" s="14">
        <v>8.1199999999999992</v>
      </c>
      <c r="L1713" s="2">
        <v>0</v>
      </c>
      <c r="M1713" s="2">
        <v>0</v>
      </c>
      <c r="N1713" s="2">
        <v>0</v>
      </c>
      <c r="O1713" s="2">
        <v>1.0555999999999999</v>
      </c>
      <c r="P1713" s="2">
        <v>10.005599999999999</v>
      </c>
      <c r="Q1713"/>
      <c r="R1713">
        <v>0</v>
      </c>
      <c r="S1713">
        <v>0</v>
      </c>
      <c r="T1713">
        <v>0</v>
      </c>
      <c r="U1713">
        <v>0</v>
      </c>
      <c r="V1713" t="s">
        <v>7830</v>
      </c>
      <c r="Y1713" s="2"/>
    </row>
    <row r="1714" spans="1:25" ht="15.75" hidden="1" thickBot="1" x14ac:dyDescent="0.3">
      <c r="A1714" t="s">
        <v>8272</v>
      </c>
      <c r="B1714" s="164" t="s">
        <v>10546</v>
      </c>
      <c r="C1714" t="s">
        <v>7503</v>
      </c>
      <c r="D1714" t="s">
        <v>0</v>
      </c>
      <c r="E1714">
        <v>2879</v>
      </c>
      <c r="F1714" t="s">
        <v>8877</v>
      </c>
      <c r="G1714" t="s">
        <v>10488</v>
      </c>
      <c r="H1714" s="2">
        <v>0</v>
      </c>
      <c r="I1714" s="2">
        <v>0</v>
      </c>
      <c r="J1714" s="2">
        <v>0</v>
      </c>
      <c r="K1714" s="14">
        <v>39.14</v>
      </c>
      <c r="L1714" s="2">
        <v>0</v>
      </c>
      <c r="M1714" s="2">
        <v>0</v>
      </c>
      <c r="N1714" s="2">
        <v>0</v>
      </c>
      <c r="O1714" s="2">
        <v>5.0882000000000005</v>
      </c>
      <c r="P1714" s="2">
        <v>44.228200000000001</v>
      </c>
      <c r="Q1714"/>
      <c r="R1714">
        <v>0</v>
      </c>
      <c r="S1714">
        <v>0</v>
      </c>
      <c r="T1714">
        <v>0</v>
      </c>
      <c r="U1714">
        <v>0</v>
      </c>
      <c r="V1714" t="s">
        <v>7830</v>
      </c>
      <c r="Y1714" s="2"/>
    </row>
    <row r="1715" spans="1:25" ht="15.75" hidden="1" thickBot="1" x14ac:dyDescent="0.3">
      <c r="A1715" t="s">
        <v>8272</v>
      </c>
      <c r="B1715" s="164" t="s">
        <v>10546</v>
      </c>
      <c r="C1715" t="s">
        <v>7503</v>
      </c>
      <c r="D1715" t="s">
        <v>0</v>
      </c>
      <c r="E1715">
        <v>706490</v>
      </c>
      <c r="F1715" t="s">
        <v>2128</v>
      </c>
      <c r="G1715" t="s">
        <v>2129</v>
      </c>
      <c r="H1715" s="2">
        <v>0</v>
      </c>
      <c r="I1715" s="2">
        <v>0</v>
      </c>
      <c r="J1715" s="2">
        <v>0</v>
      </c>
      <c r="K1715" s="14">
        <v>97.3</v>
      </c>
      <c r="L1715" s="2">
        <v>0</v>
      </c>
      <c r="M1715" s="2">
        <v>0</v>
      </c>
      <c r="N1715" s="2">
        <v>0</v>
      </c>
      <c r="O1715" s="2">
        <v>12.649000000000001</v>
      </c>
      <c r="P1715" s="2">
        <v>109.949</v>
      </c>
      <c r="Q1715"/>
      <c r="R1715">
        <v>0</v>
      </c>
      <c r="S1715">
        <v>0</v>
      </c>
      <c r="T1715">
        <v>0</v>
      </c>
      <c r="U1715">
        <v>0</v>
      </c>
      <c r="V1715" t="s">
        <v>7830</v>
      </c>
      <c r="Y1715" s="2"/>
    </row>
    <row r="1716" spans="1:25" ht="15.75" hidden="1" thickBot="1" x14ac:dyDescent="0.3">
      <c r="X1716" s="2"/>
      <c r="Y1716" s="2"/>
    </row>
    <row r="1717" spans="1:25" ht="15.75" thickBot="1" x14ac:dyDescent="0.3">
      <c r="A1717" s="205" t="s">
        <v>71</v>
      </c>
      <c r="B1717" s="206"/>
      <c r="C1717" s="206"/>
      <c r="D1717" s="206"/>
      <c r="E1717" s="206"/>
      <c r="F1717" s="206"/>
      <c r="G1717" s="207"/>
      <c r="H1717" s="3">
        <f>+SUBTOTAL(9,Tabla1[C. EXENTAS])</f>
        <v>312.04000000000025</v>
      </c>
      <c r="I1717" s="3">
        <f>+SUBTOTAL(9,Tabla1[I. EXENTAS])</f>
        <v>0</v>
      </c>
      <c r="J1717" s="3">
        <f>+SUBTOTAL(9,Tabla1[IMPOR EX])</f>
        <v>0</v>
      </c>
      <c r="K1717" s="3">
        <f>+SUBTOTAL(9,Tabla1[C. GRAVADA])</f>
        <v>3432.1800000000003</v>
      </c>
      <c r="L1717" s="3">
        <f>+SUBTOTAL(9,Tabla1[INTER GRAVA])</f>
        <v>0</v>
      </c>
      <c r="M1717" s="3">
        <f>+SUBTOTAL(9,Tabla1[IMPOR BIENES])</f>
        <v>0</v>
      </c>
      <c r="N1717" s="3">
        <f>+SUBTOTAL(9,Tabla1[IMPOR SERV])</f>
        <v>0</v>
      </c>
      <c r="O1717" s="3">
        <f>+SUBTOTAL(9,Tabla1[IVA])</f>
        <v>446.16499999999996</v>
      </c>
      <c r="P1717" s="3">
        <f>+SUBTOTAL(9,Tabla1[TOTAL C.])</f>
        <v>4190.3849999999993</v>
      </c>
      <c r="Q1717" s="3"/>
      <c r="R1717" s="3"/>
      <c r="S1717" s="3"/>
      <c r="T1717" s="3"/>
      <c r="U1717" s="3"/>
      <c r="V1717" s="3">
        <f>+SUBTOTAL(9,Tabla1[ANEXO 3])</f>
        <v>0</v>
      </c>
      <c r="W1717" s="3"/>
      <c r="X1717" s="3">
        <f>+SUBTOTAL(9,Tabla1[PERCEPCIONES])</f>
        <v>0</v>
      </c>
      <c r="Y1717" s="2"/>
    </row>
    <row r="1718" spans="1:25" x14ac:dyDescent="0.25">
      <c r="Y1718" s="2"/>
    </row>
    <row r="1719" spans="1:25" x14ac:dyDescent="0.25">
      <c r="Y1719" s="2"/>
    </row>
    <row r="1720" spans="1:25" x14ac:dyDescent="0.25">
      <c r="Y1720" s="2"/>
    </row>
    <row r="1721" spans="1:25" x14ac:dyDescent="0.25">
      <c r="Y1721" s="2"/>
    </row>
    <row r="1722" spans="1:25" x14ac:dyDescent="0.25">
      <c r="Y1722" s="2"/>
    </row>
    <row r="1723" spans="1:25" x14ac:dyDescent="0.25">
      <c r="Y1723" s="2"/>
    </row>
    <row r="1724" spans="1:25" x14ac:dyDescent="0.25">
      <c r="Y1724" s="2"/>
    </row>
    <row r="1725" spans="1:25" x14ac:dyDescent="0.25">
      <c r="Y1725" s="2"/>
    </row>
    <row r="1726" spans="1:25" x14ac:dyDescent="0.25">
      <c r="Y1726" s="2"/>
    </row>
    <row r="1727" spans="1:25" x14ac:dyDescent="0.25">
      <c r="Y1727" s="2"/>
    </row>
    <row r="1728" spans="1:25" x14ac:dyDescent="0.25">
      <c r="Y1728" s="2"/>
    </row>
    <row r="1729" spans="25:25" x14ac:dyDescent="0.25">
      <c r="Y1729" s="2"/>
    </row>
    <row r="1730" spans="25:25" x14ac:dyDescent="0.25">
      <c r="Y1730" s="2"/>
    </row>
    <row r="1731" spans="25:25" x14ac:dyDescent="0.25">
      <c r="Y1731" s="2"/>
    </row>
    <row r="1732" spans="25:25" x14ac:dyDescent="0.25">
      <c r="Y1732" s="2"/>
    </row>
    <row r="1733" spans="25:25" x14ac:dyDescent="0.25">
      <c r="Y1733" s="2"/>
    </row>
    <row r="1734" spans="25:25" x14ac:dyDescent="0.25">
      <c r="Y1734" s="2"/>
    </row>
    <row r="1735" spans="25:25" x14ac:dyDescent="0.25">
      <c r="Y1735" s="2"/>
    </row>
    <row r="1736" spans="25:25" x14ac:dyDescent="0.25">
      <c r="Y1736" s="2"/>
    </row>
    <row r="1737" spans="25:25" x14ac:dyDescent="0.25">
      <c r="Y1737" s="2"/>
    </row>
    <row r="1738" spans="25:25" x14ac:dyDescent="0.25">
      <c r="Y1738" s="2"/>
    </row>
    <row r="1739" spans="25:25" x14ac:dyDescent="0.25">
      <c r="Y1739" s="2"/>
    </row>
    <row r="1740" spans="25:25" x14ac:dyDescent="0.25">
      <c r="Y1740" s="2"/>
    </row>
    <row r="1741" spans="25:25" x14ac:dyDescent="0.25">
      <c r="Y1741" s="2"/>
    </row>
    <row r="1742" spans="25:25" x14ac:dyDescent="0.25">
      <c r="Y1742" s="2"/>
    </row>
    <row r="1743" spans="25:25" x14ac:dyDescent="0.25">
      <c r="Y1743" s="2"/>
    </row>
    <row r="1744" spans="25:25" x14ac:dyDescent="0.25">
      <c r="Y1744" s="2"/>
    </row>
    <row r="1745" spans="25:25" x14ac:dyDescent="0.25">
      <c r="Y1745" s="2"/>
    </row>
    <row r="1746" spans="25:25" x14ac:dyDescent="0.25">
      <c r="Y1746" s="2"/>
    </row>
    <row r="1747" spans="25:25" x14ac:dyDescent="0.25">
      <c r="Y1747" s="2"/>
    </row>
    <row r="1748" spans="25:25" x14ac:dyDescent="0.25">
      <c r="Y1748" s="2"/>
    </row>
    <row r="1749" spans="25:25" x14ac:dyDescent="0.25">
      <c r="Y1749" s="2"/>
    </row>
    <row r="1750" spans="25:25" x14ac:dyDescent="0.25">
      <c r="Y1750" s="2"/>
    </row>
    <row r="1751" spans="25:25" x14ac:dyDescent="0.25">
      <c r="Y1751" s="2"/>
    </row>
    <row r="1752" spans="25:25" x14ac:dyDescent="0.25">
      <c r="Y1752" s="2"/>
    </row>
    <row r="1753" spans="25:25" x14ac:dyDescent="0.25">
      <c r="Y1753" s="2"/>
    </row>
    <row r="1754" spans="25:25" x14ac:dyDescent="0.25">
      <c r="Y1754" s="2"/>
    </row>
    <row r="1755" spans="25:25" x14ac:dyDescent="0.25">
      <c r="Y1755" s="2"/>
    </row>
    <row r="1756" spans="25:25" x14ac:dyDescent="0.25">
      <c r="Y1756" s="2"/>
    </row>
    <row r="1757" spans="25:25" x14ac:dyDescent="0.25">
      <c r="Y1757" s="2"/>
    </row>
    <row r="1758" spans="25:25" x14ac:dyDescent="0.25">
      <c r="Y1758" s="2"/>
    </row>
    <row r="1759" spans="25:25" x14ac:dyDescent="0.25">
      <c r="Y1759" s="2"/>
    </row>
    <row r="1760" spans="25:25" x14ac:dyDescent="0.25">
      <c r="Y1760" s="2"/>
    </row>
    <row r="1761" spans="25:25" x14ac:dyDescent="0.25">
      <c r="Y1761" s="2"/>
    </row>
    <row r="1762" spans="25:25" x14ac:dyDescent="0.25">
      <c r="Y1762" s="2"/>
    </row>
    <row r="1763" spans="25:25" x14ac:dyDescent="0.25">
      <c r="Y1763" s="2"/>
    </row>
    <row r="1764" spans="25:25" x14ac:dyDescent="0.25">
      <c r="Y1764" s="2"/>
    </row>
    <row r="1765" spans="25:25" x14ac:dyDescent="0.25">
      <c r="Y1765" s="2"/>
    </row>
    <row r="1766" spans="25:25" x14ac:dyDescent="0.25">
      <c r="Y1766" s="2"/>
    </row>
    <row r="1767" spans="25:25" x14ac:dyDescent="0.25">
      <c r="Y1767" s="2"/>
    </row>
    <row r="1768" spans="25:25" x14ac:dyDescent="0.25">
      <c r="Y1768" s="2"/>
    </row>
    <row r="1769" spans="25:25" x14ac:dyDescent="0.25">
      <c r="Y1769" s="2"/>
    </row>
    <row r="1770" spans="25:25" x14ac:dyDescent="0.25">
      <c r="Y1770" s="2"/>
    </row>
    <row r="1771" spans="25:25" x14ac:dyDescent="0.25">
      <c r="Y1771" s="2"/>
    </row>
    <row r="1772" spans="25:25" x14ac:dyDescent="0.25">
      <c r="Y1772" s="2"/>
    </row>
    <row r="1773" spans="25:25" x14ac:dyDescent="0.25">
      <c r="Y1773" s="2"/>
    </row>
    <row r="1774" spans="25:25" x14ac:dyDescent="0.25">
      <c r="Y1774" s="2"/>
    </row>
    <row r="1775" spans="25:25" x14ac:dyDescent="0.25">
      <c r="Y1775" s="2"/>
    </row>
    <row r="1776" spans="25:25" x14ac:dyDescent="0.25">
      <c r="Y1776" s="2"/>
    </row>
    <row r="1777" spans="25:25" x14ac:dyDescent="0.25">
      <c r="Y1777" s="2"/>
    </row>
    <row r="1778" spans="25:25" x14ac:dyDescent="0.25">
      <c r="Y1778" s="2"/>
    </row>
    <row r="1779" spans="25:25" x14ac:dyDescent="0.25">
      <c r="Y1779" s="2"/>
    </row>
    <row r="1780" spans="25:25" x14ac:dyDescent="0.25">
      <c r="Y1780" s="2"/>
    </row>
    <row r="1781" spans="25:25" x14ac:dyDescent="0.25">
      <c r="Y1781" s="2"/>
    </row>
    <row r="1782" spans="25:25" x14ac:dyDescent="0.25">
      <c r="Y1782" s="2"/>
    </row>
    <row r="1783" spans="25:25" x14ac:dyDescent="0.25">
      <c r="Y1783" s="2"/>
    </row>
    <row r="1784" spans="25:25" x14ac:dyDescent="0.25">
      <c r="Y1784" s="2"/>
    </row>
    <row r="1785" spans="25:25" x14ac:dyDescent="0.25">
      <c r="Y1785" s="2"/>
    </row>
    <row r="1786" spans="25:25" x14ac:dyDescent="0.25">
      <c r="Y1786" s="2"/>
    </row>
    <row r="1787" spans="25:25" x14ac:dyDescent="0.25">
      <c r="Y1787" s="2"/>
    </row>
    <row r="1788" spans="25:25" x14ac:dyDescent="0.25">
      <c r="Y1788" s="2"/>
    </row>
    <row r="1789" spans="25:25" x14ac:dyDescent="0.25">
      <c r="Y1789" s="2"/>
    </row>
    <row r="1790" spans="25:25" x14ac:dyDescent="0.25">
      <c r="Y1790" s="2"/>
    </row>
    <row r="1791" spans="25:25" x14ac:dyDescent="0.25">
      <c r="Y1791" s="2"/>
    </row>
    <row r="1792" spans="25:25" x14ac:dyDescent="0.25">
      <c r="Y1792" s="2"/>
    </row>
    <row r="1793" spans="25:25" x14ac:dyDescent="0.25">
      <c r="Y1793" s="2"/>
    </row>
    <row r="1794" spans="25:25" x14ac:dyDescent="0.25">
      <c r="Y1794" s="2"/>
    </row>
    <row r="1795" spans="25:25" x14ac:dyDescent="0.25">
      <c r="Y1795" s="2"/>
    </row>
    <row r="1796" spans="25:25" x14ac:dyDescent="0.25">
      <c r="Y1796" s="2"/>
    </row>
    <row r="1797" spans="25:25" x14ac:dyDescent="0.25">
      <c r="Y1797" s="2"/>
    </row>
    <row r="1798" spans="25:25" x14ac:dyDescent="0.25">
      <c r="Y1798" s="2"/>
    </row>
    <row r="1799" spans="25:25" x14ac:dyDescent="0.25">
      <c r="Y1799" s="2"/>
    </row>
    <row r="1800" spans="25:25" x14ac:dyDescent="0.25">
      <c r="Y1800" s="2"/>
    </row>
    <row r="1801" spans="25:25" x14ac:dyDescent="0.25">
      <c r="Y1801" s="2"/>
    </row>
    <row r="1802" spans="25:25" x14ac:dyDescent="0.25">
      <c r="Y1802" s="2"/>
    </row>
    <row r="1803" spans="25:25" x14ac:dyDescent="0.25">
      <c r="Y1803" s="2"/>
    </row>
    <row r="1804" spans="25:25" x14ac:dyDescent="0.25">
      <c r="Y1804" s="2"/>
    </row>
    <row r="1805" spans="25:25" x14ac:dyDescent="0.25">
      <c r="Y1805" s="2"/>
    </row>
    <row r="1806" spans="25:25" x14ac:dyDescent="0.25">
      <c r="Y1806" s="2"/>
    </row>
    <row r="1807" spans="25:25" x14ac:dyDescent="0.25">
      <c r="Y1807" s="2"/>
    </row>
    <row r="1808" spans="25:25" x14ac:dyDescent="0.25">
      <c r="Y1808" s="2"/>
    </row>
    <row r="1809" spans="25:25" x14ac:dyDescent="0.25">
      <c r="Y1809" s="2"/>
    </row>
    <row r="1810" spans="25:25" x14ac:dyDescent="0.25">
      <c r="Y1810" s="2"/>
    </row>
    <row r="1811" spans="25:25" x14ac:dyDescent="0.25">
      <c r="Y1811" s="2"/>
    </row>
    <row r="1812" spans="25:25" x14ac:dyDescent="0.25">
      <c r="Y1812" s="2"/>
    </row>
    <row r="1813" spans="25:25" x14ac:dyDescent="0.25">
      <c r="Y1813" s="2"/>
    </row>
    <row r="1814" spans="25:25" x14ac:dyDescent="0.25">
      <c r="Y1814" s="2"/>
    </row>
    <row r="1815" spans="25:25" x14ac:dyDescent="0.25">
      <c r="Y1815" s="2"/>
    </row>
    <row r="1816" spans="25:25" x14ac:dyDescent="0.25">
      <c r="Y1816" s="2"/>
    </row>
    <row r="1817" spans="25:25" x14ac:dyDescent="0.25">
      <c r="Y1817" s="2"/>
    </row>
    <row r="1818" spans="25:25" x14ac:dyDescent="0.25">
      <c r="Y1818" s="2"/>
    </row>
    <row r="1819" spans="25:25" x14ac:dyDescent="0.25">
      <c r="Y1819" s="2"/>
    </row>
    <row r="1820" spans="25:25" x14ac:dyDescent="0.25">
      <c r="Y1820" s="2"/>
    </row>
    <row r="1821" spans="25:25" x14ac:dyDescent="0.25">
      <c r="Y1821" s="2"/>
    </row>
    <row r="1822" spans="25:25" x14ac:dyDescent="0.25">
      <c r="Y1822" s="2"/>
    </row>
    <row r="1823" spans="25:25" x14ac:dyDescent="0.25">
      <c r="Y1823" s="2"/>
    </row>
    <row r="1824" spans="25:25" x14ac:dyDescent="0.25">
      <c r="Y1824" s="2"/>
    </row>
    <row r="1825" spans="25:25" x14ac:dyDescent="0.25">
      <c r="Y1825" s="2"/>
    </row>
    <row r="1826" spans="25:25" x14ac:dyDescent="0.25">
      <c r="Y1826" s="2"/>
    </row>
    <row r="1827" spans="25:25" x14ac:dyDescent="0.25">
      <c r="Y1827" s="2"/>
    </row>
    <row r="1828" spans="25:25" x14ac:dyDescent="0.25">
      <c r="Y1828" s="2"/>
    </row>
    <row r="1829" spans="25:25" x14ac:dyDescent="0.25">
      <c r="Y1829" s="2"/>
    </row>
    <row r="1830" spans="25:25" x14ac:dyDescent="0.25">
      <c r="Y1830" s="2"/>
    </row>
    <row r="1831" spans="25:25" x14ac:dyDescent="0.25">
      <c r="Y1831" s="2"/>
    </row>
    <row r="1832" spans="25:25" x14ac:dyDescent="0.25">
      <c r="Y1832" s="2"/>
    </row>
    <row r="1833" spans="25:25" x14ac:dyDescent="0.25">
      <c r="Y1833" s="2"/>
    </row>
    <row r="1834" spans="25:25" x14ac:dyDescent="0.25">
      <c r="Y1834" s="2"/>
    </row>
    <row r="1835" spans="25:25" x14ac:dyDescent="0.25">
      <c r="Y1835" s="2"/>
    </row>
    <row r="1836" spans="25:25" x14ac:dyDescent="0.25">
      <c r="Y1836" s="2"/>
    </row>
    <row r="1837" spans="25:25" x14ac:dyDescent="0.25">
      <c r="Y1837" s="2"/>
    </row>
    <row r="1838" spans="25:25" x14ac:dyDescent="0.25">
      <c r="Y1838" s="2"/>
    </row>
    <row r="1839" spans="25:25" x14ac:dyDescent="0.25">
      <c r="Y1839" s="2"/>
    </row>
    <row r="1840" spans="25:25" x14ac:dyDescent="0.25">
      <c r="Y1840" s="2"/>
    </row>
    <row r="1841" spans="25:25" x14ac:dyDescent="0.25">
      <c r="Y1841" s="2"/>
    </row>
    <row r="1842" spans="25:25" x14ac:dyDescent="0.25">
      <c r="Y1842" s="2"/>
    </row>
    <row r="1843" spans="25:25" x14ac:dyDescent="0.25">
      <c r="Y1843" s="2"/>
    </row>
    <row r="1844" spans="25:25" x14ac:dyDescent="0.25">
      <c r="Y1844" s="2"/>
    </row>
    <row r="1845" spans="25:25" x14ac:dyDescent="0.25">
      <c r="Y1845" s="2"/>
    </row>
    <row r="1846" spans="25:25" x14ac:dyDescent="0.25">
      <c r="Y1846" s="2"/>
    </row>
    <row r="1847" spans="25:25" x14ac:dyDescent="0.25">
      <c r="Y1847" s="2"/>
    </row>
    <row r="1848" spans="25:25" x14ac:dyDescent="0.25">
      <c r="Y1848" s="2"/>
    </row>
    <row r="1849" spans="25:25" x14ac:dyDescent="0.25">
      <c r="Y1849" s="2"/>
    </row>
    <row r="1850" spans="25:25" x14ac:dyDescent="0.25">
      <c r="Y1850" s="2"/>
    </row>
    <row r="1851" spans="25:25" x14ac:dyDescent="0.25">
      <c r="Y1851" s="2"/>
    </row>
    <row r="1852" spans="25:25" x14ac:dyDescent="0.25">
      <c r="Y1852" s="2"/>
    </row>
    <row r="1853" spans="25:25" x14ac:dyDescent="0.25">
      <c r="Y1853" s="2"/>
    </row>
    <row r="1854" spans="25:25" x14ac:dyDescent="0.25">
      <c r="Y1854" s="2"/>
    </row>
    <row r="1855" spans="25:25" x14ac:dyDescent="0.25">
      <c r="Y1855" s="2"/>
    </row>
    <row r="1856" spans="25:25" x14ac:dyDescent="0.25">
      <c r="Y1856" s="2"/>
    </row>
    <row r="1857" spans="25:25" x14ac:dyDescent="0.25">
      <c r="Y1857" s="2"/>
    </row>
    <row r="1858" spans="25:25" x14ac:dyDescent="0.25">
      <c r="Y1858" s="2"/>
    </row>
    <row r="1859" spans="25:25" x14ac:dyDescent="0.25">
      <c r="Y1859" s="2"/>
    </row>
    <row r="1860" spans="25:25" x14ac:dyDescent="0.25">
      <c r="Y1860" s="2"/>
    </row>
    <row r="1861" spans="25:25" x14ac:dyDescent="0.25">
      <c r="Y1861" s="2"/>
    </row>
    <row r="1862" spans="25:25" x14ac:dyDescent="0.25">
      <c r="Y1862" s="2"/>
    </row>
    <row r="1863" spans="25:25" x14ac:dyDescent="0.25">
      <c r="Y1863" s="2"/>
    </row>
    <row r="1864" spans="25:25" x14ac:dyDescent="0.25">
      <c r="Y1864" s="2"/>
    </row>
    <row r="1865" spans="25:25" x14ac:dyDescent="0.25">
      <c r="Y1865" s="2"/>
    </row>
    <row r="1866" spans="25:25" x14ac:dyDescent="0.25">
      <c r="Y1866" s="2"/>
    </row>
    <row r="1867" spans="25:25" x14ac:dyDescent="0.25">
      <c r="Y1867" s="2"/>
    </row>
    <row r="1868" spans="25:25" x14ac:dyDescent="0.25">
      <c r="Y1868" s="2"/>
    </row>
    <row r="1869" spans="25:25" x14ac:dyDescent="0.25">
      <c r="Y1869" s="2"/>
    </row>
    <row r="1870" spans="25:25" x14ac:dyDescent="0.25">
      <c r="Y1870" s="2"/>
    </row>
    <row r="1871" spans="25:25" x14ac:dyDescent="0.25">
      <c r="Y1871" s="2"/>
    </row>
    <row r="1872" spans="25:25" x14ac:dyDescent="0.25">
      <c r="Y1872" s="2"/>
    </row>
    <row r="1873" spans="25:25" x14ac:dyDescent="0.25">
      <c r="Y1873" s="2"/>
    </row>
    <row r="1874" spans="25:25" x14ac:dyDescent="0.25">
      <c r="Y1874" s="2"/>
    </row>
    <row r="1875" spans="25:25" x14ac:dyDescent="0.25">
      <c r="Y1875" s="2"/>
    </row>
    <row r="1876" spans="25:25" x14ac:dyDescent="0.25">
      <c r="Y1876" s="2"/>
    </row>
    <row r="1877" spans="25:25" x14ac:dyDescent="0.25">
      <c r="Y1877" s="2"/>
    </row>
    <row r="1878" spans="25:25" x14ac:dyDescent="0.25">
      <c r="Y1878" s="2"/>
    </row>
    <row r="1879" spans="25:25" x14ac:dyDescent="0.25">
      <c r="Y1879" s="2"/>
    </row>
    <row r="1880" spans="25:25" x14ac:dyDescent="0.25">
      <c r="Y1880" s="2"/>
    </row>
    <row r="1881" spans="25:25" x14ac:dyDescent="0.25">
      <c r="Y1881" s="2"/>
    </row>
    <row r="1882" spans="25:25" x14ac:dyDescent="0.25">
      <c r="Y1882" s="2"/>
    </row>
    <row r="1883" spans="25:25" x14ac:dyDescent="0.25">
      <c r="Y1883" s="2"/>
    </row>
    <row r="1884" spans="25:25" x14ac:dyDescent="0.25">
      <c r="Y1884" s="2"/>
    </row>
    <row r="1885" spans="25:25" x14ac:dyDescent="0.25">
      <c r="Y1885" s="2"/>
    </row>
    <row r="1886" spans="25:25" x14ac:dyDescent="0.25">
      <c r="Y1886" s="2"/>
    </row>
    <row r="1887" spans="25:25" x14ac:dyDescent="0.25">
      <c r="Y1887" s="2"/>
    </row>
    <row r="1888" spans="25:25" x14ac:dyDescent="0.25">
      <c r="Y1888" s="2"/>
    </row>
    <row r="1889" spans="25:25" x14ac:dyDescent="0.25">
      <c r="Y1889" s="2"/>
    </row>
    <row r="1890" spans="25:25" x14ac:dyDescent="0.25">
      <c r="Y1890" s="2"/>
    </row>
    <row r="1891" spans="25:25" x14ac:dyDescent="0.25">
      <c r="Y1891" s="2"/>
    </row>
    <row r="1892" spans="25:25" x14ac:dyDescent="0.25">
      <c r="Y1892" s="2"/>
    </row>
    <row r="1893" spans="25:25" x14ac:dyDescent="0.25">
      <c r="Y1893" s="2"/>
    </row>
    <row r="1894" spans="25:25" x14ac:dyDescent="0.25">
      <c r="Y1894" s="2"/>
    </row>
    <row r="1895" spans="25:25" x14ac:dyDescent="0.25">
      <c r="Y1895" s="2"/>
    </row>
    <row r="1896" spans="25:25" x14ac:dyDescent="0.25">
      <c r="Y1896" s="2"/>
    </row>
    <row r="1897" spans="25:25" x14ac:dyDescent="0.25">
      <c r="Y1897" s="2"/>
    </row>
    <row r="1898" spans="25:25" x14ac:dyDescent="0.25">
      <c r="Y1898" s="2"/>
    </row>
    <row r="1899" spans="25:25" x14ac:dyDescent="0.25">
      <c r="Y1899" s="2"/>
    </row>
    <row r="1900" spans="25:25" x14ac:dyDescent="0.25">
      <c r="Y1900" s="2"/>
    </row>
    <row r="1901" spans="25:25" x14ac:dyDescent="0.25">
      <c r="Y1901" s="2"/>
    </row>
    <row r="1902" spans="25:25" x14ac:dyDescent="0.25">
      <c r="Y1902" s="2"/>
    </row>
    <row r="1903" spans="25:25" x14ac:dyDescent="0.25">
      <c r="Y1903" s="2"/>
    </row>
    <row r="1904" spans="25:25" x14ac:dyDescent="0.25">
      <c r="Y1904" s="2"/>
    </row>
    <row r="1905" spans="25:25" x14ac:dyDescent="0.25">
      <c r="Y1905" s="2"/>
    </row>
    <row r="1906" spans="25:25" x14ac:dyDescent="0.25">
      <c r="Y1906" s="2"/>
    </row>
    <row r="1907" spans="25:25" x14ac:dyDescent="0.25">
      <c r="Y1907" s="2"/>
    </row>
    <row r="1908" spans="25:25" x14ac:dyDescent="0.25">
      <c r="Y1908" s="2"/>
    </row>
    <row r="1909" spans="25:25" x14ac:dyDescent="0.25">
      <c r="Y1909" s="2"/>
    </row>
    <row r="1910" spans="25:25" x14ac:dyDescent="0.25">
      <c r="Y1910" s="2"/>
    </row>
    <row r="1911" spans="25:25" x14ac:dyDescent="0.25">
      <c r="Y1911" s="2"/>
    </row>
    <row r="1912" spans="25:25" x14ac:dyDescent="0.25">
      <c r="Y1912" s="2"/>
    </row>
    <row r="1913" spans="25:25" x14ac:dyDescent="0.25">
      <c r="Y1913" s="2"/>
    </row>
    <row r="1914" spans="25:25" x14ac:dyDescent="0.25">
      <c r="Y1914" s="2"/>
    </row>
    <row r="1915" spans="25:25" x14ac:dyDescent="0.25">
      <c r="Y1915" s="2"/>
    </row>
    <row r="1993" spans="25:25" x14ac:dyDescent="0.25">
      <c r="Y1993" s="2"/>
    </row>
    <row r="1994" spans="25:25" x14ac:dyDescent="0.25">
      <c r="Y1994" s="2"/>
    </row>
    <row r="1995" spans="25:25" x14ac:dyDescent="0.25">
      <c r="Y1995" s="2"/>
    </row>
    <row r="1996" spans="25:25" x14ac:dyDescent="0.25">
      <c r="Y1996" s="2"/>
    </row>
    <row r="1997" spans="25:25" x14ac:dyDescent="0.25">
      <c r="Y1997" s="2"/>
    </row>
    <row r="1998" spans="25:25" x14ac:dyDescent="0.25">
      <c r="Y1998" s="2"/>
    </row>
    <row r="1999" spans="25:25" x14ac:dyDescent="0.25">
      <c r="Y1999" s="2"/>
    </row>
    <row r="2000" spans="25:25" x14ac:dyDescent="0.25">
      <c r="Y2000" s="2"/>
    </row>
    <row r="2001" spans="25:25" x14ac:dyDescent="0.25">
      <c r="Y2001" s="2"/>
    </row>
    <row r="2002" spans="25:25" x14ac:dyDescent="0.25">
      <c r="Y2002" s="2"/>
    </row>
    <row r="2003" spans="25:25" x14ac:dyDescent="0.25">
      <c r="Y2003" s="2"/>
    </row>
    <row r="2004" spans="25:25" x14ac:dyDescent="0.25">
      <c r="Y2004" s="2"/>
    </row>
    <row r="2005" spans="25:25" x14ac:dyDescent="0.25">
      <c r="Y2005" s="2"/>
    </row>
    <row r="2006" spans="25:25" x14ac:dyDescent="0.25">
      <c r="Y2006" s="2"/>
    </row>
    <row r="2007" spans="25:25" x14ac:dyDescent="0.25">
      <c r="Y2007" s="2"/>
    </row>
    <row r="2008" spans="25:25" x14ac:dyDescent="0.25">
      <c r="Y2008" s="2"/>
    </row>
    <row r="2009" spans="25:25" x14ac:dyDescent="0.25">
      <c r="Y2009" s="2"/>
    </row>
    <row r="2010" spans="25:25" x14ac:dyDescent="0.25">
      <c r="Y2010" s="2"/>
    </row>
    <row r="2011" spans="25:25" x14ac:dyDescent="0.25">
      <c r="Y2011" s="2"/>
    </row>
    <row r="2012" spans="25:25" x14ac:dyDescent="0.25">
      <c r="Y2012" s="2"/>
    </row>
    <row r="2013" spans="25:25" x14ac:dyDescent="0.25">
      <c r="Y2013" s="2"/>
    </row>
    <row r="2014" spans="25:25" x14ac:dyDescent="0.25">
      <c r="Y2014" s="2"/>
    </row>
    <row r="2015" spans="25:25" x14ac:dyDescent="0.25">
      <c r="Y2015" s="2"/>
    </row>
    <row r="2016" spans="25:25" x14ac:dyDescent="0.25">
      <c r="Y2016" s="2"/>
    </row>
    <row r="2017" spans="25:25" x14ac:dyDescent="0.25">
      <c r="Y2017" s="2"/>
    </row>
    <row r="2018" spans="25:25" x14ac:dyDescent="0.25">
      <c r="Y2018" s="2"/>
    </row>
    <row r="2019" spans="25:25" x14ac:dyDescent="0.25">
      <c r="Y2019" s="2"/>
    </row>
    <row r="2020" spans="25:25" x14ac:dyDescent="0.25">
      <c r="Y2020" s="2"/>
    </row>
    <row r="2021" spans="25:25" x14ac:dyDescent="0.25">
      <c r="Y2021" s="2"/>
    </row>
    <row r="2022" spans="25:25" x14ac:dyDescent="0.25">
      <c r="Y2022" s="2"/>
    </row>
    <row r="2023" spans="25:25" x14ac:dyDescent="0.25">
      <c r="Y2023" s="2"/>
    </row>
    <row r="2024" spans="25:25" x14ac:dyDescent="0.25">
      <c r="Y2024" s="2"/>
    </row>
    <row r="2025" spans="25:25" x14ac:dyDescent="0.25">
      <c r="Y2025" s="2"/>
    </row>
    <row r="2026" spans="25:25" x14ac:dyDescent="0.25">
      <c r="Y2026" s="2"/>
    </row>
    <row r="2027" spans="25:25" x14ac:dyDescent="0.25">
      <c r="Y2027" s="2"/>
    </row>
    <row r="2028" spans="25:25" x14ac:dyDescent="0.25">
      <c r="Y2028" s="2"/>
    </row>
    <row r="2029" spans="25:25" x14ac:dyDescent="0.25">
      <c r="Y2029" s="2"/>
    </row>
    <row r="2030" spans="25:25" x14ac:dyDescent="0.25">
      <c r="Y2030" s="2"/>
    </row>
    <row r="2031" spans="25:25" x14ac:dyDescent="0.25">
      <c r="Y2031" s="2"/>
    </row>
    <row r="2032" spans="25:25" x14ac:dyDescent="0.25">
      <c r="Y2032" s="2"/>
    </row>
    <row r="2033" spans="25:25" x14ac:dyDescent="0.25">
      <c r="Y2033" s="2"/>
    </row>
    <row r="2034" spans="25:25" x14ac:dyDescent="0.25">
      <c r="Y2034" s="2"/>
    </row>
    <row r="2035" spans="25:25" x14ac:dyDescent="0.25">
      <c r="Y2035" s="2"/>
    </row>
    <row r="2036" spans="25:25" x14ac:dyDescent="0.25">
      <c r="Y2036" s="2"/>
    </row>
    <row r="2037" spans="25:25" x14ac:dyDescent="0.25">
      <c r="Y2037" s="2"/>
    </row>
    <row r="2038" spans="25:25" x14ac:dyDescent="0.25">
      <c r="Y2038" s="2"/>
    </row>
    <row r="2039" spans="25:25" x14ac:dyDescent="0.25">
      <c r="Y2039" s="2"/>
    </row>
    <row r="2040" spans="25:25" x14ac:dyDescent="0.25">
      <c r="Y2040" s="2"/>
    </row>
    <row r="2041" spans="25:25" x14ac:dyDescent="0.25">
      <c r="Y2041" s="2"/>
    </row>
    <row r="2042" spans="25:25" x14ac:dyDescent="0.25">
      <c r="Y2042" s="2"/>
    </row>
    <row r="2043" spans="25:25" x14ac:dyDescent="0.25">
      <c r="Y2043" s="2"/>
    </row>
    <row r="2044" spans="25:25" x14ac:dyDescent="0.25">
      <c r="Y2044" s="2"/>
    </row>
    <row r="2045" spans="25:25" x14ac:dyDescent="0.25">
      <c r="Y2045" s="2"/>
    </row>
    <row r="2046" spans="25:25" x14ac:dyDescent="0.25">
      <c r="Y2046" s="2"/>
    </row>
    <row r="2047" spans="25:25" x14ac:dyDescent="0.25">
      <c r="Y2047" s="2"/>
    </row>
    <row r="2048" spans="25:25" x14ac:dyDescent="0.25">
      <c r="Y2048" s="2"/>
    </row>
    <row r="2049" spans="25:25" x14ac:dyDescent="0.25">
      <c r="Y2049" s="2"/>
    </row>
    <row r="2050" spans="25:25" x14ac:dyDescent="0.25">
      <c r="Y2050" s="2"/>
    </row>
    <row r="2051" spans="25:25" x14ac:dyDescent="0.25">
      <c r="Y2051" s="2"/>
    </row>
    <row r="2052" spans="25:25" x14ac:dyDescent="0.25">
      <c r="Y2052" s="2"/>
    </row>
    <row r="2053" spans="25:25" x14ac:dyDescent="0.25">
      <c r="Y2053" s="2"/>
    </row>
    <row r="2054" spans="25:25" x14ac:dyDescent="0.25">
      <c r="Y2054" s="2"/>
    </row>
    <row r="2055" spans="25:25" x14ac:dyDescent="0.25">
      <c r="Y2055" s="2"/>
    </row>
    <row r="2056" spans="25:25" x14ac:dyDescent="0.25">
      <c r="Y2056" s="2"/>
    </row>
    <row r="2057" spans="25:25" x14ac:dyDescent="0.25">
      <c r="Y2057" s="2"/>
    </row>
    <row r="2058" spans="25:25" x14ac:dyDescent="0.25">
      <c r="Y2058" s="2"/>
    </row>
    <row r="2059" spans="25:25" x14ac:dyDescent="0.25">
      <c r="Y2059" s="2"/>
    </row>
    <row r="2060" spans="25:25" x14ac:dyDescent="0.25">
      <c r="Y2060" s="2"/>
    </row>
    <row r="2061" spans="25:25" x14ac:dyDescent="0.25">
      <c r="Y2061" s="2"/>
    </row>
    <row r="2062" spans="25:25" x14ac:dyDescent="0.25">
      <c r="Y2062" s="2"/>
    </row>
    <row r="2063" spans="25:25" x14ac:dyDescent="0.25">
      <c r="Y2063" s="2"/>
    </row>
    <row r="2064" spans="25:25" x14ac:dyDescent="0.25">
      <c r="Y2064" s="2"/>
    </row>
    <row r="2065" spans="25:25" x14ac:dyDescent="0.25">
      <c r="Y2065" s="2"/>
    </row>
    <row r="2066" spans="25:25" x14ac:dyDescent="0.25">
      <c r="Y2066" s="2"/>
    </row>
    <row r="2067" spans="25:25" x14ac:dyDescent="0.25">
      <c r="Y2067" s="2"/>
    </row>
    <row r="2068" spans="25:25" x14ac:dyDescent="0.25">
      <c r="Y2068" s="2"/>
    </row>
    <row r="2069" spans="25:25" x14ac:dyDescent="0.25">
      <c r="Y2069" s="2"/>
    </row>
    <row r="2070" spans="25:25" x14ac:dyDescent="0.25">
      <c r="Y2070" s="2"/>
    </row>
    <row r="2071" spans="25:25" x14ac:dyDescent="0.25">
      <c r="Y2071" s="2"/>
    </row>
    <row r="2072" spans="25:25" x14ac:dyDescent="0.25">
      <c r="Y2072" s="2"/>
    </row>
    <row r="2073" spans="25:25" x14ac:dyDescent="0.25">
      <c r="Y2073" s="2"/>
    </row>
    <row r="2074" spans="25:25" x14ac:dyDescent="0.25">
      <c r="Y2074" s="2"/>
    </row>
    <row r="2075" spans="25:25" x14ac:dyDescent="0.25">
      <c r="Y2075" s="2"/>
    </row>
    <row r="2076" spans="25:25" x14ac:dyDescent="0.25">
      <c r="Y2076" s="2"/>
    </row>
    <row r="2077" spans="25:25" x14ac:dyDescent="0.25">
      <c r="Y2077" s="2"/>
    </row>
    <row r="2078" spans="25:25" x14ac:dyDescent="0.25">
      <c r="Y2078" s="2"/>
    </row>
    <row r="2079" spans="25:25" x14ac:dyDescent="0.25">
      <c r="Y2079" s="2"/>
    </row>
    <row r="2080" spans="25:25" x14ac:dyDescent="0.25">
      <c r="Y2080" s="2"/>
    </row>
    <row r="2081" spans="25:25" x14ac:dyDescent="0.25">
      <c r="Y2081" s="2"/>
    </row>
    <row r="2082" spans="25:25" x14ac:dyDescent="0.25">
      <c r="Y2082" s="2"/>
    </row>
    <row r="2083" spans="25:25" x14ac:dyDescent="0.25">
      <c r="Y2083" s="2"/>
    </row>
    <row r="2084" spans="25:25" x14ac:dyDescent="0.25">
      <c r="Y2084" s="2"/>
    </row>
    <row r="2085" spans="25:25" x14ac:dyDescent="0.25">
      <c r="Y2085" s="2"/>
    </row>
    <row r="2086" spans="25:25" x14ac:dyDescent="0.25">
      <c r="Y2086" s="2"/>
    </row>
    <row r="2087" spans="25:25" x14ac:dyDescent="0.25">
      <c r="Y2087" s="2"/>
    </row>
    <row r="2088" spans="25:25" x14ac:dyDescent="0.25">
      <c r="Y2088" s="2"/>
    </row>
    <row r="2089" spans="25:25" x14ac:dyDescent="0.25">
      <c r="Y2089" s="2"/>
    </row>
    <row r="2090" spans="25:25" x14ac:dyDescent="0.25">
      <c r="Y2090" s="2"/>
    </row>
    <row r="2091" spans="25:25" x14ac:dyDescent="0.25">
      <c r="Y2091" s="2"/>
    </row>
    <row r="2092" spans="25:25" x14ac:dyDescent="0.25">
      <c r="Y2092" s="2"/>
    </row>
    <row r="2093" spans="25:25" x14ac:dyDescent="0.25">
      <c r="Y2093" s="2"/>
    </row>
    <row r="2094" spans="25:25" x14ac:dyDescent="0.25">
      <c r="Y2094" s="2"/>
    </row>
    <row r="2095" spans="25:25" x14ac:dyDescent="0.25">
      <c r="Y2095" s="2"/>
    </row>
    <row r="2096" spans="25:25" x14ac:dyDescent="0.25">
      <c r="Y2096" s="2"/>
    </row>
    <row r="2097" spans="25:25" x14ac:dyDescent="0.25">
      <c r="Y2097" s="2"/>
    </row>
    <row r="2463" spans="1:24" s="40" customFormat="1" x14ac:dyDescent="0.25">
      <c r="A2463"/>
      <c r="B2463" s="12"/>
      <c r="C2463"/>
      <c r="D2463"/>
      <c r="E2463"/>
      <c r="F2463"/>
      <c r="G2463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/>
      <c r="W2463"/>
      <c r="X2463"/>
    </row>
  </sheetData>
  <dataConsolidate/>
  <mergeCells count="1">
    <mergeCell ref="A1717:G1717"/>
  </mergeCells>
  <phoneticPr fontId="8" type="noConversion"/>
  <conditionalFormatting sqref="E337:E1048576 E261:E321 E1:E95 E130:E213">
    <cfRule type="duplicateValues" dxfId="127" priority="1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1"/>
  <sheetViews>
    <sheetView showGridLines="0" zoomScaleNormal="100" zoomScaleSheetLayoutView="100" workbookViewId="0">
      <selection activeCell="D3" sqref="D3"/>
    </sheetView>
  </sheetViews>
  <sheetFormatPr baseColWidth="10" defaultColWidth="11.5703125" defaultRowHeight="15" x14ac:dyDescent="0.25"/>
  <cols>
    <col min="1" max="1" width="18.710937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customWidth="1"/>
    <col min="9" max="9" width="7.5703125" customWidth="1"/>
    <col min="10" max="11" width="11.42578125" hidden="1" customWidth="1"/>
  </cols>
  <sheetData>
    <row r="1" spans="1:12 16382:16384" ht="90" customHeight="1" thickBot="1" x14ac:dyDescent="0.3">
      <c r="A1">
        <v>0</v>
      </c>
    </row>
    <row r="2" spans="1:12 16382:16384" x14ac:dyDescent="0.25">
      <c r="B2" s="22" t="s">
        <v>17</v>
      </c>
      <c r="D2" s="39" t="s">
        <v>8793</v>
      </c>
      <c r="G2" s="120" t="str">
        <f>VLOOKUP(D2,XFC2:XFD13,2,FALSE)</f>
        <v>12</v>
      </c>
      <c r="H2" s="163" t="s">
        <v>9752</v>
      </c>
      <c r="I2" s="162" t="str">
        <f>CONCATENATE(E3,"/",G2,"/",H2)</f>
        <v>31/12/2024</v>
      </c>
      <c r="J2" s="120"/>
      <c r="K2" s="120"/>
      <c r="L2" s="120"/>
      <c r="XFB2" s="184">
        <v>2024</v>
      </c>
      <c r="XFC2" s="184" t="s">
        <v>8272</v>
      </c>
      <c r="XFD2" s="185" t="s">
        <v>7503</v>
      </c>
    </row>
    <row r="3" spans="1:12 16382:16384" x14ac:dyDescent="0.25">
      <c r="B3" s="22" t="s">
        <v>2</v>
      </c>
      <c r="D3" s="190">
        <v>45656</v>
      </c>
      <c r="E3" s="127" t="s">
        <v>10788</v>
      </c>
      <c r="F3" s="33"/>
      <c r="XFB3" s="184">
        <v>2024</v>
      </c>
      <c r="XFC3" s="184" t="s">
        <v>8267</v>
      </c>
      <c r="XFD3" s="185" t="s">
        <v>9753</v>
      </c>
    </row>
    <row r="4" spans="1:12 16382:16384" hidden="1" x14ac:dyDescent="0.25">
      <c r="B4" s="22" t="s">
        <v>3</v>
      </c>
      <c r="D4" s="68" t="s">
        <v>1</v>
      </c>
      <c r="F4" s="2"/>
      <c r="XFB4" s="184">
        <v>2024</v>
      </c>
      <c r="XFC4" s="184" t="s">
        <v>8268</v>
      </c>
      <c r="XFD4" s="185" t="s">
        <v>0</v>
      </c>
    </row>
    <row r="5" spans="1:12 16382:16384" hidden="1" x14ac:dyDescent="0.25">
      <c r="B5" s="22" t="s">
        <v>4</v>
      </c>
      <c r="D5" s="68" t="s">
        <v>0</v>
      </c>
      <c r="F5" s="2"/>
      <c r="XFB5" s="184">
        <v>2024</v>
      </c>
      <c r="XFC5" s="184" t="s">
        <v>8269</v>
      </c>
      <c r="XFD5" s="185" t="s">
        <v>10024</v>
      </c>
    </row>
    <row r="6" spans="1:12 16382:16384" hidden="1" x14ac:dyDescent="0.25">
      <c r="B6" s="23" t="s">
        <v>28</v>
      </c>
      <c r="D6" s="69" t="s">
        <v>9791</v>
      </c>
      <c r="F6" s="2"/>
      <c r="XFB6" s="184">
        <v>2024</v>
      </c>
      <c r="XFC6" s="184" t="s">
        <v>8271</v>
      </c>
      <c r="XFD6" s="185" t="s">
        <v>9956</v>
      </c>
    </row>
    <row r="7" spans="1:12 16382:16384" hidden="1" x14ac:dyDescent="0.25">
      <c r="B7" s="22" t="s">
        <v>27</v>
      </c>
      <c r="D7" s="69" t="s">
        <v>9792</v>
      </c>
      <c r="F7" s="2"/>
      <c r="XFB7" s="184">
        <v>2024</v>
      </c>
      <c r="XFC7" s="184" t="s">
        <v>8270</v>
      </c>
      <c r="XFD7" s="185" t="s">
        <v>10666</v>
      </c>
    </row>
    <row r="8" spans="1:12 16382:16384" ht="16.5" customHeight="1" x14ac:dyDescent="0.25">
      <c r="B8" s="22" t="s">
        <v>26</v>
      </c>
      <c r="D8" s="99"/>
      <c r="E8" s="160">
        <f t="array" ref="E8">INDEX(Tabla2[N° DOC],MATCH(FALSE,ISBLANK(Tabla2[N° DOC]),0))</f>
        <v>4698</v>
      </c>
      <c r="F8" s="32"/>
      <c r="XFB8" s="184">
        <v>2024</v>
      </c>
      <c r="XFC8" s="184" t="s">
        <v>8788</v>
      </c>
      <c r="XFD8" s="185" t="s">
        <v>10762</v>
      </c>
    </row>
    <row r="9" spans="1:12 16382:16384" ht="16.5" hidden="1" customHeight="1" x14ac:dyDescent="0.25">
      <c r="B9" s="22" t="s">
        <v>25</v>
      </c>
      <c r="D9" s="186">
        <f>+D8</f>
        <v>0</v>
      </c>
      <c r="F9" s="36"/>
      <c r="XFB9" s="184">
        <v>2024</v>
      </c>
      <c r="XFC9" s="184" t="s">
        <v>8789</v>
      </c>
      <c r="XFD9" s="185" t="s">
        <v>10790</v>
      </c>
    </row>
    <row r="10" spans="1:12 16382:16384" ht="16.5" customHeight="1" x14ac:dyDescent="0.25">
      <c r="B10" s="22" t="s">
        <v>24</v>
      </c>
      <c r="D10" s="183" t="s">
        <v>46</v>
      </c>
      <c r="F10" s="37"/>
      <c r="XFB10" s="184">
        <v>2024</v>
      </c>
      <c r="XFC10" s="184" t="s">
        <v>8790</v>
      </c>
      <c r="XFD10" s="185" t="s">
        <v>10791</v>
      </c>
    </row>
    <row r="11" spans="1:12 16382:16384" ht="16.5" customHeight="1" x14ac:dyDescent="0.25">
      <c r="B11" s="23" t="s">
        <v>72</v>
      </c>
      <c r="D11" s="175" t="str">
        <f>IFERROR(IF(D10&lt;&gt;"",VLOOKUP(D10,Tabla4[#All],2,0),IF(D19&lt;&gt;0,VLOOKUP(D19,Tabla4[#All],2,0),0)),"")</f>
        <v>LEO'S, S. A. DE C. V.</v>
      </c>
      <c r="F11" s="31"/>
      <c r="H11" s="1"/>
      <c r="I11" s="1"/>
      <c r="XFB11" s="184">
        <v>2024</v>
      </c>
      <c r="XFC11" s="184" t="s">
        <v>8791</v>
      </c>
      <c r="XFD11" s="185" t="s">
        <v>10792</v>
      </c>
    </row>
    <row r="12" spans="1:12 16382:16384" ht="16.5" customHeight="1" x14ac:dyDescent="0.25">
      <c r="B12" s="23" t="s">
        <v>74</v>
      </c>
      <c r="D12" s="8">
        <v>0</v>
      </c>
      <c r="F12" s="2"/>
      <c r="XFB12" s="184">
        <v>2024</v>
      </c>
      <c r="XFC12" s="184" t="s">
        <v>8792</v>
      </c>
      <c r="XFD12" s="185" t="s">
        <v>10793</v>
      </c>
    </row>
    <row r="13" spans="1:12 16382:16384" ht="12" customHeight="1" x14ac:dyDescent="0.25">
      <c r="B13" s="23" t="s">
        <v>73</v>
      </c>
      <c r="D13" s="5">
        <v>0</v>
      </c>
      <c r="F13" s="2"/>
      <c r="XFB13" s="184">
        <v>2024</v>
      </c>
      <c r="XFC13" s="184" t="s">
        <v>8793</v>
      </c>
      <c r="XFD13" s="185" t="s">
        <v>7833</v>
      </c>
    </row>
    <row r="14" spans="1:12 16382:16384" x14ac:dyDescent="0.25">
      <c r="B14" s="22" t="s">
        <v>23</v>
      </c>
      <c r="D14" s="103">
        <v>0</v>
      </c>
      <c r="F14" s="31"/>
    </row>
    <row r="15" spans="1:12 16382:16384" x14ac:dyDescent="0.25">
      <c r="B15" s="22" t="s">
        <v>22</v>
      </c>
      <c r="D15" s="104">
        <f>D14*0.13</f>
        <v>0</v>
      </c>
      <c r="F15" s="2"/>
    </row>
    <row r="16" spans="1:12 16382:16384" x14ac:dyDescent="0.25">
      <c r="B16" s="22" t="s">
        <v>21</v>
      </c>
      <c r="D16" s="66">
        <v>0</v>
      </c>
      <c r="F16" s="2"/>
    </row>
    <row r="17" spans="2:8" x14ac:dyDescent="0.25">
      <c r="B17" s="22" t="s">
        <v>20</v>
      </c>
      <c r="D17" s="66">
        <v>0</v>
      </c>
      <c r="F17" s="2"/>
    </row>
    <row r="18" spans="2:8" ht="15" customHeight="1" x14ac:dyDescent="0.25">
      <c r="B18" s="22" t="s">
        <v>75</v>
      </c>
      <c r="D18" s="66">
        <f>+(D12+D13+D14+D15+D16+D17)</f>
        <v>0</v>
      </c>
      <c r="F18" s="31"/>
    </row>
    <row r="19" spans="2:8" x14ac:dyDescent="0.25">
      <c r="B19" s="22" t="s">
        <v>7728</v>
      </c>
      <c r="D19" s="181"/>
      <c r="F19" s="2"/>
    </row>
    <row r="20" spans="2:8" ht="15.75" thickBot="1" x14ac:dyDescent="0.3">
      <c r="B20" s="22" t="s">
        <v>18</v>
      </c>
      <c r="D20" s="67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04"/>
      <c r="C30" s="204"/>
      <c r="D30" s="204"/>
    </row>
    <row r="31" spans="2:8" x14ac:dyDescent="0.25">
      <c r="B31" s="129" t="str">
        <f>D10&amp;D19</f>
        <v>06142506941050</v>
      </c>
      <c r="C31" s="40"/>
      <c r="D31" s="124"/>
      <c r="E31" s="128">
        <f>LEN(B31)</f>
        <v>14</v>
      </c>
    </row>
  </sheetData>
  <mergeCells count="1">
    <mergeCell ref="B30:D30"/>
  </mergeCells>
  <phoneticPr fontId="8" type="noConversion"/>
  <conditionalFormatting sqref="D10">
    <cfRule type="duplicateValues" dxfId="118" priority="8"/>
  </conditionalFormatting>
  <conditionalFormatting sqref="D19">
    <cfRule type="duplicateValues" dxfId="117" priority="1"/>
  </conditionalFormatting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$XFC$2:$XFC$16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AB9755"/>
  <sheetViews>
    <sheetView topLeftCell="J1" zoomScaleNormal="100" workbookViewId="0">
      <selection activeCell="B3" sqref="B3:S245"/>
    </sheetView>
  </sheetViews>
  <sheetFormatPr baseColWidth="10" defaultColWidth="11.5703125" defaultRowHeight="15" x14ac:dyDescent="0.25"/>
  <cols>
    <col min="2" max="2" width="11.5703125" style="12"/>
    <col min="3" max="3" width="15.5703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5703125" customWidth="1"/>
    <col min="11" max="11" width="16.5703125" style="2" customWidth="1"/>
    <col min="12" max="12" width="19.28515625" style="2" customWidth="1"/>
    <col min="13" max="13" width="14.5703125" style="2" customWidth="1"/>
    <col min="14" max="14" width="12.85546875" style="2" customWidth="1"/>
    <col min="15" max="15" width="12.5703125" style="2" customWidth="1"/>
    <col min="16" max="16" width="14.5703125" style="2" customWidth="1"/>
    <col min="17" max="18" width="15.140625" style="2" customWidth="1"/>
    <col min="20" max="20" width="12.85546875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7728</v>
      </c>
      <c r="S2" t="s">
        <v>18</v>
      </c>
      <c r="T2" t="s">
        <v>8191</v>
      </c>
      <c r="V2" s="40">
        <f t="array" ref="V2">INDEX(Tabla2[N° DOC],MATCH(FALSE,ISBLANK(Tabla2[N° DOC]),0))</f>
        <v>4698</v>
      </c>
    </row>
    <row r="3" spans="1:22" x14ac:dyDescent="0.25">
      <c r="A3" t="s">
        <v>8793</v>
      </c>
      <c r="B3" s="38">
        <v>45656</v>
      </c>
      <c r="C3" s="2" t="s">
        <v>1</v>
      </c>
      <c r="D3" s="2" t="s">
        <v>0</v>
      </c>
      <c r="E3" s="2" t="s">
        <v>9791</v>
      </c>
      <c r="F3" s="2" t="s">
        <v>9792</v>
      </c>
      <c r="G3" s="32">
        <v>4698</v>
      </c>
      <c r="H3" s="36">
        <v>4698</v>
      </c>
      <c r="I3" s="37" t="s">
        <v>46</v>
      </c>
      <c r="J3" s="31" t="s">
        <v>6010</v>
      </c>
      <c r="K3" s="2">
        <v>0</v>
      </c>
      <c r="L3" s="2">
        <v>0</v>
      </c>
      <c r="M3" s="31">
        <v>21.68</v>
      </c>
      <c r="N3" s="2">
        <v>2.8184</v>
      </c>
      <c r="O3" s="2">
        <v>0</v>
      </c>
      <c r="P3" s="2">
        <v>0</v>
      </c>
      <c r="Q3" s="31">
        <v>24.4984</v>
      </c>
      <c r="S3" s="2" t="s">
        <v>1</v>
      </c>
      <c r="T3" t="str">
        <f>IF(Tabla2[[#This Row],[SERIE ]]="22SD004C","BODEGA",IF(Tabla2[[#This Row],[SERIE ]]="21DS000T","CASA MATRIZ","SUCURSAL"))</f>
        <v>SUCURSAL</v>
      </c>
    </row>
    <row r="4" spans="1:22" x14ac:dyDescent="0.25">
      <c r="A4" t="s">
        <v>8793</v>
      </c>
      <c r="B4" s="38">
        <v>45656</v>
      </c>
      <c r="C4" s="2" t="s">
        <v>1</v>
      </c>
      <c r="D4" s="2" t="s">
        <v>0</v>
      </c>
      <c r="E4" s="2" t="s">
        <v>9791</v>
      </c>
      <c r="F4" s="2" t="s">
        <v>9792</v>
      </c>
      <c r="G4" s="32">
        <v>4697</v>
      </c>
      <c r="H4" s="36">
        <v>4697</v>
      </c>
      <c r="I4" s="37" t="s">
        <v>46</v>
      </c>
      <c r="J4" s="31" t="s">
        <v>6010</v>
      </c>
      <c r="K4" s="2">
        <v>0</v>
      </c>
      <c r="L4" s="2">
        <v>0</v>
      </c>
      <c r="M4" s="31">
        <v>174</v>
      </c>
      <c r="N4" s="2">
        <v>22.62</v>
      </c>
      <c r="O4" s="2">
        <v>0</v>
      </c>
      <c r="P4" s="2">
        <v>0</v>
      </c>
      <c r="Q4" s="31">
        <v>196.62</v>
      </c>
      <c r="S4" s="2" t="s">
        <v>1</v>
      </c>
      <c r="T4" t="str">
        <f>IF(Tabla2[[#This Row],[SERIE ]]="22SD004C","BODEGA",IF(Tabla2[[#This Row],[SERIE ]]="21DS000T","CASA MATRIZ","SUCURSAL"))</f>
        <v>SUCURSAL</v>
      </c>
      <c r="V4" s="159"/>
    </row>
    <row r="5" spans="1:22" x14ac:dyDescent="0.25">
      <c r="A5" t="s">
        <v>8793</v>
      </c>
      <c r="B5" s="38">
        <v>45656</v>
      </c>
      <c r="C5" s="2" t="s">
        <v>1</v>
      </c>
      <c r="D5" s="2" t="s">
        <v>0</v>
      </c>
      <c r="E5" s="2" t="s">
        <v>9791</v>
      </c>
      <c r="F5" s="2" t="s">
        <v>9792</v>
      </c>
      <c r="G5" s="32">
        <v>4696</v>
      </c>
      <c r="H5" s="36">
        <v>4696</v>
      </c>
      <c r="I5" s="37" t="s">
        <v>46</v>
      </c>
      <c r="J5" s="31" t="s">
        <v>6010</v>
      </c>
      <c r="K5" s="2">
        <v>0</v>
      </c>
      <c r="L5" s="2">
        <v>0</v>
      </c>
      <c r="M5" s="31">
        <v>120</v>
      </c>
      <c r="N5" s="2">
        <v>15.600000000000001</v>
      </c>
      <c r="O5" s="2">
        <v>0</v>
      </c>
      <c r="P5" s="2">
        <v>0</v>
      </c>
      <c r="Q5" s="31">
        <v>135.6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2" x14ac:dyDescent="0.25">
      <c r="A6" t="s">
        <v>8793</v>
      </c>
      <c r="B6" s="38">
        <v>45656</v>
      </c>
      <c r="C6" s="2" t="s">
        <v>1</v>
      </c>
      <c r="D6" s="2" t="s">
        <v>0</v>
      </c>
      <c r="E6" s="2" t="s">
        <v>9791</v>
      </c>
      <c r="F6" s="2" t="s">
        <v>9792</v>
      </c>
      <c r="G6" s="32">
        <v>4695</v>
      </c>
      <c r="H6" s="36">
        <v>4695</v>
      </c>
      <c r="I6" s="37" t="s">
        <v>46</v>
      </c>
      <c r="J6" s="31" t="s">
        <v>6010</v>
      </c>
      <c r="K6" s="2">
        <v>0</v>
      </c>
      <c r="L6" s="2">
        <v>0</v>
      </c>
      <c r="M6" s="31">
        <v>109</v>
      </c>
      <c r="N6" s="2">
        <v>14.17</v>
      </c>
      <c r="O6" s="2">
        <v>0</v>
      </c>
      <c r="P6" s="2">
        <v>0</v>
      </c>
      <c r="Q6" s="31">
        <v>123.17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2" x14ac:dyDescent="0.25">
      <c r="A7" t="s">
        <v>8793</v>
      </c>
      <c r="B7" s="38">
        <v>45656</v>
      </c>
      <c r="C7" s="2" t="s">
        <v>1</v>
      </c>
      <c r="D7" s="2" t="s">
        <v>0</v>
      </c>
      <c r="E7" s="2" t="s">
        <v>9791</v>
      </c>
      <c r="F7" s="2" t="s">
        <v>9792</v>
      </c>
      <c r="G7" s="32">
        <v>4694</v>
      </c>
      <c r="H7" s="36">
        <v>4694</v>
      </c>
      <c r="I7" s="37" t="s">
        <v>46</v>
      </c>
      <c r="J7" s="31" t="s">
        <v>6010</v>
      </c>
      <c r="K7" s="2">
        <v>0</v>
      </c>
      <c r="L7" s="2">
        <v>0</v>
      </c>
      <c r="M7" s="31">
        <v>65</v>
      </c>
      <c r="N7" s="2">
        <v>8.4500000000000011</v>
      </c>
      <c r="O7" s="2">
        <v>0</v>
      </c>
      <c r="P7" s="2">
        <v>0</v>
      </c>
      <c r="Q7" s="31">
        <v>73.45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2" x14ac:dyDescent="0.25">
      <c r="A8" t="s">
        <v>8793</v>
      </c>
      <c r="B8" s="38">
        <v>45656</v>
      </c>
      <c r="C8" s="2" t="s">
        <v>1</v>
      </c>
      <c r="D8" s="2" t="s">
        <v>0</v>
      </c>
      <c r="E8" s="2" t="s">
        <v>9791</v>
      </c>
      <c r="F8" s="2" t="s">
        <v>9792</v>
      </c>
      <c r="G8" s="32">
        <v>4693</v>
      </c>
      <c r="H8" s="36">
        <v>4693</v>
      </c>
      <c r="I8" s="37" t="s">
        <v>46</v>
      </c>
      <c r="J8" s="31" t="s">
        <v>6010</v>
      </c>
      <c r="K8" s="2">
        <v>0</v>
      </c>
      <c r="L8" s="2">
        <v>0</v>
      </c>
      <c r="M8" s="31">
        <v>16</v>
      </c>
      <c r="N8" s="2">
        <v>2.08</v>
      </c>
      <c r="O8" s="2">
        <v>0</v>
      </c>
      <c r="P8" s="2">
        <v>0</v>
      </c>
      <c r="Q8" s="31">
        <v>18.079999999999998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2" x14ac:dyDescent="0.25">
      <c r="A9" t="s">
        <v>8793</v>
      </c>
      <c r="B9" s="38">
        <v>45656</v>
      </c>
      <c r="C9" s="2" t="s">
        <v>1</v>
      </c>
      <c r="D9" s="2" t="s">
        <v>0</v>
      </c>
      <c r="E9" s="2" t="s">
        <v>9791</v>
      </c>
      <c r="F9" s="2" t="s">
        <v>9792</v>
      </c>
      <c r="G9" s="32">
        <v>4692</v>
      </c>
      <c r="H9" s="36">
        <v>4692</v>
      </c>
      <c r="I9" s="37" t="s">
        <v>10101</v>
      </c>
      <c r="J9" s="31" t="s">
        <v>10102</v>
      </c>
      <c r="K9" s="2">
        <v>0</v>
      </c>
      <c r="L9" s="2">
        <v>0</v>
      </c>
      <c r="M9" s="31">
        <v>48.32</v>
      </c>
      <c r="N9" s="2">
        <v>6.2816000000000001</v>
      </c>
      <c r="O9" s="2">
        <v>0</v>
      </c>
      <c r="P9" s="2">
        <v>0</v>
      </c>
      <c r="Q9" s="31">
        <v>54.601599999999998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2" x14ac:dyDescent="0.25">
      <c r="A10" t="s">
        <v>8793</v>
      </c>
      <c r="B10" s="38">
        <v>45656</v>
      </c>
      <c r="C10" s="2" t="s">
        <v>1</v>
      </c>
      <c r="D10" s="2" t="s">
        <v>0</v>
      </c>
      <c r="E10" s="2" t="s">
        <v>9791</v>
      </c>
      <c r="F10" s="2" t="s">
        <v>9792</v>
      </c>
      <c r="G10" s="32">
        <v>4691</v>
      </c>
      <c r="H10" s="36">
        <v>4691</v>
      </c>
      <c r="I10" s="37" t="s">
        <v>9868</v>
      </c>
      <c r="J10" s="31" t="s">
        <v>9826</v>
      </c>
      <c r="K10" s="2">
        <v>0</v>
      </c>
      <c r="L10" s="2">
        <v>0</v>
      </c>
      <c r="M10" s="31">
        <v>60.35</v>
      </c>
      <c r="N10" s="2">
        <v>7.8455000000000004</v>
      </c>
      <c r="O10" s="2">
        <v>0</v>
      </c>
      <c r="P10" s="2">
        <v>0</v>
      </c>
      <c r="Q10" s="31">
        <v>68.195499999999996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2" x14ac:dyDescent="0.25">
      <c r="A11" t="s">
        <v>8793</v>
      </c>
      <c r="B11" s="38">
        <v>45656</v>
      </c>
      <c r="C11" s="2" t="s">
        <v>1</v>
      </c>
      <c r="D11" s="2" t="s">
        <v>0</v>
      </c>
      <c r="E11" s="2" t="s">
        <v>9791</v>
      </c>
      <c r="F11" s="2" t="s">
        <v>9792</v>
      </c>
      <c r="G11" s="32">
        <v>4690</v>
      </c>
      <c r="H11" s="36">
        <v>4690</v>
      </c>
      <c r="I11" s="37" t="s">
        <v>11404</v>
      </c>
      <c r="J11" s="31" t="s">
        <v>11405</v>
      </c>
      <c r="K11" s="2">
        <v>0</v>
      </c>
      <c r="L11" s="2">
        <v>0</v>
      </c>
      <c r="M11" s="31">
        <v>19.91</v>
      </c>
      <c r="N11" s="2">
        <v>2.5883000000000003</v>
      </c>
      <c r="O11" s="2">
        <v>0</v>
      </c>
      <c r="P11" s="2">
        <v>0</v>
      </c>
      <c r="Q11" s="31">
        <v>22.4983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2" x14ac:dyDescent="0.25">
      <c r="A12" t="s">
        <v>8793</v>
      </c>
      <c r="B12" s="38">
        <v>45656</v>
      </c>
      <c r="C12" s="2" t="s">
        <v>1</v>
      </c>
      <c r="D12" s="2" t="s">
        <v>0</v>
      </c>
      <c r="E12" s="2" t="s">
        <v>9791</v>
      </c>
      <c r="F12" s="2" t="s">
        <v>9792</v>
      </c>
      <c r="G12" s="32">
        <v>4689</v>
      </c>
      <c r="H12" s="36">
        <v>4689</v>
      </c>
      <c r="I12" s="37" t="s">
        <v>9809</v>
      </c>
      <c r="J12" s="31" t="s">
        <v>9810</v>
      </c>
      <c r="K12" s="2">
        <v>0</v>
      </c>
      <c r="L12" s="2">
        <v>0</v>
      </c>
      <c r="M12" s="31">
        <v>150</v>
      </c>
      <c r="N12" s="2">
        <v>19.5</v>
      </c>
      <c r="O12" s="2">
        <v>0</v>
      </c>
      <c r="P12" s="2">
        <v>0</v>
      </c>
      <c r="Q12" s="31">
        <v>169.5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2" x14ac:dyDescent="0.25">
      <c r="A13" t="s">
        <v>8793</v>
      </c>
      <c r="B13" s="38">
        <v>45656</v>
      </c>
      <c r="C13" s="2" t="s">
        <v>1</v>
      </c>
      <c r="D13" s="2" t="s">
        <v>0</v>
      </c>
      <c r="E13" s="2" t="s">
        <v>9791</v>
      </c>
      <c r="F13" s="2" t="s">
        <v>9792</v>
      </c>
      <c r="G13" s="32">
        <v>4688</v>
      </c>
      <c r="H13" s="36">
        <v>4688</v>
      </c>
      <c r="I13" s="37"/>
      <c r="J13" s="31" t="s">
        <v>10108</v>
      </c>
      <c r="K13" s="2">
        <v>0</v>
      </c>
      <c r="L13" s="2">
        <v>0</v>
      </c>
      <c r="M13" s="31">
        <v>11.28</v>
      </c>
      <c r="N13" s="2">
        <v>1.4663999999999999</v>
      </c>
      <c r="O13" s="2">
        <v>0</v>
      </c>
      <c r="P13" s="2">
        <v>0</v>
      </c>
      <c r="Q13" s="31">
        <v>12.7464</v>
      </c>
      <c r="R13" s="2" t="s">
        <v>10107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2" x14ac:dyDescent="0.25">
      <c r="A14" t="s">
        <v>8793</v>
      </c>
      <c r="B14" s="38">
        <v>45656</v>
      </c>
      <c r="C14" s="2" t="s">
        <v>1</v>
      </c>
      <c r="D14" s="2" t="s">
        <v>0</v>
      </c>
      <c r="E14" s="2" t="s">
        <v>9791</v>
      </c>
      <c r="F14" s="2" t="s">
        <v>9792</v>
      </c>
      <c r="G14" s="32">
        <v>4687</v>
      </c>
      <c r="H14" s="36">
        <v>4687</v>
      </c>
      <c r="I14" s="37" t="s">
        <v>11402</v>
      </c>
      <c r="J14" s="31" t="s">
        <v>11403</v>
      </c>
      <c r="K14" s="2">
        <v>0</v>
      </c>
      <c r="L14" s="2">
        <v>0</v>
      </c>
      <c r="M14" s="31">
        <v>15</v>
      </c>
      <c r="N14" s="2">
        <v>1.9500000000000002</v>
      </c>
      <c r="O14" s="2">
        <v>0</v>
      </c>
      <c r="P14" s="2">
        <v>0</v>
      </c>
      <c r="Q14" s="31">
        <v>16.95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2" x14ac:dyDescent="0.25">
      <c r="A15" t="s">
        <v>8793</v>
      </c>
      <c r="B15" s="38">
        <v>45656</v>
      </c>
      <c r="C15" s="2" t="s">
        <v>1</v>
      </c>
      <c r="D15" s="2" t="s">
        <v>0</v>
      </c>
      <c r="E15" s="2" t="s">
        <v>9791</v>
      </c>
      <c r="F15" s="2" t="s">
        <v>9792</v>
      </c>
      <c r="G15" s="32">
        <v>4686</v>
      </c>
      <c r="H15" s="36">
        <v>4686</v>
      </c>
      <c r="I15" s="37" t="s">
        <v>10804</v>
      </c>
      <c r="J15" s="31" t="s">
        <v>10805</v>
      </c>
      <c r="K15" s="2">
        <v>0</v>
      </c>
      <c r="L15" s="2">
        <v>0</v>
      </c>
      <c r="M15" s="31">
        <v>91.06</v>
      </c>
      <c r="N15" s="2">
        <v>11.837800000000001</v>
      </c>
      <c r="O15" s="2">
        <v>0</v>
      </c>
      <c r="P15" s="2">
        <v>0</v>
      </c>
      <c r="Q15" s="31">
        <v>102.8978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2" x14ac:dyDescent="0.25">
      <c r="A16" t="s">
        <v>8793</v>
      </c>
      <c r="B16" s="38">
        <v>45656</v>
      </c>
      <c r="C16" s="2" t="s">
        <v>1</v>
      </c>
      <c r="D16" s="2" t="s">
        <v>0</v>
      </c>
      <c r="E16" s="2" t="s">
        <v>9791</v>
      </c>
      <c r="F16" s="2" t="s">
        <v>9792</v>
      </c>
      <c r="G16" s="32">
        <v>4685</v>
      </c>
      <c r="H16" s="36">
        <v>4685</v>
      </c>
      <c r="I16" s="37" t="s">
        <v>5768</v>
      </c>
      <c r="J16" s="31" t="s">
        <v>5769</v>
      </c>
      <c r="K16" s="2">
        <v>0</v>
      </c>
      <c r="L16" s="2">
        <v>0</v>
      </c>
      <c r="M16" s="31">
        <v>4.1399999999999997</v>
      </c>
      <c r="N16" s="2">
        <v>0.53820000000000001</v>
      </c>
      <c r="O16" s="2">
        <v>0</v>
      </c>
      <c r="P16" s="2">
        <v>0</v>
      </c>
      <c r="Q16" s="31">
        <v>4.6781999999999995</v>
      </c>
      <c r="S16" s="2" t="s">
        <v>1</v>
      </c>
      <c r="T16" t="str">
        <f>IF(Tabla2[[#This Row],[SERIE ]]="22SD004C","BODEGA",IF(Tabla2[[#This Row],[SERIE ]]="21DS000T","CASA MATRIZ","SUCURSAL"))</f>
        <v>SUCURSAL</v>
      </c>
    </row>
    <row r="17" spans="1:28" x14ac:dyDescent="0.25">
      <c r="A17" t="s">
        <v>8793</v>
      </c>
      <c r="B17" s="38">
        <v>45654</v>
      </c>
      <c r="C17" s="2" t="s">
        <v>1</v>
      </c>
      <c r="D17" s="2" t="s">
        <v>0</v>
      </c>
      <c r="E17" s="2" t="s">
        <v>9791</v>
      </c>
      <c r="F17" s="2" t="s">
        <v>9792</v>
      </c>
      <c r="G17" s="32">
        <v>4684</v>
      </c>
      <c r="H17" s="36">
        <v>4684</v>
      </c>
      <c r="I17" s="37" t="s">
        <v>9536</v>
      </c>
      <c r="J17" s="31" t="s">
        <v>9537</v>
      </c>
      <c r="K17" s="2">
        <v>0</v>
      </c>
      <c r="L17" s="2">
        <v>0</v>
      </c>
      <c r="M17" s="31">
        <v>7.74</v>
      </c>
      <c r="N17" s="2">
        <v>1.0062</v>
      </c>
      <c r="O17" s="2">
        <v>0</v>
      </c>
      <c r="P17" s="2">
        <v>0</v>
      </c>
      <c r="Q17" s="31">
        <v>8.7462</v>
      </c>
      <c r="S17" s="2" t="s">
        <v>1</v>
      </c>
      <c r="T17" t="str">
        <f>IF(Tabla2[[#This Row],[SERIE ]]="22SD004C","BODEGA",IF(Tabla2[[#This Row],[SERIE ]]="21DS000T","CASA MATRIZ","SUCURSAL"))</f>
        <v>SUCURSAL</v>
      </c>
    </row>
    <row r="18" spans="1:28" x14ac:dyDescent="0.25">
      <c r="A18" t="s">
        <v>8793</v>
      </c>
      <c r="B18" s="38">
        <v>45654</v>
      </c>
      <c r="C18" s="2" t="s">
        <v>1</v>
      </c>
      <c r="D18" s="2" t="s">
        <v>0</v>
      </c>
      <c r="E18" s="2" t="s">
        <v>9791</v>
      </c>
      <c r="F18" s="2" t="s">
        <v>9792</v>
      </c>
      <c r="G18" s="32">
        <v>4683</v>
      </c>
      <c r="H18" s="36">
        <v>4683</v>
      </c>
      <c r="I18" s="37" t="s">
        <v>11400</v>
      </c>
      <c r="J18" s="31" t="s">
        <v>11401</v>
      </c>
      <c r="K18" s="2">
        <v>0</v>
      </c>
      <c r="L18" s="2">
        <v>0</v>
      </c>
      <c r="M18" s="31">
        <v>390</v>
      </c>
      <c r="N18" s="2">
        <v>50.7</v>
      </c>
      <c r="O18" s="2">
        <v>0</v>
      </c>
      <c r="P18" s="2">
        <v>0</v>
      </c>
      <c r="Q18" s="31">
        <v>440.7</v>
      </c>
      <c r="S18" s="2" t="s">
        <v>1</v>
      </c>
      <c r="T18" t="str">
        <f>IF(Tabla2[[#This Row],[SERIE ]]="22SD004C","BODEGA",IF(Tabla2[[#This Row],[SERIE ]]="21DS000T","CASA MATRIZ","SUCURSAL"))</f>
        <v>SUCURSAL</v>
      </c>
    </row>
    <row r="19" spans="1:28" x14ac:dyDescent="0.25">
      <c r="A19" t="s">
        <v>8793</v>
      </c>
      <c r="B19" s="38">
        <v>45654</v>
      </c>
      <c r="C19" s="2" t="s">
        <v>1</v>
      </c>
      <c r="D19" s="2" t="s">
        <v>0</v>
      </c>
      <c r="E19" s="2" t="s">
        <v>9791</v>
      </c>
      <c r="F19" s="2" t="s">
        <v>9792</v>
      </c>
      <c r="G19" s="32">
        <v>4682</v>
      </c>
      <c r="H19" s="36">
        <v>4682</v>
      </c>
      <c r="I19" s="37" t="s">
        <v>11376</v>
      </c>
      <c r="J19" s="31" t="s">
        <v>11377</v>
      </c>
      <c r="K19" s="2">
        <v>0</v>
      </c>
      <c r="L19" s="2">
        <v>0</v>
      </c>
      <c r="M19" s="31">
        <v>134.51</v>
      </c>
      <c r="N19" s="2">
        <v>17.4863</v>
      </c>
      <c r="O19" s="2">
        <v>0</v>
      </c>
      <c r="P19" s="2">
        <v>0</v>
      </c>
      <c r="Q19" s="31">
        <v>151.99629999999999</v>
      </c>
      <c r="S19" s="2" t="s">
        <v>1</v>
      </c>
      <c r="T19" t="str">
        <f>IF(Tabla2[[#This Row],[SERIE ]]="22SD004C","BODEGA",IF(Tabla2[[#This Row],[SERIE ]]="21DS000T","CASA MATRIZ","SUCURSAL"))</f>
        <v>SUCURSAL</v>
      </c>
    </row>
    <row r="20" spans="1:28" x14ac:dyDescent="0.25">
      <c r="A20" t="s">
        <v>8793</v>
      </c>
      <c r="B20" s="38">
        <v>45654</v>
      </c>
      <c r="C20" s="2" t="s">
        <v>1</v>
      </c>
      <c r="D20" s="2" t="s">
        <v>0</v>
      </c>
      <c r="E20" s="2" t="s">
        <v>9791</v>
      </c>
      <c r="F20" s="2" t="s">
        <v>9792</v>
      </c>
      <c r="G20" s="32">
        <v>4681</v>
      </c>
      <c r="H20" s="36">
        <v>4681</v>
      </c>
      <c r="I20" s="37" t="s">
        <v>46</v>
      </c>
      <c r="J20" s="31" t="s">
        <v>6010</v>
      </c>
      <c r="K20" s="2">
        <v>0</v>
      </c>
      <c r="L20" s="2">
        <v>0</v>
      </c>
      <c r="M20" s="31">
        <v>32</v>
      </c>
      <c r="N20" s="2">
        <v>4.16</v>
      </c>
      <c r="O20" s="2">
        <v>0</v>
      </c>
      <c r="P20" s="2">
        <v>0</v>
      </c>
      <c r="Q20" s="31">
        <v>36.159999999999997</v>
      </c>
      <c r="S20" s="2" t="s">
        <v>1</v>
      </c>
      <c r="T20" t="str">
        <f>IF(Tabla2[[#This Row],[SERIE ]]="22SD004C","BODEGA",IF(Tabla2[[#This Row],[SERIE ]]="21DS000T","CASA MATRIZ","SUCURSAL"))</f>
        <v>SUCURSAL</v>
      </c>
      <c r="U20" s="2"/>
      <c r="V20" s="31"/>
      <c r="W20" s="2"/>
      <c r="X20" s="2"/>
      <c r="Y20" s="2"/>
      <c r="Z20" s="31"/>
      <c r="AA20" s="2"/>
      <c r="AB20" s="2"/>
    </row>
    <row r="21" spans="1:28" x14ac:dyDescent="0.25">
      <c r="A21" t="s">
        <v>8793</v>
      </c>
      <c r="B21" s="38">
        <v>45653</v>
      </c>
      <c r="C21" s="2" t="s">
        <v>1</v>
      </c>
      <c r="D21" s="2" t="s">
        <v>0</v>
      </c>
      <c r="E21" s="2" t="s">
        <v>9791</v>
      </c>
      <c r="F21" s="2" t="s">
        <v>9792</v>
      </c>
      <c r="G21" s="32">
        <v>4680</v>
      </c>
      <c r="H21" s="36">
        <v>4680</v>
      </c>
      <c r="I21" s="37"/>
      <c r="J21" s="31" t="s">
        <v>10228</v>
      </c>
      <c r="K21" s="2">
        <v>0</v>
      </c>
      <c r="L21" s="2">
        <v>0</v>
      </c>
      <c r="M21" s="31">
        <v>154.87</v>
      </c>
      <c r="N21" s="2">
        <v>20.133100000000002</v>
      </c>
      <c r="O21" s="2">
        <v>0</v>
      </c>
      <c r="P21" s="2">
        <v>0</v>
      </c>
      <c r="Q21" s="31">
        <v>175.00310000000002</v>
      </c>
      <c r="R21" s="2" t="s">
        <v>10217</v>
      </c>
      <c r="S21" s="2" t="s">
        <v>1</v>
      </c>
      <c r="T21" t="str">
        <f>IF(Tabla2[[#This Row],[SERIE ]]="22SD004C","BODEGA",IF(Tabla2[[#This Row],[SERIE ]]="21DS000T","CASA MATRIZ","SUCURSAL"))</f>
        <v>SUCURSAL</v>
      </c>
    </row>
    <row r="22" spans="1:28" x14ac:dyDescent="0.25">
      <c r="A22" t="s">
        <v>8793</v>
      </c>
      <c r="B22" s="38">
        <v>45653</v>
      </c>
      <c r="C22" s="2" t="s">
        <v>1</v>
      </c>
      <c r="D22" s="2" t="s">
        <v>0</v>
      </c>
      <c r="E22" s="2" t="s">
        <v>9791</v>
      </c>
      <c r="F22" s="2" t="s">
        <v>9792</v>
      </c>
      <c r="G22" s="32">
        <v>4679</v>
      </c>
      <c r="H22" s="36">
        <v>4679</v>
      </c>
      <c r="I22" s="37" t="s">
        <v>1638</v>
      </c>
      <c r="J22" s="31" t="s">
        <v>1639</v>
      </c>
      <c r="K22" s="2">
        <v>0</v>
      </c>
      <c r="L22" s="2">
        <v>0</v>
      </c>
      <c r="M22" s="31">
        <v>35</v>
      </c>
      <c r="N22" s="2">
        <v>4.55</v>
      </c>
      <c r="O22" s="2">
        <v>0</v>
      </c>
      <c r="P22" s="2">
        <v>0</v>
      </c>
      <c r="Q22" s="31">
        <v>39.549999999999997</v>
      </c>
      <c r="S22" s="2" t="s">
        <v>1</v>
      </c>
      <c r="T22" t="str">
        <f>IF(Tabla2[[#This Row],[SERIE ]]="22SD004C","BODEGA",IF(Tabla2[[#This Row],[SERIE ]]="21DS000T","CASA MATRIZ","SUCURSAL"))</f>
        <v>SUCURSAL</v>
      </c>
    </row>
    <row r="23" spans="1:28" x14ac:dyDescent="0.25">
      <c r="A23" t="s">
        <v>8793</v>
      </c>
      <c r="B23" s="38">
        <v>45653</v>
      </c>
      <c r="C23" s="2" t="s">
        <v>1</v>
      </c>
      <c r="D23" s="2" t="s">
        <v>0</v>
      </c>
      <c r="E23" s="2" t="s">
        <v>9791</v>
      </c>
      <c r="F23" s="2" t="s">
        <v>9792</v>
      </c>
      <c r="G23" s="32">
        <v>4678</v>
      </c>
      <c r="H23" s="36">
        <v>4678</v>
      </c>
      <c r="I23" s="37" t="s">
        <v>1638</v>
      </c>
      <c r="J23" s="31" t="s">
        <v>1639</v>
      </c>
      <c r="K23" s="2">
        <v>0</v>
      </c>
      <c r="L23" s="2">
        <v>0</v>
      </c>
      <c r="M23" s="31">
        <v>85</v>
      </c>
      <c r="N23" s="2">
        <v>11.05</v>
      </c>
      <c r="O23" s="2">
        <v>0</v>
      </c>
      <c r="P23" s="2">
        <v>0</v>
      </c>
      <c r="Q23" s="31">
        <v>96.05</v>
      </c>
      <c r="S23" s="2" t="s">
        <v>1</v>
      </c>
      <c r="T23" t="str">
        <f>IF(Tabla2[[#This Row],[SERIE ]]="22SD004C","BODEGA",IF(Tabla2[[#This Row],[SERIE ]]="21DS000T","CASA MATRIZ","SUCURSAL"))</f>
        <v>SUCURSAL</v>
      </c>
    </row>
    <row r="24" spans="1:28" x14ac:dyDescent="0.25">
      <c r="A24" t="s">
        <v>8793</v>
      </c>
      <c r="B24" s="38">
        <v>45653</v>
      </c>
      <c r="C24" s="2" t="s">
        <v>1</v>
      </c>
      <c r="D24" s="2" t="s">
        <v>0</v>
      </c>
      <c r="E24" s="2" t="s">
        <v>9791</v>
      </c>
      <c r="F24" s="2" t="s">
        <v>9792</v>
      </c>
      <c r="G24" s="32">
        <v>4677</v>
      </c>
      <c r="H24" s="36">
        <v>4677</v>
      </c>
      <c r="I24" s="37" t="s">
        <v>1638</v>
      </c>
      <c r="J24" s="31" t="s">
        <v>1639</v>
      </c>
      <c r="K24" s="2">
        <v>0</v>
      </c>
      <c r="L24" s="2">
        <v>0</v>
      </c>
      <c r="M24" s="31">
        <v>60</v>
      </c>
      <c r="N24" s="2">
        <v>7.8000000000000007</v>
      </c>
      <c r="O24" s="2">
        <v>0</v>
      </c>
      <c r="P24" s="2">
        <v>0</v>
      </c>
      <c r="Q24" s="31">
        <v>67.8</v>
      </c>
      <c r="S24" s="2" t="s">
        <v>1</v>
      </c>
      <c r="T24" t="str">
        <f>IF(Tabla2[[#This Row],[SERIE ]]="22SD004C","BODEGA",IF(Tabla2[[#This Row],[SERIE ]]="21DS000T","CASA MATRIZ","SUCURSAL"))</f>
        <v>SUCURSAL</v>
      </c>
    </row>
    <row r="25" spans="1:28" x14ac:dyDescent="0.25">
      <c r="A25" t="s">
        <v>8793</v>
      </c>
      <c r="B25" s="38">
        <v>45653</v>
      </c>
      <c r="C25" s="2" t="s">
        <v>1</v>
      </c>
      <c r="D25" s="2" t="s">
        <v>0</v>
      </c>
      <c r="E25" s="2" t="s">
        <v>9791</v>
      </c>
      <c r="F25" s="2" t="s">
        <v>9792</v>
      </c>
      <c r="G25" s="32">
        <v>4676</v>
      </c>
      <c r="H25" s="36">
        <v>4676</v>
      </c>
      <c r="I25" s="37" t="s">
        <v>46</v>
      </c>
      <c r="J25" s="31" t="s">
        <v>6010</v>
      </c>
      <c r="K25" s="2">
        <v>0</v>
      </c>
      <c r="L25" s="2">
        <v>0</v>
      </c>
      <c r="M25" s="31">
        <v>25</v>
      </c>
      <c r="N25" s="2">
        <v>3.25</v>
      </c>
      <c r="O25" s="2">
        <v>0</v>
      </c>
      <c r="P25" s="2">
        <v>0</v>
      </c>
      <c r="Q25" s="31">
        <v>28.25</v>
      </c>
      <c r="S25" s="2" t="s">
        <v>1</v>
      </c>
      <c r="T25" t="str">
        <f>IF(Tabla2[[#This Row],[SERIE ]]="22SD004C","BODEGA",IF(Tabla2[[#This Row],[SERIE ]]="21DS000T","CASA MATRIZ","SUCURSAL"))</f>
        <v>SUCURSAL</v>
      </c>
    </row>
    <row r="26" spans="1:28" x14ac:dyDescent="0.25">
      <c r="A26" t="s">
        <v>8793</v>
      </c>
      <c r="B26" s="38">
        <v>45653</v>
      </c>
      <c r="C26" s="2" t="s">
        <v>1</v>
      </c>
      <c r="D26" s="2" t="s">
        <v>0</v>
      </c>
      <c r="E26" s="2" t="s">
        <v>9791</v>
      </c>
      <c r="F26" s="2" t="s">
        <v>9792</v>
      </c>
      <c r="G26" s="32">
        <v>4675</v>
      </c>
      <c r="H26" s="36">
        <v>4675</v>
      </c>
      <c r="I26" s="37" t="s">
        <v>46</v>
      </c>
      <c r="J26" s="31" t="s">
        <v>6010</v>
      </c>
      <c r="K26" s="2">
        <v>0</v>
      </c>
      <c r="L26" s="2">
        <v>0</v>
      </c>
      <c r="M26" s="31">
        <v>180</v>
      </c>
      <c r="N26" s="2">
        <v>23.400000000000002</v>
      </c>
      <c r="O26" s="2">
        <v>0</v>
      </c>
      <c r="P26" s="2">
        <v>0</v>
      </c>
      <c r="Q26" s="31">
        <v>203.4</v>
      </c>
      <c r="S26" s="2" t="s">
        <v>1</v>
      </c>
      <c r="T26" t="str">
        <f>IF(Tabla2[[#This Row],[SERIE ]]="22SD004C","BODEGA",IF(Tabla2[[#This Row],[SERIE ]]="21DS000T","CASA MATRIZ","SUCURSAL"))</f>
        <v>SUCURSAL</v>
      </c>
    </row>
    <row r="27" spans="1:28" x14ac:dyDescent="0.25">
      <c r="A27" t="s">
        <v>8793</v>
      </c>
      <c r="B27" s="38">
        <v>45653</v>
      </c>
      <c r="C27" s="2" t="s">
        <v>1</v>
      </c>
      <c r="D27" s="2" t="s">
        <v>0</v>
      </c>
      <c r="E27" s="2" t="s">
        <v>9791</v>
      </c>
      <c r="F27" s="2" t="s">
        <v>9792</v>
      </c>
      <c r="G27" s="32">
        <v>4674</v>
      </c>
      <c r="H27" s="36">
        <v>4674</v>
      </c>
      <c r="I27" s="37" t="s">
        <v>5592</v>
      </c>
      <c r="J27" s="31" t="s">
        <v>5593</v>
      </c>
      <c r="K27" s="2">
        <v>0</v>
      </c>
      <c r="L27" s="2">
        <v>0</v>
      </c>
      <c r="M27" s="31">
        <v>50</v>
      </c>
      <c r="N27" s="2">
        <v>6.5</v>
      </c>
      <c r="O27" s="2">
        <v>0</v>
      </c>
      <c r="P27" s="2">
        <v>0</v>
      </c>
      <c r="Q27" s="31">
        <v>56.5</v>
      </c>
      <c r="S27" s="2" t="s">
        <v>1</v>
      </c>
      <c r="T27" t="str">
        <f>IF(Tabla2[[#This Row],[SERIE ]]="22SD004C","BODEGA",IF(Tabla2[[#This Row],[SERIE ]]="21DS000T","CASA MATRIZ","SUCURSAL"))</f>
        <v>SUCURSAL</v>
      </c>
    </row>
    <row r="28" spans="1:28" x14ac:dyDescent="0.25">
      <c r="A28" t="s">
        <v>8793</v>
      </c>
      <c r="B28" s="38">
        <v>45653</v>
      </c>
      <c r="C28" s="2" t="s">
        <v>1</v>
      </c>
      <c r="D28" s="2" t="s">
        <v>0</v>
      </c>
      <c r="E28" s="2" t="s">
        <v>9791</v>
      </c>
      <c r="F28" s="2" t="s">
        <v>9792</v>
      </c>
      <c r="G28" s="32">
        <v>4673</v>
      </c>
      <c r="H28" s="36">
        <v>4673</v>
      </c>
      <c r="I28" s="37"/>
      <c r="J28" s="31" t="s">
        <v>10060</v>
      </c>
      <c r="K28" s="2">
        <v>0</v>
      </c>
      <c r="L28" s="2">
        <v>0</v>
      </c>
      <c r="M28" s="31">
        <v>21.68</v>
      </c>
      <c r="N28" s="2">
        <v>2.8184</v>
      </c>
      <c r="O28" s="2">
        <v>0</v>
      </c>
      <c r="P28" s="2">
        <v>0</v>
      </c>
      <c r="Q28" s="31">
        <v>24.4984</v>
      </c>
      <c r="R28" s="2" t="s">
        <v>10061</v>
      </c>
      <c r="S28" s="2" t="s">
        <v>1</v>
      </c>
      <c r="T28" t="str">
        <f>IF(Tabla2[[#This Row],[SERIE ]]="22SD004C","BODEGA",IF(Tabla2[[#This Row],[SERIE ]]="21DS000T","CASA MATRIZ","SUCURSAL"))</f>
        <v>SUCURSAL</v>
      </c>
    </row>
    <row r="29" spans="1:28" x14ac:dyDescent="0.25">
      <c r="A29" t="s">
        <v>8793</v>
      </c>
      <c r="B29" s="38">
        <v>45653</v>
      </c>
      <c r="C29" s="2" t="s">
        <v>1</v>
      </c>
      <c r="D29" s="2" t="s">
        <v>0</v>
      </c>
      <c r="E29" s="2" t="s">
        <v>9791</v>
      </c>
      <c r="F29" s="2" t="s">
        <v>9792</v>
      </c>
      <c r="G29" s="32">
        <v>4672</v>
      </c>
      <c r="H29" s="36">
        <v>4672</v>
      </c>
      <c r="I29" s="37" t="s">
        <v>11073</v>
      </c>
      <c r="J29" s="31" t="s">
        <v>11074</v>
      </c>
      <c r="K29" s="2">
        <v>0</v>
      </c>
      <c r="L29" s="2">
        <v>0</v>
      </c>
      <c r="M29" s="31">
        <v>90</v>
      </c>
      <c r="N29" s="2">
        <v>11.700000000000001</v>
      </c>
      <c r="O29" s="2">
        <v>0</v>
      </c>
      <c r="P29" s="2">
        <v>0</v>
      </c>
      <c r="Q29" s="31">
        <v>101.7</v>
      </c>
      <c r="S29" s="2" t="s">
        <v>1</v>
      </c>
      <c r="T29" t="str">
        <f>IF(Tabla2[[#This Row],[SERIE ]]="22SD004C","BODEGA",IF(Tabla2[[#This Row],[SERIE ]]="21DS000T","CASA MATRIZ","SUCURSAL"))</f>
        <v>SUCURSAL</v>
      </c>
    </row>
    <row r="30" spans="1:28" x14ac:dyDescent="0.25">
      <c r="A30" t="s">
        <v>8793</v>
      </c>
      <c r="B30" s="38">
        <v>45653</v>
      </c>
      <c r="C30" s="2" t="s">
        <v>1</v>
      </c>
      <c r="D30" s="2" t="s">
        <v>0</v>
      </c>
      <c r="E30" s="2" t="s">
        <v>9791</v>
      </c>
      <c r="F30" s="2" t="s">
        <v>9792</v>
      </c>
      <c r="G30" s="32">
        <v>4671</v>
      </c>
      <c r="H30" s="36">
        <v>4671</v>
      </c>
      <c r="I30" s="37" t="s">
        <v>5768</v>
      </c>
      <c r="J30" s="31" t="s">
        <v>5769</v>
      </c>
      <c r="K30" s="2">
        <v>0</v>
      </c>
      <c r="L30" s="2">
        <v>0</v>
      </c>
      <c r="M30" s="31">
        <v>7.53</v>
      </c>
      <c r="N30" s="2">
        <v>0.9789000000000001</v>
      </c>
      <c r="O30" s="2">
        <v>0</v>
      </c>
      <c r="P30" s="2">
        <v>0</v>
      </c>
      <c r="Q30" s="31">
        <v>8.5089000000000006</v>
      </c>
      <c r="S30" s="2" t="s">
        <v>1</v>
      </c>
      <c r="T30" t="str">
        <f>IF(Tabla2[[#This Row],[SERIE ]]="22SD004C","BODEGA",IF(Tabla2[[#This Row],[SERIE ]]="21DS000T","CASA MATRIZ","SUCURSAL"))</f>
        <v>SUCURSAL</v>
      </c>
    </row>
    <row r="31" spans="1:28" hidden="1" x14ac:dyDescent="0.25">
      <c r="A31" t="s">
        <v>8793</v>
      </c>
      <c r="B31" s="38">
        <v>45653</v>
      </c>
      <c r="C31" s="2" t="s">
        <v>1</v>
      </c>
      <c r="D31" s="2" t="s">
        <v>0</v>
      </c>
      <c r="E31" s="2" t="s">
        <v>9791</v>
      </c>
      <c r="F31" s="2" t="s">
        <v>9792</v>
      </c>
      <c r="G31" s="32">
        <v>4670</v>
      </c>
      <c r="H31" s="36">
        <v>4670</v>
      </c>
      <c r="I31" s="37" t="s">
        <v>7473</v>
      </c>
      <c r="J31" s="31" t="s">
        <v>7472</v>
      </c>
      <c r="K31" s="2">
        <v>0</v>
      </c>
      <c r="L31" s="2">
        <v>0</v>
      </c>
      <c r="M31" s="31">
        <v>0</v>
      </c>
      <c r="N31" s="2">
        <v>0</v>
      </c>
      <c r="O31" s="2">
        <v>0</v>
      </c>
      <c r="P31" s="2">
        <v>0</v>
      </c>
      <c r="Q31" s="31">
        <v>0</v>
      </c>
      <c r="S31" s="2" t="s">
        <v>1</v>
      </c>
      <c r="T31" t="str">
        <f>IF(Tabla2[[#This Row],[SERIE ]]="22SD004C","BODEGA",IF(Tabla2[[#This Row],[SERIE ]]="21DS000T","CASA MATRIZ","SUCURSAL"))</f>
        <v>SUCURSAL</v>
      </c>
    </row>
    <row r="32" spans="1:28" x14ac:dyDescent="0.25">
      <c r="A32" t="s">
        <v>8793</v>
      </c>
      <c r="B32" s="38">
        <v>45653</v>
      </c>
      <c r="C32" s="2" t="s">
        <v>1</v>
      </c>
      <c r="D32" s="2" t="s">
        <v>0</v>
      </c>
      <c r="E32" s="2" t="s">
        <v>9791</v>
      </c>
      <c r="F32" s="2" t="s">
        <v>9792</v>
      </c>
      <c r="G32" s="32">
        <v>4669</v>
      </c>
      <c r="H32" s="36">
        <v>4669</v>
      </c>
      <c r="I32" s="37" t="s">
        <v>10121</v>
      </c>
      <c r="J32" s="31" t="s">
        <v>10122</v>
      </c>
      <c r="K32" s="2">
        <v>0</v>
      </c>
      <c r="L32" s="2">
        <v>0</v>
      </c>
      <c r="M32" s="31">
        <v>10</v>
      </c>
      <c r="N32" s="2">
        <v>1.3</v>
      </c>
      <c r="O32" s="2">
        <v>0</v>
      </c>
      <c r="P32" s="2">
        <v>0</v>
      </c>
      <c r="Q32" s="31">
        <v>11.3</v>
      </c>
      <c r="S32" s="2" t="s">
        <v>1</v>
      </c>
      <c r="T32" t="str">
        <f>IF(Tabla2[[#This Row],[SERIE ]]="22SD004C","BODEGA",IF(Tabla2[[#This Row],[SERIE ]]="21DS000T","CASA MATRIZ","SUCURSAL"))</f>
        <v>SUCURSAL</v>
      </c>
    </row>
    <row r="33" spans="1:20" x14ac:dyDescent="0.25">
      <c r="A33" t="s">
        <v>8793</v>
      </c>
      <c r="B33" s="38">
        <v>45652</v>
      </c>
      <c r="C33" s="2" t="s">
        <v>1</v>
      </c>
      <c r="D33" s="2" t="s">
        <v>0</v>
      </c>
      <c r="E33" s="2" t="s">
        <v>9791</v>
      </c>
      <c r="F33" s="2" t="s">
        <v>9792</v>
      </c>
      <c r="G33" s="32">
        <v>4668</v>
      </c>
      <c r="H33" s="36">
        <v>4668</v>
      </c>
      <c r="I33" s="37" t="s">
        <v>11398</v>
      </c>
      <c r="J33" s="31" t="s">
        <v>11399</v>
      </c>
      <c r="K33" s="2">
        <v>0</v>
      </c>
      <c r="L33" s="2">
        <v>0</v>
      </c>
      <c r="M33" s="31">
        <v>50</v>
      </c>
      <c r="N33" s="2">
        <v>6.5</v>
      </c>
      <c r="O33" s="2">
        <v>0</v>
      </c>
      <c r="P33" s="2">
        <v>0</v>
      </c>
      <c r="Q33" s="31">
        <v>56.5</v>
      </c>
      <c r="S33" s="2" t="s">
        <v>1</v>
      </c>
      <c r="T33" t="str">
        <f>IF(Tabla2[[#This Row],[SERIE ]]="22SD004C","BODEGA",IF(Tabla2[[#This Row],[SERIE ]]="21DS000T","CASA MATRIZ","SUCURSAL"))</f>
        <v>SUCURSAL</v>
      </c>
    </row>
    <row r="34" spans="1:20" x14ac:dyDescent="0.25">
      <c r="A34" t="s">
        <v>8793</v>
      </c>
      <c r="B34" s="38">
        <v>45652</v>
      </c>
      <c r="C34" s="2" t="s">
        <v>1</v>
      </c>
      <c r="D34" s="2" t="s">
        <v>0</v>
      </c>
      <c r="E34" s="2" t="s">
        <v>9791</v>
      </c>
      <c r="F34" s="2" t="s">
        <v>9792</v>
      </c>
      <c r="G34" s="32">
        <v>4667</v>
      </c>
      <c r="H34" s="36">
        <v>4667</v>
      </c>
      <c r="I34" s="37" t="s">
        <v>47</v>
      </c>
      <c r="J34" s="31" t="s">
        <v>2808</v>
      </c>
      <c r="K34" s="2">
        <v>0</v>
      </c>
      <c r="L34" s="2">
        <v>0</v>
      </c>
      <c r="M34" s="31">
        <v>182.12</v>
      </c>
      <c r="N34" s="2">
        <v>23.675600000000003</v>
      </c>
      <c r="O34" s="2">
        <v>0</v>
      </c>
      <c r="P34" s="2">
        <v>0</v>
      </c>
      <c r="Q34" s="31">
        <v>205.79560000000001</v>
      </c>
      <c r="S34" s="2" t="s">
        <v>1</v>
      </c>
      <c r="T34" t="str">
        <f>IF(Tabla2[[#This Row],[SERIE ]]="22SD004C","BODEGA",IF(Tabla2[[#This Row],[SERIE ]]="21DS000T","CASA MATRIZ","SUCURSAL"))</f>
        <v>SUCURSAL</v>
      </c>
    </row>
    <row r="35" spans="1:20" x14ac:dyDescent="0.25">
      <c r="A35" t="s">
        <v>8793</v>
      </c>
      <c r="B35" s="38">
        <v>45652</v>
      </c>
      <c r="C35" s="2" t="s">
        <v>1</v>
      </c>
      <c r="D35" s="2" t="s">
        <v>0</v>
      </c>
      <c r="E35" s="2" t="s">
        <v>9791</v>
      </c>
      <c r="F35" s="2" t="s">
        <v>9792</v>
      </c>
      <c r="G35" s="32">
        <v>4666</v>
      </c>
      <c r="H35" s="36">
        <v>4666</v>
      </c>
      <c r="I35" s="37" t="s">
        <v>9864</v>
      </c>
      <c r="J35" s="31" t="s">
        <v>9865</v>
      </c>
      <c r="K35" s="2">
        <v>0</v>
      </c>
      <c r="L35" s="2">
        <v>0</v>
      </c>
      <c r="M35" s="31">
        <v>44.92</v>
      </c>
      <c r="N35" s="2">
        <v>5.8396000000000008</v>
      </c>
      <c r="O35" s="2">
        <v>0</v>
      </c>
      <c r="P35" s="2">
        <v>0</v>
      </c>
      <c r="Q35" s="31">
        <v>50.759600000000006</v>
      </c>
      <c r="S35" s="2" t="s">
        <v>1</v>
      </c>
      <c r="T35" t="str">
        <f>IF(Tabla2[[#This Row],[SERIE ]]="22SD004C","BODEGA",IF(Tabla2[[#This Row],[SERIE ]]="21DS000T","CASA MATRIZ","SUCURSAL"))</f>
        <v>SUCURSAL</v>
      </c>
    </row>
    <row r="36" spans="1:20" x14ac:dyDescent="0.25">
      <c r="A36" t="s">
        <v>8793</v>
      </c>
      <c r="B36" s="38">
        <v>45652</v>
      </c>
      <c r="C36" s="2" t="s">
        <v>1</v>
      </c>
      <c r="D36" s="2" t="s">
        <v>0</v>
      </c>
      <c r="E36" s="2" t="s">
        <v>9791</v>
      </c>
      <c r="F36" s="2" t="s">
        <v>9792</v>
      </c>
      <c r="G36" s="32">
        <v>4665</v>
      </c>
      <c r="H36" s="36">
        <v>4665</v>
      </c>
      <c r="I36" s="37" t="s">
        <v>32</v>
      </c>
      <c r="J36" s="31" t="s">
        <v>4186</v>
      </c>
      <c r="K36" s="2">
        <v>0</v>
      </c>
      <c r="L36" s="2">
        <v>0</v>
      </c>
      <c r="M36" s="31">
        <v>24.34</v>
      </c>
      <c r="N36" s="2">
        <v>3.1642000000000001</v>
      </c>
      <c r="O36" s="2">
        <v>0</v>
      </c>
      <c r="P36" s="2">
        <v>0</v>
      </c>
      <c r="Q36" s="31">
        <v>27.504200000000001</v>
      </c>
      <c r="S36" s="2" t="s">
        <v>1</v>
      </c>
      <c r="T36" t="str">
        <f>IF(Tabla2[[#This Row],[SERIE ]]="22SD004C","BODEGA",IF(Tabla2[[#This Row],[SERIE ]]="21DS000T","CASA MATRIZ","SUCURSAL"))</f>
        <v>SUCURSAL</v>
      </c>
    </row>
    <row r="37" spans="1:20" hidden="1" x14ac:dyDescent="0.25">
      <c r="A37" t="s">
        <v>8793</v>
      </c>
      <c r="B37" s="38">
        <v>45650</v>
      </c>
      <c r="C37" s="2" t="s">
        <v>1</v>
      </c>
      <c r="D37" s="2" t="s">
        <v>0</v>
      </c>
      <c r="E37" s="2" t="s">
        <v>9791</v>
      </c>
      <c r="F37" s="2" t="s">
        <v>9792</v>
      </c>
      <c r="G37" s="32">
        <v>4664</v>
      </c>
      <c r="H37" s="36">
        <v>4664</v>
      </c>
      <c r="I37" s="37" t="s">
        <v>7473</v>
      </c>
      <c r="J37" s="31" t="s">
        <v>7472</v>
      </c>
      <c r="K37" s="2">
        <v>0</v>
      </c>
      <c r="L37" s="2">
        <v>0</v>
      </c>
      <c r="M37" s="31">
        <v>0</v>
      </c>
      <c r="N37" s="2">
        <v>0</v>
      </c>
      <c r="O37" s="2">
        <v>0</v>
      </c>
      <c r="P37" s="2">
        <v>0</v>
      </c>
      <c r="Q37" s="31">
        <v>0</v>
      </c>
      <c r="S37" s="2" t="s">
        <v>1</v>
      </c>
      <c r="T37" t="str">
        <f>IF(Tabla2[[#This Row],[SERIE ]]="22SD004C","BODEGA",IF(Tabla2[[#This Row],[SERIE ]]="21DS000T","CASA MATRIZ","SUCURSAL"))</f>
        <v>SUCURSAL</v>
      </c>
    </row>
    <row r="38" spans="1:20" x14ac:dyDescent="0.25">
      <c r="A38" t="s">
        <v>8793</v>
      </c>
      <c r="B38" s="38">
        <v>45650</v>
      </c>
      <c r="C38" s="2" t="s">
        <v>1</v>
      </c>
      <c r="D38" s="2" t="s">
        <v>0</v>
      </c>
      <c r="E38" s="2" t="s">
        <v>9791</v>
      </c>
      <c r="F38" s="2" t="s">
        <v>9792</v>
      </c>
      <c r="G38" s="32">
        <v>4663</v>
      </c>
      <c r="H38" s="36">
        <v>4663</v>
      </c>
      <c r="I38" s="37" t="s">
        <v>46</v>
      </c>
      <c r="J38" s="31" t="s">
        <v>6010</v>
      </c>
      <c r="K38" s="2">
        <v>0</v>
      </c>
      <c r="L38" s="2">
        <v>0</v>
      </c>
      <c r="M38" s="31">
        <v>45</v>
      </c>
      <c r="N38" s="2">
        <v>5.8500000000000005</v>
      </c>
      <c r="O38" s="2">
        <v>0</v>
      </c>
      <c r="P38" s="2">
        <v>0</v>
      </c>
      <c r="Q38" s="31">
        <v>50.85</v>
      </c>
      <c r="S38" s="2" t="s">
        <v>1</v>
      </c>
      <c r="T38" t="str">
        <f>IF(Tabla2[[#This Row],[SERIE ]]="22SD004C","BODEGA",IF(Tabla2[[#This Row],[SERIE ]]="21DS000T","CASA MATRIZ","SUCURSAL"))</f>
        <v>SUCURSAL</v>
      </c>
    </row>
    <row r="39" spans="1:20" x14ac:dyDescent="0.25">
      <c r="A39" t="s">
        <v>8793</v>
      </c>
      <c r="B39" s="38">
        <v>45650</v>
      </c>
      <c r="C39" s="2" t="s">
        <v>1</v>
      </c>
      <c r="D39" s="2" t="s">
        <v>0</v>
      </c>
      <c r="E39" s="2" t="s">
        <v>9791</v>
      </c>
      <c r="F39" s="2" t="s">
        <v>9792</v>
      </c>
      <c r="G39" s="32">
        <v>4662</v>
      </c>
      <c r="H39" s="36">
        <v>4662</v>
      </c>
      <c r="I39" s="37" t="s">
        <v>46</v>
      </c>
      <c r="J39" s="31" t="s">
        <v>6010</v>
      </c>
      <c r="K39" s="2">
        <v>0</v>
      </c>
      <c r="L39" s="2">
        <v>0</v>
      </c>
      <c r="M39" s="31">
        <v>130</v>
      </c>
      <c r="N39" s="2">
        <v>16.900000000000002</v>
      </c>
      <c r="O39" s="2">
        <v>0</v>
      </c>
      <c r="P39" s="2">
        <v>0</v>
      </c>
      <c r="Q39" s="31">
        <v>146.9</v>
      </c>
      <c r="S39" s="2" t="s">
        <v>1</v>
      </c>
      <c r="T39" t="str">
        <f>IF(Tabla2[[#This Row],[SERIE ]]="22SD004C","BODEGA",IF(Tabla2[[#This Row],[SERIE ]]="21DS000T","CASA MATRIZ","SUCURSAL"))</f>
        <v>SUCURSAL</v>
      </c>
    </row>
    <row r="40" spans="1:20" x14ac:dyDescent="0.25">
      <c r="A40" t="s">
        <v>8793</v>
      </c>
      <c r="B40" s="38">
        <v>45650</v>
      </c>
      <c r="C40" s="2" t="s">
        <v>1</v>
      </c>
      <c r="D40" s="2" t="s">
        <v>0</v>
      </c>
      <c r="E40" s="2" t="s">
        <v>9791</v>
      </c>
      <c r="F40" s="2" t="s">
        <v>9792</v>
      </c>
      <c r="G40" s="32">
        <v>4661</v>
      </c>
      <c r="H40" s="36">
        <v>4661</v>
      </c>
      <c r="I40" s="37" t="s">
        <v>46</v>
      </c>
      <c r="J40" s="31" t="s">
        <v>6010</v>
      </c>
      <c r="K40" s="2">
        <v>0</v>
      </c>
      <c r="L40" s="2">
        <v>0</v>
      </c>
      <c r="M40" s="31">
        <v>197</v>
      </c>
      <c r="N40" s="2">
        <v>25.61</v>
      </c>
      <c r="O40" s="2">
        <v>0</v>
      </c>
      <c r="P40" s="2">
        <v>0</v>
      </c>
      <c r="Q40" s="31">
        <v>222.61</v>
      </c>
      <c r="S40" s="2" t="s">
        <v>1</v>
      </c>
      <c r="T40" t="str">
        <f>IF(Tabla2[[#This Row],[SERIE ]]="22SD004C","BODEGA",IF(Tabla2[[#This Row],[SERIE ]]="21DS000T","CASA MATRIZ","SUCURSAL"))</f>
        <v>SUCURSAL</v>
      </c>
    </row>
    <row r="41" spans="1:20" x14ac:dyDescent="0.25">
      <c r="A41" t="s">
        <v>8793</v>
      </c>
      <c r="B41" s="38">
        <v>45650</v>
      </c>
      <c r="C41" s="2" t="s">
        <v>1</v>
      </c>
      <c r="D41" s="2" t="s">
        <v>0</v>
      </c>
      <c r="E41" s="2" t="s">
        <v>9791</v>
      </c>
      <c r="F41" s="2" t="s">
        <v>9792</v>
      </c>
      <c r="G41" s="32">
        <v>4660</v>
      </c>
      <c r="H41" s="36">
        <v>4660</v>
      </c>
      <c r="I41" s="37" t="s">
        <v>11396</v>
      </c>
      <c r="J41" s="31" t="s">
        <v>11397</v>
      </c>
      <c r="K41" s="2">
        <v>0</v>
      </c>
      <c r="L41" s="2">
        <v>0</v>
      </c>
      <c r="M41" s="31">
        <v>135.4</v>
      </c>
      <c r="N41" s="2">
        <v>17.602</v>
      </c>
      <c r="O41" s="2">
        <v>0</v>
      </c>
      <c r="P41" s="2">
        <v>0</v>
      </c>
      <c r="Q41" s="31">
        <v>153.00200000000001</v>
      </c>
      <c r="S41" s="2" t="s">
        <v>1</v>
      </c>
      <c r="T41" t="str">
        <f>IF(Tabla2[[#This Row],[SERIE ]]="22SD004C","BODEGA",IF(Tabla2[[#This Row],[SERIE ]]="21DS000T","CASA MATRIZ","SUCURSAL"))</f>
        <v>SUCURSAL</v>
      </c>
    </row>
    <row r="42" spans="1:20" x14ac:dyDescent="0.25">
      <c r="A42" t="s">
        <v>8793</v>
      </c>
      <c r="B42" s="38">
        <v>45650</v>
      </c>
      <c r="C42" s="2" t="s">
        <v>1</v>
      </c>
      <c r="D42" s="2" t="s">
        <v>0</v>
      </c>
      <c r="E42" s="2" t="s">
        <v>9791</v>
      </c>
      <c r="F42" s="2" t="s">
        <v>9792</v>
      </c>
      <c r="G42" s="32">
        <v>4659</v>
      </c>
      <c r="H42" s="36">
        <v>4659</v>
      </c>
      <c r="I42" s="37" t="s">
        <v>9809</v>
      </c>
      <c r="J42" s="31" t="s">
        <v>9810</v>
      </c>
      <c r="K42" s="2">
        <v>0</v>
      </c>
      <c r="L42" s="2">
        <v>0</v>
      </c>
      <c r="M42" s="31">
        <v>6.64</v>
      </c>
      <c r="N42" s="2">
        <v>0.86319999999999997</v>
      </c>
      <c r="O42" s="2">
        <v>0</v>
      </c>
      <c r="P42" s="2">
        <v>0</v>
      </c>
      <c r="Q42" s="31">
        <v>7.5031999999999996</v>
      </c>
      <c r="S42" s="2" t="s">
        <v>1</v>
      </c>
      <c r="T42" t="str">
        <f>IF(Tabla2[[#This Row],[SERIE ]]="22SD004C","BODEGA",IF(Tabla2[[#This Row],[SERIE ]]="21DS000T","CASA MATRIZ","SUCURSAL"))</f>
        <v>SUCURSAL</v>
      </c>
    </row>
    <row r="43" spans="1:20" x14ac:dyDescent="0.25">
      <c r="A43" t="s">
        <v>8793</v>
      </c>
      <c r="B43" s="38">
        <v>45650</v>
      </c>
      <c r="C43" s="2" t="s">
        <v>1</v>
      </c>
      <c r="D43" s="2" t="s">
        <v>0</v>
      </c>
      <c r="E43" s="2" t="s">
        <v>9791</v>
      </c>
      <c r="F43" s="2" t="s">
        <v>9792</v>
      </c>
      <c r="G43" s="32">
        <v>4658</v>
      </c>
      <c r="H43" s="36">
        <v>4658</v>
      </c>
      <c r="I43" s="37" t="s">
        <v>11394</v>
      </c>
      <c r="J43" s="31" t="s">
        <v>11395</v>
      </c>
      <c r="K43" s="2">
        <v>0</v>
      </c>
      <c r="L43" s="2">
        <v>0</v>
      </c>
      <c r="M43" s="31">
        <v>50</v>
      </c>
      <c r="N43" s="2">
        <v>6.5</v>
      </c>
      <c r="O43" s="2">
        <v>0</v>
      </c>
      <c r="P43" s="2">
        <v>0</v>
      </c>
      <c r="Q43" s="31">
        <v>56.5</v>
      </c>
      <c r="S43" s="2" t="s">
        <v>1</v>
      </c>
      <c r="T43" t="str">
        <f>IF(Tabla2[[#This Row],[SERIE ]]="22SD004C","BODEGA",IF(Tabla2[[#This Row],[SERIE ]]="21DS000T","CASA MATRIZ","SUCURSAL"))</f>
        <v>SUCURSAL</v>
      </c>
    </row>
    <row r="44" spans="1:20" x14ac:dyDescent="0.25">
      <c r="A44" t="s">
        <v>8793</v>
      </c>
      <c r="B44" s="38">
        <v>45649</v>
      </c>
      <c r="C44" s="2" t="s">
        <v>1</v>
      </c>
      <c r="D44" s="2" t="s">
        <v>0</v>
      </c>
      <c r="E44" s="2" t="s">
        <v>9791</v>
      </c>
      <c r="F44" s="2" t="s">
        <v>9792</v>
      </c>
      <c r="G44" s="32">
        <v>4657</v>
      </c>
      <c r="H44" s="36">
        <v>4657</v>
      </c>
      <c r="I44" s="37" t="s">
        <v>11394</v>
      </c>
      <c r="J44" s="31" t="s">
        <v>11395</v>
      </c>
      <c r="K44" s="2">
        <v>0</v>
      </c>
      <c r="L44" s="2">
        <v>0</v>
      </c>
      <c r="M44" s="31">
        <v>15</v>
      </c>
      <c r="N44" s="2">
        <v>1.9500000000000002</v>
      </c>
      <c r="O44" s="2">
        <v>0</v>
      </c>
      <c r="P44" s="2">
        <v>0</v>
      </c>
      <c r="Q44" s="31">
        <v>16.95</v>
      </c>
      <c r="S44" s="2" t="s">
        <v>1</v>
      </c>
      <c r="T44" t="str">
        <f>IF(Tabla2[[#This Row],[SERIE ]]="22SD004C","BODEGA",IF(Tabla2[[#This Row],[SERIE ]]="21DS000T","CASA MATRIZ","SUCURSAL"))</f>
        <v>SUCURSAL</v>
      </c>
    </row>
    <row r="45" spans="1:20" x14ac:dyDescent="0.25">
      <c r="A45" t="s">
        <v>8793</v>
      </c>
      <c r="B45" s="38">
        <v>45649</v>
      </c>
      <c r="C45" s="2" t="s">
        <v>1</v>
      </c>
      <c r="D45" s="2" t="s">
        <v>0</v>
      </c>
      <c r="E45" s="2" t="s">
        <v>9791</v>
      </c>
      <c r="F45" s="2" t="s">
        <v>9792</v>
      </c>
      <c r="G45" s="32">
        <v>4656</v>
      </c>
      <c r="H45" s="36">
        <v>4656</v>
      </c>
      <c r="I45" s="37" t="s">
        <v>46</v>
      </c>
      <c r="J45" s="31" t="s">
        <v>6010</v>
      </c>
      <c r="K45" s="2">
        <v>0</v>
      </c>
      <c r="L45" s="2">
        <v>0</v>
      </c>
      <c r="M45" s="31">
        <v>32</v>
      </c>
      <c r="N45" s="2">
        <v>4.16</v>
      </c>
      <c r="O45" s="2">
        <v>0</v>
      </c>
      <c r="P45" s="2">
        <v>0</v>
      </c>
      <c r="Q45" s="31">
        <v>36.159999999999997</v>
      </c>
      <c r="S45" s="2" t="s">
        <v>1</v>
      </c>
      <c r="T45" t="str">
        <f>IF(Tabla2[[#This Row],[SERIE ]]="22SD004C","BODEGA",IF(Tabla2[[#This Row],[SERIE ]]="21DS000T","CASA MATRIZ","SUCURSAL"))</f>
        <v>SUCURSAL</v>
      </c>
    </row>
    <row r="46" spans="1:20" x14ac:dyDescent="0.25">
      <c r="A46" t="s">
        <v>8793</v>
      </c>
      <c r="B46" s="38">
        <v>45649</v>
      </c>
      <c r="C46" s="2" t="s">
        <v>1</v>
      </c>
      <c r="D46" s="2" t="s">
        <v>0</v>
      </c>
      <c r="E46" s="2" t="s">
        <v>9791</v>
      </c>
      <c r="F46" s="2" t="s">
        <v>9792</v>
      </c>
      <c r="G46" s="32">
        <v>4655</v>
      </c>
      <c r="H46" s="36">
        <v>4655</v>
      </c>
      <c r="I46" s="37"/>
      <c r="J46" s="31" t="s">
        <v>11383</v>
      </c>
      <c r="K46" s="2">
        <v>0</v>
      </c>
      <c r="L46" s="2">
        <v>0</v>
      </c>
      <c r="M46" s="31">
        <v>35.4</v>
      </c>
      <c r="N46" s="2">
        <v>4.6020000000000003</v>
      </c>
      <c r="O46" s="2">
        <v>0</v>
      </c>
      <c r="P46" s="2">
        <v>0</v>
      </c>
      <c r="Q46" s="31">
        <v>40.001999999999995</v>
      </c>
      <c r="R46" s="2" t="s">
        <v>11382</v>
      </c>
      <c r="S46" s="2" t="s">
        <v>1</v>
      </c>
      <c r="T46" t="str">
        <f>IF(Tabla2[[#This Row],[SERIE ]]="22SD004C","BODEGA",IF(Tabla2[[#This Row],[SERIE ]]="21DS000T","CASA MATRIZ","SUCURSAL"))</f>
        <v>SUCURSAL</v>
      </c>
    </row>
    <row r="47" spans="1:20" x14ac:dyDescent="0.25">
      <c r="A47" t="s">
        <v>8793</v>
      </c>
      <c r="B47" s="38">
        <v>45649</v>
      </c>
      <c r="C47" s="2" t="s">
        <v>1</v>
      </c>
      <c r="D47" s="2" t="s">
        <v>0</v>
      </c>
      <c r="E47" s="2" t="s">
        <v>9791</v>
      </c>
      <c r="F47" s="2" t="s">
        <v>9792</v>
      </c>
      <c r="G47" s="32">
        <v>4654</v>
      </c>
      <c r="H47" s="36">
        <v>4654</v>
      </c>
      <c r="I47" s="37" t="s">
        <v>9961</v>
      </c>
      <c r="J47" s="31" t="s">
        <v>9944</v>
      </c>
      <c r="K47" s="2">
        <v>0</v>
      </c>
      <c r="L47" s="2">
        <v>0</v>
      </c>
      <c r="M47" s="31">
        <v>15.49</v>
      </c>
      <c r="N47" s="2">
        <v>2.0137</v>
      </c>
      <c r="O47" s="2">
        <v>0</v>
      </c>
      <c r="P47" s="2">
        <v>0</v>
      </c>
      <c r="Q47" s="31">
        <v>17.503700000000002</v>
      </c>
      <c r="S47" s="2" t="s">
        <v>1</v>
      </c>
      <c r="T47" t="str">
        <f>IF(Tabla2[[#This Row],[SERIE ]]="22SD004C","BODEGA",IF(Tabla2[[#This Row],[SERIE ]]="21DS000T","CASA MATRIZ","SUCURSAL"))</f>
        <v>SUCURSAL</v>
      </c>
    </row>
    <row r="48" spans="1:20" hidden="1" x14ac:dyDescent="0.25">
      <c r="A48" t="s">
        <v>8793</v>
      </c>
      <c r="B48" s="38">
        <v>45649</v>
      </c>
      <c r="C48" s="2" t="s">
        <v>1</v>
      </c>
      <c r="D48" s="2" t="s">
        <v>0</v>
      </c>
      <c r="E48" s="2" t="s">
        <v>9791</v>
      </c>
      <c r="F48" s="2" t="s">
        <v>9792</v>
      </c>
      <c r="G48" s="32">
        <v>4653</v>
      </c>
      <c r="H48" s="36">
        <v>4653</v>
      </c>
      <c r="I48" s="37" t="s">
        <v>7473</v>
      </c>
      <c r="J48" s="31" t="s">
        <v>7472</v>
      </c>
      <c r="K48" s="2">
        <v>0</v>
      </c>
      <c r="L48" s="2">
        <v>0</v>
      </c>
      <c r="M48" s="31">
        <v>0</v>
      </c>
      <c r="N48" s="2">
        <v>0</v>
      </c>
      <c r="O48" s="2">
        <v>0</v>
      </c>
      <c r="P48" s="2">
        <v>0</v>
      </c>
      <c r="Q48" s="31">
        <v>0</v>
      </c>
      <c r="S48" s="2" t="s">
        <v>1</v>
      </c>
      <c r="T48" t="str">
        <f>IF(Tabla2[[#This Row],[SERIE ]]="22SD004C","BODEGA",IF(Tabla2[[#This Row],[SERIE ]]="21DS000T","CASA MATRIZ","SUCURSAL"))</f>
        <v>SUCURSAL</v>
      </c>
    </row>
    <row r="49" spans="1:20" x14ac:dyDescent="0.25">
      <c r="A49" t="s">
        <v>8793</v>
      </c>
      <c r="B49" s="38">
        <v>45649</v>
      </c>
      <c r="C49" s="2" t="s">
        <v>1</v>
      </c>
      <c r="D49" s="2" t="s">
        <v>0</v>
      </c>
      <c r="E49" s="2" t="s">
        <v>9791</v>
      </c>
      <c r="F49" s="2" t="s">
        <v>9792</v>
      </c>
      <c r="G49" s="32">
        <v>4652</v>
      </c>
      <c r="H49" s="36">
        <v>4652</v>
      </c>
      <c r="I49" s="37" t="s">
        <v>10946</v>
      </c>
      <c r="J49" s="31" t="s">
        <v>10947</v>
      </c>
      <c r="K49" s="2">
        <v>0</v>
      </c>
      <c r="L49" s="2">
        <v>0</v>
      </c>
      <c r="M49" s="31">
        <v>16.989999999999998</v>
      </c>
      <c r="N49" s="2">
        <v>2.2086999999999999</v>
      </c>
      <c r="O49" s="2">
        <v>0</v>
      </c>
      <c r="P49" s="2">
        <v>0</v>
      </c>
      <c r="Q49" s="31">
        <v>19.198699999999999</v>
      </c>
      <c r="S49" s="2" t="s">
        <v>1</v>
      </c>
      <c r="T49" t="str">
        <f>IF(Tabla2[[#This Row],[SERIE ]]="22SD004C","BODEGA",IF(Tabla2[[#This Row],[SERIE ]]="21DS000T","CASA MATRIZ","SUCURSAL"))</f>
        <v>SUCURSAL</v>
      </c>
    </row>
    <row r="50" spans="1:20" x14ac:dyDescent="0.25">
      <c r="A50" t="s">
        <v>8793</v>
      </c>
      <c r="B50" s="38">
        <v>45649</v>
      </c>
      <c r="C50" s="2" t="s">
        <v>1</v>
      </c>
      <c r="D50" s="2" t="s">
        <v>0</v>
      </c>
      <c r="E50" s="2" t="s">
        <v>9791</v>
      </c>
      <c r="F50" s="2" t="s">
        <v>9792</v>
      </c>
      <c r="G50" s="32">
        <v>4651</v>
      </c>
      <c r="H50" s="36">
        <v>4651</v>
      </c>
      <c r="I50" s="37" t="s">
        <v>9961</v>
      </c>
      <c r="J50" s="31" t="s">
        <v>9944</v>
      </c>
      <c r="K50" s="2">
        <v>0</v>
      </c>
      <c r="L50" s="2">
        <v>0</v>
      </c>
      <c r="M50" s="31">
        <v>15.49</v>
      </c>
      <c r="N50" s="2">
        <v>2.0137</v>
      </c>
      <c r="O50" s="2">
        <v>0</v>
      </c>
      <c r="P50" s="2">
        <v>0</v>
      </c>
      <c r="Q50" s="31">
        <v>17.503700000000002</v>
      </c>
      <c r="S50" s="2" t="s">
        <v>1</v>
      </c>
      <c r="T50" t="str">
        <f>IF(Tabla2[[#This Row],[SERIE ]]="22SD004C","BODEGA",IF(Tabla2[[#This Row],[SERIE ]]="21DS000T","CASA MATRIZ","SUCURSAL"))</f>
        <v>SUCURSAL</v>
      </c>
    </row>
    <row r="51" spans="1:20" x14ac:dyDescent="0.25">
      <c r="A51" t="s">
        <v>8793</v>
      </c>
      <c r="B51" s="38">
        <v>45649</v>
      </c>
      <c r="C51" s="2" t="s">
        <v>1</v>
      </c>
      <c r="D51" s="2" t="s">
        <v>0</v>
      </c>
      <c r="E51" s="2" t="s">
        <v>9791</v>
      </c>
      <c r="F51" s="2" t="s">
        <v>9792</v>
      </c>
      <c r="G51" s="32">
        <v>4650</v>
      </c>
      <c r="H51" s="36">
        <v>4650</v>
      </c>
      <c r="I51" s="37" t="s">
        <v>5970</v>
      </c>
      <c r="J51" s="31" t="s">
        <v>5971</v>
      </c>
      <c r="K51" s="2">
        <v>0</v>
      </c>
      <c r="L51" s="2">
        <v>0</v>
      </c>
      <c r="M51" s="31">
        <v>10.62</v>
      </c>
      <c r="N51" s="2">
        <v>1.3806</v>
      </c>
      <c r="O51" s="2">
        <v>0</v>
      </c>
      <c r="P51" s="2">
        <v>0</v>
      </c>
      <c r="Q51" s="31">
        <v>12.000599999999999</v>
      </c>
      <c r="S51" s="2" t="s">
        <v>1</v>
      </c>
      <c r="T51" t="str">
        <f>IF(Tabla2[[#This Row],[SERIE ]]="22SD004C","BODEGA",IF(Tabla2[[#This Row],[SERIE ]]="21DS000T","CASA MATRIZ","SUCURSAL"))</f>
        <v>SUCURSAL</v>
      </c>
    </row>
    <row r="52" spans="1:20" x14ac:dyDescent="0.25">
      <c r="A52" t="s">
        <v>8793</v>
      </c>
      <c r="B52" s="38">
        <v>45647</v>
      </c>
      <c r="C52" s="2" t="s">
        <v>1</v>
      </c>
      <c r="D52" s="2" t="s">
        <v>0</v>
      </c>
      <c r="E52" s="2" t="s">
        <v>9791</v>
      </c>
      <c r="F52" s="2" t="s">
        <v>9792</v>
      </c>
      <c r="G52" s="32">
        <v>4649</v>
      </c>
      <c r="H52" s="36">
        <v>4649</v>
      </c>
      <c r="I52" s="37" t="s">
        <v>9961</v>
      </c>
      <c r="J52" s="31" t="s">
        <v>9944</v>
      </c>
      <c r="K52" s="2">
        <v>0</v>
      </c>
      <c r="L52" s="2">
        <v>0</v>
      </c>
      <c r="M52" s="31">
        <v>14.16</v>
      </c>
      <c r="N52" s="2">
        <v>1.8408</v>
      </c>
      <c r="O52" s="2">
        <v>0</v>
      </c>
      <c r="P52" s="2">
        <v>0</v>
      </c>
      <c r="Q52" s="31">
        <v>16.000800000000002</v>
      </c>
      <c r="S52" s="2" t="s">
        <v>1</v>
      </c>
      <c r="T52" t="str">
        <f>IF(Tabla2[[#This Row],[SERIE ]]="22SD004C","BODEGA",IF(Tabla2[[#This Row],[SERIE ]]="21DS000T","CASA MATRIZ","SUCURSAL"))</f>
        <v>SUCURSAL</v>
      </c>
    </row>
    <row r="53" spans="1:20" x14ac:dyDescent="0.25">
      <c r="A53" t="s">
        <v>8793</v>
      </c>
      <c r="B53" s="38">
        <v>45646</v>
      </c>
      <c r="C53" s="2" t="s">
        <v>1</v>
      </c>
      <c r="D53" s="2" t="s">
        <v>0</v>
      </c>
      <c r="E53" s="2" t="s">
        <v>9791</v>
      </c>
      <c r="F53" s="2" t="s">
        <v>9792</v>
      </c>
      <c r="G53" s="32">
        <v>4648</v>
      </c>
      <c r="H53" s="36">
        <v>4648</v>
      </c>
      <c r="I53" s="37" t="s">
        <v>9875</v>
      </c>
      <c r="J53" s="31" t="s">
        <v>9876</v>
      </c>
      <c r="K53" s="2">
        <v>0</v>
      </c>
      <c r="L53" s="2">
        <v>0</v>
      </c>
      <c r="M53" s="31">
        <v>25</v>
      </c>
      <c r="N53" s="2">
        <v>3.25</v>
      </c>
      <c r="O53" s="2">
        <v>0</v>
      </c>
      <c r="P53" s="2">
        <v>0</v>
      </c>
      <c r="Q53" s="31">
        <v>28.25</v>
      </c>
      <c r="S53" s="2" t="s">
        <v>1</v>
      </c>
      <c r="T53" t="str">
        <f>IF(Tabla2[[#This Row],[SERIE ]]="22SD004C","BODEGA",IF(Tabla2[[#This Row],[SERIE ]]="21DS000T","CASA MATRIZ","SUCURSAL"))</f>
        <v>SUCURSAL</v>
      </c>
    </row>
    <row r="54" spans="1:20" x14ac:dyDescent="0.25">
      <c r="A54" t="s">
        <v>8793</v>
      </c>
      <c r="B54" s="38">
        <v>45646</v>
      </c>
      <c r="C54" s="2" t="s">
        <v>1</v>
      </c>
      <c r="D54" s="2" t="s">
        <v>0</v>
      </c>
      <c r="E54" s="2" t="s">
        <v>9791</v>
      </c>
      <c r="F54" s="2" t="s">
        <v>9792</v>
      </c>
      <c r="G54" s="32">
        <v>4647</v>
      </c>
      <c r="H54" s="36">
        <v>4647</v>
      </c>
      <c r="I54" s="37" t="s">
        <v>33</v>
      </c>
      <c r="J54" s="31" t="s">
        <v>4989</v>
      </c>
      <c r="K54" s="2">
        <v>0</v>
      </c>
      <c r="L54" s="2">
        <v>0</v>
      </c>
      <c r="M54" s="31">
        <v>358.82</v>
      </c>
      <c r="N54" s="2">
        <v>46.646599999999999</v>
      </c>
      <c r="O54" s="2">
        <v>0</v>
      </c>
      <c r="P54" s="2">
        <v>0</v>
      </c>
      <c r="Q54" s="31">
        <v>405.46659999999997</v>
      </c>
      <c r="S54" s="2" t="s">
        <v>1</v>
      </c>
      <c r="T54" t="str">
        <f>IF(Tabla2[[#This Row],[SERIE ]]="22SD004C","BODEGA",IF(Tabla2[[#This Row],[SERIE ]]="21DS000T","CASA MATRIZ","SUCURSAL"))</f>
        <v>SUCURSAL</v>
      </c>
    </row>
    <row r="55" spans="1:20" x14ac:dyDescent="0.25">
      <c r="A55" t="s">
        <v>8793</v>
      </c>
      <c r="B55" s="38">
        <v>45646</v>
      </c>
      <c r="C55" s="2" t="s">
        <v>1</v>
      </c>
      <c r="D55" s="2" t="s">
        <v>0</v>
      </c>
      <c r="E55" s="2" t="s">
        <v>9791</v>
      </c>
      <c r="F55" s="2" t="s">
        <v>9792</v>
      </c>
      <c r="G55" s="32">
        <v>4646</v>
      </c>
      <c r="H55" s="36">
        <v>4646</v>
      </c>
      <c r="I55" s="37" t="s">
        <v>9824</v>
      </c>
      <c r="J55" s="31" t="s">
        <v>9825</v>
      </c>
      <c r="K55" s="2">
        <v>0</v>
      </c>
      <c r="L55" s="2">
        <v>0</v>
      </c>
      <c r="M55" s="31">
        <v>19.47</v>
      </c>
      <c r="N55" s="2">
        <v>2.5310999999999999</v>
      </c>
      <c r="O55" s="2">
        <v>0</v>
      </c>
      <c r="P55" s="2">
        <v>0</v>
      </c>
      <c r="Q55" s="31">
        <v>22.001099999999997</v>
      </c>
      <c r="S55" s="2" t="s">
        <v>1</v>
      </c>
      <c r="T55" t="str">
        <f>IF(Tabla2[[#This Row],[SERIE ]]="22SD004C","BODEGA",IF(Tabla2[[#This Row],[SERIE ]]="21DS000T","CASA MATRIZ","SUCURSAL"))</f>
        <v>SUCURSAL</v>
      </c>
    </row>
    <row r="56" spans="1:20" hidden="1" x14ac:dyDescent="0.25">
      <c r="A56" t="s">
        <v>8793</v>
      </c>
      <c r="B56" s="38">
        <v>45646</v>
      </c>
      <c r="C56" s="2" t="s">
        <v>1</v>
      </c>
      <c r="D56" s="2" t="s">
        <v>0</v>
      </c>
      <c r="E56" s="2" t="s">
        <v>9791</v>
      </c>
      <c r="F56" s="2" t="s">
        <v>9792</v>
      </c>
      <c r="G56" s="32">
        <v>4645</v>
      </c>
      <c r="H56" s="36">
        <v>4645</v>
      </c>
      <c r="I56" s="37" t="s">
        <v>7473</v>
      </c>
      <c r="J56" s="31" t="s">
        <v>7472</v>
      </c>
      <c r="K56" s="2">
        <v>0</v>
      </c>
      <c r="L56" s="2">
        <v>0</v>
      </c>
      <c r="M56" s="31">
        <v>0</v>
      </c>
      <c r="N56" s="2">
        <v>0</v>
      </c>
      <c r="O56" s="2">
        <v>0</v>
      </c>
      <c r="P56" s="2">
        <v>0</v>
      </c>
      <c r="Q56" s="31">
        <v>0</v>
      </c>
      <c r="S56" s="2" t="s">
        <v>1</v>
      </c>
      <c r="T56" t="str">
        <f>IF(Tabla2[[#This Row],[SERIE ]]="22SD004C","BODEGA",IF(Tabla2[[#This Row],[SERIE ]]="21DS000T","CASA MATRIZ","SUCURSAL"))</f>
        <v>SUCURSAL</v>
      </c>
    </row>
    <row r="57" spans="1:20" x14ac:dyDescent="0.25">
      <c r="A57" t="s">
        <v>8793</v>
      </c>
      <c r="B57" s="38">
        <v>45646</v>
      </c>
      <c r="C57" s="2" t="s">
        <v>1</v>
      </c>
      <c r="D57" s="2" t="s">
        <v>0</v>
      </c>
      <c r="E57" s="2" t="s">
        <v>9791</v>
      </c>
      <c r="F57" s="2" t="s">
        <v>9792</v>
      </c>
      <c r="G57" s="32">
        <v>4644</v>
      </c>
      <c r="H57" s="36">
        <v>4644</v>
      </c>
      <c r="I57" s="37" t="s">
        <v>10967</v>
      </c>
      <c r="J57" s="31" t="s">
        <v>10968</v>
      </c>
      <c r="K57" s="2">
        <v>0</v>
      </c>
      <c r="L57" s="2">
        <v>0</v>
      </c>
      <c r="M57" s="31">
        <v>25</v>
      </c>
      <c r="N57" s="2">
        <v>3.25</v>
      </c>
      <c r="O57" s="2">
        <v>0</v>
      </c>
      <c r="P57" s="2">
        <v>0</v>
      </c>
      <c r="Q57" s="31">
        <v>28.25</v>
      </c>
      <c r="S57" s="2" t="s">
        <v>1</v>
      </c>
      <c r="T57" t="str">
        <f>IF(Tabla2[[#This Row],[SERIE ]]="22SD004C","BODEGA",IF(Tabla2[[#This Row],[SERIE ]]="21DS000T","CASA MATRIZ","SUCURSAL"))</f>
        <v>SUCURSAL</v>
      </c>
    </row>
    <row r="58" spans="1:20" x14ac:dyDescent="0.25">
      <c r="A58" t="s">
        <v>8793</v>
      </c>
      <c r="B58" s="38">
        <v>45646</v>
      </c>
      <c r="C58" s="2" t="s">
        <v>1</v>
      </c>
      <c r="D58" s="2" t="s">
        <v>0</v>
      </c>
      <c r="E58" s="2" t="s">
        <v>9791</v>
      </c>
      <c r="F58" s="2" t="s">
        <v>9792</v>
      </c>
      <c r="G58" s="32">
        <v>4643</v>
      </c>
      <c r="H58" s="36">
        <v>4643</v>
      </c>
      <c r="I58" s="37" t="s">
        <v>46</v>
      </c>
      <c r="J58" s="31" t="s">
        <v>6010</v>
      </c>
      <c r="K58" s="2">
        <v>0</v>
      </c>
      <c r="L58" s="2">
        <v>0</v>
      </c>
      <c r="M58" s="31">
        <v>27.08</v>
      </c>
      <c r="N58" s="2">
        <v>3.5204</v>
      </c>
      <c r="O58" s="2">
        <v>0</v>
      </c>
      <c r="P58" s="2">
        <v>0</v>
      </c>
      <c r="Q58" s="31">
        <v>30.600399999999997</v>
      </c>
      <c r="S58" s="2" t="s">
        <v>1</v>
      </c>
      <c r="T58" t="str">
        <f>IF(Tabla2[[#This Row],[SERIE ]]="22SD004C","BODEGA",IF(Tabla2[[#This Row],[SERIE ]]="21DS000T","CASA MATRIZ","SUCURSAL"))</f>
        <v>SUCURSAL</v>
      </c>
    </row>
    <row r="59" spans="1:20" x14ac:dyDescent="0.25">
      <c r="A59" t="s">
        <v>8793</v>
      </c>
      <c r="B59" s="38">
        <v>45646</v>
      </c>
      <c r="C59" s="2" t="s">
        <v>1</v>
      </c>
      <c r="D59" s="2" t="s">
        <v>0</v>
      </c>
      <c r="E59" s="2" t="s">
        <v>9791</v>
      </c>
      <c r="F59" s="2" t="s">
        <v>9792</v>
      </c>
      <c r="G59" s="32">
        <v>4642</v>
      </c>
      <c r="H59" s="36">
        <v>4642</v>
      </c>
      <c r="I59" s="37" t="s">
        <v>46</v>
      </c>
      <c r="J59" s="31" t="s">
        <v>6010</v>
      </c>
      <c r="K59" s="2">
        <v>0</v>
      </c>
      <c r="L59" s="2">
        <v>0</v>
      </c>
      <c r="M59" s="31">
        <v>26.55</v>
      </c>
      <c r="N59" s="2">
        <v>3.4515000000000002</v>
      </c>
      <c r="O59" s="2">
        <v>0</v>
      </c>
      <c r="P59" s="2">
        <v>0</v>
      </c>
      <c r="Q59" s="31">
        <v>30.0015</v>
      </c>
      <c r="S59" s="2" t="s">
        <v>1</v>
      </c>
      <c r="T59" t="str">
        <f>IF(Tabla2[[#This Row],[SERIE ]]="22SD004C","BODEGA",IF(Tabla2[[#This Row],[SERIE ]]="21DS000T","CASA MATRIZ","SUCURSAL"))</f>
        <v>SUCURSAL</v>
      </c>
    </row>
    <row r="60" spans="1:20" x14ac:dyDescent="0.25">
      <c r="A60" t="s">
        <v>8793</v>
      </c>
      <c r="B60" s="38">
        <v>45646</v>
      </c>
      <c r="C60" s="2" t="s">
        <v>1</v>
      </c>
      <c r="D60" s="2" t="s">
        <v>0</v>
      </c>
      <c r="E60" s="2" t="s">
        <v>9791</v>
      </c>
      <c r="F60" s="2" t="s">
        <v>9792</v>
      </c>
      <c r="G60" s="32">
        <v>4641</v>
      </c>
      <c r="H60" s="36">
        <v>4641</v>
      </c>
      <c r="I60" s="37"/>
      <c r="J60" s="31" t="s">
        <v>11393</v>
      </c>
      <c r="K60" s="2">
        <v>0</v>
      </c>
      <c r="L60" s="2">
        <v>0</v>
      </c>
      <c r="M60" s="31">
        <v>25</v>
      </c>
      <c r="N60" s="2">
        <v>3.25</v>
      </c>
      <c r="O60" s="2">
        <v>0</v>
      </c>
      <c r="P60" s="2">
        <v>0</v>
      </c>
      <c r="Q60" s="31">
        <v>28.25</v>
      </c>
      <c r="R60" s="2" t="s">
        <v>11392</v>
      </c>
      <c r="S60" s="2" t="s">
        <v>1</v>
      </c>
      <c r="T60" t="str">
        <f>IF(Tabla2[[#This Row],[SERIE ]]="22SD004C","BODEGA",IF(Tabla2[[#This Row],[SERIE ]]="21DS000T","CASA MATRIZ","SUCURSAL"))</f>
        <v>SUCURSAL</v>
      </c>
    </row>
    <row r="61" spans="1:20" x14ac:dyDescent="0.25">
      <c r="A61" t="s">
        <v>8793</v>
      </c>
      <c r="B61" s="38">
        <v>45646</v>
      </c>
      <c r="C61" s="2" t="s">
        <v>1</v>
      </c>
      <c r="D61" s="2" t="s">
        <v>0</v>
      </c>
      <c r="E61" s="2" t="s">
        <v>9791</v>
      </c>
      <c r="F61" s="2" t="s">
        <v>9792</v>
      </c>
      <c r="G61" s="32">
        <v>4640</v>
      </c>
      <c r="H61" s="36">
        <v>4640</v>
      </c>
      <c r="I61" s="37" t="s">
        <v>10804</v>
      </c>
      <c r="J61" s="31" t="s">
        <v>10805</v>
      </c>
      <c r="K61" s="2">
        <v>0</v>
      </c>
      <c r="L61" s="2">
        <v>0</v>
      </c>
      <c r="M61" s="31">
        <v>80</v>
      </c>
      <c r="N61" s="2">
        <v>10.4</v>
      </c>
      <c r="O61" s="2">
        <v>0</v>
      </c>
      <c r="P61" s="2">
        <v>0</v>
      </c>
      <c r="Q61" s="31">
        <v>90.4</v>
      </c>
      <c r="S61" s="2" t="s">
        <v>1</v>
      </c>
      <c r="T61" t="str">
        <f>IF(Tabla2[[#This Row],[SERIE ]]="22SD004C","BODEGA",IF(Tabla2[[#This Row],[SERIE ]]="21DS000T","CASA MATRIZ","SUCURSAL"))</f>
        <v>SUCURSAL</v>
      </c>
    </row>
    <row r="62" spans="1:20" x14ac:dyDescent="0.25">
      <c r="A62" t="s">
        <v>8793</v>
      </c>
      <c r="B62" s="38">
        <v>45646</v>
      </c>
      <c r="C62" s="2" t="s">
        <v>1</v>
      </c>
      <c r="D62" s="2" t="s">
        <v>0</v>
      </c>
      <c r="E62" s="2" t="s">
        <v>9791</v>
      </c>
      <c r="F62" s="2" t="s">
        <v>9792</v>
      </c>
      <c r="G62" s="32">
        <v>4639</v>
      </c>
      <c r="H62" s="36">
        <v>4639</v>
      </c>
      <c r="I62" s="37" t="s">
        <v>47</v>
      </c>
      <c r="J62" s="31" t="s">
        <v>2808</v>
      </c>
      <c r="K62" s="2">
        <v>0</v>
      </c>
      <c r="L62" s="2">
        <v>0</v>
      </c>
      <c r="M62" s="31">
        <v>800</v>
      </c>
      <c r="N62" s="2">
        <v>104</v>
      </c>
      <c r="O62" s="2">
        <v>0</v>
      </c>
      <c r="P62" s="2">
        <v>0</v>
      </c>
      <c r="Q62" s="31">
        <v>904</v>
      </c>
      <c r="S62" s="2" t="s">
        <v>1</v>
      </c>
      <c r="T62" t="str">
        <f>IF(Tabla2[[#This Row],[SERIE ]]="22SD004C","BODEGA",IF(Tabla2[[#This Row],[SERIE ]]="21DS000T","CASA MATRIZ","SUCURSAL"))</f>
        <v>SUCURSAL</v>
      </c>
    </row>
    <row r="63" spans="1:20" x14ac:dyDescent="0.25">
      <c r="A63" t="s">
        <v>8793</v>
      </c>
      <c r="B63" s="38">
        <v>45646</v>
      </c>
      <c r="C63" s="2" t="s">
        <v>1</v>
      </c>
      <c r="D63" s="2" t="s">
        <v>0</v>
      </c>
      <c r="E63" s="2" t="s">
        <v>9791</v>
      </c>
      <c r="F63" s="2" t="s">
        <v>9792</v>
      </c>
      <c r="G63" s="32">
        <v>4638</v>
      </c>
      <c r="H63" s="36">
        <v>4638</v>
      </c>
      <c r="I63" s="37" t="s">
        <v>46</v>
      </c>
      <c r="J63" s="31" t="s">
        <v>6010</v>
      </c>
      <c r="K63" s="2">
        <v>0</v>
      </c>
      <c r="L63" s="2">
        <v>0</v>
      </c>
      <c r="M63" s="31">
        <v>270</v>
      </c>
      <c r="N63" s="2">
        <v>35.1</v>
      </c>
      <c r="O63" s="2">
        <v>0</v>
      </c>
      <c r="P63" s="2">
        <v>0</v>
      </c>
      <c r="Q63" s="31">
        <v>305.10000000000002</v>
      </c>
      <c r="S63" s="2" t="s">
        <v>1</v>
      </c>
      <c r="T63" t="str">
        <f>IF(Tabla2[[#This Row],[SERIE ]]="22SD004C","BODEGA",IF(Tabla2[[#This Row],[SERIE ]]="21DS000T","CASA MATRIZ","SUCURSAL"))</f>
        <v>SUCURSAL</v>
      </c>
    </row>
    <row r="64" spans="1:20" x14ac:dyDescent="0.25">
      <c r="A64" t="s">
        <v>8793</v>
      </c>
      <c r="B64" s="38">
        <v>45646</v>
      </c>
      <c r="C64" s="2" t="s">
        <v>1</v>
      </c>
      <c r="D64" s="2" t="s">
        <v>0</v>
      </c>
      <c r="E64" s="2" t="s">
        <v>9791</v>
      </c>
      <c r="F64" s="2" t="s">
        <v>9792</v>
      </c>
      <c r="G64" s="32">
        <v>4637</v>
      </c>
      <c r="H64" s="36">
        <v>4637</v>
      </c>
      <c r="I64" s="37" t="s">
        <v>46</v>
      </c>
      <c r="J64" s="31" t="s">
        <v>6010</v>
      </c>
      <c r="K64" s="2">
        <v>0</v>
      </c>
      <c r="L64" s="2">
        <v>0</v>
      </c>
      <c r="M64" s="31">
        <v>230</v>
      </c>
      <c r="N64" s="2">
        <v>29.900000000000002</v>
      </c>
      <c r="O64" s="2">
        <v>0</v>
      </c>
      <c r="P64" s="2">
        <v>0</v>
      </c>
      <c r="Q64" s="31">
        <v>259.89999999999998</v>
      </c>
      <c r="S64" s="2" t="s">
        <v>1</v>
      </c>
      <c r="T64" t="str">
        <f>IF(Tabla2[[#This Row],[SERIE ]]="22SD004C","BODEGA",IF(Tabla2[[#This Row],[SERIE ]]="21DS000T","CASA MATRIZ","SUCURSAL"))</f>
        <v>SUCURSAL</v>
      </c>
    </row>
    <row r="65" spans="1:20" hidden="1" x14ac:dyDescent="0.25">
      <c r="A65" t="s">
        <v>8793</v>
      </c>
      <c r="B65" s="38">
        <v>45646</v>
      </c>
      <c r="C65" s="2" t="s">
        <v>1</v>
      </c>
      <c r="D65" s="2" t="s">
        <v>0</v>
      </c>
      <c r="E65" s="2" t="s">
        <v>9791</v>
      </c>
      <c r="F65" s="2" t="s">
        <v>9792</v>
      </c>
      <c r="G65" s="32">
        <v>4636</v>
      </c>
      <c r="H65" s="36">
        <v>4636</v>
      </c>
      <c r="I65" s="37" t="s">
        <v>7473</v>
      </c>
      <c r="J65" s="31" t="s">
        <v>7472</v>
      </c>
      <c r="K65" s="2">
        <v>0</v>
      </c>
      <c r="L65" s="2">
        <v>0</v>
      </c>
      <c r="M65" s="31">
        <v>0</v>
      </c>
      <c r="N65" s="2">
        <v>0</v>
      </c>
      <c r="O65" s="2">
        <v>0</v>
      </c>
      <c r="P65" s="2">
        <v>0</v>
      </c>
      <c r="Q65" s="31">
        <v>0</v>
      </c>
      <c r="S65" s="2" t="s">
        <v>1</v>
      </c>
      <c r="T65" t="str">
        <f>IF(Tabla2[[#This Row],[SERIE ]]="22SD004C","BODEGA",IF(Tabla2[[#This Row],[SERIE ]]="21DS000T","CASA MATRIZ","SUCURSAL"))</f>
        <v>SUCURSAL</v>
      </c>
    </row>
    <row r="66" spans="1:20" hidden="1" x14ac:dyDescent="0.25">
      <c r="A66" t="s">
        <v>8793</v>
      </c>
      <c r="B66" s="38">
        <v>45646</v>
      </c>
      <c r="C66" s="2" t="s">
        <v>1</v>
      </c>
      <c r="D66" s="2" t="s">
        <v>0</v>
      </c>
      <c r="E66" s="2" t="s">
        <v>9791</v>
      </c>
      <c r="F66" s="2" t="s">
        <v>9792</v>
      </c>
      <c r="G66" s="32">
        <v>4635</v>
      </c>
      <c r="H66" s="36">
        <v>4635</v>
      </c>
      <c r="I66" s="37" t="s">
        <v>7473</v>
      </c>
      <c r="J66" s="31" t="s">
        <v>7472</v>
      </c>
      <c r="K66" s="2">
        <v>0</v>
      </c>
      <c r="L66" s="2">
        <v>0</v>
      </c>
      <c r="M66" s="31">
        <v>0</v>
      </c>
      <c r="N66" s="2">
        <v>0</v>
      </c>
      <c r="O66" s="2">
        <v>0</v>
      </c>
      <c r="P66" s="2">
        <v>0</v>
      </c>
      <c r="Q66" s="31">
        <v>0</v>
      </c>
      <c r="S66" s="2" t="s">
        <v>1</v>
      </c>
      <c r="T66" t="str">
        <f>IF(Tabla2[[#This Row],[SERIE ]]="22SD004C","BODEGA",IF(Tabla2[[#This Row],[SERIE ]]="21DS000T","CASA MATRIZ","SUCURSAL"))</f>
        <v>SUCURSAL</v>
      </c>
    </row>
    <row r="67" spans="1:20" hidden="1" x14ac:dyDescent="0.25">
      <c r="A67" t="s">
        <v>8793</v>
      </c>
      <c r="B67" s="38">
        <v>45646</v>
      </c>
      <c r="C67" s="2" t="s">
        <v>1</v>
      </c>
      <c r="D67" s="2" t="s">
        <v>0</v>
      </c>
      <c r="E67" s="2" t="s">
        <v>9791</v>
      </c>
      <c r="F67" s="2" t="s">
        <v>9792</v>
      </c>
      <c r="G67" s="32">
        <v>4634</v>
      </c>
      <c r="H67" s="36">
        <v>4634</v>
      </c>
      <c r="I67" s="37" t="s">
        <v>7473</v>
      </c>
      <c r="J67" s="31" t="s">
        <v>7472</v>
      </c>
      <c r="K67" s="2">
        <v>0</v>
      </c>
      <c r="L67" s="2">
        <v>0</v>
      </c>
      <c r="M67" s="31">
        <v>0</v>
      </c>
      <c r="N67" s="2">
        <v>0</v>
      </c>
      <c r="O67" s="2">
        <v>0</v>
      </c>
      <c r="P67" s="2">
        <v>0</v>
      </c>
      <c r="Q67" s="31">
        <v>0</v>
      </c>
      <c r="S67" s="2" t="s">
        <v>1</v>
      </c>
      <c r="T67" t="str">
        <f>IF(Tabla2[[#This Row],[SERIE ]]="22SD004C","BODEGA",IF(Tabla2[[#This Row],[SERIE ]]="21DS000T","CASA MATRIZ","SUCURSAL"))</f>
        <v>SUCURSAL</v>
      </c>
    </row>
    <row r="68" spans="1:20" x14ac:dyDescent="0.25">
      <c r="A68" t="s">
        <v>8793</v>
      </c>
      <c r="B68" s="38">
        <v>45646</v>
      </c>
      <c r="C68" s="2" t="s">
        <v>1</v>
      </c>
      <c r="D68" s="2" t="s">
        <v>0</v>
      </c>
      <c r="E68" s="2" t="s">
        <v>9791</v>
      </c>
      <c r="F68" s="2" t="s">
        <v>9792</v>
      </c>
      <c r="G68" s="32">
        <v>4633</v>
      </c>
      <c r="H68" s="36">
        <v>4633</v>
      </c>
      <c r="I68" s="37" t="s">
        <v>32</v>
      </c>
      <c r="J68" s="31" t="s">
        <v>4186</v>
      </c>
      <c r="K68" s="2">
        <v>0</v>
      </c>
      <c r="L68" s="2">
        <v>0</v>
      </c>
      <c r="M68" s="31">
        <v>16.809999999999999</v>
      </c>
      <c r="N68" s="2">
        <v>2.1852999999999998</v>
      </c>
      <c r="O68" s="2">
        <v>0</v>
      </c>
      <c r="P68" s="2">
        <v>0</v>
      </c>
      <c r="Q68" s="31">
        <v>18.9953</v>
      </c>
      <c r="S68" s="2" t="s">
        <v>1</v>
      </c>
      <c r="T68" t="str">
        <f>IF(Tabla2[[#This Row],[SERIE ]]="22SD004C","BODEGA",IF(Tabla2[[#This Row],[SERIE ]]="21DS000T","CASA MATRIZ","SUCURSAL"))</f>
        <v>SUCURSAL</v>
      </c>
    </row>
    <row r="69" spans="1:20" hidden="1" x14ac:dyDescent="0.25">
      <c r="A69" t="s">
        <v>8793</v>
      </c>
      <c r="B69" s="38">
        <v>45646</v>
      </c>
      <c r="C69" s="2" t="s">
        <v>1</v>
      </c>
      <c r="D69" s="2" t="s">
        <v>0</v>
      </c>
      <c r="E69" s="2" t="s">
        <v>9791</v>
      </c>
      <c r="F69" s="2" t="s">
        <v>9792</v>
      </c>
      <c r="G69" s="32">
        <v>4632</v>
      </c>
      <c r="H69" s="36">
        <v>4632</v>
      </c>
      <c r="I69" s="37" t="s">
        <v>7473</v>
      </c>
      <c r="J69" s="31" t="s">
        <v>7472</v>
      </c>
      <c r="K69" s="2">
        <v>0</v>
      </c>
      <c r="L69" s="2">
        <v>0</v>
      </c>
      <c r="M69" s="31">
        <v>0</v>
      </c>
      <c r="N69" s="2">
        <v>0</v>
      </c>
      <c r="O69" s="2">
        <v>0</v>
      </c>
      <c r="P69" s="2">
        <v>0</v>
      </c>
      <c r="Q69" s="31">
        <v>0</v>
      </c>
      <c r="S69" s="2" t="s">
        <v>1</v>
      </c>
      <c r="T69" t="str">
        <f>IF(Tabla2[[#This Row],[SERIE ]]="22SD004C","BODEGA",IF(Tabla2[[#This Row],[SERIE ]]="21DS000T","CASA MATRIZ","SUCURSAL"))</f>
        <v>SUCURSAL</v>
      </c>
    </row>
    <row r="70" spans="1:20" x14ac:dyDescent="0.25">
      <c r="A70" t="s">
        <v>8793</v>
      </c>
      <c r="B70" s="38">
        <v>45646</v>
      </c>
      <c r="C70" s="2" t="s">
        <v>1</v>
      </c>
      <c r="D70" s="2" t="s">
        <v>0</v>
      </c>
      <c r="E70" s="2" t="s">
        <v>9791</v>
      </c>
      <c r="F70" s="2" t="s">
        <v>9792</v>
      </c>
      <c r="G70" s="32">
        <v>4631</v>
      </c>
      <c r="H70" s="36">
        <v>4631</v>
      </c>
      <c r="I70" s="37" t="s">
        <v>49</v>
      </c>
      <c r="J70" s="31" t="s">
        <v>2228</v>
      </c>
      <c r="K70" s="2">
        <v>0</v>
      </c>
      <c r="L70" s="2">
        <v>0</v>
      </c>
      <c r="M70" s="31">
        <v>300</v>
      </c>
      <c r="N70" s="2">
        <v>39</v>
      </c>
      <c r="O70" s="2">
        <v>0</v>
      </c>
      <c r="P70" s="2">
        <v>0</v>
      </c>
      <c r="Q70" s="31">
        <v>339</v>
      </c>
      <c r="S70" s="2" t="s">
        <v>1</v>
      </c>
      <c r="T70" t="str">
        <f>IF(Tabla2[[#This Row],[SERIE ]]="22SD004C","BODEGA",IF(Tabla2[[#This Row],[SERIE ]]="21DS000T","CASA MATRIZ","SUCURSAL"))</f>
        <v>SUCURSAL</v>
      </c>
    </row>
    <row r="71" spans="1:20" x14ac:dyDescent="0.25">
      <c r="A71" t="s">
        <v>8793</v>
      </c>
      <c r="B71" s="38">
        <v>45646</v>
      </c>
      <c r="C71" s="2" t="s">
        <v>1</v>
      </c>
      <c r="D71" s="2" t="s">
        <v>0</v>
      </c>
      <c r="E71" s="2" t="s">
        <v>9791</v>
      </c>
      <c r="F71" s="2" t="s">
        <v>9792</v>
      </c>
      <c r="G71" s="32">
        <v>4630</v>
      </c>
      <c r="H71" s="36">
        <v>4630</v>
      </c>
      <c r="I71" s="37" t="s">
        <v>49</v>
      </c>
      <c r="J71" s="31" t="s">
        <v>2228</v>
      </c>
      <c r="K71" s="2">
        <v>0</v>
      </c>
      <c r="L71" s="2">
        <v>0</v>
      </c>
      <c r="M71" s="31">
        <v>400</v>
      </c>
      <c r="N71" s="2">
        <v>52</v>
      </c>
      <c r="O71" s="2">
        <v>0</v>
      </c>
      <c r="P71" s="2">
        <v>0</v>
      </c>
      <c r="Q71" s="31">
        <v>452</v>
      </c>
      <c r="S71" s="2" t="s">
        <v>1</v>
      </c>
      <c r="T71" t="str">
        <f>IF(Tabla2[[#This Row],[SERIE ]]="22SD004C","BODEGA",IF(Tabla2[[#This Row],[SERIE ]]="21DS000T","CASA MATRIZ","SUCURSAL"))</f>
        <v>SUCURSAL</v>
      </c>
    </row>
    <row r="72" spans="1:20" hidden="1" x14ac:dyDescent="0.25">
      <c r="A72" t="s">
        <v>8793</v>
      </c>
      <c r="B72" s="38">
        <v>45646</v>
      </c>
      <c r="C72" s="2" t="s">
        <v>1</v>
      </c>
      <c r="D72" s="2" t="s">
        <v>0</v>
      </c>
      <c r="E72" s="2" t="s">
        <v>9791</v>
      </c>
      <c r="F72" s="2" t="s">
        <v>9792</v>
      </c>
      <c r="G72" s="32">
        <v>4629</v>
      </c>
      <c r="H72" s="36">
        <v>4629</v>
      </c>
      <c r="I72" s="37" t="s">
        <v>7473</v>
      </c>
      <c r="J72" s="31" t="s">
        <v>7472</v>
      </c>
      <c r="K72" s="2">
        <v>0</v>
      </c>
      <c r="L72" s="2">
        <v>0</v>
      </c>
      <c r="M72" s="31">
        <v>0</v>
      </c>
      <c r="N72" s="2">
        <v>0</v>
      </c>
      <c r="O72" s="2">
        <v>0</v>
      </c>
      <c r="P72" s="2">
        <v>0</v>
      </c>
      <c r="Q72" s="31">
        <v>0</v>
      </c>
      <c r="S72" s="2" t="s">
        <v>1</v>
      </c>
      <c r="T72" t="str">
        <f>IF(Tabla2[[#This Row],[SERIE ]]="22SD004C","BODEGA",IF(Tabla2[[#This Row],[SERIE ]]="21DS000T","CASA MATRIZ","SUCURSAL"))</f>
        <v>SUCURSAL</v>
      </c>
    </row>
    <row r="73" spans="1:20" x14ac:dyDescent="0.25">
      <c r="A73" t="s">
        <v>8793</v>
      </c>
      <c r="B73" s="38">
        <v>45645</v>
      </c>
      <c r="C73" s="2" t="s">
        <v>1</v>
      </c>
      <c r="D73" s="2" t="s">
        <v>0</v>
      </c>
      <c r="E73" s="2" t="s">
        <v>9791</v>
      </c>
      <c r="F73" s="2" t="s">
        <v>9792</v>
      </c>
      <c r="G73" s="32">
        <v>4628</v>
      </c>
      <c r="H73" s="36">
        <v>4628</v>
      </c>
      <c r="I73" s="37" t="s">
        <v>9914</v>
      </c>
      <c r="J73" s="31" t="s">
        <v>9915</v>
      </c>
      <c r="K73" s="2">
        <v>0</v>
      </c>
      <c r="L73" s="2">
        <v>0</v>
      </c>
      <c r="M73" s="31">
        <v>14.16</v>
      </c>
      <c r="N73" s="2">
        <v>1.8408</v>
      </c>
      <c r="O73" s="2">
        <v>0</v>
      </c>
      <c r="P73" s="2">
        <v>0</v>
      </c>
      <c r="Q73" s="31">
        <v>16.000800000000002</v>
      </c>
      <c r="S73" s="2" t="s">
        <v>1</v>
      </c>
      <c r="T73" t="str">
        <f>IF(Tabla2[[#This Row],[SERIE ]]="22SD004C","BODEGA",IF(Tabla2[[#This Row],[SERIE ]]="21DS000T","CASA MATRIZ","SUCURSAL"))</f>
        <v>SUCURSAL</v>
      </c>
    </row>
    <row r="74" spans="1:20" x14ac:dyDescent="0.25">
      <c r="A74" t="s">
        <v>8793</v>
      </c>
      <c r="B74" s="38">
        <v>45645</v>
      </c>
      <c r="C74" s="2" t="s">
        <v>1</v>
      </c>
      <c r="D74" s="2" t="s">
        <v>0</v>
      </c>
      <c r="E74" s="2" t="s">
        <v>9791</v>
      </c>
      <c r="F74" s="2" t="s">
        <v>9792</v>
      </c>
      <c r="G74" s="32">
        <v>4627</v>
      </c>
      <c r="H74" s="36">
        <v>4627</v>
      </c>
      <c r="I74" s="37" t="s">
        <v>7287</v>
      </c>
      <c r="J74" s="31" t="s">
        <v>7288</v>
      </c>
      <c r="K74" s="2">
        <v>0</v>
      </c>
      <c r="L74" s="2">
        <v>0</v>
      </c>
      <c r="M74" s="31">
        <v>91.75</v>
      </c>
      <c r="N74" s="2">
        <v>11.9275</v>
      </c>
      <c r="O74" s="2">
        <v>0</v>
      </c>
      <c r="P74" s="2">
        <v>0</v>
      </c>
      <c r="Q74" s="31">
        <v>103.67749999999999</v>
      </c>
      <c r="S74" s="2" t="s">
        <v>1</v>
      </c>
      <c r="T74" t="str">
        <f>IF(Tabla2[[#This Row],[SERIE ]]="22SD004C","BODEGA",IF(Tabla2[[#This Row],[SERIE ]]="21DS000T","CASA MATRIZ","SUCURSAL"))</f>
        <v>SUCURSAL</v>
      </c>
    </row>
    <row r="75" spans="1:20" x14ac:dyDescent="0.25">
      <c r="A75" t="s">
        <v>8793</v>
      </c>
      <c r="B75" s="38">
        <v>45645</v>
      </c>
      <c r="C75" s="2" t="s">
        <v>1</v>
      </c>
      <c r="D75" s="2" t="s">
        <v>0</v>
      </c>
      <c r="E75" s="2" t="s">
        <v>9791</v>
      </c>
      <c r="F75" s="2" t="s">
        <v>9792</v>
      </c>
      <c r="G75" s="32">
        <v>4626</v>
      </c>
      <c r="H75" s="36">
        <v>4626</v>
      </c>
      <c r="I75" s="37" t="s">
        <v>10946</v>
      </c>
      <c r="J75" s="31" t="s">
        <v>10947</v>
      </c>
      <c r="K75" s="2">
        <v>0</v>
      </c>
      <c r="L75" s="2">
        <v>0</v>
      </c>
      <c r="M75" s="31">
        <v>21.86</v>
      </c>
      <c r="N75" s="2">
        <v>2.8418000000000001</v>
      </c>
      <c r="O75" s="2">
        <v>0</v>
      </c>
      <c r="P75" s="2">
        <v>0</v>
      </c>
      <c r="Q75" s="31">
        <v>24.701799999999999</v>
      </c>
      <c r="S75" s="2" t="s">
        <v>1</v>
      </c>
      <c r="T75" t="str">
        <f>IF(Tabla2[[#This Row],[SERIE ]]="22SD004C","BODEGA",IF(Tabla2[[#This Row],[SERIE ]]="21DS000T","CASA MATRIZ","SUCURSAL"))</f>
        <v>SUCURSAL</v>
      </c>
    </row>
    <row r="76" spans="1:20" hidden="1" x14ac:dyDescent="0.25">
      <c r="A76" t="s">
        <v>8793</v>
      </c>
      <c r="B76" s="38">
        <v>45645</v>
      </c>
      <c r="C76" s="2" t="s">
        <v>1</v>
      </c>
      <c r="D76" s="2" t="s">
        <v>0</v>
      </c>
      <c r="E76" s="2" t="s">
        <v>9791</v>
      </c>
      <c r="F76" s="2" t="s">
        <v>9792</v>
      </c>
      <c r="G76" s="32">
        <v>4625</v>
      </c>
      <c r="H76" s="36">
        <v>4625</v>
      </c>
      <c r="I76" s="37" t="s">
        <v>7473</v>
      </c>
      <c r="J76" s="31" t="s">
        <v>7472</v>
      </c>
      <c r="K76" s="2">
        <v>0</v>
      </c>
      <c r="L76" s="2">
        <v>0</v>
      </c>
      <c r="M76" s="31">
        <v>0</v>
      </c>
      <c r="N76" s="2">
        <v>0</v>
      </c>
      <c r="O76" s="2">
        <v>0</v>
      </c>
      <c r="P76" s="2">
        <v>0</v>
      </c>
      <c r="Q76" s="31">
        <v>0</v>
      </c>
      <c r="S76" s="2" t="s">
        <v>1</v>
      </c>
      <c r="T76" t="str">
        <f>IF(Tabla2[[#This Row],[SERIE ]]="22SD004C","BODEGA",IF(Tabla2[[#This Row],[SERIE ]]="21DS000T","CASA MATRIZ","SUCURSAL"))</f>
        <v>SUCURSAL</v>
      </c>
    </row>
    <row r="77" spans="1:20" x14ac:dyDescent="0.25">
      <c r="A77" t="s">
        <v>8793</v>
      </c>
      <c r="B77" s="38">
        <v>45645</v>
      </c>
      <c r="C77" s="2" t="s">
        <v>1</v>
      </c>
      <c r="D77" s="2" t="s">
        <v>0</v>
      </c>
      <c r="E77" s="2" t="s">
        <v>9791</v>
      </c>
      <c r="F77" s="2" t="s">
        <v>9792</v>
      </c>
      <c r="G77" s="32">
        <v>4624</v>
      </c>
      <c r="H77" s="36">
        <v>4624</v>
      </c>
      <c r="I77" s="37" t="s">
        <v>46</v>
      </c>
      <c r="J77" s="31" t="s">
        <v>6010</v>
      </c>
      <c r="K77" s="2">
        <v>0</v>
      </c>
      <c r="L77" s="2">
        <v>0</v>
      </c>
      <c r="M77" s="31">
        <v>27.5</v>
      </c>
      <c r="N77" s="2">
        <v>3.5750000000000002</v>
      </c>
      <c r="O77" s="2">
        <v>0</v>
      </c>
      <c r="P77" s="2">
        <v>0</v>
      </c>
      <c r="Q77" s="31">
        <v>31.074999999999999</v>
      </c>
      <c r="S77" s="2" t="s">
        <v>1</v>
      </c>
      <c r="T77" t="str">
        <f>IF(Tabla2[[#This Row],[SERIE ]]="22SD004C","BODEGA",IF(Tabla2[[#This Row],[SERIE ]]="21DS000T","CASA MATRIZ","SUCURSAL"))</f>
        <v>SUCURSAL</v>
      </c>
    </row>
    <row r="78" spans="1:20" hidden="1" x14ac:dyDescent="0.25">
      <c r="A78" t="s">
        <v>8793</v>
      </c>
      <c r="B78" s="38">
        <v>45645</v>
      </c>
      <c r="C78" s="2" t="s">
        <v>1</v>
      </c>
      <c r="D78" s="2" t="s">
        <v>0</v>
      </c>
      <c r="E78" s="2" t="s">
        <v>9791</v>
      </c>
      <c r="F78" s="2" t="s">
        <v>9792</v>
      </c>
      <c r="G78" s="32">
        <v>4623</v>
      </c>
      <c r="H78" s="36">
        <v>4623</v>
      </c>
      <c r="I78" s="37" t="s">
        <v>7473</v>
      </c>
      <c r="J78" s="31" t="s">
        <v>7472</v>
      </c>
      <c r="K78" s="2">
        <v>0</v>
      </c>
      <c r="L78" s="2">
        <v>0</v>
      </c>
      <c r="M78" s="31">
        <v>0</v>
      </c>
      <c r="N78" s="2">
        <v>0</v>
      </c>
      <c r="O78" s="2">
        <v>0</v>
      </c>
      <c r="P78" s="2">
        <v>0</v>
      </c>
      <c r="Q78" s="31">
        <v>0</v>
      </c>
      <c r="S78" s="2" t="s">
        <v>1</v>
      </c>
      <c r="T78" t="str">
        <f>IF(Tabla2[[#This Row],[SERIE ]]="22SD004C","BODEGA",IF(Tabla2[[#This Row],[SERIE ]]="21DS000T","CASA MATRIZ","SUCURSAL"))</f>
        <v>SUCURSAL</v>
      </c>
    </row>
    <row r="79" spans="1:20" x14ac:dyDescent="0.25">
      <c r="A79" t="s">
        <v>8793</v>
      </c>
      <c r="B79" s="38">
        <v>45645</v>
      </c>
      <c r="C79" s="2" t="s">
        <v>1</v>
      </c>
      <c r="D79" s="2" t="s">
        <v>0</v>
      </c>
      <c r="E79" s="2" t="s">
        <v>9791</v>
      </c>
      <c r="F79" s="2" t="s">
        <v>9792</v>
      </c>
      <c r="G79" s="32">
        <v>4622</v>
      </c>
      <c r="H79" s="36">
        <v>4622</v>
      </c>
      <c r="I79" s="37" t="s">
        <v>9809</v>
      </c>
      <c r="J79" s="31" t="s">
        <v>9810</v>
      </c>
      <c r="K79" s="2">
        <v>0</v>
      </c>
      <c r="L79" s="2">
        <v>0</v>
      </c>
      <c r="M79" s="31">
        <v>10</v>
      </c>
      <c r="N79" s="2">
        <v>1.3</v>
      </c>
      <c r="O79" s="2">
        <v>0</v>
      </c>
      <c r="P79" s="2">
        <v>0</v>
      </c>
      <c r="Q79" s="31">
        <v>11.3</v>
      </c>
      <c r="S79" s="2" t="s">
        <v>1</v>
      </c>
      <c r="T79" t="str">
        <f>IF(Tabla2[[#This Row],[SERIE ]]="22SD004C","BODEGA",IF(Tabla2[[#This Row],[SERIE ]]="21DS000T","CASA MATRIZ","SUCURSAL"))</f>
        <v>SUCURSAL</v>
      </c>
    </row>
    <row r="80" spans="1:20" x14ac:dyDescent="0.25">
      <c r="A80" t="s">
        <v>8793</v>
      </c>
      <c r="B80" s="38">
        <v>45644</v>
      </c>
      <c r="C80" s="2" t="s">
        <v>1</v>
      </c>
      <c r="D80" s="2" t="s">
        <v>0</v>
      </c>
      <c r="E80" s="2" t="s">
        <v>9791</v>
      </c>
      <c r="F80" s="2" t="s">
        <v>9792</v>
      </c>
      <c r="G80" s="32">
        <v>4621</v>
      </c>
      <c r="H80" s="36">
        <v>4621</v>
      </c>
      <c r="I80" s="37" t="s">
        <v>9809</v>
      </c>
      <c r="J80" s="31" t="s">
        <v>9810</v>
      </c>
      <c r="K80" s="2">
        <v>0</v>
      </c>
      <c r="L80" s="2">
        <v>0</v>
      </c>
      <c r="M80" s="31">
        <v>60</v>
      </c>
      <c r="N80" s="2">
        <v>7.8000000000000007</v>
      </c>
      <c r="O80" s="2">
        <v>0</v>
      </c>
      <c r="P80" s="2">
        <v>0</v>
      </c>
      <c r="Q80" s="31">
        <v>67.8</v>
      </c>
      <c r="S80" s="2" t="s">
        <v>1</v>
      </c>
      <c r="T80" t="str">
        <f>IF(Tabla2[[#This Row],[SERIE ]]="22SD004C","BODEGA",IF(Tabla2[[#This Row],[SERIE ]]="21DS000T","CASA MATRIZ","SUCURSAL"))</f>
        <v>SUCURSAL</v>
      </c>
    </row>
    <row r="81" spans="1:20" x14ac:dyDescent="0.25">
      <c r="A81" t="s">
        <v>8793</v>
      </c>
      <c r="B81" s="38">
        <v>45644</v>
      </c>
      <c r="C81" s="2" t="s">
        <v>1</v>
      </c>
      <c r="D81" s="2" t="s">
        <v>0</v>
      </c>
      <c r="E81" s="2" t="s">
        <v>9791</v>
      </c>
      <c r="F81" s="2" t="s">
        <v>9792</v>
      </c>
      <c r="G81" s="32">
        <v>4620</v>
      </c>
      <c r="H81" s="36">
        <v>4620</v>
      </c>
      <c r="I81" s="37" t="s">
        <v>11386</v>
      </c>
      <c r="J81" s="31" t="s">
        <v>11387</v>
      </c>
      <c r="K81" s="2">
        <v>0</v>
      </c>
      <c r="L81" s="2">
        <v>0</v>
      </c>
      <c r="M81" s="31">
        <v>26.55</v>
      </c>
      <c r="N81" s="2">
        <v>3.4515000000000002</v>
      </c>
      <c r="O81" s="2">
        <v>0</v>
      </c>
      <c r="P81" s="2">
        <v>0</v>
      </c>
      <c r="Q81" s="31">
        <v>30.0015</v>
      </c>
      <c r="S81" s="2" t="s">
        <v>1</v>
      </c>
      <c r="T81" t="str">
        <f>IF(Tabla2[[#This Row],[SERIE ]]="22SD004C","BODEGA",IF(Tabla2[[#This Row],[SERIE ]]="21DS000T","CASA MATRIZ","SUCURSAL"))</f>
        <v>SUCURSAL</v>
      </c>
    </row>
    <row r="82" spans="1:20" x14ac:dyDescent="0.25">
      <c r="A82" t="s">
        <v>8793</v>
      </c>
      <c r="B82" s="38">
        <v>45644</v>
      </c>
      <c r="C82" s="2" t="s">
        <v>1</v>
      </c>
      <c r="D82" s="2" t="s">
        <v>0</v>
      </c>
      <c r="E82" s="2" t="s">
        <v>9791</v>
      </c>
      <c r="F82" s="2" t="s">
        <v>9792</v>
      </c>
      <c r="G82" s="32">
        <v>4619</v>
      </c>
      <c r="H82" s="36">
        <v>4619</v>
      </c>
      <c r="I82" s="37" t="s">
        <v>10363</v>
      </c>
      <c r="J82" s="31" t="s">
        <v>10364</v>
      </c>
      <c r="K82" s="2">
        <v>0</v>
      </c>
      <c r="L82" s="2">
        <v>0</v>
      </c>
      <c r="M82" s="31">
        <v>30</v>
      </c>
      <c r="N82" s="2">
        <v>3.9000000000000004</v>
      </c>
      <c r="O82" s="2">
        <v>0</v>
      </c>
      <c r="P82" s="2">
        <v>0</v>
      </c>
      <c r="Q82" s="31">
        <v>33.9</v>
      </c>
      <c r="S82" s="2" t="s">
        <v>1</v>
      </c>
      <c r="T82" t="str">
        <f>IF(Tabla2[[#This Row],[SERIE ]]="22SD004C","BODEGA",IF(Tabla2[[#This Row],[SERIE ]]="21DS000T","CASA MATRIZ","SUCURSAL"))</f>
        <v>SUCURSAL</v>
      </c>
    </row>
    <row r="83" spans="1:20" x14ac:dyDescent="0.25">
      <c r="A83" t="s">
        <v>8793</v>
      </c>
      <c r="B83" s="38">
        <v>45644</v>
      </c>
      <c r="C83" s="2" t="s">
        <v>1</v>
      </c>
      <c r="D83" s="2" t="s">
        <v>0</v>
      </c>
      <c r="E83" s="2" t="s">
        <v>9791</v>
      </c>
      <c r="F83" s="2" t="s">
        <v>9792</v>
      </c>
      <c r="G83" s="32">
        <v>4618</v>
      </c>
      <c r="H83" s="36">
        <v>4618</v>
      </c>
      <c r="I83" s="37" t="s">
        <v>9868</v>
      </c>
      <c r="J83" s="31" t="s">
        <v>9826</v>
      </c>
      <c r="K83" s="2">
        <v>0</v>
      </c>
      <c r="L83" s="2">
        <v>0</v>
      </c>
      <c r="M83" s="31">
        <v>22.12</v>
      </c>
      <c r="N83" s="2">
        <v>2.8756000000000004</v>
      </c>
      <c r="O83" s="2">
        <v>0</v>
      </c>
      <c r="P83" s="2">
        <v>0</v>
      </c>
      <c r="Q83" s="31">
        <v>24.995600000000003</v>
      </c>
      <c r="S83" s="2" t="s">
        <v>1</v>
      </c>
      <c r="T83" t="str">
        <f>IF(Tabla2[[#This Row],[SERIE ]]="22SD004C","BODEGA",IF(Tabla2[[#This Row],[SERIE ]]="21DS000T","CASA MATRIZ","SUCURSAL"))</f>
        <v>SUCURSAL</v>
      </c>
    </row>
    <row r="84" spans="1:20" x14ac:dyDescent="0.25">
      <c r="A84" t="s">
        <v>8793</v>
      </c>
      <c r="B84" s="38">
        <v>45644</v>
      </c>
      <c r="C84" s="2" t="s">
        <v>1</v>
      </c>
      <c r="D84" s="2" t="s">
        <v>0</v>
      </c>
      <c r="E84" s="2" t="s">
        <v>9791</v>
      </c>
      <c r="F84" s="2" t="s">
        <v>9792</v>
      </c>
      <c r="G84" s="32">
        <v>4617</v>
      </c>
      <c r="H84" s="36">
        <v>4617</v>
      </c>
      <c r="I84" s="37" t="s">
        <v>9914</v>
      </c>
      <c r="J84" s="31" t="s">
        <v>9915</v>
      </c>
      <c r="K84" s="2">
        <v>0</v>
      </c>
      <c r="L84" s="2">
        <v>0</v>
      </c>
      <c r="M84" s="31">
        <v>67.739999999999995</v>
      </c>
      <c r="N84" s="2">
        <v>8.8062000000000005</v>
      </c>
      <c r="O84" s="2">
        <v>0</v>
      </c>
      <c r="P84" s="2">
        <v>0</v>
      </c>
      <c r="Q84" s="31">
        <v>76.546199999999999</v>
      </c>
      <c r="S84" s="2" t="s">
        <v>1</v>
      </c>
      <c r="T84" t="str">
        <f>IF(Tabla2[[#This Row],[SERIE ]]="22SD004C","BODEGA",IF(Tabla2[[#This Row],[SERIE ]]="21DS000T","CASA MATRIZ","SUCURSAL"))</f>
        <v>SUCURSAL</v>
      </c>
    </row>
    <row r="85" spans="1:20" x14ac:dyDescent="0.25">
      <c r="A85" t="s">
        <v>8793</v>
      </c>
      <c r="B85" s="38">
        <v>45644</v>
      </c>
      <c r="C85" s="2" t="s">
        <v>1</v>
      </c>
      <c r="D85" s="2" t="s">
        <v>0</v>
      </c>
      <c r="E85" s="2" t="s">
        <v>9791</v>
      </c>
      <c r="F85" s="2" t="s">
        <v>9792</v>
      </c>
      <c r="G85" s="32">
        <v>4616</v>
      </c>
      <c r="H85" s="36">
        <v>4616</v>
      </c>
      <c r="I85" s="37" t="s">
        <v>9891</v>
      </c>
      <c r="J85" s="31" t="s">
        <v>9892</v>
      </c>
      <c r="K85" s="2">
        <v>0</v>
      </c>
      <c r="L85" s="2">
        <v>0</v>
      </c>
      <c r="M85" s="31">
        <v>7.08</v>
      </c>
      <c r="N85" s="2">
        <v>0.9204</v>
      </c>
      <c r="O85" s="2">
        <v>0</v>
      </c>
      <c r="P85" s="2">
        <v>0</v>
      </c>
      <c r="Q85" s="31">
        <v>8.0004000000000008</v>
      </c>
      <c r="S85" s="2" t="s">
        <v>1</v>
      </c>
      <c r="T85" t="str">
        <f>IF(Tabla2[[#This Row],[SERIE ]]="22SD004C","BODEGA",IF(Tabla2[[#This Row],[SERIE ]]="21DS000T","CASA MATRIZ","SUCURSAL"))</f>
        <v>SUCURSAL</v>
      </c>
    </row>
    <row r="86" spans="1:20" x14ac:dyDescent="0.25">
      <c r="A86" t="s">
        <v>8793</v>
      </c>
      <c r="B86" s="38">
        <v>45644</v>
      </c>
      <c r="C86" s="2" t="s">
        <v>1</v>
      </c>
      <c r="D86" s="2" t="s">
        <v>0</v>
      </c>
      <c r="E86" s="2" t="s">
        <v>9791</v>
      </c>
      <c r="F86" s="2" t="s">
        <v>9792</v>
      </c>
      <c r="G86" s="32">
        <v>4615</v>
      </c>
      <c r="H86" s="36">
        <v>4615</v>
      </c>
      <c r="I86" s="37" t="s">
        <v>10794</v>
      </c>
      <c r="J86" s="31" t="s">
        <v>10795</v>
      </c>
      <c r="K86" s="2">
        <v>0</v>
      </c>
      <c r="L86" s="2">
        <v>0</v>
      </c>
      <c r="M86" s="31">
        <v>46.94</v>
      </c>
      <c r="N86" s="2">
        <v>6.1021999999999998</v>
      </c>
      <c r="O86" s="2">
        <v>0</v>
      </c>
      <c r="P86" s="2">
        <v>0</v>
      </c>
      <c r="Q86" s="31">
        <v>53.042199999999994</v>
      </c>
      <c r="S86" s="2" t="s">
        <v>1</v>
      </c>
      <c r="T86" t="str">
        <f>IF(Tabla2[[#This Row],[SERIE ]]="22SD004C","BODEGA",IF(Tabla2[[#This Row],[SERIE ]]="21DS000T","CASA MATRIZ","SUCURSAL"))</f>
        <v>SUCURSAL</v>
      </c>
    </row>
    <row r="87" spans="1:20" x14ac:dyDescent="0.25">
      <c r="A87" t="s">
        <v>8793</v>
      </c>
      <c r="B87" s="38">
        <v>45644</v>
      </c>
      <c r="C87" s="2" t="s">
        <v>1</v>
      </c>
      <c r="D87" s="2" t="s">
        <v>0</v>
      </c>
      <c r="E87" s="2" t="s">
        <v>9791</v>
      </c>
      <c r="F87" s="2" t="s">
        <v>9792</v>
      </c>
      <c r="G87" s="32">
        <v>4614</v>
      </c>
      <c r="H87" s="36">
        <v>4614</v>
      </c>
      <c r="I87" s="37" t="s">
        <v>33</v>
      </c>
      <c r="J87" s="31" t="s">
        <v>4989</v>
      </c>
      <c r="K87" s="2">
        <v>0</v>
      </c>
      <c r="L87" s="2">
        <v>0</v>
      </c>
      <c r="M87" s="31">
        <v>250</v>
      </c>
      <c r="N87" s="2">
        <v>32.5</v>
      </c>
      <c r="O87" s="2">
        <v>0</v>
      </c>
      <c r="P87" s="2">
        <v>0</v>
      </c>
      <c r="Q87" s="31">
        <v>282.5</v>
      </c>
      <c r="S87" s="2" t="s">
        <v>1</v>
      </c>
      <c r="T87" t="str">
        <f>IF(Tabla2[[#This Row],[SERIE ]]="22SD004C","BODEGA",IF(Tabla2[[#This Row],[SERIE ]]="21DS000T","CASA MATRIZ","SUCURSAL"))</f>
        <v>SUCURSAL</v>
      </c>
    </row>
    <row r="88" spans="1:20" x14ac:dyDescent="0.25">
      <c r="A88" t="s">
        <v>8793</v>
      </c>
      <c r="B88" s="38">
        <v>45644</v>
      </c>
      <c r="C88" s="2" t="s">
        <v>1</v>
      </c>
      <c r="D88" s="2" t="s">
        <v>0</v>
      </c>
      <c r="E88" s="2" t="s">
        <v>9791</v>
      </c>
      <c r="F88" s="2" t="s">
        <v>9792</v>
      </c>
      <c r="G88" s="32">
        <v>4613</v>
      </c>
      <c r="H88" s="36">
        <v>4613</v>
      </c>
      <c r="I88" s="37" t="s">
        <v>9818</v>
      </c>
      <c r="J88" s="31" t="s">
        <v>9819</v>
      </c>
      <c r="K88" s="2">
        <v>0</v>
      </c>
      <c r="L88" s="2">
        <v>0</v>
      </c>
      <c r="M88" s="31">
        <v>48</v>
      </c>
      <c r="N88" s="2">
        <v>6.24</v>
      </c>
      <c r="O88" s="2">
        <v>0</v>
      </c>
      <c r="P88" s="2">
        <v>0</v>
      </c>
      <c r="Q88" s="31">
        <v>54.24</v>
      </c>
      <c r="S88" s="2" t="s">
        <v>1</v>
      </c>
      <c r="T88" t="str">
        <f>IF(Tabla2[[#This Row],[SERIE ]]="22SD004C","BODEGA",IF(Tabla2[[#This Row],[SERIE ]]="21DS000T","CASA MATRIZ","SUCURSAL"))</f>
        <v>SUCURSAL</v>
      </c>
    </row>
    <row r="89" spans="1:20" x14ac:dyDescent="0.25">
      <c r="A89" t="s">
        <v>8793</v>
      </c>
      <c r="B89" s="38">
        <v>45644</v>
      </c>
      <c r="C89" s="2" t="s">
        <v>1</v>
      </c>
      <c r="D89" s="2" t="s">
        <v>0</v>
      </c>
      <c r="E89" s="2" t="s">
        <v>9791</v>
      </c>
      <c r="F89" s="2" t="s">
        <v>9792</v>
      </c>
      <c r="G89" s="32">
        <v>4612</v>
      </c>
      <c r="H89" s="36">
        <v>4612</v>
      </c>
      <c r="I89" s="37" t="s">
        <v>49</v>
      </c>
      <c r="J89" s="31" t="s">
        <v>2228</v>
      </c>
      <c r="K89" s="2">
        <v>0</v>
      </c>
      <c r="L89" s="2">
        <v>0</v>
      </c>
      <c r="M89" s="31">
        <v>585</v>
      </c>
      <c r="N89" s="2">
        <v>76.05</v>
      </c>
      <c r="O89" s="2">
        <v>0</v>
      </c>
      <c r="P89" s="2">
        <v>0</v>
      </c>
      <c r="Q89" s="31">
        <v>661.05</v>
      </c>
      <c r="S89" s="2" t="s">
        <v>1</v>
      </c>
      <c r="T89" t="str">
        <f>IF(Tabla2[[#This Row],[SERIE ]]="22SD004C","BODEGA",IF(Tabla2[[#This Row],[SERIE ]]="21DS000T","CASA MATRIZ","SUCURSAL"))</f>
        <v>SUCURSAL</v>
      </c>
    </row>
    <row r="90" spans="1:20" x14ac:dyDescent="0.25">
      <c r="A90" t="s">
        <v>8793</v>
      </c>
      <c r="B90" s="38">
        <v>45644</v>
      </c>
      <c r="C90" s="2" t="s">
        <v>1</v>
      </c>
      <c r="D90" s="2" t="s">
        <v>0</v>
      </c>
      <c r="E90" s="2" t="s">
        <v>9791</v>
      </c>
      <c r="F90" s="2" t="s">
        <v>9792</v>
      </c>
      <c r="G90" s="32">
        <v>4611</v>
      </c>
      <c r="H90" s="36">
        <v>4611</v>
      </c>
      <c r="I90" s="37" t="s">
        <v>10794</v>
      </c>
      <c r="J90" s="31" t="s">
        <v>10795</v>
      </c>
      <c r="K90" s="2">
        <v>0</v>
      </c>
      <c r="L90" s="2">
        <v>0</v>
      </c>
      <c r="M90" s="31">
        <v>14.16</v>
      </c>
      <c r="N90" s="2">
        <v>1.8408</v>
      </c>
      <c r="O90" s="2">
        <v>0</v>
      </c>
      <c r="P90" s="2">
        <v>0</v>
      </c>
      <c r="Q90" s="31">
        <v>16.000800000000002</v>
      </c>
      <c r="S90" s="2" t="s">
        <v>1</v>
      </c>
      <c r="T90" t="str">
        <f>IF(Tabla2[[#This Row],[SERIE ]]="22SD004C","BODEGA",IF(Tabla2[[#This Row],[SERIE ]]="21DS000T","CASA MATRIZ","SUCURSAL"))</f>
        <v>SUCURSAL</v>
      </c>
    </row>
    <row r="91" spans="1:20" x14ac:dyDescent="0.25">
      <c r="A91" t="s">
        <v>8793</v>
      </c>
      <c r="B91" s="38">
        <v>45644</v>
      </c>
      <c r="C91" s="2" t="s">
        <v>1</v>
      </c>
      <c r="D91" s="2" t="s">
        <v>0</v>
      </c>
      <c r="E91" s="2" t="s">
        <v>9791</v>
      </c>
      <c r="F91" s="2" t="s">
        <v>9792</v>
      </c>
      <c r="G91" s="32">
        <v>4610</v>
      </c>
      <c r="H91" s="36">
        <v>4610</v>
      </c>
      <c r="I91" s="37" t="s">
        <v>9858</v>
      </c>
      <c r="J91" s="31" t="s">
        <v>9859</v>
      </c>
      <c r="K91" s="2">
        <v>0</v>
      </c>
      <c r="L91" s="2">
        <v>0</v>
      </c>
      <c r="M91" s="31">
        <v>187.87</v>
      </c>
      <c r="N91" s="2">
        <v>24.423100000000002</v>
      </c>
      <c r="O91" s="2">
        <v>0</v>
      </c>
      <c r="P91" s="2">
        <v>0</v>
      </c>
      <c r="Q91" s="31">
        <v>212.29310000000001</v>
      </c>
      <c r="S91" s="2" t="s">
        <v>1</v>
      </c>
      <c r="T91" t="str">
        <f>IF(Tabla2[[#This Row],[SERIE ]]="22SD004C","BODEGA",IF(Tabla2[[#This Row],[SERIE ]]="21DS000T","CASA MATRIZ","SUCURSAL"))</f>
        <v>SUCURSAL</v>
      </c>
    </row>
    <row r="92" spans="1:20" x14ac:dyDescent="0.25">
      <c r="A92" t="s">
        <v>8793</v>
      </c>
      <c r="B92" s="38">
        <v>45643</v>
      </c>
      <c r="C92" s="2" t="s">
        <v>1</v>
      </c>
      <c r="D92" s="2" t="s">
        <v>0</v>
      </c>
      <c r="E92" s="2" t="s">
        <v>9791</v>
      </c>
      <c r="F92" s="2" t="s">
        <v>9792</v>
      </c>
      <c r="G92" s="32">
        <v>4609</v>
      </c>
      <c r="H92" s="36">
        <v>4609</v>
      </c>
      <c r="I92" s="37" t="s">
        <v>11384</v>
      </c>
      <c r="J92" s="31" t="s">
        <v>11385</v>
      </c>
      <c r="K92" s="2">
        <v>0</v>
      </c>
      <c r="L92" s="2">
        <v>0</v>
      </c>
      <c r="M92" s="31">
        <v>95.01</v>
      </c>
      <c r="N92" s="2">
        <v>12.351300000000002</v>
      </c>
      <c r="O92" s="2">
        <v>0</v>
      </c>
      <c r="P92" s="2">
        <v>0</v>
      </c>
      <c r="Q92" s="31">
        <v>107.3613</v>
      </c>
      <c r="S92" s="2" t="s">
        <v>1</v>
      </c>
      <c r="T92" t="str">
        <f>IF(Tabla2[[#This Row],[SERIE ]]="22SD004C","BODEGA",IF(Tabla2[[#This Row],[SERIE ]]="21DS000T","CASA MATRIZ","SUCURSAL"))</f>
        <v>SUCURSAL</v>
      </c>
    </row>
    <row r="93" spans="1:20" x14ac:dyDescent="0.25">
      <c r="A93" t="s">
        <v>8793</v>
      </c>
      <c r="B93" s="38">
        <v>45643</v>
      </c>
      <c r="C93" s="2" t="s">
        <v>1</v>
      </c>
      <c r="D93" s="2" t="s">
        <v>0</v>
      </c>
      <c r="E93" s="2" t="s">
        <v>9791</v>
      </c>
      <c r="F93" s="2" t="s">
        <v>9792</v>
      </c>
      <c r="G93" s="32">
        <v>4608</v>
      </c>
      <c r="H93" s="36">
        <v>4608</v>
      </c>
      <c r="I93" s="37" t="s">
        <v>10946</v>
      </c>
      <c r="J93" s="31" t="s">
        <v>10947</v>
      </c>
      <c r="K93" s="2">
        <v>0</v>
      </c>
      <c r="L93" s="2">
        <v>0</v>
      </c>
      <c r="M93" s="31">
        <v>19.47</v>
      </c>
      <c r="N93" s="2">
        <v>2.5310999999999999</v>
      </c>
      <c r="O93" s="2">
        <v>0</v>
      </c>
      <c r="P93" s="2">
        <v>0</v>
      </c>
      <c r="Q93" s="31">
        <v>22.001099999999997</v>
      </c>
      <c r="S93" s="2" t="s">
        <v>1</v>
      </c>
      <c r="T93" t="str">
        <f>IF(Tabla2[[#This Row],[SERIE ]]="22SD004C","BODEGA",IF(Tabla2[[#This Row],[SERIE ]]="21DS000T","CASA MATRIZ","SUCURSAL"))</f>
        <v>SUCURSAL</v>
      </c>
    </row>
    <row r="94" spans="1:20" x14ac:dyDescent="0.25">
      <c r="A94" t="s">
        <v>8793</v>
      </c>
      <c r="B94" s="38">
        <v>45643</v>
      </c>
      <c r="C94" s="2" t="s">
        <v>1</v>
      </c>
      <c r="D94" s="2" t="s">
        <v>0</v>
      </c>
      <c r="E94" s="2" t="s">
        <v>9791</v>
      </c>
      <c r="F94" s="2" t="s">
        <v>9792</v>
      </c>
      <c r="G94" s="32">
        <v>4607</v>
      </c>
      <c r="H94" s="36">
        <v>4607</v>
      </c>
      <c r="I94" s="37" t="s">
        <v>9818</v>
      </c>
      <c r="J94" s="31" t="s">
        <v>9819</v>
      </c>
      <c r="K94" s="2">
        <v>0</v>
      </c>
      <c r="L94" s="2">
        <v>0</v>
      </c>
      <c r="M94" s="31">
        <v>20</v>
      </c>
      <c r="N94" s="2">
        <v>2.6</v>
      </c>
      <c r="O94" s="2">
        <v>0</v>
      </c>
      <c r="P94" s="2">
        <v>0</v>
      </c>
      <c r="Q94" s="31">
        <v>22.6</v>
      </c>
      <c r="S94" s="2" t="s">
        <v>1</v>
      </c>
      <c r="T94" t="str">
        <f>IF(Tabla2[[#This Row],[SERIE ]]="22SD004C","BODEGA",IF(Tabla2[[#This Row],[SERIE ]]="21DS000T","CASA MATRIZ","SUCURSAL"))</f>
        <v>SUCURSAL</v>
      </c>
    </row>
    <row r="95" spans="1:20" x14ac:dyDescent="0.25">
      <c r="A95" t="s">
        <v>8793</v>
      </c>
      <c r="B95" s="38">
        <v>45643</v>
      </c>
      <c r="C95" s="2" t="s">
        <v>1</v>
      </c>
      <c r="D95" s="2" t="s">
        <v>0</v>
      </c>
      <c r="E95" s="2" t="s">
        <v>9791</v>
      </c>
      <c r="F95" s="2" t="s">
        <v>9792</v>
      </c>
      <c r="G95" s="32">
        <v>4606</v>
      </c>
      <c r="H95" s="36">
        <v>4606</v>
      </c>
      <c r="I95" s="37" t="s">
        <v>9824</v>
      </c>
      <c r="J95" s="31" t="s">
        <v>9825</v>
      </c>
      <c r="K95" s="2">
        <v>0</v>
      </c>
      <c r="L95" s="2">
        <v>0</v>
      </c>
      <c r="M95" s="31">
        <v>70.8</v>
      </c>
      <c r="N95" s="2">
        <v>9.2040000000000006</v>
      </c>
      <c r="O95" s="2">
        <v>0</v>
      </c>
      <c r="P95" s="2">
        <v>0</v>
      </c>
      <c r="Q95" s="31">
        <v>80.003999999999991</v>
      </c>
      <c r="S95" s="2" t="s">
        <v>1</v>
      </c>
      <c r="T95" t="str">
        <f>IF(Tabla2[[#This Row],[SERIE ]]="22SD004C","BODEGA",IF(Tabla2[[#This Row],[SERIE ]]="21DS000T","CASA MATRIZ","SUCURSAL"))</f>
        <v>SUCURSAL</v>
      </c>
    </row>
    <row r="96" spans="1:20" x14ac:dyDescent="0.25">
      <c r="A96" t="s">
        <v>8793</v>
      </c>
      <c r="B96" s="38">
        <v>45643</v>
      </c>
      <c r="C96" s="2" t="s">
        <v>1</v>
      </c>
      <c r="D96" s="2" t="s">
        <v>0</v>
      </c>
      <c r="E96" s="2" t="s">
        <v>9791</v>
      </c>
      <c r="F96" s="2" t="s">
        <v>9792</v>
      </c>
      <c r="G96" s="32">
        <v>4605</v>
      </c>
      <c r="H96" s="36">
        <v>4605</v>
      </c>
      <c r="I96" s="37" t="s">
        <v>46</v>
      </c>
      <c r="J96" s="31" t="s">
        <v>6010</v>
      </c>
      <c r="K96" s="2">
        <v>0</v>
      </c>
      <c r="L96" s="2">
        <v>0</v>
      </c>
      <c r="M96" s="31">
        <v>80</v>
      </c>
      <c r="N96" s="2">
        <v>10.4</v>
      </c>
      <c r="O96" s="2">
        <v>0</v>
      </c>
      <c r="P96" s="2">
        <v>0</v>
      </c>
      <c r="Q96" s="31">
        <v>90.4</v>
      </c>
      <c r="S96" s="2" t="s">
        <v>1</v>
      </c>
      <c r="T96" t="str">
        <f>IF(Tabla2[[#This Row],[SERIE ]]="22SD004C","BODEGA",IF(Tabla2[[#This Row],[SERIE ]]="21DS000T","CASA MATRIZ","SUCURSAL"))</f>
        <v>SUCURSAL</v>
      </c>
    </row>
    <row r="97" spans="1:20" x14ac:dyDescent="0.25">
      <c r="A97" t="s">
        <v>8793</v>
      </c>
      <c r="B97" s="38">
        <v>45643</v>
      </c>
      <c r="C97" s="2" t="s">
        <v>1</v>
      </c>
      <c r="D97" s="2" t="s">
        <v>0</v>
      </c>
      <c r="E97" s="2" t="s">
        <v>9791</v>
      </c>
      <c r="F97" s="2" t="s">
        <v>9792</v>
      </c>
      <c r="G97" s="32">
        <v>4604</v>
      </c>
      <c r="H97" s="36">
        <v>4604</v>
      </c>
      <c r="I97" s="37" t="s">
        <v>6816</v>
      </c>
      <c r="J97" s="31" t="s">
        <v>6817</v>
      </c>
      <c r="K97" s="2">
        <v>0</v>
      </c>
      <c r="L97" s="2">
        <v>0</v>
      </c>
      <c r="M97" s="31">
        <v>49.56</v>
      </c>
      <c r="N97" s="2">
        <v>6.4428000000000001</v>
      </c>
      <c r="O97" s="2">
        <v>0</v>
      </c>
      <c r="P97" s="2">
        <v>0</v>
      </c>
      <c r="Q97" s="31">
        <v>56.002800000000001</v>
      </c>
      <c r="S97" s="2" t="s">
        <v>1</v>
      </c>
      <c r="T97" t="str">
        <f>IF(Tabla2[[#This Row],[SERIE ]]="22SD004C","BODEGA",IF(Tabla2[[#This Row],[SERIE ]]="21DS000T","CASA MATRIZ","SUCURSAL"))</f>
        <v>SUCURSAL</v>
      </c>
    </row>
    <row r="98" spans="1:20" x14ac:dyDescent="0.25">
      <c r="A98" t="s">
        <v>8793</v>
      </c>
      <c r="B98" s="38">
        <v>45642</v>
      </c>
      <c r="C98" s="2" t="s">
        <v>1</v>
      </c>
      <c r="D98" s="2" t="s">
        <v>0</v>
      </c>
      <c r="E98" s="2" t="s">
        <v>9791</v>
      </c>
      <c r="F98" s="2" t="s">
        <v>9792</v>
      </c>
      <c r="G98" s="32">
        <v>4603</v>
      </c>
      <c r="H98" s="36">
        <v>4603</v>
      </c>
      <c r="I98" s="37" t="s">
        <v>48</v>
      </c>
      <c r="J98" s="31" t="s">
        <v>1991</v>
      </c>
      <c r="K98" s="2">
        <v>0</v>
      </c>
      <c r="L98" s="2">
        <v>0</v>
      </c>
      <c r="M98" s="31">
        <v>180</v>
      </c>
      <c r="N98" s="2">
        <v>23.400000000000002</v>
      </c>
      <c r="O98" s="2">
        <v>0</v>
      </c>
      <c r="P98" s="2">
        <v>0</v>
      </c>
      <c r="Q98" s="31">
        <v>203.4</v>
      </c>
      <c r="S98" s="2" t="s">
        <v>1</v>
      </c>
      <c r="T98" t="str">
        <f>IF(Tabla2[[#This Row],[SERIE ]]="22SD004C","BODEGA",IF(Tabla2[[#This Row],[SERIE ]]="21DS000T","CASA MATRIZ","SUCURSAL"))</f>
        <v>SUCURSAL</v>
      </c>
    </row>
    <row r="99" spans="1:20" x14ac:dyDescent="0.25">
      <c r="A99" t="s">
        <v>8793</v>
      </c>
      <c r="B99" s="38">
        <v>45642</v>
      </c>
      <c r="C99" s="2" t="s">
        <v>1</v>
      </c>
      <c r="D99" s="2" t="s">
        <v>0</v>
      </c>
      <c r="E99" s="2" t="s">
        <v>9791</v>
      </c>
      <c r="F99" s="2" t="s">
        <v>9792</v>
      </c>
      <c r="G99" s="32">
        <v>4602</v>
      </c>
      <c r="H99" s="36">
        <v>4602</v>
      </c>
      <c r="I99" s="37" t="s">
        <v>48</v>
      </c>
      <c r="J99" s="31" t="s">
        <v>1991</v>
      </c>
      <c r="K99" s="2">
        <v>0</v>
      </c>
      <c r="L99" s="2">
        <v>0</v>
      </c>
      <c r="M99" s="31">
        <v>75</v>
      </c>
      <c r="N99" s="2">
        <v>9.75</v>
      </c>
      <c r="O99" s="2">
        <v>0</v>
      </c>
      <c r="P99" s="2">
        <v>0</v>
      </c>
      <c r="Q99" s="31">
        <v>84.75</v>
      </c>
      <c r="S99" s="2" t="s">
        <v>1</v>
      </c>
      <c r="T99" t="str">
        <f>IF(Tabla2[[#This Row],[SERIE ]]="22SD004C","BODEGA",IF(Tabla2[[#This Row],[SERIE ]]="21DS000T","CASA MATRIZ","SUCURSAL"))</f>
        <v>SUCURSAL</v>
      </c>
    </row>
    <row r="100" spans="1:20" x14ac:dyDescent="0.25">
      <c r="A100" t="s">
        <v>8793</v>
      </c>
      <c r="B100" s="38">
        <v>45642</v>
      </c>
      <c r="C100" s="2" t="s">
        <v>1</v>
      </c>
      <c r="D100" s="2" t="s">
        <v>0</v>
      </c>
      <c r="E100" s="2" t="s">
        <v>9791</v>
      </c>
      <c r="F100" s="2" t="s">
        <v>9792</v>
      </c>
      <c r="G100" s="32">
        <v>4601</v>
      </c>
      <c r="H100" s="36">
        <v>4601</v>
      </c>
      <c r="I100" s="37" t="s">
        <v>48</v>
      </c>
      <c r="J100" s="31" t="s">
        <v>1991</v>
      </c>
      <c r="K100" s="2">
        <v>0</v>
      </c>
      <c r="L100" s="2">
        <v>0</v>
      </c>
      <c r="M100" s="31">
        <v>200</v>
      </c>
      <c r="N100" s="2">
        <v>26</v>
      </c>
      <c r="O100" s="2">
        <v>0</v>
      </c>
      <c r="P100" s="2">
        <v>0</v>
      </c>
      <c r="Q100" s="31">
        <v>226</v>
      </c>
      <c r="S100" s="2" t="s">
        <v>1</v>
      </c>
      <c r="T100" t="str">
        <f>IF(Tabla2[[#This Row],[SERIE ]]="22SD004C","BODEGA",IF(Tabla2[[#This Row],[SERIE ]]="21DS000T","CASA MATRIZ","SUCURSAL"))</f>
        <v>SUCURSAL</v>
      </c>
    </row>
    <row r="101" spans="1:20" x14ac:dyDescent="0.25">
      <c r="A101" t="s">
        <v>8793</v>
      </c>
      <c r="B101" s="38">
        <v>45642</v>
      </c>
      <c r="C101" s="2" t="s">
        <v>1</v>
      </c>
      <c r="D101" s="2" t="s">
        <v>0</v>
      </c>
      <c r="E101" s="2" t="s">
        <v>9791</v>
      </c>
      <c r="F101" s="2" t="s">
        <v>9792</v>
      </c>
      <c r="G101" s="32">
        <v>4600</v>
      </c>
      <c r="H101" s="36">
        <v>4600</v>
      </c>
      <c r="I101" s="37" t="s">
        <v>48</v>
      </c>
      <c r="J101" s="31" t="s">
        <v>1991</v>
      </c>
      <c r="K101" s="2">
        <v>0</v>
      </c>
      <c r="L101" s="2">
        <v>0</v>
      </c>
      <c r="M101" s="31">
        <v>162</v>
      </c>
      <c r="N101" s="2">
        <v>21.060000000000002</v>
      </c>
      <c r="O101" s="2">
        <v>0</v>
      </c>
      <c r="P101" s="2">
        <v>0</v>
      </c>
      <c r="Q101" s="31">
        <v>183.06</v>
      </c>
      <c r="S101" s="2" t="s">
        <v>1</v>
      </c>
      <c r="T101" t="str">
        <f>IF(Tabla2[[#This Row],[SERIE ]]="22SD004C","BODEGA",IF(Tabla2[[#This Row],[SERIE ]]="21DS000T","CASA MATRIZ","SUCURSAL"))</f>
        <v>SUCURSAL</v>
      </c>
    </row>
    <row r="102" spans="1:20" x14ac:dyDescent="0.25">
      <c r="A102" t="s">
        <v>8793</v>
      </c>
      <c r="B102" s="38">
        <v>45642</v>
      </c>
      <c r="C102" s="2" t="s">
        <v>1</v>
      </c>
      <c r="D102" s="2" t="s">
        <v>0</v>
      </c>
      <c r="E102" s="2" t="s">
        <v>9791</v>
      </c>
      <c r="F102" s="2" t="s">
        <v>9792</v>
      </c>
      <c r="G102" s="32">
        <v>4599</v>
      </c>
      <c r="H102" s="36">
        <v>4599</v>
      </c>
      <c r="I102" s="37" t="s">
        <v>48</v>
      </c>
      <c r="J102" s="31" t="s">
        <v>1991</v>
      </c>
      <c r="K102" s="2">
        <v>0</v>
      </c>
      <c r="L102" s="2">
        <v>0</v>
      </c>
      <c r="M102" s="31">
        <v>125</v>
      </c>
      <c r="N102" s="2">
        <v>16.25</v>
      </c>
      <c r="O102" s="2">
        <v>0</v>
      </c>
      <c r="P102" s="2">
        <v>0</v>
      </c>
      <c r="Q102" s="31">
        <v>141.25</v>
      </c>
      <c r="S102" s="2" t="s">
        <v>1</v>
      </c>
      <c r="T102" t="str">
        <f>IF(Tabla2[[#This Row],[SERIE ]]="22SD004C","BODEGA",IF(Tabla2[[#This Row],[SERIE ]]="21DS000T","CASA MATRIZ","SUCURSAL"))</f>
        <v>SUCURSAL</v>
      </c>
    </row>
    <row r="103" spans="1:20" x14ac:dyDescent="0.25">
      <c r="A103" t="s">
        <v>8793</v>
      </c>
      <c r="B103" s="38">
        <v>45642</v>
      </c>
      <c r="C103" s="2" t="s">
        <v>1</v>
      </c>
      <c r="D103" s="2" t="s">
        <v>0</v>
      </c>
      <c r="E103" s="2" t="s">
        <v>9791</v>
      </c>
      <c r="F103" s="2" t="s">
        <v>9792</v>
      </c>
      <c r="G103" s="32">
        <v>4598</v>
      </c>
      <c r="H103" s="36">
        <v>4598</v>
      </c>
      <c r="I103" s="37" t="s">
        <v>48</v>
      </c>
      <c r="J103" s="31" t="s">
        <v>1991</v>
      </c>
      <c r="K103" s="2">
        <v>0</v>
      </c>
      <c r="L103" s="2">
        <v>0</v>
      </c>
      <c r="M103" s="31">
        <v>9.5</v>
      </c>
      <c r="N103" s="2">
        <v>1.2350000000000001</v>
      </c>
      <c r="O103" s="2">
        <v>0</v>
      </c>
      <c r="P103" s="2">
        <v>0</v>
      </c>
      <c r="Q103" s="31">
        <v>10.734999999999999</v>
      </c>
      <c r="S103" s="2" t="s">
        <v>1</v>
      </c>
      <c r="T103" t="str">
        <f>IF(Tabla2[[#This Row],[SERIE ]]="22SD004C","BODEGA",IF(Tabla2[[#This Row],[SERIE ]]="21DS000T","CASA MATRIZ","SUCURSAL"))</f>
        <v>SUCURSAL</v>
      </c>
    </row>
    <row r="104" spans="1:20" hidden="1" x14ac:dyDescent="0.25">
      <c r="A104" t="s">
        <v>8793</v>
      </c>
      <c r="B104" s="38">
        <v>45642</v>
      </c>
      <c r="C104" s="2" t="s">
        <v>1</v>
      </c>
      <c r="D104" s="2" t="s">
        <v>0</v>
      </c>
      <c r="E104" s="2" t="s">
        <v>9791</v>
      </c>
      <c r="F104" s="2" t="s">
        <v>9792</v>
      </c>
      <c r="G104" s="32">
        <v>4597</v>
      </c>
      <c r="H104" s="36">
        <v>4597</v>
      </c>
      <c r="I104" s="37" t="s">
        <v>7473</v>
      </c>
      <c r="J104" s="31" t="s">
        <v>7472</v>
      </c>
      <c r="K104" s="2">
        <v>0</v>
      </c>
      <c r="L104" s="2">
        <v>0</v>
      </c>
      <c r="M104" s="31">
        <v>0</v>
      </c>
      <c r="N104" s="2">
        <v>0</v>
      </c>
      <c r="O104" s="2">
        <v>0</v>
      </c>
      <c r="P104" s="2">
        <v>0</v>
      </c>
      <c r="Q104" s="31">
        <v>0</v>
      </c>
      <c r="S104" s="2" t="s">
        <v>1</v>
      </c>
      <c r="T104" t="str">
        <f>IF(Tabla2[[#This Row],[SERIE ]]="22SD004C","BODEGA",IF(Tabla2[[#This Row],[SERIE ]]="21DS000T","CASA MATRIZ","SUCURSAL"))</f>
        <v>SUCURSAL</v>
      </c>
    </row>
    <row r="105" spans="1:20" x14ac:dyDescent="0.25">
      <c r="A105" t="s">
        <v>8793</v>
      </c>
      <c r="B105" s="38">
        <v>45642</v>
      </c>
      <c r="C105" s="2" t="s">
        <v>1</v>
      </c>
      <c r="D105" s="2" t="s">
        <v>0</v>
      </c>
      <c r="E105" s="2" t="s">
        <v>9791</v>
      </c>
      <c r="F105" s="2" t="s">
        <v>9792</v>
      </c>
      <c r="G105" s="32">
        <v>4596</v>
      </c>
      <c r="H105" s="36">
        <v>4596</v>
      </c>
      <c r="I105" s="37" t="s">
        <v>5592</v>
      </c>
      <c r="J105" s="31" t="s">
        <v>5593</v>
      </c>
      <c r="K105" s="2">
        <v>0</v>
      </c>
      <c r="L105" s="2">
        <v>0</v>
      </c>
      <c r="M105" s="31">
        <v>65</v>
      </c>
      <c r="N105" s="2">
        <v>8.4500000000000011</v>
      </c>
      <c r="O105" s="2">
        <v>0</v>
      </c>
      <c r="P105" s="2">
        <v>0</v>
      </c>
      <c r="Q105" s="31">
        <v>73.45</v>
      </c>
      <c r="S105" s="2" t="s">
        <v>1</v>
      </c>
      <c r="T105" t="str">
        <f>IF(Tabla2[[#This Row],[SERIE ]]="22SD004C","BODEGA",IF(Tabla2[[#This Row],[SERIE ]]="21DS000T","CASA MATRIZ","SUCURSAL"))</f>
        <v>SUCURSAL</v>
      </c>
    </row>
    <row r="106" spans="1:20" x14ac:dyDescent="0.25">
      <c r="A106" t="s">
        <v>8793</v>
      </c>
      <c r="B106" s="38">
        <v>45642</v>
      </c>
      <c r="C106" s="2" t="s">
        <v>1</v>
      </c>
      <c r="D106" s="2" t="s">
        <v>0</v>
      </c>
      <c r="E106" s="2" t="s">
        <v>9791</v>
      </c>
      <c r="F106" s="2" t="s">
        <v>9792</v>
      </c>
      <c r="G106" s="32">
        <v>4595</v>
      </c>
      <c r="H106" s="36">
        <v>4595</v>
      </c>
      <c r="I106" s="37" t="s">
        <v>5592</v>
      </c>
      <c r="J106" s="31" t="s">
        <v>5593</v>
      </c>
      <c r="K106" s="2">
        <v>0</v>
      </c>
      <c r="L106" s="2">
        <v>0</v>
      </c>
      <c r="M106" s="31">
        <v>68.099999999999994</v>
      </c>
      <c r="N106" s="2">
        <v>8.8529999999999998</v>
      </c>
      <c r="O106" s="2">
        <v>0</v>
      </c>
      <c r="P106" s="2">
        <v>0</v>
      </c>
      <c r="Q106" s="31">
        <v>76.952999999999989</v>
      </c>
      <c r="S106" s="2" t="s">
        <v>1</v>
      </c>
      <c r="T106" t="str">
        <f>IF(Tabla2[[#This Row],[SERIE ]]="22SD004C","BODEGA",IF(Tabla2[[#This Row],[SERIE ]]="21DS000T","CASA MATRIZ","SUCURSAL"))</f>
        <v>SUCURSAL</v>
      </c>
    </row>
    <row r="107" spans="1:20" x14ac:dyDescent="0.25">
      <c r="A107" t="s">
        <v>8793</v>
      </c>
      <c r="B107" s="38">
        <v>45642</v>
      </c>
      <c r="C107" s="2" t="s">
        <v>1</v>
      </c>
      <c r="D107" s="2" t="s">
        <v>0</v>
      </c>
      <c r="E107" s="2" t="s">
        <v>9791</v>
      </c>
      <c r="F107" s="2" t="s">
        <v>9792</v>
      </c>
      <c r="G107" s="32">
        <v>4594</v>
      </c>
      <c r="H107" s="36">
        <v>4594</v>
      </c>
      <c r="I107" s="37" t="s">
        <v>46</v>
      </c>
      <c r="J107" s="31" t="s">
        <v>6010</v>
      </c>
      <c r="K107" s="2">
        <v>0</v>
      </c>
      <c r="L107" s="2">
        <v>0</v>
      </c>
      <c r="M107" s="31">
        <v>20</v>
      </c>
      <c r="N107" s="2">
        <v>2.6</v>
      </c>
      <c r="O107" s="2">
        <v>0</v>
      </c>
      <c r="P107" s="2">
        <v>0</v>
      </c>
      <c r="Q107" s="31">
        <v>22.6</v>
      </c>
      <c r="S107" s="2" t="s">
        <v>1</v>
      </c>
      <c r="T107" t="str">
        <f>IF(Tabla2[[#This Row],[SERIE ]]="22SD004C","BODEGA",IF(Tabla2[[#This Row],[SERIE ]]="21DS000T","CASA MATRIZ","SUCURSAL"))</f>
        <v>SUCURSAL</v>
      </c>
    </row>
    <row r="108" spans="1:20" x14ac:dyDescent="0.25">
      <c r="A108" t="s">
        <v>8793</v>
      </c>
      <c r="B108" s="38">
        <v>45642</v>
      </c>
      <c r="C108" s="2" t="s">
        <v>1</v>
      </c>
      <c r="D108" s="2" t="s">
        <v>0</v>
      </c>
      <c r="E108" s="2" t="s">
        <v>9791</v>
      </c>
      <c r="F108" s="2" t="s">
        <v>9792</v>
      </c>
      <c r="G108" s="32">
        <v>4593</v>
      </c>
      <c r="H108" s="36">
        <v>4593</v>
      </c>
      <c r="I108" s="37"/>
      <c r="J108" s="31" t="s">
        <v>11383</v>
      </c>
      <c r="K108" s="2">
        <v>0</v>
      </c>
      <c r="L108" s="2">
        <v>0</v>
      </c>
      <c r="M108" s="31">
        <v>47.79</v>
      </c>
      <c r="N108" s="2">
        <v>6.2126999999999999</v>
      </c>
      <c r="O108" s="2">
        <v>0</v>
      </c>
      <c r="P108" s="2">
        <v>0</v>
      </c>
      <c r="Q108" s="31">
        <v>54.002699999999997</v>
      </c>
      <c r="R108" s="2" t="s">
        <v>11382</v>
      </c>
      <c r="S108" s="2" t="s">
        <v>1</v>
      </c>
      <c r="T108" t="str">
        <f>IF(Tabla2[[#This Row],[SERIE ]]="22SD004C","BODEGA",IF(Tabla2[[#This Row],[SERIE ]]="21DS000T","CASA MATRIZ","SUCURSAL"))</f>
        <v>SUCURSAL</v>
      </c>
    </row>
    <row r="109" spans="1:20" x14ac:dyDescent="0.25">
      <c r="A109" t="s">
        <v>8793</v>
      </c>
      <c r="B109" s="38">
        <v>45642</v>
      </c>
      <c r="C109" s="2" t="s">
        <v>1</v>
      </c>
      <c r="D109" s="2" t="s">
        <v>0</v>
      </c>
      <c r="E109" s="2" t="s">
        <v>9791</v>
      </c>
      <c r="F109" s="2" t="s">
        <v>9792</v>
      </c>
      <c r="G109" s="32">
        <v>4592</v>
      </c>
      <c r="H109" s="36">
        <v>4592</v>
      </c>
      <c r="I109" s="37" t="s">
        <v>11380</v>
      </c>
      <c r="J109" s="31" t="s">
        <v>11381</v>
      </c>
      <c r="K109" s="2">
        <v>0</v>
      </c>
      <c r="L109" s="2">
        <v>0</v>
      </c>
      <c r="M109" s="31">
        <v>150</v>
      </c>
      <c r="N109" s="2">
        <v>19.5</v>
      </c>
      <c r="O109" s="2">
        <v>0</v>
      </c>
      <c r="P109" s="2">
        <v>0</v>
      </c>
      <c r="Q109" s="31">
        <v>169.5</v>
      </c>
      <c r="S109" s="2" t="s">
        <v>1</v>
      </c>
      <c r="T109" t="str">
        <f>IF(Tabla2[[#This Row],[SERIE ]]="22SD004C","BODEGA",IF(Tabla2[[#This Row],[SERIE ]]="21DS000T","CASA MATRIZ","SUCURSAL"))</f>
        <v>SUCURSAL</v>
      </c>
    </row>
    <row r="110" spans="1:20" x14ac:dyDescent="0.25">
      <c r="A110" t="s">
        <v>8793</v>
      </c>
      <c r="B110" s="38">
        <v>45642</v>
      </c>
      <c r="C110" s="2" t="s">
        <v>1</v>
      </c>
      <c r="D110" s="2" t="s">
        <v>0</v>
      </c>
      <c r="E110" s="2" t="s">
        <v>9791</v>
      </c>
      <c r="F110" s="2" t="s">
        <v>9792</v>
      </c>
      <c r="G110" s="32">
        <v>4591</v>
      </c>
      <c r="H110" s="36">
        <v>4591</v>
      </c>
      <c r="I110" s="37" t="s">
        <v>8985</v>
      </c>
      <c r="J110" s="31" t="s">
        <v>8986</v>
      </c>
      <c r="K110" s="2">
        <v>0</v>
      </c>
      <c r="L110" s="2">
        <v>0</v>
      </c>
      <c r="M110" s="31">
        <v>35.4</v>
      </c>
      <c r="N110" s="2">
        <v>4.6020000000000003</v>
      </c>
      <c r="O110" s="2">
        <v>0</v>
      </c>
      <c r="P110" s="2">
        <v>0</v>
      </c>
      <c r="Q110" s="31">
        <v>40.001999999999995</v>
      </c>
      <c r="S110" s="2" t="s">
        <v>1</v>
      </c>
      <c r="T110" t="str">
        <f>IF(Tabla2[[#This Row],[SERIE ]]="22SD004C","BODEGA",IF(Tabla2[[#This Row],[SERIE ]]="21DS000T","CASA MATRIZ","SUCURSAL"))</f>
        <v>SUCURSAL</v>
      </c>
    </row>
    <row r="111" spans="1:20" x14ac:dyDescent="0.25">
      <c r="A111" t="s">
        <v>8793</v>
      </c>
      <c r="B111" s="38">
        <v>45642</v>
      </c>
      <c r="C111" s="2" t="s">
        <v>1</v>
      </c>
      <c r="D111" s="2" t="s">
        <v>0</v>
      </c>
      <c r="E111" s="2" t="s">
        <v>9791</v>
      </c>
      <c r="F111" s="2" t="s">
        <v>9792</v>
      </c>
      <c r="G111" s="32">
        <v>4590</v>
      </c>
      <c r="H111" s="36">
        <v>4590</v>
      </c>
      <c r="I111" s="37" t="s">
        <v>10794</v>
      </c>
      <c r="J111" s="31" t="s">
        <v>10795</v>
      </c>
      <c r="K111" s="2">
        <v>0</v>
      </c>
      <c r="L111" s="2">
        <v>0</v>
      </c>
      <c r="M111" s="31">
        <v>6</v>
      </c>
      <c r="N111" s="2">
        <v>0.78</v>
      </c>
      <c r="O111" s="2">
        <v>0</v>
      </c>
      <c r="P111" s="2">
        <v>0</v>
      </c>
      <c r="Q111" s="31">
        <v>6.78</v>
      </c>
      <c r="S111" s="2" t="s">
        <v>1</v>
      </c>
      <c r="T111" t="str">
        <f>IF(Tabla2[[#This Row],[SERIE ]]="22SD004C","BODEGA",IF(Tabla2[[#This Row],[SERIE ]]="21DS000T","CASA MATRIZ","SUCURSAL"))</f>
        <v>SUCURSAL</v>
      </c>
    </row>
    <row r="112" spans="1:20" x14ac:dyDescent="0.25">
      <c r="A112" t="s">
        <v>8793</v>
      </c>
      <c r="B112" s="38">
        <v>45640</v>
      </c>
      <c r="C112" s="2" t="s">
        <v>1</v>
      </c>
      <c r="D112" s="2" t="s">
        <v>0</v>
      </c>
      <c r="E112" s="2" t="s">
        <v>9791</v>
      </c>
      <c r="F112" s="2" t="s">
        <v>9792</v>
      </c>
      <c r="G112" s="32">
        <v>4589</v>
      </c>
      <c r="H112" s="36">
        <v>4589</v>
      </c>
      <c r="I112" s="37" t="s">
        <v>6281</v>
      </c>
      <c r="J112" s="31" t="s">
        <v>6282</v>
      </c>
      <c r="K112" s="2">
        <v>0</v>
      </c>
      <c r="L112" s="2">
        <v>0</v>
      </c>
      <c r="M112" s="31">
        <v>20</v>
      </c>
      <c r="N112" s="2">
        <v>2.6</v>
      </c>
      <c r="O112" s="2">
        <v>0</v>
      </c>
      <c r="P112" s="2">
        <v>0</v>
      </c>
      <c r="Q112" s="31">
        <v>22.6</v>
      </c>
      <c r="S112" s="2" t="s">
        <v>1</v>
      </c>
      <c r="T112" t="str">
        <f>IF(Tabla2[[#This Row],[SERIE ]]="22SD004C","BODEGA",IF(Tabla2[[#This Row],[SERIE ]]="21DS000T","CASA MATRIZ","SUCURSAL"))</f>
        <v>SUCURSAL</v>
      </c>
    </row>
    <row r="113" spans="1:20" x14ac:dyDescent="0.25">
      <c r="A113" t="s">
        <v>8793</v>
      </c>
      <c r="B113" s="38">
        <v>45640</v>
      </c>
      <c r="C113" s="2" t="s">
        <v>1</v>
      </c>
      <c r="D113" s="2" t="s">
        <v>0</v>
      </c>
      <c r="E113" s="2" t="s">
        <v>9791</v>
      </c>
      <c r="F113" s="2" t="s">
        <v>9792</v>
      </c>
      <c r="G113" s="32">
        <v>4588</v>
      </c>
      <c r="H113" s="36">
        <v>4588</v>
      </c>
      <c r="I113" s="37"/>
      <c r="J113" s="31" t="s">
        <v>9808</v>
      </c>
      <c r="K113" s="2">
        <v>0</v>
      </c>
      <c r="L113" s="2">
        <v>0</v>
      </c>
      <c r="M113" s="31">
        <v>3.75</v>
      </c>
      <c r="N113" s="2">
        <v>0.48750000000000004</v>
      </c>
      <c r="O113" s="2">
        <v>0</v>
      </c>
      <c r="P113" s="2">
        <v>0</v>
      </c>
      <c r="Q113" s="31">
        <v>4.2374999999999998</v>
      </c>
      <c r="R113" s="2" t="s">
        <v>9807</v>
      </c>
      <c r="S113" s="2" t="s">
        <v>1</v>
      </c>
      <c r="T113" t="str">
        <f>IF(Tabla2[[#This Row],[SERIE ]]="22SD004C","BODEGA",IF(Tabla2[[#This Row],[SERIE ]]="21DS000T","CASA MATRIZ","SUCURSAL"))</f>
        <v>SUCURSAL</v>
      </c>
    </row>
    <row r="114" spans="1:20" x14ac:dyDescent="0.25">
      <c r="A114" t="s">
        <v>8793</v>
      </c>
      <c r="B114" s="38">
        <v>45640</v>
      </c>
      <c r="C114" s="2" t="s">
        <v>1</v>
      </c>
      <c r="D114" s="2" t="s">
        <v>0</v>
      </c>
      <c r="E114" s="2" t="s">
        <v>9791</v>
      </c>
      <c r="F114" s="2" t="s">
        <v>9792</v>
      </c>
      <c r="G114" s="32">
        <v>4587</v>
      </c>
      <c r="H114" s="36">
        <v>4587</v>
      </c>
      <c r="I114" s="37"/>
      <c r="J114" s="31" t="s">
        <v>11379</v>
      </c>
      <c r="K114" s="2">
        <v>0</v>
      </c>
      <c r="L114" s="2">
        <v>0</v>
      </c>
      <c r="M114" s="31">
        <v>70</v>
      </c>
      <c r="N114" s="2">
        <v>9.1</v>
      </c>
      <c r="O114" s="2">
        <v>0</v>
      </c>
      <c r="P114" s="2">
        <v>0</v>
      </c>
      <c r="Q114" s="31">
        <v>79.099999999999994</v>
      </c>
      <c r="R114" s="2" t="s">
        <v>11378</v>
      </c>
      <c r="S114" s="2" t="s">
        <v>1</v>
      </c>
      <c r="T114" t="str">
        <f>IF(Tabla2[[#This Row],[SERIE ]]="22SD004C","BODEGA",IF(Tabla2[[#This Row],[SERIE ]]="21DS000T","CASA MATRIZ","SUCURSAL"))</f>
        <v>SUCURSAL</v>
      </c>
    </row>
    <row r="115" spans="1:20" x14ac:dyDescent="0.25">
      <c r="A115" t="s">
        <v>8793</v>
      </c>
      <c r="B115" s="38">
        <v>45640</v>
      </c>
      <c r="C115" s="2" t="s">
        <v>1</v>
      </c>
      <c r="D115" s="2" t="s">
        <v>0</v>
      </c>
      <c r="E115" s="2" t="s">
        <v>9791</v>
      </c>
      <c r="F115" s="2" t="s">
        <v>9792</v>
      </c>
      <c r="G115" s="32">
        <v>4586</v>
      </c>
      <c r="H115" s="36">
        <v>4586</v>
      </c>
      <c r="I115" s="37" t="s">
        <v>9864</v>
      </c>
      <c r="J115" s="31" t="s">
        <v>9865</v>
      </c>
      <c r="K115" s="2">
        <v>0</v>
      </c>
      <c r="L115" s="2">
        <v>0</v>
      </c>
      <c r="M115" s="31">
        <v>45.47</v>
      </c>
      <c r="N115" s="2">
        <v>5.9111000000000002</v>
      </c>
      <c r="O115" s="2">
        <v>0</v>
      </c>
      <c r="P115" s="2">
        <v>0</v>
      </c>
      <c r="Q115" s="31">
        <v>51.381099999999996</v>
      </c>
      <c r="S115" s="2" t="s">
        <v>1</v>
      </c>
      <c r="T115" t="str">
        <f>IF(Tabla2[[#This Row],[SERIE ]]="22SD004C","BODEGA",IF(Tabla2[[#This Row],[SERIE ]]="21DS000T","CASA MATRIZ","SUCURSAL"))</f>
        <v>SUCURSAL</v>
      </c>
    </row>
    <row r="116" spans="1:20" x14ac:dyDescent="0.25">
      <c r="A116" t="s">
        <v>8793</v>
      </c>
      <c r="B116" s="38">
        <v>45640</v>
      </c>
      <c r="C116" s="2" t="s">
        <v>1</v>
      </c>
      <c r="D116" s="2" t="s">
        <v>0</v>
      </c>
      <c r="E116" s="2" t="s">
        <v>9791</v>
      </c>
      <c r="F116" s="2" t="s">
        <v>9792</v>
      </c>
      <c r="G116" s="32">
        <v>4585</v>
      </c>
      <c r="H116" s="36">
        <v>4585</v>
      </c>
      <c r="I116" s="37" t="s">
        <v>6299</v>
      </c>
      <c r="J116" s="31" t="s">
        <v>6300</v>
      </c>
      <c r="K116" s="2">
        <v>0</v>
      </c>
      <c r="L116" s="2">
        <v>0</v>
      </c>
      <c r="M116" s="31">
        <v>16</v>
      </c>
      <c r="N116" s="2">
        <v>2.08</v>
      </c>
      <c r="O116" s="2">
        <v>0</v>
      </c>
      <c r="P116" s="2">
        <v>0</v>
      </c>
      <c r="Q116" s="31">
        <v>18.079999999999998</v>
      </c>
      <c r="S116" s="2" t="s">
        <v>1</v>
      </c>
      <c r="T116" t="str">
        <f>IF(Tabla2[[#This Row],[SERIE ]]="22SD004C","BODEGA",IF(Tabla2[[#This Row],[SERIE ]]="21DS000T","CASA MATRIZ","SUCURSAL"))</f>
        <v>SUCURSAL</v>
      </c>
    </row>
    <row r="117" spans="1:20" x14ac:dyDescent="0.25">
      <c r="A117" t="s">
        <v>8793</v>
      </c>
      <c r="B117" s="38">
        <v>45639</v>
      </c>
      <c r="C117" s="2" t="s">
        <v>1</v>
      </c>
      <c r="D117" s="2" t="s">
        <v>0</v>
      </c>
      <c r="E117" s="2" t="s">
        <v>9791</v>
      </c>
      <c r="F117" s="2" t="s">
        <v>9792</v>
      </c>
      <c r="G117" s="32">
        <v>4584</v>
      </c>
      <c r="H117" s="36">
        <v>4584</v>
      </c>
      <c r="I117" s="37" t="s">
        <v>3481</v>
      </c>
      <c r="J117" s="31" t="s">
        <v>3482</v>
      </c>
      <c r="K117" s="2">
        <v>0</v>
      </c>
      <c r="L117" s="2">
        <v>0</v>
      </c>
      <c r="M117" s="31">
        <v>30</v>
      </c>
      <c r="N117" s="2">
        <v>3.9000000000000004</v>
      </c>
      <c r="O117" s="2">
        <v>0</v>
      </c>
      <c r="P117" s="2">
        <v>0</v>
      </c>
      <c r="Q117" s="31">
        <v>33.9</v>
      </c>
      <c r="S117" s="2" t="s">
        <v>1</v>
      </c>
      <c r="T117" t="str">
        <f>IF(Tabla2[[#This Row],[SERIE ]]="22SD004C","BODEGA",IF(Tabla2[[#This Row],[SERIE ]]="21DS000T","CASA MATRIZ","SUCURSAL"))</f>
        <v>SUCURSAL</v>
      </c>
    </row>
    <row r="118" spans="1:20" x14ac:dyDescent="0.25">
      <c r="A118" t="s">
        <v>8793</v>
      </c>
      <c r="B118" s="38">
        <v>45639</v>
      </c>
      <c r="C118" s="2" t="s">
        <v>1</v>
      </c>
      <c r="D118" s="2" t="s">
        <v>0</v>
      </c>
      <c r="E118" s="2" t="s">
        <v>9791</v>
      </c>
      <c r="F118" s="2" t="s">
        <v>9792</v>
      </c>
      <c r="G118" s="32">
        <v>4583</v>
      </c>
      <c r="H118" s="36">
        <v>4583</v>
      </c>
      <c r="I118" s="37" t="s">
        <v>46</v>
      </c>
      <c r="J118" s="31" t="s">
        <v>6010</v>
      </c>
      <c r="K118" s="2">
        <v>0</v>
      </c>
      <c r="L118" s="2">
        <v>0</v>
      </c>
      <c r="M118" s="31">
        <v>176</v>
      </c>
      <c r="N118" s="2">
        <v>22.880000000000003</v>
      </c>
      <c r="O118" s="2">
        <v>0</v>
      </c>
      <c r="P118" s="2">
        <v>0</v>
      </c>
      <c r="Q118" s="31">
        <v>198.88</v>
      </c>
      <c r="S118" s="2" t="s">
        <v>1</v>
      </c>
      <c r="T118" t="str">
        <f>IF(Tabla2[[#This Row],[SERIE ]]="22SD004C","BODEGA",IF(Tabla2[[#This Row],[SERIE ]]="21DS000T","CASA MATRIZ","SUCURSAL"))</f>
        <v>SUCURSAL</v>
      </c>
    </row>
    <row r="119" spans="1:20" x14ac:dyDescent="0.25">
      <c r="A119" t="s">
        <v>8793</v>
      </c>
      <c r="B119" s="38">
        <v>45639</v>
      </c>
      <c r="C119" s="2" t="s">
        <v>1</v>
      </c>
      <c r="D119" s="2" t="s">
        <v>0</v>
      </c>
      <c r="E119" s="2" t="s">
        <v>9791</v>
      </c>
      <c r="F119" s="2" t="s">
        <v>9792</v>
      </c>
      <c r="G119" s="32">
        <v>4582</v>
      </c>
      <c r="H119" s="36">
        <v>4582</v>
      </c>
      <c r="I119" s="37" t="s">
        <v>9868</v>
      </c>
      <c r="J119" s="31" t="s">
        <v>9826</v>
      </c>
      <c r="K119" s="2">
        <v>0</v>
      </c>
      <c r="L119" s="2">
        <v>0</v>
      </c>
      <c r="M119" s="31">
        <v>10.4</v>
      </c>
      <c r="N119" s="2">
        <v>1.3520000000000001</v>
      </c>
      <c r="O119" s="2">
        <v>0</v>
      </c>
      <c r="P119" s="2">
        <v>0</v>
      </c>
      <c r="Q119" s="31">
        <v>11.752000000000001</v>
      </c>
      <c r="S119" s="2" t="s">
        <v>1</v>
      </c>
      <c r="T119" t="str">
        <f>IF(Tabla2[[#This Row],[SERIE ]]="22SD004C","BODEGA",IF(Tabla2[[#This Row],[SERIE ]]="21DS000T","CASA MATRIZ","SUCURSAL"))</f>
        <v>SUCURSAL</v>
      </c>
    </row>
    <row r="120" spans="1:20" x14ac:dyDescent="0.25">
      <c r="A120" t="s">
        <v>8793</v>
      </c>
      <c r="B120" s="38">
        <v>45639</v>
      </c>
      <c r="C120" s="2" t="s">
        <v>1</v>
      </c>
      <c r="D120" s="2" t="s">
        <v>0</v>
      </c>
      <c r="E120" s="2" t="s">
        <v>9791</v>
      </c>
      <c r="F120" s="2" t="s">
        <v>9792</v>
      </c>
      <c r="G120" s="32">
        <v>4581</v>
      </c>
      <c r="H120" s="36">
        <v>4581</v>
      </c>
      <c r="I120" s="37" t="s">
        <v>9868</v>
      </c>
      <c r="J120" s="31" t="s">
        <v>9826</v>
      </c>
      <c r="K120" s="2">
        <v>0</v>
      </c>
      <c r="L120" s="2">
        <v>0</v>
      </c>
      <c r="M120" s="31">
        <v>50</v>
      </c>
      <c r="N120" s="2">
        <v>6.5</v>
      </c>
      <c r="O120" s="2">
        <v>0</v>
      </c>
      <c r="P120" s="2">
        <v>0</v>
      </c>
      <c r="Q120" s="31">
        <v>56.5</v>
      </c>
      <c r="S120" s="2" t="s">
        <v>1</v>
      </c>
      <c r="T120" t="str">
        <f>IF(Tabla2[[#This Row],[SERIE ]]="22SD004C","BODEGA",IF(Tabla2[[#This Row],[SERIE ]]="21DS000T","CASA MATRIZ","SUCURSAL"))</f>
        <v>SUCURSAL</v>
      </c>
    </row>
    <row r="121" spans="1:20" x14ac:dyDescent="0.25">
      <c r="A121" t="s">
        <v>8793</v>
      </c>
      <c r="B121" s="38">
        <v>45639</v>
      </c>
      <c r="C121" s="2" t="s">
        <v>1</v>
      </c>
      <c r="D121" s="2" t="s">
        <v>0</v>
      </c>
      <c r="E121" s="2" t="s">
        <v>9791</v>
      </c>
      <c r="F121" s="2" t="s">
        <v>9792</v>
      </c>
      <c r="G121" s="32">
        <v>4580</v>
      </c>
      <c r="H121" s="36">
        <v>4580</v>
      </c>
      <c r="I121" s="37" t="s">
        <v>1614</v>
      </c>
      <c r="J121" s="31" t="s">
        <v>1615</v>
      </c>
      <c r="K121" s="2">
        <v>0</v>
      </c>
      <c r="L121" s="2">
        <v>0</v>
      </c>
      <c r="M121" s="31">
        <v>26.77</v>
      </c>
      <c r="N121" s="2">
        <v>3.4801000000000002</v>
      </c>
      <c r="O121" s="2">
        <v>0</v>
      </c>
      <c r="P121" s="2">
        <v>0</v>
      </c>
      <c r="Q121" s="31">
        <v>30.2501</v>
      </c>
      <c r="S121" s="2" t="s">
        <v>1</v>
      </c>
      <c r="T121" t="str">
        <f>IF(Tabla2[[#This Row],[SERIE ]]="22SD004C","BODEGA",IF(Tabla2[[#This Row],[SERIE ]]="21DS000T","CASA MATRIZ","SUCURSAL"))</f>
        <v>SUCURSAL</v>
      </c>
    </row>
    <row r="122" spans="1:20" x14ac:dyDescent="0.25">
      <c r="A122" t="s">
        <v>8793</v>
      </c>
      <c r="B122" s="38">
        <v>45639</v>
      </c>
      <c r="C122" s="2" t="s">
        <v>1</v>
      </c>
      <c r="D122" s="2" t="s">
        <v>0</v>
      </c>
      <c r="E122" s="2" t="s">
        <v>9791</v>
      </c>
      <c r="F122" s="2" t="s">
        <v>9792</v>
      </c>
      <c r="G122" s="32">
        <v>4579</v>
      </c>
      <c r="H122" s="36">
        <v>4579</v>
      </c>
      <c r="I122" s="37" t="s">
        <v>2120</v>
      </c>
      <c r="J122" s="31" t="s">
        <v>2121</v>
      </c>
      <c r="K122" s="2">
        <v>0</v>
      </c>
      <c r="L122" s="2">
        <v>0</v>
      </c>
      <c r="M122" s="31">
        <v>3.54</v>
      </c>
      <c r="N122" s="2">
        <v>0.4602</v>
      </c>
      <c r="O122" s="2">
        <v>0</v>
      </c>
      <c r="P122" s="2">
        <v>0</v>
      </c>
      <c r="Q122" s="31">
        <v>4.0002000000000004</v>
      </c>
      <c r="S122" s="2" t="s">
        <v>1</v>
      </c>
      <c r="T122" t="str">
        <f>IF(Tabla2[[#This Row],[SERIE ]]="22SD004C","BODEGA",IF(Tabla2[[#This Row],[SERIE ]]="21DS000T","CASA MATRIZ","SUCURSAL"))</f>
        <v>SUCURSAL</v>
      </c>
    </row>
    <row r="123" spans="1:20" x14ac:dyDescent="0.25">
      <c r="A123" t="s">
        <v>8793</v>
      </c>
      <c r="B123" s="38">
        <v>45639</v>
      </c>
      <c r="C123" s="2" t="s">
        <v>1</v>
      </c>
      <c r="D123" s="2" t="s">
        <v>0</v>
      </c>
      <c r="E123" s="2" t="s">
        <v>9791</v>
      </c>
      <c r="F123" s="2" t="s">
        <v>9792</v>
      </c>
      <c r="G123" s="32">
        <v>4578</v>
      </c>
      <c r="H123" s="36">
        <v>4578</v>
      </c>
      <c r="I123" s="37" t="s">
        <v>49</v>
      </c>
      <c r="J123" s="31" t="s">
        <v>2228</v>
      </c>
      <c r="K123" s="2">
        <v>0</v>
      </c>
      <c r="L123" s="2">
        <v>0</v>
      </c>
      <c r="M123" s="31">
        <v>50</v>
      </c>
      <c r="N123" s="2">
        <v>6.5</v>
      </c>
      <c r="O123" s="2">
        <v>0</v>
      </c>
      <c r="P123" s="2">
        <v>0</v>
      </c>
      <c r="Q123" s="31">
        <v>56.5</v>
      </c>
      <c r="S123" s="2" t="s">
        <v>1</v>
      </c>
      <c r="T123" t="str">
        <f>IF(Tabla2[[#This Row],[SERIE ]]="22SD004C","BODEGA",IF(Tabla2[[#This Row],[SERIE ]]="21DS000T","CASA MATRIZ","SUCURSAL"))</f>
        <v>SUCURSAL</v>
      </c>
    </row>
    <row r="124" spans="1:20" x14ac:dyDescent="0.25">
      <c r="A124" t="s">
        <v>8793</v>
      </c>
      <c r="B124" s="38">
        <v>45639</v>
      </c>
      <c r="C124" s="2" t="s">
        <v>1</v>
      </c>
      <c r="D124" s="2" t="s">
        <v>0</v>
      </c>
      <c r="E124" s="2" t="s">
        <v>9791</v>
      </c>
      <c r="F124" s="2" t="s">
        <v>9792</v>
      </c>
      <c r="G124" s="32">
        <v>4577</v>
      </c>
      <c r="H124" s="36">
        <v>4577</v>
      </c>
      <c r="I124" s="37" t="s">
        <v>10271</v>
      </c>
      <c r="J124" s="31" t="s">
        <v>10272</v>
      </c>
      <c r="K124" s="2">
        <v>0</v>
      </c>
      <c r="L124" s="2">
        <v>0</v>
      </c>
      <c r="M124" s="31">
        <v>17.7</v>
      </c>
      <c r="N124" s="2">
        <v>2.3010000000000002</v>
      </c>
      <c r="O124" s="2">
        <v>0</v>
      </c>
      <c r="P124" s="2">
        <v>0</v>
      </c>
      <c r="Q124" s="31">
        <v>20.000999999999998</v>
      </c>
      <c r="S124" s="2" t="s">
        <v>1</v>
      </c>
      <c r="T124" t="str">
        <f>IF(Tabla2[[#This Row],[SERIE ]]="22SD004C","BODEGA",IF(Tabla2[[#This Row],[SERIE ]]="21DS000T","CASA MATRIZ","SUCURSAL"))</f>
        <v>SUCURSAL</v>
      </c>
    </row>
    <row r="125" spans="1:20" x14ac:dyDescent="0.25">
      <c r="A125" t="s">
        <v>8793</v>
      </c>
      <c r="B125" s="38">
        <v>45639</v>
      </c>
      <c r="C125" s="2" t="s">
        <v>1</v>
      </c>
      <c r="D125" s="2" t="s">
        <v>0</v>
      </c>
      <c r="E125" s="2" t="s">
        <v>9791</v>
      </c>
      <c r="F125" s="2" t="s">
        <v>9792</v>
      </c>
      <c r="G125" s="32">
        <v>4576</v>
      </c>
      <c r="H125" s="36">
        <v>4576</v>
      </c>
      <c r="I125" s="37" t="s">
        <v>46</v>
      </c>
      <c r="J125" s="31" t="s">
        <v>6010</v>
      </c>
      <c r="K125" s="2">
        <v>0</v>
      </c>
      <c r="L125" s="2">
        <v>0</v>
      </c>
      <c r="M125" s="31">
        <v>3.54</v>
      </c>
      <c r="N125" s="2">
        <v>0.4602</v>
      </c>
      <c r="O125" s="2">
        <v>0</v>
      </c>
      <c r="P125" s="2">
        <v>0</v>
      </c>
      <c r="Q125" s="31">
        <v>4.0002000000000004</v>
      </c>
      <c r="S125" s="2" t="s">
        <v>1</v>
      </c>
      <c r="T125" t="str">
        <f>IF(Tabla2[[#This Row],[SERIE ]]="22SD004C","BODEGA",IF(Tabla2[[#This Row],[SERIE ]]="21DS000T","CASA MATRIZ","SUCURSAL"))</f>
        <v>SUCURSAL</v>
      </c>
    </row>
    <row r="126" spans="1:20" hidden="1" x14ac:dyDescent="0.25">
      <c r="A126" t="s">
        <v>8793</v>
      </c>
      <c r="B126" s="38">
        <v>45639</v>
      </c>
      <c r="C126" s="2" t="s">
        <v>1</v>
      </c>
      <c r="D126" s="2" t="s">
        <v>0</v>
      </c>
      <c r="E126" s="2" t="s">
        <v>9791</v>
      </c>
      <c r="F126" s="2" t="s">
        <v>9792</v>
      </c>
      <c r="G126" s="32">
        <v>4575</v>
      </c>
      <c r="H126" s="36">
        <v>4575</v>
      </c>
      <c r="I126" s="37" t="s">
        <v>7473</v>
      </c>
      <c r="J126" s="31" t="s">
        <v>7472</v>
      </c>
      <c r="K126" s="2">
        <v>0</v>
      </c>
      <c r="L126" s="2">
        <v>0</v>
      </c>
      <c r="M126" s="31">
        <v>0</v>
      </c>
      <c r="N126" s="2">
        <v>0</v>
      </c>
      <c r="O126" s="2">
        <v>0</v>
      </c>
      <c r="P126" s="2">
        <v>0</v>
      </c>
      <c r="Q126" s="31">
        <v>0</v>
      </c>
      <c r="S126" s="2" t="s">
        <v>1</v>
      </c>
      <c r="T126" t="str">
        <f>IF(Tabla2[[#This Row],[SERIE ]]="22SD004C","BODEGA",IF(Tabla2[[#This Row],[SERIE ]]="21DS000T","CASA MATRIZ","SUCURSAL"))</f>
        <v>SUCURSAL</v>
      </c>
    </row>
    <row r="127" spans="1:20" x14ac:dyDescent="0.25">
      <c r="A127" t="s">
        <v>8793</v>
      </c>
      <c r="B127" s="38">
        <v>45639</v>
      </c>
      <c r="C127" s="2" t="s">
        <v>1</v>
      </c>
      <c r="D127" s="2" t="s">
        <v>0</v>
      </c>
      <c r="E127" s="2" t="s">
        <v>9791</v>
      </c>
      <c r="F127" s="2" t="s">
        <v>9792</v>
      </c>
      <c r="G127" s="32">
        <v>4574</v>
      </c>
      <c r="H127" s="36">
        <v>4574</v>
      </c>
      <c r="I127" s="37" t="s">
        <v>11376</v>
      </c>
      <c r="J127" s="31" t="s">
        <v>11377</v>
      </c>
      <c r="K127" s="2">
        <v>0</v>
      </c>
      <c r="L127" s="2">
        <v>0</v>
      </c>
      <c r="M127" s="31">
        <v>36.5</v>
      </c>
      <c r="N127" s="2">
        <v>4.7450000000000001</v>
      </c>
      <c r="O127" s="2">
        <v>0</v>
      </c>
      <c r="P127" s="2">
        <v>0</v>
      </c>
      <c r="Q127" s="31">
        <v>41.244999999999997</v>
      </c>
      <c r="S127" s="2" t="s">
        <v>1</v>
      </c>
      <c r="T127" t="str">
        <f>IF(Tabla2[[#This Row],[SERIE ]]="22SD004C","BODEGA",IF(Tabla2[[#This Row],[SERIE ]]="21DS000T","CASA MATRIZ","SUCURSAL"))</f>
        <v>SUCURSAL</v>
      </c>
    </row>
    <row r="128" spans="1:20" x14ac:dyDescent="0.25">
      <c r="A128" t="s">
        <v>8793</v>
      </c>
      <c r="B128" s="38">
        <v>45639</v>
      </c>
      <c r="C128" s="2" t="s">
        <v>1</v>
      </c>
      <c r="D128" s="2" t="s">
        <v>0</v>
      </c>
      <c r="E128" s="2" t="s">
        <v>9791</v>
      </c>
      <c r="F128" s="2" t="s">
        <v>9792</v>
      </c>
      <c r="G128" s="32">
        <v>4573</v>
      </c>
      <c r="H128" s="36">
        <v>4573</v>
      </c>
      <c r="I128" s="37" t="s">
        <v>9818</v>
      </c>
      <c r="J128" s="31" t="s">
        <v>9819</v>
      </c>
      <c r="K128" s="2">
        <v>0</v>
      </c>
      <c r="L128" s="2">
        <v>0</v>
      </c>
      <c r="M128" s="31">
        <v>45</v>
      </c>
      <c r="N128" s="2">
        <v>5.8500000000000005</v>
      </c>
      <c r="O128" s="2">
        <v>0</v>
      </c>
      <c r="P128" s="2">
        <v>0</v>
      </c>
      <c r="Q128" s="31">
        <v>50.85</v>
      </c>
      <c r="S128" s="2" t="s">
        <v>1</v>
      </c>
      <c r="T128" t="str">
        <f>IF(Tabla2[[#This Row],[SERIE ]]="22SD004C","BODEGA",IF(Tabla2[[#This Row],[SERIE ]]="21DS000T","CASA MATRIZ","SUCURSAL"))</f>
        <v>SUCURSAL</v>
      </c>
    </row>
    <row r="129" spans="1:20" x14ac:dyDescent="0.25">
      <c r="A129" t="s">
        <v>8793</v>
      </c>
      <c r="B129" s="38">
        <v>45639</v>
      </c>
      <c r="C129" s="2" t="s">
        <v>1</v>
      </c>
      <c r="D129" s="2" t="s">
        <v>0</v>
      </c>
      <c r="E129" s="2" t="s">
        <v>9791</v>
      </c>
      <c r="F129" s="2" t="s">
        <v>9792</v>
      </c>
      <c r="G129" s="32">
        <v>4572</v>
      </c>
      <c r="H129" s="36">
        <v>4572</v>
      </c>
      <c r="I129" s="37" t="s">
        <v>6816</v>
      </c>
      <c r="J129" s="31" t="s">
        <v>6817</v>
      </c>
      <c r="K129" s="2">
        <v>0</v>
      </c>
      <c r="L129" s="2">
        <v>0</v>
      </c>
      <c r="M129" s="31">
        <v>52</v>
      </c>
      <c r="N129" s="2">
        <v>6.76</v>
      </c>
      <c r="O129" s="2">
        <v>0</v>
      </c>
      <c r="P129" s="2">
        <v>0</v>
      </c>
      <c r="Q129" s="31">
        <v>58.76</v>
      </c>
      <c r="S129" s="2" t="s">
        <v>1</v>
      </c>
      <c r="T129" t="str">
        <f>IF(Tabla2[[#This Row],[SERIE ]]="22SD004C","BODEGA",IF(Tabla2[[#This Row],[SERIE ]]="21DS000T","CASA MATRIZ","SUCURSAL"))</f>
        <v>SUCURSAL</v>
      </c>
    </row>
    <row r="130" spans="1:20" x14ac:dyDescent="0.25">
      <c r="A130" t="s">
        <v>8793</v>
      </c>
      <c r="B130" s="38">
        <v>45638</v>
      </c>
      <c r="C130" s="2" t="s">
        <v>1</v>
      </c>
      <c r="D130" s="2" t="s">
        <v>0</v>
      </c>
      <c r="E130" s="2" t="s">
        <v>9791</v>
      </c>
      <c r="F130" s="2" t="s">
        <v>9792</v>
      </c>
      <c r="G130" s="32">
        <v>4571</v>
      </c>
      <c r="H130" s="36">
        <v>4571</v>
      </c>
      <c r="I130" s="37" t="s">
        <v>8985</v>
      </c>
      <c r="J130" s="31" t="s">
        <v>8986</v>
      </c>
      <c r="K130" s="2">
        <v>0</v>
      </c>
      <c r="L130" s="2">
        <v>0</v>
      </c>
      <c r="M130" s="31">
        <v>70.8</v>
      </c>
      <c r="N130" s="2">
        <v>9.2040000000000006</v>
      </c>
      <c r="O130" s="2">
        <v>0</v>
      </c>
      <c r="P130" s="2">
        <v>0</v>
      </c>
      <c r="Q130" s="31">
        <v>80.003999999999991</v>
      </c>
      <c r="S130" s="2" t="s">
        <v>1</v>
      </c>
      <c r="T130" t="str">
        <f>IF(Tabla2[[#This Row],[SERIE ]]="22SD004C","BODEGA",IF(Tabla2[[#This Row],[SERIE ]]="21DS000T","CASA MATRIZ","SUCURSAL"))</f>
        <v>SUCURSAL</v>
      </c>
    </row>
    <row r="131" spans="1:20" x14ac:dyDescent="0.25">
      <c r="A131" t="s">
        <v>8793</v>
      </c>
      <c r="B131" s="38">
        <v>45638</v>
      </c>
      <c r="C131" s="2" t="s">
        <v>1</v>
      </c>
      <c r="D131" s="2" t="s">
        <v>0</v>
      </c>
      <c r="E131" s="2" t="s">
        <v>9791</v>
      </c>
      <c r="F131" s="2" t="s">
        <v>9792</v>
      </c>
      <c r="G131" s="32">
        <v>4570</v>
      </c>
      <c r="H131" s="36">
        <v>4570</v>
      </c>
      <c r="I131" s="37" t="s">
        <v>6281</v>
      </c>
      <c r="J131" s="31" t="s">
        <v>6282</v>
      </c>
      <c r="K131" s="2">
        <v>0</v>
      </c>
      <c r="L131" s="2">
        <v>0</v>
      </c>
      <c r="M131" s="31">
        <v>61.95</v>
      </c>
      <c r="N131" s="2">
        <v>8.0535000000000014</v>
      </c>
      <c r="O131" s="2">
        <v>0</v>
      </c>
      <c r="P131" s="2">
        <v>0</v>
      </c>
      <c r="Q131" s="31">
        <v>70.003500000000003</v>
      </c>
      <c r="S131" s="2" t="s">
        <v>1</v>
      </c>
      <c r="T131" t="str">
        <f>IF(Tabla2[[#This Row],[SERIE ]]="22SD004C","BODEGA",IF(Tabla2[[#This Row],[SERIE ]]="21DS000T","CASA MATRIZ","SUCURSAL"))</f>
        <v>SUCURSAL</v>
      </c>
    </row>
    <row r="132" spans="1:20" x14ac:dyDescent="0.25">
      <c r="A132" t="s">
        <v>8793</v>
      </c>
      <c r="B132" s="38">
        <v>45638</v>
      </c>
      <c r="C132" s="2" t="s">
        <v>1</v>
      </c>
      <c r="D132" s="2" t="s">
        <v>0</v>
      </c>
      <c r="E132" s="2" t="s">
        <v>9791</v>
      </c>
      <c r="F132" s="2" t="s">
        <v>9792</v>
      </c>
      <c r="G132" s="32">
        <v>4569</v>
      </c>
      <c r="H132" s="36">
        <v>4569</v>
      </c>
      <c r="I132" s="37" t="s">
        <v>5768</v>
      </c>
      <c r="J132" s="31" t="s">
        <v>5769</v>
      </c>
      <c r="K132" s="2">
        <v>0</v>
      </c>
      <c r="L132" s="2">
        <v>0</v>
      </c>
      <c r="M132" s="31">
        <v>2.48</v>
      </c>
      <c r="N132" s="2">
        <v>0.32240000000000002</v>
      </c>
      <c r="O132" s="2">
        <v>0</v>
      </c>
      <c r="P132" s="2">
        <v>0</v>
      </c>
      <c r="Q132" s="31">
        <v>2.8024</v>
      </c>
      <c r="S132" s="2" t="s">
        <v>1</v>
      </c>
      <c r="T132" t="str">
        <f>IF(Tabla2[[#This Row],[SERIE ]]="22SD004C","BODEGA",IF(Tabla2[[#This Row],[SERIE ]]="21DS000T","CASA MATRIZ","SUCURSAL"))</f>
        <v>SUCURSAL</v>
      </c>
    </row>
    <row r="133" spans="1:20" hidden="1" x14ac:dyDescent="0.25">
      <c r="A133" t="s">
        <v>8793</v>
      </c>
      <c r="B133" s="38">
        <v>45638</v>
      </c>
      <c r="C133" s="2" t="s">
        <v>1</v>
      </c>
      <c r="D133" s="2" t="s">
        <v>0</v>
      </c>
      <c r="E133" s="2" t="s">
        <v>9791</v>
      </c>
      <c r="F133" s="2" t="s">
        <v>9792</v>
      </c>
      <c r="G133" s="32">
        <v>4568</v>
      </c>
      <c r="H133" s="36">
        <v>4568</v>
      </c>
      <c r="I133" s="37" t="s">
        <v>7473</v>
      </c>
      <c r="J133" s="31" t="s">
        <v>7472</v>
      </c>
      <c r="K133" s="2">
        <v>0</v>
      </c>
      <c r="L133" s="2">
        <v>0</v>
      </c>
      <c r="M133" s="31">
        <v>0</v>
      </c>
      <c r="N133" s="2">
        <v>0</v>
      </c>
      <c r="O133" s="2">
        <v>0</v>
      </c>
      <c r="P133" s="2">
        <v>0</v>
      </c>
      <c r="Q133" s="31">
        <v>0</v>
      </c>
      <c r="S133" s="2" t="s">
        <v>1</v>
      </c>
      <c r="T133" t="str">
        <f>IF(Tabla2[[#This Row],[SERIE ]]="22SD004C","BODEGA",IF(Tabla2[[#This Row],[SERIE ]]="21DS000T","CASA MATRIZ","SUCURSAL"))</f>
        <v>SUCURSAL</v>
      </c>
    </row>
    <row r="134" spans="1:20" x14ac:dyDescent="0.25">
      <c r="A134" t="s">
        <v>8793</v>
      </c>
      <c r="B134" s="38">
        <v>45638</v>
      </c>
      <c r="C134" s="2" t="s">
        <v>1</v>
      </c>
      <c r="D134" s="2" t="s">
        <v>0</v>
      </c>
      <c r="E134" s="2" t="s">
        <v>9791</v>
      </c>
      <c r="F134" s="2" t="s">
        <v>9792</v>
      </c>
      <c r="G134" s="32">
        <v>4567</v>
      </c>
      <c r="H134" s="36">
        <v>4567</v>
      </c>
      <c r="I134" s="37" t="s">
        <v>1638</v>
      </c>
      <c r="J134" s="31" t="s">
        <v>1639</v>
      </c>
      <c r="K134" s="2">
        <v>0</v>
      </c>
      <c r="L134" s="2">
        <v>0</v>
      </c>
      <c r="M134" s="31">
        <v>20</v>
      </c>
      <c r="N134" s="2">
        <v>2.6</v>
      </c>
      <c r="O134" s="2">
        <v>0</v>
      </c>
      <c r="P134" s="2">
        <v>0</v>
      </c>
      <c r="Q134" s="31">
        <v>22.6</v>
      </c>
      <c r="S134" s="2" t="s">
        <v>1</v>
      </c>
      <c r="T134" t="str">
        <f>IF(Tabla2[[#This Row],[SERIE ]]="22SD004C","BODEGA",IF(Tabla2[[#This Row],[SERIE ]]="21DS000T","CASA MATRIZ","SUCURSAL"))</f>
        <v>SUCURSAL</v>
      </c>
    </row>
    <row r="135" spans="1:20" x14ac:dyDescent="0.25">
      <c r="A135" t="s">
        <v>8793</v>
      </c>
      <c r="B135" s="38">
        <v>45638</v>
      </c>
      <c r="C135" s="2" t="s">
        <v>1</v>
      </c>
      <c r="D135" s="2" t="s">
        <v>0</v>
      </c>
      <c r="E135" s="2" t="s">
        <v>9791</v>
      </c>
      <c r="F135" s="2" t="s">
        <v>9792</v>
      </c>
      <c r="G135" s="32">
        <v>4566</v>
      </c>
      <c r="H135" s="36">
        <v>4566</v>
      </c>
      <c r="I135" s="37" t="s">
        <v>5768</v>
      </c>
      <c r="J135" s="31" t="s">
        <v>5769</v>
      </c>
      <c r="K135" s="2">
        <v>0</v>
      </c>
      <c r="L135" s="2">
        <v>0</v>
      </c>
      <c r="M135" s="31">
        <v>2.04</v>
      </c>
      <c r="N135" s="2">
        <v>0.26519999999999999</v>
      </c>
      <c r="O135" s="2">
        <v>0</v>
      </c>
      <c r="P135" s="2">
        <v>0</v>
      </c>
      <c r="Q135" s="31">
        <v>2.3052000000000001</v>
      </c>
      <c r="S135" s="2" t="s">
        <v>1</v>
      </c>
      <c r="T135" t="str">
        <f>IF(Tabla2[[#This Row],[SERIE ]]="22SD004C","BODEGA",IF(Tabla2[[#This Row],[SERIE ]]="21DS000T","CASA MATRIZ","SUCURSAL"))</f>
        <v>SUCURSAL</v>
      </c>
    </row>
    <row r="136" spans="1:20" x14ac:dyDescent="0.25">
      <c r="A136" t="s">
        <v>8793</v>
      </c>
      <c r="B136" s="38">
        <v>45638</v>
      </c>
      <c r="C136" s="2" t="s">
        <v>1</v>
      </c>
      <c r="D136" s="2" t="s">
        <v>0</v>
      </c>
      <c r="E136" s="2" t="s">
        <v>9791</v>
      </c>
      <c r="F136" s="2" t="s">
        <v>9792</v>
      </c>
      <c r="G136" s="32">
        <v>4565</v>
      </c>
      <c r="H136" s="36">
        <v>4565</v>
      </c>
      <c r="I136" s="37" t="s">
        <v>8985</v>
      </c>
      <c r="J136" s="31" t="s">
        <v>8986</v>
      </c>
      <c r="K136" s="2">
        <v>0</v>
      </c>
      <c r="L136" s="2">
        <v>0</v>
      </c>
      <c r="M136" s="31">
        <v>24</v>
      </c>
      <c r="N136" s="2">
        <v>3.12</v>
      </c>
      <c r="O136" s="2">
        <v>0</v>
      </c>
      <c r="P136" s="2">
        <v>0</v>
      </c>
      <c r="Q136" s="31">
        <v>27.12</v>
      </c>
      <c r="S136" s="2" t="s">
        <v>1</v>
      </c>
      <c r="T136" t="str">
        <f>IF(Tabla2[[#This Row],[SERIE ]]="22SD004C","BODEGA",IF(Tabla2[[#This Row],[SERIE ]]="21DS000T","CASA MATRIZ","SUCURSAL"))</f>
        <v>SUCURSAL</v>
      </c>
    </row>
    <row r="137" spans="1:20" x14ac:dyDescent="0.25">
      <c r="A137" t="s">
        <v>8793</v>
      </c>
      <c r="B137" s="38">
        <v>45638</v>
      </c>
      <c r="C137" s="2" t="s">
        <v>1</v>
      </c>
      <c r="D137" s="2" t="s">
        <v>0</v>
      </c>
      <c r="E137" s="2" t="s">
        <v>9791</v>
      </c>
      <c r="F137" s="2" t="s">
        <v>9792</v>
      </c>
      <c r="G137" s="32">
        <v>4564</v>
      </c>
      <c r="H137" s="36">
        <v>4564</v>
      </c>
      <c r="I137" s="37"/>
      <c r="J137" s="31" t="s">
        <v>10228</v>
      </c>
      <c r="K137" s="2">
        <v>0</v>
      </c>
      <c r="L137" s="2">
        <v>0</v>
      </c>
      <c r="M137" s="31">
        <v>150.44</v>
      </c>
      <c r="N137" s="2">
        <v>19.557200000000002</v>
      </c>
      <c r="O137" s="2">
        <v>0</v>
      </c>
      <c r="P137" s="2">
        <v>0</v>
      </c>
      <c r="Q137" s="31">
        <v>169.99719999999999</v>
      </c>
      <c r="R137" s="2" t="s">
        <v>10217</v>
      </c>
      <c r="S137" s="2" t="s">
        <v>1</v>
      </c>
      <c r="T137" t="str">
        <f>IF(Tabla2[[#This Row],[SERIE ]]="22SD004C","BODEGA",IF(Tabla2[[#This Row],[SERIE ]]="21DS000T","CASA MATRIZ","SUCURSAL"))</f>
        <v>SUCURSAL</v>
      </c>
    </row>
    <row r="138" spans="1:20" x14ac:dyDescent="0.25">
      <c r="A138" t="s">
        <v>8793</v>
      </c>
      <c r="B138" s="38">
        <v>45638</v>
      </c>
      <c r="C138" s="2" t="s">
        <v>1</v>
      </c>
      <c r="D138" s="2" t="s">
        <v>0</v>
      </c>
      <c r="E138" s="2" t="s">
        <v>9791</v>
      </c>
      <c r="F138" s="2" t="s">
        <v>9792</v>
      </c>
      <c r="G138" s="32">
        <v>4563</v>
      </c>
      <c r="H138" s="36">
        <v>4563</v>
      </c>
      <c r="I138" s="37" t="s">
        <v>5768</v>
      </c>
      <c r="J138" s="31" t="s">
        <v>5769</v>
      </c>
      <c r="K138" s="2">
        <v>0</v>
      </c>
      <c r="L138" s="2">
        <v>0</v>
      </c>
      <c r="M138" s="31">
        <v>2.92</v>
      </c>
      <c r="N138" s="2">
        <v>0.37959999999999999</v>
      </c>
      <c r="O138" s="2">
        <v>0</v>
      </c>
      <c r="P138" s="2">
        <v>0</v>
      </c>
      <c r="Q138" s="31">
        <v>3.2995999999999999</v>
      </c>
      <c r="S138" s="2" t="s">
        <v>1</v>
      </c>
      <c r="T138" t="str">
        <f>IF(Tabla2[[#This Row],[SERIE ]]="22SD004C","BODEGA",IF(Tabla2[[#This Row],[SERIE ]]="21DS000T","CASA MATRIZ","SUCURSAL"))</f>
        <v>SUCURSAL</v>
      </c>
    </row>
    <row r="139" spans="1:20" x14ac:dyDescent="0.25">
      <c r="A139" t="s">
        <v>8793</v>
      </c>
      <c r="B139" s="38">
        <v>45638</v>
      </c>
      <c r="C139" s="2" t="s">
        <v>1</v>
      </c>
      <c r="D139" s="2" t="s">
        <v>0</v>
      </c>
      <c r="E139" s="2" t="s">
        <v>9791</v>
      </c>
      <c r="F139" s="2" t="s">
        <v>9792</v>
      </c>
      <c r="G139" s="32">
        <v>4562</v>
      </c>
      <c r="H139" s="36">
        <v>4562</v>
      </c>
      <c r="I139" s="37" t="s">
        <v>46</v>
      </c>
      <c r="J139" s="31" t="s">
        <v>6010</v>
      </c>
      <c r="K139" s="2">
        <v>0</v>
      </c>
      <c r="L139" s="2">
        <v>0</v>
      </c>
      <c r="M139" s="31">
        <v>65</v>
      </c>
      <c r="N139" s="2">
        <v>8.4500000000000011</v>
      </c>
      <c r="O139" s="2">
        <v>0</v>
      </c>
      <c r="P139" s="2">
        <v>0</v>
      </c>
      <c r="Q139" s="31">
        <v>73.45</v>
      </c>
      <c r="S139" s="2" t="s">
        <v>1</v>
      </c>
      <c r="T139" t="str">
        <f>IF(Tabla2[[#This Row],[SERIE ]]="22SD004C","BODEGA",IF(Tabla2[[#This Row],[SERIE ]]="21DS000T","CASA MATRIZ","SUCURSAL"))</f>
        <v>SUCURSAL</v>
      </c>
    </row>
    <row r="140" spans="1:20" x14ac:dyDescent="0.25">
      <c r="A140" t="s">
        <v>8793</v>
      </c>
      <c r="B140" s="38">
        <v>45638</v>
      </c>
      <c r="C140" s="2" t="s">
        <v>1</v>
      </c>
      <c r="D140" s="2" t="s">
        <v>0</v>
      </c>
      <c r="E140" s="2" t="s">
        <v>9791</v>
      </c>
      <c r="F140" s="2" t="s">
        <v>9792</v>
      </c>
      <c r="G140" s="32">
        <v>4561</v>
      </c>
      <c r="H140" s="36">
        <v>4561</v>
      </c>
      <c r="I140" s="37"/>
      <c r="J140" s="31" t="s">
        <v>11080</v>
      </c>
      <c r="K140" s="2">
        <v>0</v>
      </c>
      <c r="L140" s="2">
        <v>0</v>
      </c>
      <c r="M140" s="31">
        <v>132.74</v>
      </c>
      <c r="N140" s="2">
        <v>17.256200000000003</v>
      </c>
      <c r="O140" s="2">
        <v>0</v>
      </c>
      <c r="P140" s="2">
        <v>0</v>
      </c>
      <c r="Q140" s="31">
        <v>149.99620000000002</v>
      </c>
      <c r="R140" s="2" t="s">
        <v>11079</v>
      </c>
      <c r="S140" s="2" t="s">
        <v>1</v>
      </c>
      <c r="T140" t="str">
        <f>IF(Tabla2[[#This Row],[SERIE ]]="22SD004C","BODEGA",IF(Tabla2[[#This Row],[SERIE ]]="21DS000T","CASA MATRIZ","SUCURSAL"))</f>
        <v>SUCURSAL</v>
      </c>
    </row>
    <row r="141" spans="1:20" x14ac:dyDescent="0.25">
      <c r="A141" t="s">
        <v>8793</v>
      </c>
      <c r="B141" s="38">
        <v>45638</v>
      </c>
      <c r="C141" s="2" t="s">
        <v>1</v>
      </c>
      <c r="D141" s="2" t="s">
        <v>0</v>
      </c>
      <c r="E141" s="2" t="s">
        <v>9791</v>
      </c>
      <c r="F141" s="2" t="s">
        <v>9792</v>
      </c>
      <c r="G141" s="32">
        <v>4560</v>
      </c>
      <c r="H141" s="36">
        <v>4560</v>
      </c>
      <c r="I141" s="37" t="s">
        <v>9809</v>
      </c>
      <c r="J141" s="31" t="s">
        <v>9810</v>
      </c>
      <c r="K141" s="2">
        <v>0</v>
      </c>
      <c r="L141" s="2">
        <v>0</v>
      </c>
      <c r="M141" s="31">
        <v>40</v>
      </c>
      <c r="N141" s="2">
        <v>5.2</v>
      </c>
      <c r="O141" s="2">
        <v>0</v>
      </c>
      <c r="P141" s="2">
        <v>0</v>
      </c>
      <c r="Q141" s="31">
        <v>45.2</v>
      </c>
      <c r="S141" s="2" t="s">
        <v>1</v>
      </c>
      <c r="T141" t="str">
        <f>IF(Tabla2[[#This Row],[SERIE ]]="22SD004C","BODEGA",IF(Tabla2[[#This Row],[SERIE ]]="21DS000T","CASA MATRIZ","SUCURSAL"))</f>
        <v>SUCURSAL</v>
      </c>
    </row>
    <row r="142" spans="1:20" x14ac:dyDescent="0.25">
      <c r="A142" t="s">
        <v>8793</v>
      </c>
      <c r="B142" s="38">
        <v>45637</v>
      </c>
      <c r="C142" s="2" t="s">
        <v>1</v>
      </c>
      <c r="D142" s="2" t="s">
        <v>0</v>
      </c>
      <c r="E142" s="2" t="s">
        <v>9791</v>
      </c>
      <c r="F142" s="2" t="s">
        <v>9792</v>
      </c>
      <c r="G142" s="32">
        <v>4559</v>
      </c>
      <c r="H142" s="36">
        <v>4559</v>
      </c>
      <c r="I142" s="37" t="s">
        <v>46</v>
      </c>
      <c r="J142" s="31" t="s">
        <v>6010</v>
      </c>
      <c r="K142" s="2">
        <v>0</v>
      </c>
      <c r="L142" s="2">
        <v>0</v>
      </c>
      <c r="M142" s="31">
        <v>75</v>
      </c>
      <c r="N142" s="2">
        <v>9.75</v>
      </c>
      <c r="O142" s="2">
        <v>0</v>
      </c>
      <c r="P142" s="2">
        <v>0</v>
      </c>
      <c r="Q142" s="31">
        <v>84.75</v>
      </c>
      <c r="S142" s="2" t="s">
        <v>1</v>
      </c>
      <c r="T142" t="str">
        <f>IF(Tabla2[[#This Row],[SERIE ]]="22SD004C","BODEGA",IF(Tabla2[[#This Row],[SERIE ]]="21DS000T","CASA MATRIZ","SUCURSAL"))</f>
        <v>SUCURSAL</v>
      </c>
    </row>
    <row r="143" spans="1:20" x14ac:dyDescent="0.25">
      <c r="A143" t="s">
        <v>8793</v>
      </c>
      <c r="B143" s="38">
        <v>45637</v>
      </c>
      <c r="C143" s="2" t="s">
        <v>1</v>
      </c>
      <c r="D143" s="2" t="s">
        <v>0</v>
      </c>
      <c r="E143" s="2" t="s">
        <v>9791</v>
      </c>
      <c r="F143" s="2" t="s">
        <v>9792</v>
      </c>
      <c r="G143" s="32">
        <v>4558</v>
      </c>
      <c r="H143" s="36">
        <v>4558</v>
      </c>
      <c r="I143" s="37" t="s">
        <v>6816</v>
      </c>
      <c r="J143" s="31" t="s">
        <v>6817</v>
      </c>
      <c r="K143" s="2">
        <v>0</v>
      </c>
      <c r="L143" s="2">
        <v>0</v>
      </c>
      <c r="M143" s="31">
        <v>23.59</v>
      </c>
      <c r="N143" s="2">
        <v>3.0667</v>
      </c>
      <c r="O143" s="2">
        <v>0</v>
      </c>
      <c r="P143" s="2">
        <v>0</v>
      </c>
      <c r="Q143" s="31">
        <v>26.656700000000001</v>
      </c>
      <c r="S143" s="2" t="s">
        <v>1</v>
      </c>
      <c r="T143" t="str">
        <f>IF(Tabla2[[#This Row],[SERIE ]]="22SD004C","BODEGA",IF(Tabla2[[#This Row],[SERIE ]]="21DS000T","CASA MATRIZ","SUCURSAL"))</f>
        <v>SUCURSAL</v>
      </c>
    </row>
    <row r="144" spans="1:20" hidden="1" x14ac:dyDescent="0.25">
      <c r="A144" t="s">
        <v>8793</v>
      </c>
      <c r="B144" s="38">
        <v>45637</v>
      </c>
      <c r="C144" s="2" t="s">
        <v>1</v>
      </c>
      <c r="D144" s="2" t="s">
        <v>0</v>
      </c>
      <c r="E144" s="2" t="s">
        <v>9791</v>
      </c>
      <c r="F144" s="2" t="s">
        <v>9792</v>
      </c>
      <c r="G144" s="32">
        <v>4557</v>
      </c>
      <c r="H144" s="36">
        <v>4557</v>
      </c>
      <c r="I144" s="37" t="s">
        <v>7473</v>
      </c>
      <c r="J144" s="31" t="s">
        <v>7472</v>
      </c>
      <c r="K144" s="2">
        <v>0</v>
      </c>
      <c r="L144" s="2">
        <v>0</v>
      </c>
      <c r="M144" s="31">
        <v>0</v>
      </c>
      <c r="N144" s="2">
        <v>0</v>
      </c>
      <c r="O144" s="2">
        <v>0</v>
      </c>
      <c r="P144" s="2">
        <v>0</v>
      </c>
      <c r="Q144" s="31">
        <v>0</v>
      </c>
      <c r="S144" s="2" t="s">
        <v>1</v>
      </c>
      <c r="T144" t="str">
        <f>IF(Tabla2[[#This Row],[SERIE ]]="22SD004C","BODEGA",IF(Tabla2[[#This Row],[SERIE ]]="21DS000T","CASA MATRIZ","SUCURSAL"))</f>
        <v>SUCURSAL</v>
      </c>
    </row>
    <row r="145" spans="1:20" x14ac:dyDescent="0.25">
      <c r="A145" t="s">
        <v>8793</v>
      </c>
      <c r="B145" s="38">
        <v>45637</v>
      </c>
      <c r="C145" s="2" t="s">
        <v>1</v>
      </c>
      <c r="D145" s="2" t="s">
        <v>0</v>
      </c>
      <c r="E145" s="2" t="s">
        <v>9791</v>
      </c>
      <c r="F145" s="2" t="s">
        <v>9792</v>
      </c>
      <c r="G145" s="32">
        <v>4556</v>
      </c>
      <c r="H145" s="36">
        <v>4556</v>
      </c>
      <c r="I145" s="37" t="s">
        <v>7287</v>
      </c>
      <c r="J145" s="31" t="s">
        <v>7288</v>
      </c>
      <c r="K145" s="2">
        <v>0</v>
      </c>
      <c r="L145" s="2">
        <v>0</v>
      </c>
      <c r="M145" s="31">
        <v>91.75</v>
      </c>
      <c r="N145" s="2">
        <v>11.9275</v>
      </c>
      <c r="O145" s="2">
        <v>0</v>
      </c>
      <c r="P145" s="2">
        <v>0</v>
      </c>
      <c r="Q145" s="31">
        <v>103.67749999999999</v>
      </c>
      <c r="S145" s="2" t="s">
        <v>1</v>
      </c>
      <c r="T145" t="str">
        <f>IF(Tabla2[[#This Row],[SERIE ]]="22SD004C","BODEGA",IF(Tabla2[[#This Row],[SERIE ]]="21DS000T","CASA MATRIZ","SUCURSAL"))</f>
        <v>SUCURSAL</v>
      </c>
    </row>
    <row r="146" spans="1:20" x14ac:dyDescent="0.25">
      <c r="A146" t="s">
        <v>8793</v>
      </c>
      <c r="B146" s="38">
        <v>45637</v>
      </c>
      <c r="C146" s="2" t="s">
        <v>1</v>
      </c>
      <c r="D146" s="2" t="s">
        <v>0</v>
      </c>
      <c r="E146" s="2" t="s">
        <v>9791</v>
      </c>
      <c r="F146" s="2" t="s">
        <v>9792</v>
      </c>
      <c r="G146" s="32">
        <v>4555</v>
      </c>
      <c r="H146" s="36">
        <v>4555</v>
      </c>
      <c r="I146" s="37" t="s">
        <v>11213</v>
      </c>
      <c r="J146" s="31" t="s">
        <v>11214</v>
      </c>
      <c r="K146" s="2">
        <v>0</v>
      </c>
      <c r="L146" s="2">
        <v>0</v>
      </c>
      <c r="M146" s="31">
        <v>10</v>
      </c>
      <c r="N146" s="2">
        <v>1.3</v>
      </c>
      <c r="O146" s="2">
        <v>0</v>
      </c>
      <c r="P146" s="2">
        <v>0</v>
      </c>
      <c r="Q146" s="31">
        <v>11.3</v>
      </c>
      <c r="S146" s="2" t="s">
        <v>1</v>
      </c>
      <c r="T146" t="str">
        <f>IF(Tabla2[[#This Row],[SERIE ]]="22SD004C","BODEGA",IF(Tabla2[[#This Row],[SERIE ]]="21DS000T","CASA MATRIZ","SUCURSAL"))</f>
        <v>SUCURSAL</v>
      </c>
    </row>
    <row r="147" spans="1:20" x14ac:dyDescent="0.25">
      <c r="A147" t="s">
        <v>8793</v>
      </c>
      <c r="B147" s="38">
        <v>45637</v>
      </c>
      <c r="C147" s="2" t="s">
        <v>1</v>
      </c>
      <c r="D147" s="2" t="s">
        <v>0</v>
      </c>
      <c r="E147" s="2" t="s">
        <v>9791</v>
      </c>
      <c r="F147" s="2" t="s">
        <v>9792</v>
      </c>
      <c r="G147" s="32">
        <v>4554</v>
      </c>
      <c r="H147" s="36">
        <v>4554</v>
      </c>
      <c r="I147" s="37" t="s">
        <v>1638</v>
      </c>
      <c r="J147" s="31" t="s">
        <v>1639</v>
      </c>
      <c r="K147" s="2">
        <v>0</v>
      </c>
      <c r="L147" s="2">
        <v>0</v>
      </c>
      <c r="M147" s="31">
        <v>40</v>
      </c>
      <c r="N147" s="2">
        <v>5.2</v>
      </c>
      <c r="O147" s="2">
        <v>0</v>
      </c>
      <c r="P147" s="2">
        <v>0</v>
      </c>
      <c r="Q147" s="31">
        <v>45.2</v>
      </c>
      <c r="S147" s="2" t="s">
        <v>1</v>
      </c>
      <c r="T147" t="str">
        <f>IF(Tabla2[[#This Row],[SERIE ]]="22SD004C","BODEGA",IF(Tabla2[[#This Row],[SERIE ]]="21DS000T","CASA MATRIZ","SUCURSAL"))</f>
        <v>SUCURSAL</v>
      </c>
    </row>
    <row r="148" spans="1:20" x14ac:dyDescent="0.25">
      <c r="A148" t="s">
        <v>8793</v>
      </c>
      <c r="B148" s="38">
        <v>45637</v>
      </c>
      <c r="C148" s="2" t="s">
        <v>1</v>
      </c>
      <c r="D148" s="2" t="s">
        <v>0</v>
      </c>
      <c r="E148" s="2" t="s">
        <v>9791</v>
      </c>
      <c r="F148" s="2" t="s">
        <v>9792</v>
      </c>
      <c r="G148" s="32">
        <v>4553</v>
      </c>
      <c r="H148" s="36">
        <v>4553</v>
      </c>
      <c r="I148" s="37" t="s">
        <v>46</v>
      </c>
      <c r="J148" s="31" t="s">
        <v>6010</v>
      </c>
      <c r="K148" s="2">
        <v>0</v>
      </c>
      <c r="L148" s="2">
        <v>0</v>
      </c>
      <c r="M148" s="31">
        <v>90</v>
      </c>
      <c r="N148" s="2">
        <v>11.700000000000001</v>
      </c>
      <c r="O148" s="2">
        <v>0</v>
      </c>
      <c r="P148" s="2">
        <v>0</v>
      </c>
      <c r="Q148" s="31">
        <v>101.7</v>
      </c>
      <c r="S148" s="2" t="s">
        <v>1</v>
      </c>
      <c r="T148" t="str">
        <f>IF(Tabla2[[#This Row],[SERIE ]]="22SD004C","BODEGA",IF(Tabla2[[#This Row],[SERIE ]]="21DS000T","CASA MATRIZ","SUCURSAL"))</f>
        <v>SUCURSAL</v>
      </c>
    </row>
    <row r="149" spans="1:20" x14ac:dyDescent="0.25">
      <c r="A149" t="s">
        <v>8793</v>
      </c>
      <c r="B149" s="38">
        <v>45637</v>
      </c>
      <c r="C149" s="2" t="s">
        <v>1</v>
      </c>
      <c r="D149" s="2" t="s">
        <v>0</v>
      </c>
      <c r="E149" s="2" t="s">
        <v>9791</v>
      </c>
      <c r="F149" s="2" t="s">
        <v>9792</v>
      </c>
      <c r="G149" s="32">
        <v>4552</v>
      </c>
      <c r="H149" s="36">
        <v>4552</v>
      </c>
      <c r="I149" s="37" t="s">
        <v>46</v>
      </c>
      <c r="J149" s="31" t="s">
        <v>6010</v>
      </c>
      <c r="K149" s="2">
        <v>0</v>
      </c>
      <c r="L149" s="2">
        <v>0</v>
      </c>
      <c r="M149" s="31">
        <v>180</v>
      </c>
      <c r="N149" s="2">
        <v>23.400000000000002</v>
      </c>
      <c r="O149" s="2">
        <v>0</v>
      </c>
      <c r="P149" s="2">
        <v>0</v>
      </c>
      <c r="Q149" s="31">
        <v>203.4</v>
      </c>
      <c r="S149" s="2" t="s">
        <v>1</v>
      </c>
      <c r="T149" t="str">
        <f>IF(Tabla2[[#This Row],[SERIE ]]="22SD004C","BODEGA",IF(Tabla2[[#This Row],[SERIE ]]="21DS000T","CASA MATRIZ","SUCURSAL"))</f>
        <v>SUCURSAL</v>
      </c>
    </row>
    <row r="150" spans="1:20" x14ac:dyDescent="0.25">
      <c r="A150" t="s">
        <v>8793</v>
      </c>
      <c r="B150" s="38">
        <v>45637</v>
      </c>
      <c r="C150" s="2" t="s">
        <v>1</v>
      </c>
      <c r="D150" s="2" t="s">
        <v>0</v>
      </c>
      <c r="E150" s="2" t="s">
        <v>9791</v>
      </c>
      <c r="F150" s="2" t="s">
        <v>9792</v>
      </c>
      <c r="G150" s="32">
        <v>4551</v>
      </c>
      <c r="H150" s="36">
        <v>4551</v>
      </c>
      <c r="I150" s="37" t="s">
        <v>9809</v>
      </c>
      <c r="J150" s="31" t="s">
        <v>9810</v>
      </c>
      <c r="K150" s="2">
        <v>0</v>
      </c>
      <c r="L150" s="2">
        <v>0</v>
      </c>
      <c r="M150" s="31">
        <v>75</v>
      </c>
      <c r="N150" s="2">
        <v>9.75</v>
      </c>
      <c r="O150" s="2">
        <v>0</v>
      </c>
      <c r="P150" s="2">
        <v>0</v>
      </c>
      <c r="Q150" s="31">
        <v>84.75</v>
      </c>
      <c r="S150" s="2" t="s">
        <v>1</v>
      </c>
      <c r="T150" t="str">
        <f>IF(Tabla2[[#This Row],[SERIE ]]="22SD004C","BODEGA",IF(Tabla2[[#This Row],[SERIE ]]="21DS000T","CASA MATRIZ","SUCURSAL"))</f>
        <v>SUCURSAL</v>
      </c>
    </row>
    <row r="151" spans="1:20" x14ac:dyDescent="0.25">
      <c r="A151" t="s">
        <v>8793</v>
      </c>
      <c r="B151" s="38">
        <v>45637</v>
      </c>
      <c r="C151" s="2" t="s">
        <v>1</v>
      </c>
      <c r="D151" s="2" t="s">
        <v>0</v>
      </c>
      <c r="E151" s="2" t="s">
        <v>9791</v>
      </c>
      <c r="F151" s="2" t="s">
        <v>9792</v>
      </c>
      <c r="G151" s="32">
        <v>4550</v>
      </c>
      <c r="H151" s="36">
        <v>4550</v>
      </c>
      <c r="I151" s="37" t="s">
        <v>10379</v>
      </c>
      <c r="J151" s="31" t="s">
        <v>10380</v>
      </c>
      <c r="K151" s="2">
        <v>0</v>
      </c>
      <c r="L151" s="2">
        <v>0</v>
      </c>
      <c r="M151" s="31">
        <v>12</v>
      </c>
      <c r="N151" s="2">
        <v>1.56</v>
      </c>
      <c r="O151" s="2">
        <v>0</v>
      </c>
      <c r="P151" s="2">
        <v>0</v>
      </c>
      <c r="Q151" s="31">
        <v>13.56</v>
      </c>
      <c r="S151" s="2" t="s">
        <v>1</v>
      </c>
      <c r="T151" t="str">
        <f>IF(Tabla2[[#This Row],[SERIE ]]="22SD004C","BODEGA",IF(Tabla2[[#This Row],[SERIE ]]="21DS000T","CASA MATRIZ","SUCURSAL"))</f>
        <v>SUCURSAL</v>
      </c>
    </row>
    <row r="152" spans="1:20" x14ac:dyDescent="0.25">
      <c r="A152" t="s">
        <v>8793</v>
      </c>
      <c r="B152" s="38">
        <v>45636</v>
      </c>
      <c r="C152" s="2" t="s">
        <v>1</v>
      </c>
      <c r="D152" s="2" t="s">
        <v>0</v>
      </c>
      <c r="E152" s="2" t="s">
        <v>9791</v>
      </c>
      <c r="F152" s="2" t="s">
        <v>9792</v>
      </c>
      <c r="G152" s="32">
        <v>4549</v>
      </c>
      <c r="H152" s="36">
        <v>4549</v>
      </c>
      <c r="I152" s="37" t="s">
        <v>9809</v>
      </c>
      <c r="J152" s="31" t="s">
        <v>9810</v>
      </c>
      <c r="K152" s="2">
        <v>0</v>
      </c>
      <c r="L152" s="2">
        <v>0</v>
      </c>
      <c r="M152" s="31">
        <v>15</v>
      </c>
      <c r="N152" s="2">
        <v>1.9500000000000002</v>
      </c>
      <c r="O152" s="2">
        <v>0</v>
      </c>
      <c r="P152" s="2">
        <v>0</v>
      </c>
      <c r="Q152" s="31">
        <v>16.95</v>
      </c>
      <c r="S152" s="2" t="s">
        <v>1</v>
      </c>
      <c r="T152" t="str">
        <f>IF(Tabla2[[#This Row],[SERIE ]]="22SD004C","BODEGA",IF(Tabla2[[#This Row],[SERIE ]]="21DS000T","CASA MATRIZ","SUCURSAL"))</f>
        <v>SUCURSAL</v>
      </c>
    </row>
    <row r="153" spans="1:20" x14ac:dyDescent="0.25">
      <c r="A153" t="s">
        <v>8793</v>
      </c>
      <c r="B153" s="38">
        <v>45636</v>
      </c>
      <c r="C153" s="2" t="s">
        <v>1</v>
      </c>
      <c r="D153" s="2" t="s">
        <v>0</v>
      </c>
      <c r="E153" s="2" t="s">
        <v>9791</v>
      </c>
      <c r="F153" s="2" t="s">
        <v>9792</v>
      </c>
      <c r="G153" s="32">
        <v>4548</v>
      </c>
      <c r="H153" s="36">
        <v>4548</v>
      </c>
      <c r="I153" s="37" t="s">
        <v>44</v>
      </c>
      <c r="J153" s="31" t="s">
        <v>4508</v>
      </c>
      <c r="K153" s="2">
        <v>0</v>
      </c>
      <c r="L153" s="2">
        <v>0</v>
      </c>
      <c r="M153" s="31">
        <v>90</v>
      </c>
      <c r="N153" s="2">
        <v>11.700000000000001</v>
      </c>
      <c r="O153" s="2">
        <v>0</v>
      </c>
      <c r="P153" s="2">
        <v>0</v>
      </c>
      <c r="Q153" s="31">
        <v>101.7</v>
      </c>
      <c r="S153" s="2" t="s">
        <v>1</v>
      </c>
      <c r="T153" t="str">
        <f>IF(Tabla2[[#This Row],[SERIE ]]="22SD004C","BODEGA",IF(Tabla2[[#This Row],[SERIE ]]="21DS000T","CASA MATRIZ","SUCURSAL"))</f>
        <v>SUCURSAL</v>
      </c>
    </row>
    <row r="154" spans="1:20" x14ac:dyDescent="0.25">
      <c r="A154" t="s">
        <v>8793</v>
      </c>
      <c r="B154" s="38">
        <v>45636</v>
      </c>
      <c r="C154" s="2" t="s">
        <v>1</v>
      </c>
      <c r="D154" s="2" t="s">
        <v>0</v>
      </c>
      <c r="E154" s="2" t="s">
        <v>9791</v>
      </c>
      <c r="F154" s="2" t="s">
        <v>9792</v>
      </c>
      <c r="G154" s="32">
        <v>4547</v>
      </c>
      <c r="H154" s="36">
        <v>4547</v>
      </c>
      <c r="I154" s="37" t="s">
        <v>6299</v>
      </c>
      <c r="J154" s="31" t="s">
        <v>6300</v>
      </c>
      <c r="K154" s="2">
        <v>0</v>
      </c>
      <c r="L154" s="2">
        <v>0</v>
      </c>
      <c r="M154" s="31">
        <v>48</v>
      </c>
      <c r="N154" s="2">
        <v>6.24</v>
      </c>
      <c r="O154" s="2">
        <v>0</v>
      </c>
      <c r="P154" s="2">
        <v>0</v>
      </c>
      <c r="Q154" s="31">
        <v>54.24</v>
      </c>
      <c r="S154" s="2" t="s">
        <v>1</v>
      </c>
      <c r="T154" t="str">
        <f>IF(Tabla2[[#This Row],[SERIE ]]="22SD004C","BODEGA",IF(Tabla2[[#This Row],[SERIE ]]="21DS000T","CASA MATRIZ","SUCURSAL"))</f>
        <v>SUCURSAL</v>
      </c>
    </row>
    <row r="155" spans="1:20" x14ac:dyDescent="0.25">
      <c r="A155" t="s">
        <v>8793</v>
      </c>
      <c r="B155" s="38">
        <v>45636</v>
      </c>
      <c r="C155" s="2" t="s">
        <v>1</v>
      </c>
      <c r="D155" s="2" t="s">
        <v>0</v>
      </c>
      <c r="E155" s="2" t="s">
        <v>9791</v>
      </c>
      <c r="F155" s="2" t="s">
        <v>9792</v>
      </c>
      <c r="G155" s="32">
        <v>4546</v>
      </c>
      <c r="H155" s="36">
        <v>4546</v>
      </c>
      <c r="I155" s="37" t="s">
        <v>9809</v>
      </c>
      <c r="J155" s="31" t="s">
        <v>9810</v>
      </c>
      <c r="K155" s="2">
        <v>0</v>
      </c>
      <c r="L155" s="2">
        <v>0</v>
      </c>
      <c r="M155" s="31">
        <v>125</v>
      </c>
      <c r="N155" s="2">
        <v>16.25</v>
      </c>
      <c r="O155" s="2">
        <v>0</v>
      </c>
      <c r="P155" s="2">
        <v>0</v>
      </c>
      <c r="Q155" s="31">
        <v>141.25</v>
      </c>
      <c r="S155" s="2" t="s">
        <v>1</v>
      </c>
      <c r="T155" t="str">
        <f>IF(Tabla2[[#This Row],[SERIE ]]="22SD004C","BODEGA",IF(Tabla2[[#This Row],[SERIE ]]="21DS000T","CASA MATRIZ","SUCURSAL"))</f>
        <v>SUCURSAL</v>
      </c>
    </row>
    <row r="156" spans="1:20" x14ac:dyDescent="0.25">
      <c r="A156" t="s">
        <v>8793</v>
      </c>
      <c r="B156" s="38">
        <v>45636</v>
      </c>
      <c r="C156" s="2" t="s">
        <v>1</v>
      </c>
      <c r="D156" s="2" t="s">
        <v>0</v>
      </c>
      <c r="E156" s="2" t="s">
        <v>9791</v>
      </c>
      <c r="F156" s="2" t="s">
        <v>9792</v>
      </c>
      <c r="G156" s="32">
        <v>4545</v>
      </c>
      <c r="H156" s="36">
        <v>4545</v>
      </c>
      <c r="I156" s="37" t="s">
        <v>46</v>
      </c>
      <c r="J156" s="31" t="s">
        <v>6010</v>
      </c>
      <c r="K156" s="2">
        <v>0</v>
      </c>
      <c r="L156" s="2">
        <v>0</v>
      </c>
      <c r="M156" s="31">
        <v>75</v>
      </c>
      <c r="N156" s="2">
        <v>9.75</v>
      </c>
      <c r="O156" s="2">
        <v>0</v>
      </c>
      <c r="P156" s="2">
        <v>0</v>
      </c>
      <c r="Q156" s="31">
        <v>84.75</v>
      </c>
      <c r="S156" s="2" t="s">
        <v>1</v>
      </c>
      <c r="T156" t="str">
        <f>IF(Tabla2[[#This Row],[SERIE ]]="22SD004C","BODEGA",IF(Tabla2[[#This Row],[SERIE ]]="21DS000T","CASA MATRIZ","SUCURSAL"))</f>
        <v>SUCURSAL</v>
      </c>
    </row>
    <row r="157" spans="1:20" x14ac:dyDescent="0.25">
      <c r="A157" t="s">
        <v>8793</v>
      </c>
      <c r="B157" s="38">
        <v>45636</v>
      </c>
      <c r="C157" s="2" t="s">
        <v>1</v>
      </c>
      <c r="D157" s="2" t="s">
        <v>0</v>
      </c>
      <c r="E157" s="2" t="s">
        <v>9791</v>
      </c>
      <c r="F157" s="2" t="s">
        <v>9792</v>
      </c>
      <c r="G157" s="32">
        <v>4544</v>
      </c>
      <c r="H157" s="36">
        <v>4544</v>
      </c>
      <c r="I157" s="37" t="s">
        <v>46</v>
      </c>
      <c r="J157" s="31" t="s">
        <v>6010</v>
      </c>
      <c r="K157" s="2">
        <v>0</v>
      </c>
      <c r="L157" s="2">
        <v>0</v>
      </c>
      <c r="M157" s="31">
        <v>43.47</v>
      </c>
      <c r="N157" s="2">
        <v>5.6511000000000005</v>
      </c>
      <c r="O157" s="2">
        <v>0</v>
      </c>
      <c r="P157" s="2">
        <v>0</v>
      </c>
      <c r="Q157" s="31">
        <v>49.121099999999998</v>
      </c>
      <c r="S157" s="2" t="s">
        <v>1</v>
      </c>
      <c r="T157" t="str">
        <f>IF(Tabla2[[#This Row],[SERIE ]]="22SD004C","BODEGA",IF(Tabla2[[#This Row],[SERIE ]]="21DS000T","CASA MATRIZ","SUCURSAL"))</f>
        <v>SUCURSAL</v>
      </c>
    </row>
    <row r="158" spans="1:20" x14ac:dyDescent="0.25">
      <c r="A158" t="s">
        <v>8793</v>
      </c>
      <c r="B158" s="38">
        <v>45636</v>
      </c>
      <c r="C158" s="2" t="s">
        <v>1</v>
      </c>
      <c r="D158" s="2" t="s">
        <v>0</v>
      </c>
      <c r="E158" s="2" t="s">
        <v>9791</v>
      </c>
      <c r="F158" s="2" t="s">
        <v>9792</v>
      </c>
      <c r="G158" s="32">
        <v>4543</v>
      </c>
      <c r="H158" s="36">
        <v>4543</v>
      </c>
      <c r="I158" s="37" t="s">
        <v>46</v>
      </c>
      <c r="J158" s="31" t="s">
        <v>6010</v>
      </c>
      <c r="K158" s="2">
        <v>0</v>
      </c>
      <c r="L158" s="2">
        <v>0</v>
      </c>
      <c r="M158" s="31">
        <v>75</v>
      </c>
      <c r="N158" s="2">
        <v>9.75</v>
      </c>
      <c r="O158" s="2">
        <v>0</v>
      </c>
      <c r="P158" s="2">
        <v>0</v>
      </c>
      <c r="Q158" s="31">
        <v>84.75</v>
      </c>
      <c r="S158" s="2" t="s">
        <v>1</v>
      </c>
      <c r="T158" t="str">
        <f>IF(Tabla2[[#This Row],[SERIE ]]="22SD004C","BODEGA",IF(Tabla2[[#This Row],[SERIE ]]="21DS000T","CASA MATRIZ","SUCURSAL"))</f>
        <v>SUCURSAL</v>
      </c>
    </row>
    <row r="159" spans="1:20" x14ac:dyDescent="0.25">
      <c r="A159" t="s">
        <v>8793</v>
      </c>
      <c r="B159" s="38">
        <v>45636</v>
      </c>
      <c r="C159" s="2" t="s">
        <v>1</v>
      </c>
      <c r="D159" s="2" t="s">
        <v>0</v>
      </c>
      <c r="E159" s="2" t="s">
        <v>9791</v>
      </c>
      <c r="F159" s="2" t="s">
        <v>9792</v>
      </c>
      <c r="G159" s="32">
        <v>4542</v>
      </c>
      <c r="H159" s="36">
        <v>4542</v>
      </c>
      <c r="I159" s="37" t="s">
        <v>9868</v>
      </c>
      <c r="J159" s="31" t="s">
        <v>9826</v>
      </c>
      <c r="K159" s="2">
        <v>0</v>
      </c>
      <c r="L159" s="2">
        <v>0</v>
      </c>
      <c r="M159" s="31">
        <v>20.350000000000001</v>
      </c>
      <c r="N159" s="2">
        <v>2.6455000000000002</v>
      </c>
      <c r="O159" s="2">
        <v>0</v>
      </c>
      <c r="P159" s="2">
        <v>0</v>
      </c>
      <c r="Q159" s="31">
        <v>22.9955</v>
      </c>
      <c r="S159" s="2" t="s">
        <v>1</v>
      </c>
      <c r="T159" t="str">
        <f>IF(Tabla2[[#This Row],[SERIE ]]="22SD004C","BODEGA",IF(Tabla2[[#This Row],[SERIE ]]="21DS000T","CASA MATRIZ","SUCURSAL"))</f>
        <v>SUCURSAL</v>
      </c>
    </row>
    <row r="160" spans="1:20" x14ac:dyDescent="0.25">
      <c r="A160" t="s">
        <v>8793</v>
      </c>
      <c r="B160" s="38">
        <v>45636</v>
      </c>
      <c r="C160" s="2" t="s">
        <v>1</v>
      </c>
      <c r="D160" s="2" t="s">
        <v>0</v>
      </c>
      <c r="E160" s="2" t="s">
        <v>9791</v>
      </c>
      <c r="F160" s="2" t="s">
        <v>9792</v>
      </c>
      <c r="G160" s="32">
        <v>4541</v>
      </c>
      <c r="H160" s="36">
        <v>4541</v>
      </c>
      <c r="I160" s="37" t="s">
        <v>9868</v>
      </c>
      <c r="J160" s="31" t="s">
        <v>9826</v>
      </c>
      <c r="K160" s="2">
        <v>0</v>
      </c>
      <c r="L160" s="2">
        <v>0</v>
      </c>
      <c r="M160" s="31">
        <v>35</v>
      </c>
      <c r="N160" s="2">
        <v>4.55</v>
      </c>
      <c r="O160" s="2">
        <v>0</v>
      </c>
      <c r="P160" s="2">
        <v>0</v>
      </c>
      <c r="Q160" s="31">
        <v>39.549999999999997</v>
      </c>
      <c r="S160" s="2" t="s">
        <v>1</v>
      </c>
      <c r="T160" t="str">
        <f>IF(Tabla2[[#This Row],[SERIE ]]="22SD004C","BODEGA",IF(Tabla2[[#This Row],[SERIE ]]="21DS000T","CASA MATRIZ","SUCURSAL"))</f>
        <v>SUCURSAL</v>
      </c>
    </row>
    <row r="161" spans="1:20" x14ac:dyDescent="0.25">
      <c r="A161" t="s">
        <v>8793</v>
      </c>
      <c r="B161" s="38">
        <v>45636</v>
      </c>
      <c r="C161" s="2" t="s">
        <v>1</v>
      </c>
      <c r="D161" s="2" t="s">
        <v>0</v>
      </c>
      <c r="E161" s="2" t="s">
        <v>9791</v>
      </c>
      <c r="F161" s="2" t="s">
        <v>9792</v>
      </c>
      <c r="G161" s="32">
        <v>4540</v>
      </c>
      <c r="H161" s="36">
        <v>4540</v>
      </c>
      <c r="I161" s="37" t="s">
        <v>6299</v>
      </c>
      <c r="J161" s="31" t="s">
        <v>6300</v>
      </c>
      <c r="K161" s="2">
        <v>0</v>
      </c>
      <c r="L161" s="2">
        <v>0</v>
      </c>
      <c r="M161" s="31">
        <v>28</v>
      </c>
      <c r="N161" s="2">
        <v>3.64</v>
      </c>
      <c r="O161" s="2">
        <v>0</v>
      </c>
      <c r="P161" s="2">
        <v>0</v>
      </c>
      <c r="Q161" s="31">
        <v>31.64</v>
      </c>
      <c r="S161" s="2" t="s">
        <v>1</v>
      </c>
      <c r="T161" t="str">
        <f>IF(Tabla2[[#This Row],[SERIE ]]="22SD004C","BODEGA",IF(Tabla2[[#This Row],[SERIE ]]="21DS000T","CASA MATRIZ","SUCURSAL"))</f>
        <v>SUCURSAL</v>
      </c>
    </row>
    <row r="162" spans="1:20" x14ac:dyDescent="0.25">
      <c r="A162" t="s">
        <v>8793</v>
      </c>
      <c r="B162" s="38">
        <v>45636</v>
      </c>
      <c r="C162" s="2" t="s">
        <v>1</v>
      </c>
      <c r="D162" s="2" t="s">
        <v>0</v>
      </c>
      <c r="E162" s="2" t="s">
        <v>9791</v>
      </c>
      <c r="F162" s="2" t="s">
        <v>9792</v>
      </c>
      <c r="G162" s="32">
        <v>4539</v>
      </c>
      <c r="H162" s="36">
        <v>4539</v>
      </c>
      <c r="I162" s="37" t="s">
        <v>9536</v>
      </c>
      <c r="J162" s="31" t="s">
        <v>9537</v>
      </c>
      <c r="K162" s="2">
        <v>0</v>
      </c>
      <c r="L162" s="2">
        <v>0</v>
      </c>
      <c r="M162" s="31">
        <v>4.2</v>
      </c>
      <c r="N162" s="2">
        <v>0.54600000000000004</v>
      </c>
      <c r="O162" s="2">
        <v>0</v>
      </c>
      <c r="P162" s="2">
        <v>0</v>
      </c>
      <c r="Q162" s="31">
        <v>4.7460000000000004</v>
      </c>
      <c r="S162" s="2" t="s">
        <v>1</v>
      </c>
      <c r="T162" t="str">
        <f>IF(Tabla2[[#This Row],[SERIE ]]="22SD004C","BODEGA",IF(Tabla2[[#This Row],[SERIE ]]="21DS000T","CASA MATRIZ","SUCURSAL"))</f>
        <v>SUCURSAL</v>
      </c>
    </row>
    <row r="163" spans="1:20" x14ac:dyDescent="0.25">
      <c r="A163" t="s">
        <v>8793</v>
      </c>
      <c r="B163" s="38">
        <v>45635</v>
      </c>
      <c r="C163" s="2" t="s">
        <v>1</v>
      </c>
      <c r="D163" s="2" t="s">
        <v>0</v>
      </c>
      <c r="E163" s="2" t="s">
        <v>9791</v>
      </c>
      <c r="F163" s="2" t="s">
        <v>9792</v>
      </c>
      <c r="G163" s="32">
        <v>4538</v>
      </c>
      <c r="H163" s="36">
        <v>4538</v>
      </c>
      <c r="I163" s="37" t="s">
        <v>9891</v>
      </c>
      <c r="J163" s="31" t="s">
        <v>9892</v>
      </c>
      <c r="K163" s="2">
        <v>0</v>
      </c>
      <c r="L163" s="2">
        <v>0</v>
      </c>
      <c r="M163" s="31">
        <v>25.66</v>
      </c>
      <c r="N163" s="2">
        <v>3.3358000000000003</v>
      </c>
      <c r="O163" s="2">
        <v>0</v>
      </c>
      <c r="P163" s="2">
        <v>0</v>
      </c>
      <c r="Q163" s="31">
        <v>28.995799999999999</v>
      </c>
      <c r="S163" s="2" t="s">
        <v>1</v>
      </c>
      <c r="T163" t="str">
        <f>IF(Tabla2[[#This Row],[SERIE ]]="22SD004C","BODEGA",IF(Tabla2[[#This Row],[SERIE ]]="21DS000T","CASA MATRIZ","SUCURSAL"))</f>
        <v>SUCURSAL</v>
      </c>
    </row>
    <row r="164" spans="1:20" hidden="1" x14ac:dyDescent="0.25">
      <c r="A164" t="s">
        <v>8793</v>
      </c>
      <c r="B164" s="38">
        <v>45635</v>
      </c>
      <c r="C164" s="2" t="s">
        <v>1</v>
      </c>
      <c r="D164" s="2" t="s">
        <v>0</v>
      </c>
      <c r="E164" s="2" t="s">
        <v>9791</v>
      </c>
      <c r="F164" s="2" t="s">
        <v>9792</v>
      </c>
      <c r="G164" s="32">
        <v>4537</v>
      </c>
      <c r="H164" s="36">
        <v>4537</v>
      </c>
      <c r="I164" s="37" t="s">
        <v>7473</v>
      </c>
      <c r="J164" s="31" t="s">
        <v>7472</v>
      </c>
      <c r="K164" s="2">
        <v>0</v>
      </c>
      <c r="L164" s="2">
        <v>0</v>
      </c>
      <c r="M164" s="31">
        <v>0</v>
      </c>
      <c r="N164" s="2">
        <v>0</v>
      </c>
      <c r="O164" s="2">
        <v>0</v>
      </c>
      <c r="P164" s="2">
        <v>0</v>
      </c>
      <c r="Q164" s="31">
        <v>0</v>
      </c>
      <c r="S164" s="2" t="s">
        <v>1</v>
      </c>
      <c r="T164" t="str">
        <f>IF(Tabla2[[#This Row],[SERIE ]]="22SD004C","BODEGA",IF(Tabla2[[#This Row],[SERIE ]]="21DS000T","CASA MATRIZ","SUCURSAL"))</f>
        <v>SUCURSAL</v>
      </c>
    </row>
    <row r="165" spans="1:20" x14ac:dyDescent="0.25">
      <c r="A165" t="s">
        <v>8793</v>
      </c>
      <c r="B165" s="38">
        <v>45635</v>
      </c>
      <c r="C165" s="2" t="s">
        <v>1</v>
      </c>
      <c r="D165" s="2" t="s">
        <v>0</v>
      </c>
      <c r="E165" s="2" t="s">
        <v>9791</v>
      </c>
      <c r="F165" s="2" t="s">
        <v>9792</v>
      </c>
      <c r="G165" s="32">
        <v>4536</v>
      </c>
      <c r="H165" s="36">
        <v>4536</v>
      </c>
      <c r="I165" s="37" t="s">
        <v>49</v>
      </c>
      <c r="J165" s="31" t="s">
        <v>2228</v>
      </c>
      <c r="K165" s="2">
        <v>0</v>
      </c>
      <c r="L165" s="2">
        <v>0</v>
      </c>
      <c r="M165" s="31">
        <v>2100</v>
      </c>
      <c r="N165" s="2">
        <v>273</v>
      </c>
      <c r="O165" s="2">
        <v>0</v>
      </c>
      <c r="P165" s="2">
        <v>0</v>
      </c>
      <c r="Q165" s="31">
        <v>2373</v>
      </c>
      <c r="S165" s="2" t="s">
        <v>1</v>
      </c>
      <c r="T165" t="str">
        <f>IF(Tabla2[[#This Row],[SERIE ]]="22SD004C","BODEGA",IF(Tabla2[[#This Row],[SERIE ]]="21DS000T","CASA MATRIZ","SUCURSAL"))</f>
        <v>SUCURSAL</v>
      </c>
    </row>
    <row r="166" spans="1:20" x14ac:dyDescent="0.25">
      <c r="A166" t="s">
        <v>8793</v>
      </c>
      <c r="B166" s="38">
        <v>45635</v>
      </c>
      <c r="C166" s="2" t="s">
        <v>1</v>
      </c>
      <c r="D166" s="2" t="s">
        <v>0</v>
      </c>
      <c r="E166" s="2" t="s">
        <v>9791</v>
      </c>
      <c r="F166" s="2" t="s">
        <v>9792</v>
      </c>
      <c r="G166" s="32">
        <v>4535</v>
      </c>
      <c r="H166" s="36">
        <v>4535</v>
      </c>
      <c r="I166" s="37" t="s">
        <v>9824</v>
      </c>
      <c r="J166" s="31" t="s">
        <v>9825</v>
      </c>
      <c r="K166" s="2">
        <v>0</v>
      </c>
      <c r="L166" s="2">
        <v>0</v>
      </c>
      <c r="M166" s="31">
        <v>6.64</v>
      </c>
      <c r="N166" s="2">
        <v>0.86319999999999997</v>
      </c>
      <c r="O166" s="2">
        <v>0</v>
      </c>
      <c r="P166" s="2">
        <v>0</v>
      </c>
      <c r="Q166" s="31">
        <v>7.5031999999999996</v>
      </c>
      <c r="S166" s="2" t="s">
        <v>1</v>
      </c>
      <c r="T166" t="str">
        <f>IF(Tabla2[[#This Row],[SERIE ]]="22SD004C","BODEGA",IF(Tabla2[[#This Row],[SERIE ]]="21DS000T","CASA MATRIZ","SUCURSAL"))</f>
        <v>SUCURSAL</v>
      </c>
    </row>
    <row r="167" spans="1:20" x14ac:dyDescent="0.25">
      <c r="A167" t="s">
        <v>8793</v>
      </c>
      <c r="B167" s="38">
        <v>45635</v>
      </c>
      <c r="C167" s="2" t="s">
        <v>1</v>
      </c>
      <c r="D167" s="2" t="s">
        <v>0</v>
      </c>
      <c r="E167" s="2" t="s">
        <v>9791</v>
      </c>
      <c r="F167" s="2" t="s">
        <v>9792</v>
      </c>
      <c r="G167" s="32">
        <v>4534</v>
      </c>
      <c r="H167" s="36">
        <v>4534</v>
      </c>
      <c r="I167" s="37" t="s">
        <v>46</v>
      </c>
      <c r="J167" s="31" t="s">
        <v>6010</v>
      </c>
      <c r="K167" s="2">
        <v>0</v>
      </c>
      <c r="L167" s="2">
        <v>0</v>
      </c>
      <c r="M167" s="31">
        <v>10.84</v>
      </c>
      <c r="N167" s="2">
        <v>1.4092</v>
      </c>
      <c r="O167" s="2">
        <v>0</v>
      </c>
      <c r="P167" s="2">
        <v>0</v>
      </c>
      <c r="Q167" s="31">
        <v>12.2492</v>
      </c>
      <c r="S167" s="2" t="s">
        <v>1</v>
      </c>
      <c r="T167" t="str">
        <f>IF(Tabla2[[#This Row],[SERIE ]]="22SD004C","BODEGA",IF(Tabla2[[#This Row],[SERIE ]]="21DS000T","CASA MATRIZ","SUCURSAL"))</f>
        <v>SUCURSAL</v>
      </c>
    </row>
    <row r="168" spans="1:20" x14ac:dyDescent="0.25">
      <c r="A168" t="s">
        <v>8793</v>
      </c>
      <c r="B168" s="38">
        <v>45635</v>
      </c>
      <c r="C168" s="2" t="s">
        <v>1</v>
      </c>
      <c r="D168" s="2" t="s">
        <v>0</v>
      </c>
      <c r="E168" s="2" t="s">
        <v>9791</v>
      </c>
      <c r="F168" s="2" t="s">
        <v>9792</v>
      </c>
      <c r="G168" s="32">
        <v>4533</v>
      </c>
      <c r="H168" s="36">
        <v>4533</v>
      </c>
      <c r="I168" s="37" t="s">
        <v>46</v>
      </c>
      <c r="J168" s="31" t="s">
        <v>6010</v>
      </c>
      <c r="K168" s="2">
        <v>0</v>
      </c>
      <c r="L168" s="2">
        <v>0</v>
      </c>
      <c r="M168" s="31">
        <v>20</v>
      </c>
      <c r="N168" s="2">
        <v>2.6</v>
      </c>
      <c r="O168" s="2">
        <v>0</v>
      </c>
      <c r="P168" s="2">
        <v>0</v>
      </c>
      <c r="Q168" s="31">
        <v>22.6</v>
      </c>
      <c r="S168" s="2" t="s">
        <v>1</v>
      </c>
      <c r="T168" t="str">
        <f>IF(Tabla2[[#This Row],[SERIE ]]="22SD004C","BODEGA",IF(Tabla2[[#This Row],[SERIE ]]="21DS000T","CASA MATRIZ","SUCURSAL"))</f>
        <v>SUCURSAL</v>
      </c>
    </row>
    <row r="169" spans="1:20" x14ac:dyDescent="0.25">
      <c r="A169" t="s">
        <v>8793</v>
      </c>
      <c r="B169" s="38">
        <v>45635</v>
      </c>
      <c r="C169" s="2" t="s">
        <v>1</v>
      </c>
      <c r="D169" s="2" t="s">
        <v>0</v>
      </c>
      <c r="E169" s="2" t="s">
        <v>9791</v>
      </c>
      <c r="F169" s="2" t="s">
        <v>9792</v>
      </c>
      <c r="G169" s="32">
        <v>4532</v>
      </c>
      <c r="H169" s="36">
        <v>4532</v>
      </c>
      <c r="I169" s="37" t="s">
        <v>46</v>
      </c>
      <c r="J169" s="31" t="s">
        <v>6010</v>
      </c>
      <c r="K169" s="2">
        <v>0</v>
      </c>
      <c r="L169" s="2">
        <v>0</v>
      </c>
      <c r="M169" s="31">
        <v>10.84</v>
      </c>
      <c r="N169" s="2">
        <v>1.4092</v>
      </c>
      <c r="O169" s="2">
        <v>0</v>
      </c>
      <c r="P169" s="2">
        <v>0</v>
      </c>
      <c r="Q169" s="31">
        <v>12.2492</v>
      </c>
      <c r="S169" s="2" t="s">
        <v>1</v>
      </c>
      <c r="T169" t="str">
        <f>IF(Tabla2[[#This Row],[SERIE ]]="22SD004C","BODEGA",IF(Tabla2[[#This Row],[SERIE ]]="21DS000T","CASA MATRIZ","SUCURSAL"))</f>
        <v>SUCURSAL</v>
      </c>
    </row>
    <row r="170" spans="1:20" x14ac:dyDescent="0.25">
      <c r="A170" t="s">
        <v>8793</v>
      </c>
      <c r="B170" s="38">
        <v>45635</v>
      </c>
      <c r="C170" s="2" t="s">
        <v>1</v>
      </c>
      <c r="D170" s="2" t="s">
        <v>0</v>
      </c>
      <c r="E170" s="2" t="s">
        <v>9791</v>
      </c>
      <c r="F170" s="2" t="s">
        <v>9792</v>
      </c>
      <c r="G170" s="32">
        <v>4531</v>
      </c>
      <c r="H170" s="36">
        <v>4531</v>
      </c>
      <c r="I170" s="37" t="s">
        <v>46</v>
      </c>
      <c r="J170" s="31" t="s">
        <v>6010</v>
      </c>
      <c r="K170" s="2">
        <v>0</v>
      </c>
      <c r="L170" s="2">
        <v>0</v>
      </c>
      <c r="M170" s="31">
        <v>20</v>
      </c>
      <c r="N170" s="2">
        <v>2.6</v>
      </c>
      <c r="O170" s="2">
        <v>0</v>
      </c>
      <c r="P170" s="2">
        <v>0</v>
      </c>
      <c r="Q170" s="31">
        <v>22.6</v>
      </c>
      <c r="S170" s="2" t="s">
        <v>1</v>
      </c>
      <c r="T170" t="str">
        <f>IF(Tabla2[[#This Row],[SERIE ]]="22SD004C","BODEGA",IF(Tabla2[[#This Row],[SERIE ]]="21DS000T","CASA MATRIZ","SUCURSAL"))</f>
        <v>SUCURSAL</v>
      </c>
    </row>
    <row r="171" spans="1:20" x14ac:dyDescent="0.25">
      <c r="A171" t="s">
        <v>8793</v>
      </c>
      <c r="B171" s="38">
        <v>45635</v>
      </c>
      <c r="C171" s="2" t="s">
        <v>1</v>
      </c>
      <c r="D171" s="2" t="s">
        <v>0</v>
      </c>
      <c r="E171" s="2" t="s">
        <v>9791</v>
      </c>
      <c r="F171" s="2" t="s">
        <v>9792</v>
      </c>
      <c r="G171" s="32">
        <v>4530</v>
      </c>
      <c r="H171" s="36">
        <v>4530</v>
      </c>
      <c r="I171" s="37" t="s">
        <v>46</v>
      </c>
      <c r="J171" s="31" t="s">
        <v>6010</v>
      </c>
      <c r="K171" s="2">
        <v>0</v>
      </c>
      <c r="L171" s="2">
        <v>0</v>
      </c>
      <c r="M171" s="31">
        <v>90</v>
      </c>
      <c r="N171" s="2">
        <v>11.700000000000001</v>
      </c>
      <c r="O171" s="2">
        <v>0</v>
      </c>
      <c r="P171" s="2">
        <v>0</v>
      </c>
      <c r="Q171" s="31">
        <v>101.7</v>
      </c>
      <c r="S171" s="2" t="s">
        <v>1</v>
      </c>
      <c r="T171" t="str">
        <f>IF(Tabla2[[#This Row],[SERIE ]]="22SD004C","BODEGA",IF(Tabla2[[#This Row],[SERIE ]]="21DS000T","CASA MATRIZ","SUCURSAL"))</f>
        <v>SUCURSAL</v>
      </c>
    </row>
    <row r="172" spans="1:20" x14ac:dyDescent="0.25">
      <c r="A172" t="s">
        <v>8793</v>
      </c>
      <c r="B172" s="38">
        <v>45635</v>
      </c>
      <c r="C172" s="2" t="s">
        <v>1</v>
      </c>
      <c r="D172" s="2" t="s">
        <v>0</v>
      </c>
      <c r="E172" s="2" t="s">
        <v>9791</v>
      </c>
      <c r="F172" s="2" t="s">
        <v>9792</v>
      </c>
      <c r="G172" s="32">
        <v>4529</v>
      </c>
      <c r="H172" s="36">
        <v>4529</v>
      </c>
      <c r="I172" s="37" t="s">
        <v>46</v>
      </c>
      <c r="J172" s="31" t="s">
        <v>6010</v>
      </c>
      <c r="K172" s="2">
        <v>0</v>
      </c>
      <c r="L172" s="2">
        <v>0</v>
      </c>
      <c r="M172" s="31">
        <v>140</v>
      </c>
      <c r="N172" s="2">
        <v>18.2</v>
      </c>
      <c r="O172" s="2">
        <v>0</v>
      </c>
      <c r="P172" s="2">
        <v>0</v>
      </c>
      <c r="Q172" s="31">
        <v>158.19999999999999</v>
      </c>
      <c r="S172" s="2" t="s">
        <v>1</v>
      </c>
      <c r="T172" t="str">
        <f>IF(Tabla2[[#This Row],[SERIE ]]="22SD004C","BODEGA",IF(Tabla2[[#This Row],[SERIE ]]="21DS000T","CASA MATRIZ","SUCURSAL"))</f>
        <v>SUCURSAL</v>
      </c>
    </row>
    <row r="173" spans="1:20" x14ac:dyDescent="0.25">
      <c r="A173" t="s">
        <v>8793</v>
      </c>
      <c r="B173" s="38">
        <v>45635</v>
      </c>
      <c r="C173" s="2" t="s">
        <v>1</v>
      </c>
      <c r="D173" s="2" t="s">
        <v>0</v>
      </c>
      <c r="E173" s="2" t="s">
        <v>9791</v>
      </c>
      <c r="F173" s="2" t="s">
        <v>9792</v>
      </c>
      <c r="G173" s="32">
        <v>4528</v>
      </c>
      <c r="H173" s="36">
        <v>4528</v>
      </c>
      <c r="I173" s="37" t="s">
        <v>46</v>
      </c>
      <c r="J173" s="31" t="s">
        <v>6010</v>
      </c>
      <c r="K173" s="2">
        <v>0</v>
      </c>
      <c r="L173" s="2">
        <v>0</v>
      </c>
      <c r="M173" s="31">
        <v>55</v>
      </c>
      <c r="N173" s="2">
        <v>7.15</v>
      </c>
      <c r="O173" s="2">
        <v>0</v>
      </c>
      <c r="P173" s="2">
        <v>0</v>
      </c>
      <c r="Q173" s="31">
        <v>62.15</v>
      </c>
      <c r="S173" s="2" t="s">
        <v>1</v>
      </c>
      <c r="T173" t="str">
        <f>IF(Tabla2[[#This Row],[SERIE ]]="22SD004C","BODEGA",IF(Tabla2[[#This Row],[SERIE ]]="21DS000T","CASA MATRIZ","SUCURSAL"))</f>
        <v>SUCURSAL</v>
      </c>
    </row>
    <row r="174" spans="1:20" x14ac:dyDescent="0.25">
      <c r="A174" t="s">
        <v>8793</v>
      </c>
      <c r="B174" s="38">
        <v>45635</v>
      </c>
      <c r="C174" s="2" t="s">
        <v>1</v>
      </c>
      <c r="D174" s="2" t="s">
        <v>0</v>
      </c>
      <c r="E174" s="2" t="s">
        <v>9791</v>
      </c>
      <c r="F174" s="2" t="s">
        <v>9792</v>
      </c>
      <c r="G174" s="32">
        <v>4527</v>
      </c>
      <c r="H174" s="36">
        <v>4527</v>
      </c>
      <c r="I174" s="37" t="s">
        <v>46</v>
      </c>
      <c r="J174" s="31" t="s">
        <v>6010</v>
      </c>
      <c r="K174" s="2">
        <v>0</v>
      </c>
      <c r="L174" s="2">
        <v>0</v>
      </c>
      <c r="M174" s="31">
        <v>95</v>
      </c>
      <c r="N174" s="2">
        <v>12.35</v>
      </c>
      <c r="O174" s="2">
        <v>0</v>
      </c>
      <c r="P174" s="2">
        <v>0</v>
      </c>
      <c r="Q174" s="31">
        <v>107.35</v>
      </c>
      <c r="S174" s="2" t="s">
        <v>1</v>
      </c>
      <c r="T174" t="str">
        <f>IF(Tabla2[[#This Row],[SERIE ]]="22SD004C","BODEGA",IF(Tabla2[[#This Row],[SERIE ]]="21DS000T","CASA MATRIZ","SUCURSAL"))</f>
        <v>SUCURSAL</v>
      </c>
    </row>
    <row r="175" spans="1:20" x14ac:dyDescent="0.25">
      <c r="A175" t="s">
        <v>8793</v>
      </c>
      <c r="B175" s="38">
        <v>45635</v>
      </c>
      <c r="C175" s="2" t="s">
        <v>1</v>
      </c>
      <c r="D175" s="2" t="s">
        <v>0</v>
      </c>
      <c r="E175" s="2" t="s">
        <v>9791</v>
      </c>
      <c r="F175" s="2" t="s">
        <v>9792</v>
      </c>
      <c r="G175" s="32">
        <v>4526</v>
      </c>
      <c r="H175" s="36">
        <v>4526</v>
      </c>
      <c r="I175" s="37" t="s">
        <v>46</v>
      </c>
      <c r="J175" s="31" t="s">
        <v>6010</v>
      </c>
      <c r="K175" s="2">
        <v>0</v>
      </c>
      <c r="L175" s="2">
        <v>0</v>
      </c>
      <c r="M175" s="31">
        <v>94.99</v>
      </c>
      <c r="N175" s="2">
        <v>12.348699999999999</v>
      </c>
      <c r="O175" s="2">
        <v>0</v>
      </c>
      <c r="P175" s="2">
        <v>0</v>
      </c>
      <c r="Q175" s="31">
        <v>107.33869999999999</v>
      </c>
      <c r="S175" s="2" t="s">
        <v>1</v>
      </c>
      <c r="T175" t="str">
        <f>IF(Tabla2[[#This Row],[SERIE ]]="22SD004C","BODEGA",IF(Tabla2[[#This Row],[SERIE ]]="21DS000T","CASA MATRIZ","SUCURSAL"))</f>
        <v>SUCURSAL</v>
      </c>
    </row>
    <row r="176" spans="1:20" hidden="1" x14ac:dyDescent="0.25">
      <c r="A176" t="s">
        <v>8793</v>
      </c>
      <c r="B176" s="38">
        <v>45633</v>
      </c>
      <c r="C176" s="2" t="s">
        <v>1</v>
      </c>
      <c r="D176" s="2" t="s">
        <v>0</v>
      </c>
      <c r="E176" s="2" t="s">
        <v>9791</v>
      </c>
      <c r="F176" s="2" t="s">
        <v>9792</v>
      </c>
      <c r="G176" s="32">
        <v>4525</v>
      </c>
      <c r="H176" s="36">
        <v>4525</v>
      </c>
      <c r="I176" s="37" t="s">
        <v>7473</v>
      </c>
      <c r="J176" s="31" t="s">
        <v>7472</v>
      </c>
      <c r="K176" s="2">
        <v>0</v>
      </c>
      <c r="L176" s="2">
        <v>0</v>
      </c>
      <c r="M176" s="31">
        <v>0</v>
      </c>
      <c r="N176" s="2">
        <v>0</v>
      </c>
      <c r="O176" s="2">
        <v>0</v>
      </c>
      <c r="P176" s="2">
        <v>0</v>
      </c>
      <c r="Q176" s="31">
        <v>0</v>
      </c>
      <c r="S176" s="2" t="s">
        <v>1</v>
      </c>
      <c r="T176" t="str">
        <f>IF(Tabla2[[#This Row],[SERIE ]]="22SD004C","BODEGA",IF(Tabla2[[#This Row],[SERIE ]]="21DS000T","CASA MATRIZ","SUCURSAL"))</f>
        <v>SUCURSAL</v>
      </c>
    </row>
    <row r="177" spans="1:20" hidden="1" x14ac:dyDescent="0.25">
      <c r="A177" t="s">
        <v>8793</v>
      </c>
      <c r="B177" s="38">
        <v>45633</v>
      </c>
      <c r="C177" s="2" t="s">
        <v>1</v>
      </c>
      <c r="D177" s="2" t="s">
        <v>0</v>
      </c>
      <c r="E177" s="2" t="s">
        <v>9791</v>
      </c>
      <c r="F177" s="2" t="s">
        <v>9792</v>
      </c>
      <c r="G177" s="32">
        <v>4524</v>
      </c>
      <c r="H177" s="36">
        <v>4524</v>
      </c>
      <c r="I177" s="37" t="s">
        <v>7473</v>
      </c>
      <c r="J177" s="31" t="s">
        <v>7472</v>
      </c>
      <c r="K177" s="2">
        <v>0</v>
      </c>
      <c r="L177" s="2">
        <v>0</v>
      </c>
      <c r="M177" s="31">
        <v>0</v>
      </c>
      <c r="N177" s="2">
        <v>0</v>
      </c>
      <c r="O177" s="2">
        <v>0</v>
      </c>
      <c r="P177" s="2">
        <v>0</v>
      </c>
      <c r="Q177" s="31">
        <v>0</v>
      </c>
      <c r="S177" s="2" t="s">
        <v>1</v>
      </c>
      <c r="T177" t="str">
        <f>IF(Tabla2[[#This Row],[SERIE ]]="22SD004C","BODEGA",IF(Tabla2[[#This Row],[SERIE ]]="21DS000T","CASA MATRIZ","SUCURSAL"))</f>
        <v>SUCURSAL</v>
      </c>
    </row>
    <row r="178" spans="1:20" x14ac:dyDescent="0.25">
      <c r="A178" t="s">
        <v>8793</v>
      </c>
      <c r="B178" s="38">
        <v>45633</v>
      </c>
      <c r="C178" s="2" t="s">
        <v>1</v>
      </c>
      <c r="D178" s="2" t="s">
        <v>0</v>
      </c>
      <c r="E178" s="2" t="s">
        <v>9791</v>
      </c>
      <c r="F178" s="2" t="s">
        <v>9792</v>
      </c>
      <c r="G178" s="32">
        <v>4523</v>
      </c>
      <c r="H178" s="36">
        <v>4523</v>
      </c>
      <c r="I178" s="37" t="s">
        <v>46</v>
      </c>
      <c r="J178" s="31" t="s">
        <v>6010</v>
      </c>
      <c r="K178" s="2">
        <v>0</v>
      </c>
      <c r="L178" s="2">
        <v>0</v>
      </c>
      <c r="M178" s="31">
        <v>10.4</v>
      </c>
      <c r="N178" s="2">
        <v>1.3520000000000001</v>
      </c>
      <c r="O178" s="2">
        <v>0</v>
      </c>
      <c r="P178" s="2">
        <v>0</v>
      </c>
      <c r="Q178" s="31">
        <v>11.752000000000001</v>
      </c>
      <c r="S178" s="2" t="s">
        <v>1</v>
      </c>
      <c r="T178" t="str">
        <f>IF(Tabla2[[#This Row],[SERIE ]]="22SD004C","BODEGA",IF(Tabla2[[#This Row],[SERIE ]]="21DS000T","CASA MATRIZ","SUCURSAL"))</f>
        <v>SUCURSAL</v>
      </c>
    </row>
    <row r="179" spans="1:20" x14ac:dyDescent="0.25">
      <c r="A179" t="s">
        <v>8793</v>
      </c>
      <c r="B179" s="38">
        <v>45633</v>
      </c>
      <c r="C179" s="2" t="s">
        <v>1</v>
      </c>
      <c r="D179" s="2" t="s">
        <v>0</v>
      </c>
      <c r="E179" s="2" t="s">
        <v>9791</v>
      </c>
      <c r="F179" s="2" t="s">
        <v>9792</v>
      </c>
      <c r="G179" s="32">
        <v>4522</v>
      </c>
      <c r="H179" s="36">
        <v>4522</v>
      </c>
      <c r="I179" s="37" t="s">
        <v>46</v>
      </c>
      <c r="J179" s="31" t="s">
        <v>6010</v>
      </c>
      <c r="K179" s="2">
        <v>0</v>
      </c>
      <c r="L179" s="2">
        <v>0</v>
      </c>
      <c r="M179" s="31">
        <v>10.84</v>
      </c>
      <c r="N179" s="2">
        <v>1.4092</v>
      </c>
      <c r="O179" s="2">
        <v>0</v>
      </c>
      <c r="P179" s="2">
        <v>0</v>
      </c>
      <c r="Q179" s="31">
        <v>12.2492</v>
      </c>
      <c r="S179" s="2" t="s">
        <v>1</v>
      </c>
      <c r="T179" t="str">
        <f>IF(Tabla2[[#This Row],[SERIE ]]="22SD004C","BODEGA",IF(Tabla2[[#This Row],[SERIE ]]="21DS000T","CASA MATRIZ","SUCURSAL"))</f>
        <v>SUCURSAL</v>
      </c>
    </row>
    <row r="180" spans="1:20" x14ac:dyDescent="0.25">
      <c r="A180" t="s">
        <v>8793</v>
      </c>
      <c r="B180" s="38">
        <v>45633</v>
      </c>
      <c r="C180" s="2" t="s">
        <v>1</v>
      </c>
      <c r="D180" s="2" t="s">
        <v>0</v>
      </c>
      <c r="E180" s="2" t="s">
        <v>9791</v>
      </c>
      <c r="F180" s="2" t="s">
        <v>9792</v>
      </c>
      <c r="G180" s="32">
        <v>4521</v>
      </c>
      <c r="H180" s="36">
        <v>4521</v>
      </c>
      <c r="I180" s="37" t="s">
        <v>32</v>
      </c>
      <c r="J180" s="31" t="s">
        <v>4186</v>
      </c>
      <c r="K180" s="2">
        <v>0</v>
      </c>
      <c r="L180" s="2">
        <v>0</v>
      </c>
      <c r="M180" s="31">
        <v>36.729999999999997</v>
      </c>
      <c r="N180" s="2">
        <v>4.7748999999999997</v>
      </c>
      <c r="O180" s="2">
        <v>0</v>
      </c>
      <c r="P180" s="2">
        <v>0</v>
      </c>
      <c r="Q180" s="31">
        <v>41.504899999999999</v>
      </c>
      <c r="S180" s="2" t="s">
        <v>1</v>
      </c>
      <c r="T180" t="str">
        <f>IF(Tabla2[[#This Row],[SERIE ]]="22SD004C","BODEGA",IF(Tabla2[[#This Row],[SERIE ]]="21DS000T","CASA MATRIZ","SUCURSAL"))</f>
        <v>SUCURSAL</v>
      </c>
    </row>
    <row r="181" spans="1:20" x14ac:dyDescent="0.25">
      <c r="A181" t="s">
        <v>8793</v>
      </c>
      <c r="B181" s="38">
        <v>45633</v>
      </c>
      <c r="C181" s="2" t="s">
        <v>1</v>
      </c>
      <c r="D181" s="2" t="s">
        <v>0</v>
      </c>
      <c r="E181" s="2" t="s">
        <v>9791</v>
      </c>
      <c r="F181" s="2" t="s">
        <v>9792</v>
      </c>
      <c r="G181" s="32">
        <v>4520</v>
      </c>
      <c r="H181" s="36">
        <v>4520</v>
      </c>
      <c r="I181" s="37"/>
      <c r="J181" s="31" t="s">
        <v>10091</v>
      </c>
      <c r="K181" s="2">
        <v>0</v>
      </c>
      <c r="L181" s="2">
        <v>0</v>
      </c>
      <c r="M181" s="31">
        <v>30</v>
      </c>
      <c r="N181" s="2">
        <v>3.9000000000000004</v>
      </c>
      <c r="O181" s="2">
        <v>0</v>
      </c>
      <c r="P181" s="2">
        <v>0</v>
      </c>
      <c r="Q181" s="31">
        <v>33.9</v>
      </c>
      <c r="R181" s="2" t="s">
        <v>10090</v>
      </c>
      <c r="S181" s="2" t="s">
        <v>1</v>
      </c>
      <c r="T181" t="str">
        <f>IF(Tabla2[[#This Row],[SERIE ]]="22SD004C","BODEGA",IF(Tabla2[[#This Row],[SERIE ]]="21DS000T","CASA MATRIZ","SUCURSAL"))</f>
        <v>SUCURSAL</v>
      </c>
    </row>
    <row r="182" spans="1:20" x14ac:dyDescent="0.25">
      <c r="A182" t="s">
        <v>8793</v>
      </c>
      <c r="B182" s="38">
        <v>45633</v>
      </c>
      <c r="C182" s="2" t="s">
        <v>1</v>
      </c>
      <c r="D182" s="2" t="s">
        <v>0</v>
      </c>
      <c r="E182" s="2" t="s">
        <v>9791</v>
      </c>
      <c r="F182" s="2" t="s">
        <v>9792</v>
      </c>
      <c r="G182" s="32">
        <v>4519</v>
      </c>
      <c r="H182" s="36">
        <v>4519</v>
      </c>
      <c r="I182" s="37" t="s">
        <v>9891</v>
      </c>
      <c r="J182" s="31" t="s">
        <v>9892</v>
      </c>
      <c r="K182" s="2">
        <v>0</v>
      </c>
      <c r="L182" s="2">
        <v>0</v>
      </c>
      <c r="M182" s="31">
        <v>7.08</v>
      </c>
      <c r="N182" s="2">
        <v>0.9204</v>
      </c>
      <c r="O182" s="2">
        <v>0</v>
      </c>
      <c r="P182" s="2">
        <v>0</v>
      </c>
      <c r="Q182" s="31">
        <v>8.0004000000000008</v>
      </c>
      <c r="S182" s="2" t="s">
        <v>1</v>
      </c>
      <c r="T182" t="str">
        <f>IF(Tabla2[[#This Row],[SERIE ]]="22SD004C","BODEGA",IF(Tabla2[[#This Row],[SERIE ]]="21DS000T","CASA MATRIZ","SUCURSAL"))</f>
        <v>SUCURSAL</v>
      </c>
    </row>
    <row r="183" spans="1:20" x14ac:dyDescent="0.25">
      <c r="A183" t="s">
        <v>8793</v>
      </c>
      <c r="B183" s="38">
        <v>45633</v>
      </c>
      <c r="C183" s="2" t="s">
        <v>1</v>
      </c>
      <c r="D183" s="2" t="s">
        <v>0</v>
      </c>
      <c r="E183" s="2" t="s">
        <v>9791</v>
      </c>
      <c r="F183" s="2" t="s">
        <v>9792</v>
      </c>
      <c r="G183" s="32">
        <v>4518</v>
      </c>
      <c r="H183" s="36">
        <v>4518</v>
      </c>
      <c r="I183" s="37" t="s">
        <v>11213</v>
      </c>
      <c r="J183" s="31" t="s">
        <v>11214</v>
      </c>
      <c r="K183" s="2">
        <v>0</v>
      </c>
      <c r="L183" s="2">
        <v>0</v>
      </c>
      <c r="M183" s="31">
        <v>6</v>
      </c>
      <c r="N183" s="2">
        <v>0.78</v>
      </c>
      <c r="O183" s="2">
        <v>0</v>
      </c>
      <c r="P183" s="2">
        <v>0</v>
      </c>
      <c r="Q183" s="31">
        <v>6.78</v>
      </c>
      <c r="S183" s="2" t="s">
        <v>1</v>
      </c>
      <c r="T183" t="str">
        <f>IF(Tabla2[[#This Row],[SERIE ]]="22SD004C","BODEGA",IF(Tabla2[[#This Row],[SERIE ]]="21DS000T","CASA MATRIZ","SUCURSAL"))</f>
        <v>SUCURSAL</v>
      </c>
    </row>
    <row r="184" spans="1:20" x14ac:dyDescent="0.25">
      <c r="A184" t="s">
        <v>8793</v>
      </c>
      <c r="B184" s="38">
        <v>45633</v>
      </c>
      <c r="C184" s="2" t="s">
        <v>1</v>
      </c>
      <c r="D184" s="2" t="s">
        <v>0</v>
      </c>
      <c r="E184" s="2" t="s">
        <v>9791</v>
      </c>
      <c r="F184" s="2" t="s">
        <v>9792</v>
      </c>
      <c r="G184" s="32">
        <v>4517</v>
      </c>
      <c r="H184" s="36">
        <v>4517</v>
      </c>
      <c r="I184" s="37"/>
      <c r="J184" s="31" t="s">
        <v>10228</v>
      </c>
      <c r="K184" s="2">
        <v>0</v>
      </c>
      <c r="L184" s="2">
        <v>0</v>
      </c>
      <c r="M184" s="31">
        <v>35.4</v>
      </c>
      <c r="N184" s="2">
        <v>4.6020000000000003</v>
      </c>
      <c r="O184" s="2">
        <v>0</v>
      </c>
      <c r="P184" s="2">
        <v>0</v>
      </c>
      <c r="Q184" s="31">
        <v>40.001999999999995</v>
      </c>
      <c r="R184" s="2" t="s">
        <v>10217</v>
      </c>
      <c r="S184" s="2" t="s">
        <v>1</v>
      </c>
      <c r="T184" t="str">
        <f>IF(Tabla2[[#This Row],[SERIE ]]="22SD004C","BODEGA",IF(Tabla2[[#This Row],[SERIE ]]="21DS000T","CASA MATRIZ","SUCURSAL"))</f>
        <v>SUCURSAL</v>
      </c>
    </row>
    <row r="185" spans="1:20" x14ac:dyDescent="0.25">
      <c r="A185" t="s">
        <v>8793</v>
      </c>
      <c r="B185" s="38">
        <v>45633</v>
      </c>
      <c r="C185" s="2" t="s">
        <v>1</v>
      </c>
      <c r="D185" s="2" t="s">
        <v>0</v>
      </c>
      <c r="E185" s="2" t="s">
        <v>9791</v>
      </c>
      <c r="F185" s="2" t="s">
        <v>9792</v>
      </c>
      <c r="G185" s="32">
        <v>4516</v>
      </c>
      <c r="H185" s="36">
        <v>4516</v>
      </c>
      <c r="I185" s="37"/>
      <c r="J185" s="31" t="s">
        <v>10228</v>
      </c>
      <c r="K185" s="2">
        <v>0</v>
      </c>
      <c r="L185" s="2">
        <v>0</v>
      </c>
      <c r="M185" s="31">
        <v>61.95</v>
      </c>
      <c r="N185" s="2">
        <v>8.0535000000000014</v>
      </c>
      <c r="O185" s="2">
        <v>0</v>
      </c>
      <c r="P185" s="2">
        <v>0</v>
      </c>
      <c r="Q185" s="31">
        <v>70.003500000000003</v>
      </c>
      <c r="R185" s="2" t="s">
        <v>10217</v>
      </c>
      <c r="S185" s="2" t="s">
        <v>1</v>
      </c>
      <c r="T185" t="str">
        <f>IF(Tabla2[[#This Row],[SERIE ]]="22SD004C","BODEGA",IF(Tabla2[[#This Row],[SERIE ]]="21DS000T","CASA MATRIZ","SUCURSAL"))</f>
        <v>SUCURSAL</v>
      </c>
    </row>
    <row r="186" spans="1:20" x14ac:dyDescent="0.25">
      <c r="A186" t="s">
        <v>8793</v>
      </c>
      <c r="B186" s="38">
        <v>45632</v>
      </c>
      <c r="C186" s="2" t="s">
        <v>1</v>
      </c>
      <c r="D186" s="2" t="s">
        <v>0</v>
      </c>
      <c r="E186" s="2" t="s">
        <v>9791</v>
      </c>
      <c r="F186" s="2" t="s">
        <v>9792</v>
      </c>
      <c r="G186" s="32">
        <v>4515</v>
      </c>
      <c r="H186" s="36">
        <v>4515</v>
      </c>
      <c r="I186" s="37" t="s">
        <v>9824</v>
      </c>
      <c r="J186" s="31" t="s">
        <v>9825</v>
      </c>
      <c r="K186" s="2">
        <v>0</v>
      </c>
      <c r="L186" s="2">
        <v>0</v>
      </c>
      <c r="M186" s="31">
        <v>60.62</v>
      </c>
      <c r="N186" s="2">
        <v>7.8806000000000003</v>
      </c>
      <c r="O186" s="2">
        <v>0</v>
      </c>
      <c r="P186" s="2">
        <v>0</v>
      </c>
      <c r="Q186" s="31">
        <v>68.500599999999991</v>
      </c>
      <c r="S186" s="2" t="s">
        <v>1</v>
      </c>
      <c r="T186" t="str">
        <f>IF(Tabla2[[#This Row],[SERIE ]]="22SD004C","BODEGA",IF(Tabla2[[#This Row],[SERIE ]]="21DS000T","CASA MATRIZ","SUCURSAL"))</f>
        <v>SUCURSAL</v>
      </c>
    </row>
    <row r="187" spans="1:20" x14ac:dyDescent="0.25">
      <c r="A187" t="s">
        <v>8793</v>
      </c>
      <c r="B187" s="38">
        <v>45632</v>
      </c>
      <c r="C187" s="2" t="s">
        <v>1</v>
      </c>
      <c r="D187" s="2" t="s">
        <v>0</v>
      </c>
      <c r="E187" s="2" t="s">
        <v>9791</v>
      </c>
      <c r="F187" s="2" t="s">
        <v>9792</v>
      </c>
      <c r="G187" s="32">
        <v>4514</v>
      </c>
      <c r="H187" s="36">
        <v>4514</v>
      </c>
      <c r="I187" s="37" t="s">
        <v>46</v>
      </c>
      <c r="J187" s="31" t="s">
        <v>6010</v>
      </c>
      <c r="K187" s="2">
        <v>0</v>
      </c>
      <c r="L187" s="2">
        <v>0</v>
      </c>
      <c r="M187" s="31">
        <v>150.44</v>
      </c>
      <c r="N187" s="2">
        <v>19.557200000000002</v>
      </c>
      <c r="O187" s="2">
        <v>0</v>
      </c>
      <c r="P187" s="2">
        <v>0</v>
      </c>
      <c r="Q187" s="31">
        <v>169.99719999999999</v>
      </c>
      <c r="S187" s="2" t="s">
        <v>1</v>
      </c>
      <c r="T187" t="str">
        <f>IF(Tabla2[[#This Row],[SERIE ]]="22SD004C","BODEGA",IF(Tabla2[[#This Row],[SERIE ]]="21DS000T","CASA MATRIZ","SUCURSAL"))</f>
        <v>SUCURSAL</v>
      </c>
    </row>
    <row r="188" spans="1:20" x14ac:dyDescent="0.25">
      <c r="A188" t="s">
        <v>8793</v>
      </c>
      <c r="B188" s="38">
        <v>45632</v>
      </c>
      <c r="C188" s="2" t="s">
        <v>1</v>
      </c>
      <c r="D188" s="2" t="s">
        <v>0</v>
      </c>
      <c r="E188" s="2" t="s">
        <v>9791</v>
      </c>
      <c r="F188" s="2" t="s">
        <v>9792</v>
      </c>
      <c r="G188" s="32">
        <v>4513</v>
      </c>
      <c r="H188" s="36">
        <v>4513</v>
      </c>
      <c r="I188" s="37" t="s">
        <v>46</v>
      </c>
      <c r="J188" s="31" t="s">
        <v>6010</v>
      </c>
      <c r="K188" s="2">
        <v>0</v>
      </c>
      <c r="L188" s="2">
        <v>0</v>
      </c>
      <c r="M188" s="31">
        <v>130</v>
      </c>
      <c r="N188" s="2">
        <v>16.900000000000002</v>
      </c>
      <c r="O188" s="2">
        <v>0</v>
      </c>
      <c r="P188" s="2">
        <v>0</v>
      </c>
      <c r="Q188" s="31">
        <v>146.9</v>
      </c>
      <c r="S188" s="2" t="s">
        <v>1</v>
      </c>
      <c r="T188" t="str">
        <f>IF(Tabla2[[#This Row],[SERIE ]]="22SD004C","BODEGA",IF(Tabla2[[#This Row],[SERIE ]]="21DS000T","CASA MATRIZ","SUCURSAL"))</f>
        <v>SUCURSAL</v>
      </c>
    </row>
    <row r="189" spans="1:20" hidden="1" x14ac:dyDescent="0.25">
      <c r="A189" t="s">
        <v>8793</v>
      </c>
      <c r="B189" s="38">
        <v>45632</v>
      </c>
      <c r="C189" s="2" t="s">
        <v>1</v>
      </c>
      <c r="D189" s="2" t="s">
        <v>0</v>
      </c>
      <c r="E189" s="2" t="s">
        <v>9791</v>
      </c>
      <c r="F189" s="2" t="s">
        <v>9792</v>
      </c>
      <c r="G189" s="32">
        <v>4512</v>
      </c>
      <c r="H189" s="36">
        <v>4512</v>
      </c>
      <c r="I189" s="37" t="s">
        <v>7473</v>
      </c>
      <c r="J189" s="31" t="s">
        <v>7472</v>
      </c>
      <c r="K189" s="2">
        <v>0</v>
      </c>
      <c r="L189" s="2">
        <v>0</v>
      </c>
      <c r="M189" s="31">
        <v>0</v>
      </c>
      <c r="N189" s="2">
        <v>0</v>
      </c>
      <c r="O189" s="2">
        <v>0</v>
      </c>
      <c r="P189" s="2">
        <v>0</v>
      </c>
      <c r="Q189" s="31">
        <v>0</v>
      </c>
      <c r="S189" s="2" t="s">
        <v>1</v>
      </c>
      <c r="T189" t="str">
        <f>IF(Tabla2[[#This Row],[SERIE ]]="22SD004C","BODEGA",IF(Tabla2[[#This Row],[SERIE ]]="21DS000T","CASA MATRIZ","SUCURSAL"))</f>
        <v>SUCURSAL</v>
      </c>
    </row>
    <row r="190" spans="1:20" x14ac:dyDescent="0.25">
      <c r="A190" t="s">
        <v>8793</v>
      </c>
      <c r="B190" s="38">
        <v>45632</v>
      </c>
      <c r="C190" s="2" t="s">
        <v>1</v>
      </c>
      <c r="D190" s="2" t="s">
        <v>0</v>
      </c>
      <c r="E190" s="2" t="s">
        <v>9791</v>
      </c>
      <c r="F190" s="2" t="s">
        <v>9792</v>
      </c>
      <c r="G190" s="32">
        <v>4511</v>
      </c>
      <c r="H190" s="36">
        <v>4511</v>
      </c>
      <c r="I190" s="37" t="s">
        <v>46</v>
      </c>
      <c r="J190" s="31" t="s">
        <v>6010</v>
      </c>
      <c r="K190" s="2">
        <v>0</v>
      </c>
      <c r="L190" s="2">
        <v>0</v>
      </c>
      <c r="M190" s="31">
        <v>48</v>
      </c>
      <c r="N190" s="2">
        <v>6.24</v>
      </c>
      <c r="O190" s="2">
        <v>0</v>
      </c>
      <c r="P190" s="2">
        <v>0</v>
      </c>
      <c r="Q190" s="31">
        <v>54.24</v>
      </c>
      <c r="S190" s="2" t="s">
        <v>1</v>
      </c>
      <c r="T190" t="str">
        <f>IF(Tabla2[[#This Row],[SERIE ]]="22SD004C","BODEGA",IF(Tabla2[[#This Row],[SERIE ]]="21DS000T","CASA MATRIZ","SUCURSAL"))</f>
        <v>SUCURSAL</v>
      </c>
    </row>
    <row r="191" spans="1:20" x14ac:dyDescent="0.25">
      <c r="A191" t="s">
        <v>8793</v>
      </c>
      <c r="B191" s="38">
        <v>45632</v>
      </c>
      <c r="C191" s="2" t="s">
        <v>1</v>
      </c>
      <c r="D191" s="2" t="s">
        <v>0</v>
      </c>
      <c r="E191" s="2" t="s">
        <v>9791</v>
      </c>
      <c r="F191" s="2" t="s">
        <v>9792</v>
      </c>
      <c r="G191" s="32">
        <v>4510</v>
      </c>
      <c r="H191" s="36">
        <v>4510</v>
      </c>
      <c r="I191" s="37" t="s">
        <v>46</v>
      </c>
      <c r="J191" s="31" t="s">
        <v>6010</v>
      </c>
      <c r="K191" s="2">
        <v>0</v>
      </c>
      <c r="L191" s="2">
        <v>0</v>
      </c>
      <c r="M191" s="31">
        <v>67.260000000000005</v>
      </c>
      <c r="N191" s="2">
        <v>8.7438000000000002</v>
      </c>
      <c r="O191" s="2">
        <v>0</v>
      </c>
      <c r="P191" s="2">
        <v>0</v>
      </c>
      <c r="Q191" s="31">
        <v>76.003800000000012</v>
      </c>
      <c r="S191" s="2" t="s">
        <v>1</v>
      </c>
      <c r="T191" t="str">
        <f>IF(Tabla2[[#This Row],[SERIE ]]="22SD004C","BODEGA",IF(Tabla2[[#This Row],[SERIE ]]="21DS000T","CASA MATRIZ","SUCURSAL"))</f>
        <v>SUCURSAL</v>
      </c>
    </row>
    <row r="192" spans="1:20" hidden="1" x14ac:dyDescent="0.25">
      <c r="A192" t="s">
        <v>8793</v>
      </c>
      <c r="B192" s="38">
        <v>45632</v>
      </c>
      <c r="C192" s="2" t="s">
        <v>1</v>
      </c>
      <c r="D192" s="2" t="s">
        <v>0</v>
      </c>
      <c r="E192" s="2" t="s">
        <v>9791</v>
      </c>
      <c r="F192" s="2" t="s">
        <v>9792</v>
      </c>
      <c r="G192" s="32">
        <v>4509</v>
      </c>
      <c r="H192" s="36">
        <v>4509</v>
      </c>
      <c r="I192" s="37" t="s">
        <v>7473</v>
      </c>
      <c r="J192" s="31" t="s">
        <v>7472</v>
      </c>
      <c r="K192" s="2">
        <v>0</v>
      </c>
      <c r="L192" s="2">
        <v>0</v>
      </c>
      <c r="M192" s="31">
        <v>0</v>
      </c>
      <c r="N192" s="2">
        <v>0</v>
      </c>
      <c r="O192" s="2">
        <v>0</v>
      </c>
      <c r="P192" s="2">
        <v>0</v>
      </c>
      <c r="Q192" s="31">
        <v>0</v>
      </c>
      <c r="S192" s="2" t="s">
        <v>1</v>
      </c>
      <c r="T192" t="str">
        <f>IF(Tabla2[[#This Row],[SERIE ]]="22SD004C","BODEGA",IF(Tabla2[[#This Row],[SERIE ]]="21DS000T","CASA MATRIZ","SUCURSAL"))</f>
        <v>SUCURSAL</v>
      </c>
    </row>
    <row r="193" spans="1:20" x14ac:dyDescent="0.25">
      <c r="A193" t="s">
        <v>8793</v>
      </c>
      <c r="B193" s="38">
        <v>45632</v>
      </c>
      <c r="C193" s="2" t="s">
        <v>1</v>
      </c>
      <c r="D193" s="2" t="s">
        <v>0</v>
      </c>
      <c r="E193" s="2" t="s">
        <v>9791</v>
      </c>
      <c r="F193" s="2" t="s">
        <v>9792</v>
      </c>
      <c r="G193" s="32">
        <v>4508</v>
      </c>
      <c r="H193" s="36">
        <v>4508</v>
      </c>
      <c r="I193" s="37" t="s">
        <v>9809</v>
      </c>
      <c r="J193" s="31" t="s">
        <v>9810</v>
      </c>
      <c r="K193" s="2">
        <v>0</v>
      </c>
      <c r="L193" s="2">
        <v>0</v>
      </c>
      <c r="M193" s="31">
        <v>27.47</v>
      </c>
      <c r="N193" s="2">
        <v>3.5710999999999999</v>
      </c>
      <c r="O193" s="2">
        <v>0</v>
      </c>
      <c r="P193" s="2">
        <v>0</v>
      </c>
      <c r="Q193" s="31">
        <v>31.0411</v>
      </c>
      <c r="S193" s="2" t="s">
        <v>1</v>
      </c>
      <c r="T193" t="str">
        <f>IF(Tabla2[[#This Row],[SERIE ]]="22SD004C","BODEGA",IF(Tabla2[[#This Row],[SERIE ]]="21DS000T","CASA MATRIZ","SUCURSAL"))</f>
        <v>SUCURSAL</v>
      </c>
    </row>
    <row r="194" spans="1:20" x14ac:dyDescent="0.25">
      <c r="A194" t="s">
        <v>8793</v>
      </c>
      <c r="B194" s="38">
        <v>45632</v>
      </c>
      <c r="C194" s="2" t="s">
        <v>1</v>
      </c>
      <c r="D194" s="2" t="s">
        <v>0</v>
      </c>
      <c r="E194" s="2" t="s">
        <v>9791</v>
      </c>
      <c r="F194" s="2" t="s">
        <v>9792</v>
      </c>
      <c r="G194" s="32">
        <v>4507</v>
      </c>
      <c r="H194" s="36">
        <v>4507</v>
      </c>
      <c r="I194" s="37" t="s">
        <v>1614</v>
      </c>
      <c r="J194" s="31" t="s">
        <v>1615</v>
      </c>
      <c r="K194" s="2">
        <v>0</v>
      </c>
      <c r="L194" s="2">
        <v>0</v>
      </c>
      <c r="M194" s="31">
        <v>10</v>
      </c>
      <c r="N194" s="2">
        <v>1.3</v>
      </c>
      <c r="O194" s="2">
        <v>0</v>
      </c>
      <c r="P194" s="2">
        <v>0</v>
      </c>
      <c r="Q194" s="31">
        <v>11.3</v>
      </c>
      <c r="S194" s="2" t="s">
        <v>1</v>
      </c>
      <c r="T194" t="str">
        <f>IF(Tabla2[[#This Row],[SERIE ]]="22SD004C","BODEGA",IF(Tabla2[[#This Row],[SERIE ]]="21DS000T","CASA MATRIZ","SUCURSAL"))</f>
        <v>SUCURSAL</v>
      </c>
    </row>
    <row r="195" spans="1:20" x14ac:dyDescent="0.25">
      <c r="A195" t="s">
        <v>8793</v>
      </c>
      <c r="B195" s="38">
        <v>45632</v>
      </c>
      <c r="C195" s="2" t="s">
        <v>1</v>
      </c>
      <c r="D195" s="2" t="s">
        <v>0</v>
      </c>
      <c r="E195" s="2" t="s">
        <v>9791</v>
      </c>
      <c r="F195" s="2" t="s">
        <v>9792</v>
      </c>
      <c r="G195" s="32">
        <v>4506</v>
      </c>
      <c r="H195" s="36">
        <v>4506</v>
      </c>
      <c r="I195" s="37" t="s">
        <v>1614</v>
      </c>
      <c r="J195" s="31" t="s">
        <v>1615</v>
      </c>
      <c r="K195" s="2">
        <v>0</v>
      </c>
      <c r="L195" s="2">
        <v>0</v>
      </c>
      <c r="M195" s="31">
        <v>44.25</v>
      </c>
      <c r="N195" s="2">
        <v>5.7525000000000004</v>
      </c>
      <c r="O195" s="2">
        <v>0</v>
      </c>
      <c r="P195" s="2">
        <v>0</v>
      </c>
      <c r="Q195" s="31">
        <v>50.002499999999998</v>
      </c>
      <c r="S195" s="2" t="s">
        <v>1</v>
      </c>
      <c r="T195" t="str">
        <f>IF(Tabla2[[#This Row],[SERIE ]]="22SD004C","BODEGA",IF(Tabla2[[#This Row],[SERIE ]]="21DS000T","CASA MATRIZ","SUCURSAL"))</f>
        <v>SUCURSAL</v>
      </c>
    </row>
    <row r="196" spans="1:20" x14ac:dyDescent="0.25">
      <c r="A196" t="s">
        <v>8793</v>
      </c>
      <c r="B196" s="38">
        <v>45632</v>
      </c>
      <c r="C196" s="2" t="s">
        <v>1</v>
      </c>
      <c r="D196" s="2" t="s">
        <v>0</v>
      </c>
      <c r="E196" s="2" t="s">
        <v>9791</v>
      </c>
      <c r="F196" s="2" t="s">
        <v>9792</v>
      </c>
      <c r="G196" s="32">
        <v>4505</v>
      </c>
      <c r="H196" s="36">
        <v>4505</v>
      </c>
      <c r="I196" s="37" t="s">
        <v>6816</v>
      </c>
      <c r="J196" s="31" t="s">
        <v>6817</v>
      </c>
      <c r="K196" s="2">
        <v>0</v>
      </c>
      <c r="L196" s="2">
        <v>0</v>
      </c>
      <c r="M196" s="31">
        <v>15</v>
      </c>
      <c r="N196" s="2">
        <v>1.9500000000000002</v>
      </c>
      <c r="O196" s="2">
        <v>0</v>
      </c>
      <c r="P196" s="2">
        <v>0</v>
      </c>
      <c r="Q196" s="31">
        <v>16.95</v>
      </c>
      <c r="S196" s="2" t="s">
        <v>1</v>
      </c>
      <c r="T196" t="str">
        <f>IF(Tabla2[[#This Row],[SERIE ]]="22SD004C","BODEGA",IF(Tabla2[[#This Row],[SERIE ]]="21DS000T","CASA MATRIZ","SUCURSAL"))</f>
        <v>SUCURSAL</v>
      </c>
    </row>
    <row r="197" spans="1:20" x14ac:dyDescent="0.25">
      <c r="A197" t="s">
        <v>8793</v>
      </c>
      <c r="B197" s="38">
        <v>45631</v>
      </c>
      <c r="C197" s="2" t="s">
        <v>1</v>
      </c>
      <c r="D197" s="2" t="s">
        <v>0</v>
      </c>
      <c r="E197" s="2" t="s">
        <v>9791</v>
      </c>
      <c r="F197" s="2" t="s">
        <v>9792</v>
      </c>
      <c r="G197" s="32">
        <v>4504</v>
      </c>
      <c r="H197" s="36">
        <v>4504</v>
      </c>
      <c r="I197" s="37" t="s">
        <v>6816</v>
      </c>
      <c r="J197" s="31" t="s">
        <v>6817</v>
      </c>
      <c r="K197" s="2">
        <v>0</v>
      </c>
      <c r="L197" s="2">
        <v>0</v>
      </c>
      <c r="M197" s="31">
        <v>2.48</v>
      </c>
      <c r="N197" s="2">
        <v>0.32240000000000002</v>
      </c>
      <c r="O197" s="2">
        <v>0</v>
      </c>
      <c r="P197" s="2">
        <v>0</v>
      </c>
      <c r="Q197" s="31">
        <v>2.8024</v>
      </c>
      <c r="S197" s="2" t="s">
        <v>1</v>
      </c>
      <c r="T197" t="str">
        <f>IF(Tabla2[[#This Row],[SERIE ]]="22SD004C","BODEGA",IF(Tabla2[[#This Row],[SERIE ]]="21DS000T","CASA MATRIZ","SUCURSAL"))</f>
        <v>SUCURSAL</v>
      </c>
    </row>
    <row r="198" spans="1:20" x14ac:dyDescent="0.25">
      <c r="A198" t="s">
        <v>8793</v>
      </c>
      <c r="B198" s="38">
        <v>45631</v>
      </c>
      <c r="C198" s="2" t="s">
        <v>1</v>
      </c>
      <c r="D198" s="2" t="s">
        <v>0</v>
      </c>
      <c r="E198" s="2" t="s">
        <v>9791</v>
      </c>
      <c r="F198" s="2" t="s">
        <v>9792</v>
      </c>
      <c r="G198" s="32">
        <v>4503</v>
      </c>
      <c r="H198" s="36">
        <v>4503</v>
      </c>
      <c r="I198" s="37" t="s">
        <v>10217</v>
      </c>
      <c r="J198" s="31" t="s">
        <v>10228</v>
      </c>
      <c r="K198" s="2">
        <v>0</v>
      </c>
      <c r="L198" s="2">
        <v>0</v>
      </c>
      <c r="M198" s="31">
        <v>15.93</v>
      </c>
      <c r="N198" s="2">
        <v>2.0709</v>
      </c>
      <c r="O198" s="2">
        <v>0</v>
      </c>
      <c r="P198" s="2">
        <v>0</v>
      </c>
      <c r="Q198" s="31">
        <v>18.000900000000001</v>
      </c>
      <c r="S198" s="2" t="s">
        <v>1</v>
      </c>
      <c r="T198" t="str">
        <f>IF(Tabla2[[#This Row],[SERIE ]]="22SD004C","BODEGA",IF(Tabla2[[#This Row],[SERIE ]]="21DS000T","CASA MATRIZ","SUCURSAL"))</f>
        <v>SUCURSAL</v>
      </c>
    </row>
    <row r="199" spans="1:20" x14ac:dyDescent="0.25">
      <c r="A199" t="s">
        <v>8793</v>
      </c>
      <c r="B199" s="38">
        <v>45631</v>
      </c>
      <c r="C199" s="2" t="s">
        <v>1</v>
      </c>
      <c r="D199" s="2" t="s">
        <v>0</v>
      </c>
      <c r="E199" s="2" t="s">
        <v>9791</v>
      </c>
      <c r="F199" s="2" t="s">
        <v>9792</v>
      </c>
      <c r="G199" s="32">
        <v>4502</v>
      </c>
      <c r="H199" s="36">
        <v>4502</v>
      </c>
      <c r="I199" s="37" t="s">
        <v>10217</v>
      </c>
      <c r="J199" s="31" t="s">
        <v>10228</v>
      </c>
      <c r="K199" s="2">
        <v>0</v>
      </c>
      <c r="L199" s="2">
        <v>0</v>
      </c>
      <c r="M199" s="31">
        <v>30.09</v>
      </c>
      <c r="N199" s="2">
        <v>3.9117000000000002</v>
      </c>
      <c r="O199" s="2">
        <v>0</v>
      </c>
      <c r="P199" s="2">
        <v>0</v>
      </c>
      <c r="Q199" s="31">
        <v>34.0017</v>
      </c>
      <c r="S199" s="2" t="s">
        <v>1</v>
      </c>
      <c r="T199" t="str">
        <f>IF(Tabla2[[#This Row],[SERIE ]]="22SD004C","BODEGA",IF(Tabla2[[#This Row],[SERIE ]]="21DS000T","CASA MATRIZ","SUCURSAL"))</f>
        <v>SUCURSAL</v>
      </c>
    </row>
    <row r="200" spans="1:20" x14ac:dyDescent="0.25">
      <c r="A200" t="s">
        <v>8793</v>
      </c>
      <c r="B200" s="38">
        <v>45631</v>
      </c>
      <c r="C200" s="2" t="s">
        <v>1</v>
      </c>
      <c r="D200" s="2" t="s">
        <v>0</v>
      </c>
      <c r="E200" s="2" t="s">
        <v>9791</v>
      </c>
      <c r="F200" s="2" t="s">
        <v>9792</v>
      </c>
      <c r="G200" s="32">
        <v>4501</v>
      </c>
      <c r="H200" s="36">
        <v>4501</v>
      </c>
      <c r="I200" s="37" t="s">
        <v>10217</v>
      </c>
      <c r="J200" s="31" t="s">
        <v>10228</v>
      </c>
      <c r="K200" s="2">
        <v>0</v>
      </c>
      <c r="L200" s="2">
        <v>0</v>
      </c>
      <c r="M200" s="31">
        <v>79.650000000000006</v>
      </c>
      <c r="N200" s="2">
        <v>10.354500000000002</v>
      </c>
      <c r="O200" s="2">
        <v>0</v>
      </c>
      <c r="P200" s="2">
        <v>0</v>
      </c>
      <c r="Q200" s="31">
        <v>90.004500000000007</v>
      </c>
      <c r="S200" s="2" t="s">
        <v>1</v>
      </c>
      <c r="T200" t="str">
        <f>IF(Tabla2[[#This Row],[SERIE ]]="22SD004C","BODEGA",IF(Tabla2[[#This Row],[SERIE ]]="21DS000T","CASA MATRIZ","SUCURSAL"))</f>
        <v>SUCURSAL</v>
      </c>
    </row>
    <row r="201" spans="1:20" x14ac:dyDescent="0.25">
      <c r="A201" t="s">
        <v>8793</v>
      </c>
      <c r="B201" s="38">
        <v>45631</v>
      </c>
      <c r="C201" s="2" t="s">
        <v>1</v>
      </c>
      <c r="D201" s="2" t="s">
        <v>0</v>
      </c>
      <c r="E201" s="2" t="s">
        <v>9791</v>
      </c>
      <c r="F201" s="2" t="s">
        <v>9792</v>
      </c>
      <c r="G201" s="32">
        <v>4500</v>
      </c>
      <c r="H201" s="36">
        <v>4500</v>
      </c>
      <c r="I201" s="37" t="s">
        <v>9868</v>
      </c>
      <c r="J201" s="31" t="s">
        <v>9826</v>
      </c>
      <c r="K201" s="2">
        <v>0</v>
      </c>
      <c r="L201" s="2">
        <v>0</v>
      </c>
      <c r="M201" s="31">
        <v>24.78</v>
      </c>
      <c r="N201" s="2">
        <v>3.2214</v>
      </c>
      <c r="O201" s="2">
        <v>0</v>
      </c>
      <c r="P201" s="2">
        <v>0</v>
      </c>
      <c r="Q201" s="31">
        <v>28.0014</v>
      </c>
      <c r="S201" s="2" t="s">
        <v>1</v>
      </c>
      <c r="T201" t="str">
        <f>IF(Tabla2[[#This Row],[SERIE ]]="22SD004C","BODEGA",IF(Tabla2[[#This Row],[SERIE ]]="21DS000T","CASA MATRIZ","SUCURSAL"))</f>
        <v>SUCURSAL</v>
      </c>
    </row>
    <row r="202" spans="1:20" x14ac:dyDescent="0.25">
      <c r="A202" t="s">
        <v>8793</v>
      </c>
      <c r="B202" s="38">
        <v>45631</v>
      </c>
      <c r="C202" s="2" t="s">
        <v>1</v>
      </c>
      <c r="D202" s="2" t="s">
        <v>0</v>
      </c>
      <c r="E202" s="2" t="s">
        <v>9791</v>
      </c>
      <c r="F202" s="2" t="s">
        <v>9792</v>
      </c>
      <c r="G202" s="32">
        <v>4499</v>
      </c>
      <c r="H202" s="36">
        <v>4499</v>
      </c>
      <c r="I202" s="37" t="s">
        <v>9868</v>
      </c>
      <c r="J202" s="31" t="s">
        <v>9826</v>
      </c>
      <c r="K202" s="2">
        <v>0</v>
      </c>
      <c r="L202" s="2">
        <v>0</v>
      </c>
      <c r="M202" s="31">
        <v>28.76</v>
      </c>
      <c r="N202" s="2">
        <v>3.7388000000000003</v>
      </c>
      <c r="O202" s="2">
        <v>0</v>
      </c>
      <c r="P202" s="2">
        <v>0</v>
      </c>
      <c r="Q202" s="31">
        <v>32.498800000000003</v>
      </c>
      <c r="S202" s="2" t="s">
        <v>1</v>
      </c>
      <c r="T202" t="str">
        <f>IF(Tabla2[[#This Row],[SERIE ]]="22SD004C","BODEGA",IF(Tabla2[[#This Row],[SERIE ]]="21DS000T","CASA MATRIZ","SUCURSAL"))</f>
        <v>SUCURSAL</v>
      </c>
    </row>
    <row r="203" spans="1:20" x14ac:dyDescent="0.25">
      <c r="A203" t="s">
        <v>8793</v>
      </c>
      <c r="B203" s="38">
        <v>45631</v>
      </c>
      <c r="C203" s="2" t="s">
        <v>1</v>
      </c>
      <c r="D203" s="2" t="s">
        <v>0</v>
      </c>
      <c r="E203" s="2" t="s">
        <v>9791</v>
      </c>
      <c r="F203" s="2" t="s">
        <v>9792</v>
      </c>
      <c r="G203" s="32">
        <v>4498</v>
      </c>
      <c r="H203" s="36">
        <v>4498</v>
      </c>
      <c r="I203" s="37" t="s">
        <v>9868</v>
      </c>
      <c r="J203" s="31" t="s">
        <v>9826</v>
      </c>
      <c r="K203" s="2">
        <v>0</v>
      </c>
      <c r="L203" s="2">
        <v>0</v>
      </c>
      <c r="M203" s="31">
        <v>110.18</v>
      </c>
      <c r="N203" s="2">
        <v>14.323400000000001</v>
      </c>
      <c r="O203" s="2">
        <v>0</v>
      </c>
      <c r="P203" s="2">
        <v>0</v>
      </c>
      <c r="Q203" s="31">
        <v>124.50340000000001</v>
      </c>
      <c r="S203" s="2" t="s">
        <v>1</v>
      </c>
      <c r="T203" t="str">
        <f>IF(Tabla2[[#This Row],[SERIE ]]="22SD004C","BODEGA",IF(Tabla2[[#This Row],[SERIE ]]="21DS000T","CASA MATRIZ","SUCURSAL"))</f>
        <v>SUCURSAL</v>
      </c>
    </row>
    <row r="204" spans="1:20" hidden="1" x14ac:dyDescent="0.25">
      <c r="A204" t="s">
        <v>8793</v>
      </c>
      <c r="B204" s="38">
        <v>45631</v>
      </c>
      <c r="C204" s="2" t="s">
        <v>1</v>
      </c>
      <c r="D204" s="2" t="s">
        <v>0</v>
      </c>
      <c r="E204" s="2" t="s">
        <v>9791</v>
      </c>
      <c r="F204" s="2" t="s">
        <v>9792</v>
      </c>
      <c r="G204" s="32">
        <v>4497</v>
      </c>
      <c r="H204" s="36">
        <v>4497</v>
      </c>
      <c r="I204" s="37" t="s">
        <v>7473</v>
      </c>
      <c r="J204" s="31" t="s">
        <v>7472</v>
      </c>
      <c r="K204" s="2">
        <v>0</v>
      </c>
      <c r="L204" s="2">
        <v>0</v>
      </c>
      <c r="M204" s="31">
        <v>0</v>
      </c>
      <c r="N204" s="2">
        <v>0</v>
      </c>
      <c r="O204" s="2">
        <v>0</v>
      </c>
      <c r="P204" s="2">
        <v>0</v>
      </c>
      <c r="Q204" s="31">
        <v>0</v>
      </c>
      <c r="S204" s="2" t="s">
        <v>1</v>
      </c>
      <c r="T204" t="str">
        <f>IF(Tabla2[[#This Row],[SERIE ]]="22SD004C","BODEGA",IF(Tabla2[[#This Row],[SERIE ]]="21DS000T","CASA MATRIZ","SUCURSAL"))</f>
        <v>SUCURSAL</v>
      </c>
    </row>
    <row r="205" spans="1:20" x14ac:dyDescent="0.25">
      <c r="A205" t="s">
        <v>8793</v>
      </c>
      <c r="B205" s="38">
        <v>45631</v>
      </c>
      <c r="C205" s="2" t="s">
        <v>1</v>
      </c>
      <c r="D205" s="2" t="s">
        <v>0</v>
      </c>
      <c r="E205" s="2" t="s">
        <v>9791</v>
      </c>
      <c r="F205" s="2" t="s">
        <v>9792</v>
      </c>
      <c r="G205" s="32">
        <v>4496</v>
      </c>
      <c r="H205" s="36">
        <v>4496</v>
      </c>
      <c r="I205" s="37" t="s">
        <v>1638</v>
      </c>
      <c r="J205" s="31" t="s">
        <v>1639</v>
      </c>
      <c r="K205" s="2">
        <v>0</v>
      </c>
      <c r="L205" s="2">
        <v>0</v>
      </c>
      <c r="M205" s="31">
        <v>50</v>
      </c>
      <c r="N205" s="2">
        <v>6.5</v>
      </c>
      <c r="O205" s="2">
        <v>0</v>
      </c>
      <c r="P205" s="2">
        <v>0</v>
      </c>
      <c r="Q205" s="31">
        <v>56.5</v>
      </c>
      <c r="S205" s="2" t="s">
        <v>1</v>
      </c>
      <c r="T205" t="str">
        <f>IF(Tabla2[[#This Row],[SERIE ]]="22SD004C","BODEGA",IF(Tabla2[[#This Row],[SERIE ]]="21DS000T","CASA MATRIZ","SUCURSAL"))</f>
        <v>SUCURSAL</v>
      </c>
    </row>
    <row r="206" spans="1:20" x14ac:dyDescent="0.25">
      <c r="A206" t="s">
        <v>8793</v>
      </c>
      <c r="B206" s="38">
        <v>45631</v>
      </c>
      <c r="C206" s="2" t="s">
        <v>1</v>
      </c>
      <c r="D206" s="2" t="s">
        <v>0</v>
      </c>
      <c r="E206" s="2" t="s">
        <v>9791</v>
      </c>
      <c r="F206" s="2" t="s">
        <v>9792</v>
      </c>
      <c r="G206" s="32">
        <v>4495</v>
      </c>
      <c r="H206" s="36">
        <v>4495</v>
      </c>
      <c r="I206" s="37" t="s">
        <v>1638</v>
      </c>
      <c r="J206" s="31" t="s">
        <v>1639</v>
      </c>
      <c r="K206" s="2">
        <v>0</v>
      </c>
      <c r="L206" s="2">
        <v>0</v>
      </c>
      <c r="M206" s="31">
        <v>90</v>
      </c>
      <c r="N206" s="2">
        <v>11.700000000000001</v>
      </c>
      <c r="O206" s="2">
        <v>0</v>
      </c>
      <c r="P206" s="2">
        <v>0</v>
      </c>
      <c r="Q206" s="31">
        <v>101.7</v>
      </c>
      <c r="S206" s="2" t="s">
        <v>1</v>
      </c>
      <c r="T206" t="str">
        <f>IF(Tabla2[[#This Row],[SERIE ]]="22SD004C","BODEGA",IF(Tabla2[[#This Row],[SERIE ]]="21DS000T","CASA MATRIZ","SUCURSAL"))</f>
        <v>SUCURSAL</v>
      </c>
    </row>
    <row r="207" spans="1:20" x14ac:dyDescent="0.25">
      <c r="A207" t="s">
        <v>8793</v>
      </c>
      <c r="B207" s="38">
        <v>45631</v>
      </c>
      <c r="C207" s="2" t="s">
        <v>1</v>
      </c>
      <c r="D207" s="2" t="s">
        <v>0</v>
      </c>
      <c r="E207" s="2" t="s">
        <v>9791</v>
      </c>
      <c r="F207" s="2" t="s">
        <v>9792</v>
      </c>
      <c r="G207" s="32">
        <v>4494</v>
      </c>
      <c r="H207" s="36">
        <v>4494</v>
      </c>
      <c r="I207" s="37" t="s">
        <v>10257</v>
      </c>
      <c r="J207" s="31" t="s">
        <v>10258</v>
      </c>
      <c r="K207" s="2">
        <v>0</v>
      </c>
      <c r="L207" s="2">
        <v>0</v>
      </c>
      <c r="M207" s="31">
        <v>17.7</v>
      </c>
      <c r="N207" s="2">
        <v>2.3010000000000002</v>
      </c>
      <c r="O207" s="2">
        <v>0</v>
      </c>
      <c r="P207" s="2">
        <v>0</v>
      </c>
      <c r="Q207" s="31">
        <v>20.000999999999998</v>
      </c>
      <c r="S207" s="2" t="s">
        <v>1</v>
      </c>
      <c r="T207" t="str">
        <f>IF(Tabla2[[#This Row],[SERIE ]]="22SD004C","BODEGA",IF(Tabla2[[#This Row],[SERIE ]]="21DS000T","CASA MATRIZ","SUCURSAL"))</f>
        <v>SUCURSAL</v>
      </c>
    </row>
    <row r="208" spans="1:20" x14ac:dyDescent="0.25">
      <c r="A208" t="s">
        <v>8793</v>
      </c>
      <c r="B208" s="38">
        <v>45631</v>
      </c>
      <c r="C208" s="2" t="s">
        <v>1</v>
      </c>
      <c r="D208" s="2" t="s">
        <v>0</v>
      </c>
      <c r="E208" s="2" t="s">
        <v>9791</v>
      </c>
      <c r="F208" s="2" t="s">
        <v>9792</v>
      </c>
      <c r="G208" s="32">
        <v>4493</v>
      </c>
      <c r="H208" s="36">
        <v>4493</v>
      </c>
      <c r="I208" s="37" t="s">
        <v>9961</v>
      </c>
      <c r="J208" s="31" t="s">
        <v>9944</v>
      </c>
      <c r="K208" s="2">
        <v>0</v>
      </c>
      <c r="L208" s="2">
        <v>0</v>
      </c>
      <c r="M208" s="31">
        <v>3.54</v>
      </c>
      <c r="N208" s="2">
        <v>0.4602</v>
      </c>
      <c r="O208" s="2">
        <v>0</v>
      </c>
      <c r="P208" s="2">
        <v>0</v>
      </c>
      <c r="Q208" s="31">
        <v>4.0002000000000004</v>
      </c>
      <c r="S208" s="2" t="s">
        <v>1</v>
      </c>
      <c r="T208" t="str">
        <f>IF(Tabla2[[#This Row],[SERIE ]]="22SD004C","BODEGA",IF(Tabla2[[#This Row],[SERIE ]]="21DS000T","CASA MATRIZ","SUCURSAL"))</f>
        <v>SUCURSAL</v>
      </c>
    </row>
    <row r="209" spans="1:20" x14ac:dyDescent="0.25">
      <c r="A209" t="s">
        <v>8793</v>
      </c>
      <c r="B209" s="38">
        <v>45631</v>
      </c>
      <c r="C209" s="2" t="s">
        <v>1</v>
      </c>
      <c r="D209" s="2" t="s">
        <v>0</v>
      </c>
      <c r="E209" s="2" t="s">
        <v>9791</v>
      </c>
      <c r="F209" s="2" t="s">
        <v>9792</v>
      </c>
      <c r="G209" s="32">
        <v>4492</v>
      </c>
      <c r="H209" s="36">
        <v>4492</v>
      </c>
      <c r="I209" s="37"/>
      <c r="J209" s="31" t="s">
        <v>10228</v>
      </c>
      <c r="K209" s="2">
        <v>0</v>
      </c>
      <c r="L209" s="2">
        <v>0</v>
      </c>
      <c r="M209" s="31">
        <v>15.93</v>
      </c>
      <c r="N209" s="2">
        <v>2.0709</v>
      </c>
      <c r="O209" s="2">
        <v>0</v>
      </c>
      <c r="P209" s="2">
        <v>0</v>
      </c>
      <c r="Q209" s="31">
        <v>18.000900000000001</v>
      </c>
      <c r="R209" s="2" t="s">
        <v>10217</v>
      </c>
      <c r="S209" s="2" t="s">
        <v>1</v>
      </c>
      <c r="T209" t="str">
        <f>IF(Tabla2[[#This Row],[SERIE ]]="22SD004C","BODEGA",IF(Tabla2[[#This Row],[SERIE ]]="21DS000T","CASA MATRIZ","SUCURSAL"))</f>
        <v>SUCURSAL</v>
      </c>
    </row>
    <row r="210" spans="1:20" x14ac:dyDescent="0.25">
      <c r="A210" t="s">
        <v>8793</v>
      </c>
      <c r="B210" s="38">
        <v>45631</v>
      </c>
      <c r="C210" s="2" t="s">
        <v>1</v>
      </c>
      <c r="D210" s="2" t="s">
        <v>0</v>
      </c>
      <c r="E210" s="2" t="s">
        <v>9791</v>
      </c>
      <c r="F210" s="2" t="s">
        <v>9792</v>
      </c>
      <c r="G210" s="32">
        <v>4491</v>
      </c>
      <c r="H210" s="36">
        <v>4491</v>
      </c>
      <c r="I210" s="37" t="s">
        <v>6658</v>
      </c>
      <c r="J210" s="31" t="s">
        <v>6659</v>
      </c>
      <c r="K210" s="2">
        <v>0</v>
      </c>
      <c r="L210" s="2">
        <v>0</v>
      </c>
      <c r="M210" s="31">
        <v>47.79</v>
      </c>
      <c r="N210" s="2">
        <v>6.2126999999999999</v>
      </c>
      <c r="O210" s="2">
        <v>0</v>
      </c>
      <c r="P210" s="2">
        <v>0</v>
      </c>
      <c r="Q210" s="31">
        <v>54.002699999999997</v>
      </c>
      <c r="S210" s="2" t="s">
        <v>1</v>
      </c>
      <c r="T210" t="str">
        <f>IF(Tabla2[[#This Row],[SERIE ]]="22SD004C","BODEGA",IF(Tabla2[[#This Row],[SERIE ]]="21DS000T","CASA MATRIZ","SUCURSAL"))</f>
        <v>SUCURSAL</v>
      </c>
    </row>
    <row r="211" spans="1:20" x14ac:dyDescent="0.25">
      <c r="A211" t="s">
        <v>8793</v>
      </c>
      <c r="B211" s="38">
        <v>45631</v>
      </c>
      <c r="C211" s="2" t="s">
        <v>1</v>
      </c>
      <c r="D211" s="2" t="s">
        <v>0</v>
      </c>
      <c r="E211" s="2" t="s">
        <v>9791</v>
      </c>
      <c r="F211" s="2" t="s">
        <v>9792</v>
      </c>
      <c r="G211" s="32">
        <v>4490</v>
      </c>
      <c r="H211" s="36">
        <v>4490</v>
      </c>
      <c r="I211" s="37" t="s">
        <v>10211</v>
      </c>
      <c r="J211" s="31" t="s">
        <v>10212</v>
      </c>
      <c r="K211" s="2">
        <v>0</v>
      </c>
      <c r="L211" s="2">
        <v>0</v>
      </c>
      <c r="M211" s="31">
        <v>16</v>
      </c>
      <c r="N211" s="2">
        <v>2.08</v>
      </c>
      <c r="O211" s="2">
        <v>0</v>
      </c>
      <c r="P211" s="2">
        <v>0</v>
      </c>
      <c r="Q211" s="31">
        <v>18.079999999999998</v>
      </c>
      <c r="S211" s="2" t="s">
        <v>1</v>
      </c>
      <c r="T211" t="str">
        <f>IF(Tabla2[[#This Row],[SERIE ]]="22SD004C","BODEGA",IF(Tabla2[[#This Row],[SERIE ]]="21DS000T","CASA MATRIZ","SUCURSAL"))</f>
        <v>SUCURSAL</v>
      </c>
    </row>
    <row r="212" spans="1:20" x14ac:dyDescent="0.25">
      <c r="A212" t="s">
        <v>8793</v>
      </c>
      <c r="B212" s="38">
        <v>45631</v>
      </c>
      <c r="C212" s="2" t="s">
        <v>1</v>
      </c>
      <c r="D212" s="2" t="s">
        <v>0</v>
      </c>
      <c r="E212" s="2" t="s">
        <v>9791</v>
      </c>
      <c r="F212" s="2" t="s">
        <v>9792</v>
      </c>
      <c r="G212" s="32">
        <v>4489</v>
      </c>
      <c r="H212" s="36">
        <v>4489</v>
      </c>
      <c r="I212" s="37" t="s">
        <v>6299</v>
      </c>
      <c r="J212" s="31" t="s">
        <v>6300</v>
      </c>
      <c r="K212" s="2">
        <v>0</v>
      </c>
      <c r="L212" s="2">
        <v>0</v>
      </c>
      <c r="M212" s="31">
        <v>26.02</v>
      </c>
      <c r="N212" s="2">
        <v>3.3826000000000001</v>
      </c>
      <c r="O212" s="2">
        <v>0</v>
      </c>
      <c r="P212" s="2">
        <v>0</v>
      </c>
      <c r="Q212" s="31">
        <v>29.4026</v>
      </c>
      <c r="S212" s="2" t="s">
        <v>1</v>
      </c>
      <c r="T212" t="str">
        <f>IF(Tabla2[[#This Row],[SERIE ]]="22SD004C","BODEGA",IF(Tabla2[[#This Row],[SERIE ]]="21DS000T","CASA MATRIZ","SUCURSAL"))</f>
        <v>SUCURSAL</v>
      </c>
    </row>
    <row r="213" spans="1:20" x14ac:dyDescent="0.25">
      <c r="A213" t="s">
        <v>8793</v>
      </c>
      <c r="B213" s="38">
        <v>45631</v>
      </c>
      <c r="C213" s="2" t="s">
        <v>1</v>
      </c>
      <c r="D213" s="2" t="s">
        <v>0</v>
      </c>
      <c r="E213" s="2" t="s">
        <v>9791</v>
      </c>
      <c r="F213" s="2" t="s">
        <v>9792</v>
      </c>
      <c r="G213" s="32">
        <v>4488</v>
      </c>
      <c r="H213" s="36">
        <v>4488</v>
      </c>
      <c r="I213" s="37" t="s">
        <v>6299</v>
      </c>
      <c r="J213" s="31" t="s">
        <v>6300</v>
      </c>
      <c r="K213" s="2">
        <v>0</v>
      </c>
      <c r="L213" s="2">
        <v>0</v>
      </c>
      <c r="M213" s="31">
        <v>18</v>
      </c>
      <c r="N213" s="2">
        <v>2.34</v>
      </c>
      <c r="O213" s="2">
        <v>0</v>
      </c>
      <c r="P213" s="2">
        <v>0</v>
      </c>
      <c r="Q213" s="31">
        <v>20.34</v>
      </c>
      <c r="S213" s="2" t="s">
        <v>1</v>
      </c>
      <c r="T213" t="str">
        <f>IF(Tabla2[[#This Row],[SERIE ]]="22SD004C","BODEGA",IF(Tabla2[[#This Row],[SERIE ]]="21DS000T","CASA MATRIZ","SUCURSAL"))</f>
        <v>SUCURSAL</v>
      </c>
    </row>
    <row r="214" spans="1:20" x14ac:dyDescent="0.25">
      <c r="A214" t="s">
        <v>8793</v>
      </c>
      <c r="B214" s="38">
        <v>45631</v>
      </c>
      <c r="C214" s="2" t="s">
        <v>1</v>
      </c>
      <c r="D214" s="2" t="s">
        <v>0</v>
      </c>
      <c r="E214" s="2" t="s">
        <v>9791</v>
      </c>
      <c r="F214" s="2" t="s">
        <v>9792</v>
      </c>
      <c r="G214" s="32">
        <v>4487</v>
      </c>
      <c r="H214" s="36">
        <v>4487</v>
      </c>
      <c r="I214" s="37" t="s">
        <v>9824</v>
      </c>
      <c r="J214" s="31" t="s">
        <v>9825</v>
      </c>
      <c r="K214" s="2">
        <v>0</v>
      </c>
      <c r="L214" s="2">
        <v>0</v>
      </c>
      <c r="M214" s="31">
        <v>7.96</v>
      </c>
      <c r="N214" s="2">
        <v>1.0347999999999999</v>
      </c>
      <c r="O214" s="2">
        <v>0</v>
      </c>
      <c r="P214" s="2">
        <v>0</v>
      </c>
      <c r="Q214" s="31">
        <v>8.9947999999999997</v>
      </c>
      <c r="S214" s="2" t="s">
        <v>1</v>
      </c>
      <c r="T214" t="str">
        <f>IF(Tabla2[[#This Row],[SERIE ]]="22SD004C","BODEGA",IF(Tabla2[[#This Row],[SERIE ]]="21DS000T","CASA MATRIZ","SUCURSAL"))</f>
        <v>SUCURSAL</v>
      </c>
    </row>
    <row r="215" spans="1:20" x14ac:dyDescent="0.25">
      <c r="A215" t="s">
        <v>8793</v>
      </c>
      <c r="B215" s="38">
        <v>45631</v>
      </c>
      <c r="C215" s="2" t="s">
        <v>1</v>
      </c>
      <c r="D215" s="2" t="s">
        <v>0</v>
      </c>
      <c r="E215" s="2" t="s">
        <v>9791</v>
      </c>
      <c r="F215" s="2" t="s">
        <v>9792</v>
      </c>
      <c r="G215" s="32">
        <v>4486</v>
      </c>
      <c r="H215" s="36">
        <v>4486</v>
      </c>
      <c r="I215" s="37"/>
      <c r="J215" s="31" t="s">
        <v>10108</v>
      </c>
      <c r="K215" s="2">
        <v>0</v>
      </c>
      <c r="L215" s="2">
        <v>0</v>
      </c>
      <c r="M215" s="31">
        <v>40</v>
      </c>
      <c r="N215" s="2">
        <v>5.2</v>
      </c>
      <c r="O215" s="2">
        <v>0</v>
      </c>
      <c r="P215" s="2">
        <v>0</v>
      </c>
      <c r="Q215" s="31">
        <v>45.2</v>
      </c>
      <c r="R215" s="2" t="s">
        <v>10107</v>
      </c>
      <c r="S215" s="2" t="s">
        <v>1</v>
      </c>
      <c r="T215" t="str">
        <f>IF(Tabla2[[#This Row],[SERIE ]]="22SD004C","BODEGA",IF(Tabla2[[#This Row],[SERIE ]]="21DS000T","CASA MATRIZ","SUCURSAL"))</f>
        <v>SUCURSAL</v>
      </c>
    </row>
    <row r="216" spans="1:20" hidden="1" x14ac:dyDescent="0.25">
      <c r="A216" t="s">
        <v>8793</v>
      </c>
      <c r="B216" s="38">
        <v>45631</v>
      </c>
      <c r="C216" s="2" t="s">
        <v>1</v>
      </c>
      <c r="D216" s="2" t="s">
        <v>0</v>
      </c>
      <c r="E216" s="2" t="s">
        <v>9791</v>
      </c>
      <c r="F216" s="2" t="s">
        <v>9792</v>
      </c>
      <c r="G216" s="32">
        <v>4485</v>
      </c>
      <c r="H216" s="36">
        <v>4485</v>
      </c>
      <c r="I216" s="37" t="s">
        <v>7473</v>
      </c>
      <c r="J216" s="31" t="s">
        <v>7472</v>
      </c>
      <c r="K216" s="2">
        <v>0</v>
      </c>
      <c r="L216" s="2">
        <v>0</v>
      </c>
      <c r="M216" s="31">
        <v>0</v>
      </c>
      <c r="N216" s="2">
        <v>0</v>
      </c>
      <c r="O216" s="2">
        <v>0</v>
      </c>
      <c r="P216" s="2">
        <v>0</v>
      </c>
      <c r="Q216" s="31">
        <v>0</v>
      </c>
      <c r="S216" s="2" t="s">
        <v>1</v>
      </c>
      <c r="T216" t="str">
        <f>IF(Tabla2[[#This Row],[SERIE ]]="22SD004C","BODEGA",IF(Tabla2[[#This Row],[SERIE ]]="21DS000T","CASA MATRIZ","SUCURSAL"))</f>
        <v>SUCURSAL</v>
      </c>
    </row>
    <row r="217" spans="1:20" x14ac:dyDescent="0.25">
      <c r="A217" t="s">
        <v>8793</v>
      </c>
      <c r="B217" s="38">
        <v>45631</v>
      </c>
      <c r="C217" s="2" t="s">
        <v>1</v>
      </c>
      <c r="D217" s="2" t="s">
        <v>0</v>
      </c>
      <c r="E217" s="2" t="s">
        <v>9791</v>
      </c>
      <c r="F217" s="2" t="s">
        <v>9792</v>
      </c>
      <c r="G217" s="32">
        <v>4484</v>
      </c>
      <c r="H217" s="36">
        <v>4484</v>
      </c>
      <c r="I217" s="37"/>
      <c r="J217" s="31" t="s">
        <v>10108</v>
      </c>
      <c r="K217" s="2">
        <v>0</v>
      </c>
      <c r="L217" s="2">
        <v>0</v>
      </c>
      <c r="M217" s="31">
        <v>40.71</v>
      </c>
      <c r="N217" s="2">
        <v>5.2923</v>
      </c>
      <c r="O217" s="2">
        <v>0</v>
      </c>
      <c r="P217" s="2">
        <v>0</v>
      </c>
      <c r="Q217" s="31">
        <v>46.002299999999998</v>
      </c>
      <c r="R217" s="2" t="s">
        <v>10107</v>
      </c>
      <c r="S217" s="2" t="s">
        <v>1</v>
      </c>
      <c r="T217" t="str">
        <f>IF(Tabla2[[#This Row],[SERIE ]]="22SD004C","BODEGA",IF(Tabla2[[#This Row],[SERIE ]]="21DS000T","CASA MATRIZ","SUCURSAL"))</f>
        <v>SUCURSAL</v>
      </c>
    </row>
    <row r="218" spans="1:20" x14ac:dyDescent="0.25">
      <c r="A218" t="s">
        <v>8793</v>
      </c>
      <c r="B218" s="38">
        <v>45631</v>
      </c>
      <c r="C218" s="2" t="s">
        <v>1</v>
      </c>
      <c r="D218" s="2" t="s">
        <v>0</v>
      </c>
      <c r="E218" s="2" t="s">
        <v>9791</v>
      </c>
      <c r="F218" s="2" t="s">
        <v>9792</v>
      </c>
      <c r="G218" s="32">
        <v>4483</v>
      </c>
      <c r="H218" s="36">
        <v>4483</v>
      </c>
      <c r="I218" s="37" t="s">
        <v>9809</v>
      </c>
      <c r="J218" s="31" t="s">
        <v>9810</v>
      </c>
      <c r="K218" s="2">
        <v>0</v>
      </c>
      <c r="L218" s="2">
        <v>0</v>
      </c>
      <c r="M218" s="31">
        <v>75.84</v>
      </c>
      <c r="N218" s="2">
        <v>9.8592000000000013</v>
      </c>
      <c r="O218" s="2">
        <v>0</v>
      </c>
      <c r="P218" s="2">
        <v>0</v>
      </c>
      <c r="Q218" s="31">
        <v>85.699200000000005</v>
      </c>
      <c r="S218" s="2" t="s">
        <v>1</v>
      </c>
      <c r="T218" t="str">
        <f>IF(Tabla2[[#This Row],[SERIE ]]="22SD004C","BODEGA",IF(Tabla2[[#This Row],[SERIE ]]="21DS000T","CASA MATRIZ","SUCURSAL"))</f>
        <v>SUCURSAL</v>
      </c>
    </row>
    <row r="219" spans="1:20" x14ac:dyDescent="0.25">
      <c r="A219" t="s">
        <v>8793</v>
      </c>
      <c r="B219" s="38">
        <v>45631</v>
      </c>
      <c r="C219" s="2" t="s">
        <v>1</v>
      </c>
      <c r="D219" s="2" t="s">
        <v>0</v>
      </c>
      <c r="E219" s="2" t="s">
        <v>9791</v>
      </c>
      <c r="F219" s="2" t="s">
        <v>9792</v>
      </c>
      <c r="G219" s="32">
        <v>4482</v>
      </c>
      <c r="H219" s="36">
        <v>4482</v>
      </c>
      <c r="I219" s="37" t="s">
        <v>47</v>
      </c>
      <c r="J219" s="31" t="s">
        <v>2808</v>
      </c>
      <c r="K219" s="2">
        <v>0</v>
      </c>
      <c r="L219" s="2">
        <v>0</v>
      </c>
      <c r="M219" s="31">
        <v>2640.71</v>
      </c>
      <c r="N219" s="2">
        <v>343.29230000000001</v>
      </c>
      <c r="O219" s="2">
        <v>0</v>
      </c>
      <c r="P219" s="2">
        <v>0</v>
      </c>
      <c r="Q219" s="31">
        <v>2984.0023000000001</v>
      </c>
      <c r="S219" s="2" t="s">
        <v>1</v>
      </c>
      <c r="T219" t="str">
        <f>IF(Tabla2[[#This Row],[SERIE ]]="22SD004C","BODEGA",IF(Tabla2[[#This Row],[SERIE ]]="21DS000T","CASA MATRIZ","SUCURSAL"))</f>
        <v>SUCURSAL</v>
      </c>
    </row>
    <row r="220" spans="1:20" x14ac:dyDescent="0.25">
      <c r="A220" t="s">
        <v>8793</v>
      </c>
      <c r="B220" s="38">
        <v>45631</v>
      </c>
      <c r="C220" s="2" t="s">
        <v>1</v>
      </c>
      <c r="D220" s="2" t="s">
        <v>0</v>
      </c>
      <c r="E220" s="2" t="s">
        <v>9791</v>
      </c>
      <c r="F220" s="2" t="s">
        <v>9792</v>
      </c>
      <c r="G220" s="32">
        <v>4481</v>
      </c>
      <c r="H220" s="36">
        <v>4481</v>
      </c>
      <c r="I220" s="37" t="s">
        <v>9824</v>
      </c>
      <c r="J220" s="31" t="s">
        <v>9825</v>
      </c>
      <c r="K220" s="2">
        <v>0</v>
      </c>
      <c r="L220" s="2">
        <v>0</v>
      </c>
      <c r="M220" s="31">
        <v>42.48</v>
      </c>
      <c r="N220" s="2">
        <v>5.5224000000000002</v>
      </c>
      <c r="O220" s="2">
        <v>0</v>
      </c>
      <c r="P220" s="2">
        <v>0</v>
      </c>
      <c r="Q220" s="31">
        <v>48.002399999999994</v>
      </c>
      <c r="S220" s="2" t="s">
        <v>1</v>
      </c>
      <c r="T220" t="str">
        <f>IF(Tabla2[[#This Row],[SERIE ]]="22SD004C","BODEGA",IF(Tabla2[[#This Row],[SERIE ]]="21DS000T","CASA MATRIZ","SUCURSAL"))</f>
        <v>SUCURSAL</v>
      </c>
    </row>
    <row r="221" spans="1:20" x14ac:dyDescent="0.25">
      <c r="A221" t="s">
        <v>8793</v>
      </c>
      <c r="B221" s="38">
        <v>45630</v>
      </c>
      <c r="C221" s="2" t="s">
        <v>1</v>
      </c>
      <c r="D221" s="2" t="s">
        <v>0</v>
      </c>
      <c r="E221" s="2" t="s">
        <v>9791</v>
      </c>
      <c r="F221" s="2" t="s">
        <v>9792</v>
      </c>
      <c r="G221" s="32">
        <v>4480</v>
      </c>
      <c r="H221" s="36">
        <v>4480</v>
      </c>
      <c r="I221" s="37"/>
      <c r="J221" s="31" t="s">
        <v>10276</v>
      </c>
      <c r="K221" s="2">
        <v>0</v>
      </c>
      <c r="L221" s="2">
        <v>0</v>
      </c>
      <c r="M221" s="31">
        <v>135</v>
      </c>
      <c r="N221" s="2">
        <v>17.55</v>
      </c>
      <c r="O221" s="2">
        <v>0</v>
      </c>
      <c r="P221" s="2">
        <v>0</v>
      </c>
      <c r="Q221" s="31">
        <v>152.55000000000001</v>
      </c>
      <c r="R221" s="2" t="s">
        <v>10275</v>
      </c>
      <c r="S221" s="2" t="s">
        <v>1</v>
      </c>
      <c r="T221" t="str">
        <f>IF(Tabla2[[#This Row],[SERIE ]]="22SD004C","BODEGA",IF(Tabla2[[#This Row],[SERIE ]]="21DS000T","CASA MATRIZ","SUCURSAL"))</f>
        <v>SUCURSAL</v>
      </c>
    </row>
    <row r="222" spans="1:20" x14ac:dyDescent="0.25">
      <c r="A222" t="s">
        <v>8793</v>
      </c>
      <c r="B222" s="38">
        <v>45630</v>
      </c>
      <c r="C222" s="2" t="s">
        <v>1</v>
      </c>
      <c r="D222" s="2" t="s">
        <v>0</v>
      </c>
      <c r="E222" s="2" t="s">
        <v>9791</v>
      </c>
      <c r="F222" s="2" t="s">
        <v>9792</v>
      </c>
      <c r="G222" s="32">
        <v>4479</v>
      </c>
      <c r="H222" s="36">
        <v>4479</v>
      </c>
      <c r="I222" s="37" t="s">
        <v>9824</v>
      </c>
      <c r="J222" s="31" t="s">
        <v>9825</v>
      </c>
      <c r="K222" s="2">
        <v>0</v>
      </c>
      <c r="L222" s="2">
        <v>0</v>
      </c>
      <c r="M222" s="31">
        <v>3.54</v>
      </c>
      <c r="N222" s="2">
        <v>0.4602</v>
      </c>
      <c r="O222" s="2">
        <v>0</v>
      </c>
      <c r="P222" s="2">
        <v>0</v>
      </c>
      <c r="Q222" s="31">
        <v>4.0002000000000004</v>
      </c>
      <c r="S222" s="2" t="s">
        <v>1</v>
      </c>
      <c r="T222" t="str">
        <f>IF(Tabla2[[#This Row],[SERIE ]]="22SD004C","BODEGA",IF(Tabla2[[#This Row],[SERIE ]]="21DS000T","CASA MATRIZ","SUCURSAL"))</f>
        <v>SUCURSAL</v>
      </c>
    </row>
    <row r="223" spans="1:20" x14ac:dyDescent="0.25">
      <c r="A223" t="s">
        <v>8793</v>
      </c>
      <c r="B223" s="38">
        <v>45630</v>
      </c>
      <c r="C223" s="2" t="s">
        <v>1</v>
      </c>
      <c r="D223" s="2" t="s">
        <v>0</v>
      </c>
      <c r="E223" s="2" t="s">
        <v>9791</v>
      </c>
      <c r="F223" s="2" t="s">
        <v>9792</v>
      </c>
      <c r="G223" s="32">
        <v>4478</v>
      </c>
      <c r="H223" s="36">
        <v>4478</v>
      </c>
      <c r="I223" s="37" t="s">
        <v>10379</v>
      </c>
      <c r="J223" s="31" t="s">
        <v>10380</v>
      </c>
      <c r="K223" s="2">
        <v>0</v>
      </c>
      <c r="L223" s="2">
        <v>0</v>
      </c>
      <c r="M223" s="31">
        <v>32</v>
      </c>
      <c r="N223" s="2">
        <v>4.16</v>
      </c>
      <c r="O223" s="2">
        <v>0</v>
      </c>
      <c r="P223" s="2">
        <v>0</v>
      </c>
      <c r="Q223" s="31">
        <v>36.159999999999997</v>
      </c>
      <c r="S223" s="2" t="s">
        <v>1</v>
      </c>
      <c r="T223" t="str">
        <f>IF(Tabla2[[#This Row],[SERIE ]]="22SD004C","BODEGA",IF(Tabla2[[#This Row],[SERIE ]]="21DS000T","CASA MATRIZ","SUCURSAL"))</f>
        <v>SUCURSAL</v>
      </c>
    </row>
    <row r="224" spans="1:20" x14ac:dyDescent="0.25">
      <c r="A224" t="s">
        <v>8793</v>
      </c>
      <c r="B224" s="38">
        <v>45630</v>
      </c>
      <c r="C224" s="2" t="s">
        <v>1</v>
      </c>
      <c r="D224" s="2" t="s">
        <v>0</v>
      </c>
      <c r="E224" s="2" t="s">
        <v>9791</v>
      </c>
      <c r="F224" s="2" t="s">
        <v>9792</v>
      </c>
      <c r="G224" s="32">
        <v>4477</v>
      </c>
      <c r="H224" s="36">
        <v>4477</v>
      </c>
      <c r="I224" s="37" t="s">
        <v>9824</v>
      </c>
      <c r="J224" s="31" t="s">
        <v>9825</v>
      </c>
      <c r="K224" s="2">
        <v>0</v>
      </c>
      <c r="L224" s="2">
        <v>0</v>
      </c>
      <c r="M224" s="31">
        <v>946.55</v>
      </c>
      <c r="N224" s="2">
        <v>123.0515</v>
      </c>
      <c r="O224" s="2">
        <v>0</v>
      </c>
      <c r="P224" s="2">
        <v>0</v>
      </c>
      <c r="Q224" s="31">
        <v>1069.6015</v>
      </c>
      <c r="S224" s="2" t="s">
        <v>1</v>
      </c>
      <c r="T224" t="str">
        <f>IF(Tabla2[[#This Row],[SERIE ]]="22SD004C","BODEGA",IF(Tabla2[[#This Row],[SERIE ]]="21DS000T","CASA MATRIZ","SUCURSAL"))</f>
        <v>SUCURSAL</v>
      </c>
    </row>
    <row r="225" spans="1:20" hidden="1" x14ac:dyDescent="0.25">
      <c r="A225" t="s">
        <v>8793</v>
      </c>
      <c r="B225" s="38">
        <v>45630</v>
      </c>
      <c r="C225" s="2" t="s">
        <v>1</v>
      </c>
      <c r="D225" s="2" t="s">
        <v>0</v>
      </c>
      <c r="E225" s="2" t="s">
        <v>9791</v>
      </c>
      <c r="F225" s="2" t="s">
        <v>9792</v>
      </c>
      <c r="G225" s="32">
        <v>4476</v>
      </c>
      <c r="H225" s="36">
        <v>4476</v>
      </c>
      <c r="I225" s="37" t="s">
        <v>7473</v>
      </c>
      <c r="J225" s="31" t="s">
        <v>7472</v>
      </c>
      <c r="K225" s="2">
        <v>0</v>
      </c>
      <c r="L225" s="2">
        <v>0</v>
      </c>
      <c r="M225" s="31">
        <v>0</v>
      </c>
      <c r="N225" s="2">
        <v>0</v>
      </c>
      <c r="O225" s="2">
        <v>0</v>
      </c>
      <c r="P225" s="2">
        <v>0</v>
      </c>
      <c r="Q225" s="31">
        <v>0</v>
      </c>
      <c r="S225" s="2" t="s">
        <v>1</v>
      </c>
      <c r="T225" t="str">
        <f>IF(Tabla2[[#This Row],[SERIE ]]="22SD004C","BODEGA",IF(Tabla2[[#This Row],[SERIE ]]="21DS000T","CASA MATRIZ","SUCURSAL"))</f>
        <v>SUCURSAL</v>
      </c>
    </row>
    <row r="226" spans="1:20" x14ac:dyDescent="0.25">
      <c r="A226" t="s">
        <v>8793</v>
      </c>
      <c r="B226" s="38">
        <v>45630</v>
      </c>
      <c r="C226" s="2" t="s">
        <v>1</v>
      </c>
      <c r="D226" s="2" t="s">
        <v>0</v>
      </c>
      <c r="E226" s="2" t="s">
        <v>9791</v>
      </c>
      <c r="F226" s="2" t="s">
        <v>9792</v>
      </c>
      <c r="G226" s="32">
        <v>4475</v>
      </c>
      <c r="H226" s="36">
        <v>4475</v>
      </c>
      <c r="I226" s="37" t="s">
        <v>9809</v>
      </c>
      <c r="J226" s="31" t="s">
        <v>9810</v>
      </c>
      <c r="K226" s="2">
        <v>0</v>
      </c>
      <c r="L226" s="2">
        <v>0</v>
      </c>
      <c r="M226" s="31">
        <v>21.68</v>
      </c>
      <c r="N226" s="2">
        <v>2.8184</v>
      </c>
      <c r="O226" s="2">
        <v>0</v>
      </c>
      <c r="P226" s="2">
        <v>0</v>
      </c>
      <c r="Q226" s="31">
        <v>24.4984</v>
      </c>
      <c r="S226" s="2" t="s">
        <v>1</v>
      </c>
      <c r="T226" t="str">
        <f>IF(Tabla2[[#This Row],[SERIE ]]="22SD004C","BODEGA",IF(Tabla2[[#This Row],[SERIE ]]="21DS000T","CASA MATRIZ","SUCURSAL"))</f>
        <v>SUCURSAL</v>
      </c>
    </row>
    <row r="227" spans="1:20" x14ac:dyDescent="0.25">
      <c r="A227" t="s">
        <v>8793</v>
      </c>
      <c r="B227" s="38">
        <v>45630</v>
      </c>
      <c r="C227" s="2" t="s">
        <v>1</v>
      </c>
      <c r="D227" s="2" t="s">
        <v>0</v>
      </c>
      <c r="E227" s="2" t="s">
        <v>9791</v>
      </c>
      <c r="F227" s="2" t="s">
        <v>9792</v>
      </c>
      <c r="G227" s="32">
        <v>4474</v>
      </c>
      <c r="H227" s="36">
        <v>4474</v>
      </c>
      <c r="I227" s="37" t="s">
        <v>9809</v>
      </c>
      <c r="J227" s="31" t="s">
        <v>9810</v>
      </c>
      <c r="K227" s="2">
        <v>0</v>
      </c>
      <c r="L227" s="2">
        <v>0</v>
      </c>
      <c r="M227" s="31">
        <v>40</v>
      </c>
      <c r="N227" s="2">
        <v>5.2</v>
      </c>
      <c r="O227" s="2">
        <v>0</v>
      </c>
      <c r="P227" s="2">
        <v>0</v>
      </c>
      <c r="Q227" s="31">
        <v>45.2</v>
      </c>
      <c r="S227" s="2" t="s">
        <v>1</v>
      </c>
      <c r="T227" t="str">
        <f>IF(Tabla2[[#This Row],[SERIE ]]="22SD004C","BODEGA",IF(Tabla2[[#This Row],[SERIE ]]="21DS000T","CASA MATRIZ","SUCURSAL"))</f>
        <v>SUCURSAL</v>
      </c>
    </row>
    <row r="228" spans="1:20" hidden="1" x14ac:dyDescent="0.25">
      <c r="A228" t="s">
        <v>8793</v>
      </c>
      <c r="B228" s="38">
        <v>45629</v>
      </c>
      <c r="C228" s="2" t="s">
        <v>1</v>
      </c>
      <c r="D228" s="2" t="s">
        <v>0</v>
      </c>
      <c r="E228" s="2" t="s">
        <v>9791</v>
      </c>
      <c r="F228" s="2" t="s">
        <v>9792</v>
      </c>
      <c r="G228" s="32">
        <v>4473</v>
      </c>
      <c r="H228" s="36">
        <v>4473</v>
      </c>
      <c r="I228" s="37" t="s">
        <v>7473</v>
      </c>
      <c r="J228" s="31" t="s">
        <v>7472</v>
      </c>
      <c r="K228" s="2">
        <v>0</v>
      </c>
      <c r="L228" s="2">
        <v>0</v>
      </c>
      <c r="M228" s="31">
        <v>0</v>
      </c>
      <c r="N228" s="2">
        <v>0</v>
      </c>
      <c r="O228" s="2">
        <v>0</v>
      </c>
      <c r="P228" s="2">
        <v>0</v>
      </c>
      <c r="Q228" s="31">
        <v>0</v>
      </c>
      <c r="S228" s="2" t="s">
        <v>1</v>
      </c>
      <c r="T228" t="str">
        <f>IF(Tabla2[[#This Row],[SERIE ]]="22SD004C","BODEGA",IF(Tabla2[[#This Row],[SERIE ]]="21DS000T","CASA MATRIZ","SUCURSAL"))</f>
        <v>SUCURSAL</v>
      </c>
    </row>
    <row r="229" spans="1:20" x14ac:dyDescent="0.25">
      <c r="A229" t="s">
        <v>8793</v>
      </c>
      <c r="B229" s="38">
        <v>45629</v>
      </c>
      <c r="C229" s="2" t="s">
        <v>1</v>
      </c>
      <c r="D229" s="2" t="s">
        <v>0</v>
      </c>
      <c r="E229" s="2" t="s">
        <v>9791</v>
      </c>
      <c r="F229" s="2" t="s">
        <v>9792</v>
      </c>
      <c r="G229" s="32">
        <v>4472</v>
      </c>
      <c r="H229" s="36">
        <v>4472</v>
      </c>
      <c r="I229" s="37"/>
      <c r="J229" s="31" t="s">
        <v>10228</v>
      </c>
      <c r="K229" s="2">
        <v>0</v>
      </c>
      <c r="L229" s="2">
        <v>0</v>
      </c>
      <c r="M229" s="31">
        <v>64.599999999999994</v>
      </c>
      <c r="N229" s="2">
        <v>8.3979999999999997</v>
      </c>
      <c r="O229" s="2">
        <v>0</v>
      </c>
      <c r="P229" s="2">
        <v>0</v>
      </c>
      <c r="Q229" s="31">
        <v>72.99799999999999</v>
      </c>
      <c r="R229" s="2" t="s">
        <v>10217</v>
      </c>
      <c r="S229" s="2" t="s">
        <v>1</v>
      </c>
      <c r="T229" t="str">
        <f>IF(Tabla2[[#This Row],[SERIE ]]="22SD004C","BODEGA",IF(Tabla2[[#This Row],[SERIE ]]="21DS000T","CASA MATRIZ","SUCURSAL"))</f>
        <v>SUCURSAL</v>
      </c>
    </row>
    <row r="230" spans="1:20" x14ac:dyDescent="0.25">
      <c r="A230" t="s">
        <v>8793</v>
      </c>
      <c r="B230" s="38">
        <v>45629</v>
      </c>
      <c r="C230" s="2" t="s">
        <v>1</v>
      </c>
      <c r="D230" s="2" t="s">
        <v>0</v>
      </c>
      <c r="E230" s="2" t="s">
        <v>9791</v>
      </c>
      <c r="F230" s="2" t="s">
        <v>9792</v>
      </c>
      <c r="G230" s="32">
        <v>4471</v>
      </c>
      <c r="H230" s="36">
        <v>4471</v>
      </c>
      <c r="I230" s="37" t="s">
        <v>44</v>
      </c>
      <c r="J230" s="31" t="s">
        <v>4508</v>
      </c>
      <c r="K230" s="2">
        <v>0</v>
      </c>
      <c r="L230" s="2">
        <v>0</v>
      </c>
      <c r="M230" s="31">
        <v>45</v>
      </c>
      <c r="N230" s="2">
        <v>5.8500000000000005</v>
      </c>
      <c r="O230" s="2">
        <v>0</v>
      </c>
      <c r="P230" s="2">
        <v>0</v>
      </c>
      <c r="Q230" s="31">
        <v>50.85</v>
      </c>
      <c r="S230" s="2" t="s">
        <v>1</v>
      </c>
      <c r="T230" t="str">
        <f>IF(Tabla2[[#This Row],[SERIE ]]="22SD004C","BODEGA",IF(Tabla2[[#This Row],[SERIE ]]="21DS000T","CASA MATRIZ","SUCURSAL"))</f>
        <v>SUCURSAL</v>
      </c>
    </row>
    <row r="231" spans="1:20" x14ac:dyDescent="0.25">
      <c r="A231" t="s">
        <v>8793</v>
      </c>
      <c r="B231" s="38">
        <v>45629</v>
      </c>
      <c r="C231" s="2" t="s">
        <v>1</v>
      </c>
      <c r="D231" s="2" t="s">
        <v>0</v>
      </c>
      <c r="E231" s="2" t="s">
        <v>9791</v>
      </c>
      <c r="F231" s="2" t="s">
        <v>9792</v>
      </c>
      <c r="G231" s="32">
        <v>4470</v>
      </c>
      <c r="H231" s="36">
        <v>4470</v>
      </c>
      <c r="I231" s="37" t="s">
        <v>9891</v>
      </c>
      <c r="J231" s="31" t="s">
        <v>9892</v>
      </c>
      <c r="K231" s="2">
        <v>0</v>
      </c>
      <c r="L231" s="2">
        <v>0</v>
      </c>
      <c r="M231" s="31">
        <v>4.96</v>
      </c>
      <c r="N231" s="2">
        <v>0.64480000000000004</v>
      </c>
      <c r="O231" s="2">
        <v>0</v>
      </c>
      <c r="P231" s="2">
        <v>0</v>
      </c>
      <c r="Q231" s="31">
        <v>5.6048</v>
      </c>
      <c r="S231" s="2" t="s">
        <v>1</v>
      </c>
      <c r="T231" t="str">
        <f>IF(Tabla2[[#This Row],[SERIE ]]="22SD004C","BODEGA",IF(Tabla2[[#This Row],[SERIE ]]="21DS000T","CASA MATRIZ","SUCURSAL"))</f>
        <v>SUCURSAL</v>
      </c>
    </row>
    <row r="232" spans="1:20" x14ac:dyDescent="0.25">
      <c r="A232" t="s">
        <v>8793</v>
      </c>
      <c r="B232" s="38">
        <v>45629</v>
      </c>
      <c r="C232" s="2" t="s">
        <v>1</v>
      </c>
      <c r="D232" s="2" t="s">
        <v>0</v>
      </c>
      <c r="E232" s="2" t="s">
        <v>9791</v>
      </c>
      <c r="F232" s="2" t="s">
        <v>9792</v>
      </c>
      <c r="G232" s="32">
        <v>4469</v>
      </c>
      <c r="H232" s="36">
        <v>4469</v>
      </c>
      <c r="I232" s="37" t="s">
        <v>9814</v>
      </c>
      <c r="J232" s="31" t="s">
        <v>9815</v>
      </c>
      <c r="K232" s="2">
        <v>0</v>
      </c>
      <c r="L232" s="2">
        <v>0</v>
      </c>
      <c r="M232" s="31">
        <v>35</v>
      </c>
      <c r="N232" s="2">
        <v>4.55</v>
      </c>
      <c r="O232" s="2">
        <v>0</v>
      </c>
      <c r="P232" s="2">
        <v>0</v>
      </c>
      <c r="Q232" s="31">
        <v>39.549999999999997</v>
      </c>
      <c r="S232" s="2" t="s">
        <v>1</v>
      </c>
      <c r="T232" t="str">
        <f>IF(Tabla2[[#This Row],[SERIE ]]="22SD004C","BODEGA",IF(Tabla2[[#This Row],[SERIE ]]="21DS000T","CASA MATRIZ","SUCURSAL"))</f>
        <v>SUCURSAL</v>
      </c>
    </row>
    <row r="233" spans="1:20" x14ac:dyDescent="0.25">
      <c r="A233" t="s">
        <v>8793</v>
      </c>
      <c r="B233" s="38">
        <v>45629</v>
      </c>
      <c r="C233" s="2" t="s">
        <v>1</v>
      </c>
      <c r="D233" s="2" t="s">
        <v>0</v>
      </c>
      <c r="E233" s="2" t="s">
        <v>9791</v>
      </c>
      <c r="F233" s="2" t="s">
        <v>9792</v>
      </c>
      <c r="G233" s="32">
        <v>4468</v>
      </c>
      <c r="H233" s="36">
        <v>4468</v>
      </c>
      <c r="I233" s="37"/>
      <c r="J233" s="31" t="s">
        <v>10104</v>
      </c>
      <c r="K233" s="2">
        <v>0</v>
      </c>
      <c r="L233" s="2">
        <v>0</v>
      </c>
      <c r="M233" s="31">
        <v>21.15</v>
      </c>
      <c r="N233" s="2">
        <v>2.7494999999999998</v>
      </c>
      <c r="O233" s="2">
        <v>0</v>
      </c>
      <c r="P233" s="2">
        <v>0</v>
      </c>
      <c r="Q233" s="31">
        <v>23.8995</v>
      </c>
      <c r="R233" s="2" t="s">
        <v>10103</v>
      </c>
      <c r="S233" s="2" t="s">
        <v>1</v>
      </c>
      <c r="T233" t="str">
        <f>IF(Tabla2[[#This Row],[SERIE ]]="22SD004C","BODEGA",IF(Tabla2[[#This Row],[SERIE ]]="21DS000T","CASA MATRIZ","SUCURSAL"))</f>
        <v>SUCURSAL</v>
      </c>
    </row>
    <row r="234" spans="1:20" x14ac:dyDescent="0.25">
      <c r="A234" t="s">
        <v>8793</v>
      </c>
      <c r="B234" s="38">
        <v>45629</v>
      </c>
      <c r="C234" s="2" t="s">
        <v>1</v>
      </c>
      <c r="D234" s="2" t="s">
        <v>0</v>
      </c>
      <c r="E234" s="2" t="s">
        <v>9791</v>
      </c>
      <c r="F234" s="2" t="s">
        <v>9792</v>
      </c>
      <c r="G234" s="32">
        <v>4467</v>
      </c>
      <c r="H234" s="36">
        <v>4467</v>
      </c>
      <c r="I234" s="37" t="s">
        <v>9538</v>
      </c>
      <c r="J234" s="31" t="s">
        <v>9539</v>
      </c>
      <c r="K234" s="2">
        <v>0</v>
      </c>
      <c r="L234" s="2">
        <v>0</v>
      </c>
      <c r="M234" s="31">
        <v>185.22</v>
      </c>
      <c r="N234" s="2">
        <v>24.078600000000002</v>
      </c>
      <c r="O234" s="2">
        <v>0</v>
      </c>
      <c r="P234" s="2">
        <v>0</v>
      </c>
      <c r="Q234" s="31">
        <v>209.29859999999999</v>
      </c>
      <c r="S234" s="2" t="s">
        <v>1</v>
      </c>
      <c r="T234" t="str">
        <f>IF(Tabla2[[#This Row],[SERIE ]]="22SD004C","BODEGA",IF(Tabla2[[#This Row],[SERIE ]]="21DS000T","CASA MATRIZ","SUCURSAL"))</f>
        <v>SUCURSAL</v>
      </c>
    </row>
    <row r="235" spans="1:20" x14ac:dyDescent="0.25">
      <c r="A235" t="s">
        <v>8793</v>
      </c>
      <c r="B235" s="38">
        <v>45629</v>
      </c>
      <c r="C235" s="2" t="s">
        <v>1</v>
      </c>
      <c r="D235" s="2" t="s">
        <v>0</v>
      </c>
      <c r="E235" s="2" t="s">
        <v>9791</v>
      </c>
      <c r="F235" s="2" t="s">
        <v>9792</v>
      </c>
      <c r="G235" s="32">
        <v>4466</v>
      </c>
      <c r="H235" s="36">
        <v>4466</v>
      </c>
      <c r="I235" s="37" t="s">
        <v>9891</v>
      </c>
      <c r="J235" s="31" t="s">
        <v>9892</v>
      </c>
      <c r="K235" s="2">
        <v>0</v>
      </c>
      <c r="L235" s="2">
        <v>0</v>
      </c>
      <c r="M235" s="31">
        <v>10.62</v>
      </c>
      <c r="N235" s="2">
        <v>1.3806</v>
      </c>
      <c r="O235" s="2">
        <v>0</v>
      </c>
      <c r="P235" s="2">
        <v>0</v>
      </c>
      <c r="Q235" s="31">
        <v>12.000599999999999</v>
      </c>
      <c r="S235" s="2" t="s">
        <v>1</v>
      </c>
      <c r="T235" t="str">
        <f>IF(Tabla2[[#This Row],[SERIE ]]="22SD004C","BODEGA",IF(Tabla2[[#This Row],[SERIE ]]="21DS000T","CASA MATRIZ","SUCURSAL"))</f>
        <v>SUCURSAL</v>
      </c>
    </row>
    <row r="236" spans="1:20" hidden="1" x14ac:dyDescent="0.25">
      <c r="A236" t="s">
        <v>8793</v>
      </c>
      <c r="B236" s="38">
        <v>45629</v>
      </c>
      <c r="C236" s="2" t="s">
        <v>1</v>
      </c>
      <c r="D236" s="2" t="s">
        <v>0</v>
      </c>
      <c r="E236" s="2" t="s">
        <v>9791</v>
      </c>
      <c r="F236" s="2" t="s">
        <v>9792</v>
      </c>
      <c r="G236" s="32">
        <v>4465</v>
      </c>
      <c r="H236" s="36">
        <v>4465</v>
      </c>
      <c r="I236" s="37" t="s">
        <v>7473</v>
      </c>
      <c r="J236" s="31" t="s">
        <v>7472</v>
      </c>
      <c r="K236" s="2">
        <v>0</v>
      </c>
      <c r="L236" s="2">
        <v>0</v>
      </c>
      <c r="M236" s="31">
        <v>0</v>
      </c>
      <c r="N236" s="2">
        <v>0</v>
      </c>
      <c r="O236" s="2">
        <v>0</v>
      </c>
      <c r="P236" s="2">
        <v>0</v>
      </c>
      <c r="Q236" s="31">
        <v>0</v>
      </c>
      <c r="S236" s="2" t="s">
        <v>1</v>
      </c>
      <c r="T236" t="str">
        <f>IF(Tabla2[[#This Row],[SERIE ]]="22SD004C","BODEGA",IF(Tabla2[[#This Row],[SERIE ]]="21DS000T","CASA MATRIZ","SUCURSAL"))</f>
        <v>SUCURSAL</v>
      </c>
    </row>
    <row r="237" spans="1:20" x14ac:dyDescent="0.25">
      <c r="A237" t="s">
        <v>8793</v>
      </c>
      <c r="B237" s="38">
        <v>45629</v>
      </c>
      <c r="C237" s="2" t="s">
        <v>1</v>
      </c>
      <c r="D237" s="2" t="s">
        <v>0</v>
      </c>
      <c r="E237" s="2" t="s">
        <v>9791</v>
      </c>
      <c r="F237" s="2" t="s">
        <v>9792</v>
      </c>
      <c r="G237" s="32">
        <v>4464</v>
      </c>
      <c r="H237" s="36">
        <v>4464</v>
      </c>
      <c r="I237" s="37"/>
      <c r="J237" s="31" t="s">
        <v>11375</v>
      </c>
      <c r="K237" s="2">
        <v>0</v>
      </c>
      <c r="L237" s="2">
        <v>0</v>
      </c>
      <c r="M237" s="31">
        <v>35</v>
      </c>
      <c r="N237" s="2">
        <v>4.55</v>
      </c>
      <c r="O237" s="2">
        <v>0</v>
      </c>
      <c r="P237" s="2">
        <v>0</v>
      </c>
      <c r="Q237" s="31">
        <v>39.549999999999997</v>
      </c>
      <c r="R237" s="2" t="s">
        <v>11374</v>
      </c>
      <c r="S237" s="2" t="s">
        <v>1</v>
      </c>
      <c r="T237" t="str">
        <f>IF(Tabla2[[#This Row],[SERIE ]]="22SD004C","BODEGA",IF(Tabla2[[#This Row],[SERIE ]]="21DS000T","CASA MATRIZ","SUCURSAL"))</f>
        <v>SUCURSAL</v>
      </c>
    </row>
    <row r="238" spans="1:20" x14ac:dyDescent="0.25">
      <c r="A238" t="s">
        <v>8793</v>
      </c>
      <c r="B238" s="38">
        <v>45628</v>
      </c>
      <c r="C238" s="2" t="s">
        <v>1</v>
      </c>
      <c r="D238" s="2" t="s">
        <v>0</v>
      </c>
      <c r="E238" s="2" t="s">
        <v>9791</v>
      </c>
      <c r="F238" s="2" t="s">
        <v>9792</v>
      </c>
      <c r="G238" s="32">
        <v>4463</v>
      </c>
      <c r="H238" s="36">
        <v>4463</v>
      </c>
      <c r="I238" s="37" t="s">
        <v>9688</v>
      </c>
      <c r="J238" s="31" t="s">
        <v>9689</v>
      </c>
      <c r="K238" s="2">
        <v>0</v>
      </c>
      <c r="L238" s="2">
        <v>0</v>
      </c>
      <c r="M238" s="31">
        <v>16.59</v>
      </c>
      <c r="N238" s="2">
        <v>2.1566999999999998</v>
      </c>
      <c r="O238" s="2">
        <v>0</v>
      </c>
      <c r="P238" s="2">
        <v>0</v>
      </c>
      <c r="Q238" s="31">
        <v>18.746700000000001</v>
      </c>
      <c r="S238" s="2" t="s">
        <v>1</v>
      </c>
      <c r="T238" t="str">
        <f>IF(Tabla2[[#This Row],[SERIE ]]="22SD004C","BODEGA",IF(Tabla2[[#This Row],[SERIE ]]="21DS000T","CASA MATRIZ","SUCURSAL"))</f>
        <v>SUCURSAL</v>
      </c>
    </row>
    <row r="239" spans="1:20" x14ac:dyDescent="0.25">
      <c r="A239" t="s">
        <v>8793</v>
      </c>
      <c r="B239" s="38">
        <v>45628</v>
      </c>
      <c r="C239" s="2" t="s">
        <v>1</v>
      </c>
      <c r="D239" s="2" t="s">
        <v>0</v>
      </c>
      <c r="E239" s="2" t="s">
        <v>9791</v>
      </c>
      <c r="F239" s="2" t="s">
        <v>9792</v>
      </c>
      <c r="G239" s="32">
        <v>4462</v>
      </c>
      <c r="H239" s="36">
        <v>4462</v>
      </c>
      <c r="I239" s="37" t="s">
        <v>32</v>
      </c>
      <c r="J239" s="31" t="s">
        <v>4186</v>
      </c>
      <c r="K239" s="2">
        <v>0</v>
      </c>
      <c r="L239" s="2">
        <v>0</v>
      </c>
      <c r="M239" s="31">
        <v>30.09</v>
      </c>
      <c r="N239" s="2">
        <v>3.9117000000000002</v>
      </c>
      <c r="O239" s="2">
        <v>0</v>
      </c>
      <c r="P239" s="2">
        <v>0</v>
      </c>
      <c r="Q239" s="31">
        <v>34.0017</v>
      </c>
      <c r="S239" s="2" t="s">
        <v>1</v>
      </c>
      <c r="T239" t="str">
        <f>IF(Tabla2[[#This Row],[SERIE ]]="22SD004C","BODEGA",IF(Tabla2[[#This Row],[SERIE ]]="21DS000T","CASA MATRIZ","SUCURSAL"))</f>
        <v>SUCURSAL</v>
      </c>
    </row>
    <row r="240" spans="1:20" x14ac:dyDescent="0.25">
      <c r="A240" t="s">
        <v>8793</v>
      </c>
      <c r="B240" s="38">
        <v>45628</v>
      </c>
      <c r="C240" s="2" t="s">
        <v>1</v>
      </c>
      <c r="D240" s="2" t="s">
        <v>0</v>
      </c>
      <c r="E240" s="2" t="s">
        <v>9791</v>
      </c>
      <c r="F240" s="2" t="s">
        <v>9792</v>
      </c>
      <c r="G240" s="32">
        <v>4461</v>
      </c>
      <c r="H240" s="36">
        <v>4461</v>
      </c>
      <c r="I240" s="37" t="s">
        <v>6596</v>
      </c>
      <c r="J240" s="31" t="s">
        <v>6597</v>
      </c>
      <c r="K240" s="2">
        <v>0</v>
      </c>
      <c r="L240" s="2">
        <v>0</v>
      </c>
      <c r="M240" s="31">
        <v>24</v>
      </c>
      <c r="N240" s="2">
        <v>3.12</v>
      </c>
      <c r="O240" s="2">
        <v>0</v>
      </c>
      <c r="P240" s="2">
        <v>0</v>
      </c>
      <c r="Q240" s="31">
        <v>27.12</v>
      </c>
      <c r="S240" s="2" t="s">
        <v>1</v>
      </c>
      <c r="T240" t="str">
        <f>IF(Tabla2[[#This Row],[SERIE ]]="22SD004C","BODEGA",IF(Tabla2[[#This Row],[SERIE ]]="21DS000T","CASA MATRIZ","SUCURSAL"))</f>
        <v>SUCURSAL</v>
      </c>
    </row>
    <row r="241" spans="1:20" hidden="1" x14ac:dyDescent="0.25">
      <c r="A241" t="s">
        <v>8793</v>
      </c>
      <c r="B241" s="38">
        <v>45628</v>
      </c>
      <c r="C241" s="2" t="s">
        <v>1</v>
      </c>
      <c r="D241" s="2" t="s">
        <v>0</v>
      </c>
      <c r="E241" s="2" t="s">
        <v>9791</v>
      </c>
      <c r="F241" s="2" t="s">
        <v>9792</v>
      </c>
      <c r="G241" s="32">
        <v>4460</v>
      </c>
      <c r="H241" s="36">
        <v>4460</v>
      </c>
      <c r="I241" s="37" t="s">
        <v>7473</v>
      </c>
      <c r="J241" s="31" t="s">
        <v>7472</v>
      </c>
      <c r="K241" s="2">
        <v>0</v>
      </c>
      <c r="L241" s="2">
        <v>0</v>
      </c>
      <c r="M241" s="31">
        <v>0</v>
      </c>
      <c r="N241" s="2">
        <v>0</v>
      </c>
      <c r="O241" s="2">
        <v>0</v>
      </c>
      <c r="P241" s="2">
        <v>0</v>
      </c>
      <c r="Q241" s="31">
        <v>0</v>
      </c>
      <c r="S241" s="2" t="s">
        <v>1</v>
      </c>
      <c r="T241" t="str">
        <f>IF(Tabla2[[#This Row],[SERIE ]]="22SD004C","BODEGA",IF(Tabla2[[#This Row],[SERIE ]]="21DS000T","CASA MATRIZ","SUCURSAL"))</f>
        <v>SUCURSAL</v>
      </c>
    </row>
    <row r="242" spans="1:20" x14ac:dyDescent="0.25">
      <c r="A242" t="s">
        <v>8793</v>
      </c>
      <c r="B242" s="38">
        <v>45628</v>
      </c>
      <c r="C242" s="2" t="s">
        <v>1</v>
      </c>
      <c r="D242" s="2" t="s">
        <v>0</v>
      </c>
      <c r="E242" s="2" t="s">
        <v>9791</v>
      </c>
      <c r="F242" s="2" t="s">
        <v>9792</v>
      </c>
      <c r="G242" s="32">
        <v>4459</v>
      </c>
      <c r="H242" s="36">
        <v>4459</v>
      </c>
      <c r="I242" s="37" t="s">
        <v>42</v>
      </c>
      <c r="J242" s="31" t="s">
        <v>3310</v>
      </c>
      <c r="K242" s="2">
        <v>0</v>
      </c>
      <c r="L242" s="2">
        <v>0</v>
      </c>
      <c r="M242" s="31">
        <v>6</v>
      </c>
      <c r="N242" s="2">
        <v>0.78</v>
      </c>
      <c r="O242" s="2">
        <v>0</v>
      </c>
      <c r="P242" s="2">
        <v>0</v>
      </c>
      <c r="Q242" s="31">
        <v>6.78</v>
      </c>
      <c r="S242" s="2" t="s">
        <v>1</v>
      </c>
      <c r="T242" t="str">
        <f>IF(Tabla2[[#This Row],[SERIE ]]="22SD004C","BODEGA",IF(Tabla2[[#This Row],[SERIE ]]="21DS000T","CASA MATRIZ","SUCURSAL"))</f>
        <v>SUCURSAL</v>
      </c>
    </row>
    <row r="243" spans="1:20" x14ac:dyDescent="0.25">
      <c r="A243" t="s">
        <v>8793</v>
      </c>
      <c r="B243" s="38">
        <v>45628</v>
      </c>
      <c r="C243" s="2" t="s">
        <v>1</v>
      </c>
      <c r="D243" s="2" t="s">
        <v>0</v>
      </c>
      <c r="E243" s="2" t="s">
        <v>9791</v>
      </c>
      <c r="F243" s="2" t="s">
        <v>9792</v>
      </c>
      <c r="G243" s="32">
        <v>4458</v>
      </c>
      <c r="H243" s="36">
        <v>4458</v>
      </c>
      <c r="I243" s="37" t="s">
        <v>1614</v>
      </c>
      <c r="J243" s="31" t="s">
        <v>1615</v>
      </c>
      <c r="K243" s="2">
        <v>0</v>
      </c>
      <c r="L243" s="2">
        <v>0</v>
      </c>
      <c r="M243" s="31">
        <v>30</v>
      </c>
      <c r="N243" s="2">
        <v>3.9000000000000004</v>
      </c>
      <c r="O243" s="2">
        <v>0</v>
      </c>
      <c r="P243" s="2">
        <v>0</v>
      </c>
      <c r="Q243" s="31">
        <v>33.9</v>
      </c>
      <c r="S243" s="2" t="s">
        <v>1</v>
      </c>
      <c r="T243" t="str">
        <f>IF(Tabla2[[#This Row],[SERIE ]]="22SD004C","BODEGA",IF(Tabla2[[#This Row],[SERIE ]]="21DS000T","CASA MATRIZ","SUCURSAL"))</f>
        <v>SUCURSAL</v>
      </c>
    </row>
    <row r="244" spans="1:20" x14ac:dyDescent="0.25">
      <c r="A244" t="s">
        <v>8793</v>
      </c>
      <c r="B244" s="38">
        <v>45628</v>
      </c>
      <c r="C244" s="2" t="s">
        <v>1</v>
      </c>
      <c r="D244" s="2" t="s">
        <v>0</v>
      </c>
      <c r="E244" s="2" t="s">
        <v>9791</v>
      </c>
      <c r="F244" s="2" t="s">
        <v>9792</v>
      </c>
      <c r="G244" s="32">
        <v>4457</v>
      </c>
      <c r="H244" s="36">
        <v>4457</v>
      </c>
      <c r="I244" s="37" t="s">
        <v>9818</v>
      </c>
      <c r="J244" s="31" t="s">
        <v>9819</v>
      </c>
      <c r="K244" s="2">
        <v>0</v>
      </c>
      <c r="L244" s="2">
        <v>0</v>
      </c>
      <c r="M244" s="31">
        <v>90</v>
      </c>
      <c r="N244" s="2">
        <v>11.700000000000001</v>
      </c>
      <c r="O244" s="2">
        <v>0</v>
      </c>
      <c r="P244" s="2">
        <v>0</v>
      </c>
      <c r="Q244" s="31">
        <v>101.7</v>
      </c>
      <c r="S244" s="2" t="s">
        <v>1</v>
      </c>
      <c r="T244" t="str">
        <f>IF(Tabla2[[#This Row],[SERIE ]]="22SD004C","BODEGA",IF(Tabla2[[#This Row],[SERIE ]]="21DS000T","CASA MATRIZ","SUCURSAL"))</f>
        <v>SUCURSAL</v>
      </c>
    </row>
    <row r="245" spans="1:20" ht="15.75" thickBot="1" x14ac:dyDescent="0.3">
      <c r="A245" t="s">
        <v>8793</v>
      </c>
      <c r="B245" s="38">
        <v>45628</v>
      </c>
      <c r="C245" s="2" t="s">
        <v>1</v>
      </c>
      <c r="D245" s="2" t="s">
        <v>0</v>
      </c>
      <c r="E245" s="2" t="s">
        <v>9791</v>
      </c>
      <c r="F245" s="2" t="s">
        <v>9792</v>
      </c>
      <c r="G245" s="32">
        <v>4456</v>
      </c>
      <c r="H245" s="36">
        <v>4456</v>
      </c>
      <c r="I245" s="37" t="s">
        <v>49</v>
      </c>
      <c r="J245" s="31" t="s">
        <v>2228</v>
      </c>
      <c r="K245" s="2">
        <v>0</v>
      </c>
      <c r="L245" s="2">
        <v>0</v>
      </c>
      <c r="M245" s="31">
        <v>560</v>
      </c>
      <c r="N245" s="2">
        <v>72.8</v>
      </c>
      <c r="O245" s="2">
        <v>0</v>
      </c>
      <c r="P245" s="2">
        <v>0</v>
      </c>
      <c r="Q245" s="31">
        <v>632.79999999999995</v>
      </c>
      <c r="S245" s="2" t="s">
        <v>1</v>
      </c>
      <c r="T245" t="str">
        <f>IF(Tabla2[[#This Row],[SERIE ]]="22SD004C","BODEGA",IF(Tabla2[[#This Row],[SERIE ]]="21DS000T","CASA MATRIZ","SUCURSAL"))</f>
        <v>SUCURSAL</v>
      </c>
    </row>
    <row r="246" spans="1:20" ht="15.75" hidden="1" thickBot="1" x14ac:dyDescent="0.3">
      <c r="A246" t="s">
        <v>8792</v>
      </c>
      <c r="B246" s="38">
        <v>45626</v>
      </c>
      <c r="C246" s="2" t="s">
        <v>1</v>
      </c>
      <c r="D246" s="2" t="s">
        <v>0</v>
      </c>
      <c r="E246" s="2" t="s">
        <v>9791</v>
      </c>
      <c r="F246" s="2" t="s">
        <v>9792</v>
      </c>
      <c r="G246" s="32">
        <v>4455</v>
      </c>
      <c r="H246" s="36">
        <v>4455</v>
      </c>
      <c r="I246" s="37"/>
      <c r="J246" s="31" t="s">
        <v>11245</v>
      </c>
      <c r="K246" s="2">
        <v>0</v>
      </c>
      <c r="L246" s="2">
        <v>0</v>
      </c>
      <c r="M246" s="31">
        <v>15.04</v>
      </c>
      <c r="N246" s="2">
        <v>1.9552</v>
      </c>
      <c r="O246" s="2">
        <v>0</v>
      </c>
      <c r="P246" s="2">
        <v>0</v>
      </c>
      <c r="Q246" s="31">
        <v>16.995200000000001</v>
      </c>
      <c r="R246" s="2" t="s">
        <v>11242</v>
      </c>
      <c r="S246" s="2" t="s">
        <v>1</v>
      </c>
      <c r="T246" t="str">
        <f>IF(Tabla2[[#This Row],[SERIE ]]="22SD004C","BODEGA",IF(Tabla2[[#This Row],[SERIE ]]="21DS000T","CASA MATRIZ","SUCURSAL"))</f>
        <v>SUCURSAL</v>
      </c>
    </row>
    <row r="247" spans="1:20" ht="15.75" hidden="1" thickBot="1" x14ac:dyDescent="0.3">
      <c r="A247" t="s">
        <v>8792</v>
      </c>
      <c r="B247" s="38">
        <v>45626</v>
      </c>
      <c r="C247" s="2" t="s">
        <v>1</v>
      </c>
      <c r="D247" s="2" t="s">
        <v>0</v>
      </c>
      <c r="E247" s="2" t="s">
        <v>9791</v>
      </c>
      <c r="F247" s="2" t="s">
        <v>9792</v>
      </c>
      <c r="G247" s="32">
        <v>4454</v>
      </c>
      <c r="H247" s="36">
        <v>4454</v>
      </c>
      <c r="I247" s="37"/>
      <c r="J247" s="31" t="s">
        <v>10060</v>
      </c>
      <c r="K247" s="2">
        <v>0</v>
      </c>
      <c r="L247" s="2">
        <v>0</v>
      </c>
      <c r="M247" s="31">
        <v>269.42</v>
      </c>
      <c r="N247" s="2">
        <v>35.024600000000007</v>
      </c>
      <c r="O247" s="2">
        <v>0</v>
      </c>
      <c r="P247" s="2">
        <v>0</v>
      </c>
      <c r="Q247" s="31">
        <v>304.44460000000004</v>
      </c>
      <c r="R247" s="2" t="s">
        <v>10061</v>
      </c>
      <c r="S247" s="2" t="s">
        <v>1</v>
      </c>
      <c r="T247" t="str">
        <f>IF(Tabla2[[#This Row],[SERIE ]]="22SD004C","BODEGA",IF(Tabla2[[#This Row],[SERIE ]]="21DS000T","CASA MATRIZ","SUCURSAL"))</f>
        <v>SUCURSAL</v>
      </c>
    </row>
    <row r="248" spans="1:20" ht="15.75" hidden="1" thickBot="1" x14ac:dyDescent="0.3">
      <c r="A248" t="s">
        <v>8792</v>
      </c>
      <c r="B248" s="38">
        <v>45626</v>
      </c>
      <c r="C248" s="2" t="s">
        <v>1</v>
      </c>
      <c r="D248" s="2" t="s">
        <v>0</v>
      </c>
      <c r="E248" s="2" t="s">
        <v>9791</v>
      </c>
      <c r="F248" s="2" t="s">
        <v>9792</v>
      </c>
      <c r="G248" s="32">
        <v>4453</v>
      </c>
      <c r="H248" s="36">
        <v>4453</v>
      </c>
      <c r="I248" s="37" t="s">
        <v>10804</v>
      </c>
      <c r="J248" s="31" t="s">
        <v>10805</v>
      </c>
      <c r="K248" s="2">
        <v>0</v>
      </c>
      <c r="L248" s="2">
        <v>0</v>
      </c>
      <c r="M248" s="31">
        <v>119.47</v>
      </c>
      <c r="N248" s="2">
        <v>15.5311</v>
      </c>
      <c r="O248" s="2">
        <v>0</v>
      </c>
      <c r="P248" s="2">
        <v>0</v>
      </c>
      <c r="Q248" s="31">
        <v>135.00110000000001</v>
      </c>
      <c r="S248" s="2" t="s">
        <v>1</v>
      </c>
      <c r="T248" t="str">
        <f>IF(Tabla2[[#This Row],[SERIE ]]="22SD004C","BODEGA",IF(Tabla2[[#This Row],[SERIE ]]="21DS000T","CASA MATRIZ","SUCURSAL"))</f>
        <v>SUCURSAL</v>
      </c>
    </row>
    <row r="249" spans="1:20" ht="15.75" hidden="1" thickBot="1" x14ac:dyDescent="0.3">
      <c r="A249" t="s">
        <v>8792</v>
      </c>
      <c r="B249" s="38">
        <v>45626</v>
      </c>
      <c r="C249" s="2" t="s">
        <v>1</v>
      </c>
      <c r="D249" s="2" t="s">
        <v>0</v>
      </c>
      <c r="E249" s="2" t="s">
        <v>9791</v>
      </c>
      <c r="F249" s="2" t="s">
        <v>9792</v>
      </c>
      <c r="G249" s="32">
        <v>4452</v>
      </c>
      <c r="H249" s="36">
        <v>4452</v>
      </c>
      <c r="I249" s="37" t="s">
        <v>9814</v>
      </c>
      <c r="J249" s="31" t="s">
        <v>9815</v>
      </c>
      <c r="K249" s="2">
        <v>0</v>
      </c>
      <c r="L249" s="2">
        <v>0</v>
      </c>
      <c r="M249" s="31">
        <v>40</v>
      </c>
      <c r="N249" s="2">
        <v>5.2</v>
      </c>
      <c r="O249" s="2">
        <v>0</v>
      </c>
      <c r="P249" s="2">
        <v>0</v>
      </c>
      <c r="Q249" s="31">
        <v>45.2</v>
      </c>
      <c r="S249" s="2" t="s">
        <v>1</v>
      </c>
      <c r="T249" t="str">
        <f>IF(Tabla2[[#This Row],[SERIE ]]="22SD004C","BODEGA",IF(Tabla2[[#This Row],[SERIE ]]="21DS000T","CASA MATRIZ","SUCURSAL"))</f>
        <v>SUCURSAL</v>
      </c>
    </row>
    <row r="250" spans="1:20" ht="15.75" hidden="1" thickBot="1" x14ac:dyDescent="0.3">
      <c r="A250" t="s">
        <v>8792</v>
      </c>
      <c r="B250" s="38">
        <v>45626</v>
      </c>
      <c r="C250" s="2" t="s">
        <v>1</v>
      </c>
      <c r="D250" s="2" t="s">
        <v>0</v>
      </c>
      <c r="E250" s="2" t="s">
        <v>9791</v>
      </c>
      <c r="F250" s="2" t="s">
        <v>9792</v>
      </c>
      <c r="G250" s="32">
        <v>4451</v>
      </c>
      <c r="H250" s="36">
        <v>4451</v>
      </c>
      <c r="I250" s="37" t="s">
        <v>6281</v>
      </c>
      <c r="J250" s="31" t="s">
        <v>6282</v>
      </c>
      <c r="K250" s="2">
        <v>0</v>
      </c>
      <c r="L250" s="2">
        <v>0</v>
      </c>
      <c r="M250" s="31">
        <v>61</v>
      </c>
      <c r="N250" s="2">
        <v>7.9300000000000006</v>
      </c>
      <c r="O250" s="2">
        <v>0</v>
      </c>
      <c r="P250" s="2">
        <v>0</v>
      </c>
      <c r="Q250" s="31">
        <v>68.930000000000007</v>
      </c>
      <c r="S250" s="2" t="s">
        <v>1</v>
      </c>
      <c r="T250" t="str">
        <f>IF(Tabla2[[#This Row],[SERIE ]]="22SD004C","BODEGA",IF(Tabla2[[#This Row],[SERIE ]]="21DS000T","CASA MATRIZ","SUCURSAL"))</f>
        <v>SUCURSAL</v>
      </c>
    </row>
    <row r="251" spans="1:20" ht="15.75" hidden="1" thickBot="1" x14ac:dyDescent="0.3">
      <c r="A251" t="s">
        <v>8792</v>
      </c>
      <c r="B251" s="38">
        <v>45625</v>
      </c>
      <c r="C251" s="2" t="s">
        <v>1</v>
      </c>
      <c r="D251" s="2" t="s">
        <v>0</v>
      </c>
      <c r="E251" s="2" t="s">
        <v>9791</v>
      </c>
      <c r="F251" s="2" t="s">
        <v>9792</v>
      </c>
      <c r="G251" s="32">
        <v>4450</v>
      </c>
      <c r="H251" s="36">
        <v>4450</v>
      </c>
      <c r="I251" s="37" t="s">
        <v>11243</v>
      </c>
      <c r="J251" s="31" t="s">
        <v>11244</v>
      </c>
      <c r="K251" s="2">
        <v>0</v>
      </c>
      <c r="L251" s="2">
        <v>0</v>
      </c>
      <c r="M251" s="31">
        <v>26.99</v>
      </c>
      <c r="N251" s="2">
        <v>3.5086999999999997</v>
      </c>
      <c r="O251" s="2">
        <v>0</v>
      </c>
      <c r="P251" s="2">
        <v>0</v>
      </c>
      <c r="Q251" s="31">
        <v>30.498699999999999</v>
      </c>
      <c r="S251" s="2" t="s">
        <v>1</v>
      </c>
      <c r="T251" t="str">
        <f>IF(Tabla2[[#This Row],[SERIE ]]="22SD004C","BODEGA",IF(Tabla2[[#This Row],[SERIE ]]="21DS000T","CASA MATRIZ","SUCURSAL"))</f>
        <v>SUCURSAL</v>
      </c>
    </row>
    <row r="252" spans="1:20" ht="15.75" hidden="1" thickBot="1" x14ac:dyDescent="0.3">
      <c r="A252" t="s">
        <v>8792</v>
      </c>
      <c r="B252" s="38">
        <v>45625</v>
      </c>
      <c r="C252" s="2" t="s">
        <v>1</v>
      </c>
      <c r="D252" s="2" t="s">
        <v>0</v>
      </c>
      <c r="E252" s="2" t="s">
        <v>9791</v>
      </c>
      <c r="F252" s="2" t="s">
        <v>9792</v>
      </c>
      <c r="G252" s="32">
        <v>4449</v>
      </c>
      <c r="H252" s="36">
        <v>4449</v>
      </c>
      <c r="I252" s="37" t="s">
        <v>46</v>
      </c>
      <c r="J252" s="31" t="s">
        <v>6010</v>
      </c>
      <c r="K252" s="2">
        <v>0</v>
      </c>
      <c r="L252" s="2">
        <v>0</v>
      </c>
      <c r="M252" s="31">
        <v>148.66999999999999</v>
      </c>
      <c r="N252" s="2">
        <v>19.327099999999998</v>
      </c>
      <c r="O252" s="2">
        <v>0</v>
      </c>
      <c r="P252" s="2">
        <v>0</v>
      </c>
      <c r="Q252" s="31">
        <v>167.99709999999999</v>
      </c>
      <c r="S252" s="2" t="s">
        <v>1</v>
      </c>
      <c r="T252" t="str">
        <f>IF(Tabla2[[#This Row],[SERIE ]]="22SD004C","BODEGA",IF(Tabla2[[#This Row],[SERIE ]]="21DS000T","CASA MATRIZ","SUCURSAL"))</f>
        <v>SUCURSAL</v>
      </c>
    </row>
    <row r="253" spans="1:20" ht="15.75" hidden="1" thickBot="1" x14ac:dyDescent="0.3">
      <c r="A253" t="s">
        <v>8792</v>
      </c>
      <c r="B253" s="38">
        <v>45625</v>
      </c>
      <c r="C253" s="2" t="s">
        <v>1</v>
      </c>
      <c r="D253" s="2" t="s">
        <v>0</v>
      </c>
      <c r="E253" s="2" t="s">
        <v>9791</v>
      </c>
      <c r="F253" s="2" t="s">
        <v>9792</v>
      </c>
      <c r="G253" s="32">
        <v>4448</v>
      </c>
      <c r="H253" s="36">
        <v>4448</v>
      </c>
      <c r="I253" s="37" t="s">
        <v>9858</v>
      </c>
      <c r="J253" s="31" t="s">
        <v>9859</v>
      </c>
      <c r="K253" s="2">
        <v>0</v>
      </c>
      <c r="L253" s="2">
        <v>0</v>
      </c>
      <c r="M253" s="31">
        <v>4.34</v>
      </c>
      <c r="N253" s="2">
        <v>0.56420000000000003</v>
      </c>
      <c r="O253" s="2">
        <v>0</v>
      </c>
      <c r="P253" s="2">
        <v>0</v>
      </c>
      <c r="Q253" s="31">
        <v>4.9041999999999994</v>
      </c>
      <c r="S253" s="2" t="s">
        <v>1</v>
      </c>
      <c r="T253" t="str">
        <f>IF(Tabla2[[#This Row],[SERIE ]]="22SD004C","BODEGA",IF(Tabla2[[#This Row],[SERIE ]]="21DS000T","CASA MATRIZ","SUCURSAL"))</f>
        <v>SUCURSAL</v>
      </c>
    </row>
    <row r="254" spans="1:20" ht="15.75" hidden="1" thickBot="1" x14ac:dyDescent="0.3">
      <c r="A254" t="s">
        <v>8792</v>
      </c>
      <c r="B254" s="38">
        <v>45625</v>
      </c>
      <c r="C254" s="2" t="s">
        <v>1</v>
      </c>
      <c r="D254" s="2" t="s">
        <v>0</v>
      </c>
      <c r="E254" s="2" t="s">
        <v>9791</v>
      </c>
      <c r="F254" s="2" t="s">
        <v>9792</v>
      </c>
      <c r="G254" s="32">
        <v>4447</v>
      </c>
      <c r="H254" s="36">
        <v>4447</v>
      </c>
      <c r="I254" s="37" t="s">
        <v>9858</v>
      </c>
      <c r="J254" s="31" t="s">
        <v>9859</v>
      </c>
      <c r="K254" s="2">
        <v>0</v>
      </c>
      <c r="L254" s="2">
        <v>0</v>
      </c>
      <c r="M254" s="31">
        <v>360</v>
      </c>
      <c r="N254" s="2">
        <v>46.800000000000004</v>
      </c>
      <c r="O254" s="2">
        <v>0</v>
      </c>
      <c r="P254" s="2">
        <v>0</v>
      </c>
      <c r="Q254" s="31">
        <v>406.8</v>
      </c>
      <c r="S254" s="2" t="s">
        <v>1</v>
      </c>
      <c r="T254" t="str">
        <f>IF(Tabla2[[#This Row],[SERIE ]]="22SD004C","BODEGA",IF(Tabla2[[#This Row],[SERIE ]]="21DS000T","CASA MATRIZ","SUCURSAL"))</f>
        <v>SUCURSAL</v>
      </c>
    </row>
    <row r="255" spans="1:20" ht="15.75" hidden="1" thickBot="1" x14ac:dyDescent="0.3">
      <c r="A255" t="s">
        <v>8792</v>
      </c>
      <c r="B255" s="38">
        <v>45625</v>
      </c>
      <c r="C255" s="2" t="s">
        <v>1</v>
      </c>
      <c r="D255" s="2" t="s">
        <v>0</v>
      </c>
      <c r="E255" s="2" t="s">
        <v>9791</v>
      </c>
      <c r="F255" s="2" t="s">
        <v>9792</v>
      </c>
      <c r="G255" s="32">
        <v>4446</v>
      </c>
      <c r="H255" s="36">
        <v>4446</v>
      </c>
      <c r="I255" s="37" t="s">
        <v>9858</v>
      </c>
      <c r="J255" s="31" t="s">
        <v>9859</v>
      </c>
      <c r="K255" s="2">
        <v>0</v>
      </c>
      <c r="L255" s="2">
        <v>0</v>
      </c>
      <c r="M255" s="31">
        <v>97.57</v>
      </c>
      <c r="N255" s="2">
        <v>12.684099999999999</v>
      </c>
      <c r="O255" s="2">
        <v>0</v>
      </c>
      <c r="P255" s="2">
        <v>0</v>
      </c>
      <c r="Q255" s="31">
        <v>110.25409999999999</v>
      </c>
      <c r="S255" s="2" t="s">
        <v>1</v>
      </c>
      <c r="T255" t="str">
        <f>IF(Tabla2[[#This Row],[SERIE ]]="22SD004C","BODEGA",IF(Tabla2[[#This Row],[SERIE ]]="21DS000T","CASA MATRIZ","SUCURSAL"))</f>
        <v>SUCURSAL</v>
      </c>
    </row>
    <row r="256" spans="1:20" ht="15.75" hidden="1" thickBot="1" x14ac:dyDescent="0.3">
      <c r="A256" t="s">
        <v>8792</v>
      </c>
      <c r="B256" s="38">
        <v>45625</v>
      </c>
      <c r="C256" s="2" t="s">
        <v>1</v>
      </c>
      <c r="D256" s="2" t="s">
        <v>0</v>
      </c>
      <c r="E256" s="2" t="s">
        <v>9791</v>
      </c>
      <c r="F256" s="2" t="s">
        <v>9792</v>
      </c>
      <c r="G256" s="32">
        <v>4445</v>
      </c>
      <c r="H256" s="36">
        <v>4445</v>
      </c>
      <c r="I256" s="37" t="s">
        <v>6281</v>
      </c>
      <c r="J256" s="31" t="s">
        <v>6282</v>
      </c>
      <c r="K256" s="2">
        <v>0</v>
      </c>
      <c r="L256" s="2">
        <v>0</v>
      </c>
      <c r="M256" s="31">
        <v>3.98</v>
      </c>
      <c r="N256" s="2">
        <v>0.51739999999999997</v>
      </c>
      <c r="O256" s="2">
        <v>0</v>
      </c>
      <c r="P256" s="2">
        <v>0</v>
      </c>
      <c r="Q256" s="31">
        <v>4.4973999999999998</v>
      </c>
      <c r="S256" s="2" t="s">
        <v>1</v>
      </c>
      <c r="T256" t="str">
        <f>IF(Tabla2[[#This Row],[SERIE ]]="22SD004C","BODEGA",IF(Tabla2[[#This Row],[SERIE ]]="21DS000T","CASA MATRIZ","SUCURSAL"))</f>
        <v>SUCURSAL</v>
      </c>
    </row>
    <row r="257" spans="1:20" ht="15.75" hidden="1" thickBot="1" x14ac:dyDescent="0.3">
      <c r="A257" t="s">
        <v>8792</v>
      </c>
      <c r="B257" s="38">
        <v>45625</v>
      </c>
      <c r="C257" s="2" t="s">
        <v>1</v>
      </c>
      <c r="D257" s="2" t="s">
        <v>0</v>
      </c>
      <c r="E257" s="2" t="s">
        <v>9791</v>
      </c>
      <c r="F257" s="2" t="s">
        <v>9792</v>
      </c>
      <c r="G257" s="32">
        <v>4444</v>
      </c>
      <c r="H257" s="36">
        <v>4444</v>
      </c>
      <c r="I257" s="37"/>
      <c r="J257" s="31" t="s">
        <v>10210</v>
      </c>
      <c r="K257" s="2">
        <v>0</v>
      </c>
      <c r="L257" s="2">
        <v>0</v>
      </c>
      <c r="M257" s="31">
        <v>57.79</v>
      </c>
      <c r="N257" s="2">
        <v>7.5126999999999997</v>
      </c>
      <c r="O257" s="2">
        <v>0</v>
      </c>
      <c r="P257" s="2">
        <v>0</v>
      </c>
      <c r="Q257" s="31">
        <v>65.302700000000002</v>
      </c>
      <c r="R257" s="2" t="s">
        <v>10616</v>
      </c>
      <c r="S257" s="2" t="s">
        <v>1</v>
      </c>
      <c r="T257" t="str">
        <f>IF(Tabla2[[#This Row],[SERIE ]]="22SD004C","BODEGA",IF(Tabla2[[#This Row],[SERIE ]]="21DS000T","CASA MATRIZ","SUCURSAL"))</f>
        <v>SUCURSAL</v>
      </c>
    </row>
    <row r="258" spans="1:20" ht="15.75" hidden="1" thickBot="1" x14ac:dyDescent="0.3">
      <c r="A258" t="s">
        <v>8792</v>
      </c>
      <c r="B258" s="38">
        <v>45625</v>
      </c>
      <c r="C258" s="2" t="s">
        <v>1</v>
      </c>
      <c r="D258" s="2" t="s">
        <v>0</v>
      </c>
      <c r="E258" s="2" t="s">
        <v>9791</v>
      </c>
      <c r="F258" s="2" t="s">
        <v>9792</v>
      </c>
      <c r="G258" s="32">
        <v>4443</v>
      </c>
      <c r="H258" s="36">
        <v>4443</v>
      </c>
      <c r="I258" s="37"/>
      <c r="J258" s="31" t="s">
        <v>10210</v>
      </c>
      <c r="K258" s="2">
        <v>0</v>
      </c>
      <c r="L258" s="2">
        <v>0</v>
      </c>
      <c r="M258" s="31">
        <v>2.21</v>
      </c>
      <c r="N258" s="2">
        <v>0.2873</v>
      </c>
      <c r="O258" s="2">
        <v>0</v>
      </c>
      <c r="P258" s="2">
        <v>0</v>
      </c>
      <c r="Q258" s="31">
        <v>2.4973000000000001</v>
      </c>
      <c r="R258" s="2" t="s">
        <v>10616</v>
      </c>
      <c r="S258" s="2" t="s">
        <v>1</v>
      </c>
      <c r="T258" t="str">
        <f>IF(Tabla2[[#This Row],[SERIE ]]="22SD004C","BODEGA",IF(Tabla2[[#This Row],[SERIE ]]="21DS000T","CASA MATRIZ","SUCURSAL"))</f>
        <v>SUCURSAL</v>
      </c>
    </row>
    <row r="259" spans="1:20" ht="15.75" hidden="1" thickBot="1" x14ac:dyDescent="0.3">
      <c r="A259" t="s">
        <v>8792</v>
      </c>
      <c r="B259" s="38">
        <v>45625</v>
      </c>
      <c r="C259" s="2" t="s">
        <v>1</v>
      </c>
      <c r="D259" s="2" t="s">
        <v>0</v>
      </c>
      <c r="E259" s="2" t="s">
        <v>9791</v>
      </c>
      <c r="F259" s="2" t="s">
        <v>9792</v>
      </c>
      <c r="G259" s="32">
        <v>4442</v>
      </c>
      <c r="H259" s="36">
        <v>4442</v>
      </c>
      <c r="I259" s="37" t="s">
        <v>10387</v>
      </c>
      <c r="J259" s="31" t="s">
        <v>10388</v>
      </c>
      <c r="K259" s="2">
        <v>0</v>
      </c>
      <c r="L259" s="2">
        <v>0</v>
      </c>
      <c r="M259" s="31">
        <v>58.41</v>
      </c>
      <c r="N259" s="2">
        <v>7.5933000000000002</v>
      </c>
      <c r="O259" s="2">
        <v>0</v>
      </c>
      <c r="P259" s="2">
        <v>0</v>
      </c>
      <c r="Q259" s="31">
        <v>66.003299999999996</v>
      </c>
      <c r="S259" s="2" t="s">
        <v>1</v>
      </c>
      <c r="T259" t="str">
        <f>IF(Tabla2[[#This Row],[SERIE ]]="22SD004C","BODEGA",IF(Tabla2[[#This Row],[SERIE ]]="21DS000T","CASA MATRIZ","SUCURSAL"))</f>
        <v>SUCURSAL</v>
      </c>
    </row>
    <row r="260" spans="1:20" ht="15.75" hidden="1" thickBot="1" x14ac:dyDescent="0.3">
      <c r="A260" t="s">
        <v>8792</v>
      </c>
      <c r="B260" s="38">
        <v>45625</v>
      </c>
      <c r="C260" s="2" t="s">
        <v>1</v>
      </c>
      <c r="D260" s="2" t="s">
        <v>0</v>
      </c>
      <c r="E260" s="2" t="s">
        <v>9791</v>
      </c>
      <c r="F260" s="2" t="s">
        <v>9792</v>
      </c>
      <c r="G260" s="32">
        <v>4441</v>
      </c>
      <c r="H260" s="36">
        <v>4441</v>
      </c>
      <c r="I260" s="37"/>
      <c r="J260" s="31" t="s">
        <v>10093</v>
      </c>
      <c r="K260" s="2">
        <v>0</v>
      </c>
      <c r="L260" s="2">
        <v>0</v>
      </c>
      <c r="M260" s="31">
        <v>25</v>
      </c>
      <c r="N260" s="2">
        <v>3.25</v>
      </c>
      <c r="O260" s="2">
        <v>0</v>
      </c>
      <c r="P260" s="2">
        <v>0</v>
      </c>
      <c r="Q260" s="31">
        <v>28.25</v>
      </c>
      <c r="R260" s="2" t="s">
        <v>10092</v>
      </c>
      <c r="S260" s="2" t="s">
        <v>1</v>
      </c>
      <c r="T260" t="str">
        <f>IF(Tabla2[[#This Row],[SERIE ]]="22SD004C","BODEGA",IF(Tabla2[[#This Row],[SERIE ]]="21DS000T","CASA MATRIZ","SUCURSAL"))</f>
        <v>SUCURSAL</v>
      </c>
    </row>
    <row r="261" spans="1:20" ht="15.75" hidden="1" thickBot="1" x14ac:dyDescent="0.3">
      <c r="A261" t="s">
        <v>8792</v>
      </c>
      <c r="B261" s="38">
        <v>45625</v>
      </c>
      <c r="C261" s="2" t="s">
        <v>1</v>
      </c>
      <c r="D261" s="2" t="s">
        <v>0</v>
      </c>
      <c r="E261" s="2" t="s">
        <v>9791</v>
      </c>
      <c r="F261" s="2" t="s">
        <v>9792</v>
      </c>
      <c r="G261" s="32">
        <v>4440</v>
      </c>
      <c r="H261" s="36">
        <v>4440</v>
      </c>
      <c r="I261" s="37" t="s">
        <v>9868</v>
      </c>
      <c r="J261" s="31" t="s">
        <v>9826</v>
      </c>
      <c r="K261" s="2">
        <v>0</v>
      </c>
      <c r="L261" s="2">
        <v>0</v>
      </c>
      <c r="M261" s="31">
        <v>147.79</v>
      </c>
      <c r="N261" s="2">
        <v>19.212699999999998</v>
      </c>
      <c r="O261" s="2">
        <v>0</v>
      </c>
      <c r="P261" s="2">
        <v>0</v>
      </c>
      <c r="Q261" s="31">
        <v>167.0027</v>
      </c>
      <c r="S261" s="2" t="s">
        <v>1</v>
      </c>
      <c r="T261" t="str">
        <f>IF(Tabla2[[#This Row],[SERIE ]]="22SD004C","BODEGA",IF(Tabla2[[#This Row],[SERIE ]]="21DS000T","CASA MATRIZ","SUCURSAL"))</f>
        <v>SUCURSAL</v>
      </c>
    </row>
    <row r="262" spans="1:20" ht="15.75" hidden="1" thickBot="1" x14ac:dyDescent="0.3">
      <c r="A262" t="s">
        <v>8792</v>
      </c>
      <c r="B262" s="38">
        <v>45624</v>
      </c>
      <c r="C262" s="2" t="s">
        <v>1</v>
      </c>
      <c r="D262" s="2" t="s">
        <v>0</v>
      </c>
      <c r="E262" s="2" t="s">
        <v>9791</v>
      </c>
      <c r="F262" s="2" t="s">
        <v>9792</v>
      </c>
      <c r="G262" s="32">
        <v>4439</v>
      </c>
      <c r="H262" s="36">
        <v>4439</v>
      </c>
      <c r="I262" s="37" t="s">
        <v>10813</v>
      </c>
      <c r="J262" s="31" t="s">
        <v>10814</v>
      </c>
      <c r="K262" s="2">
        <v>0</v>
      </c>
      <c r="L262" s="2">
        <v>0</v>
      </c>
      <c r="M262" s="31">
        <v>36.729999999999997</v>
      </c>
      <c r="N262" s="2">
        <v>4.7748999999999997</v>
      </c>
      <c r="O262" s="2">
        <v>0</v>
      </c>
      <c r="P262" s="2">
        <v>0</v>
      </c>
      <c r="Q262" s="31">
        <v>41.504899999999999</v>
      </c>
      <c r="S262" s="2" t="s">
        <v>1</v>
      </c>
      <c r="T262" t="str">
        <f>IF(Tabla2[[#This Row],[SERIE ]]="22SD004C","BODEGA",IF(Tabla2[[#This Row],[SERIE ]]="21DS000T","CASA MATRIZ","SUCURSAL"))</f>
        <v>SUCURSAL</v>
      </c>
    </row>
    <row r="263" spans="1:20" ht="15.75" hidden="1" thickBot="1" x14ac:dyDescent="0.3">
      <c r="A263" t="s">
        <v>8792</v>
      </c>
      <c r="B263" s="38">
        <v>45624</v>
      </c>
      <c r="C263" s="2" t="s">
        <v>1</v>
      </c>
      <c r="D263" s="2" t="s">
        <v>0</v>
      </c>
      <c r="E263" s="2" t="s">
        <v>9791</v>
      </c>
      <c r="F263" s="2" t="s">
        <v>9792</v>
      </c>
      <c r="G263" s="32">
        <v>4438</v>
      </c>
      <c r="H263" s="36">
        <v>4438</v>
      </c>
      <c r="I263" s="37" t="s">
        <v>10595</v>
      </c>
      <c r="J263" s="31" t="s">
        <v>10801</v>
      </c>
      <c r="K263" s="2">
        <v>0</v>
      </c>
      <c r="L263" s="2">
        <v>0</v>
      </c>
      <c r="M263" s="31">
        <v>16</v>
      </c>
      <c r="N263" s="2">
        <v>2.08</v>
      </c>
      <c r="O263" s="2">
        <v>0</v>
      </c>
      <c r="P263" s="2">
        <v>0</v>
      </c>
      <c r="Q263" s="31">
        <v>18.079999999999998</v>
      </c>
      <c r="S263" s="2" t="s">
        <v>1</v>
      </c>
      <c r="T263" t="str">
        <f>IF(Tabla2[[#This Row],[SERIE ]]="22SD004C","BODEGA",IF(Tabla2[[#This Row],[SERIE ]]="21DS000T","CASA MATRIZ","SUCURSAL"))</f>
        <v>SUCURSAL</v>
      </c>
    </row>
    <row r="264" spans="1:20" ht="15.75" hidden="1" thickBot="1" x14ac:dyDescent="0.3">
      <c r="A264" t="s">
        <v>8792</v>
      </c>
      <c r="B264" s="38">
        <v>45624</v>
      </c>
      <c r="C264" s="2" t="s">
        <v>1</v>
      </c>
      <c r="D264" s="2" t="s">
        <v>0</v>
      </c>
      <c r="E264" s="2" t="s">
        <v>9791</v>
      </c>
      <c r="F264" s="2" t="s">
        <v>9792</v>
      </c>
      <c r="G264" s="32">
        <v>4437</v>
      </c>
      <c r="H264" s="36">
        <v>4437</v>
      </c>
      <c r="I264" s="37" t="s">
        <v>10062</v>
      </c>
      <c r="J264" s="31" t="s">
        <v>10063</v>
      </c>
      <c r="K264" s="2">
        <v>0</v>
      </c>
      <c r="L264" s="2">
        <v>0</v>
      </c>
      <c r="M264" s="31">
        <v>49</v>
      </c>
      <c r="N264" s="2">
        <v>6.37</v>
      </c>
      <c r="O264" s="2">
        <v>0</v>
      </c>
      <c r="P264" s="2">
        <v>0</v>
      </c>
      <c r="Q264" s="31">
        <v>55.37</v>
      </c>
      <c r="S264" s="2" t="s">
        <v>1</v>
      </c>
      <c r="T264" t="str">
        <f>IF(Tabla2[[#This Row],[SERIE ]]="22SD004C","BODEGA",IF(Tabla2[[#This Row],[SERIE ]]="21DS000T","CASA MATRIZ","SUCURSAL"))</f>
        <v>SUCURSAL</v>
      </c>
    </row>
    <row r="265" spans="1:20" ht="15.75" hidden="1" thickBot="1" x14ac:dyDescent="0.3">
      <c r="A265" t="s">
        <v>8792</v>
      </c>
      <c r="B265" s="38">
        <v>45624</v>
      </c>
      <c r="C265" s="2" t="s">
        <v>1</v>
      </c>
      <c r="D265" s="2" t="s">
        <v>0</v>
      </c>
      <c r="E265" s="2" t="s">
        <v>9791</v>
      </c>
      <c r="F265" s="2" t="s">
        <v>9792</v>
      </c>
      <c r="G265" s="32">
        <v>4436</v>
      </c>
      <c r="H265" s="36">
        <v>4436</v>
      </c>
      <c r="I265" s="37" t="s">
        <v>10344</v>
      </c>
      <c r="J265" s="31" t="s">
        <v>10345</v>
      </c>
      <c r="K265" s="2">
        <v>0</v>
      </c>
      <c r="L265" s="2">
        <v>0</v>
      </c>
      <c r="M265" s="31">
        <v>25</v>
      </c>
      <c r="N265" s="2">
        <v>3.25</v>
      </c>
      <c r="O265" s="2">
        <v>0</v>
      </c>
      <c r="P265" s="2">
        <v>0</v>
      </c>
      <c r="Q265" s="31">
        <v>28.25</v>
      </c>
      <c r="S265" s="2" t="s">
        <v>1</v>
      </c>
      <c r="T265" t="str">
        <f>IF(Tabla2[[#This Row],[SERIE ]]="22SD004C","BODEGA",IF(Tabla2[[#This Row],[SERIE ]]="21DS000T","CASA MATRIZ","SUCURSAL"))</f>
        <v>SUCURSAL</v>
      </c>
    </row>
    <row r="266" spans="1:20" ht="15.75" hidden="1" thickBot="1" x14ac:dyDescent="0.3">
      <c r="A266" t="s">
        <v>8792</v>
      </c>
      <c r="B266" s="38">
        <v>45624</v>
      </c>
      <c r="C266" s="2" t="s">
        <v>1</v>
      </c>
      <c r="D266" s="2" t="s">
        <v>0</v>
      </c>
      <c r="E266" s="2" t="s">
        <v>9791</v>
      </c>
      <c r="F266" s="2" t="s">
        <v>9792</v>
      </c>
      <c r="G266" s="32">
        <v>4435</v>
      </c>
      <c r="H266" s="36">
        <v>4435</v>
      </c>
      <c r="I266" s="37" t="s">
        <v>10794</v>
      </c>
      <c r="J266" s="31" t="s">
        <v>10795</v>
      </c>
      <c r="K266" s="2">
        <v>0</v>
      </c>
      <c r="L266" s="2">
        <v>0</v>
      </c>
      <c r="M266" s="31">
        <v>35.4</v>
      </c>
      <c r="N266" s="2">
        <v>4.6020000000000003</v>
      </c>
      <c r="O266" s="2">
        <v>0</v>
      </c>
      <c r="P266" s="2">
        <v>0</v>
      </c>
      <c r="Q266" s="31">
        <v>40.001999999999995</v>
      </c>
      <c r="S266" s="2" t="s">
        <v>1</v>
      </c>
      <c r="T266" t="str">
        <f>IF(Tabla2[[#This Row],[SERIE ]]="22SD004C","BODEGA",IF(Tabla2[[#This Row],[SERIE ]]="21DS000T","CASA MATRIZ","SUCURSAL"))</f>
        <v>SUCURSAL</v>
      </c>
    </row>
    <row r="267" spans="1:20" ht="15.75" hidden="1" thickBot="1" x14ac:dyDescent="0.3">
      <c r="A267" t="s">
        <v>8792</v>
      </c>
      <c r="B267" s="38">
        <v>45624</v>
      </c>
      <c r="C267" s="2" t="s">
        <v>1</v>
      </c>
      <c r="D267" s="2" t="s">
        <v>0</v>
      </c>
      <c r="E267" s="2" t="s">
        <v>9791</v>
      </c>
      <c r="F267" s="2" t="s">
        <v>9792</v>
      </c>
      <c r="G267" s="32">
        <v>4434</v>
      </c>
      <c r="H267" s="36">
        <v>4434</v>
      </c>
      <c r="I267" s="37" t="s">
        <v>47</v>
      </c>
      <c r="J267" s="31" t="s">
        <v>2808</v>
      </c>
      <c r="K267" s="2">
        <v>0</v>
      </c>
      <c r="L267" s="2">
        <v>0</v>
      </c>
      <c r="M267" s="31">
        <v>143.36000000000001</v>
      </c>
      <c r="N267" s="2">
        <v>18.636800000000001</v>
      </c>
      <c r="O267" s="2">
        <v>0</v>
      </c>
      <c r="P267" s="2">
        <v>0</v>
      </c>
      <c r="Q267" s="31">
        <v>161.99680000000001</v>
      </c>
      <c r="S267" s="2" t="s">
        <v>1</v>
      </c>
      <c r="T267" t="str">
        <f>IF(Tabla2[[#This Row],[SERIE ]]="22SD004C","BODEGA",IF(Tabla2[[#This Row],[SERIE ]]="21DS000T","CASA MATRIZ","SUCURSAL"))</f>
        <v>SUCURSAL</v>
      </c>
    </row>
    <row r="268" spans="1:20" ht="15.75" hidden="1" thickBot="1" x14ac:dyDescent="0.3">
      <c r="A268" t="s">
        <v>8792</v>
      </c>
      <c r="B268" s="38">
        <v>45623</v>
      </c>
      <c r="C268" s="2" t="s">
        <v>1</v>
      </c>
      <c r="D268" s="2" t="s">
        <v>0</v>
      </c>
      <c r="E268" s="2" t="s">
        <v>9791</v>
      </c>
      <c r="F268" s="2" t="s">
        <v>9792</v>
      </c>
      <c r="G268" s="32">
        <v>4433</v>
      </c>
      <c r="H268" s="36">
        <v>4433</v>
      </c>
      <c r="I268" s="37" t="s">
        <v>10892</v>
      </c>
      <c r="J268" s="31" t="s">
        <v>10893</v>
      </c>
      <c r="K268" s="2">
        <v>0</v>
      </c>
      <c r="L268" s="2">
        <v>0</v>
      </c>
      <c r="M268" s="31">
        <v>10.31</v>
      </c>
      <c r="N268" s="2">
        <v>1.3403</v>
      </c>
      <c r="O268" s="2">
        <v>0</v>
      </c>
      <c r="P268" s="2">
        <v>0</v>
      </c>
      <c r="Q268" s="31">
        <v>11.650300000000001</v>
      </c>
      <c r="S268" s="2" t="s">
        <v>1</v>
      </c>
      <c r="T268" t="str">
        <f>IF(Tabla2[[#This Row],[SERIE ]]="22SD004C","BODEGA",IF(Tabla2[[#This Row],[SERIE ]]="21DS000T","CASA MATRIZ","SUCURSAL"))</f>
        <v>SUCURSAL</v>
      </c>
    </row>
    <row r="269" spans="1:20" ht="15.75" hidden="1" thickBot="1" x14ac:dyDescent="0.3">
      <c r="A269" t="s">
        <v>8792</v>
      </c>
      <c r="B269" s="38">
        <v>45623</v>
      </c>
      <c r="C269" s="2" t="s">
        <v>1</v>
      </c>
      <c r="D269" s="2" t="s">
        <v>0</v>
      </c>
      <c r="E269" s="2" t="s">
        <v>9791</v>
      </c>
      <c r="F269" s="2" t="s">
        <v>9792</v>
      </c>
      <c r="G269" s="32">
        <v>4432</v>
      </c>
      <c r="H269" s="36">
        <v>4432</v>
      </c>
      <c r="I269" s="37" t="s">
        <v>9809</v>
      </c>
      <c r="J269" s="31" t="s">
        <v>9810</v>
      </c>
      <c r="K269" s="2">
        <v>0</v>
      </c>
      <c r="L269" s="2">
        <v>0</v>
      </c>
      <c r="M269" s="31">
        <v>70</v>
      </c>
      <c r="N269" s="2">
        <v>9.1</v>
      </c>
      <c r="O269" s="2">
        <v>0</v>
      </c>
      <c r="P269" s="2">
        <v>0</v>
      </c>
      <c r="Q269" s="31">
        <v>79.099999999999994</v>
      </c>
      <c r="S269" s="2" t="s">
        <v>1</v>
      </c>
      <c r="T269" t="str">
        <f>IF(Tabla2[[#This Row],[SERIE ]]="22SD004C","BODEGA",IF(Tabla2[[#This Row],[SERIE ]]="21DS000T","CASA MATRIZ","SUCURSAL"))</f>
        <v>SUCURSAL</v>
      </c>
    </row>
    <row r="270" spans="1:20" ht="15.75" hidden="1" thickBot="1" x14ac:dyDescent="0.3">
      <c r="A270" t="s">
        <v>8792</v>
      </c>
      <c r="B270" s="38">
        <v>45623</v>
      </c>
      <c r="C270" s="2" t="s">
        <v>1</v>
      </c>
      <c r="D270" s="2" t="s">
        <v>0</v>
      </c>
      <c r="E270" s="2" t="s">
        <v>9791</v>
      </c>
      <c r="F270" s="2" t="s">
        <v>9792</v>
      </c>
      <c r="G270" s="32">
        <v>4431</v>
      </c>
      <c r="H270" s="36">
        <v>4431</v>
      </c>
      <c r="I270" s="37" t="s">
        <v>6816</v>
      </c>
      <c r="J270" s="31" t="s">
        <v>6817</v>
      </c>
      <c r="K270" s="2">
        <v>0</v>
      </c>
      <c r="L270" s="2">
        <v>0</v>
      </c>
      <c r="M270" s="31">
        <v>3.1</v>
      </c>
      <c r="N270" s="2">
        <v>0.40300000000000002</v>
      </c>
      <c r="O270" s="2">
        <v>0</v>
      </c>
      <c r="P270" s="2">
        <v>0</v>
      </c>
      <c r="Q270" s="31">
        <v>3.5030000000000001</v>
      </c>
      <c r="S270" s="2" t="s">
        <v>1</v>
      </c>
      <c r="T270" t="str">
        <f>IF(Tabla2[[#This Row],[SERIE ]]="22SD004C","BODEGA",IF(Tabla2[[#This Row],[SERIE ]]="21DS000T","CASA MATRIZ","SUCURSAL"))</f>
        <v>SUCURSAL</v>
      </c>
    </row>
    <row r="271" spans="1:20" ht="15.75" hidden="1" thickBot="1" x14ac:dyDescent="0.3">
      <c r="A271" t="s">
        <v>8792</v>
      </c>
      <c r="B271" s="38">
        <v>45623</v>
      </c>
      <c r="C271" s="2" t="s">
        <v>1</v>
      </c>
      <c r="D271" s="2" t="s">
        <v>0</v>
      </c>
      <c r="E271" s="2" t="s">
        <v>9791</v>
      </c>
      <c r="F271" s="2" t="s">
        <v>9792</v>
      </c>
      <c r="G271" s="32">
        <v>4430</v>
      </c>
      <c r="H271" s="36">
        <v>4430</v>
      </c>
      <c r="I271" s="37" t="s">
        <v>10879</v>
      </c>
      <c r="J271" s="31" t="s">
        <v>10880</v>
      </c>
      <c r="K271" s="2">
        <v>0</v>
      </c>
      <c r="L271" s="2">
        <v>0</v>
      </c>
      <c r="M271" s="31">
        <v>31.86</v>
      </c>
      <c r="N271" s="2">
        <v>4.1417999999999999</v>
      </c>
      <c r="O271" s="2">
        <v>0</v>
      </c>
      <c r="P271" s="2">
        <v>0</v>
      </c>
      <c r="Q271" s="31">
        <v>36.001800000000003</v>
      </c>
      <c r="S271" s="2" t="s">
        <v>1</v>
      </c>
      <c r="T271" t="str">
        <f>IF(Tabla2[[#This Row],[SERIE ]]="22SD004C","BODEGA",IF(Tabla2[[#This Row],[SERIE ]]="21DS000T","CASA MATRIZ","SUCURSAL"))</f>
        <v>SUCURSAL</v>
      </c>
    </row>
    <row r="272" spans="1:20" ht="15.75" hidden="1" thickBot="1" x14ac:dyDescent="0.3">
      <c r="A272" t="s">
        <v>8792</v>
      </c>
      <c r="B272" s="38">
        <v>45623</v>
      </c>
      <c r="C272" s="2" t="s">
        <v>1</v>
      </c>
      <c r="D272" s="2" t="s">
        <v>0</v>
      </c>
      <c r="E272" s="2" t="s">
        <v>9791</v>
      </c>
      <c r="F272" s="2" t="s">
        <v>9792</v>
      </c>
      <c r="G272" s="32">
        <v>4429</v>
      </c>
      <c r="H272" s="36">
        <v>4429</v>
      </c>
      <c r="I272" s="37" t="s">
        <v>10879</v>
      </c>
      <c r="J272" s="31" t="s">
        <v>10880</v>
      </c>
      <c r="K272" s="2">
        <v>0</v>
      </c>
      <c r="L272" s="2">
        <v>0</v>
      </c>
      <c r="M272" s="31">
        <v>10.62</v>
      </c>
      <c r="N272" s="2">
        <v>1.3806</v>
      </c>
      <c r="O272" s="2">
        <v>0</v>
      </c>
      <c r="P272" s="2">
        <v>0</v>
      </c>
      <c r="Q272" s="31">
        <v>12.000599999999999</v>
      </c>
      <c r="S272" s="2" t="s">
        <v>1</v>
      </c>
      <c r="T272" t="str">
        <f>IF(Tabla2[[#This Row],[SERIE ]]="22SD004C","BODEGA",IF(Tabla2[[#This Row],[SERIE ]]="21DS000T","CASA MATRIZ","SUCURSAL"))</f>
        <v>SUCURSAL</v>
      </c>
    </row>
    <row r="273" spans="1:20" ht="15.75" hidden="1" thickBot="1" x14ac:dyDescent="0.3">
      <c r="A273" t="s">
        <v>8792</v>
      </c>
      <c r="B273" s="38">
        <v>45623</v>
      </c>
      <c r="C273" s="2" t="s">
        <v>1</v>
      </c>
      <c r="D273" s="2" t="s">
        <v>0</v>
      </c>
      <c r="E273" s="2" t="s">
        <v>9791</v>
      </c>
      <c r="F273" s="2" t="s">
        <v>9792</v>
      </c>
      <c r="G273" s="32">
        <v>4428</v>
      </c>
      <c r="H273" s="36">
        <v>4428</v>
      </c>
      <c r="I273" s="37" t="s">
        <v>46</v>
      </c>
      <c r="J273" s="31" t="s">
        <v>6010</v>
      </c>
      <c r="K273" s="2">
        <v>0</v>
      </c>
      <c r="L273" s="2">
        <v>0</v>
      </c>
      <c r="M273" s="31">
        <v>10</v>
      </c>
      <c r="N273" s="2">
        <v>1.3</v>
      </c>
      <c r="O273" s="2">
        <v>0</v>
      </c>
      <c r="P273" s="2">
        <v>0</v>
      </c>
      <c r="Q273" s="31">
        <v>11.3</v>
      </c>
      <c r="S273" s="2" t="s">
        <v>1</v>
      </c>
      <c r="T273" t="str">
        <f>IF(Tabla2[[#This Row],[SERIE ]]="22SD004C","BODEGA",IF(Tabla2[[#This Row],[SERIE ]]="21DS000T","CASA MATRIZ","SUCURSAL"))</f>
        <v>SUCURSAL</v>
      </c>
    </row>
    <row r="274" spans="1:20" ht="15.75" hidden="1" thickBot="1" x14ac:dyDescent="0.3">
      <c r="A274" t="s">
        <v>8792</v>
      </c>
      <c r="B274" s="38">
        <v>45623</v>
      </c>
      <c r="C274" s="2" t="s">
        <v>1</v>
      </c>
      <c r="D274" s="2" t="s">
        <v>0</v>
      </c>
      <c r="E274" s="2" t="s">
        <v>9791</v>
      </c>
      <c r="F274" s="2" t="s">
        <v>9792</v>
      </c>
      <c r="G274" s="32">
        <v>4427</v>
      </c>
      <c r="H274" s="36">
        <v>4427</v>
      </c>
      <c r="I274" s="37" t="s">
        <v>9824</v>
      </c>
      <c r="J274" s="31" t="s">
        <v>9825</v>
      </c>
      <c r="K274" s="2">
        <v>0</v>
      </c>
      <c r="L274" s="2">
        <v>0</v>
      </c>
      <c r="M274" s="31">
        <v>120.07</v>
      </c>
      <c r="N274" s="2">
        <v>15.6091</v>
      </c>
      <c r="O274" s="2">
        <v>0</v>
      </c>
      <c r="P274" s="2">
        <v>0</v>
      </c>
      <c r="Q274" s="31">
        <v>135.67910000000001</v>
      </c>
      <c r="S274" s="2" t="s">
        <v>1</v>
      </c>
      <c r="T274" t="str">
        <f>IF(Tabla2[[#This Row],[SERIE ]]="22SD004C","BODEGA",IF(Tabla2[[#This Row],[SERIE ]]="21DS000T","CASA MATRIZ","SUCURSAL"))</f>
        <v>SUCURSAL</v>
      </c>
    </row>
    <row r="275" spans="1:20" ht="15.75" hidden="1" thickBot="1" x14ac:dyDescent="0.3">
      <c r="A275" t="s">
        <v>8792</v>
      </c>
      <c r="B275" s="38">
        <v>45623</v>
      </c>
      <c r="C275" s="2" t="s">
        <v>1</v>
      </c>
      <c r="D275" s="2" t="s">
        <v>0</v>
      </c>
      <c r="E275" s="2" t="s">
        <v>9791</v>
      </c>
      <c r="F275" s="2" t="s">
        <v>9792</v>
      </c>
      <c r="G275" s="32">
        <v>4426</v>
      </c>
      <c r="H275" s="36">
        <v>4426</v>
      </c>
      <c r="I275" s="37" t="s">
        <v>6816</v>
      </c>
      <c r="J275" s="31" t="s">
        <v>6817</v>
      </c>
      <c r="K275" s="2">
        <v>0</v>
      </c>
      <c r="L275" s="2">
        <v>0</v>
      </c>
      <c r="M275" s="31">
        <v>8.67</v>
      </c>
      <c r="N275" s="2">
        <v>1.1271</v>
      </c>
      <c r="O275" s="2">
        <v>0</v>
      </c>
      <c r="P275" s="2">
        <v>0</v>
      </c>
      <c r="Q275" s="31">
        <v>9.7971000000000004</v>
      </c>
      <c r="S275" s="2" t="s">
        <v>1</v>
      </c>
      <c r="T275" t="str">
        <f>IF(Tabla2[[#This Row],[SERIE ]]="22SD004C","BODEGA",IF(Tabla2[[#This Row],[SERIE ]]="21DS000T","CASA MATRIZ","SUCURSAL"))</f>
        <v>SUCURSAL</v>
      </c>
    </row>
    <row r="276" spans="1:20" ht="15.75" hidden="1" thickBot="1" x14ac:dyDescent="0.3">
      <c r="A276" t="s">
        <v>8792</v>
      </c>
      <c r="B276" s="38">
        <v>45623</v>
      </c>
      <c r="C276" s="2" t="s">
        <v>1</v>
      </c>
      <c r="D276" s="2" t="s">
        <v>0</v>
      </c>
      <c r="E276" s="2" t="s">
        <v>9791</v>
      </c>
      <c r="F276" s="2" t="s">
        <v>9792</v>
      </c>
      <c r="G276" s="32">
        <v>4425</v>
      </c>
      <c r="H276" s="36">
        <v>4425</v>
      </c>
      <c r="I276" s="37" t="s">
        <v>6281</v>
      </c>
      <c r="J276" s="31" t="s">
        <v>6282</v>
      </c>
      <c r="K276" s="2">
        <v>0</v>
      </c>
      <c r="L276" s="2">
        <v>0</v>
      </c>
      <c r="M276" s="31">
        <v>42.74</v>
      </c>
      <c r="N276" s="2">
        <v>5.5562000000000005</v>
      </c>
      <c r="O276" s="2">
        <v>0</v>
      </c>
      <c r="P276" s="2">
        <v>0</v>
      </c>
      <c r="Q276" s="31">
        <v>48.296199999999999</v>
      </c>
      <c r="S276" s="2" t="s">
        <v>1</v>
      </c>
      <c r="T276" t="str">
        <f>IF(Tabla2[[#This Row],[SERIE ]]="22SD004C","BODEGA",IF(Tabla2[[#This Row],[SERIE ]]="21DS000T","CASA MATRIZ","SUCURSAL"))</f>
        <v>SUCURSAL</v>
      </c>
    </row>
    <row r="277" spans="1:20" ht="15.75" hidden="1" thickBot="1" x14ac:dyDescent="0.3">
      <c r="A277" t="s">
        <v>8792</v>
      </c>
      <c r="B277" s="38">
        <v>45623</v>
      </c>
      <c r="C277" s="2" t="s">
        <v>1</v>
      </c>
      <c r="D277" s="2" t="s">
        <v>0</v>
      </c>
      <c r="E277" s="2" t="s">
        <v>9791</v>
      </c>
      <c r="F277" s="2" t="s">
        <v>9792</v>
      </c>
      <c r="G277" s="32">
        <v>4424</v>
      </c>
      <c r="H277" s="36">
        <v>4424</v>
      </c>
      <c r="I277" s="37" t="s">
        <v>6281</v>
      </c>
      <c r="J277" s="31" t="s">
        <v>6282</v>
      </c>
      <c r="K277" s="2">
        <v>0</v>
      </c>
      <c r="L277" s="2">
        <v>0</v>
      </c>
      <c r="M277" s="31">
        <v>33</v>
      </c>
      <c r="N277" s="2">
        <v>4.29</v>
      </c>
      <c r="O277" s="2">
        <v>0</v>
      </c>
      <c r="P277" s="2">
        <v>0</v>
      </c>
      <c r="Q277" s="31">
        <v>37.29</v>
      </c>
      <c r="S277" s="2" t="s">
        <v>1</v>
      </c>
      <c r="T277" t="str">
        <f>IF(Tabla2[[#This Row],[SERIE ]]="22SD004C","BODEGA",IF(Tabla2[[#This Row],[SERIE ]]="21DS000T","CASA MATRIZ","SUCURSAL"))</f>
        <v>SUCURSAL</v>
      </c>
    </row>
    <row r="278" spans="1:20" ht="15.75" hidden="1" thickBot="1" x14ac:dyDescent="0.3">
      <c r="A278" t="s">
        <v>8792</v>
      </c>
      <c r="B278" s="38">
        <v>45623</v>
      </c>
      <c r="C278" s="2" t="s">
        <v>1</v>
      </c>
      <c r="D278" s="2" t="s">
        <v>0</v>
      </c>
      <c r="E278" s="2" t="s">
        <v>9791</v>
      </c>
      <c r="F278" s="2" t="s">
        <v>9792</v>
      </c>
      <c r="G278" s="32">
        <v>4423</v>
      </c>
      <c r="H278" s="36">
        <v>4423</v>
      </c>
      <c r="I278" s="37" t="s">
        <v>10581</v>
      </c>
      <c r="J278" s="31" t="s">
        <v>10695</v>
      </c>
      <c r="K278" s="2">
        <v>0</v>
      </c>
      <c r="L278" s="2">
        <v>0</v>
      </c>
      <c r="M278" s="31">
        <v>132.74</v>
      </c>
      <c r="N278" s="2">
        <v>17.256200000000003</v>
      </c>
      <c r="O278" s="2">
        <v>0</v>
      </c>
      <c r="P278" s="2">
        <v>0</v>
      </c>
      <c r="Q278" s="31">
        <v>149.99620000000002</v>
      </c>
      <c r="S278" s="2" t="s">
        <v>1</v>
      </c>
      <c r="T278" t="str">
        <f>IF(Tabla2[[#This Row],[SERIE ]]="22SD004C","BODEGA",IF(Tabla2[[#This Row],[SERIE ]]="21DS000T","CASA MATRIZ","SUCURSAL"))</f>
        <v>SUCURSAL</v>
      </c>
    </row>
    <row r="279" spans="1:20" ht="15.75" hidden="1" thickBot="1" x14ac:dyDescent="0.3">
      <c r="A279" t="s">
        <v>8792</v>
      </c>
      <c r="B279" s="38">
        <v>45622</v>
      </c>
      <c r="C279" s="2" t="s">
        <v>1</v>
      </c>
      <c r="D279" s="2" t="s">
        <v>0</v>
      </c>
      <c r="E279" s="2" t="s">
        <v>9791</v>
      </c>
      <c r="F279" s="2" t="s">
        <v>9792</v>
      </c>
      <c r="G279" s="32">
        <v>4422</v>
      </c>
      <c r="H279" s="36">
        <v>4422</v>
      </c>
      <c r="I279" s="37" t="s">
        <v>10377</v>
      </c>
      <c r="J279" s="31" t="s">
        <v>10378</v>
      </c>
      <c r="K279" s="2">
        <v>0</v>
      </c>
      <c r="L279" s="2">
        <v>0</v>
      </c>
      <c r="M279" s="31">
        <v>4.87</v>
      </c>
      <c r="N279" s="2">
        <v>0.6331</v>
      </c>
      <c r="O279" s="2">
        <v>0</v>
      </c>
      <c r="P279" s="2">
        <v>0</v>
      </c>
      <c r="Q279" s="31">
        <v>5.5030999999999999</v>
      </c>
      <c r="S279" s="2" t="s">
        <v>1</v>
      </c>
      <c r="T279" t="str">
        <f>IF(Tabla2[[#This Row],[SERIE ]]="22SD004C","BODEGA",IF(Tabla2[[#This Row],[SERIE ]]="21DS000T","CASA MATRIZ","SUCURSAL"))</f>
        <v>SUCURSAL</v>
      </c>
    </row>
    <row r="280" spans="1:20" ht="15.75" hidden="1" thickBot="1" x14ac:dyDescent="0.3">
      <c r="A280" t="s">
        <v>8792</v>
      </c>
      <c r="B280" s="38">
        <v>45622</v>
      </c>
      <c r="C280" s="2" t="s">
        <v>1</v>
      </c>
      <c r="D280" s="2" t="s">
        <v>0</v>
      </c>
      <c r="E280" s="2" t="s">
        <v>9791</v>
      </c>
      <c r="F280" s="2" t="s">
        <v>9792</v>
      </c>
      <c r="G280" s="32">
        <v>4421</v>
      </c>
      <c r="H280" s="36">
        <v>4421</v>
      </c>
      <c r="I280" s="37" t="s">
        <v>46</v>
      </c>
      <c r="J280" s="31" t="s">
        <v>6010</v>
      </c>
      <c r="K280" s="2">
        <v>0</v>
      </c>
      <c r="L280" s="2">
        <v>0</v>
      </c>
      <c r="M280" s="31">
        <v>130.96</v>
      </c>
      <c r="N280" s="2">
        <v>17.024800000000003</v>
      </c>
      <c r="O280" s="2">
        <v>0</v>
      </c>
      <c r="P280" s="2">
        <v>0</v>
      </c>
      <c r="Q280" s="31">
        <v>147.98480000000001</v>
      </c>
      <c r="S280" s="2" t="s">
        <v>1</v>
      </c>
      <c r="T280" t="str">
        <f>IF(Tabla2[[#This Row],[SERIE ]]="22SD004C","BODEGA",IF(Tabla2[[#This Row],[SERIE ]]="21DS000T","CASA MATRIZ","SUCURSAL"))</f>
        <v>SUCURSAL</v>
      </c>
    </row>
    <row r="281" spans="1:20" ht="15.75" hidden="1" thickBot="1" x14ac:dyDescent="0.3">
      <c r="A281" t="s">
        <v>8792</v>
      </c>
      <c r="B281" s="38">
        <v>45622</v>
      </c>
      <c r="C281" s="2" t="s">
        <v>1</v>
      </c>
      <c r="D281" s="2" t="s">
        <v>0</v>
      </c>
      <c r="E281" s="2" t="s">
        <v>9791</v>
      </c>
      <c r="F281" s="2" t="s">
        <v>9792</v>
      </c>
      <c r="G281" s="32">
        <v>4420</v>
      </c>
      <c r="H281" s="36">
        <v>4420</v>
      </c>
      <c r="I281" s="37" t="s">
        <v>9538</v>
      </c>
      <c r="J281" s="31" t="s">
        <v>9539</v>
      </c>
      <c r="K281" s="2">
        <v>0</v>
      </c>
      <c r="L281" s="2">
        <v>0</v>
      </c>
      <c r="M281" s="31">
        <v>10.31</v>
      </c>
      <c r="N281" s="2">
        <v>1.3403</v>
      </c>
      <c r="O281" s="2">
        <v>0</v>
      </c>
      <c r="P281" s="2">
        <v>0</v>
      </c>
      <c r="Q281" s="31">
        <v>11.650300000000001</v>
      </c>
      <c r="S281" s="2" t="s">
        <v>1</v>
      </c>
      <c r="T281" t="str">
        <f>IF(Tabla2[[#This Row],[SERIE ]]="22SD004C","BODEGA",IF(Tabla2[[#This Row],[SERIE ]]="21DS000T","CASA MATRIZ","SUCURSAL"))</f>
        <v>SUCURSAL</v>
      </c>
    </row>
    <row r="282" spans="1:20" ht="15.75" hidden="1" thickBot="1" x14ac:dyDescent="0.3">
      <c r="A282" t="s">
        <v>8792</v>
      </c>
      <c r="B282" s="38">
        <v>45622</v>
      </c>
      <c r="C282" s="2" t="s">
        <v>1</v>
      </c>
      <c r="D282" s="2" t="s">
        <v>0</v>
      </c>
      <c r="E282" s="2" t="s">
        <v>9791</v>
      </c>
      <c r="F282" s="2" t="s">
        <v>9792</v>
      </c>
      <c r="G282" s="32">
        <v>4419</v>
      </c>
      <c r="H282" s="36">
        <v>4419</v>
      </c>
      <c r="I282" s="37" t="s">
        <v>9538</v>
      </c>
      <c r="J282" s="31" t="s">
        <v>9539</v>
      </c>
      <c r="K282" s="2">
        <v>0</v>
      </c>
      <c r="L282" s="2">
        <v>0</v>
      </c>
      <c r="M282" s="31">
        <v>57.52</v>
      </c>
      <c r="N282" s="2">
        <v>7.4776000000000007</v>
      </c>
      <c r="O282" s="2">
        <v>0</v>
      </c>
      <c r="P282" s="2">
        <v>0</v>
      </c>
      <c r="Q282" s="31">
        <v>64.997600000000006</v>
      </c>
      <c r="S282" s="2" t="s">
        <v>1</v>
      </c>
      <c r="T282" t="str">
        <f>IF(Tabla2[[#This Row],[SERIE ]]="22SD004C","BODEGA",IF(Tabla2[[#This Row],[SERIE ]]="21DS000T","CASA MATRIZ","SUCURSAL"))</f>
        <v>SUCURSAL</v>
      </c>
    </row>
    <row r="283" spans="1:20" ht="15.75" hidden="1" thickBot="1" x14ac:dyDescent="0.3">
      <c r="A283" t="s">
        <v>8792</v>
      </c>
      <c r="B283" s="38">
        <v>45622</v>
      </c>
      <c r="C283" s="2" t="s">
        <v>1</v>
      </c>
      <c r="D283" s="2" t="s">
        <v>0</v>
      </c>
      <c r="E283" s="2" t="s">
        <v>9791</v>
      </c>
      <c r="F283" s="2" t="s">
        <v>9792</v>
      </c>
      <c r="G283" s="32">
        <v>4418</v>
      </c>
      <c r="H283" s="36">
        <v>4418</v>
      </c>
      <c r="I283" s="37" t="s">
        <v>46</v>
      </c>
      <c r="J283" s="31" t="s">
        <v>6010</v>
      </c>
      <c r="K283" s="2">
        <v>0</v>
      </c>
      <c r="L283" s="2">
        <v>0</v>
      </c>
      <c r="M283" s="31">
        <v>100</v>
      </c>
      <c r="N283" s="2">
        <v>13</v>
      </c>
      <c r="O283" s="2">
        <v>0</v>
      </c>
      <c r="P283" s="2">
        <v>0</v>
      </c>
      <c r="Q283" s="31">
        <v>113</v>
      </c>
      <c r="S283" s="2" t="s">
        <v>1</v>
      </c>
      <c r="T283" t="str">
        <f>IF(Tabla2[[#This Row],[SERIE ]]="22SD004C","BODEGA",IF(Tabla2[[#This Row],[SERIE ]]="21DS000T","CASA MATRIZ","SUCURSAL"))</f>
        <v>SUCURSAL</v>
      </c>
    </row>
    <row r="284" spans="1:20" ht="15.75" hidden="1" thickBot="1" x14ac:dyDescent="0.3">
      <c r="A284" t="s">
        <v>8792</v>
      </c>
      <c r="B284" s="38">
        <v>45622</v>
      </c>
      <c r="C284" s="2" t="s">
        <v>1</v>
      </c>
      <c r="D284" s="2" t="s">
        <v>0</v>
      </c>
      <c r="E284" s="2" t="s">
        <v>9791</v>
      </c>
      <c r="F284" s="2" t="s">
        <v>9792</v>
      </c>
      <c r="G284" s="32">
        <v>4417</v>
      </c>
      <c r="H284" s="36">
        <v>4417</v>
      </c>
      <c r="I284" s="37"/>
      <c r="J284" s="31" t="s">
        <v>11241</v>
      </c>
      <c r="K284" s="2">
        <v>0</v>
      </c>
      <c r="L284" s="2">
        <v>0</v>
      </c>
      <c r="M284" s="31">
        <v>32</v>
      </c>
      <c r="N284" s="2">
        <v>4.16</v>
      </c>
      <c r="O284" s="2">
        <v>0</v>
      </c>
      <c r="P284" s="2">
        <v>0</v>
      </c>
      <c r="Q284" s="31">
        <v>36.159999999999997</v>
      </c>
      <c r="R284" s="2" t="s">
        <v>11240</v>
      </c>
      <c r="S284" s="2" t="s">
        <v>1</v>
      </c>
      <c r="T284" t="str">
        <f>IF(Tabla2[[#This Row],[SERIE ]]="22SD004C","BODEGA",IF(Tabla2[[#This Row],[SERIE ]]="21DS000T","CASA MATRIZ","SUCURSAL"))</f>
        <v>SUCURSAL</v>
      </c>
    </row>
    <row r="285" spans="1:20" ht="15.75" hidden="1" thickBot="1" x14ac:dyDescent="0.3">
      <c r="A285" t="s">
        <v>8792</v>
      </c>
      <c r="B285" s="38">
        <v>45622</v>
      </c>
      <c r="C285" s="2" t="s">
        <v>1</v>
      </c>
      <c r="D285" s="2" t="s">
        <v>0</v>
      </c>
      <c r="E285" s="2" t="s">
        <v>9791</v>
      </c>
      <c r="F285" s="2" t="s">
        <v>9792</v>
      </c>
      <c r="G285" s="32">
        <v>4416</v>
      </c>
      <c r="H285" s="36">
        <v>4416</v>
      </c>
      <c r="I285" s="37" t="s">
        <v>7287</v>
      </c>
      <c r="J285" s="31" t="s">
        <v>7288</v>
      </c>
      <c r="K285" s="2">
        <v>0</v>
      </c>
      <c r="L285" s="2">
        <v>0</v>
      </c>
      <c r="M285" s="31">
        <v>130</v>
      </c>
      <c r="N285" s="2">
        <v>16.900000000000002</v>
      </c>
      <c r="O285" s="2">
        <v>0</v>
      </c>
      <c r="P285" s="2">
        <v>0</v>
      </c>
      <c r="Q285" s="31">
        <v>146.9</v>
      </c>
      <c r="S285" s="2" t="s">
        <v>1</v>
      </c>
      <c r="T285" t="str">
        <f>IF(Tabla2[[#This Row],[SERIE ]]="22SD004C","BODEGA",IF(Tabla2[[#This Row],[SERIE ]]="21DS000T","CASA MATRIZ","SUCURSAL"))</f>
        <v>SUCURSAL</v>
      </c>
    </row>
    <row r="286" spans="1:20" ht="15.75" hidden="1" thickBot="1" x14ac:dyDescent="0.3">
      <c r="A286" t="s">
        <v>8792</v>
      </c>
      <c r="B286" s="38">
        <v>45622</v>
      </c>
      <c r="C286" s="2" t="s">
        <v>1</v>
      </c>
      <c r="D286" s="2" t="s">
        <v>0</v>
      </c>
      <c r="E286" s="2" t="s">
        <v>9791</v>
      </c>
      <c r="F286" s="2" t="s">
        <v>9792</v>
      </c>
      <c r="G286" s="32">
        <v>4415</v>
      </c>
      <c r="H286" s="36">
        <v>4415</v>
      </c>
      <c r="I286" s="37"/>
      <c r="J286" s="31" t="s">
        <v>10228</v>
      </c>
      <c r="K286" s="2">
        <v>0</v>
      </c>
      <c r="L286" s="2">
        <v>0</v>
      </c>
      <c r="M286" s="31">
        <v>20</v>
      </c>
      <c r="N286" s="2">
        <v>2.6</v>
      </c>
      <c r="O286" s="2">
        <v>0</v>
      </c>
      <c r="P286" s="2">
        <v>0</v>
      </c>
      <c r="Q286" s="31">
        <v>22.6</v>
      </c>
      <c r="R286" s="2" t="s">
        <v>10217</v>
      </c>
      <c r="S286" s="2" t="s">
        <v>1</v>
      </c>
      <c r="T286" t="str">
        <f>IF(Tabla2[[#This Row],[SERIE ]]="22SD004C","BODEGA",IF(Tabla2[[#This Row],[SERIE ]]="21DS000T","CASA MATRIZ","SUCURSAL"))</f>
        <v>SUCURSAL</v>
      </c>
    </row>
    <row r="287" spans="1:20" ht="15.75" hidden="1" thickBot="1" x14ac:dyDescent="0.3">
      <c r="A287" t="s">
        <v>8792</v>
      </c>
      <c r="B287" s="38">
        <v>45622</v>
      </c>
      <c r="C287" s="2" t="s">
        <v>1</v>
      </c>
      <c r="D287" s="2" t="s">
        <v>0</v>
      </c>
      <c r="E287" s="2" t="s">
        <v>9791</v>
      </c>
      <c r="F287" s="2" t="s">
        <v>9792</v>
      </c>
      <c r="G287" s="32">
        <v>4414</v>
      </c>
      <c r="H287" s="36">
        <v>4414</v>
      </c>
      <c r="I287" s="37" t="s">
        <v>11071</v>
      </c>
      <c r="J287" s="31" t="s">
        <v>11072</v>
      </c>
      <c r="K287" s="2">
        <v>0</v>
      </c>
      <c r="L287" s="2">
        <v>0</v>
      </c>
      <c r="M287" s="31">
        <v>20</v>
      </c>
      <c r="N287" s="2">
        <v>2.6</v>
      </c>
      <c r="O287" s="2">
        <v>0</v>
      </c>
      <c r="P287" s="2">
        <v>0</v>
      </c>
      <c r="Q287" s="31">
        <v>22.6</v>
      </c>
      <c r="S287" s="2" t="s">
        <v>1</v>
      </c>
      <c r="T287" t="str">
        <f>IF(Tabla2[[#This Row],[SERIE ]]="22SD004C","BODEGA",IF(Tabla2[[#This Row],[SERIE ]]="21DS000T","CASA MATRIZ","SUCURSAL"))</f>
        <v>SUCURSAL</v>
      </c>
    </row>
    <row r="288" spans="1:20" ht="15.75" hidden="1" thickBot="1" x14ac:dyDescent="0.3">
      <c r="A288" t="s">
        <v>8792</v>
      </c>
      <c r="B288" s="38">
        <v>45622</v>
      </c>
      <c r="C288" s="2" t="s">
        <v>1</v>
      </c>
      <c r="D288" s="2" t="s">
        <v>0</v>
      </c>
      <c r="E288" s="2" t="s">
        <v>9791</v>
      </c>
      <c r="F288" s="2" t="s">
        <v>9792</v>
      </c>
      <c r="G288" s="32">
        <v>4413</v>
      </c>
      <c r="H288" s="36">
        <v>4413</v>
      </c>
      <c r="I288" s="37" t="s">
        <v>9814</v>
      </c>
      <c r="J288" s="31" t="s">
        <v>9815</v>
      </c>
      <c r="K288" s="2">
        <v>0</v>
      </c>
      <c r="L288" s="2">
        <v>0</v>
      </c>
      <c r="M288" s="31">
        <v>20</v>
      </c>
      <c r="N288" s="2">
        <v>2.6</v>
      </c>
      <c r="O288" s="2">
        <v>0</v>
      </c>
      <c r="P288" s="2">
        <v>0</v>
      </c>
      <c r="Q288" s="31">
        <v>22.6</v>
      </c>
      <c r="S288" s="2" t="s">
        <v>1</v>
      </c>
      <c r="T288" t="str">
        <f>IF(Tabla2[[#This Row],[SERIE ]]="22SD004C","BODEGA",IF(Tabla2[[#This Row],[SERIE ]]="21DS000T","CASA MATRIZ","SUCURSAL"))</f>
        <v>SUCURSAL</v>
      </c>
    </row>
    <row r="289" spans="1:20" ht="15.75" hidden="1" thickBot="1" x14ac:dyDescent="0.3">
      <c r="A289" t="s">
        <v>8792</v>
      </c>
      <c r="B289" s="38">
        <v>45622</v>
      </c>
      <c r="C289" s="2" t="s">
        <v>1</v>
      </c>
      <c r="D289" s="2" t="s">
        <v>0</v>
      </c>
      <c r="E289" s="2" t="s">
        <v>9791</v>
      </c>
      <c r="F289" s="2" t="s">
        <v>9792</v>
      </c>
      <c r="G289" s="32">
        <v>4412</v>
      </c>
      <c r="H289" s="36">
        <v>4412</v>
      </c>
      <c r="I289" s="37" t="s">
        <v>46</v>
      </c>
      <c r="J289" s="31" t="s">
        <v>6010</v>
      </c>
      <c r="K289" s="2">
        <v>0</v>
      </c>
      <c r="L289" s="2">
        <v>0</v>
      </c>
      <c r="M289" s="31">
        <v>176</v>
      </c>
      <c r="N289" s="2">
        <v>22.880000000000003</v>
      </c>
      <c r="O289" s="2">
        <v>0</v>
      </c>
      <c r="P289" s="2">
        <v>0</v>
      </c>
      <c r="Q289" s="31">
        <v>198.88</v>
      </c>
      <c r="S289" s="2" t="s">
        <v>1</v>
      </c>
      <c r="T289" t="str">
        <f>IF(Tabla2[[#This Row],[SERIE ]]="22SD004C","BODEGA",IF(Tabla2[[#This Row],[SERIE ]]="21DS000T","CASA MATRIZ","SUCURSAL"))</f>
        <v>SUCURSAL</v>
      </c>
    </row>
    <row r="290" spans="1:20" ht="15.75" hidden="1" thickBot="1" x14ac:dyDescent="0.3">
      <c r="A290" t="s">
        <v>8792</v>
      </c>
      <c r="B290" s="38">
        <v>45622</v>
      </c>
      <c r="C290" s="2" t="s">
        <v>1</v>
      </c>
      <c r="D290" s="2" t="s">
        <v>0</v>
      </c>
      <c r="E290" s="2" t="s">
        <v>9791</v>
      </c>
      <c r="F290" s="2" t="s">
        <v>9792</v>
      </c>
      <c r="G290" s="32">
        <v>4411</v>
      </c>
      <c r="H290" s="36">
        <v>4411</v>
      </c>
      <c r="I290" s="37" t="s">
        <v>10894</v>
      </c>
      <c r="J290" s="31" t="s">
        <v>10895</v>
      </c>
      <c r="K290" s="2">
        <v>0</v>
      </c>
      <c r="L290" s="2">
        <v>0</v>
      </c>
      <c r="M290" s="31">
        <v>115.04</v>
      </c>
      <c r="N290" s="2">
        <v>14.955200000000001</v>
      </c>
      <c r="O290" s="2">
        <v>0</v>
      </c>
      <c r="P290" s="2">
        <v>0</v>
      </c>
      <c r="Q290" s="31">
        <v>129.99520000000001</v>
      </c>
      <c r="S290" s="2" t="s">
        <v>1</v>
      </c>
      <c r="T290" t="str">
        <f>IF(Tabla2[[#This Row],[SERIE ]]="22SD004C","BODEGA",IF(Tabla2[[#This Row],[SERIE ]]="21DS000T","CASA MATRIZ","SUCURSAL"))</f>
        <v>SUCURSAL</v>
      </c>
    </row>
    <row r="291" spans="1:20" ht="15.75" hidden="1" thickBot="1" x14ac:dyDescent="0.3">
      <c r="A291" t="s">
        <v>8792</v>
      </c>
      <c r="B291" s="38">
        <v>45622</v>
      </c>
      <c r="C291" s="2" t="s">
        <v>1</v>
      </c>
      <c r="D291" s="2" t="s">
        <v>0</v>
      </c>
      <c r="E291" s="2" t="s">
        <v>9791</v>
      </c>
      <c r="F291" s="2" t="s">
        <v>9792</v>
      </c>
      <c r="G291" s="32">
        <v>4410</v>
      </c>
      <c r="H291" s="36">
        <v>4410</v>
      </c>
      <c r="I291" s="37" t="s">
        <v>7287</v>
      </c>
      <c r="J291" s="31" t="s">
        <v>7288</v>
      </c>
      <c r="K291" s="2">
        <v>0</v>
      </c>
      <c r="L291" s="2">
        <v>0</v>
      </c>
      <c r="M291" s="31">
        <v>225</v>
      </c>
      <c r="N291" s="2">
        <v>29.25</v>
      </c>
      <c r="O291" s="2">
        <v>0</v>
      </c>
      <c r="P291" s="2">
        <v>0</v>
      </c>
      <c r="Q291" s="31">
        <v>254.25</v>
      </c>
      <c r="S291" s="2" t="s">
        <v>1</v>
      </c>
      <c r="T291" t="str">
        <f>IF(Tabla2[[#This Row],[SERIE ]]="22SD004C","BODEGA",IF(Tabla2[[#This Row],[SERIE ]]="21DS000T","CASA MATRIZ","SUCURSAL"))</f>
        <v>SUCURSAL</v>
      </c>
    </row>
    <row r="292" spans="1:20" ht="15.75" hidden="1" thickBot="1" x14ac:dyDescent="0.3">
      <c r="A292" t="s">
        <v>8792</v>
      </c>
      <c r="B292" s="38">
        <v>45622</v>
      </c>
      <c r="C292" s="2" t="s">
        <v>1</v>
      </c>
      <c r="D292" s="2" t="s">
        <v>0</v>
      </c>
      <c r="E292" s="2" t="s">
        <v>9791</v>
      </c>
      <c r="F292" s="2" t="s">
        <v>9792</v>
      </c>
      <c r="G292" s="32">
        <v>4409</v>
      </c>
      <c r="H292" s="36">
        <v>4409</v>
      </c>
      <c r="I292" s="37" t="s">
        <v>10062</v>
      </c>
      <c r="J292" s="31" t="s">
        <v>10063</v>
      </c>
      <c r="K292" s="2">
        <v>0</v>
      </c>
      <c r="L292" s="2">
        <v>0</v>
      </c>
      <c r="M292" s="31">
        <v>7</v>
      </c>
      <c r="N292" s="2">
        <v>0.91</v>
      </c>
      <c r="O292" s="2">
        <v>0</v>
      </c>
      <c r="P292" s="2">
        <v>0</v>
      </c>
      <c r="Q292" s="31">
        <v>7.91</v>
      </c>
      <c r="S292" s="2" t="s">
        <v>1</v>
      </c>
      <c r="T292" t="str">
        <f>IF(Tabla2[[#This Row],[SERIE ]]="22SD004C","BODEGA",IF(Tabla2[[#This Row],[SERIE ]]="21DS000T","CASA MATRIZ","SUCURSAL"))</f>
        <v>SUCURSAL</v>
      </c>
    </row>
    <row r="293" spans="1:20" ht="15.75" hidden="1" thickBot="1" x14ac:dyDescent="0.3">
      <c r="A293" t="s">
        <v>8792</v>
      </c>
      <c r="B293" s="38">
        <v>45621</v>
      </c>
      <c r="C293" s="2" t="s">
        <v>1</v>
      </c>
      <c r="D293" s="2" t="s">
        <v>0</v>
      </c>
      <c r="E293" s="2" t="s">
        <v>9791</v>
      </c>
      <c r="F293" s="2" t="s">
        <v>9792</v>
      </c>
      <c r="G293" s="32">
        <v>4408</v>
      </c>
      <c r="H293" s="36">
        <v>4408</v>
      </c>
      <c r="I293" s="37" t="s">
        <v>10399</v>
      </c>
      <c r="J293" s="31" t="s">
        <v>10400</v>
      </c>
      <c r="K293" s="2">
        <v>0</v>
      </c>
      <c r="L293" s="2">
        <v>0</v>
      </c>
      <c r="M293" s="31">
        <v>71.680000000000007</v>
      </c>
      <c r="N293" s="2">
        <v>9.3184000000000005</v>
      </c>
      <c r="O293" s="2">
        <v>0</v>
      </c>
      <c r="P293" s="2">
        <v>0</v>
      </c>
      <c r="Q293" s="31">
        <v>80.998400000000004</v>
      </c>
      <c r="S293" s="2" t="s">
        <v>1</v>
      </c>
      <c r="T293" t="str">
        <f>IF(Tabla2[[#This Row],[SERIE ]]="22SD004C","BODEGA",IF(Tabla2[[#This Row],[SERIE ]]="21DS000T","CASA MATRIZ","SUCURSAL"))</f>
        <v>SUCURSAL</v>
      </c>
    </row>
    <row r="294" spans="1:20" ht="15.75" hidden="1" thickBot="1" x14ac:dyDescent="0.3">
      <c r="A294" t="s">
        <v>8792</v>
      </c>
      <c r="B294" s="38">
        <v>45621</v>
      </c>
      <c r="C294" s="2" t="s">
        <v>1</v>
      </c>
      <c r="D294" s="2" t="s">
        <v>0</v>
      </c>
      <c r="E294" s="2" t="s">
        <v>9791</v>
      </c>
      <c r="F294" s="2" t="s">
        <v>9792</v>
      </c>
      <c r="G294" s="32">
        <v>4407</v>
      </c>
      <c r="H294" s="36">
        <v>4407</v>
      </c>
      <c r="I294" s="37" t="s">
        <v>10399</v>
      </c>
      <c r="J294" s="31" t="s">
        <v>10400</v>
      </c>
      <c r="K294" s="2">
        <v>0</v>
      </c>
      <c r="L294" s="2">
        <v>0</v>
      </c>
      <c r="M294" s="31">
        <v>66.37</v>
      </c>
      <c r="N294" s="2">
        <v>8.6281000000000017</v>
      </c>
      <c r="O294" s="2">
        <v>0</v>
      </c>
      <c r="P294" s="2">
        <v>0</v>
      </c>
      <c r="Q294" s="31">
        <v>74.998100000000008</v>
      </c>
      <c r="S294" s="2" t="s">
        <v>1</v>
      </c>
      <c r="T294" t="str">
        <f>IF(Tabla2[[#This Row],[SERIE ]]="22SD004C","BODEGA",IF(Tabla2[[#This Row],[SERIE ]]="21DS000T","CASA MATRIZ","SUCURSAL"))</f>
        <v>SUCURSAL</v>
      </c>
    </row>
    <row r="295" spans="1:20" ht="15.75" hidden="1" thickBot="1" x14ac:dyDescent="0.3">
      <c r="A295" t="s">
        <v>8792</v>
      </c>
      <c r="B295" s="38">
        <v>45621</v>
      </c>
      <c r="C295" s="2" t="s">
        <v>1</v>
      </c>
      <c r="D295" s="2" t="s">
        <v>0</v>
      </c>
      <c r="E295" s="2" t="s">
        <v>9791</v>
      </c>
      <c r="F295" s="2" t="s">
        <v>9792</v>
      </c>
      <c r="G295" s="32">
        <v>4406</v>
      </c>
      <c r="H295" s="36">
        <v>4406</v>
      </c>
      <c r="I295" s="37" t="s">
        <v>9586</v>
      </c>
      <c r="J295" s="31" t="s">
        <v>9587</v>
      </c>
      <c r="K295" s="2">
        <v>0</v>
      </c>
      <c r="L295" s="2">
        <v>0</v>
      </c>
      <c r="M295" s="31">
        <v>26</v>
      </c>
      <c r="N295" s="2">
        <v>3.38</v>
      </c>
      <c r="O295" s="2">
        <v>0</v>
      </c>
      <c r="P295" s="2">
        <v>0</v>
      </c>
      <c r="Q295" s="31">
        <v>29.38</v>
      </c>
      <c r="S295" s="2" t="s">
        <v>1</v>
      </c>
      <c r="T295" t="str">
        <f>IF(Tabla2[[#This Row],[SERIE ]]="22SD004C","BODEGA",IF(Tabla2[[#This Row],[SERIE ]]="21DS000T","CASA MATRIZ","SUCURSAL"))</f>
        <v>SUCURSAL</v>
      </c>
    </row>
    <row r="296" spans="1:20" ht="15.75" hidden="1" thickBot="1" x14ac:dyDescent="0.3">
      <c r="A296" t="s">
        <v>8792</v>
      </c>
      <c r="B296" s="38">
        <v>45621</v>
      </c>
      <c r="C296" s="2" t="s">
        <v>1</v>
      </c>
      <c r="D296" s="2" t="s">
        <v>0</v>
      </c>
      <c r="E296" s="2" t="s">
        <v>9791</v>
      </c>
      <c r="F296" s="2" t="s">
        <v>9792</v>
      </c>
      <c r="G296" s="32">
        <v>4405</v>
      </c>
      <c r="H296" s="36">
        <v>4405</v>
      </c>
      <c r="I296" s="37" t="s">
        <v>9688</v>
      </c>
      <c r="J296" s="31" t="s">
        <v>9689</v>
      </c>
      <c r="K296" s="2">
        <v>0</v>
      </c>
      <c r="L296" s="2">
        <v>0</v>
      </c>
      <c r="M296" s="31">
        <v>11.5</v>
      </c>
      <c r="N296" s="2">
        <v>1.4950000000000001</v>
      </c>
      <c r="O296" s="2">
        <v>0</v>
      </c>
      <c r="P296" s="2">
        <v>0</v>
      </c>
      <c r="Q296" s="31">
        <v>12.995000000000001</v>
      </c>
      <c r="S296" s="2" t="s">
        <v>1</v>
      </c>
      <c r="T296" t="str">
        <f>IF(Tabla2[[#This Row],[SERIE ]]="22SD004C","BODEGA",IF(Tabla2[[#This Row],[SERIE ]]="21DS000T","CASA MATRIZ","SUCURSAL"))</f>
        <v>SUCURSAL</v>
      </c>
    </row>
    <row r="297" spans="1:20" ht="15.75" hidden="1" thickBot="1" x14ac:dyDescent="0.3">
      <c r="A297" t="s">
        <v>8792</v>
      </c>
      <c r="B297" s="38">
        <v>45621</v>
      </c>
      <c r="C297" s="2" t="s">
        <v>1</v>
      </c>
      <c r="D297" s="2" t="s">
        <v>0</v>
      </c>
      <c r="E297" s="2" t="s">
        <v>9791</v>
      </c>
      <c r="F297" s="2" t="s">
        <v>9792</v>
      </c>
      <c r="G297" s="32">
        <v>4404</v>
      </c>
      <c r="H297" s="36">
        <v>4404</v>
      </c>
      <c r="I297" s="37" t="s">
        <v>46</v>
      </c>
      <c r="J297" s="31" t="s">
        <v>6010</v>
      </c>
      <c r="K297" s="2">
        <v>0</v>
      </c>
      <c r="L297" s="2">
        <v>0</v>
      </c>
      <c r="M297" s="31">
        <v>32</v>
      </c>
      <c r="N297" s="2">
        <v>4.16</v>
      </c>
      <c r="O297" s="2">
        <v>0</v>
      </c>
      <c r="P297" s="2">
        <v>0</v>
      </c>
      <c r="Q297" s="31">
        <v>36.159999999999997</v>
      </c>
      <c r="S297" s="2" t="s">
        <v>1</v>
      </c>
      <c r="T297" t="str">
        <f>IF(Tabla2[[#This Row],[SERIE ]]="22SD004C","BODEGA",IF(Tabla2[[#This Row],[SERIE ]]="21DS000T","CASA MATRIZ","SUCURSAL"))</f>
        <v>SUCURSAL</v>
      </c>
    </row>
    <row r="298" spans="1:20" ht="15.75" hidden="1" thickBot="1" x14ac:dyDescent="0.3">
      <c r="A298" t="s">
        <v>8792</v>
      </c>
      <c r="B298" s="38">
        <v>45621</v>
      </c>
      <c r="C298" s="2" t="s">
        <v>1</v>
      </c>
      <c r="D298" s="2" t="s">
        <v>0</v>
      </c>
      <c r="E298" s="2" t="s">
        <v>9791</v>
      </c>
      <c r="F298" s="2" t="s">
        <v>9792</v>
      </c>
      <c r="G298" s="32">
        <v>4403</v>
      </c>
      <c r="H298" s="36">
        <v>4403</v>
      </c>
      <c r="I298" s="37" t="s">
        <v>11067</v>
      </c>
      <c r="J298" s="31" t="s">
        <v>11068</v>
      </c>
      <c r="K298" s="2">
        <v>0</v>
      </c>
      <c r="L298" s="2">
        <v>0</v>
      </c>
      <c r="M298" s="31">
        <v>35</v>
      </c>
      <c r="N298" s="2">
        <v>4.55</v>
      </c>
      <c r="O298" s="2">
        <v>0</v>
      </c>
      <c r="P298" s="2">
        <v>0</v>
      </c>
      <c r="Q298" s="31">
        <v>39.549999999999997</v>
      </c>
      <c r="S298" s="2" t="s">
        <v>1</v>
      </c>
      <c r="T298" t="str">
        <f>IF(Tabla2[[#This Row],[SERIE ]]="22SD004C","BODEGA",IF(Tabla2[[#This Row],[SERIE ]]="21DS000T","CASA MATRIZ","SUCURSAL"))</f>
        <v>SUCURSAL</v>
      </c>
    </row>
    <row r="299" spans="1:20" ht="15.75" hidden="1" thickBot="1" x14ac:dyDescent="0.3">
      <c r="A299" t="s">
        <v>8792</v>
      </c>
      <c r="B299" s="38">
        <v>45621</v>
      </c>
      <c r="C299" s="2" t="s">
        <v>1</v>
      </c>
      <c r="D299" s="2" t="s">
        <v>0</v>
      </c>
      <c r="E299" s="2" t="s">
        <v>9791</v>
      </c>
      <c r="F299" s="2" t="s">
        <v>9792</v>
      </c>
      <c r="G299" s="32">
        <v>4402</v>
      </c>
      <c r="H299" s="36">
        <v>4402</v>
      </c>
      <c r="I299" s="37"/>
      <c r="J299" s="31" t="s">
        <v>10228</v>
      </c>
      <c r="K299" s="2">
        <v>0</v>
      </c>
      <c r="L299" s="2">
        <v>0</v>
      </c>
      <c r="M299" s="31">
        <v>139.82</v>
      </c>
      <c r="N299" s="2">
        <v>18.176600000000001</v>
      </c>
      <c r="O299" s="2">
        <v>0</v>
      </c>
      <c r="P299" s="2">
        <v>0</v>
      </c>
      <c r="Q299" s="31">
        <v>157.9966</v>
      </c>
      <c r="R299" s="2" t="s">
        <v>10217</v>
      </c>
      <c r="S299" s="2" t="s">
        <v>1</v>
      </c>
      <c r="T299" t="str">
        <f>IF(Tabla2[[#This Row],[SERIE ]]="22SD004C","BODEGA",IF(Tabla2[[#This Row],[SERIE ]]="21DS000T","CASA MATRIZ","SUCURSAL"))</f>
        <v>SUCURSAL</v>
      </c>
    </row>
    <row r="300" spans="1:20" ht="15.75" hidden="1" thickBot="1" x14ac:dyDescent="0.3">
      <c r="A300" t="s">
        <v>8792</v>
      </c>
      <c r="B300" s="38">
        <v>45621</v>
      </c>
      <c r="C300" s="2" t="s">
        <v>1</v>
      </c>
      <c r="D300" s="2" t="s">
        <v>0</v>
      </c>
      <c r="E300" s="2" t="s">
        <v>9791</v>
      </c>
      <c r="F300" s="2" t="s">
        <v>9792</v>
      </c>
      <c r="G300" s="32">
        <v>4401</v>
      </c>
      <c r="H300" s="36">
        <v>4401</v>
      </c>
      <c r="I300" s="37" t="s">
        <v>10361</v>
      </c>
      <c r="J300" s="31" t="s">
        <v>10362</v>
      </c>
      <c r="K300" s="2">
        <v>0</v>
      </c>
      <c r="L300" s="2">
        <v>0</v>
      </c>
      <c r="M300" s="31">
        <v>150</v>
      </c>
      <c r="N300" s="2">
        <v>19.5</v>
      </c>
      <c r="O300" s="2">
        <v>0</v>
      </c>
      <c r="P300" s="2">
        <v>0</v>
      </c>
      <c r="Q300" s="31">
        <v>169.5</v>
      </c>
      <c r="S300" s="2" t="s">
        <v>1</v>
      </c>
      <c r="T300" t="str">
        <f>IF(Tabla2[[#This Row],[SERIE ]]="22SD004C","BODEGA",IF(Tabla2[[#This Row],[SERIE ]]="21DS000T","CASA MATRIZ","SUCURSAL"))</f>
        <v>SUCURSAL</v>
      </c>
    </row>
    <row r="301" spans="1:20" ht="15.75" hidden="1" thickBot="1" x14ac:dyDescent="0.3">
      <c r="A301" t="s">
        <v>8792</v>
      </c>
      <c r="B301" s="38">
        <v>45621</v>
      </c>
      <c r="C301" s="2" t="s">
        <v>1</v>
      </c>
      <c r="D301" s="2" t="s">
        <v>0</v>
      </c>
      <c r="E301" s="2" t="s">
        <v>9791</v>
      </c>
      <c r="F301" s="2" t="s">
        <v>9792</v>
      </c>
      <c r="G301" s="32">
        <v>4400</v>
      </c>
      <c r="H301" s="36">
        <v>4400</v>
      </c>
      <c r="I301" s="37" t="s">
        <v>9814</v>
      </c>
      <c r="J301" s="31" t="s">
        <v>9815</v>
      </c>
      <c r="K301" s="2">
        <v>0</v>
      </c>
      <c r="L301" s="2">
        <v>0</v>
      </c>
      <c r="M301" s="31">
        <v>16</v>
      </c>
      <c r="N301" s="2">
        <v>2.08</v>
      </c>
      <c r="O301" s="2">
        <v>0</v>
      </c>
      <c r="P301" s="2">
        <v>0</v>
      </c>
      <c r="Q301" s="31">
        <v>18.079999999999998</v>
      </c>
      <c r="S301" s="2" t="s">
        <v>1</v>
      </c>
      <c r="T301" t="str">
        <f>IF(Tabla2[[#This Row],[SERIE ]]="22SD004C","BODEGA",IF(Tabla2[[#This Row],[SERIE ]]="21DS000T","CASA MATRIZ","SUCURSAL"))</f>
        <v>SUCURSAL</v>
      </c>
    </row>
    <row r="302" spans="1:20" ht="15.75" hidden="1" thickBot="1" x14ac:dyDescent="0.3">
      <c r="A302" t="s">
        <v>8792</v>
      </c>
      <c r="B302" s="38">
        <v>45619</v>
      </c>
      <c r="C302" s="2" t="s">
        <v>1</v>
      </c>
      <c r="D302" s="2" t="s">
        <v>0</v>
      </c>
      <c r="E302" s="2" t="s">
        <v>9791</v>
      </c>
      <c r="F302" s="2" t="s">
        <v>9792</v>
      </c>
      <c r="G302" s="32">
        <v>4399</v>
      </c>
      <c r="H302" s="36">
        <v>4399</v>
      </c>
      <c r="I302" s="37" t="s">
        <v>9809</v>
      </c>
      <c r="J302" s="31" t="s">
        <v>9810</v>
      </c>
      <c r="K302" s="2">
        <v>0</v>
      </c>
      <c r="L302" s="2">
        <v>0</v>
      </c>
      <c r="M302" s="31">
        <v>17.7</v>
      </c>
      <c r="N302" s="2">
        <v>2.3010000000000002</v>
      </c>
      <c r="O302" s="2">
        <v>0</v>
      </c>
      <c r="P302" s="2">
        <v>0</v>
      </c>
      <c r="Q302" s="31">
        <v>20.000999999999998</v>
      </c>
      <c r="S302" s="2" t="s">
        <v>1</v>
      </c>
      <c r="T302" t="str">
        <f>IF(Tabla2[[#This Row],[SERIE ]]="22SD004C","BODEGA",IF(Tabla2[[#This Row],[SERIE ]]="21DS000T","CASA MATRIZ","SUCURSAL"))</f>
        <v>SUCURSAL</v>
      </c>
    </row>
    <row r="303" spans="1:20" ht="15.75" hidden="1" thickBot="1" x14ac:dyDescent="0.3">
      <c r="A303" t="s">
        <v>8792</v>
      </c>
      <c r="B303" s="38">
        <v>45619</v>
      </c>
      <c r="C303" s="2" t="s">
        <v>1</v>
      </c>
      <c r="D303" s="2" t="s">
        <v>0</v>
      </c>
      <c r="E303" s="2" t="s">
        <v>9791</v>
      </c>
      <c r="F303" s="2" t="s">
        <v>9792</v>
      </c>
      <c r="G303" s="32">
        <v>4398</v>
      </c>
      <c r="H303" s="36">
        <v>4398</v>
      </c>
      <c r="I303" s="37" t="s">
        <v>7287</v>
      </c>
      <c r="J303" s="31" t="s">
        <v>7288</v>
      </c>
      <c r="K303" s="2">
        <v>0</v>
      </c>
      <c r="L303" s="2">
        <v>0</v>
      </c>
      <c r="M303" s="31">
        <v>73.91</v>
      </c>
      <c r="N303" s="2">
        <v>9.6082999999999998</v>
      </c>
      <c r="O303" s="2">
        <v>0</v>
      </c>
      <c r="P303" s="2">
        <v>0</v>
      </c>
      <c r="Q303" s="31">
        <v>83.518299999999996</v>
      </c>
      <c r="S303" s="2" t="s">
        <v>1</v>
      </c>
      <c r="T303" t="str">
        <f>IF(Tabla2[[#This Row],[SERIE ]]="22SD004C","BODEGA",IF(Tabla2[[#This Row],[SERIE ]]="21DS000T","CASA MATRIZ","SUCURSAL"))</f>
        <v>SUCURSAL</v>
      </c>
    </row>
    <row r="304" spans="1:20" ht="15.75" hidden="1" thickBot="1" x14ac:dyDescent="0.3">
      <c r="A304" t="s">
        <v>8792</v>
      </c>
      <c r="B304" s="38">
        <v>45619</v>
      </c>
      <c r="C304" s="2" t="s">
        <v>1</v>
      </c>
      <c r="D304" s="2" t="s">
        <v>0</v>
      </c>
      <c r="E304" s="2" t="s">
        <v>9791</v>
      </c>
      <c r="F304" s="2" t="s">
        <v>9792</v>
      </c>
      <c r="G304" s="32">
        <v>4397</v>
      </c>
      <c r="H304" s="36">
        <v>4397</v>
      </c>
      <c r="I304" s="37" t="s">
        <v>7287</v>
      </c>
      <c r="J304" s="31" t="s">
        <v>7288</v>
      </c>
      <c r="K304" s="2">
        <v>0</v>
      </c>
      <c r="L304" s="2">
        <v>0</v>
      </c>
      <c r="M304" s="31">
        <v>40</v>
      </c>
      <c r="N304" s="2">
        <v>5.2</v>
      </c>
      <c r="O304" s="2">
        <v>0</v>
      </c>
      <c r="P304" s="2">
        <v>0</v>
      </c>
      <c r="Q304" s="31">
        <v>45.2</v>
      </c>
      <c r="S304" s="2" t="s">
        <v>1</v>
      </c>
      <c r="T304" t="str">
        <f>IF(Tabla2[[#This Row],[SERIE ]]="22SD004C","BODEGA",IF(Tabla2[[#This Row],[SERIE ]]="21DS000T","CASA MATRIZ","SUCURSAL"))</f>
        <v>SUCURSAL</v>
      </c>
    </row>
    <row r="305" spans="1:20" ht="15.75" hidden="1" thickBot="1" x14ac:dyDescent="0.3">
      <c r="A305" t="s">
        <v>8792</v>
      </c>
      <c r="B305" s="38">
        <v>45619</v>
      </c>
      <c r="C305" s="2" t="s">
        <v>1</v>
      </c>
      <c r="D305" s="2" t="s">
        <v>0</v>
      </c>
      <c r="E305" s="2" t="s">
        <v>9791</v>
      </c>
      <c r="F305" s="2" t="s">
        <v>9792</v>
      </c>
      <c r="G305" s="32">
        <v>4396</v>
      </c>
      <c r="H305" s="36">
        <v>4396</v>
      </c>
      <c r="I305" s="37" t="s">
        <v>6594</v>
      </c>
      <c r="J305" s="31" t="s">
        <v>6595</v>
      </c>
      <c r="K305" s="2">
        <v>0</v>
      </c>
      <c r="L305" s="2">
        <v>0</v>
      </c>
      <c r="M305" s="31">
        <v>6</v>
      </c>
      <c r="N305" s="2">
        <v>0.78</v>
      </c>
      <c r="O305" s="2">
        <v>0</v>
      </c>
      <c r="P305" s="2">
        <v>0</v>
      </c>
      <c r="Q305" s="31">
        <v>6.78</v>
      </c>
      <c r="S305" s="2" t="s">
        <v>1</v>
      </c>
      <c r="T305" t="str">
        <f>IF(Tabla2[[#This Row],[SERIE ]]="22SD004C","BODEGA",IF(Tabla2[[#This Row],[SERIE ]]="21DS000T","CASA MATRIZ","SUCURSAL"))</f>
        <v>SUCURSAL</v>
      </c>
    </row>
    <row r="306" spans="1:20" ht="15.75" hidden="1" thickBot="1" x14ac:dyDescent="0.3">
      <c r="A306" t="s">
        <v>8792</v>
      </c>
      <c r="B306" s="38">
        <v>45619</v>
      </c>
      <c r="C306" s="2" t="s">
        <v>1</v>
      </c>
      <c r="D306" s="2" t="s">
        <v>0</v>
      </c>
      <c r="E306" s="2" t="s">
        <v>9791</v>
      </c>
      <c r="F306" s="2" t="s">
        <v>9792</v>
      </c>
      <c r="G306" s="32">
        <v>4395</v>
      </c>
      <c r="H306" s="36">
        <v>4395</v>
      </c>
      <c r="I306" s="37" t="s">
        <v>9818</v>
      </c>
      <c r="J306" s="31" t="s">
        <v>9819</v>
      </c>
      <c r="K306" s="2">
        <v>0</v>
      </c>
      <c r="L306" s="2">
        <v>0</v>
      </c>
      <c r="M306" s="31">
        <v>12</v>
      </c>
      <c r="N306" s="2">
        <v>1.56</v>
      </c>
      <c r="O306" s="2">
        <v>0</v>
      </c>
      <c r="P306" s="2">
        <v>0</v>
      </c>
      <c r="Q306" s="31">
        <v>13.56</v>
      </c>
      <c r="S306" s="2" t="s">
        <v>1</v>
      </c>
      <c r="T306" t="str">
        <f>IF(Tabla2[[#This Row],[SERIE ]]="22SD004C","BODEGA",IF(Tabla2[[#This Row],[SERIE ]]="21DS000T","CASA MATRIZ","SUCURSAL"))</f>
        <v>SUCURSAL</v>
      </c>
    </row>
    <row r="307" spans="1:20" ht="15.75" hidden="1" thickBot="1" x14ac:dyDescent="0.3">
      <c r="A307" t="s">
        <v>8792</v>
      </c>
      <c r="B307" s="38">
        <v>45619</v>
      </c>
      <c r="C307" s="2" t="s">
        <v>1</v>
      </c>
      <c r="D307" s="2" t="s">
        <v>0</v>
      </c>
      <c r="E307" s="2" t="s">
        <v>9791</v>
      </c>
      <c r="F307" s="2" t="s">
        <v>9792</v>
      </c>
      <c r="G307" s="32">
        <v>4394</v>
      </c>
      <c r="H307" s="36">
        <v>4394</v>
      </c>
      <c r="I307" s="37" t="s">
        <v>9818</v>
      </c>
      <c r="J307" s="31" t="s">
        <v>9819</v>
      </c>
      <c r="K307" s="2">
        <v>0</v>
      </c>
      <c r="L307" s="2">
        <v>0</v>
      </c>
      <c r="M307" s="31">
        <v>240</v>
      </c>
      <c r="N307" s="2">
        <v>31.200000000000003</v>
      </c>
      <c r="O307" s="2">
        <v>0</v>
      </c>
      <c r="P307" s="2">
        <v>0</v>
      </c>
      <c r="Q307" s="31">
        <v>271.2</v>
      </c>
      <c r="S307" s="2" t="s">
        <v>1</v>
      </c>
      <c r="T307" t="str">
        <f>IF(Tabla2[[#This Row],[SERIE ]]="22SD004C","BODEGA",IF(Tabla2[[#This Row],[SERIE ]]="21DS000T","CASA MATRIZ","SUCURSAL"))</f>
        <v>SUCURSAL</v>
      </c>
    </row>
    <row r="308" spans="1:20" ht="15.75" hidden="1" thickBot="1" x14ac:dyDescent="0.3">
      <c r="A308" t="s">
        <v>8792</v>
      </c>
      <c r="B308" s="38">
        <v>45619</v>
      </c>
      <c r="C308" s="2" t="s">
        <v>1</v>
      </c>
      <c r="D308" s="2" t="s">
        <v>0</v>
      </c>
      <c r="E308" s="2" t="s">
        <v>9791</v>
      </c>
      <c r="F308" s="2" t="s">
        <v>9792</v>
      </c>
      <c r="G308" s="32">
        <v>4393</v>
      </c>
      <c r="H308" s="36">
        <v>4393</v>
      </c>
      <c r="I308" s="37" t="s">
        <v>10062</v>
      </c>
      <c r="J308" s="31" t="s">
        <v>10063</v>
      </c>
      <c r="K308" s="2">
        <v>0</v>
      </c>
      <c r="L308" s="2">
        <v>0</v>
      </c>
      <c r="M308" s="31">
        <v>6</v>
      </c>
      <c r="N308" s="2">
        <v>0.78</v>
      </c>
      <c r="O308" s="2">
        <v>0</v>
      </c>
      <c r="P308" s="2">
        <v>0</v>
      </c>
      <c r="Q308" s="31">
        <v>6.78</v>
      </c>
      <c r="S308" s="2" t="s">
        <v>1</v>
      </c>
      <c r="T308" t="str">
        <f>IF(Tabla2[[#This Row],[SERIE ]]="22SD004C","BODEGA",IF(Tabla2[[#This Row],[SERIE ]]="21DS000T","CASA MATRIZ","SUCURSAL"))</f>
        <v>SUCURSAL</v>
      </c>
    </row>
    <row r="309" spans="1:20" ht="15.75" hidden="1" thickBot="1" x14ac:dyDescent="0.3">
      <c r="A309" t="s">
        <v>8792</v>
      </c>
      <c r="B309" s="38">
        <v>45619</v>
      </c>
      <c r="C309" s="2" t="s">
        <v>1</v>
      </c>
      <c r="D309" s="2" t="s">
        <v>0</v>
      </c>
      <c r="E309" s="2" t="s">
        <v>9791</v>
      </c>
      <c r="F309" s="2" t="s">
        <v>9792</v>
      </c>
      <c r="G309" s="32">
        <v>4392</v>
      </c>
      <c r="H309" s="36">
        <v>4392</v>
      </c>
      <c r="I309" s="37" t="s">
        <v>10634</v>
      </c>
      <c r="J309" s="31" t="s">
        <v>11239</v>
      </c>
      <c r="K309" s="2">
        <v>0</v>
      </c>
      <c r="L309" s="2">
        <v>0</v>
      </c>
      <c r="M309" s="31">
        <v>10</v>
      </c>
      <c r="N309" s="2">
        <v>1.3</v>
      </c>
      <c r="O309" s="2">
        <v>0</v>
      </c>
      <c r="P309" s="2">
        <v>0</v>
      </c>
      <c r="Q309" s="31">
        <v>11.3</v>
      </c>
      <c r="S309" s="2" t="s">
        <v>1</v>
      </c>
      <c r="T309" t="str">
        <f>IF(Tabla2[[#This Row],[SERIE ]]="22SD004C","BODEGA",IF(Tabla2[[#This Row],[SERIE ]]="21DS000T","CASA MATRIZ","SUCURSAL"))</f>
        <v>SUCURSAL</v>
      </c>
    </row>
    <row r="310" spans="1:20" ht="15.75" hidden="1" thickBot="1" x14ac:dyDescent="0.3">
      <c r="A310" t="s">
        <v>8792</v>
      </c>
      <c r="B310" s="38">
        <v>45619</v>
      </c>
      <c r="C310" s="2" t="s">
        <v>1</v>
      </c>
      <c r="D310" s="2" t="s">
        <v>0</v>
      </c>
      <c r="E310" s="2" t="s">
        <v>9791</v>
      </c>
      <c r="F310" s="2" t="s">
        <v>9792</v>
      </c>
      <c r="G310" s="32">
        <v>4391</v>
      </c>
      <c r="H310" s="36">
        <v>4391</v>
      </c>
      <c r="I310" s="37" t="s">
        <v>7473</v>
      </c>
      <c r="J310" s="31" t="s">
        <v>7472</v>
      </c>
      <c r="K310" s="2">
        <v>0</v>
      </c>
      <c r="L310" s="2">
        <v>0</v>
      </c>
      <c r="M310" s="31">
        <v>0</v>
      </c>
      <c r="N310" s="2">
        <v>0</v>
      </c>
      <c r="O310" s="2">
        <v>0</v>
      </c>
      <c r="P310" s="2">
        <v>0</v>
      </c>
      <c r="Q310" s="31">
        <v>0</v>
      </c>
      <c r="S310" s="2" t="s">
        <v>1</v>
      </c>
      <c r="T310" t="str">
        <f>IF(Tabla2[[#This Row],[SERIE ]]="22SD004C","BODEGA",IF(Tabla2[[#This Row],[SERIE ]]="21DS000T","CASA MATRIZ","SUCURSAL"))</f>
        <v>SUCURSAL</v>
      </c>
    </row>
    <row r="311" spans="1:20" ht="15.75" hidden="1" thickBot="1" x14ac:dyDescent="0.3">
      <c r="A311" t="s">
        <v>8792</v>
      </c>
      <c r="B311" s="38">
        <v>45619</v>
      </c>
      <c r="C311" s="2" t="s">
        <v>1</v>
      </c>
      <c r="D311" s="2" t="s">
        <v>0</v>
      </c>
      <c r="E311" s="2" t="s">
        <v>9791</v>
      </c>
      <c r="F311" s="2" t="s">
        <v>9792</v>
      </c>
      <c r="G311" s="32">
        <v>4390</v>
      </c>
      <c r="H311" s="36">
        <v>4390</v>
      </c>
      <c r="I311" s="37" t="s">
        <v>2431</v>
      </c>
      <c r="J311" s="31" t="s">
        <v>2432</v>
      </c>
      <c r="K311" s="2">
        <v>0</v>
      </c>
      <c r="L311" s="2">
        <v>0</v>
      </c>
      <c r="M311" s="31">
        <v>20</v>
      </c>
      <c r="N311" s="2">
        <v>2.6</v>
      </c>
      <c r="O311" s="2">
        <v>0</v>
      </c>
      <c r="P311" s="2">
        <v>0</v>
      </c>
      <c r="Q311" s="31">
        <v>22.6</v>
      </c>
      <c r="S311" s="2" t="s">
        <v>1</v>
      </c>
      <c r="T311" t="str">
        <f>IF(Tabla2[[#This Row],[SERIE ]]="22SD004C","BODEGA",IF(Tabla2[[#This Row],[SERIE ]]="21DS000T","CASA MATRIZ","SUCURSAL"))</f>
        <v>SUCURSAL</v>
      </c>
    </row>
    <row r="312" spans="1:20" ht="15.75" hidden="1" thickBot="1" x14ac:dyDescent="0.3">
      <c r="A312" t="s">
        <v>8792</v>
      </c>
      <c r="B312" s="38">
        <v>45619</v>
      </c>
      <c r="C312" s="2" t="s">
        <v>1</v>
      </c>
      <c r="D312" s="2" t="s">
        <v>0</v>
      </c>
      <c r="E312" s="2" t="s">
        <v>9791</v>
      </c>
      <c r="F312" s="2" t="s">
        <v>9792</v>
      </c>
      <c r="G312" s="32">
        <v>4389</v>
      </c>
      <c r="H312" s="36">
        <v>4389</v>
      </c>
      <c r="I312" s="37" t="s">
        <v>7473</v>
      </c>
      <c r="J312" s="31" t="s">
        <v>7472</v>
      </c>
      <c r="K312" s="2">
        <v>0</v>
      </c>
      <c r="L312" s="2">
        <v>0</v>
      </c>
      <c r="M312" s="31">
        <v>0</v>
      </c>
      <c r="N312" s="2">
        <v>0</v>
      </c>
      <c r="O312" s="2">
        <v>0</v>
      </c>
      <c r="P312" s="2">
        <v>0</v>
      </c>
      <c r="Q312" s="31">
        <v>0</v>
      </c>
      <c r="S312" s="2" t="s">
        <v>1</v>
      </c>
      <c r="T312" t="str">
        <f>IF(Tabla2[[#This Row],[SERIE ]]="22SD004C","BODEGA",IF(Tabla2[[#This Row],[SERIE ]]="21DS000T","CASA MATRIZ","SUCURSAL"))</f>
        <v>SUCURSAL</v>
      </c>
    </row>
    <row r="313" spans="1:20" ht="15.75" hidden="1" thickBot="1" x14ac:dyDescent="0.3">
      <c r="A313" t="s">
        <v>8792</v>
      </c>
      <c r="B313" s="38">
        <v>45619</v>
      </c>
      <c r="C313" s="2" t="s">
        <v>1</v>
      </c>
      <c r="D313" s="2" t="s">
        <v>0</v>
      </c>
      <c r="E313" s="2" t="s">
        <v>9791</v>
      </c>
      <c r="F313" s="2" t="s">
        <v>9792</v>
      </c>
      <c r="G313" s="32">
        <v>4388</v>
      </c>
      <c r="H313" s="36">
        <v>4388</v>
      </c>
      <c r="I313" s="37" t="s">
        <v>9824</v>
      </c>
      <c r="J313" s="31" t="s">
        <v>9825</v>
      </c>
      <c r="K313" s="2">
        <v>0</v>
      </c>
      <c r="L313" s="2">
        <v>0</v>
      </c>
      <c r="M313" s="31">
        <v>35.4</v>
      </c>
      <c r="N313" s="2">
        <v>4.6020000000000003</v>
      </c>
      <c r="O313" s="2">
        <v>0</v>
      </c>
      <c r="P313" s="2">
        <v>0</v>
      </c>
      <c r="Q313" s="31">
        <v>40.001999999999995</v>
      </c>
      <c r="S313" s="2" t="s">
        <v>1</v>
      </c>
      <c r="T313" t="str">
        <f>IF(Tabla2[[#This Row],[SERIE ]]="22SD004C","BODEGA",IF(Tabla2[[#This Row],[SERIE ]]="21DS000T","CASA MATRIZ","SUCURSAL"))</f>
        <v>SUCURSAL</v>
      </c>
    </row>
    <row r="314" spans="1:20" ht="15.75" hidden="1" thickBot="1" x14ac:dyDescent="0.3">
      <c r="A314" t="s">
        <v>8792</v>
      </c>
      <c r="B314" s="38">
        <v>45618</v>
      </c>
      <c r="C314" s="2" t="s">
        <v>1</v>
      </c>
      <c r="D314" s="2" t="s">
        <v>0</v>
      </c>
      <c r="E314" s="2" t="s">
        <v>9791</v>
      </c>
      <c r="F314" s="2" t="s">
        <v>9792</v>
      </c>
      <c r="G314" s="32">
        <v>4387</v>
      </c>
      <c r="H314" s="36">
        <v>4387</v>
      </c>
      <c r="I314" s="37" t="s">
        <v>10971</v>
      </c>
      <c r="J314" s="31" t="s">
        <v>10972</v>
      </c>
      <c r="K314" s="2">
        <v>0</v>
      </c>
      <c r="L314" s="2">
        <v>0</v>
      </c>
      <c r="M314" s="31">
        <v>12</v>
      </c>
      <c r="N314" s="2">
        <v>1.56</v>
      </c>
      <c r="O314" s="2">
        <v>0</v>
      </c>
      <c r="P314" s="2">
        <v>0</v>
      </c>
      <c r="Q314" s="31">
        <v>13.56</v>
      </c>
      <c r="S314" s="2" t="s">
        <v>1</v>
      </c>
      <c r="T314" t="str">
        <f>IF(Tabla2[[#This Row],[SERIE ]]="22SD004C","BODEGA",IF(Tabla2[[#This Row],[SERIE ]]="21DS000T","CASA MATRIZ","SUCURSAL"))</f>
        <v>SUCURSAL</v>
      </c>
    </row>
    <row r="315" spans="1:20" ht="15.75" hidden="1" thickBot="1" x14ac:dyDescent="0.3">
      <c r="A315" t="s">
        <v>8792</v>
      </c>
      <c r="B315" s="38">
        <v>45618</v>
      </c>
      <c r="C315" s="2" t="s">
        <v>1</v>
      </c>
      <c r="D315" s="2" t="s">
        <v>0</v>
      </c>
      <c r="E315" s="2" t="s">
        <v>9791</v>
      </c>
      <c r="F315" s="2" t="s">
        <v>9792</v>
      </c>
      <c r="G315" s="32">
        <v>4386</v>
      </c>
      <c r="H315" s="36">
        <v>4386</v>
      </c>
      <c r="I315" s="37" t="s">
        <v>11237</v>
      </c>
      <c r="J315" s="31" t="s">
        <v>11238</v>
      </c>
      <c r="K315" s="2">
        <v>0</v>
      </c>
      <c r="L315" s="2">
        <v>0</v>
      </c>
      <c r="M315" s="31">
        <v>9.56</v>
      </c>
      <c r="N315" s="2">
        <v>1.2428000000000001</v>
      </c>
      <c r="O315" s="2">
        <v>0</v>
      </c>
      <c r="P315" s="2">
        <v>0</v>
      </c>
      <c r="Q315" s="31">
        <v>10.802800000000001</v>
      </c>
      <c r="S315" s="2" t="s">
        <v>1</v>
      </c>
      <c r="T315" t="str">
        <f>IF(Tabla2[[#This Row],[SERIE ]]="22SD004C","BODEGA",IF(Tabla2[[#This Row],[SERIE ]]="21DS000T","CASA MATRIZ","SUCURSAL"))</f>
        <v>SUCURSAL</v>
      </c>
    </row>
    <row r="316" spans="1:20" ht="15.75" hidden="1" thickBot="1" x14ac:dyDescent="0.3">
      <c r="A316" t="s">
        <v>8792</v>
      </c>
      <c r="B316" s="38">
        <v>45618</v>
      </c>
      <c r="C316" s="2" t="s">
        <v>1</v>
      </c>
      <c r="D316" s="2" t="s">
        <v>0</v>
      </c>
      <c r="E316" s="2" t="s">
        <v>9791</v>
      </c>
      <c r="F316" s="2" t="s">
        <v>9792</v>
      </c>
      <c r="G316" s="32">
        <v>4385</v>
      </c>
      <c r="H316" s="36">
        <v>4385</v>
      </c>
      <c r="I316" s="37" t="s">
        <v>46</v>
      </c>
      <c r="J316" s="31" t="s">
        <v>6010</v>
      </c>
      <c r="K316" s="2">
        <v>0</v>
      </c>
      <c r="L316" s="2">
        <v>0</v>
      </c>
      <c r="M316" s="31">
        <v>60</v>
      </c>
      <c r="N316" s="2">
        <v>7.8000000000000007</v>
      </c>
      <c r="O316" s="2">
        <v>0</v>
      </c>
      <c r="P316" s="2">
        <v>0</v>
      </c>
      <c r="Q316" s="31">
        <v>67.8</v>
      </c>
      <c r="S316" s="2" t="s">
        <v>1</v>
      </c>
      <c r="T316" t="str">
        <f>IF(Tabla2[[#This Row],[SERIE ]]="22SD004C","BODEGA",IF(Tabla2[[#This Row],[SERIE ]]="21DS000T","CASA MATRIZ","SUCURSAL"))</f>
        <v>SUCURSAL</v>
      </c>
    </row>
    <row r="317" spans="1:20" ht="15.75" hidden="1" thickBot="1" x14ac:dyDescent="0.3">
      <c r="A317" t="s">
        <v>8792</v>
      </c>
      <c r="B317" s="38">
        <v>45618</v>
      </c>
      <c r="C317" s="2" t="s">
        <v>1</v>
      </c>
      <c r="D317" s="2" t="s">
        <v>0</v>
      </c>
      <c r="E317" s="2" t="s">
        <v>9791</v>
      </c>
      <c r="F317" s="2" t="s">
        <v>9792</v>
      </c>
      <c r="G317" s="32">
        <v>4384</v>
      </c>
      <c r="H317" s="36">
        <v>4384</v>
      </c>
      <c r="I317" s="37" t="s">
        <v>9868</v>
      </c>
      <c r="J317" s="31" t="s">
        <v>9826</v>
      </c>
      <c r="K317" s="2">
        <v>0</v>
      </c>
      <c r="L317" s="2">
        <v>0</v>
      </c>
      <c r="M317" s="31">
        <v>60</v>
      </c>
      <c r="N317" s="2">
        <v>7.8000000000000007</v>
      </c>
      <c r="O317" s="2">
        <v>0</v>
      </c>
      <c r="P317" s="2">
        <v>0</v>
      </c>
      <c r="Q317" s="31">
        <v>67.8</v>
      </c>
      <c r="S317" s="2" t="s">
        <v>1</v>
      </c>
      <c r="T317" t="str">
        <f>IF(Tabla2[[#This Row],[SERIE ]]="22SD004C","BODEGA",IF(Tabla2[[#This Row],[SERIE ]]="21DS000T","CASA MATRIZ","SUCURSAL"))</f>
        <v>SUCURSAL</v>
      </c>
    </row>
    <row r="318" spans="1:20" ht="15.75" hidden="1" thickBot="1" x14ac:dyDescent="0.3">
      <c r="A318" t="s">
        <v>8792</v>
      </c>
      <c r="B318" s="38">
        <v>45618</v>
      </c>
      <c r="C318" s="2" t="s">
        <v>1</v>
      </c>
      <c r="D318" s="2" t="s">
        <v>0</v>
      </c>
      <c r="E318" s="2" t="s">
        <v>9791</v>
      </c>
      <c r="F318" s="2" t="s">
        <v>9792</v>
      </c>
      <c r="G318" s="32">
        <v>4383</v>
      </c>
      <c r="H318" s="36">
        <v>4383</v>
      </c>
      <c r="I318" s="37" t="s">
        <v>9858</v>
      </c>
      <c r="J318" s="31" t="s">
        <v>9859</v>
      </c>
      <c r="K318" s="2">
        <v>0</v>
      </c>
      <c r="L318" s="2">
        <v>0</v>
      </c>
      <c r="M318" s="31">
        <v>65</v>
      </c>
      <c r="N318" s="2">
        <v>8.4500000000000011</v>
      </c>
      <c r="O318" s="2">
        <v>0</v>
      </c>
      <c r="P318" s="2">
        <v>0</v>
      </c>
      <c r="Q318" s="31">
        <v>73.45</v>
      </c>
      <c r="S318" s="2" t="s">
        <v>1</v>
      </c>
      <c r="T318" t="str">
        <f>IF(Tabla2[[#This Row],[SERIE ]]="22SD004C","BODEGA",IF(Tabla2[[#This Row],[SERIE ]]="21DS000T","CASA MATRIZ","SUCURSAL"))</f>
        <v>SUCURSAL</v>
      </c>
    </row>
    <row r="319" spans="1:20" ht="15.75" hidden="1" thickBot="1" x14ac:dyDescent="0.3">
      <c r="A319" t="s">
        <v>8792</v>
      </c>
      <c r="B319" s="38">
        <v>45618</v>
      </c>
      <c r="C319" s="2" t="s">
        <v>1</v>
      </c>
      <c r="D319" s="2" t="s">
        <v>0</v>
      </c>
      <c r="E319" s="2" t="s">
        <v>9791</v>
      </c>
      <c r="F319" s="2" t="s">
        <v>9792</v>
      </c>
      <c r="G319" s="32">
        <v>4382</v>
      </c>
      <c r="H319" s="36">
        <v>4382</v>
      </c>
      <c r="I319" s="37" t="s">
        <v>9858</v>
      </c>
      <c r="J319" s="31" t="s">
        <v>9859</v>
      </c>
      <c r="K319" s="2">
        <v>0</v>
      </c>
      <c r="L319" s="2">
        <v>0</v>
      </c>
      <c r="M319" s="31">
        <v>390</v>
      </c>
      <c r="N319" s="2">
        <v>50.7</v>
      </c>
      <c r="O319" s="2">
        <v>0</v>
      </c>
      <c r="P319" s="2">
        <v>0</v>
      </c>
      <c r="Q319" s="31">
        <v>440.7</v>
      </c>
      <c r="S319" s="2" t="s">
        <v>1</v>
      </c>
      <c r="T319" t="str">
        <f>IF(Tabla2[[#This Row],[SERIE ]]="22SD004C","BODEGA",IF(Tabla2[[#This Row],[SERIE ]]="21DS000T","CASA MATRIZ","SUCURSAL"))</f>
        <v>SUCURSAL</v>
      </c>
    </row>
    <row r="320" spans="1:20" ht="15.75" hidden="1" thickBot="1" x14ac:dyDescent="0.3">
      <c r="A320" t="s">
        <v>8792</v>
      </c>
      <c r="B320" s="38">
        <v>45618</v>
      </c>
      <c r="C320" s="2" t="s">
        <v>1</v>
      </c>
      <c r="D320" s="2" t="s">
        <v>0</v>
      </c>
      <c r="E320" s="2" t="s">
        <v>9791</v>
      </c>
      <c r="F320" s="2" t="s">
        <v>9792</v>
      </c>
      <c r="G320" s="32">
        <v>4381</v>
      </c>
      <c r="H320" s="36">
        <v>4381</v>
      </c>
      <c r="I320" s="37" t="s">
        <v>9900</v>
      </c>
      <c r="J320" s="31" t="s">
        <v>9901</v>
      </c>
      <c r="K320" s="2">
        <v>0</v>
      </c>
      <c r="L320" s="2">
        <v>0</v>
      </c>
      <c r="M320" s="31">
        <v>25</v>
      </c>
      <c r="N320" s="2">
        <v>3.25</v>
      </c>
      <c r="O320" s="2">
        <v>0</v>
      </c>
      <c r="P320" s="2">
        <v>0</v>
      </c>
      <c r="Q320" s="31">
        <v>28.25</v>
      </c>
      <c r="S320" s="2" t="s">
        <v>1</v>
      </c>
      <c r="T320" t="str">
        <f>IF(Tabla2[[#This Row],[SERIE ]]="22SD004C","BODEGA",IF(Tabla2[[#This Row],[SERIE ]]="21DS000T","CASA MATRIZ","SUCURSAL"))</f>
        <v>SUCURSAL</v>
      </c>
    </row>
    <row r="321" spans="1:20" ht="15.75" hidden="1" thickBot="1" x14ac:dyDescent="0.3">
      <c r="A321" t="s">
        <v>8792</v>
      </c>
      <c r="B321" s="38">
        <v>45618</v>
      </c>
      <c r="C321" s="2" t="s">
        <v>1</v>
      </c>
      <c r="D321" s="2" t="s">
        <v>0</v>
      </c>
      <c r="E321" s="2" t="s">
        <v>9791</v>
      </c>
      <c r="F321" s="2" t="s">
        <v>9792</v>
      </c>
      <c r="G321" s="32">
        <v>4380</v>
      </c>
      <c r="H321" s="36">
        <v>4380</v>
      </c>
      <c r="I321" s="37" t="s">
        <v>9900</v>
      </c>
      <c r="J321" s="31" t="s">
        <v>9901</v>
      </c>
      <c r="K321" s="2">
        <v>0</v>
      </c>
      <c r="L321" s="2">
        <v>0</v>
      </c>
      <c r="M321" s="31">
        <v>13.27</v>
      </c>
      <c r="N321" s="2">
        <v>1.7251000000000001</v>
      </c>
      <c r="O321" s="2">
        <v>0</v>
      </c>
      <c r="P321" s="2">
        <v>0</v>
      </c>
      <c r="Q321" s="31">
        <v>14.995099999999999</v>
      </c>
      <c r="S321" s="2" t="s">
        <v>1</v>
      </c>
      <c r="T321" t="str">
        <f>IF(Tabla2[[#This Row],[SERIE ]]="22SD004C","BODEGA",IF(Tabla2[[#This Row],[SERIE ]]="21DS000T","CASA MATRIZ","SUCURSAL"))</f>
        <v>SUCURSAL</v>
      </c>
    </row>
    <row r="322" spans="1:20" ht="15.75" hidden="1" thickBot="1" x14ac:dyDescent="0.3">
      <c r="A322" t="s">
        <v>8792</v>
      </c>
      <c r="B322" s="38">
        <v>45617</v>
      </c>
      <c r="C322" s="2" t="s">
        <v>1</v>
      </c>
      <c r="D322" s="2" t="s">
        <v>0</v>
      </c>
      <c r="E322" s="2" t="s">
        <v>9791</v>
      </c>
      <c r="F322" s="2" t="s">
        <v>9792</v>
      </c>
      <c r="G322" s="32">
        <v>4379</v>
      </c>
      <c r="H322" s="36">
        <v>4379</v>
      </c>
      <c r="I322" s="37" t="s">
        <v>9824</v>
      </c>
      <c r="J322" s="31" t="s">
        <v>9825</v>
      </c>
      <c r="K322" s="2">
        <v>0</v>
      </c>
      <c r="L322" s="2">
        <v>0</v>
      </c>
      <c r="M322" s="31">
        <v>49.68</v>
      </c>
      <c r="N322" s="2">
        <v>6.4584000000000001</v>
      </c>
      <c r="O322" s="2">
        <v>0</v>
      </c>
      <c r="P322" s="2">
        <v>0</v>
      </c>
      <c r="Q322" s="31">
        <v>56.138399999999997</v>
      </c>
      <c r="S322" s="2" t="s">
        <v>1</v>
      </c>
      <c r="T322" t="str">
        <f>IF(Tabla2[[#This Row],[SERIE ]]="22SD004C","BODEGA",IF(Tabla2[[#This Row],[SERIE ]]="21DS000T","CASA MATRIZ","SUCURSAL"))</f>
        <v>SUCURSAL</v>
      </c>
    </row>
    <row r="323" spans="1:20" ht="15.75" hidden="1" thickBot="1" x14ac:dyDescent="0.3">
      <c r="A323" t="s">
        <v>8792</v>
      </c>
      <c r="B323" s="38">
        <v>45617</v>
      </c>
      <c r="C323" s="2" t="s">
        <v>1</v>
      </c>
      <c r="D323" s="2" t="s">
        <v>0</v>
      </c>
      <c r="E323" s="2" t="s">
        <v>9791</v>
      </c>
      <c r="F323" s="2" t="s">
        <v>9792</v>
      </c>
      <c r="G323" s="32">
        <v>4378</v>
      </c>
      <c r="H323" s="36">
        <v>4378</v>
      </c>
      <c r="I323" s="37" t="s">
        <v>1638</v>
      </c>
      <c r="J323" s="31" t="s">
        <v>1639</v>
      </c>
      <c r="K323" s="2">
        <v>0</v>
      </c>
      <c r="L323" s="2">
        <v>0</v>
      </c>
      <c r="M323" s="31">
        <v>50</v>
      </c>
      <c r="N323" s="2">
        <v>6.5</v>
      </c>
      <c r="O323" s="2">
        <v>0</v>
      </c>
      <c r="P323" s="2">
        <v>0</v>
      </c>
      <c r="Q323" s="31">
        <v>56.5</v>
      </c>
      <c r="S323" s="2" t="s">
        <v>1</v>
      </c>
      <c r="T323" t="str">
        <f>IF(Tabla2[[#This Row],[SERIE ]]="22SD004C","BODEGA",IF(Tabla2[[#This Row],[SERIE ]]="21DS000T","CASA MATRIZ","SUCURSAL"))</f>
        <v>SUCURSAL</v>
      </c>
    </row>
    <row r="324" spans="1:20" ht="15.75" hidden="1" thickBot="1" x14ac:dyDescent="0.3">
      <c r="A324" t="s">
        <v>8792</v>
      </c>
      <c r="B324" s="38">
        <v>45617</v>
      </c>
      <c r="C324" s="2" t="s">
        <v>1</v>
      </c>
      <c r="D324" s="2" t="s">
        <v>0</v>
      </c>
      <c r="E324" s="2" t="s">
        <v>9791</v>
      </c>
      <c r="F324" s="2" t="s">
        <v>9792</v>
      </c>
      <c r="G324" s="32">
        <v>4377</v>
      </c>
      <c r="H324" s="36">
        <v>4377</v>
      </c>
      <c r="I324" s="37" t="s">
        <v>7473</v>
      </c>
      <c r="J324" s="31" t="s">
        <v>7472</v>
      </c>
      <c r="K324" s="2">
        <v>0</v>
      </c>
      <c r="L324" s="2">
        <v>0</v>
      </c>
      <c r="M324" s="31">
        <v>0</v>
      </c>
      <c r="N324" s="2">
        <v>0</v>
      </c>
      <c r="O324" s="2">
        <v>0</v>
      </c>
      <c r="P324" s="2">
        <v>0</v>
      </c>
      <c r="Q324" s="31">
        <v>0</v>
      </c>
      <c r="S324" s="2" t="s">
        <v>1</v>
      </c>
      <c r="T324" t="str">
        <f>IF(Tabla2[[#This Row],[SERIE ]]="22SD004C","BODEGA",IF(Tabla2[[#This Row],[SERIE ]]="21DS000T","CASA MATRIZ","SUCURSAL"))</f>
        <v>SUCURSAL</v>
      </c>
    </row>
    <row r="325" spans="1:20" ht="15.75" hidden="1" thickBot="1" x14ac:dyDescent="0.3">
      <c r="A325" t="s">
        <v>8792</v>
      </c>
      <c r="B325" s="38">
        <v>45617</v>
      </c>
      <c r="C325" s="2" t="s">
        <v>1</v>
      </c>
      <c r="D325" s="2" t="s">
        <v>0</v>
      </c>
      <c r="E325" s="2" t="s">
        <v>9791</v>
      </c>
      <c r="F325" s="2" t="s">
        <v>9792</v>
      </c>
      <c r="G325" s="32">
        <v>4376</v>
      </c>
      <c r="H325" s="36">
        <v>4376</v>
      </c>
      <c r="I325" s="37" t="s">
        <v>11235</v>
      </c>
      <c r="J325" s="31" t="s">
        <v>11236</v>
      </c>
      <c r="K325" s="2">
        <v>0</v>
      </c>
      <c r="L325" s="2">
        <v>0</v>
      </c>
      <c r="M325" s="31">
        <v>7.08</v>
      </c>
      <c r="N325" s="2">
        <v>0.9204</v>
      </c>
      <c r="O325" s="2">
        <v>0</v>
      </c>
      <c r="P325" s="2">
        <v>0</v>
      </c>
      <c r="Q325" s="31">
        <v>8.0004000000000008</v>
      </c>
      <c r="S325" s="2" t="s">
        <v>1</v>
      </c>
      <c r="T325" t="str">
        <f>IF(Tabla2[[#This Row],[SERIE ]]="22SD004C","BODEGA",IF(Tabla2[[#This Row],[SERIE ]]="21DS000T","CASA MATRIZ","SUCURSAL"))</f>
        <v>SUCURSAL</v>
      </c>
    </row>
    <row r="326" spans="1:20" ht="15.75" hidden="1" thickBot="1" x14ac:dyDescent="0.3">
      <c r="A326" t="s">
        <v>8792</v>
      </c>
      <c r="B326" s="38">
        <v>45617</v>
      </c>
      <c r="C326" s="2" t="s">
        <v>1</v>
      </c>
      <c r="D326" s="2" t="s">
        <v>0</v>
      </c>
      <c r="E326" s="2" t="s">
        <v>9791</v>
      </c>
      <c r="F326" s="2" t="s">
        <v>9792</v>
      </c>
      <c r="G326" s="32">
        <v>4375</v>
      </c>
      <c r="H326" s="36">
        <v>4375</v>
      </c>
      <c r="I326" s="37" t="s">
        <v>9891</v>
      </c>
      <c r="J326" s="31" t="s">
        <v>9892</v>
      </c>
      <c r="K326" s="2">
        <v>0</v>
      </c>
      <c r="L326" s="2">
        <v>0</v>
      </c>
      <c r="M326" s="31">
        <v>5.66</v>
      </c>
      <c r="N326" s="2">
        <v>0.73580000000000001</v>
      </c>
      <c r="O326" s="2">
        <v>0</v>
      </c>
      <c r="P326" s="2">
        <v>0</v>
      </c>
      <c r="Q326" s="31">
        <v>6.3958000000000004</v>
      </c>
      <c r="S326" s="2" t="s">
        <v>1</v>
      </c>
      <c r="T326" t="str">
        <f>IF(Tabla2[[#This Row],[SERIE ]]="22SD004C","BODEGA",IF(Tabla2[[#This Row],[SERIE ]]="21DS000T","CASA MATRIZ","SUCURSAL"))</f>
        <v>SUCURSAL</v>
      </c>
    </row>
    <row r="327" spans="1:20" ht="15.75" hidden="1" thickBot="1" x14ac:dyDescent="0.3">
      <c r="A327" t="s">
        <v>8792</v>
      </c>
      <c r="B327" s="38">
        <v>45617</v>
      </c>
      <c r="C327" s="2" t="s">
        <v>1</v>
      </c>
      <c r="D327" s="2" t="s">
        <v>0</v>
      </c>
      <c r="E327" s="2" t="s">
        <v>9791</v>
      </c>
      <c r="F327" s="2" t="s">
        <v>9792</v>
      </c>
      <c r="G327" s="32">
        <v>4374</v>
      </c>
      <c r="H327" s="36">
        <v>4374</v>
      </c>
      <c r="I327" s="37" t="s">
        <v>9694</v>
      </c>
      <c r="J327" s="31" t="s">
        <v>9695</v>
      </c>
      <c r="K327" s="2">
        <v>0</v>
      </c>
      <c r="L327" s="2">
        <v>0</v>
      </c>
      <c r="M327" s="31">
        <v>29.2</v>
      </c>
      <c r="N327" s="2">
        <v>3.7959999999999998</v>
      </c>
      <c r="O327" s="2">
        <v>0</v>
      </c>
      <c r="P327" s="2">
        <v>0</v>
      </c>
      <c r="Q327" s="31">
        <v>32.996000000000002</v>
      </c>
      <c r="S327" s="2" t="s">
        <v>1</v>
      </c>
      <c r="T327" t="str">
        <f>IF(Tabla2[[#This Row],[SERIE ]]="22SD004C","BODEGA",IF(Tabla2[[#This Row],[SERIE ]]="21DS000T","CASA MATRIZ","SUCURSAL"))</f>
        <v>SUCURSAL</v>
      </c>
    </row>
    <row r="328" spans="1:20" ht="15.75" hidden="1" thickBot="1" x14ac:dyDescent="0.3">
      <c r="A328" t="s">
        <v>8792</v>
      </c>
      <c r="B328" s="38">
        <v>45617</v>
      </c>
      <c r="C328" s="2" t="s">
        <v>1</v>
      </c>
      <c r="D328" s="2" t="s">
        <v>0</v>
      </c>
      <c r="E328" s="2" t="s">
        <v>9791</v>
      </c>
      <c r="F328" s="2" t="s">
        <v>9792</v>
      </c>
      <c r="G328" s="32">
        <v>4373</v>
      </c>
      <c r="H328" s="36">
        <v>4373</v>
      </c>
      <c r="I328" s="37"/>
      <c r="J328" s="31" t="s">
        <v>10060</v>
      </c>
      <c r="K328" s="2">
        <v>0</v>
      </c>
      <c r="L328" s="2">
        <v>0</v>
      </c>
      <c r="M328" s="31">
        <v>88.41</v>
      </c>
      <c r="N328" s="2">
        <v>11.4933</v>
      </c>
      <c r="O328" s="2">
        <v>0</v>
      </c>
      <c r="P328" s="2">
        <v>0</v>
      </c>
      <c r="Q328" s="31">
        <v>99.903300000000002</v>
      </c>
      <c r="R328" s="2" t="s">
        <v>10061</v>
      </c>
      <c r="S328" s="2" t="s">
        <v>1</v>
      </c>
      <c r="T328" t="str">
        <f>IF(Tabla2[[#This Row],[SERIE ]]="22SD004C","BODEGA",IF(Tabla2[[#This Row],[SERIE ]]="21DS000T","CASA MATRIZ","SUCURSAL"))</f>
        <v>SUCURSAL</v>
      </c>
    </row>
    <row r="329" spans="1:20" ht="15.75" hidden="1" thickBot="1" x14ac:dyDescent="0.3">
      <c r="A329" t="s">
        <v>8792</v>
      </c>
      <c r="B329" s="38">
        <v>45617</v>
      </c>
      <c r="C329" s="2" t="s">
        <v>1</v>
      </c>
      <c r="D329" s="2" t="s">
        <v>0</v>
      </c>
      <c r="E329" s="2" t="s">
        <v>9791</v>
      </c>
      <c r="F329" s="2" t="s">
        <v>9792</v>
      </c>
      <c r="G329" s="32">
        <v>4372</v>
      </c>
      <c r="H329" s="36">
        <v>4372</v>
      </c>
      <c r="I329" s="37" t="s">
        <v>9900</v>
      </c>
      <c r="J329" s="31" t="s">
        <v>9901</v>
      </c>
      <c r="K329" s="2">
        <v>0</v>
      </c>
      <c r="L329" s="2">
        <v>0</v>
      </c>
      <c r="M329" s="31">
        <v>47.74</v>
      </c>
      <c r="N329" s="2">
        <v>6.2062000000000008</v>
      </c>
      <c r="O329" s="2">
        <v>0</v>
      </c>
      <c r="P329" s="2">
        <v>0</v>
      </c>
      <c r="Q329" s="31">
        <v>53.946200000000005</v>
      </c>
      <c r="S329" s="2" t="s">
        <v>1</v>
      </c>
      <c r="T329" t="str">
        <f>IF(Tabla2[[#This Row],[SERIE ]]="22SD004C","BODEGA",IF(Tabla2[[#This Row],[SERIE ]]="21DS000T","CASA MATRIZ","SUCURSAL"))</f>
        <v>SUCURSAL</v>
      </c>
    </row>
    <row r="330" spans="1:20" ht="15.75" hidden="1" thickBot="1" x14ac:dyDescent="0.3">
      <c r="A330" t="s">
        <v>8792</v>
      </c>
      <c r="B330" s="38">
        <v>45617</v>
      </c>
      <c r="C330" s="2" t="s">
        <v>1</v>
      </c>
      <c r="D330" s="2" t="s">
        <v>0</v>
      </c>
      <c r="E330" s="2" t="s">
        <v>9791</v>
      </c>
      <c r="F330" s="2" t="s">
        <v>9792</v>
      </c>
      <c r="G330" s="32">
        <v>4371</v>
      </c>
      <c r="H330" s="36">
        <v>4371</v>
      </c>
      <c r="I330" s="37" t="s">
        <v>11233</v>
      </c>
      <c r="J330" s="31" t="s">
        <v>11234</v>
      </c>
      <c r="K330" s="2">
        <v>0</v>
      </c>
      <c r="L330" s="2">
        <v>0</v>
      </c>
      <c r="M330" s="31">
        <v>20.350000000000001</v>
      </c>
      <c r="N330" s="2">
        <v>2.6455000000000002</v>
      </c>
      <c r="O330" s="2">
        <v>0</v>
      </c>
      <c r="P330" s="2">
        <v>0</v>
      </c>
      <c r="Q330" s="31">
        <v>22.9955</v>
      </c>
      <c r="S330" s="2" t="s">
        <v>1</v>
      </c>
      <c r="T330" t="str">
        <f>IF(Tabla2[[#This Row],[SERIE ]]="22SD004C","BODEGA",IF(Tabla2[[#This Row],[SERIE ]]="21DS000T","CASA MATRIZ","SUCURSAL"))</f>
        <v>SUCURSAL</v>
      </c>
    </row>
    <row r="331" spans="1:20" ht="15.75" hidden="1" thickBot="1" x14ac:dyDescent="0.3">
      <c r="A331" t="s">
        <v>8792</v>
      </c>
      <c r="B331" s="38">
        <v>45616</v>
      </c>
      <c r="C331" s="2" t="s">
        <v>1</v>
      </c>
      <c r="D331" s="2" t="s">
        <v>0</v>
      </c>
      <c r="E331" s="2" t="s">
        <v>9791</v>
      </c>
      <c r="F331" s="2" t="s">
        <v>9792</v>
      </c>
      <c r="G331" s="32">
        <v>4370</v>
      </c>
      <c r="H331" s="36">
        <v>4370</v>
      </c>
      <c r="I331" s="37" t="s">
        <v>46</v>
      </c>
      <c r="J331" s="31" t="s">
        <v>6010</v>
      </c>
      <c r="K331" s="2">
        <v>0</v>
      </c>
      <c r="L331" s="2">
        <v>0</v>
      </c>
      <c r="M331" s="31">
        <v>30.97</v>
      </c>
      <c r="N331" s="2">
        <v>4.0260999999999996</v>
      </c>
      <c r="O331" s="2">
        <v>0</v>
      </c>
      <c r="P331" s="2">
        <v>0</v>
      </c>
      <c r="Q331" s="31">
        <v>34.996099999999998</v>
      </c>
      <c r="S331" s="2" t="s">
        <v>1</v>
      </c>
      <c r="T331" t="str">
        <f>IF(Tabla2[[#This Row],[SERIE ]]="22SD004C","BODEGA",IF(Tabla2[[#This Row],[SERIE ]]="21DS000T","CASA MATRIZ","SUCURSAL"))</f>
        <v>SUCURSAL</v>
      </c>
    </row>
    <row r="332" spans="1:20" ht="15.75" hidden="1" thickBot="1" x14ac:dyDescent="0.3">
      <c r="A332" t="s">
        <v>8792</v>
      </c>
      <c r="B332" s="38">
        <v>45616</v>
      </c>
      <c r="C332" s="2" t="s">
        <v>1</v>
      </c>
      <c r="D332" s="2" t="s">
        <v>0</v>
      </c>
      <c r="E332" s="2" t="s">
        <v>9791</v>
      </c>
      <c r="F332" s="2" t="s">
        <v>9792</v>
      </c>
      <c r="G332" s="32">
        <v>4369</v>
      </c>
      <c r="H332" s="36">
        <v>4369</v>
      </c>
      <c r="I332" s="37" t="s">
        <v>2120</v>
      </c>
      <c r="J332" s="31" t="s">
        <v>2121</v>
      </c>
      <c r="K332" s="2">
        <v>0</v>
      </c>
      <c r="L332" s="2">
        <v>0</v>
      </c>
      <c r="M332" s="31">
        <v>40</v>
      </c>
      <c r="N332" s="2">
        <v>5.2</v>
      </c>
      <c r="O332" s="2">
        <v>0</v>
      </c>
      <c r="P332" s="2">
        <v>0</v>
      </c>
      <c r="Q332" s="31">
        <v>45.2</v>
      </c>
      <c r="S332" s="2" t="s">
        <v>1</v>
      </c>
      <c r="T332" t="str">
        <f>IF(Tabla2[[#This Row],[SERIE ]]="22SD004C","BODEGA",IF(Tabla2[[#This Row],[SERIE ]]="21DS000T","CASA MATRIZ","SUCURSAL"))</f>
        <v>SUCURSAL</v>
      </c>
    </row>
    <row r="333" spans="1:20" ht="15.75" hidden="1" thickBot="1" x14ac:dyDescent="0.3">
      <c r="A333" t="s">
        <v>8792</v>
      </c>
      <c r="B333" s="38">
        <v>45616</v>
      </c>
      <c r="C333" s="2" t="s">
        <v>1</v>
      </c>
      <c r="D333" s="2" t="s">
        <v>0</v>
      </c>
      <c r="E333" s="2" t="s">
        <v>9791</v>
      </c>
      <c r="F333" s="2" t="s">
        <v>9792</v>
      </c>
      <c r="G333" s="32">
        <v>4368</v>
      </c>
      <c r="H333" s="36">
        <v>4368</v>
      </c>
      <c r="I333" s="37" t="s">
        <v>9868</v>
      </c>
      <c r="J333" s="31" t="s">
        <v>9826</v>
      </c>
      <c r="K333" s="2">
        <v>0</v>
      </c>
      <c r="L333" s="2">
        <v>0</v>
      </c>
      <c r="M333" s="31">
        <v>63.72</v>
      </c>
      <c r="N333" s="2">
        <v>8.2835999999999999</v>
      </c>
      <c r="O333" s="2">
        <v>0</v>
      </c>
      <c r="P333" s="2">
        <v>0</v>
      </c>
      <c r="Q333" s="31">
        <v>72.003600000000006</v>
      </c>
      <c r="S333" s="2" t="s">
        <v>1</v>
      </c>
      <c r="T333" t="str">
        <f>IF(Tabla2[[#This Row],[SERIE ]]="22SD004C","BODEGA",IF(Tabla2[[#This Row],[SERIE ]]="21DS000T","CASA MATRIZ","SUCURSAL"))</f>
        <v>SUCURSAL</v>
      </c>
    </row>
    <row r="334" spans="1:20" ht="15.75" hidden="1" thickBot="1" x14ac:dyDescent="0.3">
      <c r="A334" t="s">
        <v>8792</v>
      </c>
      <c r="B334" s="38">
        <v>45616</v>
      </c>
      <c r="C334" s="2" t="s">
        <v>1</v>
      </c>
      <c r="D334" s="2" t="s">
        <v>0</v>
      </c>
      <c r="E334" s="2" t="s">
        <v>9791</v>
      </c>
      <c r="F334" s="2" t="s">
        <v>9792</v>
      </c>
      <c r="G334" s="32">
        <v>4367</v>
      </c>
      <c r="H334" s="36">
        <v>4367</v>
      </c>
      <c r="I334" s="37" t="s">
        <v>9538</v>
      </c>
      <c r="J334" s="31" t="s">
        <v>9539</v>
      </c>
      <c r="K334" s="2">
        <v>0</v>
      </c>
      <c r="L334" s="2">
        <v>0</v>
      </c>
      <c r="M334" s="31">
        <v>153.84</v>
      </c>
      <c r="N334" s="2">
        <v>19.999200000000002</v>
      </c>
      <c r="O334" s="2">
        <v>0</v>
      </c>
      <c r="P334" s="2">
        <v>0</v>
      </c>
      <c r="Q334" s="31">
        <v>173.83920000000001</v>
      </c>
      <c r="S334" s="2" t="s">
        <v>1</v>
      </c>
      <c r="T334" t="str">
        <f>IF(Tabla2[[#This Row],[SERIE ]]="22SD004C","BODEGA",IF(Tabla2[[#This Row],[SERIE ]]="21DS000T","CASA MATRIZ","SUCURSAL"))</f>
        <v>SUCURSAL</v>
      </c>
    </row>
    <row r="335" spans="1:20" ht="15.75" hidden="1" thickBot="1" x14ac:dyDescent="0.3">
      <c r="A335" t="s">
        <v>8792</v>
      </c>
      <c r="B335" s="38">
        <v>45616</v>
      </c>
      <c r="C335" s="2" t="s">
        <v>1</v>
      </c>
      <c r="D335" s="2" t="s">
        <v>0</v>
      </c>
      <c r="E335" s="2" t="s">
        <v>9791</v>
      </c>
      <c r="F335" s="2" t="s">
        <v>9792</v>
      </c>
      <c r="G335" s="32">
        <v>4366</v>
      </c>
      <c r="H335" s="36">
        <v>4366</v>
      </c>
      <c r="I335" s="37" t="s">
        <v>9961</v>
      </c>
      <c r="J335" s="31" t="s">
        <v>9944</v>
      </c>
      <c r="K335" s="2">
        <v>0</v>
      </c>
      <c r="L335" s="2">
        <v>0</v>
      </c>
      <c r="M335" s="31">
        <v>13.27</v>
      </c>
      <c r="N335" s="2">
        <v>1.7251000000000001</v>
      </c>
      <c r="O335" s="2">
        <v>0</v>
      </c>
      <c r="P335" s="2">
        <v>0</v>
      </c>
      <c r="Q335" s="31">
        <v>14.995099999999999</v>
      </c>
      <c r="S335" s="2" t="s">
        <v>1</v>
      </c>
      <c r="T335" t="str">
        <f>IF(Tabla2[[#This Row],[SERIE ]]="22SD004C","BODEGA",IF(Tabla2[[#This Row],[SERIE ]]="21DS000T","CASA MATRIZ","SUCURSAL"))</f>
        <v>SUCURSAL</v>
      </c>
    </row>
    <row r="336" spans="1:20" ht="15.75" hidden="1" thickBot="1" x14ac:dyDescent="0.3">
      <c r="A336" t="s">
        <v>8792</v>
      </c>
      <c r="B336" s="38">
        <v>45616</v>
      </c>
      <c r="C336" s="2" t="s">
        <v>1</v>
      </c>
      <c r="D336" s="2" t="s">
        <v>0</v>
      </c>
      <c r="E336" s="2" t="s">
        <v>9791</v>
      </c>
      <c r="F336" s="2" t="s">
        <v>9792</v>
      </c>
      <c r="G336" s="32">
        <v>4365</v>
      </c>
      <c r="H336" s="36">
        <v>4365</v>
      </c>
      <c r="I336" s="37" t="s">
        <v>3904</v>
      </c>
      <c r="J336" s="31" t="s">
        <v>3905</v>
      </c>
      <c r="K336" s="2">
        <v>0</v>
      </c>
      <c r="L336" s="2">
        <v>0</v>
      </c>
      <c r="M336" s="31">
        <v>50</v>
      </c>
      <c r="N336" s="2">
        <v>6.5</v>
      </c>
      <c r="O336" s="2">
        <v>0</v>
      </c>
      <c r="P336" s="2">
        <v>0</v>
      </c>
      <c r="Q336" s="31">
        <v>56.5</v>
      </c>
      <c r="S336" s="2" t="s">
        <v>1</v>
      </c>
      <c r="T336" t="str">
        <f>IF(Tabla2[[#This Row],[SERIE ]]="22SD004C","BODEGA",IF(Tabla2[[#This Row],[SERIE ]]="21DS000T","CASA MATRIZ","SUCURSAL"))</f>
        <v>SUCURSAL</v>
      </c>
    </row>
    <row r="337" spans="1:20" ht="15.75" hidden="1" thickBot="1" x14ac:dyDescent="0.3">
      <c r="A337" t="s">
        <v>8792</v>
      </c>
      <c r="B337" s="38">
        <v>45616</v>
      </c>
      <c r="C337" s="2" t="s">
        <v>1</v>
      </c>
      <c r="D337" s="2" t="s">
        <v>0</v>
      </c>
      <c r="E337" s="2" t="s">
        <v>9791</v>
      </c>
      <c r="F337" s="2" t="s">
        <v>9792</v>
      </c>
      <c r="G337" s="32">
        <v>4364</v>
      </c>
      <c r="H337" s="36">
        <v>4364</v>
      </c>
      <c r="I337" s="37" t="s">
        <v>44</v>
      </c>
      <c r="J337" s="31" t="s">
        <v>4508</v>
      </c>
      <c r="K337" s="2">
        <v>0</v>
      </c>
      <c r="L337" s="2">
        <v>0</v>
      </c>
      <c r="M337" s="31">
        <v>35.4</v>
      </c>
      <c r="N337" s="2">
        <v>4.6020000000000003</v>
      </c>
      <c r="O337" s="2">
        <v>0</v>
      </c>
      <c r="P337" s="2">
        <v>0</v>
      </c>
      <c r="Q337" s="31">
        <v>40.001999999999995</v>
      </c>
      <c r="S337" s="2" t="s">
        <v>1</v>
      </c>
      <c r="T337" t="str">
        <f>IF(Tabla2[[#This Row],[SERIE ]]="22SD004C","BODEGA",IF(Tabla2[[#This Row],[SERIE ]]="21DS000T","CASA MATRIZ","SUCURSAL"))</f>
        <v>SUCURSAL</v>
      </c>
    </row>
    <row r="338" spans="1:20" ht="15.75" hidden="1" thickBot="1" x14ac:dyDescent="0.3">
      <c r="A338" t="s">
        <v>8792</v>
      </c>
      <c r="B338" s="38">
        <v>45616</v>
      </c>
      <c r="C338" s="2" t="s">
        <v>1</v>
      </c>
      <c r="D338" s="2" t="s">
        <v>0</v>
      </c>
      <c r="E338" s="2" t="s">
        <v>9791</v>
      </c>
      <c r="F338" s="2" t="s">
        <v>9792</v>
      </c>
      <c r="G338" s="32">
        <v>4363</v>
      </c>
      <c r="H338" s="36">
        <v>4363</v>
      </c>
      <c r="I338" s="37" t="s">
        <v>9818</v>
      </c>
      <c r="J338" s="31" t="s">
        <v>9819</v>
      </c>
      <c r="K338" s="2">
        <v>0</v>
      </c>
      <c r="L338" s="2">
        <v>0</v>
      </c>
      <c r="M338" s="31">
        <v>125</v>
      </c>
      <c r="N338" s="2">
        <v>16.25</v>
      </c>
      <c r="O338" s="2">
        <v>0</v>
      </c>
      <c r="P338" s="2">
        <v>0</v>
      </c>
      <c r="Q338" s="31">
        <v>141.25</v>
      </c>
      <c r="S338" s="2" t="s">
        <v>1</v>
      </c>
      <c r="T338" t="str">
        <f>IF(Tabla2[[#This Row],[SERIE ]]="22SD004C","BODEGA",IF(Tabla2[[#This Row],[SERIE ]]="21DS000T","CASA MATRIZ","SUCURSAL"))</f>
        <v>SUCURSAL</v>
      </c>
    </row>
    <row r="339" spans="1:20" ht="15.75" hidden="1" thickBot="1" x14ac:dyDescent="0.3">
      <c r="A339" t="s">
        <v>8792</v>
      </c>
      <c r="B339" s="38">
        <v>45616</v>
      </c>
      <c r="C339" s="2" t="s">
        <v>1</v>
      </c>
      <c r="D339" s="2" t="s">
        <v>0</v>
      </c>
      <c r="E339" s="2" t="s">
        <v>9791</v>
      </c>
      <c r="F339" s="2" t="s">
        <v>9792</v>
      </c>
      <c r="G339" s="32">
        <v>4362</v>
      </c>
      <c r="H339" s="36">
        <v>4362</v>
      </c>
      <c r="I339" s="37" t="s">
        <v>47</v>
      </c>
      <c r="J339" s="31" t="s">
        <v>2808</v>
      </c>
      <c r="K339" s="2">
        <v>0</v>
      </c>
      <c r="L339" s="2">
        <v>0</v>
      </c>
      <c r="M339" s="31">
        <v>36</v>
      </c>
      <c r="N339" s="2">
        <v>4.68</v>
      </c>
      <c r="O339" s="2">
        <v>0</v>
      </c>
      <c r="P339" s="2">
        <v>0</v>
      </c>
      <c r="Q339" s="31">
        <v>40.68</v>
      </c>
      <c r="S339" s="2" t="s">
        <v>1</v>
      </c>
      <c r="T339" t="str">
        <f>IF(Tabla2[[#This Row],[SERIE ]]="22SD004C","BODEGA",IF(Tabla2[[#This Row],[SERIE ]]="21DS000T","CASA MATRIZ","SUCURSAL"))</f>
        <v>SUCURSAL</v>
      </c>
    </row>
    <row r="340" spans="1:20" ht="15.75" hidden="1" thickBot="1" x14ac:dyDescent="0.3">
      <c r="A340" t="s">
        <v>8792</v>
      </c>
      <c r="B340" s="38">
        <v>45616</v>
      </c>
      <c r="C340" s="2" t="s">
        <v>1</v>
      </c>
      <c r="D340" s="2" t="s">
        <v>0</v>
      </c>
      <c r="E340" s="2" t="s">
        <v>9791</v>
      </c>
      <c r="F340" s="2" t="s">
        <v>9792</v>
      </c>
      <c r="G340" s="32">
        <v>4361</v>
      </c>
      <c r="H340" s="36">
        <v>4361</v>
      </c>
      <c r="I340" s="37" t="s">
        <v>47</v>
      </c>
      <c r="J340" s="31" t="s">
        <v>2808</v>
      </c>
      <c r="K340" s="2">
        <v>0</v>
      </c>
      <c r="L340" s="2">
        <v>0</v>
      </c>
      <c r="M340" s="31">
        <v>25</v>
      </c>
      <c r="N340" s="2">
        <v>3.25</v>
      </c>
      <c r="O340" s="2">
        <v>0</v>
      </c>
      <c r="P340" s="2">
        <v>0</v>
      </c>
      <c r="Q340" s="31">
        <v>28.25</v>
      </c>
      <c r="S340" s="2" t="s">
        <v>1</v>
      </c>
      <c r="T340" t="str">
        <f>IF(Tabla2[[#This Row],[SERIE ]]="22SD004C","BODEGA",IF(Tabla2[[#This Row],[SERIE ]]="21DS000T","CASA MATRIZ","SUCURSAL"))</f>
        <v>SUCURSAL</v>
      </c>
    </row>
    <row r="341" spans="1:20" ht="15.75" hidden="1" thickBot="1" x14ac:dyDescent="0.3">
      <c r="A341" t="s">
        <v>8792</v>
      </c>
      <c r="B341" s="38">
        <v>45616</v>
      </c>
      <c r="C341" s="2" t="s">
        <v>1</v>
      </c>
      <c r="D341" s="2" t="s">
        <v>0</v>
      </c>
      <c r="E341" s="2" t="s">
        <v>9791</v>
      </c>
      <c r="F341" s="2" t="s">
        <v>9792</v>
      </c>
      <c r="G341" s="32">
        <v>4360</v>
      </c>
      <c r="H341" s="36">
        <v>4360</v>
      </c>
      <c r="I341" s="37" t="s">
        <v>9868</v>
      </c>
      <c r="J341" s="31" t="s">
        <v>9826</v>
      </c>
      <c r="K341" s="2">
        <v>0</v>
      </c>
      <c r="L341" s="2">
        <v>0</v>
      </c>
      <c r="M341" s="31">
        <v>84.96</v>
      </c>
      <c r="N341" s="2">
        <v>11.0448</v>
      </c>
      <c r="O341" s="2">
        <v>0</v>
      </c>
      <c r="P341" s="2">
        <v>0</v>
      </c>
      <c r="Q341" s="31">
        <v>96.004799999999989</v>
      </c>
      <c r="S341" s="2" t="s">
        <v>1</v>
      </c>
      <c r="T341" t="str">
        <f>IF(Tabla2[[#This Row],[SERIE ]]="22SD004C","BODEGA",IF(Tabla2[[#This Row],[SERIE ]]="21DS000T","CASA MATRIZ","SUCURSAL"))</f>
        <v>SUCURSAL</v>
      </c>
    </row>
    <row r="342" spans="1:20" ht="15.75" hidden="1" thickBot="1" x14ac:dyDescent="0.3">
      <c r="A342" t="s">
        <v>8792</v>
      </c>
      <c r="B342" s="38">
        <v>45616</v>
      </c>
      <c r="C342" s="2" t="s">
        <v>1</v>
      </c>
      <c r="D342" s="2" t="s">
        <v>0</v>
      </c>
      <c r="E342" s="2" t="s">
        <v>9791</v>
      </c>
      <c r="F342" s="2" t="s">
        <v>9792</v>
      </c>
      <c r="G342" s="32">
        <v>4359</v>
      </c>
      <c r="H342" s="36">
        <v>4359</v>
      </c>
      <c r="I342" s="37" t="s">
        <v>9868</v>
      </c>
      <c r="J342" s="31" t="s">
        <v>9826</v>
      </c>
      <c r="K342" s="2">
        <v>0</v>
      </c>
      <c r="L342" s="2">
        <v>0</v>
      </c>
      <c r="M342" s="31">
        <v>66.400000000000006</v>
      </c>
      <c r="N342" s="2">
        <v>8.6320000000000014</v>
      </c>
      <c r="O342" s="2">
        <v>0</v>
      </c>
      <c r="P342" s="2">
        <v>0</v>
      </c>
      <c r="Q342" s="31">
        <v>75.032000000000011</v>
      </c>
      <c r="S342" s="2" t="s">
        <v>1</v>
      </c>
      <c r="T342" t="str">
        <f>IF(Tabla2[[#This Row],[SERIE ]]="22SD004C","BODEGA",IF(Tabla2[[#This Row],[SERIE ]]="21DS000T","CASA MATRIZ","SUCURSAL"))</f>
        <v>SUCURSAL</v>
      </c>
    </row>
    <row r="343" spans="1:20" ht="15.75" hidden="1" thickBot="1" x14ac:dyDescent="0.3">
      <c r="A343" t="s">
        <v>8792</v>
      </c>
      <c r="B343" s="38">
        <v>45616</v>
      </c>
      <c r="C343" s="2" t="s">
        <v>1</v>
      </c>
      <c r="D343" s="2" t="s">
        <v>0</v>
      </c>
      <c r="E343" s="2" t="s">
        <v>9791</v>
      </c>
      <c r="F343" s="2" t="s">
        <v>9792</v>
      </c>
      <c r="G343" s="32">
        <v>4358</v>
      </c>
      <c r="H343" s="36">
        <v>4358</v>
      </c>
      <c r="I343" s="37" t="s">
        <v>9891</v>
      </c>
      <c r="J343" s="31" t="s">
        <v>9892</v>
      </c>
      <c r="K343" s="2">
        <v>0</v>
      </c>
      <c r="L343" s="2">
        <v>0</v>
      </c>
      <c r="M343" s="31">
        <v>35</v>
      </c>
      <c r="N343" s="2">
        <v>4.55</v>
      </c>
      <c r="O343" s="2">
        <v>0</v>
      </c>
      <c r="P343" s="2">
        <v>0</v>
      </c>
      <c r="Q343" s="31">
        <v>39.549999999999997</v>
      </c>
      <c r="S343" s="2" t="s">
        <v>1</v>
      </c>
      <c r="T343" t="str">
        <f>IF(Tabla2[[#This Row],[SERIE ]]="22SD004C","BODEGA",IF(Tabla2[[#This Row],[SERIE ]]="21DS000T","CASA MATRIZ","SUCURSAL"))</f>
        <v>SUCURSAL</v>
      </c>
    </row>
    <row r="344" spans="1:20" ht="15.75" hidden="1" thickBot="1" x14ac:dyDescent="0.3">
      <c r="A344" t="s">
        <v>8792</v>
      </c>
      <c r="B344" s="38">
        <v>45615</v>
      </c>
      <c r="C344" s="2" t="s">
        <v>1</v>
      </c>
      <c r="D344" s="2" t="s">
        <v>0</v>
      </c>
      <c r="E344" s="2" t="s">
        <v>9791</v>
      </c>
      <c r="F344" s="2" t="s">
        <v>9792</v>
      </c>
      <c r="G344" s="32">
        <v>4357</v>
      </c>
      <c r="H344" s="36">
        <v>4357</v>
      </c>
      <c r="I344" s="37" t="s">
        <v>9891</v>
      </c>
      <c r="J344" s="31" t="s">
        <v>9892</v>
      </c>
      <c r="K344" s="2">
        <v>0</v>
      </c>
      <c r="L344" s="2">
        <v>0</v>
      </c>
      <c r="M344" s="31">
        <v>19.25</v>
      </c>
      <c r="N344" s="2">
        <v>2.5024999999999999</v>
      </c>
      <c r="O344" s="2">
        <v>0</v>
      </c>
      <c r="P344" s="2">
        <v>0</v>
      </c>
      <c r="Q344" s="31">
        <v>21.752500000000001</v>
      </c>
      <c r="S344" s="2" t="s">
        <v>1</v>
      </c>
      <c r="T344" t="str">
        <f>IF(Tabla2[[#This Row],[SERIE ]]="22SD004C","BODEGA",IF(Tabla2[[#This Row],[SERIE ]]="21DS000T","CASA MATRIZ","SUCURSAL"))</f>
        <v>SUCURSAL</v>
      </c>
    </row>
    <row r="345" spans="1:20" ht="15.75" hidden="1" thickBot="1" x14ac:dyDescent="0.3">
      <c r="A345" t="s">
        <v>8792</v>
      </c>
      <c r="B345" s="38">
        <v>45615</v>
      </c>
      <c r="C345" s="2" t="s">
        <v>1</v>
      </c>
      <c r="D345" s="2" t="s">
        <v>0</v>
      </c>
      <c r="E345" s="2" t="s">
        <v>9791</v>
      </c>
      <c r="F345" s="2" t="s">
        <v>9792</v>
      </c>
      <c r="G345" s="32">
        <v>4356</v>
      </c>
      <c r="H345" s="36">
        <v>4356</v>
      </c>
      <c r="I345" s="37" t="s">
        <v>9809</v>
      </c>
      <c r="J345" s="31" t="s">
        <v>9810</v>
      </c>
      <c r="K345" s="2">
        <v>0</v>
      </c>
      <c r="L345" s="2">
        <v>0</v>
      </c>
      <c r="M345" s="31">
        <v>30.84</v>
      </c>
      <c r="N345" s="2">
        <v>4.0091999999999999</v>
      </c>
      <c r="O345" s="2">
        <v>0</v>
      </c>
      <c r="P345" s="2">
        <v>0</v>
      </c>
      <c r="Q345" s="31">
        <v>34.849199999999996</v>
      </c>
      <c r="S345" s="2" t="s">
        <v>1</v>
      </c>
      <c r="T345" t="str">
        <f>IF(Tabla2[[#This Row],[SERIE ]]="22SD004C","BODEGA",IF(Tabla2[[#This Row],[SERIE ]]="21DS000T","CASA MATRIZ","SUCURSAL"))</f>
        <v>SUCURSAL</v>
      </c>
    </row>
    <row r="346" spans="1:20" ht="15.75" hidden="1" thickBot="1" x14ac:dyDescent="0.3">
      <c r="A346" t="s">
        <v>8792</v>
      </c>
      <c r="B346" s="38">
        <v>45615</v>
      </c>
      <c r="C346" s="2" t="s">
        <v>1</v>
      </c>
      <c r="D346" s="2" t="s">
        <v>0</v>
      </c>
      <c r="E346" s="2" t="s">
        <v>9791</v>
      </c>
      <c r="F346" s="2" t="s">
        <v>9792</v>
      </c>
      <c r="G346" s="32">
        <v>4355</v>
      </c>
      <c r="H346" s="36">
        <v>4355</v>
      </c>
      <c r="I346" s="37" t="s">
        <v>47</v>
      </c>
      <c r="J346" s="31" t="s">
        <v>2808</v>
      </c>
      <c r="K346" s="2">
        <v>0</v>
      </c>
      <c r="L346" s="2">
        <v>0</v>
      </c>
      <c r="M346" s="31">
        <v>253.1</v>
      </c>
      <c r="N346" s="2">
        <v>32.902999999999999</v>
      </c>
      <c r="O346" s="2">
        <v>0</v>
      </c>
      <c r="P346" s="2">
        <v>0</v>
      </c>
      <c r="Q346" s="31">
        <v>286.00299999999999</v>
      </c>
      <c r="S346" s="2" t="s">
        <v>1</v>
      </c>
      <c r="T346" t="str">
        <f>IF(Tabla2[[#This Row],[SERIE ]]="22SD004C","BODEGA",IF(Tabla2[[#This Row],[SERIE ]]="21DS000T","CASA MATRIZ","SUCURSAL"))</f>
        <v>SUCURSAL</v>
      </c>
    </row>
    <row r="347" spans="1:20" ht="15.75" hidden="1" thickBot="1" x14ac:dyDescent="0.3">
      <c r="A347" t="s">
        <v>8792</v>
      </c>
      <c r="B347" s="38">
        <v>45615</v>
      </c>
      <c r="C347" s="2" t="s">
        <v>1</v>
      </c>
      <c r="D347" s="2" t="s">
        <v>0</v>
      </c>
      <c r="E347" s="2" t="s">
        <v>9791</v>
      </c>
      <c r="F347" s="2" t="s">
        <v>9792</v>
      </c>
      <c r="G347" s="32">
        <v>4354</v>
      </c>
      <c r="H347" s="36">
        <v>4354</v>
      </c>
      <c r="I347" s="37" t="s">
        <v>47</v>
      </c>
      <c r="J347" s="31" t="s">
        <v>2808</v>
      </c>
      <c r="K347" s="2">
        <v>0</v>
      </c>
      <c r="L347" s="2">
        <v>0</v>
      </c>
      <c r="M347" s="31">
        <v>2030</v>
      </c>
      <c r="N347" s="2">
        <v>263.90000000000003</v>
      </c>
      <c r="O347" s="2">
        <v>0</v>
      </c>
      <c r="P347" s="2">
        <v>0</v>
      </c>
      <c r="Q347" s="31">
        <v>2293.9</v>
      </c>
      <c r="S347" s="2" t="s">
        <v>1</v>
      </c>
      <c r="T347" t="str">
        <f>IF(Tabla2[[#This Row],[SERIE ]]="22SD004C","BODEGA",IF(Tabla2[[#This Row],[SERIE ]]="21DS000T","CASA MATRIZ","SUCURSAL"))</f>
        <v>SUCURSAL</v>
      </c>
    </row>
    <row r="348" spans="1:20" ht="15.75" hidden="1" thickBot="1" x14ac:dyDescent="0.3">
      <c r="A348" t="s">
        <v>8792</v>
      </c>
      <c r="B348" s="38">
        <v>45615</v>
      </c>
      <c r="C348" s="2" t="s">
        <v>1</v>
      </c>
      <c r="D348" s="2" t="s">
        <v>0</v>
      </c>
      <c r="E348" s="2" t="s">
        <v>9791</v>
      </c>
      <c r="F348" s="2" t="s">
        <v>9792</v>
      </c>
      <c r="G348" s="32">
        <v>4353</v>
      </c>
      <c r="H348" s="36">
        <v>4353</v>
      </c>
      <c r="I348" s="37" t="s">
        <v>46</v>
      </c>
      <c r="J348" s="31" t="s">
        <v>6010</v>
      </c>
      <c r="K348" s="2">
        <v>0</v>
      </c>
      <c r="L348" s="2">
        <v>0</v>
      </c>
      <c r="M348" s="31">
        <v>358</v>
      </c>
      <c r="N348" s="2">
        <v>46.54</v>
      </c>
      <c r="O348" s="2">
        <v>0</v>
      </c>
      <c r="P348" s="2">
        <v>0</v>
      </c>
      <c r="Q348" s="31">
        <v>404.54</v>
      </c>
      <c r="S348" s="2" t="s">
        <v>1</v>
      </c>
      <c r="T348" t="str">
        <f>IF(Tabla2[[#This Row],[SERIE ]]="22SD004C","BODEGA",IF(Tabla2[[#This Row],[SERIE ]]="21DS000T","CASA MATRIZ","SUCURSAL"))</f>
        <v>SUCURSAL</v>
      </c>
    </row>
    <row r="349" spans="1:20" ht="15.75" hidden="1" thickBot="1" x14ac:dyDescent="0.3">
      <c r="A349" t="s">
        <v>8792</v>
      </c>
      <c r="B349" s="38">
        <v>45615</v>
      </c>
      <c r="C349" s="2" t="s">
        <v>1</v>
      </c>
      <c r="D349" s="2" t="s">
        <v>0</v>
      </c>
      <c r="E349" s="2" t="s">
        <v>9791</v>
      </c>
      <c r="F349" s="2" t="s">
        <v>9792</v>
      </c>
      <c r="G349" s="32">
        <v>4352</v>
      </c>
      <c r="H349" s="36">
        <v>4352</v>
      </c>
      <c r="I349" s="37" t="s">
        <v>10099</v>
      </c>
      <c r="J349" s="31" t="s">
        <v>10100</v>
      </c>
      <c r="K349" s="2">
        <v>0</v>
      </c>
      <c r="L349" s="2">
        <v>0</v>
      </c>
      <c r="M349" s="31">
        <v>17.7</v>
      </c>
      <c r="N349" s="2">
        <v>2.3010000000000002</v>
      </c>
      <c r="O349" s="2">
        <v>0</v>
      </c>
      <c r="P349" s="2">
        <v>0</v>
      </c>
      <c r="Q349" s="31">
        <v>20.000999999999998</v>
      </c>
      <c r="S349" s="2" t="s">
        <v>1</v>
      </c>
      <c r="T349" t="str">
        <f>IF(Tabla2[[#This Row],[SERIE ]]="22SD004C","BODEGA",IF(Tabla2[[#This Row],[SERIE ]]="21DS000T","CASA MATRIZ","SUCURSAL"))</f>
        <v>SUCURSAL</v>
      </c>
    </row>
    <row r="350" spans="1:20" ht="15.75" hidden="1" thickBot="1" x14ac:dyDescent="0.3">
      <c r="A350" t="s">
        <v>8792</v>
      </c>
      <c r="B350" s="38">
        <v>45615</v>
      </c>
      <c r="C350" s="2" t="s">
        <v>1</v>
      </c>
      <c r="D350" s="2" t="s">
        <v>0</v>
      </c>
      <c r="E350" s="2" t="s">
        <v>9791</v>
      </c>
      <c r="F350" s="2" t="s">
        <v>9792</v>
      </c>
      <c r="G350" s="32">
        <v>4351</v>
      </c>
      <c r="H350" s="36">
        <v>4351</v>
      </c>
      <c r="I350" s="37" t="s">
        <v>7473</v>
      </c>
      <c r="J350" s="31" t="s">
        <v>7472</v>
      </c>
      <c r="K350" s="2">
        <v>0</v>
      </c>
      <c r="L350" s="2">
        <v>0</v>
      </c>
      <c r="M350" s="31">
        <v>0</v>
      </c>
      <c r="N350" s="2">
        <v>0</v>
      </c>
      <c r="O350" s="2">
        <v>0</v>
      </c>
      <c r="P350" s="2">
        <v>0</v>
      </c>
      <c r="Q350" s="31">
        <v>0</v>
      </c>
      <c r="S350" s="2" t="s">
        <v>1</v>
      </c>
      <c r="T350" t="str">
        <f>IF(Tabla2[[#This Row],[SERIE ]]="22SD004C","BODEGA",IF(Tabla2[[#This Row],[SERIE ]]="21DS000T","CASA MATRIZ","SUCURSAL"))</f>
        <v>SUCURSAL</v>
      </c>
    </row>
    <row r="351" spans="1:20" ht="15.75" hidden="1" thickBot="1" x14ac:dyDescent="0.3">
      <c r="A351" t="s">
        <v>8792</v>
      </c>
      <c r="B351" s="38">
        <v>45615</v>
      </c>
      <c r="C351" s="2" t="s">
        <v>1</v>
      </c>
      <c r="D351" s="2" t="s">
        <v>0</v>
      </c>
      <c r="E351" s="2" t="s">
        <v>9791</v>
      </c>
      <c r="F351" s="2" t="s">
        <v>9792</v>
      </c>
      <c r="G351" s="32">
        <v>4350</v>
      </c>
      <c r="H351" s="36">
        <v>4350</v>
      </c>
      <c r="I351" s="37" t="s">
        <v>9961</v>
      </c>
      <c r="J351" s="31" t="s">
        <v>9944</v>
      </c>
      <c r="K351" s="2">
        <v>0</v>
      </c>
      <c r="L351" s="2">
        <v>0</v>
      </c>
      <c r="M351" s="31">
        <v>3.89</v>
      </c>
      <c r="N351" s="2">
        <v>0.50570000000000004</v>
      </c>
      <c r="O351" s="2">
        <v>0</v>
      </c>
      <c r="P351" s="2">
        <v>0</v>
      </c>
      <c r="Q351" s="31">
        <v>4.3956999999999997</v>
      </c>
      <c r="S351" s="2" t="s">
        <v>1</v>
      </c>
      <c r="T351" t="str">
        <f>IF(Tabla2[[#This Row],[SERIE ]]="22SD004C","BODEGA",IF(Tabla2[[#This Row],[SERIE ]]="21DS000T","CASA MATRIZ","SUCURSAL"))</f>
        <v>SUCURSAL</v>
      </c>
    </row>
    <row r="352" spans="1:20" ht="15.75" hidden="1" thickBot="1" x14ac:dyDescent="0.3">
      <c r="A352" t="s">
        <v>8792</v>
      </c>
      <c r="B352" s="38">
        <v>45615</v>
      </c>
      <c r="C352" s="2" t="s">
        <v>1</v>
      </c>
      <c r="D352" s="2" t="s">
        <v>0</v>
      </c>
      <c r="E352" s="2" t="s">
        <v>9791</v>
      </c>
      <c r="F352" s="2" t="s">
        <v>9792</v>
      </c>
      <c r="G352" s="32">
        <v>4349</v>
      </c>
      <c r="H352" s="36">
        <v>4349</v>
      </c>
      <c r="I352" s="37"/>
      <c r="J352" s="31" t="s">
        <v>10228</v>
      </c>
      <c r="K352" s="2">
        <v>0</v>
      </c>
      <c r="L352" s="2">
        <v>0</v>
      </c>
      <c r="M352" s="31">
        <v>25</v>
      </c>
      <c r="N352" s="2">
        <v>3.25</v>
      </c>
      <c r="O352" s="2">
        <v>0</v>
      </c>
      <c r="P352" s="2">
        <v>0</v>
      </c>
      <c r="Q352" s="31">
        <v>28.25</v>
      </c>
      <c r="R352" s="2" t="s">
        <v>10217</v>
      </c>
      <c r="S352" s="2" t="s">
        <v>1</v>
      </c>
      <c r="T352" t="str">
        <f>IF(Tabla2[[#This Row],[SERIE ]]="22SD004C","BODEGA",IF(Tabla2[[#This Row],[SERIE ]]="21DS000T","CASA MATRIZ","SUCURSAL"))</f>
        <v>SUCURSAL</v>
      </c>
    </row>
    <row r="353" spans="1:20" ht="15.75" hidden="1" thickBot="1" x14ac:dyDescent="0.3">
      <c r="A353" t="s">
        <v>8792</v>
      </c>
      <c r="B353" s="38">
        <v>45615</v>
      </c>
      <c r="C353" s="2" t="s">
        <v>1</v>
      </c>
      <c r="D353" s="2" t="s">
        <v>0</v>
      </c>
      <c r="E353" s="2" t="s">
        <v>9791</v>
      </c>
      <c r="F353" s="2" t="s">
        <v>9792</v>
      </c>
      <c r="G353" s="32">
        <v>4348</v>
      </c>
      <c r="H353" s="36">
        <v>4348</v>
      </c>
      <c r="I353" s="37"/>
      <c r="J353" s="31" t="s">
        <v>10228</v>
      </c>
      <c r="K353" s="2">
        <v>0</v>
      </c>
      <c r="L353" s="2">
        <v>0</v>
      </c>
      <c r="M353" s="31">
        <v>75.709999999999994</v>
      </c>
      <c r="N353" s="2">
        <v>9.8422999999999998</v>
      </c>
      <c r="O353" s="2">
        <v>0</v>
      </c>
      <c r="P353" s="2">
        <v>0</v>
      </c>
      <c r="Q353" s="31">
        <v>85.552299999999988</v>
      </c>
      <c r="R353" s="2" t="s">
        <v>10217</v>
      </c>
      <c r="S353" s="2" t="s">
        <v>1</v>
      </c>
      <c r="T353" t="str">
        <f>IF(Tabla2[[#This Row],[SERIE ]]="22SD004C","BODEGA",IF(Tabla2[[#This Row],[SERIE ]]="21DS000T","CASA MATRIZ","SUCURSAL"))</f>
        <v>SUCURSAL</v>
      </c>
    </row>
    <row r="354" spans="1:20" ht="15.75" hidden="1" thickBot="1" x14ac:dyDescent="0.3">
      <c r="A354" t="s">
        <v>8792</v>
      </c>
      <c r="B354" s="38">
        <v>45615</v>
      </c>
      <c r="C354" s="2" t="s">
        <v>1</v>
      </c>
      <c r="D354" s="2" t="s">
        <v>0</v>
      </c>
      <c r="E354" s="2" t="s">
        <v>9791</v>
      </c>
      <c r="F354" s="2" t="s">
        <v>9792</v>
      </c>
      <c r="G354" s="32">
        <v>4347</v>
      </c>
      <c r="H354" s="36">
        <v>4347</v>
      </c>
      <c r="I354" s="37" t="s">
        <v>46</v>
      </c>
      <c r="J354" s="31" t="s">
        <v>6010</v>
      </c>
      <c r="K354" s="2">
        <v>0</v>
      </c>
      <c r="L354" s="2">
        <v>0</v>
      </c>
      <c r="M354" s="31">
        <v>85</v>
      </c>
      <c r="N354" s="2">
        <v>11.05</v>
      </c>
      <c r="O354" s="2">
        <v>0</v>
      </c>
      <c r="P354" s="2">
        <v>0</v>
      </c>
      <c r="Q354" s="31">
        <v>96.05</v>
      </c>
      <c r="S354" s="2" t="s">
        <v>1</v>
      </c>
      <c r="T354" t="str">
        <f>IF(Tabla2[[#This Row],[SERIE ]]="22SD004C","BODEGA",IF(Tabla2[[#This Row],[SERIE ]]="21DS000T","CASA MATRIZ","SUCURSAL"))</f>
        <v>SUCURSAL</v>
      </c>
    </row>
    <row r="355" spans="1:20" ht="15.75" hidden="1" thickBot="1" x14ac:dyDescent="0.3">
      <c r="A355" t="s">
        <v>8792</v>
      </c>
      <c r="B355" s="38">
        <v>45615</v>
      </c>
      <c r="C355" s="2" t="s">
        <v>1</v>
      </c>
      <c r="D355" s="2" t="s">
        <v>0</v>
      </c>
      <c r="E355" s="2" t="s">
        <v>9791</v>
      </c>
      <c r="F355" s="2" t="s">
        <v>9792</v>
      </c>
      <c r="G355" s="32">
        <v>4346</v>
      </c>
      <c r="H355" s="36">
        <v>4346</v>
      </c>
      <c r="I355" s="37" t="s">
        <v>46</v>
      </c>
      <c r="J355" s="31" t="s">
        <v>6010</v>
      </c>
      <c r="K355" s="2">
        <v>0</v>
      </c>
      <c r="L355" s="2">
        <v>0</v>
      </c>
      <c r="M355" s="31">
        <v>84</v>
      </c>
      <c r="N355" s="2">
        <v>10.92</v>
      </c>
      <c r="O355" s="2">
        <v>0</v>
      </c>
      <c r="P355" s="2">
        <v>0</v>
      </c>
      <c r="Q355" s="31">
        <v>94.92</v>
      </c>
      <c r="S355" s="2" t="s">
        <v>1</v>
      </c>
      <c r="T355" t="str">
        <f>IF(Tabla2[[#This Row],[SERIE ]]="22SD004C","BODEGA",IF(Tabla2[[#This Row],[SERIE ]]="21DS000T","CASA MATRIZ","SUCURSAL"))</f>
        <v>SUCURSAL</v>
      </c>
    </row>
    <row r="356" spans="1:20" ht="15.75" hidden="1" thickBot="1" x14ac:dyDescent="0.3">
      <c r="A356" t="s">
        <v>8792</v>
      </c>
      <c r="B356" s="38">
        <v>45615</v>
      </c>
      <c r="C356" s="2" t="s">
        <v>1</v>
      </c>
      <c r="D356" s="2" t="s">
        <v>0</v>
      </c>
      <c r="E356" s="2" t="s">
        <v>9791</v>
      </c>
      <c r="F356" s="2" t="s">
        <v>9792</v>
      </c>
      <c r="G356" s="32">
        <v>4345</v>
      </c>
      <c r="H356" s="36">
        <v>4345</v>
      </c>
      <c r="I356" s="37" t="s">
        <v>46</v>
      </c>
      <c r="J356" s="31" t="s">
        <v>6010</v>
      </c>
      <c r="K356" s="2">
        <v>0</v>
      </c>
      <c r="L356" s="2">
        <v>0</v>
      </c>
      <c r="M356" s="31">
        <v>60</v>
      </c>
      <c r="N356" s="2">
        <v>7.8000000000000007</v>
      </c>
      <c r="O356" s="2">
        <v>0</v>
      </c>
      <c r="P356" s="2">
        <v>0</v>
      </c>
      <c r="Q356" s="31">
        <v>67.8</v>
      </c>
      <c r="S356" s="2" t="s">
        <v>1</v>
      </c>
      <c r="T356" t="str">
        <f>IF(Tabla2[[#This Row],[SERIE ]]="22SD004C","BODEGA",IF(Tabla2[[#This Row],[SERIE ]]="21DS000T","CASA MATRIZ","SUCURSAL"))</f>
        <v>SUCURSAL</v>
      </c>
    </row>
    <row r="357" spans="1:20" ht="15.75" hidden="1" thickBot="1" x14ac:dyDescent="0.3">
      <c r="A357" t="s">
        <v>8792</v>
      </c>
      <c r="B357" s="38">
        <v>45615</v>
      </c>
      <c r="C357" s="2" t="s">
        <v>1</v>
      </c>
      <c r="D357" s="2" t="s">
        <v>0</v>
      </c>
      <c r="E357" s="2" t="s">
        <v>9791</v>
      </c>
      <c r="F357" s="2" t="s">
        <v>9792</v>
      </c>
      <c r="G357" s="32">
        <v>4344</v>
      </c>
      <c r="H357" s="36">
        <v>4344</v>
      </c>
      <c r="I357" s="37" t="s">
        <v>3581</v>
      </c>
      <c r="J357" s="31" t="s">
        <v>3582</v>
      </c>
      <c r="K357" s="2">
        <v>0</v>
      </c>
      <c r="L357" s="2">
        <v>0</v>
      </c>
      <c r="M357" s="31">
        <v>64.78</v>
      </c>
      <c r="N357" s="2">
        <v>8.4214000000000002</v>
      </c>
      <c r="O357" s="2">
        <v>0</v>
      </c>
      <c r="P357" s="2">
        <v>0</v>
      </c>
      <c r="Q357" s="31">
        <v>73.201400000000007</v>
      </c>
      <c r="S357" s="2" t="s">
        <v>1</v>
      </c>
      <c r="T357" t="str">
        <f>IF(Tabla2[[#This Row],[SERIE ]]="22SD004C","BODEGA",IF(Tabla2[[#This Row],[SERIE ]]="21DS000T","CASA MATRIZ","SUCURSAL"))</f>
        <v>SUCURSAL</v>
      </c>
    </row>
    <row r="358" spans="1:20" ht="15.75" hidden="1" thickBot="1" x14ac:dyDescent="0.3">
      <c r="A358" t="s">
        <v>8792</v>
      </c>
      <c r="B358" s="38">
        <v>45614</v>
      </c>
      <c r="C358" s="2" t="s">
        <v>1</v>
      </c>
      <c r="D358" s="2" t="s">
        <v>0</v>
      </c>
      <c r="E358" s="2" t="s">
        <v>9791</v>
      </c>
      <c r="F358" s="2" t="s">
        <v>9792</v>
      </c>
      <c r="G358" s="32">
        <v>4343</v>
      </c>
      <c r="H358" s="36">
        <v>4343</v>
      </c>
      <c r="I358" s="37" t="s">
        <v>49</v>
      </c>
      <c r="J358" s="31" t="s">
        <v>2228</v>
      </c>
      <c r="K358" s="2">
        <v>0</v>
      </c>
      <c r="L358" s="2">
        <v>0</v>
      </c>
      <c r="M358" s="31">
        <v>360</v>
      </c>
      <c r="N358" s="2">
        <v>46.800000000000004</v>
      </c>
      <c r="O358" s="2">
        <v>0</v>
      </c>
      <c r="P358" s="2">
        <v>0</v>
      </c>
      <c r="Q358" s="31">
        <v>406.8</v>
      </c>
      <c r="S358" s="2" t="s">
        <v>1</v>
      </c>
      <c r="T358" t="str">
        <f>IF(Tabla2[[#This Row],[SERIE ]]="22SD004C","BODEGA",IF(Tabla2[[#This Row],[SERIE ]]="21DS000T","CASA MATRIZ","SUCURSAL"))</f>
        <v>SUCURSAL</v>
      </c>
    </row>
    <row r="359" spans="1:20" ht="15.75" hidden="1" thickBot="1" x14ac:dyDescent="0.3">
      <c r="A359" t="s">
        <v>8792</v>
      </c>
      <c r="B359" s="38">
        <v>45614</v>
      </c>
      <c r="C359" s="2" t="s">
        <v>1</v>
      </c>
      <c r="D359" s="2" t="s">
        <v>0</v>
      </c>
      <c r="E359" s="2" t="s">
        <v>9791</v>
      </c>
      <c r="F359" s="2" t="s">
        <v>9792</v>
      </c>
      <c r="G359" s="32">
        <v>4342</v>
      </c>
      <c r="H359" s="36">
        <v>4342</v>
      </c>
      <c r="I359" s="37" t="s">
        <v>49</v>
      </c>
      <c r="J359" s="31" t="s">
        <v>2228</v>
      </c>
      <c r="K359" s="2">
        <v>0</v>
      </c>
      <c r="L359" s="2">
        <v>0</v>
      </c>
      <c r="M359" s="31">
        <v>340</v>
      </c>
      <c r="N359" s="2">
        <v>44.2</v>
      </c>
      <c r="O359" s="2">
        <v>0</v>
      </c>
      <c r="P359" s="2">
        <v>0</v>
      </c>
      <c r="Q359" s="31">
        <v>384.2</v>
      </c>
      <c r="S359" s="2" t="s">
        <v>1</v>
      </c>
      <c r="T359" t="str">
        <f>IF(Tabla2[[#This Row],[SERIE ]]="22SD004C","BODEGA",IF(Tabla2[[#This Row],[SERIE ]]="21DS000T","CASA MATRIZ","SUCURSAL"))</f>
        <v>SUCURSAL</v>
      </c>
    </row>
    <row r="360" spans="1:20" ht="15.75" hidden="1" thickBot="1" x14ac:dyDescent="0.3">
      <c r="A360" t="s">
        <v>8792</v>
      </c>
      <c r="B360" s="38">
        <v>45614</v>
      </c>
      <c r="C360" s="2" t="s">
        <v>1</v>
      </c>
      <c r="D360" s="2" t="s">
        <v>0</v>
      </c>
      <c r="E360" s="2" t="s">
        <v>9791</v>
      </c>
      <c r="F360" s="2" t="s">
        <v>9792</v>
      </c>
      <c r="G360" s="32">
        <v>4341</v>
      </c>
      <c r="H360" s="36">
        <v>4341</v>
      </c>
      <c r="I360" s="37" t="s">
        <v>9868</v>
      </c>
      <c r="J360" s="31" t="s">
        <v>9826</v>
      </c>
      <c r="K360" s="2">
        <v>0</v>
      </c>
      <c r="L360" s="2">
        <v>0</v>
      </c>
      <c r="M360" s="31">
        <v>12.39</v>
      </c>
      <c r="N360" s="2">
        <v>1.6107</v>
      </c>
      <c r="O360" s="2">
        <v>0</v>
      </c>
      <c r="P360" s="2">
        <v>0</v>
      </c>
      <c r="Q360" s="31">
        <v>14.0007</v>
      </c>
      <c r="S360" s="2" t="s">
        <v>1</v>
      </c>
      <c r="T360" t="str">
        <f>IF(Tabla2[[#This Row],[SERIE ]]="22SD004C","BODEGA",IF(Tabla2[[#This Row],[SERIE ]]="21DS000T","CASA MATRIZ","SUCURSAL"))</f>
        <v>SUCURSAL</v>
      </c>
    </row>
    <row r="361" spans="1:20" ht="15.75" hidden="1" thickBot="1" x14ac:dyDescent="0.3">
      <c r="A361" t="s">
        <v>8792</v>
      </c>
      <c r="B361" s="38">
        <v>45614</v>
      </c>
      <c r="C361" s="2" t="s">
        <v>1</v>
      </c>
      <c r="D361" s="2" t="s">
        <v>0</v>
      </c>
      <c r="E361" s="2" t="s">
        <v>9791</v>
      </c>
      <c r="F361" s="2" t="s">
        <v>9792</v>
      </c>
      <c r="G361" s="32">
        <v>4340</v>
      </c>
      <c r="H361" s="36">
        <v>4340</v>
      </c>
      <c r="I361" s="37" t="s">
        <v>9961</v>
      </c>
      <c r="J361" s="31" t="s">
        <v>9944</v>
      </c>
      <c r="K361" s="2">
        <v>0</v>
      </c>
      <c r="L361" s="2">
        <v>0</v>
      </c>
      <c r="M361" s="31">
        <v>19</v>
      </c>
      <c r="N361" s="2">
        <v>2.4700000000000002</v>
      </c>
      <c r="O361" s="2">
        <v>0</v>
      </c>
      <c r="P361" s="2">
        <v>0</v>
      </c>
      <c r="Q361" s="31">
        <v>21.47</v>
      </c>
      <c r="S361" s="2" t="s">
        <v>1</v>
      </c>
      <c r="T361" t="str">
        <f>IF(Tabla2[[#This Row],[SERIE ]]="22SD004C","BODEGA",IF(Tabla2[[#This Row],[SERIE ]]="21DS000T","CASA MATRIZ","SUCURSAL"))</f>
        <v>SUCURSAL</v>
      </c>
    </row>
    <row r="362" spans="1:20" ht="15.75" hidden="1" thickBot="1" x14ac:dyDescent="0.3">
      <c r="A362" t="s">
        <v>8792</v>
      </c>
      <c r="B362" s="38">
        <v>45614</v>
      </c>
      <c r="C362" s="2" t="s">
        <v>1</v>
      </c>
      <c r="D362" s="2" t="s">
        <v>0</v>
      </c>
      <c r="E362" s="2" t="s">
        <v>9791</v>
      </c>
      <c r="F362" s="2" t="s">
        <v>9792</v>
      </c>
      <c r="G362" s="32">
        <v>4339</v>
      </c>
      <c r="H362" s="36">
        <v>4339</v>
      </c>
      <c r="I362" s="37" t="s">
        <v>9536</v>
      </c>
      <c r="J362" s="31" t="s">
        <v>9537</v>
      </c>
      <c r="K362" s="2">
        <v>0</v>
      </c>
      <c r="L362" s="2">
        <v>0</v>
      </c>
      <c r="M362" s="31">
        <v>8.67</v>
      </c>
      <c r="N362" s="2">
        <v>1.1271</v>
      </c>
      <c r="O362" s="2">
        <v>0</v>
      </c>
      <c r="P362" s="2">
        <v>0</v>
      </c>
      <c r="Q362" s="31">
        <v>9.7971000000000004</v>
      </c>
      <c r="S362" s="2" t="s">
        <v>1</v>
      </c>
      <c r="T362" t="str">
        <f>IF(Tabla2[[#This Row],[SERIE ]]="22SD004C","BODEGA",IF(Tabla2[[#This Row],[SERIE ]]="21DS000T","CASA MATRIZ","SUCURSAL"))</f>
        <v>SUCURSAL</v>
      </c>
    </row>
    <row r="363" spans="1:20" ht="15.75" hidden="1" thickBot="1" x14ac:dyDescent="0.3">
      <c r="A363" t="s">
        <v>8792</v>
      </c>
      <c r="B363" s="38">
        <v>45614</v>
      </c>
      <c r="C363" s="2" t="s">
        <v>1</v>
      </c>
      <c r="D363" s="2" t="s">
        <v>0</v>
      </c>
      <c r="E363" s="2" t="s">
        <v>9791</v>
      </c>
      <c r="F363" s="2" t="s">
        <v>9792</v>
      </c>
      <c r="G363" s="32">
        <v>4338</v>
      </c>
      <c r="H363" s="36">
        <v>4338</v>
      </c>
      <c r="I363" s="37" t="s">
        <v>7473</v>
      </c>
      <c r="J363" s="31" t="s">
        <v>7472</v>
      </c>
      <c r="K363" s="2">
        <v>0</v>
      </c>
      <c r="L363" s="2">
        <v>0</v>
      </c>
      <c r="M363" s="31">
        <v>0</v>
      </c>
      <c r="N363" s="2">
        <v>0</v>
      </c>
      <c r="O363" s="2">
        <v>0</v>
      </c>
      <c r="P363" s="2">
        <v>0</v>
      </c>
      <c r="Q363" s="31">
        <v>0</v>
      </c>
      <c r="S363" s="2" t="s">
        <v>1</v>
      </c>
      <c r="T363" t="str">
        <f>IF(Tabla2[[#This Row],[SERIE ]]="22SD004C","BODEGA",IF(Tabla2[[#This Row],[SERIE ]]="21DS000T","CASA MATRIZ","SUCURSAL"))</f>
        <v>SUCURSAL</v>
      </c>
    </row>
    <row r="364" spans="1:20" ht="15.75" hidden="1" thickBot="1" x14ac:dyDescent="0.3">
      <c r="A364" t="s">
        <v>8792</v>
      </c>
      <c r="B364" s="38">
        <v>45614</v>
      </c>
      <c r="C364" s="2" t="s">
        <v>1</v>
      </c>
      <c r="D364" s="2" t="s">
        <v>0</v>
      </c>
      <c r="E364" s="2" t="s">
        <v>9791</v>
      </c>
      <c r="F364" s="2" t="s">
        <v>9792</v>
      </c>
      <c r="G364" s="32">
        <v>4337</v>
      </c>
      <c r="H364" s="36">
        <v>4337</v>
      </c>
      <c r="I364" s="37" t="s">
        <v>9961</v>
      </c>
      <c r="J364" s="31" t="s">
        <v>9944</v>
      </c>
      <c r="K364" s="2">
        <v>0</v>
      </c>
      <c r="L364" s="2">
        <v>0</v>
      </c>
      <c r="M364" s="31">
        <v>19</v>
      </c>
      <c r="N364" s="2">
        <v>2.4700000000000002</v>
      </c>
      <c r="O364" s="2">
        <v>0</v>
      </c>
      <c r="P364" s="2">
        <v>0</v>
      </c>
      <c r="Q364" s="31">
        <v>21.47</v>
      </c>
      <c r="S364" s="2" t="s">
        <v>1</v>
      </c>
      <c r="T364" t="str">
        <f>IF(Tabla2[[#This Row],[SERIE ]]="22SD004C","BODEGA",IF(Tabla2[[#This Row],[SERIE ]]="21DS000T","CASA MATRIZ","SUCURSAL"))</f>
        <v>SUCURSAL</v>
      </c>
    </row>
    <row r="365" spans="1:20" ht="15.75" hidden="1" thickBot="1" x14ac:dyDescent="0.3">
      <c r="A365" t="s">
        <v>8792</v>
      </c>
      <c r="B365" s="38">
        <v>45614</v>
      </c>
      <c r="C365" s="2" t="s">
        <v>1</v>
      </c>
      <c r="D365" s="2" t="s">
        <v>0</v>
      </c>
      <c r="E365" s="2" t="s">
        <v>9791</v>
      </c>
      <c r="F365" s="2" t="s">
        <v>9792</v>
      </c>
      <c r="G365" s="32">
        <v>4336</v>
      </c>
      <c r="H365" s="36">
        <v>4336</v>
      </c>
      <c r="I365" s="37" t="s">
        <v>46</v>
      </c>
      <c r="J365" s="31" t="s">
        <v>6010</v>
      </c>
      <c r="K365" s="2">
        <v>0</v>
      </c>
      <c r="L365" s="2">
        <v>0</v>
      </c>
      <c r="M365" s="31">
        <v>70</v>
      </c>
      <c r="N365" s="2">
        <v>9.1</v>
      </c>
      <c r="O365" s="2">
        <v>0</v>
      </c>
      <c r="P365" s="2">
        <v>0</v>
      </c>
      <c r="Q365" s="31">
        <v>79.099999999999994</v>
      </c>
      <c r="S365" s="2" t="s">
        <v>1</v>
      </c>
      <c r="T365" t="str">
        <f>IF(Tabla2[[#This Row],[SERIE ]]="22SD004C","BODEGA",IF(Tabla2[[#This Row],[SERIE ]]="21DS000T","CASA MATRIZ","SUCURSAL"))</f>
        <v>SUCURSAL</v>
      </c>
    </row>
    <row r="366" spans="1:20" ht="15.75" hidden="1" thickBot="1" x14ac:dyDescent="0.3">
      <c r="A366" t="s">
        <v>8792</v>
      </c>
      <c r="B366" s="38">
        <v>45614</v>
      </c>
      <c r="C366" s="2" t="s">
        <v>1</v>
      </c>
      <c r="D366" s="2" t="s">
        <v>0</v>
      </c>
      <c r="E366" s="2" t="s">
        <v>9791</v>
      </c>
      <c r="F366" s="2" t="s">
        <v>9792</v>
      </c>
      <c r="G366" s="32">
        <v>4335</v>
      </c>
      <c r="H366" s="36">
        <v>4335</v>
      </c>
      <c r="I366" s="37" t="s">
        <v>7473</v>
      </c>
      <c r="J366" s="31" t="s">
        <v>7472</v>
      </c>
      <c r="K366" s="2">
        <v>0</v>
      </c>
      <c r="L366" s="2">
        <v>0</v>
      </c>
      <c r="M366" s="31">
        <v>0</v>
      </c>
      <c r="N366" s="2">
        <v>0</v>
      </c>
      <c r="O366" s="2">
        <v>0</v>
      </c>
      <c r="P366" s="2">
        <v>0</v>
      </c>
      <c r="Q366" s="31">
        <v>0</v>
      </c>
      <c r="S366" s="2" t="s">
        <v>1</v>
      </c>
      <c r="T366" t="str">
        <f>IF(Tabla2[[#This Row],[SERIE ]]="22SD004C","BODEGA",IF(Tabla2[[#This Row],[SERIE ]]="21DS000T","CASA MATRIZ","SUCURSAL"))</f>
        <v>SUCURSAL</v>
      </c>
    </row>
    <row r="367" spans="1:20" ht="15.75" hidden="1" thickBot="1" x14ac:dyDescent="0.3">
      <c r="A367" t="s">
        <v>8792</v>
      </c>
      <c r="B367" s="38">
        <v>45614</v>
      </c>
      <c r="C367" s="2" t="s">
        <v>1</v>
      </c>
      <c r="D367" s="2" t="s">
        <v>0</v>
      </c>
      <c r="E367" s="2" t="s">
        <v>9791</v>
      </c>
      <c r="F367" s="2" t="s">
        <v>9792</v>
      </c>
      <c r="G367" s="32">
        <v>4334</v>
      </c>
      <c r="H367" s="36">
        <v>4334</v>
      </c>
      <c r="I367" s="37" t="s">
        <v>11231</v>
      </c>
      <c r="J367" s="31" t="s">
        <v>11232</v>
      </c>
      <c r="K367" s="2">
        <v>0</v>
      </c>
      <c r="L367" s="2">
        <v>0</v>
      </c>
      <c r="M367" s="31">
        <v>132.74</v>
      </c>
      <c r="N367" s="2">
        <v>17.256200000000003</v>
      </c>
      <c r="O367" s="2">
        <v>0</v>
      </c>
      <c r="P367" s="2">
        <v>0</v>
      </c>
      <c r="Q367" s="31">
        <v>149.99620000000002</v>
      </c>
      <c r="S367" s="2" t="s">
        <v>1</v>
      </c>
      <c r="T367" t="str">
        <f>IF(Tabla2[[#This Row],[SERIE ]]="22SD004C","BODEGA",IF(Tabla2[[#This Row],[SERIE ]]="21DS000T","CASA MATRIZ","SUCURSAL"))</f>
        <v>SUCURSAL</v>
      </c>
    </row>
    <row r="368" spans="1:20" ht="15.75" hidden="1" thickBot="1" x14ac:dyDescent="0.3">
      <c r="A368" t="s">
        <v>8792</v>
      </c>
      <c r="B368" s="38">
        <v>45611</v>
      </c>
      <c r="C368" s="2" t="s">
        <v>1</v>
      </c>
      <c r="D368" s="2" t="s">
        <v>0</v>
      </c>
      <c r="E368" s="2" t="s">
        <v>9791</v>
      </c>
      <c r="F368" s="2" t="s">
        <v>9792</v>
      </c>
      <c r="G368" s="32">
        <v>4333</v>
      </c>
      <c r="H368" s="36">
        <v>4333</v>
      </c>
      <c r="I368" s="37" t="s">
        <v>47</v>
      </c>
      <c r="J368" s="31" t="s">
        <v>2808</v>
      </c>
      <c r="K368" s="2">
        <v>0</v>
      </c>
      <c r="L368" s="2">
        <v>0</v>
      </c>
      <c r="M368" s="31">
        <v>125</v>
      </c>
      <c r="N368" s="2">
        <v>16.25</v>
      </c>
      <c r="O368" s="2">
        <v>0</v>
      </c>
      <c r="P368" s="2">
        <v>0</v>
      </c>
      <c r="Q368" s="31">
        <v>141.25</v>
      </c>
      <c r="S368" s="2" t="s">
        <v>1</v>
      </c>
      <c r="T368" t="str">
        <f>IF(Tabla2[[#This Row],[SERIE ]]="22SD004C","BODEGA",IF(Tabla2[[#This Row],[SERIE ]]="21DS000T","CASA MATRIZ","SUCURSAL"))</f>
        <v>SUCURSAL</v>
      </c>
    </row>
    <row r="369" spans="1:20" ht="15.75" hidden="1" thickBot="1" x14ac:dyDescent="0.3">
      <c r="A369" t="s">
        <v>8792</v>
      </c>
      <c r="B369" s="38">
        <v>45611</v>
      </c>
      <c r="C369" s="2" t="s">
        <v>1</v>
      </c>
      <c r="D369" s="2" t="s">
        <v>0</v>
      </c>
      <c r="E369" s="2" t="s">
        <v>9791</v>
      </c>
      <c r="F369" s="2" t="s">
        <v>9792</v>
      </c>
      <c r="G369" s="32">
        <v>4332</v>
      </c>
      <c r="H369" s="36">
        <v>4332</v>
      </c>
      <c r="I369" s="37" t="s">
        <v>6299</v>
      </c>
      <c r="J369" s="31" t="s">
        <v>6300</v>
      </c>
      <c r="K369" s="2">
        <v>0</v>
      </c>
      <c r="L369" s="2">
        <v>0</v>
      </c>
      <c r="M369" s="31">
        <v>20.420000000000002</v>
      </c>
      <c r="N369" s="2">
        <v>2.6546000000000003</v>
      </c>
      <c r="O369" s="2">
        <v>0</v>
      </c>
      <c r="P369" s="2">
        <v>0</v>
      </c>
      <c r="Q369" s="31">
        <v>23.074600000000004</v>
      </c>
      <c r="S369" s="2" t="s">
        <v>1</v>
      </c>
      <c r="T369" t="str">
        <f>IF(Tabla2[[#This Row],[SERIE ]]="22SD004C","BODEGA",IF(Tabla2[[#This Row],[SERIE ]]="21DS000T","CASA MATRIZ","SUCURSAL"))</f>
        <v>SUCURSAL</v>
      </c>
    </row>
    <row r="370" spans="1:20" ht="15.75" hidden="1" thickBot="1" x14ac:dyDescent="0.3">
      <c r="A370" t="s">
        <v>8792</v>
      </c>
      <c r="B370" s="38">
        <v>45611</v>
      </c>
      <c r="C370" s="2" t="s">
        <v>1</v>
      </c>
      <c r="D370" s="2" t="s">
        <v>0</v>
      </c>
      <c r="E370" s="2" t="s">
        <v>9791</v>
      </c>
      <c r="F370" s="2" t="s">
        <v>9792</v>
      </c>
      <c r="G370" s="32">
        <v>4331</v>
      </c>
      <c r="H370" s="36">
        <v>4331</v>
      </c>
      <c r="I370" s="37" t="s">
        <v>6299</v>
      </c>
      <c r="J370" s="31" t="s">
        <v>6300</v>
      </c>
      <c r="K370" s="2">
        <v>0</v>
      </c>
      <c r="L370" s="2">
        <v>0</v>
      </c>
      <c r="M370" s="31">
        <v>40.159999999999997</v>
      </c>
      <c r="N370" s="2">
        <v>5.2207999999999997</v>
      </c>
      <c r="O370" s="2">
        <v>0</v>
      </c>
      <c r="P370" s="2">
        <v>0</v>
      </c>
      <c r="Q370" s="31">
        <v>45.380799999999994</v>
      </c>
      <c r="S370" s="2" t="s">
        <v>1</v>
      </c>
      <c r="T370" t="str">
        <f>IF(Tabla2[[#This Row],[SERIE ]]="22SD004C","BODEGA",IF(Tabla2[[#This Row],[SERIE ]]="21DS000T","CASA MATRIZ","SUCURSAL"))</f>
        <v>SUCURSAL</v>
      </c>
    </row>
    <row r="371" spans="1:20" ht="15.75" hidden="1" thickBot="1" x14ac:dyDescent="0.3">
      <c r="A371" t="s">
        <v>8792</v>
      </c>
      <c r="B371" s="38">
        <v>45611</v>
      </c>
      <c r="C371" s="2" t="s">
        <v>1</v>
      </c>
      <c r="D371" s="2" t="s">
        <v>0</v>
      </c>
      <c r="E371" s="2" t="s">
        <v>9791</v>
      </c>
      <c r="F371" s="2" t="s">
        <v>9792</v>
      </c>
      <c r="G371" s="32">
        <v>4330</v>
      </c>
      <c r="H371" s="36">
        <v>4330</v>
      </c>
      <c r="I371" s="37" t="s">
        <v>10967</v>
      </c>
      <c r="J371" s="31" t="s">
        <v>10968</v>
      </c>
      <c r="K371" s="2">
        <v>0</v>
      </c>
      <c r="L371" s="2">
        <v>0</v>
      </c>
      <c r="M371" s="31">
        <v>20</v>
      </c>
      <c r="N371" s="2">
        <v>2.6</v>
      </c>
      <c r="O371" s="2">
        <v>0</v>
      </c>
      <c r="P371" s="2">
        <v>0</v>
      </c>
      <c r="Q371" s="31">
        <v>22.6</v>
      </c>
      <c r="S371" s="2" t="s">
        <v>1</v>
      </c>
      <c r="T371" t="str">
        <f>IF(Tabla2[[#This Row],[SERIE ]]="22SD004C","BODEGA",IF(Tabla2[[#This Row],[SERIE ]]="21DS000T","CASA MATRIZ","SUCURSAL"))</f>
        <v>SUCURSAL</v>
      </c>
    </row>
    <row r="372" spans="1:20" ht="15.75" hidden="1" thickBot="1" x14ac:dyDescent="0.3">
      <c r="A372" t="s">
        <v>8792</v>
      </c>
      <c r="B372" s="38">
        <v>45611</v>
      </c>
      <c r="C372" s="2" t="s">
        <v>1</v>
      </c>
      <c r="D372" s="2" t="s">
        <v>0</v>
      </c>
      <c r="E372" s="2" t="s">
        <v>9791</v>
      </c>
      <c r="F372" s="2" t="s">
        <v>9792</v>
      </c>
      <c r="G372" s="32">
        <v>4329</v>
      </c>
      <c r="H372" s="36">
        <v>4329</v>
      </c>
      <c r="I372" s="37" t="s">
        <v>11229</v>
      </c>
      <c r="J372" s="31" t="s">
        <v>11230</v>
      </c>
      <c r="K372" s="2">
        <v>0</v>
      </c>
      <c r="L372" s="2">
        <v>0</v>
      </c>
      <c r="M372" s="31">
        <v>60</v>
      </c>
      <c r="N372" s="2">
        <v>7.8000000000000007</v>
      </c>
      <c r="O372" s="2">
        <v>0</v>
      </c>
      <c r="P372" s="2">
        <v>0</v>
      </c>
      <c r="Q372" s="31">
        <v>67.8</v>
      </c>
      <c r="S372" s="2" t="s">
        <v>1</v>
      </c>
      <c r="T372" t="str">
        <f>IF(Tabla2[[#This Row],[SERIE ]]="22SD004C","BODEGA",IF(Tabla2[[#This Row],[SERIE ]]="21DS000T","CASA MATRIZ","SUCURSAL"))</f>
        <v>SUCURSAL</v>
      </c>
    </row>
    <row r="373" spans="1:20" ht="15.75" hidden="1" thickBot="1" x14ac:dyDescent="0.3">
      <c r="A373" t="s">
        <v>8792</v>
      </c>
      <c r="B373" s="38">
        <v>45611</v>
      </c>
      <c r="C373" s="2" t="s">
        <v>1</v>
      </c>
      <c r="D373" s="2" t="s">
        <v>0</v>
      </c>
      <c r="E373" s="2" t="s">
        <v>9791</v>
      </c>
      <c r="F373" s="2" t="s">
        <v>9792</v>
      </c>
      <c r="G373" s="32">
        <v>4328</v>
      </c>
      <c r="H373" s="36">
        <v>4328</v>
      </c>
      <c r="I373" s="37" t="s">
        <v>7279</v>
      </c>
      <c r="J373" s="31" t="s">
        <v>7280</v>
      </c>
      <c r="K373" s="2">
        <v>0</v>
      </c>
      <c r="L373" s="2">
        <v>0</v>
      </c>
      <c r="M373" s="31">
        <v>30</v>
      </c>
      <c r="N373" s="2">
        <v>3.9000000000000004</v>
      </c>
      <c r="O373" s="2">
        <v>0</v>
      </c>
      <c r="P373" s="2">
        <v>0</v>
      </c>
      <c r="Q373" s="31">
        <v>33.9</v>
      </c>
      <c r="S373" s="2" t="s">
        <v>1</v>
      </c>
      <c r="T373" t="str">
        <f>IF(Tabla2[[#This Row],[SERIE ]]="22SD004C","BODEGA",IF(Tabla2[[#This Row],[SERIE ]]="21DS000T","CASA MATRIZ","SUCURSAL"))</f>
        <v>SUCURSAL</v>
      </c>
    </row>
    <row r="374" spans="1:20" ht="15.75" hidden="1" thickBot="1" x14ac:dyDescent="0.3">
      <c r="A374" t="s">
        <v>8792</v>
      </c>
      <c r="B374" s="38">
        <v>45611</v>
      </c>
      <c r="C374" s="2" t="s">
        <v>1</v>
      </c>
      <c r="D374" s="2" t="s">
        <v>0</v>
      </c>
      <c r="E374" s="2" t="s">
        <v>9791</v>
      </c>
      <c r="F374" s="2" t="s">
        <v>9792</v>
      </c>
      <c r="G374" s="32">
        <v>4327</v>
      </c>
      <c r="H374" s="36">
        <v>4327</v>
      </c>
      <c r="I374" s="37" t="s">
        <v>11215</v>
      </c>
      <c r="J374" s="31" t="s">
        <v>11216</v>
      </c>
      <c r="K374" s="2">
        <v>0</v>
      </c>
      <c r="L374" s="2">
        <v>0</v>
      </c>
      <c r="M374" s="31">
        <v>8.85</v>
      </c>
      <c r="N374" s="2">
        <v>1.1505000000000001</v>
      </c>
      <c r="O374" s="2">
        <v>0</v>
      </c>
      <c r="P374" s="2">
        <v>0</v>
      </c>
      <c r="Q374" s="31">
        <v>10.000499999999999</v>
      </c>
      <c r="S374" s="2" t="s">
        <v>1</v>
      </c>
      <c r="T374" t="str">
        <f>IF(Tabla2[[#This Row],[SERIE ]]="22SD004C","BODEGA",IF(Tabla2[[#This Row],[SERIE ]]="21DS000T","CASA MATRIZ","SUCURSAL"))</f>
        <v>SUCURSAL</v>
      </c>
    </row>
    <row r="375" spans="1:20" ht="15.75" hidden="1" thickBot="1" x14ac:dyDescent="0.3">
      <c r="A375" t="s">
        <v>8792</v>
      </c>
      <c r="B375" s="38">
        <v>45611</v>
      </c>
      <c r="C375" s="2" t="s">
        <v>1</v>
      </c>
      <c r="D375" s="2" t="s">
        <v>0</v>
      </c>
      <c r="E375" s="2" t="s">
        <v>9791</v>
      </c>
      <c r="F375" s="2" t="s">
        <v>9792</v>
      </c>
      <c r="G375" s="32">
        <v>4326</v>
      </c>
      <c r="H375" s="36">
        <v>4326</v>
      </c>
      <c r="I375" s="37" t="s">
        <v>6281</v>
      </c>
      <c r="J375" s="31" t="s">
        <v>6282</v>
      </c>
      <c r="K375" s="2">
        <v>0</v>
      </c>
      <c r="L375" s="2">
        <v>0</v>
      </c>
      <c r="M375" s="31">
        <v>2.48</v>
      </c>
      <c r="N375" s="2">
        <v>0.32240000000000002</v>
      </c>
      <c r="O375" s="2">
        <v>0</v>
      </c>
      <c r="P375" s="2">
        <v>0</v>
      </c>
      <c r="Q375" s="31">
        <v>2.8024</v>
      </c>
      <c r="S375" s="2" t="s">
        <v>1</v>
      </c>
      <c r="T375" t="str">
        <f>IF(Tabla2[[#This Row],[SERIE ]]="22SD004C","BODEGA",IF(Tabla2[[#This Row],[SERIE ]]="21DS000T","CASA MATRIZ","SUCURSAL"))</f>
        <v>SUCURSAL</v>
      </c>
    </row>
    <row r="376" spans="1:20" ht="15.75" hidden="1" thickBot="1" x14ac:dyDescent="0.3">
      <c r="A376" t="s">
        <v>8792</v>
      </c>
      <c r="B376" s="38">
        <v>45610</v>
      </c>
      <c r="C376" s="2" t="s">
        <v>1</v>
      </c>
      <c r="D376" s="2" t="s">
        <v>0</v>
      </c>
      <c r="E376" s="2" t="s">
        <v>9791</v>
      </c>
      <c r="F376" s="2" t="s">
        <v>9792</v>
      </c>
      <c r="G376" s="32">
        <v>4325</v>
      </c>
      <c r="H376" s="36">
        <v>4325</v>
      </c>
      <c r="I376" s="37"/>
      <c r="J376" s="31" t="s">
        <v>10368</v>
      </c>
      <c r="K376" s="2">
        <v>0</v>
      </c>
      <c r="L376" s="2">
        <v>0</v>
      </c>
      <c r="M376" s="31">
        <v>30.97</v>
      </c>
      <c r="N376" s="2">
        <v>4.0260999999999996</v>
      </c>
      <c r="O376" s="2">
        <v>0</v>
      </c>
      <c r="P376" s="2">
        <v>0</v>
      </c>
      <c r="Q376" s="31">
        <v>34.996099999999998</v>
      </c>
      <c r="R376" s="2" t="s">
        <v>10367</v>
      </c>
      <c r="S376" s="2" t="s">
        <v>1</v>
      </c>
      <c r="T376" t="str">
        <f>IF(Tabla2[[#This Row],[SERIE ]]="22SD004C","BODEGA",IF(Tabla2[[#This Row],[SERIE ]]="21DS000T","CASA MATRIZ","SUCURSAL"))</f>
        <v>SUCURSAL</v>
      </c>
    </row>
    <row r="377" spans="1:20" ht="15.75" hidden="1" thickBot="1" x14ac:dyDescent="0.3">
      <c r="A377" t="s">
        <v>8792</v>
      </c>
      <c r="B377" s="38">
        <v>45610</v>
      </c>
      <c r="C377" s="2" t="s">
        <v>1</v>
      </c>
      <c r="D377" s="2" t="s">
        <v>0</v>
      </c>
      <c r="E377" s="2" t="s">
        <v>9791</v>
      </c>
      <c r="F377" s="2" t="s">
        <v>9792</v>
      </c>
      <c r="G377" s="32">
        <v>4324</v>
      </c>
      <c r="H377" s="36">
        <v>4324</v>
      </c>
      <c r="I377" s="37" t="s">
        <v>10211</v>
      </c>
      <c r="J377" s="31" t="s">
        <v>10212</v>
      </c>
      <c r="K377" s="2">
        <v>0</v>
      </c>
      <c r="L377" s="2">
        <v>0</v>
      </c>
      <c r="M377" s="31">
        <v>25</v>
      </c>
      <c r="N377" s="2">
        <v>3.25</v>
      </c>
      <c r="O377" s="2">
        <v>0</v>
      </c>
      <c r="P377" s="2">
        <v>0</v>
      </c>
      <c r="Q377" s="31">
        <v>28.25</v>
      </c>
      <c r="S377" s="2" t="s">
        <v>1</v>
      </c>
      <c r="T377" t="str">
        <f>IF(Tabla2[[#This Row],[SERIE ]]="22SD004C","BODEGA",IF(Tabla2[[#This Row],[SERIE ]]="21DS000T","CASA MATRIZ","SUCURSAL"))</f>
        <v>SUCURSAL</v>
      </c>
    </row>
    <row r="378" spans="1:20" ht="15.75" hidden="1" thickBot="1" x14ac:dyDescent="0.3">
      <c r="A378" t="s">
        <v>8792</v>
      </c>
      <c r="B378" s="38">
        <v>45610</v>
      </c>
      <c r="C378" s="2" t="s">
        <v>1</v>
      </c>
      <c r="D378" s="2" t="s">
        <v>0</v>
      </c>
      <c r="E378" s="2" t="s">
        <v>9791</v>
      </c>
      <c r="F378" s="2" t="s">
        <v>9792</v>
      </c>
      <c r="G378" s="32">
        <v>4323</v>
      </c>
      <c r="H378" s="36">
        <v>4323</v>
      </c>
      <c r="I378" s="37" t="s">
        <v>10967</v>
      </c>
      <c r="J378" s="31" t="s">
        <v>10968</v>
      </c>
      <c r="K378" s="2">
        <v>0</v>
      </c>
      <c r="L378" s="2">
        <v>0</v>
      </c>
      <c r="M378" s="31">
        <v>70</v>
      </c>
      <c r="N378" s="2">
        <v>9.1</v>
      </c>
      <c r="O378" s="2">
        <v>0</v>
      </c>
      <c r="P378" s="2">
        <v>0</v>
      </c>
      <c r="Q378" s="31">
        <v>79.099999999999994</v>
      </c>
      <c r="S378" s="2" t="s">
        <v>1</v>
      </c>
      <c r="T378" t="str">
        <f>IF(Tabla2[[#This Row],[SERIE ]]="22SD004C","BODEGA",IF(Tabla2[[#This Row],[SERIE ]]="21DS000T","CASA MATRIZ","SUCURSAL"))</f>
        <v>SUCURSAL</v>
      </c>
    </row>
    <row r="379" spans="1:20" ht="15.75" hidden="1" thickBot="1" x14ac:dyDescent="0.3">
      <c r="A379" t="s">
        <v>8792</v>
      </c>
      <c r="B379" s="38">
        <v>45610</v>
      </c>
      <c r="C379" s="2" t="s">
        <v>1</v>
      </c>
      <c r="D379" s="2" t="s">
        <v>0</v>
      </c>
      <c r="E379" s="2" t="s">
        <v>9791</v>
      </c>
      <c r="F379" s="2" t="s">
        <v>9792</v>
      </c>
      <c r="G379" s="32">
        <v>4322</v>
      </c>
      <c r="H379" s="36">
        <v>4322</v>
      </c>
      <c r="I379" s="37" t="s">
        <v>11215</v>
      </c>
      <c r="J379" s="31" t="s">
        <v>11216</v>
      </c>
      <c r="K379" s="2">
        <v>0</v>
      </c>
      <c r="L379" s="2">
        <v>0</v>
      </c>
      <c r="M379" s="31">
        <v>24</v>
      </c>
      <c r="N379" s="2">
        <v>3.12</v>
      </c>
      <c r="O379" s="2">
        <v>0</v>
      </c>
      <c r="P379" s="2">
        <v>0</v>
      </c>
      <c r="Q379" s="31">
        <v>27.12</v>
      </c>
      <c r="S379" s="2" t="s">
        <v>1</v>
      </c>
      <c r="T379" t="str">
        <f>IF(Tabla2[[#This Row],[SERIE ]]="22SD004C","BODEGA",IF(Tabla2[[#This Row],[SERIE ]]="21DS000T","CASA MATRIZ","SUCURSAL"))</f>
        <v>SUCURSAL</v>
      </c>
    </row>
    <row r="380" spans="1:20" ht="15.75" hidden="1" thickBot="1" x14ac:dyDescent="0.3">
      <c r="A380" t="s">
        <v>8792</v>
      </c>
      <c r="B380" s="38">
        <v>45610</v>
      </c>
      <c r="C380" s="2" t="s">
        <v>1</v>
      </c>
      <c r="D380" s="2" t="s">
        <v>0</v>
      </c>
      <c r="E380" s="2" t="s">
        <v>9791</v>
      </c>
      <c r="F380" s="2" t="s">
        <v>9792</v>
      </c>
      <c r="G380" s="32">
        <v>4321</v>
      </c>
      <c r="H380" s="36">
        <v>4321</v>
      </c>
      <c r="I380" s="37" t="s">
        <v>9868</v>
      </c>
      <c r="J380" s="31" t="s">
        <v>9826</v>
      </c>
      <c r="K380" s="2">
        <v>0</v>
      </c>
      <c r="L380" s="2">
        <v>0</v>
      </c>
      <c r="M380" s="31">
        <v>4.2</v>
      </c>
      <c r="N380" s="2">
        <v>0.54600000000000004</v>
      </c>
      <c r="O380" s="2">
        <v>0</v>
      </c>
      <c r="P380" s="2">
        <v>0</v>
      </c>
      <c r="Q380" s="31">
        <v>4.7460000000000004</v>
      </c>
      <c r="S380" s="2" t="s">
        <v>1</v>
      </c>
      <c r="T380" t="str">
        <f>IF(Tabla2[[#This Row],[SERIE ]]="22SD004C","BODEGA",IF(Tabla2[[#This Row],[SERIE ]]="21DS000T","CASA MATRIZ","SUCURSAL"))</f>
        <v>SUCURSAL</v>
      </c>
    </row>
    <row r="381" spans="1:20" ht="15.75" hidden="1" thickBot="1" x14ac:dyDescent="0.3">
      <c r="A381" t="s">
        <v>8792</v>
      </c>
      <c r="B381" s="38">
        <v>45610</v>
      </c>
      <c r="C381" s="2" t="s">
        <v>1</v>
      </c>
      <c r="D381" s="2" t="s">
        <v>0</v>
      </c>
      <c r="E381" s="2" t="s">
        <v>9791</v>
      </c>
      <c r="F381" s="2" t="s">
        <v>9792</v>
      </c>
      <c r="G381" s="32">
        <v>4320</v>
      </c>
      <c r="H381" s="36">
        <v>4320</v>
      </c>
      <c r="I381" s="37" t="s">
        <v>9868</v>
      </c>
      <c r="J381" s="31" t="s">
        <v>9826</v>
      </c>
      <c r="K381" s="2">
        <v>0</v>
      </c>
      <c r="L381" s="2">
        <v>0</v>
      </c>
      <c r="M381" s="31">
        <v>35.840000000000003</v>
      </c>
      <c r="N381" s="2">
        <v>4.6592000000000002</v>
      </c>
      <c r="O381" s="2">
        <v>0</v>
      </c>
      <c r="P381" s="2">
        <v>0</v>
      </c>
      <c r="Q381" s="31">
        <v>40.499200000000002</v>
      </c>
      <c r="S381" s="2" t="s">
        <v>1</v>
      </c>
      <c r="T381" t="str">
        <f>IF(Tabla2[[#This Row],[SERIE ]]="22SD004C","BODEGA",IF(Tabla2[[#This Row],[SERIE ]]="21DS000T","CASA MATRIZ","SUCURSAL"))</f>
        <v>SUCURSAL</v>
      </c>
    </row>
    <row r="382" spans="1:20" ht="15.75" hidden="1" thickBot="1" x14ac:dyDescent="0.3">
      <c r="A382" t="s">
        <v>8792</v>
      </c>
      <c r="B382" s="38">
        <v>45610</v>
      </c>
      <c r="C382" s="2" t="s">
        <v>1</v>
      </c>
      <c r="D382" s="2" t="s">
        <v>0</v>
      </c>
      <c r="E382" s="2" t="s">
        <v>9791</v>
      </c>
      <c r="F382" s="2" t="s">
        <v>9792</v>
      </c>
      <c r="G382" s="32">
        <v>4319</v>
      </c>
      <c r="H382" s="36">
        <v>4319</v>
      </c>
      <c r="I382" s="37" t="s">
        <v>32</v>
      </c>
      <c r="J382" s="31" t="s">
        <v>4186</v>
      </c>
      <c r="K382" s="2">
        <v>0</v>
      </c>
      <c r="L382" s="2">
        <v>0</v>
      </c>
      <c r="M382" s="31">
        <v>11.95</v>
      </c>
      <c r="N382" s="2">
        <v>1.5534999999999999</v>
      </c>
      <c r="O382" s="2">
        <v>0</v>
      </c>
      <c r="P382" s="2">
        <v>0</v>
      </c>
      <c r="Q382" s="31">
        <v>13.503499999999999</v>
      </c>
      <c r="S382" s="2" t="s">
        <v>1</v>
      </c>
      <c r="T382" t="str">
        <f>IF(Tabla2[[#This Row],[SERIE ]]="22SD004C","BODEGA",IF(Tabla2[[#This Row],[SERIE ]]="21DS000T","CASA MATRIZ","SUCURSAL"))</f>
        <v>SUCURSAL</v>
      </c>
    </row>
    <row r="383" spans="1:20" ht="15.75" hidden="1" thickBot="1" x14ac:dyDescent="0.3">
      <c r="A383" t="s">
        <v>8792</v>
      </c>
      <c r="B383" s="38">
        <v>45610</v>
      </c>
      <c r="C383" s="2" t="s">
        <v>1</v>
      </c>
      <c r="D383" s="2" t="s">
        <v>0</v>
      </c>
      <c r="E383" s="2" t="s">
        <v>9791</v>
      </c>
      <c r="F383" s="2" t="s">
        <v>9792</v>
      </c>
      <c r="G383" s="32">
        <v>4318</v>
      </c>
      <c r="H383" s="36">
        <v>4318</v>
      </c>
      <c r="I383" s="37" t="s">
        <v>11227</v>
      </c>
      <c r="J383" s="31" t="s">
        <v>11228</v>
      </c>
      <c r="K383" s="2">
        <v>0</v>
      </c>
      <c r="L383" s="2">
        <v>0</v>
      </c>
      <c r="M383" s="31">
        <v>132.74</v>
      </c>
      <c r="N383" s="2">
        <v>17.256200000000003</v>
      </c>
      <c r="O383" s="2">
        <v>0</v>
      </c>
      <c r="P383" s="2">
        <v>0</v>
      </c>
      <c r="Q383" s="31">
        <v>149.99620000000002</v>
      </c>
      <c r="S383" s="2" t="s">
        <v>1</v>
      </c>
      <c r="T383" t="str">
        <f>IF(Tabla2[[#This Row],[SERIE ]]="22SD004C","BODEGA",IF(Tabla2[[#This Row],[SERIE ]]="21DS000T","CASA MATRIZ","SUCURSAL"))</f>
        <v>SUCURSAL</v>
      </c>
    </row>
    <row r="384" spans="1:20" ht="15.75" hidden="1" thickBot="1" x14ac:dyDescent="0.3">
      <c r="A384" t="s">
        <v>8792</v>
      </c>
      <c r="B384" s="38">
        <v>45610</v>
      </c>
      <c r="C384" s="2" t="s">
        <v>1</v>
      </c>
      <c r="D384" s="2" t="s">
        <v>0</v>
      </c>
      <c r="E384" s="2" t="s">
        <v>9791</v>
      </c>
      <c r="F384" s="2" t="s">
        <v>9792</v>
      </c>
      <c r="G384" s="32">
        <v>4317</v>
      </c>
      <c r="H384" s="36">
        <v>4317</v>
      </c>
      <c r="I384" s="37" t="s">
        <v>46</v>
      </c>
      <c r="J384" s="31" t="s">
        <v>6010</v>
      </c>
      <c r="K384" s="2">
        <v>0</v>
      </c>
      <c r="L384" s="2">
        <v>0</v>
      </c>
      <c r="M384" s="31">
        <v>20</v>
      </c>
      <c r="N384" s="2">
        <v>2.6</v>
      </c>
      <c r="O384" s="2">
        <v>0</v>
      </c>
      <c r="P384" s="2">
        <v>0</v>
      </c>
      <c r="Q384" s="31">
        <v>22.6</v>
      </c>
      <c r="S384" s="2" t="s">
        <v>1</v>
      </c>
      <c r="T384" t="str">
        <f>IF(Tabla2[[#This Row],[SERIE ]]="22SD004C","BODEGA",IF(Tabla2[[#This Row],[SERIE ]]="21DS000T","CASA MATRIZ","SUCURSAL"))</f>
        <v>SUCURSAL</v>
      </c>
    </row>
    <row r="385" spans="1:20" ht="15.75" hidden="1" thickBot="1" x14ac:dyDescent="0.3">
      <c r="A385" t="s">
        <v>8792</v>
      </c>
      <c r="B385" s="38">
        <v>45610</v>
      </c>
      <c r="C385" s="2" t="s">
        <v>1</v>
      </c>
      <c r="D385" s="2" t="s">
        <v>0</v>
      </c>
      <c r="E385" s="2" t="s">
        <v>9791</v>
      </c>
      <c r="F385" s="2" t="s">
        <v>9792</v>
      </c>
      <c r="G385" s="32">
        <v>4316</v>
      </c>
      <c r="H385" s="36">
        <v>4316</v>
      </c>
      <c r="I385" s="37" t="s">
        <v>11225</v>
      </c>
      <c r="J385" s="31" t="s">
        <v>11226</v>
      </c>
      <c r="K385" s="2">
        <v>0</v>
      </c>
      <c r="L385" s="2">
        <v>0</v>
      </c>
      <c r="M385" s="31">
        <v>64.16</v>
      </c>
      <c r="N385" s="2">
        <v>8.3407999999999998</v>
      </c>
      <c r="O385" s="2">
        <v>0</v>
      </c>
      <c r="P385" s="2">
        <v>0</v>
      </c>
      <c r="Q385" s="31">
        <v>72.500799999999998</v>
      </c>
      <c r="S385" s="2" t="s">
        <v>1</v>
      </c>
      <c r="T385" t="str">
        <f>IF(Tabla2[[#This Row],[SERIE ]]="22SD004C","BODEGA",IF(Tabla2[[#This Row],[SERIE ]]="21DS000T","CASA MATRIZ","SUCURSAL"))</f>
        <v>SUCURSAL</v>
      </c>
    </row>
    <row r="386" spans="1:20" ht="15.75" hidden="1" thickBot="1" x14ac:dyDescent="0.3">
      <c r="A386" t="s">
        <v>8792</v>
      </c>
      <c r="B386" s="38">
        <v>45609</v>
      </c>
      <c r="C386" s="2" t="s">
        <v>1</v>
      </c>
      <c r="D386" s="2" t="s">
        <v>0</v>
      </c>
      <c r="E386" s="2" t="s">
        <v>9791</v>
      </c>
      <c r="F386" s="2" t="s">
        <v>9792</v>
      </c>
      <c r="G386" s="32">
        <v>4315</v>
      </c>
      <c r="H386" s="36">
        <v>4315</v>
      </c>
      <c r="I386" s="37"/>
      <c r="J386" s="31" t="s">
        <v>10060</v>
      </c>
      <c r="K386" s="2">
        <v>0</v>
      </c>
      <c r="L386" s="2">
        <v>0</v>
      </c>
      <c r="M386" s="31">
        <v>40</v>
      </c>
      <c r="N386" s="2">
        <v>5.2</v>
      </c>
      <c r="O386" s="2">
        <v>0</v>
      </c>
      <c r="P386" s="2">
        <v>0</v>
      </c>
      <c r="Q386" s="31">
        <v>45.2</v>
      </c>
      <c r="R386" s="2" t="s">
        <v>10061</v>
      </c>
      <c r="S386" s="2" t="s">
        <v>1</v>
      </c>
      <c r="T386" t="str">
        <f>IF(Tabla2[[#This Row],[SERIE ]]="22SD004C","BODEGA",IF(Tabla2[[#This Row],[SERIE ]]="21DS000T","CASA MATRIZ","SUCURSAL"))</f>
        <v>SUCURSAL</v>
      </c>
    </row>
    <row r="387" spans="1:20" ht="15.75" hidden="1" thickBot="1" x14ac:dyDescent="0.3">
      <c r="A387" t="s">
        <v>8792</v>
      </c>
      <c r="B387" s="38">
        <v>45609</v>
      </c>
      <c r="C387" s="2" t="s">
        <v>1</v>
      </c>
      <c r="D387" s="2" t="s">
        <v>0</v>
      </c>
      <c r="E387" s="2" t="s">
        <v>9791</v>
      </c>
      <c r="F387" s="2" t="s">
        <v>9792</v>
      </c>
      <c r="G387" s="32">
        <v>4314</v>
      </c>
      <c r="H387" s="36">
        <v>4314</v>
      </c>
      <c r="I387" s="37" t="s">
        <v>11223</v>
      </c>
      <c r="J387" s="31" t="s">
        <v>11224</v>
      </c>
      <c r="K387" s="2">
        <v>0</v>
      </c>
      <c r="L387" s="2">
        <v>0</v>
      </c>
      <c r="M387" s="31">
        <v>41.86</v>
      </c>
      <c r="N387" s="2">
        <v>5.4417999999999997</v>
      </c>
      <c r="O387" s="2">
        <v>0</v>
      </c>
      <c r="P387" s="2">
        <v>0</v>
      </c>
      <c r="Q387" s="31">
        <v>47.3018</v>
      </c>
      <c r="S387" s="2" t="s">
        <v>1</v>
      </c>
      <c r="T387" t="str">
        <f>IF(Tabla2[[#This Row],[SERIE ]]="22SD004C","BODEGA",IF(Tabla2[[#This Row],[SERIE ]]="21DS000T","CASA MATRIZ","SUCURSAL"))</f>
        <v>SUCURSAL</v>
      </c>
    </row>
    <row r="388" spans="1:20" ht="15.75" hidden="1" thickBot="1" x14ac:dyDescent="0.3">
      <c r="A388" t="s">
        <v>8792</v>
      </c>
      <c r="B388" s="38">
        <v>45609</v>
      </c>
      <c r="C388" s="2" t="s">
        <v>1</v>
      </c>
      <c r="D388" s="2" t="s">
        <v>0</v>
      </c>
      <c r="E388" s="2" t="s">
        <v>9791</v>
      </c>
      <c r="F388" s="2" t="s">
        <v>9792</v>
      </c>
      <c r="G388" s="32">
        <v>4313</v>
      </c>
      <c r="H388" s="36">
        <v>4313</v>
      </c>
      <c r="I388" s="37" t="s">
        <v>9814</v>
      </c>
      <c r="J388" s="31" t="s">
        <v>9815</v>
      </c>
      <c r="K388" s="2">
        <v>0</v>
      </c>
      <c r="L388" s="2">
        <v>0</v>
      </c>
      <c r="M388" s="31">
        <v>10</v>
      </c>
      <c r="N388" s="2">
        <v>1.3</v>
      </c>
      <c r="O388" s="2">
        <v>0</v>
      </c>
      <c r="P388" s="2">
        <v>0</v>
      </c>
      <c r="Q388" s="31">
        <v>11.3</v>
      </c>
      <c r="S388" s="2" t="s">
        <v>1</v>
      </c>
      <c r="T388" t="str">
        <f>IF(Tabla2[[#This Row],[SERIE ]]="22SD004C","BODEGA",IF(Tabla2[[#This Row],[SERIE ]]="21DS000T","CASA MATRIZ","SUCURSAL"))</f>
        <v>SUCURSAL</v>
      </c>
    </row>
    <row r="389" spans="1:20" ht="15.75" hidden="1" thickBot="1" x14ac:dyDescent="0.3">
      <c r="A389" t="s">
        <v>8792</v>
      </c>
      <c r="B389" s="38">
        <v>45609</v>
      </c>
      <c r="C389" s="2" t="s">
        <v>1</v>
      </c>
      <c r="D389" s="2" t="s">
        <v>0</v>
      </c>
      <c r="E389" s="2" t="s">
        <v>9791</v>
      </c>
      <c r="F389" s="2" t="s">
        <v>9792</v>
      </c>
      <c r="G389" s="32">
        <v>4312</v>
      </c>
      <c r="H389" s="36">
        <v>4312</v>
      </c>
      <c r="I389" s="37" t="s">
        <v>11221</v>
      </c>
      <c r="J389" s="31" t="s">
        <v>11222</v>
      </c>
      <c r="K389" s="2">
        <v>0</v>
      </c>
      <c r="L389" s="2">
        <v>0</v>
      </c>
      <c r="M389" s="31">
        <v>8.85</v>
      </c>
      <c r="N389" s="2">
        <v>1.1505000000000001</v>
      </c>
      <c r="O389" s="2">
        <v>0</v>
      </c>
      <c r="P389" s="2">
        <v>0</v>
      </c>
      <c r="Q389" s="31">
        <v>10.000499999999999</v>
      </c>
      <c r="S389" s="2" t="s">
        <v>1</v>
      </c>
      <c r="T389" t="str">
        <f>IF(Tabla2[[#This Row],[SERIE ]]="22SD004C","BODEGA",IF(Tabla2[[#This Row],[SERIE ]]="21DS000T","CASA MATRIZ","SUCURSAL"))</f>
        <v>SUCURSAL</v>
      </c>
    </row>
    <row r="390" spans="1:20" ht="15.75" hidden="1" thickBot="1" x14ac:dyDescent="0.3">
      <c r="A390" t="s">
        <v>8792</v>
      </c>
      <c r="B390" s="38">
        <v>45609</v>
      </c>
      <c r="C390" s="2" t="s">
        <v>1</v>
      </c>
      <c r="D390" s="2" t="s">
        <v>0</v>
      </c>
      <c r="E390" s="2" t="s">
        <v>9791</v>
      </c>
      <c r="F390" s="2" t="s">
        <v>9792</v>
      </c>
      <c r="G390" s="32">
        <v>4311</v>
      </c>
      <c r="H390" s="36">
        <v>4311</v>
      </c>
      <c r="I390" s="37" t="s">
        <v>10794</v>
      </c>
      <c r="J390" s="31" t="s">
        <v>10795</v>
      </c>
      <c r="K390" s="2">
        <v>0</v>
      </c>
      <c r="L390" s="2">
        <v>0</v>
      </c>
      <c r="M390" s="31">
        <v>10.62</v>
      </c>
      <c r="N390" s="2">
        <v>1.3806</v>
      </c>
      <c r="O390" s="2">
        <v>0</v>
      </c>
      <c r="P390" s="2">
        <v>0</v>
      </c>
      <c r="Q390" s="31">
        <v>12.000599999999999</v>
      </c>
      <c r="S390" s="2" t="s">
        <v>1</v>
      </c>
      <c r="T390" t="str">
        <f>IF(Tabla2[[#This Row],[SERIE ]]="22SD004C","BODEGA",IF(Tabla2[[#This Row],[SERIE ]]="21DS000T","CASA MATRIZ","SUCURSAL"))</f>
        <v>SUCURSAL</v>
      </c>
    </row>
    <row r="391" spans="1:20" ht="15.75" hidden="1" thickBot="1" x14ac:dyDescent="0.3">
      <c r="A391" t="s">
        <v>8792</v>
      </c>
      <c r="B391" s="38">
        <v>45609</v>
      </c>
      <c r="C391" s="2" t="s">
        <v>1</v>
      </c>
      <c r="D391" s="2" t="s">
        <v>0</v>
      </c>
      <c r="E391" s="2" t="s">
        <v>9791</v>
      </c>
      <c r="F391" s="2" t="s">
        <v>9792</v>
      </c>
      <c r="G391" s="32">
        <v>4310</v>
      </c>
      <c r="H391" s="36">
        <v>4310</v>
      </c>
      <c r="I391" s="37" t="s">
        <v>6816</v>
      </c>
      <c r="J391" s="31" t="s">
        <v>6817</v>
      </c>
      <c r="K391" s="2">
        <v>0</v>
      </c>
      <c r="L391" s="2">
        <v>0</v>
      </c>
      <c r="M391" s="31">
        <v>3.1</v>
      </c>
      <c r="N391" s="2">
        <v>0.40300000000000002</v>
      </c>
      <c r="O391" s="2">
        <v>0</v>
      </c>
      <c r="P391" s="2">
        <v>0</v>
      </c>
      <c r="Q391" s="31">
        <v>3.5030000000000001</v>
      </c>
      <c r="S391" s="2" t="s">
        <v>1</v>
      </c>
      <c r="T391" t="str">
        <f>IF(Tabla2[[#This Row],[SERIE ]]="22SD004C","BODEGA",IF(Tabla2[[#This Row],[SERIE ]]="21DS000T","CASA MATRIZ","SUCURSAL"))</f>
        <v>SUCURSAL</v>
      </c>
    </row>
    <row r="392" spans="1:20" ht="15.75" hidden="1" thickBot="1" x14ac:dyDescent="0.3">
      <c r="A392" t="s">
        <v>8792</v>
      </c>
      <c r="B392" s="38">
        <v>45609</v>
      </c>
      <c r="C392" s="2" t="s">
        <v>1</v>
      </c>
      <c r="D392" s="2" t="s">
        <v>0</v>
      </c>
      <c r="E392" s="2" t="s">
        <v>9791</v>
      </c>
      <c r="F392" s="2" t="s">
        <v>9792</v>
      </c>
      <c r="G392" s="32">
        <v>4309</v>
      </c>
      <c r="H392" s="36">
        <v>4309</v>
      </c>
      <c r="I392" s="37" t="s">
        <v>2120</v>
      </c>
      <c r="J392" s="31" t="s">
        <v>2121</v>
      </c>
      <c r="K392" s="2">
        <v>0</v>
      </c>
      <c r="L392" s="2">
        <v>0</v>
      </c>
      <c r="M392" s="31">
        <v>8.85</v>
      </c>
      <c r="N392" s="2">
        <v>1.1505000000000001</v>
      </c>
      <c r="O392" s="2">
        <v>0</v>
      </c>
      <c r="P392" s="2">
        <v>0</v>
      </c>
      <c r="Q392" s="31">
        <v>10.000499999999999</v>
      </c>
      <c r="S392" s="2" t="s">
        <v>1</v>
      </c>
      <c r="T392" t="str">
        <f>IF(Tabla2[[#This Row],[SERIE ]]="22SD004C","BODEGA",IF(Tabla2[[#This Row],[SERIE ]]="21DS000T","CASA MATRIZ","SUCURSAL"))</f>
        <v>SUCURSAL</v>
      </c>
    </row>
    <row r="393" spans="1:20" ht="15.75" hidden="1" thickBot="1" x14ac:dyDescent="0.3">
      <c r="A393" t="s">
        <v>8792</v>
      </c>
      <c r="B393" s="38">
        <v>45609</v>
      </c>
      <c r="C393" s="2" t="s">
        <v>1</v>
      </c>
      <c r="D393" s="2" t="s">
        <v>0</v>
      </c>
      <c r="E393" s="2" t="s">
        <v>9791</v>
      </c>
      <c r="F393" s="2" t="s">
        <v>9792</v>
      </c>
      <c r="G393" s="32">
        <v>4308</v>
      </c>
      <c r="H393" s="36">
        <v>4308</v>
      </c>
      <c r="I393" s="37" t="s">
        <v>11219</v>
      </c>
      <c r="J393" s="31" t="s">
        <v>11220</v>
      </c>
      <c r="K393" s="2">
        <v>0</v>
      </c>
      <c r="L393" s="2">
        <v>0</v>
      </c>
      <c r="M393" s="31">
        <v>132.74</v>
      </c>
      <c r="N393" s="2">
        <v>17.256200000000003</v>
      </c>
      <c r="O393" s="2">
        <v>0</v>
      </c>
      <c r="P393" s="2">
        <v>0</v>
      </c>
      <c r="Q393" s="31">
        <v>149.99620000000002</v>
      </c>
      <c r="S393" s="2" t="s">
        <v>1</v>
      </c>
      <c r="T393" t="str">
        <f>IF(Tabla2[[#This Row],[SERIE ]]="22SD004C","BODEGA",IF(Tabla2[[#This Row],[SERIE ]]="21DS000T","CASA MATRIZ","SUCURSAL"))</f>
        <v>SUCURSAL</v>
      </c>
    </row>
    <row r="394" spans="1:20" ht="15.75" hidden="1" thickBot="1" x14ac:dyDescent="0.3">
      <c r="A394" t="s">
        <v>8792</v>
      </c>
      <c r="B394" s="38">
        <v>45609</v>
      </c>
      <c r="C394" s="2" t="s">
        <v>1</v>
      </c>
      <c r="D394" s="2" t="s">
        <v>0</v>
      </c>
      <c r="E394" s="2" t="s">
        <v>9791</v>
      </c>
      <c r="F394" s="2" t="s">
        <v>9792</v>
      </c>
      <c r="G394" s="32">
        <v>4307</v>
      </c>
      <c r="H394" s="36">
        <v>4307</v>
      </c>
      <c r="I394" s="37" t="s">
        <v>9586</v>
      </c>
      <c r="J394" s="31" t="s">
        <v>9587</v>
      </c>
      <c r="K394" s="2">
        <v>0</v>
      </c>
      <c r="L394" s="2">
        <v>0</v>
      </c>
      <c r="M394" s="31">
        <v>38.94</v>
      </c>
      <c r="N394" s="2">
        <v>5.0621999999999998</v>
      </c>
      <c r="O394" s="2">
        <v>0</v>
      </c>
      <c r="P394" s="2">
        <v>0</v>
      </c>
      <c r="Q394" s="31">
        <v>44.002199999999995</v>
      </c>
      <c r="S394" s="2" t="s">
        <v>1</v>
      </c>
      <c r="T394" t="str">
        <f>IF(Tabla2[[#This Row],[SERIE ]]="22SD004C","BODEGA",IF(Tabla2[[#This Row],[SERIE ]]="21DS000T","CASA MATRIZ","SUCURSAL"))</f>
        <v>SUCURSAL</v>
      </c>
    </row>
    <row r="395" spans="1:20" ht="15.75" hidden="1" thickBot="1" x14ac:dyDescent="0.3">
      <c r="A395" t="s">
        <v>8792</v>
      </c>
      <c r="B395" s="38">
        <v>45609</v>
      </c>
      <c r="C395" s="2" t="s">
        <v>1</v>
      </c>
      <c r="D395" s="2" t="s">
        <v>0</v>
      </c>
      <c r="E395" s="2" t="s">
        <v>9791</v>
      </c>
      <c r="F395" s="2" t="s">
        <v>9792</v>
      </c>
      <c r="G395" s="32">
        <v>4306</v>
      </c>
      <c r="H395" s="36">
        <v>4306</v>
      </c>
      <c r="I395" s="37" t="s">
        <v>9818</v>
      </c>
      <c r="J395" s="31" t="s">
        <v>9819</v>
      </c>
      <c r="K395" s="2">
        <v>0</v>
      </c>
      <c r="L395" s="2">
        <v>0</v>
      </c>
      <c r="M395" s="31">
        <v>38.94</v>
      </c>
      <c r="N395" s="2">
        <v>5.0621999999999998</v>
      </c>
      <c r="O395" s="2">
        <v>0</v>
      </c>
      <c r="P395" s="2">
        <v>0</v>
      </c>
      <c r="Q395" s="31">
        <v>44.002199999999995</v>
      </c>
      <c r="S395" s="2" t="s">
        <v>1</v>
      </c>
      <c r="T395" t="str">
        <f>IF(Tabla2[[#This Row],[SERIE ]]="22SD004C","BODEGA",IF(Tabla2[[#This Row],[SERIE ]]="21DS000T","CASA MATRIZ","SUCURSAL"))</f>
        <v>SUCURSAL</v>
      </c>
    </row>
    <row r="396" spans="1:20" ht="15.75" hidden="1" thickBot="1" x14ac:dyDescent="0.3">
      <c r="A396" t="s">
        <v>8792</v>
      </c>
      <c r="B396" s="38">
        <v>45609</v>
      </c>
      <c r="C396" s="2" t="s">
        <v>1</v>
      </c>
      <c r="D396" s="2" t="s">
        <v>0</v>
      </c>
      <c r="E396" s="2" t="s">
        <v>9791</v>
      </c>
      <c r="F396" s="2" t="s">
        <v>9792</v>
      </c>
      <c r="G396" s="32">
        <v>4305</v>
      </c>
      <c r="H396" s="36">
        <v>4305</v>
      </c>
      <c r="I396" s="37" t="s">
        <v>9818</v>
      </c>
      <c r="J396" s="31" t="s">
        <v>9819</v>
      </c>
      <c r="K396" s="2">
        <v>0</v>
      </c>
      <c r="L396" s="2">
        <v>0</v>
      </c>
      <c r="M396" s="31">
        <v>125</v>
      </c>
      <c r="N396" s="2">
        <v>16.25</v>
      </c>
      <c r="O396" s="2">
        <v>0</v>
      </c>
      <c r="P396" s="2">
        <v>0</v>
      </c>
      <c r="Q396" s="31">
        <v>141.25</v>
      </c>
      <c r="S396" s="2" t="s">
        <v>1</v>
      </c>
      <c r="T396" t="str">
        <f>IF(Tabla2[[#This Row],[SERIE ]]="22SD004C","BODEGA",IF(Tabla2[[#This Row],[SERIE ]]="21DS000T","CASA MATRIZ","SUCURSAL"))</f>
        <v>SUCURSAL</v>
      </c>
    </row>
    <row r="397" spans="1:20" ht="15.75" hidden="1" thickBot="1" x14ac:dyDescent="0.3">
      <c r="A397" t="s">
        <v>8792</v>
      </c>
      <c r="B397" s="38">
        <v>45609</v>
      </c>
      <c r="C397" s="2" t="s">
        <v>1</v>
      </c>
      <c r="D397" s="2" t="s">
        <v>0</v>
      </c>
      <c r="E397" s="2" t="s">
        <v>9791</v>
      </c>
      <c r="F397" s="2" t="s">
        <v>9792</v>
      </c>
      <c r="G397" s="32">
        <v>4304</v>
      </c>
      <c r="H397" s="36">
        <v>4304</v>
      </c>
      <c r="I397" s="37" t="s">
        <v>5970</v>
      </c>
      <c r="J397" s="31" t="s">
        <v>5971</v>
      </c>
      <c r="K397" s="2">
        <v>0</v>
      </c>
      <c r="L397" s="2">
        <v>0</v>
      </c>
      <c r="M397" s="31">
        <v>10.62</v>
      </c>
      <c r="N397" s="2">
        <v>1.3806</v>
      </c>
      <c r="O397" s="2">
        <v>0</v>
      </c>
      <c r="P397" s="2">
        <v>0</v>
      </c>
      <c r="Q397" s="31">
        <v>12.000599999999999</v>
      </c>
      <c r="S397" s="2" t="s">
        <v>1</v>
      </c>
      <c r="T397" t="str">
        <f>IF(Tabla2[[#This Row],[SERIE ]]="22SD004C","BODEGA",IF(Tabla2[[#This Row],[SERIE ]]="21DS000T","CASA MATRIZ","SUCURSAL"))</f>
        <v>SUCURSAL</v>
      </c>
    </row>
    <row r="398" spans="1:20" ht="15.75" hidden="1" thickBot="1" x14ac:dyDescent="0.3">
      <c r="A398" t="s">
        <v>8792</v>
      </c>
      <c r="B398" s="38">
        <v>45609</v>
      </c>
      <c r="C398" s="2" t="s">
        <v>1</v>
      </c>
      <c r="D398" s="2" t="s">
        <v>0</v>
      </c>
      <c r="E398" s="2" t="s">
        <v>9791</v>
      </c>
      <c r="F398" s="2" t="s">
        <v>9792</v>
      </c>
      <c r="G398" s="32">
        <v>4303</v>
      </c>
      <c r="H398" s="36">
        <v>4303</v>
      </c>
      <c r="I398" s="37" t="s">
        <v>10099</v>
      </c>
      <c r="J398" s="31" t="s">
        <v>10100</v>
      </c>
      <c r="K398" s="2">
        <v>0</v>
      </c>
      <c r="L398" s="2">
        <v>0</v>
      </c>
      <c r="M398" s="31">
        <v>12</v>
      </c>
      <c r="N398" s="2">
        <v>1.56</v>
      </c>
      <c r="O398" s="2">
        <v>0</v>
      </c>
      <c r="P398" s="2">
        <v>0</v>
      </c>
      <c r="Q398" s="31">
        <v>13.56</v>
      </c>
      <c r="S398" s="2" t="s">
        <v>1</v>
      </c>
      <c r="T398" t="str">
        <f>IF(Tabla2[[#This Row],[SERIE ]]="22SD004C","BODEGA",IF(Tabla2[[#This Row],[SERIE ]]="21DS000T","CASA MATRIZ","SUCURSAL"))</f>
        <v>SUCURSAL</v>
      </c>
    </row>
    <row r="399" spans="1:20" ht="15.75" hidden="1" thickBot="1" x14ac:dyDescent="0.3">
      <c r="A399" t="s">
        <v>8792</v>
      </c>
      <c r="B399" s="38">
        <v>45608</v>
      </c>
      <c r="C399" s="2" t="s">
        <v>1</v>
      </c>
      <c r="D399" s="2" t="s">
        <v>0</v>
      </c>
      <c r="E399" s="2" t="s">
        <v>9791</v>
      </c>
      <c r="F399" s="2" t="s">
        <v>9792</v>
      </c>
      <c r="G399" s="32">
        <v>4302</v>
      </c>
      <c r="H399" s="36">
        <v>4302</v>
      </c>
      <c r="J399" s="31" t="s">
        <v>9886</v>
      </c>
      <c r="K399" s="2">
        <v>0</v>
      </c>
      <c r="L399" s="2">
        <v>0</v>
      </c>
      <c r="M399" s="31">
        <v>40</v>
      </c>
      <c r="N399" s="2">
        <v>5.2</v>
      </c>
      <c r="O399" s="2">
        <v>0</v>
      </c>
      <c r="P399" s="2">
        <v>0</v>
      </c>
      <c r="Q399" s="31">
        <v>45.2</v>
      </c>
      <c r="R399" s="37" t="s">
        <v>9885</v>
      </c>
      <c r="S399" s="2" t="s">
        <v>1</v>
      </c>
      <c r="T399" t="str">
        <f>IF(Tabla2[[#This Row],[SERIE ]]="22SD004C","BODEGA",IF(Tabla2[[#This Row],[SERIE ]]="21DS000T","CASA MATRIZ","SUCURSAL"))</f>
        <v>SUCURSAL</v>
      </c>
    </row>
    <row r="400" spans="1:20" ht="15.75" hidden="1" thickBot="1" x14ac:dyDescent="0.3">
      <c r="A400" t="s">
        <v>8792</v>
      </c>
      <c r="B400" s="38">
        <v>45608</v>
      </c>
      <c r="C400" s="2" t="s">
        <v>1</v>
      </c>
      <c r="D400" s="2" t="s">
        <v>0</v>
      </c>
      <c r="E400" s="2" t="s">
        <v>9791</v>
      </c>
      <c r="F400" s="2" t="s">
        <v>9792</v>
      </c>
      <c r="G400" s="32">
        <v>4301</v>
      </c>
      <c r="H400" s="36">
        <v>4301</v>
      </c>
      <c r="I400" s="37" t="s">
        <v>10211</v>
      </c>
      <c r="J400" s="31" t="s">
        <v>10212</v>
      </c>
      <c r="K400" s="2">
        <v>0</v>
      </c>
      <c r="L400" s="2">
        <v>0</v>
      </c>
      <c r="M400" s="31">
        <v>20</v>
      </c>
      <c r="N400" s="2">
        <v>2.6</v>
      </c>
      <c r="O400" s="2">
        <v>0</v>
      </c>
      <c r="P400" s="2">
        <v>0</v>
      </c>
      <c r="Q400" s="31">
        <v>22.6</v>
      </c>
      <c r="S400" s="2" t="s">
        <v>1</v>
      </c>
      <c r="T400" t="str">
        <f>IF(Tabla2[[#This Row],[SERIE ]]="22SD004C","BODEGA",IF(Tabla2[[#This Row],[SERIE ]]="21DS000T","CASA MATRIZ","SUCURSAL"))</f>
        <v>SUCURSAL</v>
      </c>
    </row>
    <row r="401" spans="1:20" ht="15.75" hidden="1" thickBot="1" x14ac:dyDescent="0.3">
      <c r="A401" t="s">
        <v>8792</v>
      </c>
      <c r="B401" s="38">
        <v>45608</v>
      </c>
      <c r="C401" s="2" t="s">
        <v>1</v>
      </c>
      <c r="D401" s="2" t="s">
        <v>0</v>
      </c>
      <c r="E401" s="2" t="s">
        <v>9791</v>
      </c>
      <c r="F401" s="2" t="s">
        <v>9792</v>
      </c>
      <c r="G401" s="32">
        <v>4300</v>
      </c>
      <c r="H401" s="36">
        <v>4300</v>
      </c>
      <c r="I401" s="37" t="s">
        <v>11217</v>
      </c>
      <c r="J401" s="31" t="s">
        <v>11218</v>
      </c>
      <c r="K401" s="2">
        <v>0</v>
      </c>
      <c r="L401" s="2">
        <v>0</v>
      </c>
      <c r="M401" s="31">
        <v>12</v>
      </c>
      <c r="N401" s="2">
        <v>1.56</v>
      </c>
      <c r="O401" s="2">
        <v>0</v>
      </c>
      <c r="P401" s="2">
        <v>0</v>
      </c>
      <c r="Q401" s="31">
        <v>13.56</v>
      </c>
      <c r="S401" s="2" t="s">
        <v>1</v>
      </c>
      <c r="T401" t="str">
        <f>IF(Tabla2[[#This Row],[SERIE ]]="22SD004C","BODEGA",IF(Tabla2[[#This Row],[SERIE ]]="21DS000T","CASA MATRIZ","SUCURSAL"))</f>
        <v>SUCURSAL</v>
      </c>
    </row>
    <row r="402" spans="1:20" ht="15.75" hidden="1" thickBot="1" x14ac:dyDescent="0.3">
      <c r="A402" t="s">
        <v>8792</v>
      </c>
      <c r="B402" s="38">
        <v>45608</v>
      </c>
      <c r="C402" s="2" t="s">
        <v>1</v>
      </c>
      <c r="D402" s="2" t="s">
        <v>0</v>
      </c>
      <c r="E402" s="2" t="s">
        <v>9791</v>
      </c>
      <c r="F402" s="2" t="s">
        <v>9792</v>
      </c>
      <c r="G402" s="32">
        <v>4299</v>
      </c>
      <c r="H402" s="36">
        <v>4299</v>
      </c>
      <c r="I402" s="37" t="s">
        <v>46</v>
      </c>
      <c r="J402" s="31" t="s">
        <v>6010</v>
      </c>
      <c r="K402" s="2">
        <v>0</v>
      </c>
      <c r="L402" s="2">
        <v>0</v>
      </c>
      <c r="M402" s="31">
        <v>600</v>
      </c>
      <c r="N402" s="2">
        <v>78</v>
      </c>
      <c r="O402" s="2">
        <v>0</v>
      </c>
      <c r="P402" s="2">
        <v>0</v>
      </c>
      <c r="Q402" s="31">
        <v>678</v>
      </c>
      <c r="S402" s="2" t="s">
        <v>1</v>
      </c>
      <c r="T402" t="str">
        <f>IF(Tabla2[[#This Row],[SERIE ]]="22SD004C","BODEGA",IF(Tabla2[[#This Row],[SERIE ]]="21DS000T","CASA MATRIZ","SUCURSAL"))</f>
        <v>SUCURSAL</v>
      </c>
    </row>
    <row r="403" spans="1:20" ht="15.75" hidden="1" thickBot="1" x14ac:dyDescent="0.3">
      <c r="A403" t="s">
        <v>8792</v>
      </c>
      <c r="B403" s="38">
        <v>45608</v>
      </c>
      <c r="C403" s="2" t="s">
        <v>1</v>
      </c>
      <c r="D403" s="2" t="s">
        <v>0</v>
      </c>
      <c r="E403" s="2" t="s">
        <v>9791</v>
      </c>
      <c r="F403" s="2" t="s">
        <v>9792</v>
      </c>
      <c r="G403" s="32">
        <v>4298</v>
      </c>
      <c r="H403" s="36">
        <v>4298</v>
      </c>
      <c r="I403" s="37" t="s">
        <v>9818</v>
      </c>
      <c r="J403" s="31" t="s">
        <v>9819</v>
      </c>
      <c r="K403" s="2">
        <v>0</v>
      </c>
      <c r="L403" s="2">
        <v>0</v>
      </c>
      <c r="M403" s="31">
        <v>45</v>
      </c>
      <c r="N403" s="2">
        <v>5.8500000000000005</v>
      </c>
      <c r="O403" s="2">
        <v>0</v>
      </c>
      <c r="P403" s="2">
        <v>0</v>
      </c>
      <c r="Q403" s="31">
        <v>50.85</v>
      </c>
      <c r="S403" s="2" t="s">
        <v>1</v>
      </c>
      <c r="T403" t="str">
        <f>IF(Tabla2[[#This Row],[SERIE ]]="22SD004C","BODEGA",IF(Tabla2[[#This Row],[SERIE ]]="21DS000T","CASA MATRIZ","SUCURSAL"))</f>
        <v>SUCURSAL</v>
      </c>
    </row>
    <row r="404" spans="1:20" ht="15.75" hidden="1" thickBot="1" x14ac:dyDescent="0.3">
      <c r="A404" t="s">
        <v>8792</v>
      </c>
      <c r="B404" s="38">
        <v>45608</v>
      </c>
      <c r="C404" s="2" t="s">
        <v>1</v>
      </c>
      <c r="D404" s="2" t="s">
        <v>0</v>
      </c>
      <c r="E404" s="2" t="s">
        <v>9791</v>
      </c>
      <c r="F404" s="2" t="s">
        <v>9792</v>
      </c>
      <c r="G404" s="32">
        <v>4297</v>
      </c>
      <c r="H404" s="36">
        <v>4297</v>
      </c>
      <c r="I404" s="37"/>
      <c r="J404" s="31" t="s">
        <v>10228</v>
      </c>
      <c r="K404" s="2">
        <v>0</v>
      </c>
      <c r="L404" s="2">
        <v>0</v>
      </c>
      <c r="M404" s="31">
        <v>146.02000000000001</v>
      </c>
      <c r="N404" s="2">
        <v>18.982600000000001</v>
      </c>
      <c r="O404" s="2">
        <v>0</v>
      </c>
      <c r="P404" s="2">
        <v>0</v>
      </c>
      <c r="Q404" s="31">
        <v>165.0026</v>
      </c>
      <c r="R404" s="2" t="s">
        <v>10217</v>
      </c>
      <c r="S404" s="2" t="s">
        <v>1</v>
      </c>
      <c r="T404" t="str">
        <f>IF(Tabla2[[#This Row],[SERIE ]]="22SD004C","BODEGA",IF(Tabla2[[#This Row],[SERIE ]]="21DS000T","CASA MATRIZ","SUCURSAL"))</f>
        <v>SUCURSAL</v>
      </c>
    </row>
    <row r="405" spans="1:20" ht="15.75" hidden="1" thickBot="1" x14ac:dyDescent="0.3">
      <c r="A405" t="s">
        <v>8792</v>
      </c>
      <c r="B405" s="38">
        <v>45607</v>
      </c>
      <c r="C405" s="2" t="s">
        <v>1</v>
      </c>
      <c r="D405" s="2" t="s">
        <v>0</v>
      </c>
      <c r="E405" s="2" t="s">
        <v>9791</v>
      </c>
      <c r="F405" s="2" t="s">
        <v>9792</v>
      </c>
      <c r="G405" s="32">
        <v>4296</v>
      </c>
      <c r="H405" s="36">
        <v>4296</v>
      </c>
      <c r="I405" s="37" t="s">
        <v>9891</v>
      </c>
      <c r="J405" s="31" t="s">
        <v>9892</v>
      </c>
      <c r="K405" s="2">
        <v>0</v>
      </c>
      <c r="L405" s="2">
        <v>0</v>
      </c>
      <c r="M405" s="31">
        <v>4.42</v>
      </c>
      <c r="N405" s="2">
        <v>0.5746</v>
      </c>
      <c r="O405" s="2">
        <v>0</v>
      </c>
      <c r="P405" s="2">
        <v>0</v>
      </c>
      <c r="Q405" s="31">
        <v>4.9946000000000002</v>
      </c>
      <c r="S405" s="2" t="s">
        <v>1</v>
      </c>
      <c r="T405" t="str">
        <f>IF(Tabla2[[#This Row],[SERIE ]]="22SD004C","BODEGA",IF(Tabla2[[#This Row],[SERIE ]]="21DS000T","CASA MATRIZ","SUCURSAL"))</f>
        <v>SUCURSAL</v>
      </c>
    </row>
    <row r="406" spans="1:20" ht="15.75" hidden="1" thickBot="1" x14ac:dyDescent="0.3">
      <c r="A406" t="s">
        <v>8792</v>
      </c>
      <c r="B406" s="38">
        <v>45607</v>
      </c>
      <c r="C406" s="2" t="s">
        <v>1</v>
      </c>
      <c r="D406" s="2" t="s">
        <v>0</v>
      </c>
      <c r="E406" s="2" t="s">
        <v>9791</v>
      </c>
      <c r="F406" s="2" t="s">
        <v>9792</v>
      </c>
      <c r="G406" s="32">
        <v>4295</v>
      </c>
      <c r="H406" s="36">
        <v>4295</v>
      </c>
      <c r="I406" s="37" t="s">
        <v>9536</v>
      </c>
      <c r="J406" s="31" t="s">
        <v>9537</v>
      </c>
      <c r="K406" s="2">
        <v>0</v>
      </c>
      <c r="L406" s="2">
        <v>0</v>
      </c>
      <c r="M406" s="31">
        <v>4.2</v>
      </c>
      <c r="N406" s="2">
        <v>0.54600000000000004</v>
      </c>
      <c r="O406" s="2">
        <v>0</v>
      </c>
      <c r="P406" s="2">
        <v>0</v>
      </c>
      <c r="Q406" s="31">
        <v>4.7460000000000004</v>
      </c>
      <c r="S406" s="2" t="s">
        <v>1</v>
      </c>
      <c r="T406" t="str">
        <f>IF(Tabla2[[#This Row],[SERIE ]]="22SD004C","BODEGA",IF(Tabla2[[#This Row],[SERIE ]]="21DS000T","CASA MATRIZ","SUCURSAL"))</f>
        <v>SUCURSAL</v>
      </c>
    </row>
    <row r="407" spans="1:20" ht="15.75" hidden="1" thickBot="1" x14ac:dyDescent="0.3">
      <c r="A407" t="s">
        <v>8792</v>
      </c>
      <c r="B407" s="38">
        <v>45607</v>
      </c>
      <c r="C407" s="2" t="s">
        <v>1</v>
      </c>
      <c r="D407" s="2" t="s">
        <v>0</v>
      </c>
      <c r="E407" s="2" t="s">
        <v>9791</v>
      </c>
      <c r="F407" s="2" t="s">
        <v>9792</v>
      </c>
      <c r="G407" s="32">
        <v>4294</v>
      </c>
      <c r="H407" s="36">
        <v>4294</v>
      </c>
      <c r="I407" s="37" t="s">
        <v>6816</v>
      </c>
      <c r="J407" s="31" t="s">
        <v>6817</v>
      </c>
      <c r="K407" s="2">
        <v>0</v>
      </c>
      <c r="L407" s="2">
        <v>0</v>
      </c>
      <c r="M407" s="31">
        <v>26</v>
      </c>
      <c r="N407" s="2">
        <v>3.38</v>
      </c>
      <c r="O407" s="2">
        <v>0</v>
      </c>
      <c r="P407" s="2">
        <v>0</v>
      </c>
      <c r="Q407" s="31">
        <v>29.38</v>
      </c>
      <c r="S407" s="2" t="s">
        <v>1</v>
      </c>
      <c r="T407" t="str">
        <f>IF(Tabla2[[#This Row],[SERIE ]]="22SD004C","BODEGA",IF(Tabla2[[#This Row],[SERIE ]]="21DS000T","CASA MATRIZ","SUCURSAL"))</f>
        <v>SUCURSAL</v>
      </c>
    </row>
    <row r="408" spans="1:20" ht="15.75" hidden="1" thickBot="1" x14ac:dyDescent="0.3">
      <c r="A408" t="s">
        <v>8792</v>
      </c>
      <c r="B408" s="38">
        <v>45607</v>
      </c>
      <c r="C408" s="2" t="s">
        <v>1</v>
      </c>
      <c r="D408" s="2" t="s">
        <v>0</v>
      </c>
      <c r="E408" s="2" t="s">
        <v>9791</v>
      </c>
      <c r="F408" s="2" t="s">
        <v>9792</v>
      </c>
      <c r="G408" s="32">
        <v>4293</v>
      </c>
      <c r="H408" s="36">
        <v>4293</v>
      </c>
      <c r="I408" s="37" t="s">
        <v>9891</v>
      </c>
      <c r="J408" s="31" t="s">
        <v>9892</v>
      </c>
      <c r="K408" s="2">
        <v>0</v>
      </c>
      <c r="L408" s="2">
        <v>0</v>
      </c>
      <c r="M408" s="31">
        <v>9.73</v>
      </c>
      <c r="N408" s="2">
        <v>1.2649000000000001</v>
      </c>
      <c r="O408" s="2">
        <v>0</v>
      </c>
      <c r="P408" s="2">
        <v>0</v>
      </c>
      <c r="Q408" s="31">
        <v>10.994900000000001</v>
      </c>
      <c r="S408" s="2" t="s">
        <v>1</v>
      </c>
      <c r="T408" t="str">
        <f>IF(Tabla2[[#This Row],[SERIE ]]="22SD004C","BODEGA",IF(Tabla2[[#This Row],[SERIE ]]="21DS000T","CASA MATRIZ","SUCURSAL"))</f>
        <v>SUCURSAL</v>
      </c>
    </row>
    <row r="409" spans="1:20" ht="15.75" hidden="1" thickBot="1" x14ac:dyDescent="0.3">
      <c r="A409" t="s">
        <v>8792</v>
      </c>
      <c r="B409" s="38">
        <v>45605</v>
      </c>
      <c r="C409" s="2" t="s">
        <v>1</v>
      </c>
      <c r="D409" s="2" t="s">
        <v>0</v>
      </c>
      <c r="E409" s="2" t="s">
        <v>9791</v>
      </c>
      <c r="F409" s="2" t="s">
        <v>9792</v>
      </c>
      <c r="G409" s="32">
        <v>4292</v>
      </c>
      <c r="H409" s="36">
        <v>4292</v>
      </c>
      <c r="I409" s="37" t="s">
        <v>10247</v>
      </c>
      <c r="J409" s="31" t="s">
        <v>10248</v>
      </c>
      <c r="K409" s="2">
        <v>0</v>
      </c>
      <c r="L409" s="2">
        <v>0</v>
      </c>
      <c r="M409" s="31">
        <v>7.52</v>
      </c>
      <c r="N409" s="2">
        <v>0.97760000000000002</v>
      </c>
      <c r="O409" s="2">
        <v>0</v>
      </c>
      <c r="P409" s="2">
        <v>0</v>
      </c>
      <c r="Q409" s="31">
        <v>8.4976000000000003</v>
      </c>
      <c r="S409" s="2" t="s">
        <v>1</v>
      </c>
      <c r="T409" t="str">
        <f>IF(Tabla2[[#This Row],[SERIE ]]="22SD004C","BODEGA",IF(Tabla2[[#This Row],[SERIE ]]="21DS000T","CASA MATRIZ","SUCURSAL"))</f>
        <v>SUCURSAL</v>
      </c>
    </row>
    <row r="410" spans="1:20" ht="15.75" hidden="1" thickBot="1" x14ac:dyDescent="0.3">
      <c r="A410" t="s">
        <v>8792</v>
      </c>
      <c r="B410" s="38">
        <v>45605</v>
      </c>
      <c r="C410" s="2" t="s">
        <v>1</v>
      </c>
      <c r="D410" s="2" t="s">
        <v>0</v>
      </c>
      <c r="E410" s="2" t="s">
        <v>9791</v>
      </c>
      <c r="F410" s="2" t="s">
        <v>9792</v>
      </c>
      <c r="G410" s="32">
        <v>4291</v>
      </c>
      <c r="H410" s="36">
        <v>4291</v>
      </c>
      <c r="I410" s="37"/>
      <c r="J410" s="31" t="s">
        <v>11084</v>
      </c>
      <c r="K410" s="2">
        <v>0</v>
      </c>
      <c r="L410" s="2">
        <v>0</v>
      </c>
      <c r="M410" s="31">
        <v>9.07</v>
      </c>
      <c r="N410" s="2">
        <v>1.1791</v>
      </c>
      <c r="O410" s="2">
        <v>0</v>
      </c>
      <c r="P410" s="2">
        <v>0</v>
      </c>
      <c r="Q410" s="31">
        <v>10.2491</v>
      </c>
      <c r="R410" s="2" t="s">
        <v>10621</v>
      </c>
      <c r="S410" s="2" t="s">
        <v>1</v>
      </c>
      <c r="T410" t="str">
        <f>IF(Tabla2[[#This Row],[SERIE ]]="22SD004C","BODEGA",IF(Tabla2[[#This Row],[SERIE ]]="21DS000T","CASA MATRIZ","SUCURSAL"))</f>
        <v>SUCURSAL</v>
      </c>
    </row>
    <row r="411" spans="1:20" ht="15.75" hidden="1" thickBot="1" x14ac:dyDescent="0.3">
      <c r="A411" t="s">
        <v>8792</v>
      </c>
      <c r="B411" s="38">
        <v>45605</v>
      </c>
      <c r="C411" s="2" t="s">
        <v>1</v>
      </c>
      <c r="D411" s="2" t="s">
        <v>0</v>
      </c>
      <c r="E411" s="2" t="s">
        <v>9791</v>
      </c>
      <c r="F411" s="2" t="s">
        <v>9792</v>
      </c>
      <c r="G411" s="32">
        <v>4290</v>
      </c>
      <c r="H411" s="36">
        <v>4290</v>
      </c>
      <c r="I411" s="37" t="s">
        <v>11215</v>
      </c>
      <c r="J411" s="31" t="s">
        <v>11216</v>
      </c>
      <c r="K411" s="2">
        <v>0</v>
      </c>
      <c r="L411" s="2">
        <v>0</v>
      </c>
      <c r="M411" s="31">
        <v>40</v>
      </c>
      <c r="N411" s="2">
        <v>5.2</v>
      </c>
      <c r="O411" s="2">
        <v>0</v>
      </c>
      <c r="P411" s="2">
        <v>0</v>
      </c>
      <c r="Q411" s="31">
        <v>45.2</v>
      </c>
      <c r="S411" s="2" t="s">
        <v>1</v>
      </c>
      <c r="T411" t="str">
        <f>IF(Tabla2[[#This Row],[SERIE ]]="22SD004C","BODEGA",IF(Tabla2[[#This Row],[SERIE ]]="21DS000T","CASA MATRIZ","SUCURSAL"))</f>
        <v>SUCURSAL</v>
      </c>
    </row>
    <row r="412" spans="1:20" ht="15.75" hidden="1" thickBot="1" x14ac:dyDescent="0.3">
      <c r="A412" t="s">
        <v>8792</v>
      </c>
      <c r="B412" s="38">
        <v>45605</v>
      </c>
      <c r="C412" s="2" t="s">
        <v>1</v>
      </c>
      <c r="D412" s="2" t="s">
        <v>0</v>
      </c>
      <c r="E412" s="2" t="s">
        <v>9791</v>
      </c>
      <c r="F412" s="2" t="s">
        <v>9792</v>
      </c>
      <c r="G412" s="32">
        <v>4289</v>
      </c>
      <c r="H412" s="36">
        <v>4289</v>
      </c>
      <c r="I412" s="37" t="s">
        <v>9818</v>
      </c>
      <c r="J412" s="31" t="s">
        <v>9819</v>
      </c>
      <c r="K412" s="2">
        <v>0</v>
      </c>
      <c r="L412" s="2">
        <v>0</v>
      </c>
      <c r="M412" s="31">
        <v>6.42</v>
      </c>
      <c r="N412" s="2">
        <v>0.83460000000000001</v>
      </c>
      <c r="O412" s="2">
        <v>0</v>
      </c>
      <c r="P412" s="2">
        <v>0</v>
      </c>
      <c r="Q412" s="31">
        <v>7.2545999999999999</v>
      </c>
      <c r="S412" s="2" t="s">
        <v>1</v>
      </c>
      <c r="T412" t="str">
        <f>IF(Tabla2[[#This Row],[SERIE ]]="22SD004C","BODEGA",IF(Tabla2[[#This Row],[SERIE ]]="21DS000T","CASA MATRIZ","SUCURSAL"))</f>
        <v>SUCURSAL</v>
      </c>
    </row>
    <row r="413" spans="1:20" ht="15.75" hidden="1" thickBot="1" x14ac:dyDescent="0.3">
      <c r="A413" t="s">
        <v>8792</v>
      </c>
      <c r="B413" s="38">
        <v>45605</v>
      </c>
      <c r="C413" s="2" t="s">
        <v>1</v>
      </c>
      <c r="D413" s="2" t="s">
        <v>0</v>
      </c>
      <c r="E413" s="2" t="s">
        <v>9791</v>
      </c>
      <c r="F413" s="2" t="s">
        <v>9792</v>
      </c>
      <c r="G413" s="32">
        <v>4288</v>
      </c>
      <c r="H413" s="36">
        <v>4288</v>
      </c>
      <c r="I413" s="37" t="s">
        <v>9818</v>
      </c>
      <c r="J413" s="31" t="s">
        <v>9819</v>
      </c>
      <c r="K413" s="2">
        <v>0</v>
      </c>
      <c r="L413" s="2">
        <v>0</v>
      </c>
      <c r="M413" s="31">
        <v>15</v>
      </c>
      <c r="N413" s="2">
        <v>1.9500000000000002</v>
      </c>
      <c r="O413" s="2">
        <v>0</v>
      </c>
      <c r="P413" s="2">
        <v>0</v>
      </c>
      <c r="Q413" s="31">
        <v>16.95</v>
      </c>
      <c r="S413" s="2" t="s">
        <v>1</v>
      </c>
      <c r="T413" t="str">
        <f>IF(Tabla2[[#This Row],[SERIE ]]="22SD004C","BODEGA",IF(Tabla2[[#This Row],[SERIE ]]="21DS000T","CASA MATRIZ","SUCURSAL"))</f>
        <v>SUCURSAL</v>
      </c>
    </row>
    <row r="414" spans="1:20" ht="15.75" hidden="1" thickBot="1" x14ac:dyDescent="0.3">
      <c r="A414" t="s">
        <v>8792</v>
      </c>
      <c r="B414" s="38">
        <v>45605</v>
      </c>
      <c r="C414" s="2" t="s">
        <v>1</v>
      </c>
      <c r="D414" s="2" t="s">
        <v>0</v>
      </c>
      <c r="E414" s="2" t="s">
        <v>9791</v>
      </c>
      <c r="F414" s="2" t="s">
        <v>9792</v>
      </c>
      <c r="G414" s="32">
        <v>4287</v>
      </c>
      <c r="H414" s="36">
        <v>4287</v>
      </c>
      <c r="I414" s="37" t="s">
        <v>9818</v>
      </c>
      <c r="J414" s="31" t="s">
        <v>9819</v>
      </c>
      <c r="K414" s="2">
        <v>0</v>
      </c>
      <c r="L414" s="2">
        <v>0</v>
      </c>
      <c r="M414" s="31">
        <v>45</v>
      </c>
      <c r="N414" s="2">
        <v>5.8500000000000005</v>
      </c>
      <c r="O414" s="2">
        <v>0</v>
      </c>
      <c r="P414" s="2">
        <v>0</v>
      </c>
      <c r="Q414" s="31">
        <v>50.85</v>
      </c>
      <c r="S414" s="2" t="s">
        <v>1</v>
      </c>
      <c r="T414" t="str">
        <f>IF(Tabla2[[#This Row],[SERIE ]]="22SD004C","BODEGA",IF(Tabla2[[#This Row],[SERIE ]]="21DS000T","CASA MATRIZ","SUCURSAL"))</f>
        <v>SUCURSAL</v>
      </c>
    </row>
    <row r="415" spans="1:20" ht="15.75" hidden="1" thickBot="1" x14ac:dyDescent="0.3">
      <c r="A415" t="s">
        <v>8792</v>
      </c>
      <c r="B415" s="38">
        <v>45605</v>
      </c>
      <c r="C415" s="2" t="s">
        <v>1</v>
      </c>
      <c r="D415" s="2" t="s">
        <v>0</v>
      </c>
      <c r="E415" s="2" t="s">
        <v>9791</v>
      </c>
      <c r="F415" s="2" t="s">
        <v>9792</v>
      </c>
      <c r="G415" s="32">
        <v>4286</v>
      </c>
      <c r="H415" s="36">
        <v>4286</v>
      </c>
      <c r="I415" s="37" t="s">
        <v>1638</v>
      </c>
      <c r="J415" s="31" t="s">
        <v>1639</v>
      </c>
      <c r="K415" s="2">
        <v>0</v>
      </c>
      <c r="L415" s="2">
        <v>0</v>
      </c>
      <c r="M415" s="31">
        <v>90</v>
      </c>
      <c r="N415" s="2">
        <v>11.700000000000001</v>
      </c>
      <c r="O415" s="2">
        <v>0</v>
      </c>
      <c r="P415" s="2">
        <v>0</v>
      </c>
      <c r="Q415" s="31">
        <v>101.7</v>
      </c>
      <c r="S415" s="2" t="s">
        <v>1</v>
      </c>
      <c r="T415" t="str">
        <f>IF(Tabla2[[#This Row],[SERIE ]]="22SD004C","BODEGA",IF(Tabla2[[#This Row],[SERIE ]]="21DS000T","CASA MATRIZ","SUCURSAL"))</f>
        <v>SUCURSAL</v>
      </c>
    </row>
    <row r="416" spans="1:20" ht="15.75" hidden="1" thickBot="1" x14ac:dyDescent="0.3">
      <c r="A416" t="s">
        <v>8792</v>
      </c>
      <c r="B416" s="38">
        <v>45605</v>
      </c>
      <c r="C416" s="2" t="s">
        <v>1</v>
      </c>
      <c r="D416" s="2" t="s">
        <v>0</v>
      </c>
      <c r="E416" s="2" t="s">
        <v>9791</v>
      </c>
      <c r="F416" s="2" t="s">
        <v>9792</v>
      </c>
      <c r="G416" s="32">
        <v>4285</v>
      </c>
      <c r="H416" s="36">
        <v>4285</v>
      </c>
      <c r="I416" s="37" t="s">
        <v>1638</v>
      </c>
      <c r="J416" s="31" t="s">
        <v>1639</v>
      </c>
      <c r="K416" s="2">
        <v>0</v>
      </c>
      <c r="L416" s="2">
        <v>0</v>
      </c>
      <c r="M416" s="31">
        <v>480</v>
      </c>
      <c r="N416" s="2">
        <v>62.400000000000006</v>
      </c>
      <c r="O416" s="2">
        <v>0</v>
      </c>
      <c r="P416" s="2">
        <v>0</v>
      </c>
      <c r="Q416" s="31">
        <v>542.4</v>
      </c>
      <c r="S416" s="2" t="s">
        <v>1</v>
      </c>
      <c r="T416" t="str">
        <f>IF(Tabla2[[#This Row],[SERIE ]]="22SD004C","BODEGA",IF(Tabla2[[#This Row],[SERIE ]]="21DS000T","CASA MATRIZ","SUCURSAL"))</f>
        <v>SUCURSAL</v>
      </c>
    </row>
    <row r="417" spans="1:20" ht="15.75" hidden="1" thickBot="1" x14ac:dyDescent="0.3">
      <c r="A417" t="s">
        <v>8792</v>
      </c>
      <c r="B417" s="38">
        <v>45605</v>
      </c>
      <c r="C417" s="2" t="s">
        <v>1</v>
      </c>
      <c r="D417" s="2" t="s">
        <v>0</v>
      </c>
      <c r="E417" s="2" t="s">
        <v>9791</v>
      </c>
      <c r="F417" s="2" t="s">
        <v>9792</v>
      </c>
      <c r="G417" s="32">
        <v>4284</v>
      </c>
      <c r="H417" s="36">
        <v>4284</v>
      </c>
      <c r="I417" s="37" t="s">
        <v>9824</v>
      </c>
      <c r="J417" s="31" t="s">
        <v>9825</v>
      </c>
      <c r="K417" s="2">
        <v>0</v>
      </c>
      <c r="L417" s="2">
        <v>0</v>
      </c>
      <c r="M417" s="31">
        <v>5.75</v>
      </c>
      <c r="N417" s="2">
        <v>0.74750000000000005</v>
      </c>
      <c r="O417" s="2">
        <v>0</v>
      </c>
      <c r="P417" s="2">
        <v>0</v>
      </c>
      <c r="Q417" s="31">
        <v>6.4975000000000005</v>
      </c>
      <c r="S417" s="2" t="s">
        <v>1</v>
      </c>
      <c r="T417" t="str">
        <f>IF(Tabla2[[#This Row],[SERIE ]]="22SD004C","BODEGA",IF(Tabla2[[#This Row],[SERIE ]]="21DS000T","CASA MATRIZ","SUCURSAL"))</f>
        <v>SUCURSAL</v>
      </c>
    </row>
    <row r="418" spans="1:20" ht="15.75" hidden="1" thickBot="1" x14ac:dyDescent="0.3">
      <c r="A418" t="s">
        <v>8792</v>
      </c>
      <c r="B418" s="38">
        <v>45604</v>
      </c>
      <c r="C418" s="2" t="s">
        <v>1</v>
      </c>
      <c r="D418" s="2" t="s">
        <v>0</v>
      </c>
      <c r="E418" s="2" t="s">
        <v>9791</v>
      </c>
      <c r="F418" s="2" t="s">
        <v>9792</v>
      </c>
      <c r="G418" s="32">
        <v>4283</v>
      </c>
      <c r="H418" s="36">
        <v>4283</v>
      </c>
      <c r="I418" s="37" t="s">
        <v>6299</v>
      </c>
      <c r="J418" s="31" t="s">
        <v>6300</v>
      </c>
      <c r="K418" s="2">
        <v>0</v>
      </c>
      <c r="L418" s="2">
        <v>0</v>
      </c>
      <c r="M418" s="31">
        <v>6</v>
      </c>
      <c r="N418" s="2">
        <v>0.78</v>
      </c>
      <c r="O418" s="2">
        <v>0</v>
      </c>
      <c r="P418" s="2">
        <v>0</v>
      </c>
      <c r="Q418" s="31">
        <v>6.78</v>
      </c>
      <c r="S418" s="2" t="s">
        <v>1</v>
      </c>
      <c r="T418" t="str">
        <f>IF(Tabla2[[#This Row],[SERIE ]]="22SD004C","BODEGA",IF(Tabla2[[#This Row],[SERIE ]]="21DS000T","CASA MATRIZ","SUCURSAL"))</f>
        <v>SUCURSAL</v>
      </c>
    </row>
    <row r="419" spans="1:20" ht="15.75" hidden="1" thickBot="1" x14ac:dyDescent="0.3">
      <c r="A419" t="s">
        <v>8792</v>
      </c>
      <c r="B419" s="38">
        <v>45604</v>
      </c>
      <c r="C419" s="2" t="s">
        <v>1</v>
      </c>
      <c r="D419" s="2" t="s">
        <v>0</v>
      </c>
      <c r="E419" s="2" t="s">
        <v>9791</v>
      </c>
      <c r="F419" s="2" t="s">
        <v>9792</v>
      </c>
      <c r="G419" s="32">
        <v>4282</v>
      </c>
      <c r="H419" s="36">
        <v>4282</v>
      </c>
      <c r="I419" s="37" t="s">
        <v>9809</v>
      </c>
      <c r="J419" s="31" t="s">
        <v>9810</v>
      </c>
      <c r="K419" s="2">
        <v>0</v>
      </c>
      <c r="L419" s="2">
        <v>0</v>
      </c>
      <c r="M419" s="31">
        <v>20</v>
      </c>
      <c r="N419" s="2">
        <v>2.6</v>
      </c>
      <c r="O419" s="2">
        <v>0</v>
      </c>
      <c r="P419" s="2">
        <v>0</v>
      </c>
      <c r="Q419" s="31">
        <v>22.6</v>
      </c>
      <c r="S419" s="2" t="s">
        <v>1</v>
      </c>
      <c r="T419" t="str">
        <f>IF(Tabla2[[#This Row],[SERIE ]]="22SD004C","BODEGA",IF(Tabla2[[#This Row],[SERIE ]]="21DS000T","CASA MATRIZ","SUCURSAL"))</f>
        <v>SUCURSAL</v>
      </c>
    </row>
    <row r="420" spans="1:20" ht="15.75" hidden="1" thickBot="1" x14ac:dyDescent="0.3">
      <c r="A420" t="s">
        <v>8792</v>
      </c>
      <c r="B420" s="38">
        <v>45604</v>
      </c>
      <c r="C420" s="2" t="s">
        <v>1</v>
      </c>
      <c r="D420" s="2" t="s">
        <v>0</v>
      </c>
      <c r="E420" s="2" t="s">
        <v>9791</v>
      </c>
      <c r="F420" s="2" t="s">
        <v>9792</v>
      </c>
      <c r="G420" s="32">
        <v>4281</v>
      </c>
      <c r="H420" s="36">
        <v>4281</v>
      </c>
      <c r="I420" s="37" t="s">
        <v>9809</v>
      </c>
      <c r="J420" s="31" t="s">
        <v>9810</v>
      </c>
      <c r="K420" s="2">
        <v>0</v>
      </c>
      <c r="L420" s="2">
        <v>0</v>
      </c>
      <c r="M420" s="31">
        <v>450</v>
      </c>
      <c r="N420" s="2">
        <v>58.5</v>
      </c>
      <c r="O420" s="2">
        <v>0</v>
      </c>
      <c r="P420" s="2">
        <v>0</v>
      </c>
      <c r="Q420" s="31">
        <v>508.5</v>
      </c>
      <c r="S420" s="2" t="s">
        <v>1</v>
      </c>
      <c r="T420" t="str">
        <f>IF(Tabla2[[#This Row],[SERIE ]]="22SD004C","BODEGA",IF(Tabla2[[#This Row],[SERIE ]]="21DS000T","CASA MATRIZ","SUCURSAL"))</f>
        <v>SUCURSAL</v>
      </c>
    </row>
    <row r="421" spans="1:20" ht="15.75" hidden="1" thickBot="1" x14ac:dyDescent="0.3">
      <c r="A421" t="s">
        <v>8792</v>
      </c>
      <c r="B421" s="38">
        <v>45604</v>
      </c>
      <c r="C421" s="2" t="s">
        <v>1</v>
      </c>
      <c r="D421" s="2" t="s">
        <v>0</v>
      </c>
      <c r="E421" s="2" t="s">
        <v>9791</v>
      </c>
      <c r="F421" s="2" t="s">
        <v>9792</v>
      </c>
      <c r="G421" s="32">
        <v>4280</v>
      </c>
      <c r="H421" s="36">
        <v>4280</v>
      </c>
      <c r="I421" s="37" t="s">
        <v>46</v>
      </c>
      <c r="J421" s="31" t="s">
        <v>6010</v>
      </c>
      <c r="K421" s="2">
        <v>0</v>
      </c>
      <c r="L421" s="2">
        <v>0</v>
      </c>
      <c r="M421" s="31">
        <v>20</v>
      </c>
      <c r="N421" s="2">
        <v>2.6</v>
      </c>
      <c r="O421" s="2">
        <v>0</v>
      </c>
      <c r="P421" s="2">
        <v>0</v>
      </c>
      <c r="Q421" s="31">
        <v>22.6</v>
      </c>
      <c r="S421" s="2" t="s">
        <v>1</v>
      </c>
      <c r="T421" t="str">
        <f>IF(Tabla2[[#This Row],[SERIE ]]="22SD004C","BODEGA",IF(Tabla2[[#This Row],[SERIE ]]="21DS000T","CASA MATRIZ","SUCURSAL"))</f>
        <v>SUCURSAL</v>
      </c>
    </row>
    <row r="422" spans="1:20" ht="15.75" hidden="1" thickBot="1" x14ac:dyDescent="0.3">
      <c r="A422" t="s">
        <v>8792</v>
      </c>
      <c r="B422" s="38">
        <v>45604</v>
      </c>
      <c r="C422" s="2" t="s">
        <v>1</v>
      </c>
      <c r="D422" s="2" t="s">
        <v>0</v>
      </c>
      <c r="E422" s="2" t="s">
        <v>9791</v>
      </c>
      <c r="F422" s="2" t="s">
        <v>9792</v>
      </c>
      <c r="G422" s="32">
        <v>4279</v>
      </c>
      <c r="H422" s="36">
        <v>4279</v>
      </c>
      <c r="I422" s="37" t="s">
        <v>9824</v>
      </c>
      <c r="J422" s="31" t="s">
        <v>9825</v>
      </c>
      <c r="K422" s="2">
        <v>0</v>
      </c>
      <c r="L422" s="2">
        <v>0</v>
      </c>
      <c r="M422" s="31">
        <v>40</v>
      </c>
      <c r="N422" s="2">
        <v>5.2</v>
      </c>
      <c r="O422" s="2">
        <v>0</v>
      </c>
      <c r="P422" s="2">
        <v>0</v>
      </c>
      <c r="Q422" s="31">
        <v>45.2</v>
      </c>
      <c r="S422" s="2" t="s">
        <v>1</v>
      </c>
      <c r="T422" t="str">
        <f>IF(Tabla2[[#This Row],[SERIE ]]="22SD004C","BODEGA",IF(Tabla2[[#This Row],[SERIE ]]="21DS000T","CASA MATRIZ","SUCURSAL"))</f>
        <v>SUCURSAL</v>
      </c>
    </row>
    <row r="423" spans="1:20" ht="15.75" hidden="1" thickBot="1" x14ac:dyDescent="0.3">
      <c r="A423" t="s">
        <v>8792</v>
      </c>
      <c r="B423" s="38">
        <v>45604</v>
      </c>
      <c r="C423" s="2" t="s">
        <v>1</v>
      </c>
      <c r="D423" s="2" t="s">
        <v>0</v>
      </c>
      <c r="E423" s="2" t="s">
        <v>9791</v>
      </c>
      <c r="F423" s="2" t="s">
        <v>9792</v>
      </c>
      <c r="G423" s="32">
        <v>4278</v>
      </c>
      <c r="H423" s="36">
        <v>4278</v>
      </c>
      <c r="I423" s="37" t="s">
        <v>9824</v>
      </c>
      <c r="J423" s="31" t="s">
        <v>9825</v>
      </c>
      <c r="K423" s="2">
        <v>0</v>
      </c>
      <c r="L423" s="2">
        <v>0</v>
      </c>
      <c r="M423" s="31">
        <v>19.12</v>
      </c>
      <c r="N423" s="2">
        <v>2.4856000000000003</v>
      </c>
      <c r="O423" s="2">
        <v>0</v>
      </c>
      <c r="P423" s="2">
        <v>0</v>
      </c>
      <c r="Q423" s="31">
        <v>21.605600000000003</v>
      </c>
      <c r="S423" s="2" t="s">
        <v>1</v>
      </c>
      <c r="T423" t="str">
        <f>IF(Tabla2[[#This Row],[SERIE ]]="22SD004C","BODEGA",IF(Tabla2[[#This Row],[SERIE ]]="21DS000T","CASA MATRIZ","SUCURSAL"))</f>
        <v>SUCURSAL</v>
      </c>
    </row>
    <row r="424" spans="1:20" ht="15.75" hidden="1" thickBot="1" x14ac:dyDescent="0.3">
      <c r="A424" t="s">
        <v>8792</v>
      </c>
      <c r="B424" s="38">
        <v>45604</v>
      </c>
      <c r="C424" s="2" t="s">
        <v>1</v>
      </c>
      <c r="D424" s="2" t="s">
        <v>0</v>
      </c>
      <c r="E424" s="2" t="s">
        <v>9791</v>
      </c>
      <c r="F424" s="2" t="s">
        <v>9792</v>
      </c>
      <c r="G424" s="32">
        <v>4277</v>
      </c>
      <c r="H424" s="36">
        <v>4277</v>
      </c>
      <c r="I424" s="37" t="s">
        <v>6594</v>
      </c>
      <c r="J424" s="31" t="s">
        <v>6595</v>
      </c>
      <c r="K424" s="2">
        <v>0</v>
      </c>
      <c r="L424" s="2">
        <v>0</v>
      </c>
      <c r="M424" s="31">
        <v>24</v>
      </c>
      <c r="N424" s="2">
        <v>3.12</v>
      </c>
      <c r="O424" s="2">
        <v>0</v>
      </c>
      <c r="P424" s="2">
        <v>0</v>
      </c>
      <c r="Q424" s="31">
        <v>27.12</v>
      </c>
      <c r="S424" s="2" t="s">
        <v>1</v>
      </c>
      <c r="T424" t="str">
        <f>IF(Tabla2[[#This Row],[SERIE ]]="22SD004C","BODEGA",IF(Tabla2[[#This Row],[SERIE ]]="21DS000T","CASA MATRIZ","SUCURSAL"))</f>
        <v>SUCURSAL</v>
      </c>
    </row>
    <row r="425" spans="1:20" ht="15.75" hidden="1" thickBot="1" x14ac:dyDescent="0.3">
      <c r="A425" t="s">
        <v>8792</v>
      </c>
      <c r="B425" s="38">
        <v>45604</v>
      </c>
      <c r="C425" s="2" t="s">
        <v>1</v>
      </c>
      <c r="D425" s="2" t="s">
        <v>0</v>
      </c>
      <c r="E425" s="2" t="s">
        <v>9791</v>
      </c>
      <c r="F425" s="2" t="s">
        <v>9792</v>
      </c>
      <c r="G425" s="32">
        <v>4276</v>
      </c>
      <c r="H425" s="36">
        <v>4276</v>
      </c>
      <c r="I425" s="37" t="s">
        <v>10245</v>
      </c>
      <c r="J425" s="31" t="s">
        <v>10246</v>
      </c>
      <c r="K425" s="2">
        <v>0</v>
      </c>
      <c r="L425" s="2">
        <v>0</v>
      </c>
      <c r="M425" s="31">
        <v>79.650000000000006</v>
      </c>
      <c r="N425" s="2">
        <v>10.354500000000002</v>
      </c>
      <c r="O425" s="2">
        <v>0</v>
      </c>
      <c r="P425" s="2">
        <v>0</v>
      </c>
      <c r="Q425" s="31">
        <v>90.004500000000007</v>
      </c>
      <c r="S425" s="2" t="s">
        <v>1</v>
      </c>
      <c r="T425" t="str">
        <f>IF(Tabla2[[#This Row],[SERIE ]]="22SD004C","BODEGA",IF(Tabla2[[#This Row],[SERIE ]]="21DS000T","CASA MATRIZ","SUCURSAL"))</f>
        <v>SUCURSAL</v>
      </c>
    </row>
    <row r="426" spans="1:20" ht="15.75" hidden="1" thickBot="1" x14ac:dyDescent="0.3">
      <c r="A426" t="s">
        <v>8792</v>
      </c>
      <c r="B426" s="38">
        <v>45603</v>
      </c>
      <c r="C426" s="2" t="s">
        <v>1</v>
      </c>
      <c r="D426" s="2" t="s">
        <v>0</v>
      </c>
      <c r="E426" s="2" t="s">
        <v>9791</v>
      </c>
      <c r="F426" s="2" t="s">
        <v>9792</v>
      </c>
      <c r="G426" s="32">
        <v>4275</v>
      </c>
      <c r="H426" s="36">
        <v>4275</v>
      </c>
      <c r="I426" s="37" t="s">
        <v>33</v>
      </c>
      <c r="J426" s="31" t="s">
        <v>4989</v>
      </c>
      <c r="K426" s="2">
        <v>0</v>
      </c>
      <c r="L426" s="2">
        <v>0</v>
      </c>
      <c r="M426" s="31">
        <v>23.5</v>
      </c>
      <c r="N426" s="2">
        <v>3.0550000000000002</v>
      </c>
      <c r="O426" s="2">
        <v>0</v>
      </c>
      <c r="P426" s="2">
        <v>0</v>
      </c>
      <c r="Q426" s="31">
        <v>26.555</v>
      </c>
      <c r="S426" s="2" t="s">
        <v>1</v>
      </c>
      <c r="T426" t="str">
        <f>IF(Tabla2[[#This Row],[SERIE ]]="22SD004C","BODEGA",IF(Tabla2[[#This Row],[SERIE ]]="21DS000T","CASA MATRIZ","SUCURSAL"))</f>
        <v>SUCURSAL</v>
      </c>
    </row>
    <row r="427" spans="1:20" ht="15.75" hidden="1" thickBot="1" x14ac:dyDescent="0.3">
      <c r="A427" t="s">
        <v>8792</v>
      </c>
      <c r="B427" s="38">
        <v>45603</v>
      </c>
      <c r="C427" s="2" t="s">
        <v>1</v>
      </c>
      <c r="D427" s="2" t="s">
        <v>0</v>
      </c>
      <c r="E427" s="2" t="s">
        <v>9791</v>
      </c>
      <c r="F427" s="2" t="s">
        <v>9792</v>
      </c>
      <c r="G427" s="32">
        <v>4274</v>
      </c>
      <c r="H427" s="36">
        <v>4274</v>
      </c>
      <c r="I427" s="37"/>
      <c r="J427" s="31" t="s">
        <v>10060</v>
      </c>
      <c r="K427" s="2">
        <v>0</v>
      </c>
      <c r="L427" s="2">
        <v>0</v>
      </c>
      <c r="M427" s="31">
        <v>10.62</v>
      </c>
      <c r="N427" s="2">
        <v>1.3806</v>
      </c>
      <c r="O427" s="2">
        <v>0</v>
      </c>
      <c r="P427" s="2">
        <v>0</v>
      </c>
      <c r="Q427" s="31">
        <v>12.000599999999999</v>
      </c>
      <c r="R427" s="2" t="s">
        <v>10061</v>
      </c>
      <c r="S427" s="2" t="s">
        <v>1</v>
      </c>
      <c r="T427" t="str">
        <f>IF(Tabla2[[#This Row],[SERIE ]]="22SD004C","BODEGA",IF(Tabla2[[#This Row],[SERIE ]]="21DS000T","CASA MATRIZ","SUCURSAL"))</f>
        <v>SUCURSAL</v>
      </c>
    </row>
    <row r="428" spans="1:20" ht="15.75" hidden="1" thickBot="1" x14ac:dyDescent="0.3">
      <c r="A428" t="s">
        <v>8792</v>
      </c>
      <c r="B428" s="38">
        <v>45603</v>
      </c>
      <c r="C428" s="2" t="s">
        <v>1</v>
      </c>
      <c r="D428" s="2" t="s">
        <v>0</v>
      </c>
      <c r="E428" s="2" t="s">
        <v>9791</v>
      </c>
      <c r="F428" s="2" t="s">
        <v>9792</v>
      </c>
      <c r="G428" s="32">
        <v>4273</v>
      </c>
      <c r="H428" s="36">
        <v>4273</v>
      </c>
      <c r="I428" s="37" t="s">
        <v>6299</v>
      </c>
      <c r="J428" s="31" t="s">
        <v>6300</v>
      </c>
      <c r="K428" s="2">
        <v>0</v>
      </c>
      <c r="L428" s="2">
        <v>0</v>
      </c>
      <c r="M428" s="31">
        <v>5</v>
      </c>
      <c r="N428" s="2">
        <v>0.65</v>
      </c>
      <c r="O428" s="2">
        <v>0</v>
      </c>
      <c r="P428" s="2">
        <v>0</v>
      </c>
      <c r="Q428" s="31">
        <v>5.65</v>
      </c>
      <c r="S428" s="2" t="s">
        <v>1</v>
      </c>
      <c r="T428" t="str">
        <f>IF(Tabla2[[#This Row],[SERIE ]]="22SD004C","BODEGA",IF(Tabla2[[#This Row],[SERIE ]]="21DS000T","CASA MATRIZ","SUCURSAL"))</f>
        <v>SUCURSAL</v>
      </c>
    </row>
    <row r="429" spans="1:20" ht="15.75" hidden="1" thickBot="1" x14ac:dyDescent="0.3">
      <c r="A429" t="s">
        <v>8792</v>
      </c>
      <c r="B429" s="38">
        <v>45603</v>
      </c>
      <c r="C429" s="2" t="s">
        <v>1</v>
      </c>
      <c r="D429" s="2" t="s">
        <v>0</v>
      </c>
      <c r="E429" s="2" t="s">
        <v>9791</v>
      </c>
      <c r="F429" s="2" t="s">
        <v>9792</v>
      </c>
      <c r="G429" s="32">
        <v>4272</v>
      </c>
      <c r="H429" s="36">
        <v>4272</v>
      </c>
      <c r="I429" s="37" t="s">
        <v>9420</v>
      </c>
      <c r="J429" s="31" t="s">
        <v>9421</v>
      </c>
      <c r="K429" s="2">
        <v>0</v>
      </c>
      <c r="L429" s="2">
        <v>0</v>
      </c>
      <c r="M429" s="31">
        <v>42.48</v>
      </c>
      <c r="N429" s="2">
        <v>5.5224000000000002</v>
      </c>
      <c r="O429" s="2">
        <v>0</v>
      </c>
      <c r="P429" s="2">
        <v>0</v>
      </c>
      <c r="Q429" s="31">
        <v>48.002399999999994</v>
      </c>
      <c r="S429" s="2" t="s">
        <v>1</v>
      </c>
      <c r="T429" t="str">
        <f>IF(Tabla2[[#This Row],[SERIE ]]="22SD004C","BODEGA",IF(Tabla2[[#This Row],[SERIE ]]="21DS000T","CASA MATRIZ","SUCURSAL"))</f>
        <v>SUCURSAL</v>
      </c>
    </row>
    <row r="430" spans="1:20" ht="15.75" hidden="1" thickBot="1" x14ac:dyDescent="0.3">
      <c r="A430" t="s">
        <v>8792</v>
      </c>
      <c r="B430" s="38">
        <v>45603</v>
      </c>
      <c r="C430" s="2" t="s">
        <v>1</v>
      </c>
      <c r="D430" s="2" t="s">
        <v>0</v>
      </c>
      <c r="E430" s="2" t="s">
        <v>9791</v>
      </c>
      <c r="F430" s="2" t="s">
        <v>9792</v>
      </c>
      <c r="G430" s="32">
        <v>4271</v>
      </c>
      <c r="H430" s="36">
        <v>4271</v>
      </c>
      <c r="I430" s="37" t="s">
        <v>11213</v>
      </c>
      <c r="J430" s="31" t="s">
        <v>11214</v>
      </c>
      <c r="K430" s="2">
        <v>0</v>
      </c>
      <c r="L430" s="2">
        <v>0</v>
      </c>
      <c r="M430" s="31">
        <v>37.17</v>
      </c>
      <c r="N430" s="2">
        <v>4.8321000000000005</v>
      </c>
      <c r="O430" s="2">
        <v>0</v>
      </c>
      <c r="P430" s="2">
        <v>0</v>
      </c>
      <c r="Q430" s="31">
        <v>42.002099999999999</v>
      </c>
      <c r="S430" s="2" t="s">
        <v>1</v>
      </c>
      <c r="T430" t="str">
        <f>IF(Tabla2[[#This Row],[SERIE ]]="22SD004C","BODEGA",IF(Tabla2[[#This Row],[SERIE ]]="21DS000T","CASA MATRIZ","SUCURSAL"))</f>
        <v>SUCURSAL</v>
      </c>
    </row>
    <row r="431" spans="1:20" ht="15.75" hidden="1" thickBot="1" x14ac:dyDescent="0.3">
      <c r="A431" t="s">
        <v>8792</v>
      </c>
      <c r="B431" s="38">
        <v>45603</v>
      </c>
      <c r="C431" s="2" t="s">
        <v>1</v>
      </c>
      <c r="D431" s="2" t="s">
        <v>0</v>
      </c>
      <c r="E431" s="2" t="s">
        <v>9791</v>
      </c>
      <c r="F431" s="2" t="s">
        <v>9792</v>
      </c>
      <c r="G431" s="32">
        <v>4270</v>
      </c>
      <c r="H431" s="36">
        <v>4270</v>
      </c>
      <c r="I431" s="37" t="s">
        <v>11211</v>
      </c>
      <c r="J431" s="31" t="s">
        <v>11212</v>
      </c>
      <c r="K431" s="2">
        <v>0</v>
      </c>
      <c r="L431" s="2">
        <v>0</v>
      </c>
      <c r="M431" s="31">
        <v>60</v>
      </c>
      <c r="N431" s="2">
        <v>7.8000000000000007</v>
      </c>
      <c r="O431" s="2">
        <v>0</v>
      </c>
      <c r="P431" s="2">
        <v>0</v>
      </c>
      <c r="Q431" s="31">
        <v>67.8</v>
      </c>
      <c r="S431" s="2" t="s">
        <v>1</v>
      </c>
      <c r="T431" t="str">
        <f>IF(Tabla2[[#This Row],[SERIE ]]="22SD004C","BODEGA",IF(Tabla2[[#This Row],[SERIE ]]="21DS000T","CASA MATRIZ","SUCURSAL"))</f>
        <v>SUCURSAL</v>
      </c>
    </row>
    <row r="432" spans="1:20" ht="15.75" hidden="1" thickBot="1" x14ac:dyDescent="0.3">
      <c r="A432" t="s">
        <v>8792</v>
      </c>
      <c r="B432" s="38">
        <v>45603</v>
      </c>
      <c r="C432" s="2" t="s">
        <v>1</v>
      </c>
      <c r="D432" s="2" t="s">
        <v>0</v>
      </c>
      <c r="E432" s="2" t="s">
        <v>9791</v>
      </c>
      <c r="F432" s="2" t="s">
        <v>9792</v>
      </c>
      <c r="G432" s="32">
        <v>4269</v>
      </c>
      <c r="H432" s="36">
        <v>4269</v>
      </c>
      <c r="I432" s="37" t="s">
        <v>10813</v>
      </c>
      <c r="J432" s="31" t="s">
        <v>10814</v>
      </c>
      <c r="K432" s="2">
        <v>0</v>
      </c>
      <c r="L432" s="2">
        <v>0</v>
      </c>
      <c r="M432" s="31">
        <v>50.97</v>
      </c>
      <c r="N432" s="2">
        <v>6.6261000000000001</v>
      </c>
      <c r="O432" s="2">
        <v>0</v>
      </c>
      <c r="P432" s="2">
        <v>0</v>
      </c>
      <c r="Q432" s="31">
        <v>57.5961</v>
      </c>
      <c r="S432" s="2" t="s">
        <v>1</v>
      </c>
      <c r="T432" t="str">
        <f>IF(Tabla2[[#This Row],[SERIE ]]="22SD004C","BODEGA",IF(Tabla2[[#This Row],[SERIE ]]="21DS000T","CASA MATRIZ","SUCURSAL"))</f>
        <v>SUCURSAL</v>
      </c>
    </row>
    <row r="433" spans="1:20" ht="15.75" hidden="1" thickBot="1" x14ac:dyDescent="0.3">
      <c r="A433" t="s">
        <v>8792</v>
      </c>
      <c r="B433" s="38">
        <v>45603</v>
      </c>
      <c r="C433" s="2" t="s">
        <v>1</v>
      </c>
      <c r="D433" s="2" t="s">
        <v>0</v>
      </c>
      <c r="E433" s="2" t="s">
        <v>9791</v>
      </c>
      <c r="F433" s="2" t="s">
        <v>9792</v>
      </c>
      <c r="G433" s="32">
        <v>4268</v>
      </c>
      <c r="H433" s="36">
        <v>4268</v>
      </c>
      <c r="I433" s="37" t="s">
        <v>7473</v>
      </c>
      <c r="J433" s="31" t="s">
        <v>7472</v>
      </c>
      <c r="K433" s="2">
        <v>0</v>
      </c>
      <c r="L433" s="2">
        <v>0</v>
      </c>
      <c r="M433" s="31">
        <v>0</v>
      </c>
      <c r="N433" s="2">
        <v>0</v>
      </c>
      <c r="O433" s="2">
        <v>0</v>
      </c>
      <c r="P433" s="2">
        <v>0</v>
      </c>
      <c r="Q433" s="31">
        <v>0</v>
      </c>
      <c r="S433" s="2" t="s">
        <v>1</v>
      </c>
      <c r="T433" t="str">
        <f>IF(Tabla2[[#This Row],[SERIE ]]="22SD004C","BODEGA",IF(Tabla2[[#This Row],[SERIE ]]="21DS000T","CASA MATRIZ","SUCURSAL"))</f>
        <v>SUCURSAL</v>
      </c>
    </row>
    <row r="434" spans="1:20" ht="15.75" hidden="1" thickBot="1" x14ac:dyDescent="0.3">
      <c r="A434" t="s">
        <v>8792</v>
      </c>
      <c r="B434" s="38">
        <v>45603</v>
      </c>
      <c r="C434" s="2" t="s">
        <v>1</v>
      </c>
      <c r="D434" s="2" t="s">
        <v>0</v>
      </c>
      <c r="E434" s="2" t="s">
        <v>9791</v>
      </c>
      <c r="F434" s="2" t="s">
        <v>9792</v>
      </c>
      <c r="G434" s="32">
        <v>4267</v>
      </c>
      <c r="H434" s="36">
        <v>4267</v>
      </c>
      <c r="I434" s="37" t="s">
        <v>6299</v>
      </c>
      <c r="J434" s="31" t="s">
        <v>6300</v>
      </c>
      <c r="K434" s="2">
        <v>0</v>
      </c>
      <c r="L434" s="2">
        <v>0</v>
      </c>
      <c r="M434" s="31">
        <v>5</v>
      </c>
      <c r="N434" s="2">
        <v>0.65</v>
      </c>
      <c r="O434" s="2">
        <v>0</v>
      </c>
      <c r="P434" s="2">
        <v>0</v>
      </c>
      <c r="Q434" s="31">
        <v>5.65</v>
      </c>
      <c r="S434" s="2" t="s">
        <v>1</v>
      </c>
      <c r="T434" t="str">
        <f>IF(Tabla2[[#This Row],[SERIE ]]="22SD004C","BODEGA",IF(Tabla2[[#This Row],[SERIE ]]="21DS000T","CASA MATRIZ","SUCURSAL"))</f>
        <v>SUCURSAL</v>
      </c>
    </row>
    <row r="435" spans="1:20" ht="15.75" hidden="1" thickBot="1" x14ac:dyDescent="0.3">
      <c r="A435" t="s">
        <v>8792</v>
      </c>
      <c r="B435" s="38">
        <v>45603</v>
      </c>
      <c r="C435" s="2" t="s">
        <v>1</v>
      </c>
      <c r="D435" s="2" t="s">
        <v>0</v>
      </c>
      <c r="E435" s="2" t="s">
        <v>9791</v>
      </c>
      <c r="F435" s="2" t="s">
        <v>9792</v>
      </c>
      <c r="G435" s="32">
        <v>4266</v>
      </c>
      <c r="H435" s="36">
        <v>4266</v>
      </c>
      <c r="I435" s="37" t="s">
        <v>6299</v>
      </c>
      <c r="J435" s="31" t="s">
        <v>6300</v>
      </c>
      <c r="K435" s="2">
        <v>0</v>
      </c>
      <c r="L435" s="2">
        <v>0</v>
      </c>
      <c r="M435" s="31">
        <v>125</v>
      </c>
      <c r="N435" s="2">
        <v>16.25</v>
      </c>
      <c r="O435" s="2">
        <v>0</v>
      </c>
      <c r="P435" s="2">
        <v>0</v>
      </c>
      <c r="Q435" s="31">
        <v>141.25</v>
      </c>
      <c r="S435" s="2" t="s">
        <v>1</v>
      </c>
      <c r="T435" t="str">
        <f>IF(Tabla2[[#This Row],[SERIE ]]="22SD004C","BODEGA",IF(Tabla2[[#This Row],[SERIE ]]="21DS000T","CASA MATRIZ","SUCURSAL"))</f>
        <v>SUCURSAL</v>
      </c>
    </row>
    <row r="436" spans="1:20" ht="15.75" hidden="1" thickBot="1" x14ac:dyDescent="0.3">
      <c r="A436" t="s">
        <v>8792</v>
      </c>
      <c r="B436" s="38">
        <v>45603</v>
      </c>
      <c r="C436" s="2" t="s">
        <v>1</v>
      </c>
      <c r="D436" s="2" t="s">
        <v>0</v>
      </c>
      <c r="E436" s="2" t="s">
        <v>9791</v>
      </c>
      <c r="F436" s="2" t="s">
        <v>9792</v>
      </c>
      <c r="G436" s="32">
        <v>4265</v>
      </c>
      <c r="H436" s="36">
        <v>4265</v>
      </c>
      <c r="I436" s="37" t="s">
        <v>6299</v>
      </c>
      <c r="J436" s="31" t="s">
        <v>6300</v>
      </c>
      <c r="K436" s="2">
        <v>0</v>
      </c>
      <c r="L436" s="2">
        <v>0</v>
      </c>
      <c r="M436" s="31">
        <v>52</v>
      </c>
      <c r="N436" s="2">
        <v>6.76</v>
      </c>
      <c r="O436" s="2">
        <v>0</v>
      </c>
      <c r="P436" s="2">
        <v>0</v>
      </c>
      <c r="Q436" s="31">
        <v>58.76</v>
      </c>
      <c r="S436" s="2" t="s">
        <v>1</v>
      </c>
      <c r="T436" t="str">
        <f>IF(Tabla2[[#This Row],[SERIE ]]="22SD004C","BODEGA",IF(Tabla2[[#This Row],[SERIE ]]="21DS000T","CASA MATRIZ","SUCURSAL"))</f>
        <v>SUCURSAL</v>
      </c>
    </row>
    <row r="437" spans="1:20" ht="15.75" hidden="1" thickBot="1" x14ac:dyDescent="0.3">
      <c r="A437" t="s">
        <v>8792</v>
      </c>
      <c r="B437" s="38">
        <v>45603</v>
      </c>
      <c r="C437" s="2" t="s">
        <v>1</v>
      </c>
      <c r="D437" s="2" t="s">
        <v>0</v>
      </c>
      <c r="E437" s="2" t="s">
        <v>9791</v>
      </c>
      <c r="F437" s="2" t="s">
        <v>9792</v>
      </c>
      <c r="G437" s="32">
        <v>4264</v>
      </c>
      <c r="H437" s="36">
        <v>4264</v>
      </c>
      <c r="I437" s="37" t="s">
        <v>10211</v>
      </c>
      <c r="J437" s="31" t="s">
        <v>10212</v>
      </c>
      <c r="K437" s="2">
        <v>0</v>
      </c>
      <c r="L437" s="2">
        <v>0</v>
      </c>
      <c r="M437" s="31">
        <v>25</v>
      </c>
      <c r="N437" s="2">
        <v>3.25</v>
      </c>
      <c r="O437" s="2">
        <v>0</v>
      </c>
      <c r="P437" s="2">
        <v>0</v>
      </c>
      <c r="Q437" s="31">
        <v>28.25</v>
      </c>
      <c r="S437" s="2" t="s">
        <v>1</v>
      </c>
      <c r="T437" t="str">
        <f>IF(Tabla2[[#This Row],[SERIE ]]="22SD004C","BODEGA",IF(Tabla2[[#This Row],[SERIE ]]="21DS000T","CASA MATRIZ","SUCURSAL"))</f>
        <v>SUCURSAL</v>
      </c>
    </row>
    <row r="438" spans="1:20" ht="15.75" hidden="1" thickBot="1" x14ac:dyDescent="0.3">
      <c r="A438" t="s">
        <v>8792</v>
      </c>
      <c r="B438" s="38">
        <v>45603</v>
      </c>
      <c r="C438" s="2" t="s">
        <v>1</v>
      </c>
      <c r="D438" s="2" t="s">
        <v>0</v>
      </c>
      <c r="E438" s="2" t="s">
        <v>9791</v>
      </c>
      <c r="F438" s="2" t="s">
        <v>9792</v>
      </c>
      <c r="G438" s="32">
        <v>4263</v>
      </c>
      <c r="H438" s="36">
        <v>4263</v>
      </c>
      <c r="I438" s="37" t="s">
        <v>9868</v>
      </c>
      <c r="J438" s="31" t="s">
        <v>9826</v>
      </c>
      <c r="K438" s="2">
        <v>0</v>
      </c>
      <c r="L438" s="2">
        <v>0</v>
      </c>
      <c r="M438" s="31">
        <v>36.729999999999997</v>
      </c>
      <c r="N438" s="2">
        <v>4.7748999999999997</v>
      </c>
      <c r="O438" s="2">
        <v>0</v>
      </c>
      <c r="P438" s="2">
        <v>0</v>
      </c>
      <c r="Q438" s="31">
        <v>41.504899999999999</v>
      </c>
      <c r="S438" s="2" t="s">
        <v>1</v>
      </c>
      <c r="T438" t="str">
        <f>IF(Tabla2[[#This Row],[SERIE ]]="22SD004C","BODEGA",IF(Tabla2[[#This Row],[SERIE ]]="21DS000T","CASA MATRIZ","SUCURSAL"))</f>
        <v>SUCURSAL</v>
      </c>
    </row>
    <row r="439" spans="1:20" ht="15.75" hidden="1" thickBot="1" x14ac:dyDescent="0.3">
      <c r="A439" t="s">
        <v>8792</v>
      </c>
      <c r="B439" s="38">
        <v>45603</v>
      </c>
      <c r="C439" s="2" t="s">
        <v>1</v>
      </c>
      <c r="D439" s="2" t="s">
        <v>0</v>
      </c>
      <c r="E439" s="2" t="s">
        <v>9791</v>
      </c>
      <c r="F439" s="2" t="s">
        <v>9792</v>
      </c>
      <c r="G439" s="32">
        <v>4262</v>
      </c>
      <c r="H439" s="36">
        <v>4262</v>
      </c>
      <c r="I439" s="37" t="s">
        <v>9868</v>
      </c>
      <c r="J439" s="31" t="s">
        <v>9826</v>
      </c>
      <c r="K439" s="2">
        <v>0</v>
      </c>
      <c r="L439" s="2">
        <v>0</v>
      </c>
      <c r="M439" s="31">
        <v>45</v>
      </c>
      <c r="N439" s="2">
        <v>5.8500000000000005</v>
      </c>
      <c r="O439" s="2">
        <v>0</v>
      </c>
      <c r="P439" s="2">
        <v>0</v>
      </c>
      <c r="Q439" s="31">
        <v>50.85</v>
      </c>
      <c r="S439" s="2" t="s">
        <v>1</v>
      </c>
      <c r="T439" t="str">
        <f>IF(Tabla2[[#This Row],[SERIE ]]="22SD004C","BODEGA",IF(Tabla2[[#This Row],[SERIE ]]="21DS000T","CASA MATRIZ","SUCURSAL"))</f>
        <v>SUCURSAL</v>
      </c>
    </row>
    <row r="440" spans="1:20" ht="15.75" hidden="1" thickBot="1" x14ac:dyDescent="0.3">
      <c r="A440" t="s">
        <v>8792</v>
      </c>
      <c r="B440" s="38">
        <v>45603</v>
      </c>
      <c r="C440" s="2" t="s">
        <v>1</v>
      </c>
      <c r="D440" s="2" t="s">
        <v>0</v>
      </c>
      <c r="E440" s="2" t="s">
        <v>9791</v>
      </c>
      <c r="F440" s="2" t="s">
        <v>9792</v>
      </c>
      <c r="G440" s="32">
        <v>4261</v>
      </c>
      <c r="H440" s="36">
        <v>4261</v>
      </c>
      <c r="I440" s="37" t="s">
        <v>49</v>
      </c>
      <c r="J440" s="31" t="s">
        <v>2228</v>
      </c>
      <c r="K440" s="2">
        <v>0</v>
      </c>
      <c r="L440" s="2">
        <v>0</v>
      </c>
      <c r="M440" s="31">
        <v>560</v>
      </c>
      <c r="N440" s="2">
        <v>72.8</v>
      </c>
      <c r="O440" s="2">
        <v>0</v>
      </c>
      <c r="P440" s="2">
        <v>0</v>
      </c>
      <c r="Q440" s="31">
        <v>632.79999999999995</v>
      </c>
      <c r="S440" s="2" t="s">
        <v>1</v>
      </c>
      <c r="T440" t="str">
        <f>IF(Tabla2[[#This Row],[SERIE ]]="22SD004C","BODEGA",IF(Tabla2[[#This Row],[SERIE ]]="21DS000T","CASA MATRIZ","SUCURSAL"))</f>
        <v>SUCURSAL</v>
      </c>
    </row>
    <row r="441" spans="1:20" ht="15.75" hidden="1" thickBot="1" x14ac:dyDescent="0.3">
      <c r="A441" t="s">
        <v>8792</v>
      </c>
      <c r="B441" s="38">
        <v>45603</v>
      </c>
      <c r="C441" s="2" t="s">
        <v>1</v>
      </c>
      <c r="D441" s="2" t="s">
        <v>0</v>
      </c>
      <c r="E441" s="2" t="s">
        <v>9791</v>
      </c>
      <c r="F441" s="2" t="s">
        <v>9792</v>
      </c>
      <c r="G441" s="32">
        <v>4260</v>
      </c>
      <c r="H441" s="36">
        <v>4260</v>
      </c>
      <c r="I441" s="37" t="s">
        <v>10387</v>
      </c>
      <c r="J441" s="31" t="s">
        <v>10388</v>
      </c>
      <c r="K441" s="2">
        <v>0</v>
      </c>
      <c r="L441" s="2">
        <v>0</v>
      </c>
      <c r="M441" s="31">
        <v>15.93</v>
      </c>
      <c r="N441" s="2">
        <v>2.0709</v>
      </c>
      <c r="O441" s="2">
        <v>0</v>
      </c>
      <c r="P441" s="2">
        <v>0</v>
      </c>
      <c r="Q441" s="31">
        <v>18.000900000000001</v>
      </c>
      <c r="S441" s="2" t="s">
        <v>1</v>
      </c>
      <c r="T441" t="str">
        <f>IF(Tabla2[[#This Row],[SERIE ]]="22SD004C","BODEGA",IF(Tabla2[[#This Row],[SERIE ]]="21DS000T","CASA MATRIZ","SUCURSAL"))</f>
        <v>SUCURSAL</v>
      </c>
    </row>
    <row r="442" spans="1:20" ht="15.75" hidden="1" thickBot="1" x14ac:dyDescent="0.3">
      <c r="A442" t="s">
        <v>8792</v>
      </c>
      <c r="B442" s="38">
        <v>45602</v>
      </c>
      <c r="C442" s="2" t="s">
        <v>1</v>
      </c>
      <c r="D442" s="2" t="s">
        <v>0</v>
      </c>
      <c r="E442" s="2" t="s">
        <v>9791</v>
      </c>
      <c r="F442" s="2" t="s">
        <v>9792</v>
      </c>
      <c r="G442" s="32">
        <v>4259</v>
      </c>
      <c r="H442" s="36">
        <v>4259</v>
      </c>
      <c r="I442" s="37" t="s">
        <v>9818</v>
      </c>
      <c r="J442" s="31" t="s">
        <v>9819</v>
      </c>
      <c r="K442" s="2">
        <v>0</v>
      </c>
      <c r="L442" s="2">
        <v>0</v>
      </c>
      <c r="M442" s="31">
        <v>12.39</v>
      </c>
      <c r="N442" s="2">
        <v>1.6107</v>
      </c>
      <c r="O442" s="2">
        <v>0</v>
      </c>
      <c r="P442" s="2">
        <v>0</v>
      </c>
      <c r="Q442" s="31">
        <v>14.0007</v>
      </c>
      <c r="S442" s="2" t="s">
        <v>1</v>
      </c>
      <c r="T442" t="str">
        <f>IF(Tabla2[[#This Row],[SERIE ]]="22SD004C","BODEGA",IF(Tabla2[[#This Row],[SERIE ]]="21DS000T","CASA MATRIZ","SUCURSAL"))</f>
        <v>SUCURSAL</v>
      </c>
    </row>
    <row r="443" spans="1:20" ht="15.75" hidden="1" thickBot="1" x14ac:dyDescent="0.3">
      <c r="A443" t="s">
        <v>8792</v>
      </c>
      <c r="B443" s="38">
        <v>45602</v>
      </c>
      <c r="C443" s="2" t="s">
        <v>1</v>
      </c>
      <c r="D443" s="2" t="s">
        <v>0</v>
      </c>
      <c r="E443" s="2" t="s">
        <v>9791</v>
      </c>
      <c r="F443" s="2" t="s">
        <v>9792</v>
      </c>
      <c r="G443" s="32">
        <v>4258</v>
      </c>
      <c r="H443" s="36">
        <v>4258</v>
      </c>
      <c r="I443" s="37" t="s">
        <v>9961</v>
      </c>
      <c r="J443" s="31" t="s">
        <v>9944</v>
      </c>
      <c r="K443" s="2">
        <v>0</v>
      </c>
      <c r="L443" s="2">
        <v>0</v>
      </c>
      <c r="M443" s="31">
        <v>3.36</v>
      </c>
      <c r="N443" s="2">
        <v>0.43680000000000002</v>
      </c>
      <c r="O443" s="2">
        <v>0</v>
      </c>
      <c r="P443" s="2">
        <v>0</v>
      </c>
      <c r="Q443" s="31">
        <v>3.7967999999999997</v>
      </c>
      <c r="S443" s="2" t="s">
        <v>1</v>
      </c>
      <c r="T443" t="str">
        <f>IF(Tabla2[[#This Row],[SERIE ]]="22SD004C","BODEGA",IF(Tabla2[[#This Row],[SERIE ]]="21DS000T","CASA MATRIZ","SUCURSAL"))</f>
        <v>SUCURSAL</v>
      </c>
    </row>
    <row r="444" spans="1:20" ht="15.75" hidden="1" thickBot="1" x14ac:dyDescent="0.3">
      <c r="A444" t="s">
        <v>8792</v>
      </c>
      <c r="B444" s="38">
        <v>45602</v>
      </c>
      <c r="C444" s="2" t="s">
        <v>1</v>
      </c>
      <c r="D444" s="2" t="s">
        <v>0</v>
      </c>
      <c r="E444" s="2" t="s">
        <v>9791</v>
      </c>
      <c r="F444" s="2" t="s">
        <v>9792</v>
      </c>
      <c r="G444" s="32">
        <v>4257</v>
      </c>
      <c r="H444" s="36">
        <v>4257</v>
      </c>
      <c r="I444" s="37" t="s">
        <v>7473</v>
      </c>
      <c r="J444" s="31" t="s">
        <v>7472</v>
      </c>
      <c r="K444" s="2">
        <v>0</v>
      </c>
      <c r="L444" s="2">
        <v>0</v>
      </c>
      <c r="M444" s="31">
        <v>0</v>
      </c>
      <c r="N444" s="2">
        <v>0</v>
      </c>
      <c r="O444" s="2">
        <v>0</v>
      </c>
      <c r="P444" s="2">
        <v>0</v>
      </c>
      <c r="Q444" s="31">
        <v>0</v>
      </c>
      <c r="S444" s="2" t="s">
        <v>1</v>
      </c>
      <c r="T444" t="str">
        <f>IF(Tabla2[[#This Row],[SERIE ]]="22SD004C","BODEGA",IF(Tabla2[[#This Row],[SERIE ]]="21DS000T","CASA MATRIZ","SUCURSAL"))</f>
        <v>SUCURSAL</v>
      </c>
    </row>
    <row r="445" spans="1:20" ht="15.75" hidden="1" thickBot="1" x14ac:dyDescent="0.3">
      <c r="A445" t="s">
        <v>8792</v>
      </c>
      <c r="B445" s="38">
        <v>45602</v>
      </c>
      <c r="C445" s="2" t="s">
        <v>1</v>
      </c>
      <c r="D445" s="2" t="s">
        <v>0</v>
      </c>
      <c r="E445" s="2" t="s">
        <v>9791</v>
      </c>
      <c r="F445" s="2" t="s">
        <v>9792</v>
      </c>
      <c r="G445" s="32">
        <v>4256</v>
      </c>
      <c r="H445" s="36">
        <v>4256</v>
      </c>
      <c r="I445" s="37" t="s">
        <v>9809</v>
      </c>
      <c r="J445" s="31" t="s">
        <v>9810</v>
      </c>
      <c r="K445" s="2">
        <v>0</v>
      </c>
      <c r="L445" s="2">
        <v>0</v>
      </c>
      <c r="M445" s="31">
        <v>40</v>
      </c>
      <c r="N445" s="2">
        <v>5.2</v>
      </c>
      <c r="O445" s="2">
        <v>0</v>
      </c>
      <c r="P445" s="2">
        <v>0</v>
      </c>
      <c r="Q445" s="31">
        <v>45.2</v>
      </c>
      <c r="S445" s="2" t="s">
        <v>1</v>
      </c>
      <c r="T445" t="str">
        <f>IF(Tabla2[[#This Row],[SERIE ]]="22SD004C","BODEGA",IF(Tabla2[[#This Row],[SERIE ]]="21DS000T","CASA MATRIZ","SUCURSAL"))</f>
        <v>SUCURSAL</v>
      </c>
    </row>
    <row r="446" spans="1:20" ht="15.75" hidden="1" thickBot="1" x14ac:dyDescent="0.3">
      <c r="A446" t="s">
        <v>8792</v>
      </c>
      <c r="B446" s="38">
        <v>45602</v>
      </c>
      <c r="C446" s="2" t="s">
        <v>1</v>
      </c>
      <c r="D446" s="2" t="s">
        <v>0</v>
      </c>
      <c r="E446" s="2" t="s">
        <v>9791</v>
      </c>
      <c r="F446" s="2" t="s">
        <v>9792</v>
      </c>
      <c r="G446" s="32">
        <v>4255</v>
      </c>
      <c r="H446" s="36">
        <v>4255</v>
      </c>
      <c r="I446" s="37" t="s">
        <v>43</v>
      </c>
      <c r="J446" s="31" t="s">
        <v>7196</v>
      </c>
      <c r="K446" s="2">
        <v>0</v>
      </c>
      <c r="L446" s="2">
        <v>0</v>
      </c>
      <c r="M446" s="31">
        <v>53.1</v>
      </c>
      <c r="N446" s="2">
        <v>6.9030000000000005</v>
      </c>
      <c r="O446" s="2">
        <v>0</v>
      </c>
      <c r="P446" s="2">
        <v>0</v>
      </c>
      <c r="Q446" s="31">
        <v>60.003</v>
      </c>
      <c r="S446" s="2" t="s">
        <v>1</v>
      </c>
      <c r="T446" t="str">
        <f>IF(Tabla2[[#This Row],[SERIE ]]="22SD004C","BODEGA",IF(Tabla2[[#This Row],[SERIE ]]="21DS000T","CASA MATRIZ","SUCURSAL"))</f>
        <v>SUCURSAL</v>
      </c>
    </row>
    <row r="447" spans="1:20" ht="15.75" hidden="1" thickBot="1" x14ac:dyDescent="0.3">
      <c r="A447" t="s">
        <v>8792</v>
      </c>
      <c r="B447" s="38">
        <v>45602</v>
      </c>
      <c r="C447" s="2" t="s">
        <v>1</v>
      </c>
      <c r="D447" s="2" t="s">
        <v>0</v>
      </c>
      <c r="E447" s="2" t="s">
        <v>9791</v>
      </c>
      <c r="F447" s="2" t="s">
        <v>9792</v>
      </c>
      <c r="G447" s="32">
        <v>4254</v>
      </c>
      <c r="H447" s="36">
        <v>4254</v>
      </c>
      <c r="I447" s="37" t="s">
        <v>10387</v>
      </c>
      <c r="J447" s="31" t="s">
        <v>10388</v>
      </c>
      <c r="K447" s="2">
        <v>0</v>
      </c>
      <c r="L447" s="2">
        <v>0</v>
      </c>
      <c r="M447" s="31">
        <v>14.6</v>
      </c>
      <c r="N447" s="2">
        <v>1.8979999999999999</v>
      </c>
      <c r="O447" s="2">
        <v>0</v>
      </c>
      <c r="P447" s="2">
        <v>0</v>
      </c>
      <c r="Q447" s="31">
        <v>16.498000000000001</v>
      </c>
      <c r="S447" s="2" t="s">
        <v>1</v>
      </c>
      <c r="T447" t="str">
        <f>IF(Tabla2[[#This Row],[SERIE ]]="22SD004C","BODEGA",IF(Tabla2[[#This Row],[SERIE ]]="21DS000T","CASA MATRIZ","SUCURSAL"))</f>
        <v>SUCURSAL</v>
      </c>
    </row>
    <row r="448" spans="1:20" ht="15.75" hidden="1" thickBot="1" x14ac:dyDescent="0.3">
      <c r="A448" t="s">
        <v>8792</v>
      </c>
      <c r="B448" s="38">
        <v>45602</v>
      </c>
      <c r="C448" s="2" t="s">
        <v>1</v>
      </c>
      <c r="D448" s="2" t="s">
        <v>0</v>
      </c>
      <c r="E448" s="2" t="s">
        <v>9791</v>
      </c>
      <c r="F448" s="2" t="s">
        <v>9792</v>
      </c>
      <c r="G448" s="32">
        <v>4253</v>
      </c>
      <c r="H448" s="36">
        <v>4253</v>
      </c>
      <c r="I448" s="37"/>
      <c r="J448" s="31" t="s">
        <v>10210</v>
      </c>
      <c r="K448" s="2">
        <v>0</v>
      </c>
      <c r="L448" s="2">
        <v>0</v>
      </c>
      <c r="M448" s="31">
        <v>112.39</v>
      </c>
      <c r="N448" s="2">
        <v>14.610700000000001</v>
      </c>
      <c r="O448" s="2">
        <v>0</v>
      </c>
      <c r="P448" s="2">
        <v>0</v>
      </c>
      <c r="Q448" s="31">
        <v>127.00069999999999</v>
      </c>
      <c r="R448" s="2" t="s">
        <v>10616</v>
      </c>
      <c r="S448" s="2" t="s">
        <v>1</v>
      </c>
      <c r="T448" t="str">
        <f>IF(Tabla2[[#This Row],[SERIE ]]="22SD004C","BODEGA",IF(Tabla2[[#This Row],[SERIE ]]="21DS000T","CASA MATRIZ","SUCURSAL"))</f>
        <v>SUCURSAL</v>
      </c>
    </row>
    <row r="449" spans="1:20" ht="15.75" hidden="1" thickBot="1" x14ac:dyDescent="0.3">
      <c r="A449" t="s">
        <v>8792</v>
      </c>
      <c r="B449" s="38">
        <v>45602</v>
      </c>
      <c r="C449" s="2" t="s">
        <v>1</v>
      </c>
      <c r="D449" s="2" t="s">
        <v>0</v>
      </c>
      <c r="E449" s="2" t="s">
        <v>9791</v>
      </c>
      <c r="F449" s="2" t="s">
        <v>9792</v>
      </c>
      <c r="G449" s="32">
        <v>4252</v>
      </c>
      <c r="H449" s="36">
        <v>4252</v>
      </c>
      <c r="I449" s="37"/>
      <c r="J449" s="31" t="s">
        <v>11084</v>
      </c>
      <c r="K449" s="2">
        <v>0</v>
      </c>
      <c r="L449" s="2">
        <v>0</v>
      </c>
      <c r="M449" s="31">
        <v>23.89</v>
      </c>
      <c r="N449" s="2">
        <v>3.1057000000000001</v>
      </c>
      <c r="O449" s="2">
        <v>0</v>
      </c>
      <c r="P449" s="2">
        <v>0</v>
      </c>
      <c r="Q449" s="31">
        <v>26.995699999999999</v>
      </c>
      <c r="R449" s="2" t="s">
        <v>10621</v>
      </c>
      <c r="S449" s="2" t="s">
        <v>1</v>
      </c>
      <c r="T449" t="str">
        <f>IF(Tabla2[[#This Row],[SERIE ]]="22SD004C","BODEGA",IF(Tabla2[[#This Row],[SERIE ]]="21DS000T","CASA MATRIZ","SUCURSAL"))</f>
        <v>SUCURSAL</v>
      </c>
    </row>
    <row r="450" spans="1:20" ht="15.75" hidden="1" thickBot="1" x14ac:dyDescent="0.3">
      <c r="A450" t="s">
        <v>8792</v>
      </c>
      <c r="B450" s="38">
        <v>45602</v>
      </c>
      <c r="C450" s="2" t="s">
        <v>1</v>
      </c>
      <c r="D450" s="2" t="s">
        <v>0</v>
      </c>
      <c r="E450" s="2" t="s">
        <v>9791</v>
      </c>
      <c r="F450" s="2" t="s">
        <v>9792</v>
      </c>
      <c r="G450" s="32">
        <v>4251</v>
      </c>
      <c r="H450" s="36">
        <v>4251</v>
      </c>
      <c r="I450" s="37" t="s">
        <v>9814</v>
      </c>
      <c r="J450" s="31" t="s">
        <v>9815</v>
      </c>
      <c r="K450" s="2">
        <v>0</v>
      </c>
      <c r="L450" s="2">
        <v>0</v>
      </c>
      <c r="M450" s="31">
        <v>110</v>
      </c>
      <c r="N450" s="2">
        <v>14.3</v>
      </c>
      <c r="O450" s="2">
        <v>0</v>
      </c>
      <c r="P450" s="2">
        <v>0</v>
      </c>
      <c r="Q450" s="31">
        <v>124.3</v>
      </c>
      <c r="S450" s="2" t="s">
        <v>1</v>
      </c>
      <c r="T450" t="str">
        <f>IF(Tabla2[[#This Row],[SERIE ]]="22SD004C","BODEGA",IF(Tabla2[[#This Row],[SERIE ]]="21DS000T","CASA MATRIZ","SUCURSAL"))</f>
        <v>SUCURSAL</v>
      </c>
    </row>
    <row r="451" spans="1:20" ht="15.75" hidden="1" thickBot="1" x14ac:dyDescent="0.3">
      <c r="A451" t="s">
        <v>8792</v>
      </c>
      <c r="B451" s="38">
        <v>45602</v>
      </c>
      <c r="C451" s="2" t="s">
        <v>1</v>
      </c>
      <c r="D451" s="2" t="s">
        <v>0</v>
      </c>
      <c r="E451" s="2" t="s">
        <v>9791</v>
      </c>
      <c r="F451" s="2" t="s">
        <v>9792</v>
      </c>
      <c r="G451" s="32">
        <v>4250</v>
      </c>
      <c r="H451" s="36">
        <v>4250</v>
      </c>
      <c r="I451" s="37" t="s">
        <v>9891</v>
      </c>
      <c r="J451" s="31" t="s">
        <v>9892</v>
      </c>
      <c r="K451" s="2">
        <v>0</v>
      </c>
      <c r="L451" s="2">
        <v>0</v>
      </c>
      <c r="M451" s="31">
        <v>3.54</v>
      </c>
      <c r="N451" s="2">
        <v>0.4602</v>
      </c>
      <c r="O451" s="2">
        <v>0</v>
      </c>
      <c r="P451" s="2">
        <v>0</v>
      </c>
      <c r="Q451" s="31">
        <v>4.0002000000000004</v>
      </c>
      <c r="S451" s="2" t="s">
        <v>1</v>
      </c>
      <c r="T451" t="str">
        <f>IF(Tabla2[[#This Row],[SERIE ]]="22SD004C","BODEGA",IF(Tabla2[[#This Row],[SERIE ]]="21DS000T","CASA MATRIZ","SUCURSAL"))</f>
        <v>SUCURSAL</v>
      </c>
    </row>
    <row r="452" spans="1:20" ht="15.75" hidden="1" thickBot="1" x14ac:dyDescent="0.3">
      <c r="A452" t="s">
        <v>8792</v>
      </c>
      <c r="B452" s="38">
        <v>45602</v>
      </c>
      <c r="C452" s="2" t="s">
        <v>1</v>
      </c>
      <c r="D452" s="2" t="s">
        <v>0</v>
      </c>
      <c r="E452" s="2" t="s">
        <v>9791</v>
      </c>
      <c r="F452" s="2" t="s">
        <v>9792</v>
      </c>
      <c r="G452" s="32">
        <v>4249</v>
      </c>
      <c r="H452" s="36">
        <v>4249</v>
      </c>
      <c r="I452" s="37" t="s">
        <v>9814</v>
      </c>
      <c r="J452" s="31" t="s">
        <v>9815</v>
      </c>
      <c r="K452" s="2">
        <v>0</v>
      </c>
      <c r="L452" s="2">
        <v>0</v>
      </c>
      <c r="M452" s="31">
        <v>60</v>
      </c>
      <c r="N452" s="2">
        <v>7.8000000000000007</v>
      </c>
      <c r="O452" s="2">
        <v>0</v>
      </c>
      <c r="P452" s="2">
        <v>0</v>
      </c>
      <c r="Q452" s="31">
        <v>67.8</v>
      </c>
      <c r="S452" s="2" t="s">
        <v>1</v>
      </c>
      <c r="T452" t="str">
        <f>IF(Tabla2[[#This Row],[SERIE ]]="22SD004C","BODEGA",IF(Tabla2[[#This Row],[SERIE ]]="21DS000T","CASA MATRIZ","SUCURSAL"))</f>
        <v>SUCURSAL</v>
      </c>
    </row>
    <row r="453" spans="1:20" ht="15.75" hidden="1" thickBot="1" x14ac:dyDescent="0.3">
      <c r="A453" t="s">
        <v>8792</v>
      </c>
      <c r="B453" s="38">
        <v>45602</v>
      </c>
      <c r="C453" s="2" t="s">
        <v>1</v>
      </c>
      <c r="D453" s="2" t="s">
        <v>0</v>
      </c>
      <c r="E453" s="2" t="s">
        <v>9791</v>
      </c>
      <c r="F453" s="2" t="s">
        <v>9792</v>
      </c>
      <c r="G453" s="32">
        <v>4248</v>
      </c>
      <c r="H453" s="36">
        <v>4248</v>
      </c>
      <c r="I453" s="37"/>
      <c r="J453" s="31" t="s">
        <v>10276</v>
      </c>
      <c r="K453" s="2">
        <v>0</v>
      </c>
      <c r="L453" s="2">
        <v>0</v>
      </c>
      <c r="M453" s="31">
        <v>95.58</v>
      </c>
      <c r="N453" s="2">
        <v>12.4254</v>
      </c>
      <c r="O453" s="2">
        <v>0</v>
      </c>
      <c r="P453" s="2">
        <v>0</v>
      </c>
      <c r="Q453" s="31">
        <v>108.00539999999999</v>
      </c>
      <c r="R453" s="2" t="s">
        <v>10275</v>
      </c>
      <c r="S453" s="2" t="s">
        <v>1</v>
      </c>
      <c r="T453" t="str">
        <f>IF(Tabla2[[#This Row],[SERIE ]]="22SD004C","BODEGA",IF(Tabla2[[#This Row],[SERIE ]]="21DS000T","CASA MATRIZ","SUCURSAL"))</f>
        <v>SUCURSAL</v>
      </c>
    </row>
    <row r="454" spans="1:20" ht="15.75" hidden="1" thickBot="1" x14ac:dyDescent="0.3">
      <c r="A454" t="s">
        <v>8792</v>
      </c>
      <c r="B454" s="38">
        <v>45601</v>
      </c>
      <c r="C454" s="2" t="s">
        <v>1</v>
      </c>
      <c r="D454" s="2" t="s">
        <v>0</v>
      </c>
      <c r="E454" s="2" t="s">
        <v>9791</v>
      </c>
      <c r="F454" s="2" t="s">
        <v>9792</v>
      </c>
      <c r="G454" s="32">
        <v>4247</v>
      </c>
      <c r="H454" s="36">
        <v>4247</v>
      </c>
      <c r="I454" s="37" t="s">
        <v>9814</v>
      </c>
      <c r="J454" s="31" t="s">
        <v>9815</v>
      </c>
      <c r="K454" s="2">
        <v>0</v>
      </c>
      <c r="L454" s="2">
        <v>0</v>
      </c>
      <c r="M454" s="31">
        <v>6</v>
      </c>
      <c r="N454" s="2">
        <v>0.78</v>
      </c>
      <c r="O454" s="2">
        <v>0</v>
      </c>
      <c r="P454" s="2">
        <v>0</v>
      </c>
      <c r="Q454" s="31">
        <v>6.78</v>
      </c>
      <c r="S454" s="2" t="s">
        <v>1</v>
      </c>
      <c r="T454" t="str">
        <f>IF(Tabla2[[#This Row],[SERIE ]]="22SD004C","BODEGA",IF(Tabla2[[#This Row],[SERIE ]]="21DS000T","CASA MATRIZ","SUCURSAL"))</f>
        <v>SUCURSAL</v>
      </c>
    </row>
    <row r="455" spans="1:20" ht="15.75" hidden="1" thickBot="1" x14ac:dyDescent="0.3">
      <c r="A455" t="s">
        <v>8792</v>
      </c>
      <c r="B455" s="38">
        <v>45601</v>
      </c>
      <c r="C455" s="2" t="s">
        <v>1</v>
      </c>
      <c r="D455" s="2" t="s">
        <v>0</v>
      </c>
      <c r="E455" s="2" t="s">
        <v>9791</v>
      </c>
      <c r="F455" s="2" t="s">
        <v>9792</v>
      </c>
      <c r="G455" s="32">
        <v>4246</v>
      </c>
      <c r="H455" s="36">
        <v>4246</v>
      </c>
      <c r="I455" s="37" t="s">
        <v>46</v>
      </c>
      <c r="J455" s="31" t="s">
        <v>6010</v>
      </c>
      <c r="K455" s="2">
        <v>0</v>
      </c>
      <c r="L455" s="2">
        <v>0</v>
      </c>
      <c r="M455" s="31">
        <v>20</v>
      </c>
      <c r="N455" s="2">
        <v>2.6</v>
      </c>
      <c r="O455" s="2">
        <v>0</v>
      </c>
      <c r="P455" s="2">
        <v>0</v>
      </c>
      <c r="Q455" s="31">
        <v>22.6</v>
      </c>
      <c r="S455" s="2" t="s">
        <v>1</v>
      </c>
      <c r="T455" t="str">
        <f>IF(Tabla2[[#This Row],[SERIE ]]="22SD004C","BODEGA",IF(Tabla2[[#This Row],[SERIE ]]="21DS000T","CASA MATRIZ","SUCURSAL"))</f>
        <v>SUCURSAL</v>
      </c>
    </row>
    <row r="456" spans="1:20" ht="15.75" hidden="1" thickBot="1" x14ac:dyDescent="0.3">
      <c r="A456" t="s">
        <v>8792</v>
      </c>
      <c r="B456" s="38">
        <v>45601</v>
      </c>
      <c r="C456" s="2" t="s">
        <v>1</v>
      </c>
      <c r="D456" s="2" t="s">
        <v>0</v>
      </c>
      <c r="E456" s="2" t="s">
        <v>9791</v>
      </c>
      <c r="F456" s="2" t="s">
        <v>9792</v>
      </c>
      <c r="G456" s="32">
        <v>4245</v>
      </c>
      <c r="H456" s="36">
        <v>4245</v>
      </c>
      <c r="I456" s="37"/>
      <c r="J456" s="31" t="s">
        <v>10228</v>
      </c>
      <c r="K456" s="2">
        <v>0</v>
      </c>
      <c r="L456" s="2">
        <v>0</v>
      </c>
      <c r="M456" s="31">
        <v>20.58</v>
      </c>
      <c r="N456" s="2">
        <v>2.6753999999999998</v>
      </c>
      <c r="O456" s="2">
        <v>0</v>
      </c>
      <c r="P456" s="2">
        <v>0</v>
      </c>
      <c r="Q456" s="31">
        <v>23.255399999999998</v>
      </c>
      <c r="R456" s="2" t="s">
        <v>10217</v>
      </c>
      <c r="S456" s="2" t="s">
        <v>1</v>
      </c>
      <c r="T456" t="str">
        <f>IF(Tabla2[[#This Row],[SERIE ]]="22SD004C","BODEGA",IF(Tabla2[[#This Row],[SERIE ]]="21DS000T","CASA MATRIZ","SUCURSAL"))</f>
        <v>SUCURSAL</v>
      </c>
    </row>
    <row r="457" spans="1:20" ht="15.75" hidden="1" thickBot="1" x14ac:dyDescent="0.3">
      <c r="A457" t="s">
        <v>8792</v>
      </c>
      <c r="B457" s="38">
        <v>45601</v>
      </c>
      <c r="C457" s="2" t="s">
        <v>1</v>
      </c>
      <c r="D457" s="2" t="s">
        <v>0</v>
      </c>
      <c r="E457" s="2" t="s">
        <v>9791</v>
      </c>
      <c r="F457" s="2" t="s">
        <v>9792</v>
      </c>
      <c r="G457" s="32">
        <v>4244</v>
      </c>
      <c r="H457" s="36">
        <v>4244</v>
      </c>
      <c r="I457" s="37"/>
      <c r="J457" s="31" t="s">
        <v>10228</v>
      </c>
      <c r="K457" s="2">
        <v>0</v>
      </c>
      <c r="L457" s="2">
        <v>0</v>
      </c>
      <c r="M457" s="31">
        <v>141.59</v>
      </c>
      <c r="N457" s="2">
        <v>18.406700000000001</v>
      </c>
      <c r="O457" s="2">
        <v>0</v>
      </c>
      <c r="P457" s="2">
        <v>0</v>
      </c>
      <c r="Q457" s="31">
        <v>159.9967</v>
      </c>
      <c r="R457" s="2" t="s">
        <v>10217</v>
      </c>
      <c r="S457" s="2" t="s">
        <v>1</v>
      </c>
      <c r="T457" t="str">
        <f>IF(Tabla2[[#This Row],[SERIE ]]="22SD004C","BODEGA",IF(Tabla2[[#This Row],[SERIE ]]="21DS000T","CASA MATRIZ","SUCURSAL"))</f>
        <v>SUCURSAL</v>
      </c>
    </row>
    <row r="458" spans="1:20" ht="15.75" hidden="1" thickBot="1" x14ac:dyDescent="0.3">
      <c r="A458" t="s">
        <v>8792</v>
      </c>
      <c r="B458" s="38">
        <v>45601</v>
      </c>
      <c r="C458" s="2" t="s">
        <v>1</v>
      </c>
      <c r="D458" s="2" t="s">
        <v>0</v>
      </c>
      <c r="E458" s="2" t="s">
        <v>9791</v>
      </c>
      <c r="F458" s="2" t="s">
        <v>9792</v>
      </c>
      <c r="G458" s="32">
        <v>4243</v>
      </c>
      <c r="H458" s="36">
        <v>4243</v>
      </c>
      <c r="I458" s="37"/>
      <c r="J458" s="31" t="s">
        <v>10060</v>
      </c>
      <c r="K458" s="2">
        <v>0</v>
      </c>
      <c r="L458" s="2">
        <v>0</v>
      </c>
      <c r="M458" s="31">
        <v>535</v>
      </c>
      <c r="N458" s="2">
        <v>69.55</v>
      </c>
      <c r="O458" s="2">
        <v>0</v>
      </c>
      <c r="P458" s="2">
        <v>0</v>
      </c>
      <c r="Q458" s="31">
        <v>604.54999999999995</v>
      </c>
      <c r="R458" s="2" t="s">
        <v>10061</v>
      </c>
      <c r="S458" s="2" t="s">
        <v>1</v>
      </c>
      <c r="T458" t="str">
        <f>IF(Tabla2[[#This Row],[SERIE ]]="22SD004C","BODEGA",IF(Tabla2[[#This Row],[SERIE ]]="21DS000T","CASA MATRIZ","SUCURSAL"))</f>
        <v>SUCURSAL</v>
      </c>
    </row>
    <row r="459" spans="1:20" ht="15.75" hidden="1" thickBot="1" x14ac:dyDescent="0.3">
      <c r="A459" t="s">
        <v>8792</v>
      </c>
      <c r="B459" s="38">
        <v>45601</v>
      </c>
      <c r="C459" s="2" t="s">
        <v>1</v>
      </c>
      <c r="D459" s="2" t="s">
        <v>0</v>
      </c>
      <c r="E459" s="2" t="s">
        <v>9791</v>
      </c>
      <c r="F459" s="2" t="s">
        <v>9792</v>
      </c>
      <c r="G459" s="32">
        <v>4242</v>
      </c>
      <c r="H459" s="36">
        <v>4242</v>
      </c>
      <c r="I459" s="37" t="s">
        <v>7473</v>
      </c>
      <c r="J459" s="31" t="s">
        <v>7472</v>
      </c>
      <c r="K459" s="2">
        <v>0</v>
      </c>
      <c r="L459" s="2">
        <v>0</v>
      </c>
      <c r="M459" s="31">
        <v>0</v>
      </c>
      <c r="N459" s="2">
        <v>0</v>
      </c>
      <c r="O459" s="2">
        <v>0</v>
      </c>
      <c r="P459" s="2">
        <v>0</v>
      </c>
      <c r="Q459" s="31">
        <v>0</v>
      </c>
      <c r="S459" s="2" t="s">
        <v>1</v>
      </c>
      <c r="T459" t="str">
        <f>IF(Tabla2[[#This Row],[SERIE ]]="22SD004C","BODEGA",IF(Tabla2[[#This Row],[SERIE ]]="21DS000T","CASA MATRIZ","SUCURSAL"))</f>
        <v>SUCURSAL</v>
      </c>
    </row>
    <row r="460" spans="1:20" ht="15.75" hidden="1" thickBot="1" x14ac:dyDescent="0.3">
      <c r="A460" t="s">
        <v>8792</v>
      </c>
      <c r="B460" s="38">
        <v>45601</v>
      </c>
      <c r="C460" s="2" t="s">
        <v>1</v>
      </c>
      <c r="D460" s="2" t="s">
        <v>0</v>
      </c>
      <c r="E460" s="2" t="s">
        <v>9791</v>
      </c>
      <c r="F460" s="2" t="s">
        <v>9792</v>
      </c>
      <c r="G460" s="32">
        <v>4241</v>
      </c>
      <c r="H460" s="36">
        <v>4241</v>
      </c>
      <c r="I460" s="37" t="s">
        <v>9824</v>
      </c>
      <c r="J460" s="31" t="s">
        <v>9825</v>
      </c>
      <c r="K460" s="2">
        <v>0</v>
      </c>
      <c r="L460" s="2">
        <v>0</v>
      </c>
      <c r="M460" s="31">
        <v>41.59</v>
      </c>
      <c r="N460" s="2">
        <v>5.4067000000000007</v>
      </c>
      <c r="O460" s="2">
        <v>0</v>
      </c>
      <c r="P460" s="2">
        <v>0</v>
      </c>
      <c r="Q460" s="31">
        <v>46.996700000000004</v>
      </c>
      <c r="S460" s="2" t="s">
        <v>1</v>
      </c>
      <c r="T460" t="str">
        <f>IF(Tabla2[[#This Row],[SERIE ]]="22SD004C","BODEGA",IF(Tabla2[[#This Row],[SERIE ]]="21DS000T","CASA MATRIZ","SUCURSAL"))</f>
        <v>SUCURSAL</v>
      </c>
    </row>
    <row r="461" spans="1:20" ht="15.75" hidden="1" thickBot="1" x14ac:dyDescent="0.3">
      <c r="A461" t="s">
        <v>8792</v>
      </c>
      <c r="B461" s="38">
        <v>45601</v>
      </c>
      <c r="C461" s="2" t="s">
        <v>1</v>
      </c>
      <c r="D461" s="2" t="s">
        <v>0</v>
      </c>
      <c r="E461" s="2" t="s">
        <v>9791</v>
      </c>
      <c r="F461" s="2" t="s">
        <v>9792</v>
      </c>
      <c r="G461" s="32">
        <v>4240</v>
      </c>
      <c r="H461" s="36">
        <v>4240</v>
      </c>
      <c r="I461" s="37"/>
      <c r="J461" s="31" t="s">
        <v>9910</v>
      </c>
      <c r="K461" s="2">
        <v>0</v>
      </c>
      <c r="L461" s="2">
        <v>0</v>
      </c>
      <c r="M461" s="31">
        <v>5</v>
      </c>
      <c r="N461" s="2">
        <v>0.65</v>
      </c>
      <c r="O461" s="2">
        <v>0</v>
      </c>
      <c r="P461" s="2">
        <v>0</v>
      </c>
      <c r="Q461" s="31">
        <v>5.65</v>
      </c>
      <c r="R461" s="2" t="s">
        <v>9909</v>
      </c>
      <c r="S461" s="2" t="s">
        <v>1</v>
      </c>
      <c r="T461" t="str">
        <f>IF(Tabla2[[#This Row],[SERIE ]]="22SD004C","BODEGA",IF(Tabla2[[#This Row],[SERIE ]]="21DS000T","CASA MATRIZ","SUCURSAL"))</f>
        <v>SUCURSAL</v>
      </c>
    </row>
    <row r="462" spans="1:20" ht="15.75" hidden="1" thickBot="1" x14ac:dyDescent="0.3">
      <c r="A462" t="s">
        <v>8792</v>
      </c>
      <c r="B462" s="38">
        <v>45601</v>
      </c>
      <c r="C462" s="2" t="s">
        <v>1</v>
      </c>
      <c r="D462" s="2" t="s">
        <v>0</v>
      </c>
      <c r="E462" s="2" t="s">
        <v>9791</v>
      </c>
      <c r="F462" s="2" t="s">
        <v>9792</v>
      </c>
      <c r="G462" s="32">
        <v>4239</v>
      </c>
      <c r="H462" s="36">
        <v>4239</v>
      </c>
      <c r="I462" s="37"/>
      <c r="J462" s="31" t="s">
        <v>9808</v>
      </c>
      <c r="K462" s="2">
        <v>0</v>
      </c>
      <c r="L462" s="2">
        <v>0</v>
      </c>
      <c r="M462" s="31">
        <v>3.54</v>
      </c>
      <c r="N462" s="2">
        <v>0.4602</v>
      </c>
      <c r="O462" s="2">
        <v>0</v>
      </c>
      <c r="P462" s="2">
        <v>0</v>
      </c>
      <c r="Q462" s="31">
        <v>4.0002000000000004</v>
      </c>
      <c r="R462" s="2" t="s">
        <v>9807</v>
      </c>
      <c r="S462" s="2" t="s">
        <v>1</v>
      </c>
      <c r="T462" t="str">
        <f>IF(Tabla2[[#This Row],[SERIE ]]="22SD004C","BODEGA",IF(Tabla2[[#This Row],[SERIE ]]="21DS000T","CASA MATRIZ","SUCURSAL"))</f>
        <v>SUCURSAL</v>
      </c>
    </row>
    <row r="463" spans="1:20" ht="15.75" hidden="1" thickBot="1" x14ac:dyDescent="0.3">
      <c r="A463" t="s">
        <v>8792</v>
      </c>
      <c r="B463" s="38">
        <v>45601</v>
      </c>
      <c r="C463" s="2" t="s">
        <v>1</v>
      </c>
      <c r="D463" s="2" t="s">
        <v>0</v>
      </c>
      <c r="E463" s="2" t="s">
        <v>9791</v>
      </c>
      <c r="F463" s="2" t="s">
        <v>9792</v>
      </c>
      <c r="G463" s="32">
        <v>4238</v>
      </c>
      <c r="H463" s="36">
        <v>4238</v>
      </c>
      <c r="I463" s="37"/>
      <c r="J463" s="31" t="s">
        <v>11210</v>
      </c>
      <c r="K463" s="2">
        <v>0</v>
      </c>
      <c r="L463" s="2">
        <v>0</v>
      </c>
      <c r="M463" s="31">
        <v>9.73</v>
      </c>
      <c r="N463" s="2">
        <v>1.2649000000000001</v>
      </c>
      <c r="O463" s="2">
        <v>0</v>
      </c>
      <c r="P463" s="2">
        <v>0</v>
      </c>
      <c r="Q463" s="31">
        <v>10.994900000000001</v>
      </c>
      <c r="R463" s="2" t="s">
        <v>11209</v>
      </c>
      <c r="S463" s="2" t="s">
        <v>1</v>
      </c>
      <c r="T463" t="str">
        <f>IF(Tabla2[[#This Row],[SERIE ]]="22SD004C","BODEGA",IF(Tabla2[[#This Row],[SERIE ]]="21DS000T","CASA MATRIZ","SUCURSAL"))</f>
        <v>SUCURSAL</v>
      </c>
    </row>
    <row r="464" spans="1:20" ht="15.75" hidden="1" thickBot="1" x14ac:dyDescent="0.3">
      <c r="A464" t="s">
        <v>8792</v>
      </c>
      <c r="B464" s="38">
        <v>45601</v>
      </c>
      <c r="C464" s="2" t="s">
        <v>1</v>
      </c>
      <c r="D464" s="2" t="s">
        <v>0</v>
      </c>
      <c r="E464" s="2" t="s">
        <v>9791</v>
      </c>
      <c r="F464" s="2" t="s">
        <v>9792</v>
      </c>
      <c r="G464" s="32">
        <v>4237</v>
      </c>
      <c r="H464" s="36">
        <v>4237</v>
      </c>
      <c r="I464" s="37" t="s">
        <v>7279</v>
      </c>
      <c r="J464" s="31" t="s">
        <v>7280</v>
      </c>
      <c r="K464" s="2">
        <v>0</v>
      </c>
      <c r="L464" s="2">
        <v>0</v>
      </c>
      <c r="M464" s="31">
        <v>30</v>
      </c>
      <c r="N464" s="2">
        <v>3.9000000000000004</v>
      </c>
      <c r="O464" s="2">
        <v>0</v>
      </c>
      <c r="P464" s="2">
        <v>0</v>
      </c>
      <c r="Q464" s="31">
        <v>33.9</v>
      </c>
      <c r="S464" s="2" t="s">
        <v>1</v>
      </c>
      <c r="T464" t="str">
        <f>IF(Tabla2[[#This Row],[SERIE ]]="22SD004C","BODEGA",IF(Tabla2[[#This Row],[SERIE ]]="21DS000T","CASA MATRIZ","SUCURSAL"))</f>
        <v>SUCURSAL</v>
      </c>
    </row>
    <row r="465" spans="1:20" ht="15.75" hidden="1" thickBot="1" x14ac:dyDescent="0.3">
      <c r="A465" t="s">
        <v>8792</v>
      </c>
      <c r="B465" s="38">
        <v>45601</v>
      </c>
      <c r="C465" s="2" t="s">
        <v>1</v>
      </c>
      <c r="D465" s="2" t="s">
        <v>0</v>
      </c>
      <c r="E465" s="2" t="s">
        <v>9791</v>
      </c>
      <c r="F465" s="2" t="s">
        <v>9792</v>
      </c>
      <c r="G465" s="32">
        <v>4236</v>
      </c>
      <c r="H465" s="36">
        <v>4236</v>
      </c>
      <c r="I465" s="37"/>
      <c r="J465" s="31" t="s">
        <v>9910</v>
      </c>
      <c r="K465" s="2">
        <v>0</v>
      </c>
      <c r="L465" s="2">
        <v>0</v>
      </c>
      <c r="M465" s="31">
        <v>10</v>
      </c>
      <c r="N465" s="2">
        <v>1.3</v>
      </c>
      <c r="O465" s="2">
        <v>0</v>
      </c>
      <c r="P465" s="2">
        <v>0</v>
      </c>
      <c r="Q465" s="31">
        <v>11.3</v>
      </c>
      <c r="R465" s="2" t="s">
        <v>9909</v>
      </c>
      <c r="S465" s="2" t="s">
        <v>1</v>
      </c>
      <c r="T465" t="str">
        <f>IF(Tabla2[[#This Row],[SERIE ]]="22SD004C","BODEGA",IF(Tabla2[[#This Row],[SERIE ]]="21DS000T","CASA MATRIZ","SUCURSAL"))</f>
        <v>SUCURSAL</v>
      </c>
    </row>
    <row r="466" spans="1:20" ht="15.75" hidden="1" thickBot="1" x14ac:dyDescent="0.3">
      <c r="A466" t="s">
        <v>8792</v>
      </c>
      <c r="B466" s="38">
        <v>45600</v>
      </c>
      <c r="C466" s="2" t="s">
        <v>1</v>
      </c>
      <c r="D466" s="2" t="s">
        <v>0</v>
      </c>
      <c r="E466" s="2" t="s">
        <v>9791</v>
      </c>
      <c r="F466" s="2" t="s">
        <v>9792</v>
      </c>
      <c r="G466" s="32">
        <v>4235</v>
      </c>
      <c r="H466" s="36">
        <v>4235</v>
      </c>
      <c r="I466" s="37" t="s">
        <v>10211</v>
      </c>
      <c r="J466" s="31" t="s">
        <v>10212</v>
      </c>
      <c r="K466" s="2">
        <v>0</v>
      </c>
      <c r="L466" s="2">
        <v>0</v>
      </c>
      <c r="M466" s="31">
        <v>17.7</v>
      </c>
      <c r="N466" s="2">
        <v>2.3010000000000002</v>
      </c>
      <c r="O466" s="2">
        <v>0</v>
      </c>
      <c r="P466" s="2">
        <v>0</v>
      </c>
      <c r="Q466" s="31">
        <v>20.000999999999998</v>
      </c>
      <c r="S466" s="2" t="s">
        <v>1</v>
      </c>
      <c r="T466" t="str">
        <f>IF(Tabla2[[#This Row],[SERIE ]]="22SD004C","BODEGA",IF(Tabla2[[#This Row],[SERIE ]]="21DS000T","CASA MATRIZ","SUCURSAL"))</f>
        <v>SUCURSAL</v>
      </c>
    </row>
    <row r="467" spans="1:20" ht="15.75" hidden="1" thickBot="1" x14ac:dyDescent="0.3">
      <c r="A467" t="s">
        <v>8792</v>
      </c>
      <c r="B467" s="38">
        <v>45600</v>
      </c>
      <c r="C467" s="2" t="s">
        <v>1</v>
      </c>
      <c r="D467" s="2" t="s">
        <v>0</v>
      </c>
      <c r="E467" s="2" t="s">
        <v>9791</v>
      </c>
      <c r="F467" s="2" t="s">
        <v>9792</v>
      </c>
      <c r="G467" s="32">
        <v>4234</v>
      </c>
      <c r="H467" s="36">
        <v>4234</v>
      </c>
      <c r="I467" s="37"/>
      <c r="J467" s="31" t="s">
        <v>10228</v>
      </c>
      <c r="K467" s="2">
        <v>0</v>
      </c>
      <c r="L467" s="2">
        <v>0</v>
      </c>
      <c r="M467" s="31">
        <v>6</v>
      </c>
      <c r="N467" s="2">
        <v>0.78</v>
      </c>
      <c r="O467" s="2">
        <v>0</v>
      </c>
      <c r="P467" s="2">
        <v>0</v>
      </c>
      <c r="Q467" s="31">
        <v>6.78</v>
      </c>
      <c r="R467" s="2" t="s">
        <v>10217</v>
      </c>
      <c r="S467" s="2" t="s">
        <v>1</v>
      </c>
      <c r="T467" t="str">
        <f>IF(Tabla2[[#This Row],[SERIE ]]="22SD004C","BODEGA",IF(Tabla2[[#This Row],[SERIE ]]="21DS000T","CASA MATRIZ","SUCURSAL"))</f>
        <v>SUCURSAL</v>
      </c>
    </row>
    <row r="468" spans="1:20" ht="15.75" hidden="1" thickBot="1" x14ac:dyDescent="0.3">
      <c r="A468" t="s">
        <v>8792</v>
      </c>
      <c r="B468" s="38">
        <v>45600</v>
      </c>
      <c r="C468" s="2" t="s">
        <v>1</v>
      </c>
      <c r="D468" s="2" t="s">
        <v>0</v>
      </c>
      <c r="E468" s="2" t="s">
        <v>9791</v>
      </c>
      <c r="F468" s="2" t="s">
        <v>9792</v>
      </c>
      <c r="G468" s="32">
        <v>4233</v>
      </c>
      <c r="H468" s="36">
        <v>4233</v>
      </c>
      <c r="I468" s="37"/>
      <c r="J468" s="31" t="s">
        <v>10228</v>
      </c>
      <c r="K468" s="2">
        <v>0</v>
      </c>
      <c r="L468" s="2">
        <v>0</v>
      </c>
      <c r="M468" s="31">
        <v>34.51</v>
      </c>
      <c r="N468" s="2">
        <v>4.4863</v>
      </c>
      <c r="O468" s="2">
        <v>0</v>
      </c>
      <c r="P468" s="2">
        <v>0</v>
      </c>
      <c r="Q468" s="31">
        <v>38.996299999999998</v>
      </c>
      <c r="R468" s="2" t="s">
        <v>10217</v>
      </c>
      <c r="S468" s="2" t="s">
        <v>1</v>
      </c>
      <c r="T468" t="str">
        <f>IF(Tabla2[[#This Row],[SERIE ]]="22SD004C","BODEGA",IF(Tabla2[[#This Row],[SERIE ]]="21DS000T","CASA MATRIZ","SUCURSAL"))</f>
        <v>SUCURSAL</v>
      </c>
    </row>
    <row r="469" spans="1:20" ht="15.75" hidden="1" thickBot="1" x14ac:dyDescent="0.3">
      <c r="A469" t="s">
        <v>8792</v>
      </c>
      <c r="B469" s="38">
        <v>45600</v>
      </c>
      <c r="C469" s="2" t="s">
        <v>1</v>
      </c>
      <c r="D469" s="2" t="s">
        <v>0</v>
      </c>
      <c r="E469" s="2" t="s">
        <v>9791</v>
      </c>
      <c r="F469" s="2" t="s">
        <v>9792</v>
      </c>
      <c r="G469" s="32">
        <v>4232</v>
      </c>
      <c r="H469" s="36">
        <v>4232</v>
      </c>
      <c r="I469" s="37" t="s">
        <v>5768</v>
      </c>
      <c r="J469" s="31" t="s">
        <v>5769</v>
      </c>
      <c r="K469" s="2">
        <v>0</v>
      </c>
      <c r="L469" s="2">
        <v>0</v>
      </c>
      <c r="M469" s="31">
        <v>12.39</v>
      </c>
      <c r="N469" s="2">
        <v>1.6107</v>
      </c>
      <c r="O469" s="2">
        <v>0</v>
      </c>
      <c r="P469" s="2">
        <v>0</v>
      </c>
      <c r="Q469" s="31">
        <v>14.0007</v>
      </c>
      <c r="S469" s="2" t="s">
        <v>1</v>
      </c>
      <c r="T469" t="str">
        <f>IF(Tabla2[[#This Row],[SERIE ]]="22SD004C","BODEGA",IF(Tabla2[[#This Row],[SERIE ]]="21DS000T","CASA MATRIZ","SUCURSAL"))</f>
        <v>SUCURSAL</v>
      </c>
    </row>
    <row r="470" spans="1:20" ht="15.75" hidden="1" thickBot="1" x14ac:dyDescent="0.3">
      <c r="A470" t="s">
        <v>8792</v>
      </c>
      <c r="B470" s="38">
        <v>45600</v>
      </c>
      <c r="C470" s="2" t="s">
        <v>1</v>
      </c>
      <c r="D470" s="2" t="s">
        <v>0</v>
      </c>
      <c r="E470" s="2" t="s">
        <v>9791</v>
      </c>
      <c r="F470" s="2" t="s">
        <v>9792</v>
      </c>
      <c r="G470" s="32">
        <v>4231</v>
      </c>
      <c r="H470" s="36">
        <v>4231</v>
      </c>
      <c r="I470" s="37" t="s">
        <v>10391</v>
      </c>
      <c r="J470" s="31" t="s">
        <v>10392</v>
      </c>
      <c r="K470" s="2">
        <v>0</v>
      </c>
      <c r="L470" s="2">
        <v>0</v>
      </c>
      <c r="M470" s="31">
        <v>14.16</v>
      </c>
      <c r="N470" s="2">
        <v>1.8408</v>
      </c>
      <c r="O470" s="2">
        <v>0</v>
      </c>
      <c r="P470" s="2">
        <v>0</v>
      </c>
      <c r="Q470" s="31">
        <v>16.000800000000002</v>
      </c>
      <c r="S470" s="2" t="s">
        <v>1</v>
      </c>
      <c r="T470" t="str">
        <f>IF(Tabla2[[#This Row],[SERIE ]]="22SD004C","BODEGA",IF(Tabla2[[#This Row],[SERIE ]]="21DS000T","CASA MATRIZ","SUCURSAL"))</f>
        <v>SUCURSAL</v>
      </c>
    </row>
    <row r="471" spans="1:20" ht="15.75" hidden="1" thickBot="1" x14ac:dyDescent="0.3">
      <c r="A471" t="s">
        <v>8792</v>
      </c>
      <c r="B471" s="38">
        <v>45600</v>
      </c>
      <c r="C471" s="2" t="s">
        <v>1</v>
      </c>
      <c r="D471" s="2" t="s">
        <v>0</v>
      </c>
      <c r="E471" s="2" t="s">
        <v>9791</v>
      </c>
      <c r="F471" s="2" t="s">
        <v>9792</v>
      </c>
      <c r="G471" s="32">
        <v>4230</v>
      </c>
      <c r="H471" s="36">
        <v>4230</v>
      </c>
      <c r="I471" s="37"/>
      <c r="J471" s="31" t="s">
        <v>10108</v>
      </c>
      <c r="K471" s="2">
        <v>0</v>
      </c>
      <c r="L471" s="2">
        <v>0</v>
      </c>
      <c r="M471" s="31">
        <v>49.56</v>
      </c>
      <c r="N471" s="2">
        <v>6.4428000000000001</v>
      </c>
      <c r="O471" s="2">
        <v>0</v>
      </c>
      <c r="P471" s="2">
        <v>0</v>
      </c>
      <c r="Q471" s="31">
        <v>56.002800000000001</v>
      </c>
      <c r="R471" s="2" t="s">
        <v>10107</v>
      </c>
      <c r="S471" s="2" t="s">
        <v>1</v>
      </c>
      <c r="T471" t="str">
        <f>IF(Tabla2[[#This Row],[SERIE ]]="22SD004C","BODEGA",IF(Tabla2[[#This Row],[SERIE ]]="21DS000T","CASA MATRIZ","SUCURSAL"))</f>
        <v>SUCURSAL</v>
      </c>
    </row>
    <row r="472" spans="1:20" ht="15.75" hidden="1" thickBot="1" x14ac:dyDescent="0.3">
      <c r="A472" t="s">
        <v>8792</v>
      </c>
      <c r="B472" s="38">
        <v>45600</v>
      </c>
      <c r="C472" s="2" t="s">
        <v>1</v>
      </c>
      <c r="D472" s="2" t="s">
        <v>0</v>
      </c>
      <c r="E472" s="2" t="s">
        <v>9791</v>
      </c>
      <c r="F472" s="2" t="s">
        <v>9792</v>
      </c>
      <c r="G472" s="32">
        <v>4229</v>
      </c>
      <c r="H472" s="36">
        <v>4229</v>
      </c>
      <c r="I472" s="37" t="s">
        <v>5586</v>
      </c>
      <c r="J472" s="31" t="s">
        <v>5587</v>
      </c>
      <c r="K472" s="2">
        <v>0</v>
      </c>
      <c r="L472" s="2">
        <v>0</v>
      </c>
      <c r="M472" s="31">
        <v>150</v>
      </c>
      <c r="N472" s="2">
        <v>19.5</v>
      </c>
      <c r="O472" s="2">
        <v>0</v>
      </c>
      <c r="P472" s="2">
        <v>0</v>
      </c>
      <c r="Q472" s="31">
        <v>169.5</v>
      </c>
      <c r="S472" s="2" t="s">
        <v>1</v>
      </c>
      <c r="T472" t="str">
        <f>IF(Tabla2[[#This Row],[SERIE ]]="22SD004C","BODEGA",IF(Tabla2[[#This Row],[SERIE ]]="21DS000T","CASA MATRIZ","SUCURSAL"))</f>
        <v>SUCURSAL</v>
      </c>
    </row>
    <row r="473" spans="1:20" ht="15.75" hidden="1" thickBot="1" x14ac:dyDescent="0.3">
      <c r="A473" t="s">
        <v>8792</v>
      </c>
      <c r="B473" s="38">
        <v>45600</v>
      </c>
      <c r="C473" s="2" t="s">
        <v>1</v>
      </c>
      <c r="D473" s="2" t="s">
        <v>0</v>
      </c>
      <c r="E473" s="2" t="s">
        <v>9791</v>
      </c>
      <c r="F473" s="2" t="s">
        <v>9792</v>
      </c>
      <c r="G473" s="32">
        <v>4228</v>
      </c>
      <c r="H473" s="36">
        <v>4228</v>
      </c>
      <c r="I473" s="37" t="s">
        <v>5586</v>
      </c>
      <c r="J473" s="31" t="s">
        <v>5587</v>
      </c>
      <c r="K473" s="2">
        <v>0</v>
      </c>
      <c r="L473" s="2">
        <v>0</v>
      </c>
      <c r="M473" s="31">
        <v>36</v>
      </c>
      <c r="N473" s="2">
        <v>4.68</v>
      </c>
      <c r="O473" s="2">
        <v>0</v>
      </c>
      <c r="P473" s="2">
        <v>0</v>
      </c>
      <c r="Q473" s="31">
        <v>40.68</v>
      </c>
      <c r="S473" s="2" t="s">
        <v>1</v>
      </c>
      <c r="T473" t="str">
        <f>IF(Tabla2[[#This Row],[SERIE ]]="22SD004C","BODEGA",IF(Tabla2[[#This Row],[SERIE ]]="21DS000T","CASA MATRIZ","SUCURSAL"))</f>
        <v>SUCURSAL</v>
      </c>
    </row>
    <row r="474" spans="1:20" ht="15.75" hidden="1" thickBot="1" x14ac:dyDescent="0.3">
      <c r="A474" t="s">
        <v>8792</v>
      </c>
      <c r="B474" s="38">
        <v>45600</v>
      </c>
      <c r="C474" s="2" t="s">
        <v>1</v>
      </c>
      <c r="D474" s="2" t="s">
        <v>0</v>
      </c>
      <c r="E474" s="2" t="s">
        <v>9791</v>
      </c>
      <c r="F474" s="2" t="s">
        <v>9792</v>
      </c>
      <c r="G474" s="32">
        <v>4227</v>
      </c>
      <c r="H474" s="36">
        <v>4227</v>
      </c>
      <c r="I474" s="37" t="s">
        <v>5586</v>
      </c>
      <c r="J474" s="31" t="s">
        <v>5587</v>
      </c>
      <c r="K474" s="2">
        <v>0</v>
      </c>
      <c r="L474" s="2">
        <v>0</v>
      </c>
      <c r="M474" s="31">
        <v>50</v>
      </c>
      <c r="N474" s="2">
        <v>6.5</v>
      </c>
      <c r="O474" s="2">
        <v>0</v>
      </c>
      <c r="P474" s="2">
        <v>0</v>
      </c>
      <c r="Q474" s="31">
        <v>56.5</v>
      </c>
      <c r="S474" s="2" t="s">
        <v>1</v>
      </c>
      <c r="T474" t="str">
        <f>IF(Tabla2[[#This Row],[SERIE ]]="22SD004C","BODEGA",IF(Tabla2[[#This Row],[SERIE ]]="21DS000T","CASA MATRIZ","SUCURSAL"))</f>
        <v>SUCURSAL</v>
      </c>
    </row>
    <row r="475" spans="1:20" ht="15.75" hidden="1" thickBot="1" x14ac:dyDescent="0.3">
      <c r="A475" t="s">
        <v>8792</v>
      </c>
      <c r="B475" s="38">
        <v>45600</v>
      </c>
      <c r="C475" s="2" t="s">
        <v>1</v>
      </c>
      <c r="D475" s="2" t="s">
        <v>0</v>
      </c>
      <c r="E475" s="2" t="s">
        <v>9791</v>
      </c>
      <c r="F475" s="2" t="s">
        <v>9792</v>
      </c>
      <c r="G475" s="32">
        <v>4226</v>
      </c>
      <c r="H475" s="36">
        <v>4226</v>
      </c>
      <c r="I475" s="37" t="s">
        <v>11207</v>
      </c>
      <c r="J475" s="31" t="s">
        <v>11208</v>
      </c>
      <c r="K475" s="2">
        <v>0</v>
      </c>
      <c r="L475" s="2">
        <v>0</v>
      </c>
      <c r="M475" s="31">
        <v>14.16</v>
      </c>
      <c r="N475" s="2">
        <v>1.8408</v>
      </c>
      <c r="O475" s="2">
        <v>0</v>
      </c>
      <c r="P475" s="2">
        <v>0</v>
      </c>
      <c r="Q475" s="31">
        <v>16.000800000000002</v>
      </c>
      <c r="S475" s="2" t="s">
        <v>1</v>
      </c>
      <c r="T475" t="str">
        <f>IF(Tabla2[[#This Row],[SERIE ]]="22SD004C","BODEGA",IF(Tabla2[[#This Row],[SERIE ]]="21DS000T","CASA MATRIZ","SUCURSAL"))</f>
        <v>SUCURSAL</v>
      </c>
    </row>
    <row r="476" spans="1:20" ht="15.75" hidden="1" thickBot="1" x14ac:dyDescent="0.3">
      <c r="A476" t="s">
        <v>8792</v>
      </c>
      <c r="B476" s="38">
        <v>45600</v>
      </c>
      <c r="C476" s="2" t="s">
        <v>1</v>
      </c>
      <c r="D476" s="2" t="s">
        <v>0</v>
      </c>
      <c r="E476" s="2" t="s">
        <v>9791</v>
      </c>
      <c r="F476" s="2" t="s">
        <v>9792</v>
      </c>
      <c r="G476" s="32">
        <v>4225</v>
      </c>
      <c r="H476" s="36">
        <v>4225</v>
      </c>
      <c r="I476" s="37" t="s">
        <v>5768</v>
      </c>
      <c r="J476" s="31" t="s">
        <v>5769</v>
      </c>
      <c r="K476" s="2">
        <v>0</v>
      </c>
      <c r="L476" s="2">
        <v>0</v>
      </c>
      <c r="M476" s="31">
        <v>1.77</v>
      </c>
      <c r="N476" s="2">
        <v>0.2301</v>
      </c>
      <c r="O476" s="2">
        <v>0</v>
      </c>
      <c r="P476" s="2">
        <v>0</v>
      </c>
      <c r="Q476" s="31">
        <v>2.0001000000000002</v>
      </c>
      <c r="S476" s="2" t="s">
        <v>1</v>
      </c>
      <c r="T476" t="str">
        <f>IF(Tabla2[[#This Row],[SERIE ]]="22SD004C","BODEGA",IF(Tabla2[[#This Row],[SERIE ]]="21DS000T","CASA MATRIZ","SUCURSAL"))</f>
        <v>SUCURSAL</v>
      </c>
    </row>
    <row r="477" spans="1:20" ht="15.75" hidden="1" thickBot="1" x14ac:dyDescent="0.3">
      <c r="A477" t="s">
        <v>8792</v>
      </c>
      <c r="B477" s="38">
        <v>45600</v>
      </c>
      <c r="C477" s="2" t="s">
        <v>1</v>
      </c>
      <c r="D477" s="2" t="s">
        <v>0</v>
      </c>
      <c r="E477" s="2" t="s">
        <v>9791</v>
      </c>
      <c r="F477" s="2" t="s">
        <v>9792</v>
      </c>
      <c r="G477" s="32">
        <v>4224</v>
      </c>
      <c r="H477" s="36">
        <v>4224</v>
      </c>
      <c r="I477" s="37" t="s">
        <v>9824</v>
      </c>
      <c r="J477" s="31" t="s">
        <v>9825</v>
      </c>
      <c r="K477" s="2">
        <v>0</v>
      </c>
      <c r="L477" s="2">
        <v>0</v>
      </c>
      <c r="M477" s="31">
        <v>16.64</v>
      </c>
      <c r="N477" s="2">
        <v>2.1632000000000002</v>
      </c>
      <c r="O477" s="2">
        <v>0</v>
      </c>
      <c r="P477" s="2">
        <v>0</v>
      </c>
      <c r="Q477" s="31">
        <v>18.8032</v>
      </c>
      <c r="S477" s="2" t="s">
        <v>1</v>
      </c>
      <c r="T477" t="str">
        <f>IF(Tabla2[[#This Row],[SERIE ]]="22SD004C","BODEGA",IF(Tabla2[[#This Row],[SERIE ]]="21DS000T","CASA MATRIZ","SUCURSAL"))</f>
        <v>SUCURSAL</v>
      </c>
    </row>
    <row r="478" spans="1:20" ht="15.75" hidden="1" thickBot="1" x14ac:dyDescent="0.3">
      <c r="A478" t="s">
        <v>8792</v>
      </c>
      <c r="B478" s="38">
        <v>45600</v>
      </c>
      <c r="C478" s="2" t="s">
        <v>1</v>
      </c>
      <c r="D478" s="2" t="s">
        <v>0</v>
      </c>
      <c r="E478" s="2" t="s">
        <v>9791</v>
      </c>
      <c r="F478" s="2" t="s">
        <v>9792</v>
      </c>
      <c r="G478" s="32">
        <v>4223</v>
      </c>
      <c r="H478" s="36">
        <v>4223</v>
      </c>
      <c r="I478" s="37" t="s">
        <v>6596</v>
      </c>
      <c r="J478" s="31" t="s">
        <v>6597</v>
      </c>
      <c r="K478" s="2">
        <v>0</v>
      </c>
      <c r="L478" s="2">
        <v>0</v>
      </c>
      <c r="M478" s="31">
        <v>455</v>
      </c>
      <c r="N478" s="2">
        <v>59.15</v>
      </c>
      <c r="O478" s="2">
        <v>0</v>
      </c>
      <c r="P478" s="2">
        <v>0</v>
      </c>
      <c r="Q478" s="31">
        <v>514.15</v>
      </c>
      <c r="S478" s="2" t="s">
        <v>1</v>
      </c>
      <c r="T478" t="str">
        <f>IF(Tabla2[[#This Row],[SERIE ]]="22SD004C","BODEGA",IF(Tabla2[[#This Row],[SERIE ]]="21DS000T","CASA MATRIZ","SUCURSAL"))</f>
        <v>SUCURSAL</v>
      </c>
    </row>
    <row r="479" spans="1:20" ht="15.75" hidden="1" thickBot="1" x14ac:dyDescent="0.3">
      <c r="A479" t="s">
        <v>8792</v>
      </c>
      <c r="B479" s="38">
        <v>45600</v>
      </c>
      <c r="C479" s="2" t="s">
        <v>1</v>
      </c>
      <c r="D479" s="2" t="s">
        <v>0</v>
      </c>
      <c r="E479" s="2" t="s">
        <v>9791</v>
      </c>
      <c r="F479" s="2" t="s">
        <v>9792</v>
      </c>
      <c r="G479" s="32">
        <v>4222</v>
      </c>
      <c r="H479" s="36">
        <v>4222</v>
      </c>
      <c r="I479" s="37" t="s">
        <v>6596</v>
      </c>
      <c r="J479" s="31" t="s">
        <v>6597</v>
      </c>
      <c r="K479" s="2">
        <v>0</v>
      </c>
      <c r="L479" s="2">
        <v>0</v>
      </c>
      <c r="M479" s="31">
        <v>761.2</v>
      </c>
      <c r="N479" s="2">
        <v>98.956000000000003</v>
      </c>
      <c r="O479" s="2">
        <v>0</v>
      </c>
      <c r="P479" s="2">
        <v>0</v>
      </c>
      <c r="Q479" s="31">
        <v>860.15600000000006</v>
      </c>
      <c r="S479" s="2" t="s">
        <v>1</v>
      </c>
      <c r="T479" t="str">
        <f>IF(Tabla2[[#This Row],[SERIE ]]="22SD004C","BODEGA",IF(Tabla2[[#This Row],[SERIE ]]="21DS000T","CASA MATRIZ","SUCURSAL"))</f>
        <v>SUCURSAL</v>
      </c>
    </row>
    <row r="480" spans="1:20" ht="15.75" hidden="1" thickBot="1" x14ac:dyDescent="0.3">
      <c r="A480" t="s">
        <v>8792</v>
      </c>
      <c r="B480" s="38">
        <v>45597</v>
      </c>
      <c r="C480" s="2" t="s">
        <v>1</v>
      </c>
      <c r="D480" s="2" t="s">
        <v>0</v>
      </c>
      <c r="E480" s="2" t="s">
        <v>9791</v>
      </c>
      <c r="F480" s="2" t="s">
        <v>9792</v>
      </c>
      <c r="G480" s="32">
        <v>4221</v>
      </c>
      <c r="H480" s="36">
        <v>4221</v>
      </c>
      <c r="I480" s="37" t="s">
        <v>10062</v>
      </c>
      <c r="J480" s="31" t="s">
        <v>10063</v>
      </c>
      <c r="K480" s="2">
        <v>0</v>
      </c>
      <c r="L480" s="2">
        <v>0</v>
      </c>
      <c r="M480" s="31">
        <v>175</v>
      </c>
      <c r="N480" s="2">
        <v>22.75</v>
      </c>
      <c r="O480" s="2">
        <v>0</v>
      </c>
      <c r="P480" s="2">
        <v>0</v>
      </c>
      <c r="Q480" s="31">
        <v>197.75</v>
      </c>
      <c r="S480" s="2" t="s">
        <v>1</v>
      </c>
      <c r="T480" t="str">
        <f>IF(Tabla2[[#This Row],[SERIE ]]="22SD004C","BODEGA",IF(Tabla2[[#This Row],[SERIE ]]="21DS000T","CASA MATRIZ","SUCURSAL"))</f>
        <v>SUCURSAL</v>
      </c>
    </row>
    <row r="481" spans="1:20" ht="15.75" hidden="1" thickBot="1" x14ac:dyDescent="0.3">
      <c r="A481" t="s">
        <v>8792</v>
      </c>
      <c r="B481" s="38">
        <v>45597</v>
      </c>
      <c r="C481" s="2" t="s">
        <v>1</v>
      </c>
      <c r="D481" s="2" t="s">
        <v>0</v>
      </c>
      <c r="E481" s="2" t="s">
        <v>9791</v>
      </c>
      <c r="F481" s="2" t="s">
        <v>9792</v>
      </c>
      <c r="G481" s="32">
        <v>4220</v>
      </c>
      <c r="H481" s="36">
        <v>4220</v>
      </c>
      <c r="I481" s="37" t="s">
        <v>2664</v>
      </c>
      <c r="J481" s="31" t="s">
        <v>2665</v>
      </c>
      <c r="K481" s="2">
        <v>0</v>
      </c>
      <c r="L481" s="2">
        <v>0</v>
      </c>
      <c r="M481" s="31">
        <v>63</v>
      </c>
      <c r="N481" s="2">
        <v>8.19</v>
      </c>
      <c r="O481" s="2">
        <v>0</v>
      </c>
      <c r="P481" s="2">
        <v>0</v>
      </c>
      <c r="Q481" s="31">
        <v>71.19</v>
      </c>
      <c r="S481" s="2" t="s">
        <v>1</v>
      </c>
      <c r="T481" t="str">
        <f>IF(Tabla2[[#This Row],[SERIE ]]="22SD004C","BODEGA",IF(Tabla2[[#This Row],[SERIE ]]="21DS000T","CASA MATRIZ","SUCURSAL"))</f>
        <v>SUCURSAL</v>
      </c>
    </row>
    <row r="482" spans="1:20" ht="15.75" hidden="1" thickBot="1" x14ac:dyDescent="0.3">
      <c r="A482" t="s">
        <v>8792</v>
      </c>
      <c r="B482" s="38">
        <v>45597</v>
      </c>
      <c r="C482" s="2" t="s">
        <v>1</v>
      </c>
      <c r="D482" s="2" t="s">
        <v>0</v>
      </c>
      <c r="E482" s="2" t="s">
        <v>9791</v>
      </c>
      <c r="F482" s="2" t="s">
        <v>9792</v>
      </c>
      <c r="G482" s="32">
        <v>4219</v>
      </c>
      <c r="H482" s="36">
        <v>4219</v>
      </c>
      <c r="I482" s="37" t="s">
        <v>2664</v>
      </c>
      <c r="J482" s="31" t="s">
        <v>2665</v>
      </c>
      <c r="K482" s="2">
        <v>0</v>
      </c>
      <c r="L482" s="2">
        <v>0</v>
      </c>
      <c r="M482" s="31">
        <v>13.27</v>
      </c>
      <c r="N482" s="2">
        <v>1.7251000000000001</v>
      </c>
      <c r="O482" s="2">
        <v>0</v>
      </c>
      <c r="P482" s="2">
        <v>0</v>
      </c>
      <c r="Q482" s="31">
        <v>14.995099999999999</v>
      </c>
      <c r="S482" s="2" t="s">
        <v>1</v>
      </c>
      <c r="T482" t="str">
        <f>IF(Tabla2[[#This Row],[SERIE ]]="22SD004C","BODEGA",IF(Tabla2[[#This Row],[SERIE ]]="21DS000T","CASA MATRIZ","SUCURSAL"))</f>
        <v>SUCURSAL</v>
      </c>
    </row>
    <row r="483" spans="1:20" ht="15.75" hidden="1" thickBot="1" x14ac:dyDescent="0.3">
      <c r="A483" t="s">
        <v>8792</v>
      </c>
      <c r="B483" s="38">
        <v>45597</v>
      </c>
      <c r="C483" s="2" t="s">
        <v>1</v>
      </c>
      <c r="D483" s="2" t="s">
        <v>0</v>
      </c>
      <c r="E483" s="2" t="s">
        <v>9791</v>
      </c>
      <c r="F483" s="2" t="s">
        <v>9792</v>
      </c>
      <c r="G483" s="32">
        <v>4218</v>
      </c>
      <c r="H483" s="36">
        <v>4218</v>
      </c>
      <c r="I483" s="37"/>
      <c r="J483" s="31" t="s">
        <v>9910</v>
      </c>
      <c r="K483" s="2">
        <v>0</v>
      </c>
      <c r="L483" s="2">
        <v>0</v>
      </c>
      <c r="M483" s="31">
        <v>30</v>
      </c>
      <c r="N483" s="2">
        <v>3.9000000000000004</v>
      </c>
      <c r="O483" s="2">
        <v>0</v>
      </c>
      <c r="P483" s="2">
        <v>0</v>
      </c>
      <c r="Q483" s="31">
        <v>33.9</v>
      </c>
      <c r="R483" s="2" t="s">
        <v>9909</v>
      </c>
      <c r="S483" s="2" t="s">
        <v>1</v>
      </c>
      <c r="T483" t="str">
        <f>IF(Tabla2[[#This Row],[SERIE ]]="22SD004C","BODEGA",IF(Tabla2[[#This Row],[SERIE ]]="21DS000T","CASA MATRIZ","SUCURSAL"))</f>
        <v>SUCURSAL</v>
      </c>
    </row>
    <row r="484" spans="1:20" ht="15.75" hidden="1" thickBot="1" x14ac:dyDescent="0.3">
      <c r="A484" t="s">
        <v>8792</v>
      </c>
      <c r="B484" s="38">
        <v>45597</v>
      </c>
      <c r="C484" s="2" t="s">
        <v>1</v>
      </c>
      <c r="D484" s="2" t="s">
        <v>0</v>
      </c>
      <c r="E484" s="2" t="s">
        <v>9791</v>
      </c>
      <c r="F484" s="2" t="s">
        <v>9792</v>
      </c>
      <c r="G484" s="32">
        <v>4217</v>
      </c>
      <c r="H484" s="36">
        <v>4217</v>
      </c>
      <c r="I484" s="37" t="s">
        <v>9809</v>
      </c>
      <c r="J484" s="31" t="s">
        <v>9810</v>
      </c>
      <c r="K484" s="2">
        <v>0</v>
      </c>
      <c r="L484" s="2">
        <v>0</v>
      </c>
      <c r="M484" s="31">
        <v>30.84</v>
      </c>
      <c r="N484" s="2">
        <v>4.0091999999999999</v>
      </c>
      <c r="O484" s="2">
        <v>0</v>
      </c>
      <c r="P484" s="2">
        <v>0</v>
      </c>
      <c r="Q484" s="31">
        <v>34.849199999999996</v>
      </c>
      <c r="S484" s="2" t="s">
        <v>1</v>
      </c>
      <c r="T484" t="str">
        <f>IF(Tabla2[[#This Row],[SERIE ]]="22SD004C","BODEGA",IF(Tabla2[[#This Row],[SERIE ]]="21DS000T","CASA MATRIZ","SUCURSAL"))</f>
        <v>SUCURSAL</v>
      </c>
    </row>
    <row r="485" spans="1:20" ht="15.75" hidden="1" thickBot="1" x14ac:dyDescent="0.3">
      <c r="A485" t="s">
        <v>8792</v>
      </c>
      <c r="B485" s="38">
        <v>45597</v>
      </c>
      <c r="C485" s="2" t="s">
        <v>1</v>
      </c>
      <c r="D485" s="2" t="s">
        <v>0</v>
      </c>
      <c r="E485" s="2" t="s">
        <v>9791</v>
      </c>
      <c r="F485" s="2" t="s">
        <v>9792</v>
      </c>
      <c r="G485" s="32">
        <v>4216</v>
      </c>
      <c r="H485" s="36">
        <v>4216</v>
      </c>
      <c r="I485" s="37" t="s">
        <v>9868</v>
      </c>
      <c r="J485" s="31" t="s">
        <v>9826</v>
      </c>
      <c r="K485" s="2">
        <v>0</v>
      </c>
      <c r="L485" s="2">
        <v>0</v>
      </c>
      <c r="M485" s="31">
        <v>81.42</v>
      </c>
      <c r="N485" s="2">
        <v>10.5846</v>
      </c>
      <c r="O485" s="2">
        <v>0</v>
      </c>
      <c r="P485" s="2">
        <v>0</v>
      </c>
      <c r="Q485" s="31">
        <v>92.004599999999996</v>
      </c>
      <c r="S485" s="2" t="s">
        <v>1</v>
      </c>
      <c r="T485" t="str">
        <f>IF(Tabla2[[#This Row],[SERIE ]]="22SD004C","BODEGA",IF(Tabla2[[#This Row],[SERIE ]]="21DS000T","CASA MATRIZ","SUCURSAL"))</f>
        <v>SUCURSAL</v>
      </c>
    </row>
    <row r="486" spans="1:20" ht="15.75" hidden="1" thickBot="1" x14ac:dyDescent="0.3">
      <c r="A486" t="s">
        <v>8792</v>
      </c>
      <c r="B486" s="38">
        <v>45597</v>
      </c>
      <c r="C486" s="2" t="s">
        <v>1</v>
      </c>
      <c r="D486" s="2" t="s">
        <v>0</v>
      </c>
      <c r="E486" s="2" t="s">
        <v>9791</v>
      </c>
      <c r="F486" s="2" t="s">
        <v>9792</v>
      </c>
      <c r="G486" s="32">
        <v>4215</v>
      </c>
      <c r="H486" s="36">
        <v>4215</v>
      </c>
      <c r="I486" s="37" t="s">
        <v>10804</v>
      </c>
      <c r="J486" s="31" t="s">
        <v>10805</v>
      </c>
      <c r="K486" s="2">
        <v>0</v>
      </c>
      <c r="L486" s="2">
        <v>0</v>
      </c>
      <c r="M486" s="31">
        <v>11.95</v>
      </c>
      <c r="N486" s="2">
        <v>1.5534999999999999</v>
      </c>
      <c r="O486" s="2">
        <v>0</v>
      </c>
      <c r="P486" s="2">
        <v>0</v>
      </c>
      <c r="Q486" s="31">
        <v>13.503499999999999</v>
      </c>
      <c r="S486" s="2" t="s">
        <v>1</v>
      </c>
      <c r="T486" t="str">
        <f>IF(Tabla2[[#This Row],[SERIE ]]="22SD004C","BODEGA",IF(Tabla2[[#This Row],[SERIE ]]="21DS000T","CASA MATRIZ","SUCURSAL"))</f>
        <v>SUCURSAL</v>
      </c>
    </row>
    <row r="487" spans="1:20" ht="15.75" hidden="1" thickBot="1" x14ac:dyDescent="0.3">
      <c r="A487" t="s">
        <v>8792</v>
      </c>
      <c r="B487" s="38">
        <v>45597</v>
      </c>
      <c r="C487" s="2" t="s">
        <v>1</v>
      </c>
      <c r="D487" s="2" t="s">
        <v>0</v>
      </c>
      <c r="E487" s="2" t="s">
        <v>9791</v>
      </c>
      <c r="F487" s="2" t="s">
        <v>9792</v>
      </c>
      <c r="G487" s="32">
        <v>4214</v>
      </c>
      <c r="H487" s="36">
        <v>4214</v>
      </c>
      <c r="I487" s="37" t="s">
        <v>10804</v>
      </c>
      <c r="J487" s="31" t="s">
        <v>10805</v>
      </c>
      <c r="K487" s="2">
        <v>0</v>
      </c>
      <c r="L487" s="2">
        <v>0</v>
      </c>
      <c r="M487" s="31">
        <v>64</v>
      </c>
      <c r="N487" s="2">
        <v>8.32</v>
      </c>
      <c r="O487" s="2">
        <v>0</v>
      </c>
      <c r="P487" s="2">
        <v>0</v>
      </c>
      <c r="Q487" s="31">
        <v>72.319999999999993</v>
      </c>
      <c r="S487" s="2" t="s">
        <v>1</v>
      </c>
      <c r="T487" t="str">
        <f>IF(Tabla2[[#This Row],[SERIE ]]="22SD004C","BODEGA",IF(Tabla2[[#This Row],[SERIE ]]="21DS000T","CASA MATRIZ","SUCURSAL"))</f>
        <v>SUCURSAL</v>
      </c>
    </row>
    <row r="488" spans="1:20" ht="15.75" hidden="1" thickBot="1" x14ac:dyDescent="0.3">
      <c r="A488" t="s">
        <v>8792</v>
      </c>
      <c r="B488" s="38">
        <v>45597</v>
      </c>
      <c r="C488" s="2" t="s">
        <v>1</v>
      </c>
      <c r="D488" s="2" t="s">
        <v>0</v>
      </c>
      <c r="E488" s="2" t="s">
        <v>9791</v>
      </c>
      <c r="F488" s="2" t="s">
        <v>9792</v>
      </c>
      <c r="G488" s="32">
        <v>4213</v>
      </c>
      <c r="H488" s="36">
        <v>4213</v>
      </c>
      <c r="I488" s="37" t="s">
        <v>5768</v>
      </c>
      <c r="J488" s="31" t="s">
        <v>5769</v>
      </c>
      <c r="K488" s="2">
        <v>0</v>
      </c>
      <c r="L488" s="2">
        <v>0</v>
      </c>
      <c r="M488" s="31">
        <v>6.73</v>
      </c>
      <c r="N488" s="2">
        <v>0.87490000000000012</v>
      </c>
      <c r="O488" s="2">
        <v>0</v>
      </c>
      <c r="P488" s="2">
        <v>0</v>
      </c>
      <c r="Q488" s="31">
        <v>7.6049000000000007</v>
      </c>
      <c r="S488" s="2" t="s">
        <v>1</v>
      </c>
      <c r="T488" t="str">
        <f>IF(Tabla2[[#This Row],[SERIE ]]="22SD004C","BODEGA",IF(Tabla2[[#This Row],[SERIE ]]="21DS000T","CASA MATRIZ","SUCURSAL"))</f>
        <v>SUCURSAL</v>
      </c>
    </row>
    <row r="489" spans="1:20" ht="15.75" hidden="1" thickBot="1" x14ac:dyDescent="0.3">
      <c r="A489" t="s">
        <v>8791</v>
      </c>
      <c r="B489" s="38">
        <v>45596</v>
      </c>
      <c r="C489" s="2" t="s">
        <v>1</v>
      </c>
      <c r="D489" s="2" t="s">
        <v>0</v>
      </c>
      <c r="E489" s="2" t="s">
        <v>9791</v>
      </c>
      <c r="F489" s="2" t="s">
        <v>9792</v>
      </c>
      <c r="G489" s="32">
        <v>4212</v>
      </c>
      <c r="H489" s="36">
        <v>4212</v>
      </c>
      <c r="I489" s="37" t="s">
        <v>10211</v>
      </c>
      <c r="J489" s="31" t="s">
        <v>10212</v>
      </c>
      <c r="K489" s="2">
        <v>0</v>
      </c>
      <c r="L489" s="2">
        <v>0</v>
      </c>
      <c r="M489" s="31">
        <v>48</v>
      </c>
      <c r="N489" s="2">
        <v>6.24</v>
      </c>
      <c r="O489" s="2">
        <v>0</v>
      </c>
      <c r="P489" s="2">
        <v>0</v>
      </c>
      <c r="Q489" s="31">
        <v>54.24</v>
      </c>
      <c r="S489" s="2" t="s">
        <v>1</v>
      </c>
      <c r="T489" t="str">
        <f>IF(Tabla2[[#This Row],[SERIE ]]="22SD004C","BODEGA",IF(Tabla2[[#This Row],[SERIE ]]="21DS000T","CASA MATRIZ","SUCURSAL"))</f>
        <v>SUCURSAL</v>
      </c>
    </row>
    <row r="490" spans="1:20" ht="15.75" hidden="1" thickBot="1" x14ac:dyDescent="0.3">
      <c r="A490" t="s">
        <v>8791</v>
      </c>
      <c r="B490" s="38">
        <v>45596</v>
      </c>
      <c r="C490" s="2" t="s">
        <v>1</v>
      </c>
      <c r="D490" s="2" t="s">
        <v>0</v>
      </c>
      <c r="E490" s="2" t="s">
        <v>9791</v>
      </c>
      <c r="F490" s="2" t="s">
        <v>9792</v>
      </c>
      <c r="G490" s="32">
        <v>4211</v>
      </c>
      <c r="H490" s="36">
        <v>4211</v>
      </c>
      <c r="I490" s="37" t="s">
        <v>11087</v>
      </c>
      <c r="J490" s="31" t="s">
        <v>11088</v>
      </c>
      <c r="K490" s="2">
        <v>0</v>
      </c>
      <c r="L490" s="2">
        <v>0</v>
      </c>
      <c r="M490" s="31">
        <v>8</v>
      </c>
      <c r="N490" s="2">
        <v>1.04</v>
      </c>
      <c r="O490" s="2">
        <v>0</v>
      </c>
      <c r="P490" s="2">
        <v>0</v>
      </c>
      <c r="Q490" s="31">
        <v>9.0399999999999991</v>
      </c>
      <c r="S490" s="2" t="s">
        <v>1</v>
      </c>
      <c r="T490" t="str">
        <f>IF(Tabla2[[#This Row],[SERIE ]]="22SD004C","BODEGA",IF(Tabla2[[#This Row],[SERIE ]]="21DS000T","CASA MATRIZ","SUCURSAL"))</f>
        <v>SUCURSAL</v>
      </c>
    </row>
    <row r="491" spans="1:20" ht="15.75" hidden="1" thickBot="1" x14ac:dyDescent="0.3">
      <c r="A491" t="s">
        <v>8791</v>
      </c>
      <c r="B491" s="38">
        <v>45596</v>
      </c>
      <c r="C491" s="2" t="s">
        <v>1</v>
      </c>
      <c r="D491" s="2" t="s">
        <v>0</v>
      </c>
      <c r="E491" s="2" t="s">
        <v>9791</v>
      </c>
      <c r="F491" s="2" t="s">
        <v>9792</v>
      </c>
      <c r="G491" s="32">
        <v>4210</v>
      </c>
      <c r="H491" s="36">
        <v>4210</v>
      </c>
      <c r="I491" s="37" t="s">
        <v>46</v>
      </c>
      <c r="J491" s="31" t="s">
        <v>6010</v>
      </c>
      <c r="K491" s="2">
        <v>0</v>
      </c>
      <c r="L491" s="2">
        <v>0</v>
      </c>
      <c r="M491" s="31">
        <v>92</v>
      </c>
      <c r="N491" s="2">
        <v>11.96</v>
      </c>
      <c r="O491" s="2">
        <v>0</v>
      </c>
      <c r="P491" s="2">
        <v>0</v>
      </c>
      <c r="Q491" s="31">
        <v>103.96000000000001</v>
      </c>
      <c r="S491" s="2" t="s">
        <v>1</v>
      </c>
      <c r="T491" t="str">
        <f>IF(Tabla2[[#This Row],[SERIE ]]="22SD004C","BODEGA",IF(Tabla2[[#This Row],[SERIE ]]="21DS000T","CASA MATRIZ","SUCURSAL"))</f>
        <v>SUCURSAL</v>
      </c>
    </row>
    <row r="492" spans="1:20" ht="15.75" hidden="1" thickBot="1" x14ac:dyDescent="0.3">
      <c r="A492" t="s">
        <v>8791</v>
      </c>
      <c r="B492" s="38">
        <v>45596</v>
      </c>
      <c r="C492" s="2" t="s">
        <v>1</v>
      </c>
      <c r="D492" s="2" t="s">
        <v>0</v>
      </c>
      <c r="E492" s="2" t="s">
        <v>9791</v>
      </c>
      <c r="F492" s="2" t="s">
        <v>9792</v>
      </c>
      <c r="G492" s="32">
        <v>4209</v>
      </c>
      <c r="H492" s="36">
        <v>4209</v>
      </c>
      <c r="I492" s="37" t="s">
        <v>9809</v>
      </c>
      <c r="J492" s="31" t="s">
        <v>9810</v>
      </c>
      <c r="K492" s="2">
        <v>0</v>
      </c>
      <c r="L492" s="2">
        <v>0</v>
      </c>
      <c r="M492" s="31">
        <v>125</v>
      </c>
      <c r="N492" s="2">
        <v>16.25</v>
      </c>
      <c r="O492" s="2">
        <v>0</v>
      </c>
      <c r="P492" s="2">
        <v>0</v>
      </c>
      <c r="Q492" s="31">
        <v>141.25</v>
      </c>
      <c r="S492" s="2" t="s">
        <v>1</v>
      </c>
      <c r="T492" t="str">
        <f>IF(Tabla2[[#This Row],[SERIE ]]="22SD004C","BODEGA",IF(Tabla2[[#This Row],[SERIE ]]="21DS000T","CASA MATRIZ","SUCURSAL"))</f>
        <v>SUCURSAL</v>
      </c>
    </row>
    <row r="493" spans="1:20" ht="15.75" hidden="1" thickBot="1" x14ac:dyDescent="0.3">
      <c r="A493" t="s">
        <v>8791</v>
      </c>
      <c r="B493" s="38">
        <v>45596</v>
      </c>
      <c r="C493" s="2" t="s">
        <v>1</v>
      </c>
      <c r="D493" s="2" t="s">
        <v>0</v>
      </c>
      <c r="E493" s="2" t="s">
        <v>9791</v>
      </c>
      <c r="F493" s="2" t="s">
        <v>9792</v>
      </c>
      <c r="G493" s="32">
        <v>4208</v>
      </c>
      <c r="H493" s="36">
        <v>4208</v>
      </c>
      <c r="I493" s="37" t="s">
        <v>9856</v>
      </c>
      <c r="J493" s="31" t="s">
        <v>9857</v>
      </c>
      <c r="K493" s="2">
        <v>0</v>
      </c>
      <c r="L493" s="2">
        <v>0</v>
      </c>
      <c r="M493" s="31">
        <v>120.5</v>
      </c>
      <c r="N493" s="2">
        <v>15.665000000000001</v>
      </c>
      <c r="O493" s="2">
        <v>0</v>
      </c>
      <c r="P493" s="2">
        <v>0</v>
      </c>
      <c r="Q493" s="31">
        <v>136.16499999999999</v>
      </c>
      <c r="S493" s="2" t="s">
        <v>1</v>
      </c>
      <c r="T493" t="str">
        <f>IF(Tabla2[[#This Row],[SERIE ]]="22SD004C","BODEGA",IF(Tabla2[[#This Row],[SERIE ]]="21DS000T","CASA MATRIZ","SUCURSAL"))</f>
        <v>SUCURSAL</v>
      </c>
    </row>
    <row r="494" spans="1:20" ht="15.75" hidden="1" thickBot="1" x14ac:dyDescent="0.3">
      <c r="A494" t="s">
        <v>8791</v>
      </c>
      <c r="B494" s="38">
        <v>45596</v>
      </c>
      <c r="C494" s="2" t="s">
        <v>1</v>
      </c>
      <c r="D494" s="2" t="s">
        <v>0</v>
      </c>
      <c r="E494" s="2" t="s">
        <v>9791</v>
      </c>
      <c r="F494" s="2" t="s">
        <v>9792</v>
      </c>
      <c r="G494" s="32">
        <v>4207</v>
      </c>
      <c r="H494" s="36">
        <v>4207</v>
      </c>
      <c r="I494" s="37" t="s">
        <v>9856</v>
      </c>
      <c r="J494" s="31" t="s">
        <v>9857</v>
      </c>
      <c r="K494" s="2">
        <v>0</v>
      </c>
      <c r="L494" s="2">
        <v>0</v>
      </c>
      <c r="M494" s="31">
        <v>515</v>
      </c>
      <c r="N494" s="2">
        <v>66.95</v>
      </c>
      <c r="O494" s="2">
        <v>0</v>
      </c>
      <c r="P494" s="2">
        <v>0</v>
      </c>
      <c r="Q494" s="31">
        <v>581.95000000000005</v>
      </c>
      <c r="S494" s="2" t="s">
        <v>1</v>
      </c>
      <c r="T494" t="str">
        <f>IF(Tabla2[[#This Row],[SERIE ]]="22SD004C","BODEGA",IF(Tabla2[[#This Row],[SERIE ]]="21DS000T","CASA MATRIZ","SUCURSAL"))</f>
        <v>SUCURSAL</v>
      </c>
    </row>
    <row r="495" spans="1:20" ht="15.75" hidden="1" thickBot="1" x14ac:dyDescent="0.3">
      <c r="A495" t="s">
        <v>8791</v>
      </c>
      <c r="B495" s="38">
        <v>45596</v>
      </c>
      <c r="C495" s="2" t="s">
        <v>1</v>
      </c>
      <c r="D495" s="2" t="s">
        <v>0</v>
      </c>
      <c r="E495" s="2" t="s">
        <v>9791</v>
      </c>
      <c r="F495" s="2" t="s">
        <v>9792</v>
      </c>
      <c r="G495" s="32">
        <v>4206</v>
      </c>
      <c r="H495" s="36">
        <v>4206</v>
      </c>
      <c r="I495" s="37" t="s">
        <v>10101</v>
      </c>
      <c r="J495" s="31" t="s">
        <v>10102</v>
      </c>
      <c r="K495" s="2">
        <v>0</v>
      </c>
      <c r="L495" s="2">
        <v>0</v>
      </c>
      <c r="M495" s="31">
        <v>39</v>
      </c>
      <c r="N495" s="2">
        <v>5.07</v>
      </c>
      <c r="O495" s="2">
        <v>0</v>
      </c>
      <c r="P495" s="2">
        <v>0</v>
      </c>
      <c r="Q495" s="31">
        <v>44.07</v>
      </c>
      <c r="S495" s="2" t="s">
        <v>1</v>
      </c>
      <c r="T495" t="str">
        <f>IF(Tabla2[[#This Row],[SERIE ]]="22SD004C","BODEGA",IF(Tabla2[[#This Row],[SERIE ]]="21DS000T","CASA MATRIZ","SUCURSAL"))</f>
        <v>SUCURSAL</v>
      </c>
    </row>
    <row r="496" spans="1:20" ht="15.75" hidden="1" thickBot="1" x14ac:dyDescent="0.3">
      <c r="A496" t="s">
        <v>8791</v>
      </c>
      <c r="B496" s="38">
        <v>45596</v>
      </c>
      <c r="C496" s="2" t="s">
        <v>1</v>
      </c>
      <c r="D496" s="2" t="s">
        <v>0</v>
      </c>
      <c r="E496" s="2" t="s">
        <v>9791</v>
      </c>
      <c r="F496" s="2" t="s">
        <v>9792</v>
      </c>
      <c r="G496" s="32">
        <v>4205</v>
      </c>
      <c r="H496" s="36">
        <v>4205</v>
      </c>
      <c r="I496" s="37"/>
      <c r="J496" s="31" t="s">
        <v>11086</v>
      </c>
      <c r="K496" s="2">
        <v>0</v>
      </c>
      <c r="L496" s="2">
        <v>0</v>
      </c>
      <c r="M496" s="31">
        <v>13.94</v>
      </c>
      <c r="N496" s="2">
        <v>1.8122</v>
      </c>
      <c r="O496" s="2">
        <v>0</v>
      </c>
      <c r="P496" s="2">
        <v>0</v>
      </c>
      <c r="Q496" s="31">
        <v>15.7522</v>
      </c>
      <c r="R496" s="2" t="s">
        <v>11085</v>
      </c>
      <c r="S496" s="2" t="s">
        <v>1</v>
      </c>
      <c r="T496" t="str">
        <f>IF(Tabla2[[#This Row],[SERIE ]]="22SD004C","BODEGA",IF(Tabla2[[#This Row],[SERIE ]]="21DS000T","CASA MATRIZ","SUCURSAL"))</f>
        <v>SUCURSAL</v>
      </c>
    </row>
    <row r="497" spans="1:20" ht="15.75" hidden="1" thickBot="1" x14ac:dyDescent="0.3">
      <c r="A497" t="s">
        <v>8791</v>
      </c>
      <c r="B497" s="38">
        <v>45596</v>
      </c>
      <c r="C497" s="2" t="s">
        <v>1</v>
      </c>
      <c r="D497" s="2" t="s">
        <v>0</v>
      </c>
      <c r="E497" s="2" t="s">
        <v>9791</v>
      </c>
      <c r="F497" s="2" t="s">
        <v>9792</v>
      </c>
      <c r="G497" s="32">
        <v>4204</v>
      </c>
      <c r="H497" s="36">
        <v>4204</v>
      </c>
      <c r="I497" s="37"/>
      <c r="J497" s="31" t="s">
        <v>9808</v>
      </c>
      <c r="K497" s="2">
        <v>0</v>
      </c>
      <c r="L497" s="2">
        <v>0</v>
      </c>
      <c r="M497" s="31">
        <v>1.77</v>
      </c>
      <c r="N497" s="2">
        <v>0.2301</v>
      </c>
      <c r="O497" s="2">
        <v>0</v>
      </c>
      <c r="P497" s="2">
        <v>0</v>
      </c>
      <c r="Q497" s="31">
        <v>2.0001000000000002</v>
      </c>
      <c r="R497" s="2" t="s">
        <v>9807</v>
      </c>
      <c r="S497" s="2" t="s">
        <v>1</v>
      </c>
      <c r="T497" t="str">
        <f>IF(Tabla2[[#This Row],[SERIE ]]="22SD004C","BODEGA",IF(Tabla2[[#This Row],[SERIE ]]="21DS000T","CASA MATRIZ","SUCURSAL"))</f>
        <v>SUCURSAL</v>
      </c>
    </row>
    <row r="498" spans="1:20" ht="15.75" hidden="1" thickBot="1" x14ac:dyDescent="0.3">
      <c r="A498" t="s">
        <v>8791</v>
      </c>
      <c r="B498" s="38">
        <v>45596</v>
      </c>
      <c r="C498" s="2" t="s">
        <v>1</v>
      </c>
      <c r="D498" s="2" t="s">
        <v>0</v>
      </c>
      <c r="E498" s="2" t="s">
        <v>9791</v>
      </c>
      <c r="F498" s="2" t="s">
        <v>9792</v>
      </c>
      <c r="G498" s="32">
        <v>4203</v>
      </c>
      <c r="H498" s="36">
        <v>4203</v>
      </c>
      <c r="I498" s="37"/>
      <c r="J498" s="31" t="s">
        <v>11084</v>
      </c>
      <c r="K498" s="2">
        <v>0</v>
      </c>
      <c r="L498" s="2">
        <v>0</v>
      </c>
      <c r="M498" s="31">
        <v>8.41</v>
      </c>
      <c r="N498" s="2">
        <v>1.0933000000000002</v>
      </c>
      <c r="O498" s="2">
        <v>0</v>
      </c>
      <c r="P498" s="2">
        <v>0</v>
      </c>
      <c r="Q498" s="31">
        <v>9.5032999999999994</v>
      </c>
      <c r="R498" s="2" t="s">
        <v>10621</v>
      </c>
      <c r="S498" s="2" t="s">
        <v>1</v>
      </c>
      <c r="T498" t="str">
        <f>IF(Tabla2[[#This Row],[SERIE ]]="22SD004C","BODEGA",IF(Tabla2[[#This Row],[SERIE ]]="21DS000T","CASA MATRIZ","SUCURSAL"))</f>
        <v>SUCURSAL</v>
      </c>
    </row>
    <row r="499" spans="1:20" ht="15.75" hidden="1" thickBot="1" x14ac:dyDescent="0.3">
      <c r="A499" t="s">
        <v>8791</v>
      </c>
      <c r="B499" s="38">
        <v>45596</v>
      </c>
      <c r="C499" s="2" t="s">
        <v>1</v>
      </c>
      <c r="D499" s="2" t="s">
        <v>0</v>
      </c>
      <c r="E499" s="2" t="s">
        <v>9791</v>
      </c>
      <c r="F499" s="2" t="s">
        <v>9792</v>
      </c>
      <c r="G499" s="32">
        <v>4202</v>
      </c>
      <c r="H499" s="36">
        <v>4202</v>
      </c>
      <c r="I499" s="37"/>
      <c r="J499" s="31" t="s">
        <v>10228</v>
      </c>
      <c r="K499" s="2">
        <v>0</v>
      </c>
      <c r="L499" s="2">
        <v>0</v>
      </c>
      <c r="M499" s="31">
        <v>28.1</v>
      </c>
      <c r="N499" s="2">
        <v>3.6530000000000005</v>
      </c>
      <c r="O499" s="2">
        <v>0</v>
      </c>
      <c r="P499" s="2">
        <v>0</v>
      </c>
      <c r="Q499" s="31">
        <v>31.753</v>
      </c>
      <c r="R499" s="2" t="s">
        <v>10217</v>
      </c>
      <c r="S499" s="2" t="s">
        <v>1</v>
      </c>
      <c r="T499" t="str">
        <f>IF(Tabla2[[#This Row],[SERIE ]]="22SD004C","BODEGA",IF(Tabla2[[#This Row],[SERIE ]]="21DS000T","CASA MATRIZ","SUCURSAL"))</f>
        <v>SUCURSAL</v>
      </c>
    </row>
    <row r="500" spans="1:20" ht="15.75" hidden="1" thickBot="1" x14ac:dyDescent="0.3">
      <c r="A500" t="s">
        <v>8791</v>
      </c>
      <c r="B500" s="38">
        <v>45596</v>
      </c>
      <c r="C500" s="2" t="s">
        <v>1</v>
      </c>
      <c r="D500" s="2" t="s">
        <v>0</v>
      </c>
      <c r="E500" s="2" t="s">
        <v>9791</v>
      </c>
      <c r="F500" s="2" t="s">
        <v>9792</v>
      </c>
      <c r="G500" s="32">
        <v>4201</v>
      </c>
      <c r="H500" s="36">
        <v>4201</v>
      </c>
      <c r="I500" s="37" t="s">
        <v>11083</v>
      </c>
      <c r="J500" s="31" t="s">
        <v>10392</v>
      </c>
      <c r="K500" s="2">
        <v>0</v>
      </c>
      <c r="L500" s="2">
        <v>0</v>
      </c>
      <c r="M500" s="31">
        <v>25.22</v>
      </c>
      <c r="N500" s="2">
        <v>3.2786</v>
      </c>
      <c r="O500" s="2">
        <v>0</v>
      </c>
      <c r="P500" s="2">
        <v>0</v>
      </c>
      <c r="Q500" s="31">
        <v>28.4986</v>
      </c>
      <c r="S500" s="2" t="s">
        <v>1</v>
      </c>
      <c r="T500" t="str">
        <f>IF(Tabla2[[#This Row],[SERIE ]]="22SD004C","BODEGA",IF(Tabla2[[#This Row],[SERIE ]]="21DS000T","CASA MATRIZ","SUCURSAL"))</f>
        <v>SUCURSAL</v>
      </c>
    </row>
    <row r="501" spans="1:20" ht="15.75" hidden="1" thickBot="1" x14ac:dyDescent="0.3">
      <c r="A501" t="s">
        <v>8791</v>
      </c>
      <c r="B501" s="38">
        <v>45595</v>
      </c>
      <c r="C501" s="2" t="s">
        <v>1</v>
      </c>
      <c r="D501" s="2" t="s">
        <v>0</v>
      </c>
      <c r="E501" s="2" t="s">
        <v>9791</v>
      </c>
      <c r="F501" s="2" t="s">
        <v>9792</v>
      </c>
      <c r="G501" s="32">
        <v>4200</v>
      </c>
      <c r="H501" s="36">
        <v>4200</v>
      </c>
      <c r="I501" s="37" t="s">
        <v>47</v>
      </c>
      <c r="J501" s="31" t="s">
        <v>2808</v>
      </c>
      <c r="K501" s="2">
        <v>0</v>
      </c>
      <c r="L501" s="2">
        <v>0</v>
      </c>
      <c r="M501" s="31">
        <v>800</v>
      </c>
      <c r="N501" s="2">
        <v>104</v>
      </c>
      <c r="O501" s="2">
        <v>0</v>
      </c>
      <c r="P501" s="2">
        <v>0</v>
      </c>
      <c r="Q501" s="31">
        <v>904</v>
      </c>
      <c r="S501" s="2" t="s">
        <v>1</v>
      </c>
      <c r="T501" t="str">
        <f>IF(Tabla2[[#This Row],[SERIE ]]="22SD004C","BODEGA",IF(Tabla2[[#This Row],[SERIE ]]="21DS000T","CASA MATRIZ","SUCURSAL"))</f>
        <v>SUCURSAL</v>
      </c>
    </row>
    <row r="502" spans="1:20" ht="15.75" hidden="1" thickBot="1" x14ac:dyDescent="0.3">
      <c r="A502" t="s">
        <v>8791</v>
      </c>
      <c r="B502" s="38">
        <v>45595</v>
      </c>
      <c r="C502" s="2" t="s">
        <v>1</v>
      </c>
      <c r="D502" s="2" t="s">
        <v>0</v>
      </c>
      <c r="E502" s="2" t="s">
        <v>9791</v>
      </c>
      <c r="F502" s="2" t="s">
        <v>9792</v>
      </c>
      <c r="G502" s="32">
        <v>4199</v>
      </c>
      <c r="H502" s="36">
        <v>4199</v>
      </c>
      <c r="I502" s="37" t="s">
        <v>9864</v>
      </c>
      <c r="J502" s="31" t="s">
        <v>9865</v>
      </c>
      <c r="K502" s="2">
        <v>0</v>
      </c>
      <c r="L502" s="2">
        <v>0</v>
      </c>
      <c r="M502" s="31">
        <v>45.47</v>
      </c>
      <c r="N502" s="2">
        <v>5.9111000000000002</v>
      </c>
      <c r="O502" s="2">
        <v>0</v>
      </c>
      <c r="P502" s="2">
        <v>0</v>
      </c>
      <c r="Q502" s="31">
        <v>51.381099999999996</v>
      </c>
      <c r="S502" s="2" t="s">
        <v>1</v>
      </c>
      <c r="T502" t="str">
        <f>IF(Tabla2[[#This Row],[SERIE ]]="22SD004C","BODEGA",IF(Tabla2[[#This Row],[SERIE ]]="21DS000T","CASA MATRIZ","SUCURSAL"))</f>
        <v>SUCURSAL</v>
      </c>
    </row>
    <row r="503" spans="1:20" ht="15.75" hidden="1" thickBot="1" x14ac:dyDescent="0.3">
      <c r="A503" t="s">
        <v>8791</v>
      </c>
      <c r="B503" s="38">
        <v>45595</v>
      </c>
      <c r="C503" s="2" t="s">
        <v>1</v>
      </c>
      <c r="D503" s="2" t="s">
        <v>0</v>
      </c>
      <c r="E503" s="2" t="s">
        <v>9791</v>
      </c>
      <c r="F503" s="2" t="s">
        <v>9792</v>
      </c>
      <c r="G503" s="32">
        <v>4198</v>
      </c>
      <c r="H503" s="36">
        <v>4198</v>
      </c>
      <c r="I503" s="37" t="s">
        <v>9824</v>
      </c>
      <c r="J503" s="31" t="s">
        <v>9825</v>
      </c>
      <c r="K503" s="2">
        <v>0</v>
      </c>
      <c r="L503" s="2">
        <v>0</v>
      </c>
      <c r="M503" s="31">
        <v>38.229999999999997</v>
      </c>
      <c r="N503" s="2">
        <v>4.9699</v>
      </c>
      <c r="O503" s="2">
        <v>0</v>
      </c>
      <c r="P503" s="2">
        <v>0</v>
      </c>
      <c r="Q503" s="31">
        <v>43.1999</v>
      </c>
      <c r="S503" s="2" t="s">
        <v>1</v>
      </c>
      <c r="T503" t="str">
        <f>IF(Tabla2[[#This Row],[SERIE ]]="22SD004C","BODEGA",IF(Tabla2[[#This Row],[SERIE ]]="21DS000T","CASA MATRIZ","SUCURSAL"))</f>
        <v>SUCURSAL</v>
      </c>
    </row>
    <row r="504" spans="1:20" ht="15.75" hidden="1" thickBot="1" x14ac:dyDescent="0.3">
      <c r="A504" t="s">
        <v>8791</v>
      </c>
      <c r="B504" s="38">
        <v>45595</v>
      </c>
      <c r="C504" s="2" t="s">
        <v>1</v>
      </c>
      <c r="D504" s="2" t="s">
        <v>0</v>
      </c>
      <c r="E504" s="2" t="s">
        <v>9791</v>
      </c>
      <c r="F504" s="2" t="s">
        <v>9792</v>
      </c>
      <c r="G504" s="32">
        <v>4197</v>
      </c>
      <c r="H504" s="36">
        <v>4197</v>
      </c>
      <c r="I504" s="37" t="s">
        <v>46</v>
      </c>
      <c r="J504" s="31" t="s">
        <v>6010</v>
      </c>
      <c r="K504" s="2">
        <v>0</v>
      </c>
      <c r="L504" s="2">
        <v>0</v>
      </c>
      <c r="M504" s="31">
        <v>41.12</v>
      </c>
      <c r="N504" s="2">
        <v>5.3456000000000001</v>
      </c>
      <c r="O504" s="2">
        <v>0</v>
      </c>
      <c r="P504" s="2">
        <v>0</v>
      </c>
      <c r="Q504" s="31">
        <v>46.465599999999995</v>
      </c>
      <c r="S504" s="2" t="s">
        <v>1</v>
      </c>
      <c r="T504" t="str">
        <f>IF(Tabla2[[#This Row],[SERIE ]]="22SD004C","BODEGA",IF(Tabla2[[#This Row],[SERIE ]]="21DS000T","CASA MATRIZ","SUCURSAL"))</f>
        <v>SUCURSAL</v>
      </c>
    </row>
    <row r="505" spans="1:20" ht="15.75" hidden="1" thickBot="1" x14ac:dyDescent="0.3">
      <c r="A505" t="s">
        <v>8791</v>
      </c>
      <c r="B505" s="38">
        <v>45595</v>
      </c>
      <c r="C505" s="2" t="s">
        <v>1</v>
      </c>
      <c r="D505" s="2" t="s">
        <v>0</v>
      </c>
      <c r="E505" s="2" t="s">
        <v>9791</v>
      </c>
      <c r="F505" s="2" t="s">
        <v>9792</v>
      </c>
      <c r="G505" s="32">
        <v>4196</v>
      </c>
      <c r="H505" s="36">
        <v>4196</v>
      </c>
      <c r="I505" s="37"/>
      <c r="J505" s="31" t="s">
        <v>10228</v>
      </c>
      <c r="K505" s="2">
        <v>0</v>
      </c>
      <c r="L505" s="2">
        <v>0</v>
      </c>
      <c r="M505" s="31">
        <v>141.59</v>
      </c>
      <c r="N505" s="2">
        <v>18.406700000000001</v>
      </c>
      <c r="O505" s="2">
        <v>0</v>
      </c>
      <c r="P505" s="2">
        <v>0</v>
      </c>
      <c r="Q505" s="31">
        <v>159.9967</v>
      </c>
      <c r="R505" s="2" t="s">
        <v>10217</v>
      </c>
      <c r="S505" s="2" t="s">
        <v>1</v>
      </c>
      <c r="T505" t="str">
        <f>IF(Tabla2[[#This Row],[SERIE ]]="22SD004C","BODEGA",IF(Tabla2[[#This Row],[SERIE ]]="21DS000T","CASA MATRIZ","SUCURSAL"))</f>
        <v>SUCURSAL</v>
      </c>
    </row>
    <row r="506" spans="1:20" ht="15.75" hidden="1" thickBot="1" x14ac:dyDescent="0.3">
      <c r="A506" t="s">
        <v>8791</v>
      </c>
      <c r="B506" s="38">
        <v>45595</v>
      </c>
      <c r="C506" s="2" t="s">
        <v>1</v>
      </c>
      <c r="D506" s="2" t="s">
        <v>0</v>
      </c>
      <c r="E506" s="2" t="s">
        <v>9791</v>
      </c>
      <c r="F506" s="2" t="s">
        <v>9792</v>
      </c>
      <c r="G506" s="32">
        <v>4195</v>
      </c>
      <c r="H506" s="36">
        <v>4195</v>
      </c>
      <c r="I506" s="37" t="s">
        <v>11051</v>
      </c>
      <c r="J506" s="31" t="s">
        <v>11052</v>
      </c>
      <c r="K506" s="2">
        <v>0</v>
      </c>
      <c r="L506" s="2">
        <v>0</v>
      </c>
      <c r="M506" s="31">
        <v>23.89</v>
      </c>
      <c r="N506" s="2">
        <v>3.1057000000000001</v>
      </c>
      <c r="O506" s="2">
        <v>0</v>
      </c>
      <c r="P506" s="2">
        <v>0</v>
      </c>
      <c r="Q506" s="31">
        <v>26.995699999999999</v>
      </c>
      <c r="S506" s="2" t="s">
        <v>1</v>
      </c>
      <c r="T506" t="str">
        <f>IF(Tabla2[[#This Row],[SERIE ]]="22SD004C","BODEGA",IF(Tabla2[[#This Row],[SERIE ]]="21DS000T","CASA MATRIZ","SUCURSAL"))</f>
        <v>SUCURSAL</v>
      </c>
    </row>
    <row r="507" spans="1:20" ht="15.75" hidden="1" thickBot="1" x14ac:dyDescent="0.3">
      <c r="A507" t="s">
        <v>8791</v>
      </c>
      <c r="B507" s="38">
        <v>45595</v>
      </c>
      <c r="C507" s="2" t="s">
        <v>1</v>
      </c>
      <c r="D507" s="2" t="s">
        <v>0</v>
      </c>
      <c r="E507" s="2" t="s">
        <v>9791</v>
      </c>
      <c r="F507" s="2" t="s">
        <v>9792</v>
      </c>
      <c r="G507" s="32">
        <v>4194</v>
      </c>
      <c r="H507" s="36">
        <v>4194</v>
      </c>
      <c r="I507" s="37" t="s">
        <v>9820</v>
      </c>
      <c r="J507" s="31" t="s">
        <v>9821</v>
      </c>
      <c r="K507" s="2">
        <v>0</v>
      </c>
      <c r="L507" s="2">
        <v>0</v>
      </c>
      <c r="M507" s="31">
        <v>7.08</v>
      </c>
      <c r="N507" s="2">
        <v>0.9204</v>
      </c>
      <c r="O507" s="2">
        <v>0</v>
      </c>
      <c r="P507" s="2">
        <v>0</v>
      </c>
      <c r="Q507" s="31">
        <v>8.0004000000000008</v>
      </c>
      <c r="S507" s="2" t="s">
        <v>1</v>
      </c>
      <c r="T507" t="str">
        <f>IF(Tabla2[[#This Row],[SERIE ]]="22SD004C","BODEGA",IF(Tabla2[[#This Row],[SERIE ]]="21DS000T","CASA MATRIZ","SUCURSAL"))</f>
        <v>SUCURSAL</v>
      </c>
    </row>
    <row r="508" spans="1:20" ht="15.75" hidden="1" thickBot="1" x14ac:dyDescent="0.3">
      <c r="A508" t="s">
        <v>8791</v>
      </c>
      <c r="B508" s="38">
        <v>45595</v>
      </c>
      <c r="C508" s="2" t="s">
        <v>1</v>
      </c>
      <c r="D508" s="2" t="s">
        <v>0</v>
      </c>
      <c r="E508" s="2" t="s">
        <v>9791</v>
      </c>
      <c r="F508" s="2" t="s">
        <v>9792</v>
      </c>
      <c r="G508" s="32">
        <v>4193</v>
      </c>
      <c r="H508" s="36">
        <v>4193</v>
      </c>
      <c r="I508" s="37" t="s">
        <v>10581</v>
      </c>
      <c r="J508" s="31" t="s">
        <v>10695</v>
      </c>
      <c r="K508" s="2">
        <v>0</v>
      </c>
      <c r="L508" s="2">
        <v>0</v>
      </c>
      <c r="M508" s="31">
        <v>50.44</v>
      </c>
      <c r="N508" s="2">
        <v>6.5571999999999999</v>
      </c>
      <c r="O508" s="2">
        <v>0</v>
      </c>
      <c r="P508" s="2">
        <v>0</v>
      </c>
      <c r="Q508" s="31">
        <v>56.997199999999999</v>
      </c>
      <c r="S508" s="2" t="s">
        <v>1</v>
      </c>
      <c r="T508" t="str">
        <f>IF(Tabla2[[#This Row],[SERIE ]]="22SD004C","BODEGA",IF(Tabla2[[#This Row],[SERIE ]]="21DS000T","CASA MATRIZ","SUCURSAL"))</f>
        <v>SUCURSAL</v>
      </c>
    </row>
    <row r="509" spans="1:20" ht="15.75" hidden="1" thickBot="1" x14ac:dyDescent="0.3">
      <c r="A509" t="s">
        <v>8791</v>
      </c>
      <c r="B509" s="38">
        <v>45594</v>
      </c>
      <c r="C509" s="2" t="s">
        <v>1</v>
      </c>
      <c r="D509" s="2" t="s">
        <v>0</v>
      </c>
      <c r="E509" s="2" t="s">
        <v>9791</v>
      </c>
      <c r="F509" s="2" t="s">
        <v>9792</v>
      </c>
      <c r="G509" s="32">
        <v>4192</v>
      </c>
      <c r="H509" s="36">
        <v>4192</v>
      </c>
      <c r="I509" s="37" t="s">
        <v>9814</v>
      </c>
      <c r="J509" s="31" t="s">
        <v>9815</v>
      </c>
      <c r="K509" s="2">
        <v>0</v>
      </c>
      <c r="L509" s="2">
        <v>0</v>
      </c>
      <c r="M509" s="31">
        <v>30</v>
      </c>
      <c r="N509" s="2">
        <v>3.9000000000000004</v>
      </c>
      <c r="O509" s="2">
        <v>0</v>
      </c>
      <c r="P509" s="2">
        <v>0</v>
      </c>
      <c r="Q509" s="31">
        <v>33.9</v>
      </c>
      <c r="S509" s="2" t="s">
        <v>1</v>
      </c>
      <c r="T509" t="str">
        <f>IF(Tabla2[[#This Row],[SERIE ]]="22SD004C","BODEGA",IF(Tabla2[[#This Row],[SERIE ]]="21DS000T","CASA MATRIZ","SUCURSAL"))</f>
        <v>SUCURSAL</v>
      </c>
    </row>
    <row r="510" spans="1:20" ht="15.75" hidden="1" thickBot="1" x14ac:dyDescent="0.3">
      <c r="A510" t="s">
        <v>8791</v>
      </c>
      <c r="B510" s="38">
        <v>45594</v>
      </c>
      <c r="C510" s="2" t="s">
        <v>1</v>
      </c>
      <c r="D510" s="2" t="s">
        <v>0</v>
      </c>
      <c r="E510" s="2" t="s">
        <v>9791</v>
      </c>
      <c r="F510" s="2" t="s">
        <v>9792</v>
      </c>
      <c r="G510" s="32">
        <v>4191</v>
      </c>
      <c r="H510" s="36">
        <v>4191</v>
      </c>
      <c r="I510" s="37" t="s">
        <v>9961</v>
      </c>
      <c r="J510" s="31" t="s">
        <v>9944</v>
      </c>
      <c r="K510" s="2">
        <v>0</v>
      </c>
      <c r="L510" s="2">
        <v>0</v>
      </c>
      <c r="M510" s="31">
        <v>14.31</v>
      </c>
      <c r="N510" s="2">
        <v>1.8603000000000001</v>
      </c>
      <c r="O510" s="2">
        <v>0</v>
      </c>
      <c r="P510" s="2">
        <v>0</v>
      </c>
      <c r="Q510" s="31">
        <v>16.170300000000001</v>
      </c>
      <c r="S510" s="2" t="s">
        <v>1</v>
      </c>
      <c r="T510" t="str">
        <f>IF(Tabla2[[#This Row],[SERIE ]]="22SD004C","BODEGA",IF(Tabla2[[#This Row],[SERIE ]]="21DS000T","CASA MATRIZ","SUCURSAL"))</f>
        <v>SUCURSAL</v>
      </c>
    </row>
    <row r="511" spans="1:20" ht="15.75" hidden="1" thickBot="1" x14ac:dyDescent="0.3">
      <c r="A511" t="s">
        <v>8791</v>
      </c>
      <c r="B511" s="38">
        <v>45594</v>
      </c>
      <c r="C511" s="2" t="s">
        <v>1</v>
      </c>
      <c r="D511" s="2" t="s">
        <v>0</v>
      </c>
      <c r="E511" s="2" t="s">
        <v>9791</v>
      </c>
      <c r="F511" s="2" t="s">
        <v>9792</v>
      </c>
      <c r="G511" s="32">
        <v>4190</v>
      </c>
      <c r="H511" s="36">
        <v>4190</v>
      </c>
      <c r="I511" s="37" t="s">
        <v>46</v>
      </c>
      <c r="J511" s="31" t="s">
        <v>6010</v>
      </c>
      <c r="K511" s="2">
        <v>0</v>
      </c>
      <c r="L511" s="2">
        <v>0</v>
      </c>
      <c r="M511" s="31">
        <v>20</v>
      </c>
      <c r="N511" s="2">
        <v>2.6</v>
      </c>
      <c r="O511" s="2">
        <v>0</v>
      </c>
      <c r="P511" s="2">
        <v>0</v>
      </c>
      <c r="Q511" s="31">
        <v>22.6</v>
      </c>
      <c r="S511" s="2" t="s">
        <v>1</v>
      </c>
      <c r="T511" t="str">
        <f>IF(Tabla2[[#This Row],[SERIE ]]="22SD004C","BODEGA",IF(Tabla2[[#This Row],[SERIE ]]="21DS000T","CASA MATRIZ","SUCURSAL"))</f>
        <v>SUCURSAL</v>
      </c>
    </row>
    <row r="512" spans="1:20" ht="15.75" hidden="1" thickBot="1" x14ac:dyDescent="0.3">
      <c r="A512" t="s">
        <v>8791</v>
      </c>
      <c r="B512" s="38">
        <v>45594</v>
      </c>
      <c r="C512" s="2" t="s">
        <v>1</v>
      </c>
      <c r="D512" s="2" t="s">
        <v>0</v>
      </c>
      <c r="E512" s="2" t="s">
        <v>9791</v>
      </c>
      <c r="F512" s="2" t="s">
        <v>9792</v>
      </c>
      <c r="G512" s="32">
        <v>4189</v>
      </c>
      <c r="H512" s="36">
        <v>4189</v>
      </c>
      <c r="I512" s="37" t="s">
        <v>48</v>
      </c>
      <c r="J512" s="31" t="s">
        <v>1991</v>
      </c>
      <c r="K512" s="2">
        <v>0</v>
      </c>
      <c r="L512" s="2">
        <v>0</v>
      </c>
      <c r="M512" s="31">
        <v>250</v>
      </c>
      <c r="N512" s="2">
        <v>32.5</v>
      </c>
      <c r="O512" s="2">
        <v>0</v>
      </c>
      <c r="P512" s="2">
        <v>0</v>
      </c>
      <c r="Q512" s="31">
        <v>282.5</v>
      </c>
      <c r="S512" s="2" t="s">
        <v>1</v>
      </c>
      <c r="T512" t="str">
        <f>IF(Tabla2[[#This Row],[SERIE ]]="22SD004C","BODEGA",IF(Tabla2[[#This Row],[SERIE ]]="21DS000T","CASA MATRIZ","SUCURSAL"))</f>
        <v>SUCURSAL</v>
      </c>
    </row>
    <row r="513" spans="1:20" ht="15.75" hidden="1" thickBot="1" x14ac:dyDescent="0.3">
      <c r="A513" t="s">
        <v>8791</v>
      </c>
      <c r="B513" s="38">
        <v>45594</v>
      </c>
      <c r="C513" s="2" t="s">
        <v>1</v>
      </c>
      <c r="D513" s="2" t="s">
        <v>0</v>
      </c>
      <c r="E513" s="2" t="s">
        <v>9791</v>
      </c>
      <c r="F513" s="2" t="s">
        <v>9792</v>
      </c>
      <c r="G513" s="32">
        <v>4188</v>
      </c>
      <c r="H513" s="36">
        <v>4188</v>
      </c>
      <c r="I513" s="37" t="s">
        <v>11081</v>
      </c>
      <c r="J513" s="31" t="s">
        <v>11082</v>
      </c>
      <c r="K513" s="2">
        <v>0</v>
      </c>
      <c r="L513" s="2">
        <v>0</v>
      </c>
      <c r="M513" s="31">
        <v>125</v>
      </c>
      <c r="N513" s="2">
        <v>16.25</v>
      </c>
      <c r="O513" s="2">
        <v>0</v>
      </c>
      <c r="P513" s="2">
        <v>0</v>
      </c>
      <c r="Q513" s="31">
        <v>141.25</v>
      </c>
      <c r="S513" s="2" t="s">
        <v>1</v>
      </c>
      <c r="T513" t="str">
        <f>IF(Tabla2[[#This Row],[SERIE ]]="22SD004C","BODEGA",IF(Tabla2[[#This Row],[SERIE ]]="21DS000T","CASA MATRIZ","SUCURSAL"))</f>
        <v>SUCURSAL</v>
      </c>
    </row>
    <row r="514" spans="1:20" ht="15.75" hidden="1" thickBot="1" x14ac:dyDescent="0.3">
      <c r="A514" t="s">
        <v>8791</v>
      </c>
      <c r="B514" s="38">
        <v>45594</v>
      </c>
      <c r="C514" s="2" t="s">
        <v>1</v>
      </c>
      <c r="D514" s="2" t="s">
        <v>0</v>
      </c>
      <c r="E514" s="2" t="s">
        <v>9791</v>
      </c>
      <c r="F514" s="2" t="s">
        <v>9792</v>
      </c>
      <c r="G514" s="32">
        <v>4187</v>
      </c>
      <c r="H514" s="36">
        <v>4187</v>
      </c>
      <c r="I514" s="37"/>
      <c r="J514" s="31" t="s">
        <v>10228</v>
      </c>
      <c r="K514" s="2">
        <v>0</v>
      </c>
      <c r="L514" s="2">
        <v>0</v>
      </c>
      <c r="M514" s="31">
        <v>24.78</v>
      </c>
      <c r="N514" s="2">
        <v>3.2214</v>
      </c>
      <c r="O514" s="2">
        <v>0</v>
      </c>
      <c r="P514" s="2">
        <v>0</v>
      </c>
      <c r="Q514" s="31">
        <v>28.0014</v>
      </c>
      <c r="R514" s="2" t="s">
        <v>10217</v>
      </c>
      <c r="S514" s="2" t="s">
        <v>1</v>
      </c>
      <c r="T514" t="str">
        <f>IF(Tabla2[[#This Row],[SERIE ]]="22SD004C","BODEGA",IF(Tabla2[[#This Row],[SERIE ]]="21DS000T","CASA MATRIZ","SUCURSAL"))</f>
        <v>SUCURSAL</v>
      </c>
    </row>
    <row r="515" spans="1:20" ht="15.75" hidden="1" thickBot="1" x14ac:dyDescent="0.3">
      <c r="A515" t="s">
        <v>8791</v>
      </c>
      <c r="B515" s="38">
        <v>45594</v>
      </c>
      <c r="C515" s="2" t="s">
        <v>1</v>
      </c>
      <c r="D515" s="2" t="s">
        <v>0</v>
      </c>
      <c r="E515" s="2" t="s">
        <v>9791</v>
      </c>
      <c r="F515" s="2" t="s">
        <v>9792</v>
      </c>
      <c r="G515" s="32">
        <v>4186</v>
      </c>
      <c r="H515" s="36">
        <v>4186</v>
      </c>
      <c r="I515" s="37" t="s">
        <v>9891</v>
      </c>
      <c r="J515" s="31" t="s">
        <v>9892</v>
      </c>
      <c r="K515" s="2">
        <v>0</v>
      </c>
      <c r="L515" s="2">
        <v>0</v>
      </c>
      <c r="M515" s="31">
        <v>38.32</v>
      </c>
      <c r="N515" s="2">
        <v>4.9816000000000003</v>
      </c>
      <c r="O515" s="2">
        <v>0</v>
      </c>
      <c r="P515" s="2">
        <v>0</v>
      </c>
      <c r="Q515" s="31">
        <v>43.301600000000001</v>
      </c>
      <c r="S515" s="2" t="s">
        <v>1</v>
      </c>
      <c r="T515" t="str">
        <f>IF(Tabla2[[#This Row],[SERIE ]]="22SD004C","BODEGA",IF(Tabla2[[#This Row],[SERIE ]]="21DS000T","CASA MATRIZ","SUCURSAL"))</f>
        <v>SUCURSAL</v>
      </c>
    </row>
    <row r="516" spans="1:20" ht="15.75" hidden="1" thickBot="1" x14ac:dyDescent="0.3">
      <c r="A516" t="s">
        <v>8791</v>
      </c>
      <c r="B516" s="38">
        <v>45594</v>
      </c>
      <c r="C516" s="2" t="s">
        <v>1</v>
      </c>
      <c r="D516" s="2" t="s">
        <v>0</v>
      </c>
      <c r="E516" s="2" t="s">
        <v>9791</v>
      </c>
      <c r="F516" s="2" t="s">
        <v>9792</v>
      </c>
      <c r="G516" s="32">
        <v>4185</v>
      </c>
      <c r="H516" s="36">
        <v>4185</v>
      </c>
      <c r="I516" s="37"/>
      <c r="J516" s="31" t="s">
        <v>11080</v>
      </c>
      <c r="K516" s="2">
        <v>0</v>
      </c>
      <c r="L516" s="2">
        <v>0</v>
      </c>
      <c r="M516" s="31">
        <v>17.7</v>
      </c>
      <c r="N516" s="2">
        <v>2.3010000000000002</v>
      </c>
      <c r="O516" s="2">
        <v>0</v>
      </c>
      <c r="P516" s="2">
        <v>0</v>
      </c>
      <c r="Q516" s="31">
        <v>20.000999999999998</v>
      </c>
      <c r="R516" s="2" t="s">
        <v>11079</v>
      </c>
      <c r="S516" s="2" t="s">
        <v>1</v>
      </c>
      <c r="T516" t="str">
        <f>IF(Tabla2[[#This Row],[SERIE ]]="22SD004C","BODEGA",IF(Tabla2[[#This Row],[SERIE ]]="21DS000T","CASA MATRIZ","SUCURSAL"))</f>
        <v>SUCURSAL</v>
      </c>
    </row>
    <row r="517" spans="1:20" ht="15.75" hidden="1" thickBot="1" x14ac:dyDescent="0.3">
      <c r="A517" s="33" t="s">
        <v>8791</v>
      </c>
      <c r="B517" s="38">
        <v>45594</v>
      </c>
      <c r="C517" s="2" t="s">
        <v>1</v>
      </c>
      <c r="D517" s="2" t="s">
        <v>0</v>
      </c>
      <c r="E517" s="2" t="s">
        <v>9791</v>
      </c>
      <c r="F517" s="2" t="s">
        <v>9792</v>
      </c>
      <c r="G517" s="32">
        <v>4184</v>
      </c>
      <c r="H517" s="36">
        <v>4184</v>
      </c>
      <c r="I517" s="37" t="s">
        <v>5768</v>
      </c>
      <c r="J517" s="31" t="s">
        <v>5769</v>
      </c>
      <c r="K517" s="2">
        <v>0</v>
      </c>
      <c r="L517" s="2">
        <v>0</v>
      </c>
      <c r="M517" s="31">
        <v>7.08</v>
      </c>
      <c r="N517" s="2">
        <v>0.9204</v>
      </c>
      <c r="O517" s="2">
        <v>0</v>
      </c>
      <c r="P517" s="2">
        <v>0</v>
      </c>
      <c r="Q517" s="31">
        <v>8.0004000000000008</v>
      </c>
      <c r="S517" s="2" t="s">
        <v>1</v>
      </c>
      <c r="T517" t="str">
        <f>IF(Tabla2[[#This Row],[SERIE ]]="22SD004C","BODEGA",IF(Tabla2[[#This Row],[SERIE ]]="21DS000T","CASA MATRIZ","SUCURSAL"))</f>
        <v>SUCURSAL</v>
      </c>
    </row>
    <row r="518" spans="1:20" ht="15.75" hidden="1" thickBot="1" x14ac:dyDescent="0.3">
      <c r="A518" s="33" t="s">
        <v>8791</v>
      </c>
      <c r="B518" s="38">
        <v>45594</v>
      </c>
      <c r="C518" s="2" t="s">
        <v>1</v>
      </c>
      <c r="D518" s="2" t="s">
        <v>0</v>
      </c>
      <c r="E518" s="2" t="s">
        <v>9791</v>
      </c>
      <c r="F518" s="2" t="s">
        <v>9792</v>
      </c>
      <c r="G518" s="32">
        <v>4183</v>
      </c>
      <c r="H518" s="36">
        <v>4183</v>
      </c>
      <c r="I518" s="37" t="s">
        <v>46</v>
      </c>
      <c r="J518" s="31" t="s">
        <v>6010</v>
      </c>
      <c r="K518" s="2">
        <v>0</v>
      </c>
      <c r="L518" s="2">
        <v>0</v>
      </c>
      <c r="M518" s="31">
        <v>70</v>
      </c>
      <c r="N518" s="2">
        <v>9.1</v>
      </c>
      <c r="O518" s="2">
        <v>0</v>
      </c>
      <c r="P518" s="2">
        <v>0</v>
      </c>
      <c r="Q518" s="31">
        <v>79.099999999999994</v>
      </c>
      <c r="S518" s="2" t="s">
        <v>1</v>
      </c>
      <c r="T518" t="str">
        <f>IF(Tabla2[[#This Row],[SERIE ]]="22SD004C","BODEGA",IF(Tabla2[[#This Row],[SERIE ]]="21DS000T","CASA MATRIZ","SUCURSAL"))</f>
        <v>SUCURSAL</v>
      </c>
    </row>
    <row r="519" spans="1:20" ht="15.75" hidden="1" thickBot="1" x14ac:dyDescent="0.3">
      <c r="A519" s="33" t="s">
        <v>8791</v>
      </c>
      <c r="B519" s="38">
        <v>45594</v>
      </c>
      <c r="C519" s="2" t="s">
        <v>1</v>
      </c>
      <c r="D519" s="2" t="s">
        <v>0</v>
      </c>
      <c r="E519" s="2" t="s">
        <v>9791</v>
      </c>
      <c r="F519" s="2" t="s">
        <v>9792</v>
      </c>
      <c r="G519" s="32">
        <v>4182</v>
      </c>
      <c r="H519" s="36">
        <v>4182</v>
      </c>
      <c r="I519" s="37" t="s">
        <v>32</v>
      </c>
      <c r="J519" s="31" t="s">
        <v>4186</v>
      </c>
      <c r="K519" s="2">
        <v>0</v>
      </c>
      <c r="L519" s="2">
        <v>0</v>
      </c>
      <c r="M519" s="31">
        <v>7.08</v>
      </c>
      <c r="N519" s="2">
        <v>0.9204</v>
      </c>
      <c r="O519" s="2">
        <v>0</v>
      </c>
      <c r="P519" s="2">
        <v>0</v>
      </c>
      <c r="Q519" s="31">
        <v>8.0004000000000008</v>
      </c>
      <c r="S519" s="2" t="s">
        <v>1</v>
      </c>
      <c r="T519" t="str">
        <f>IF(Tabla2[[#This Row],[SERIE ]]="22SD004C","BODEGA",IF(Tabla2[[#This Row],[SERIE ]]="21DS000T","CASA MATRIZ","SUCURSAL"))</f>
        <v>SUCURSAL</v>
      </c>
    </row>
    <row r="520" spans="1:20" ht="15.75" hidden="1" thickBot="1" x14ac:dyDescent="0.3">
      <c r="A520" s="33" t="s">
        <v>8791</v>
      </c>
      <c r="B520" s="38">
        <v>45594</v>
      </c>
      <c r="C520" s="2" t="s">
        <v>1</v>
      </c>
      <c r="D520" s="2" t="s">
        <v>0</v>
      </c>
      <c r="E520" s="2" t="s">
        <v>9791</v>
      </c>
      <c r="F520" s="2" t="s">
        <v>9792</v>
      </c>
      <c r="G520" s="32">
        <v>4181</v>
      </c>
      <c r="H520" s="36">
        <v>4181</v>
      </c>
      <c r="I520" s="37" t="s">
        <v>10813</v>
      </c>
      <c r="J520" s="31" t="s">
        <v>10814</v>
      </c>
      <c r="K520" s="2">
        <v>0</v>
      </c>
      <c r="L520" s="2">
        <v>0</v>
      </c>
      <c r="M520" s="31">
        <v>82.74</v>
      </c>
      <c r="N520" s="2">
        <v>10.7562</v>
      </c>
      <c r="O520" s="2">
        <v>0</v>
      </c>
      <c r="P520" s="2">
        <v>0</v>
      </c>
      <c r="Q520" s="31">
        <v>93.496199999999988</v>
      </c>
      <c r="S520" s="2" t="s">
        <v>1</v>
      </c>
      <c r="T520" t="str">
        <f>IF(Tabla2[[#This Row],[SERIE ]]="22SD004C","BODEGA",IF(Tabla2[[#This Row],[SERIE ]]="21DS000T","CASA MATRIZ","SUCURSAL"))</f>
        <v>SUCURSAL</v>
      </c>
    </row>
    <row r="521" spans="1:20" ht="15.75" hidden="1" thickBot="1" x14ac:dyDescent="0.3">
      <c r="A521" s="33" t="s">
        <v>8791</v>
      </c>
      <c r="B521" s="38">
        <v>45594</v>
      </c>
      <c r="C521" s="2" t="s">
        <v>1</v>
      </c>
      <c r="D521" s="2" t="s">
        <v>0</v>
      </c>
      <c r="E521" s="2" t="s">
        <v>9791</v>
      </c>
      <c r="F521" s="2" t="s">
        <v>9792</v>
      </c>
      <c r="G521" s="32">
        <v>4180</v>
      </c>
      <c r="H521" s="36">
        <v>4180</v>
      </c>
      <c r="I521" s="37" t="s">
        <v>10271</v>
      </c>
      <c r="J521" s="31" t="s">
        <v>10272</v>
      </c>
      <c r="K521" s="2">
        <v>0</v>
      </c>
      <c r="L521" s="2">
        <v>0</v>
      </c>
      <c r="M521" s="31">
        <v>12.39</v>
      </c>
      <c r="N521" s="2">
        <v>1.6107</v>
      </c>
      <c r="O521" s="2">
        <v>0</v>
      </c>
      <c r="P521" s="2">
        <v>0</v>
      </c>
      <c r="Q521" s="31">
        <v>14.0007</v>
      </c>
      <c r="S521" s="2" t="s">
        <v>1</v>
      </c>
      <c r="T521" t="str">
        <f>IF(Tabla2[[#This Row],[SERIE ]]="22SD004C","BODEGA",IF(Tabla2[[#This Row],[SERIE ]]="21DS000T","CASA MATRIZ","SUCURSAL"))</f>
        <v>SUCURSAL</v>
      </c>
    </row>
    <row r="522" spans="1:20" ht="15.75" hidden="1" thickBot="1" x14ac:dyDescent="0.3">
      <c r="A522" s="33" t="s">
        <v>8791</v>
      </c>
      <c r="B522" s="38">
        <v>45594</v>
      </c>
      <c r="C522" s="2" t="s">
        <v>1</v>
      </c>
      <c r="D522" s="2" t="s">
        <v>0</v>
      </c>
      <c r="E522" s="2" t="s">
        <v>9791</v>
      </c>
      <c r="F522" s="2" t="s">
        <v>9792</v>
      </c>
      <c r="G522" s="32">
        <v>4179</v>
      </c>
      <c r="H522" s="36">
        <v>4179</v>
      </c>
      <c r="I522" s="37"/>
      <c r="J522" s="31" t="s">
        <v>10228</v>
      </c>
      <c r="K522" s="2">
        <v>0</v>
      </c>
      <c r="L522" s="2">
        <v>0</v>
      </c>
      <c r="M522" s="31">
        <v>13.27</v>
      </c>
      <c r="N522" s="2">
        <v>1.7251000000000001</v>
      </c>
      <c r="O522" s="2">
        <v>0</v>
      </c>
      <c r="P522" s="2">
        <v>0</v>
      </c>
      <c r="Q522" s="31">
        <v>14.995099999999999</v>
      </c>
      <c r="R522" s="2" t="s">
        <v>10217</v>
      </c>
      <c r="S522" s="2" t="s">
        <v>1</v>
      </c>
      <c r="T522" t="str">
        <f>IF(Tabla2[[#This Row],[SERIE ]]="22SD004C","BODEGA",IF(Tabla2[[#This Row],[SERIE ]]="21DS000T","CASA MATRIZ","SUCURSAL"))</f>
        <v>SUCURSAL</v>
      </c>
    </row>
    <row r="523" spans="1:20" ht="15.75" hidden="1" thickBot="1" x14ac:dyDescent="0.3">
      <c r="A523" s="33" t="s">
        <v>8791</v>
      </c>
      <c r="B523" s="38">
        <v>45593</v>
      </c>
      <c r="C523" s="2" t="s">
        <v>1</v>
      </c>
      <c r="D523" s="2" t="s">
        <v>0</v>
      </c>
      <c r="E523" s="2" t="s">
        <v>9791</v>
      </c>
      <c r="F523" s="2" t="s">
        <v>9792</v>
      </c>
      <c r="G523" s="32">
        <v>4178</v>
      </c>
      <c r="H523" s="36">
        <v>4178</v>
      </c>
      <c r="I523" s="37" t="s">
        <v>11077</v>
      </c>
      <c r="J523" s="31" t="s">
        <v>11078</v>
      </c>
      <c r="K523" s="2">
        <v>0</v>
      </c>
      <c r="L523" s="2">
        <v>0</v>
      </c>
      <c r="M523" s="31">
        <v>5.52</v>
      </c>
      <c r="N523" s="2">
        <v>0.71760000000000002</v>
      </c>
      <c r="O523" s="2">
        <v>0</v>
      </c>
      <c r="P523" s="2">
        <v>0</v>
      </c>
      <c r="Q523" s="31">
        <v>6.2375999999999996</v>
      </c>
      <c r="S523" s="2" t="s">
        <v>1</v>
      </c>
      <c r="T523" t="str">
        <f>IF(Tabla2[[#This Row],[SERIE ]]="22SD004C","BODEGA",IF(Tabla2[[#This Row],[SERIE ]]="21DS000T","CASA MATRIZ","SUCURSAL"))</f>
        <v>SUCURSAL</v>
      </c>
    </row>
    <row r="524" spans="1:20" ht="15.75" hidden="1" thickBot="1" x14ac:dyDescent="0.3">
      <c r="A524" s="33" t="s">
        <v>8791</v>
      </c>
      <c r="B524" s="38">
        <v>45593</v>
      </c>
      <c r="C524" s="2" t="s">
        <v>1</v>
      </c>
      <c r="D524" s="2" t="s">
        <v>0</v>
      </c>
      <c r="E524" s="2" t="s">
        <v>9791</v>
      </c>
      <c r="F524" s="2" t="s">
        <v>9792</v>
      </c>
      <c r="G524" s="32">
        <v>4177</v>
      </c>
      <c r="H524" s="36">
        <v>4177</v>
      </c>
      <c r="I524" s="37" t="s">
        <v>6816</v>
      </c>
      <c r="J524" s="31" t="s">
        <v>6817</v>
      </c>
      <c r="K524" s="2">
        <v>0</v>
      </c>
      <c r="L524" s="2">
        <v>0</v>
      </c>
      <c r="M524" s="31">
        <v>67.260000000000005</v>
      </c>
      <c r="N524" s="2">
        <v>8.7438000000000002</v>
      </c>
      <c r="O524" s="2">
        <v>0</v>
      </c>
      <c r="P524" s="2">
        <v>0</v>
      </c>
      <c r="Q524" s="31">
        <v>76.003800000000012</v>
      </c>
      <c r="S524" s="2" t="s">
        <v>1</v>
      </c>
      <c r="T524" t="str">
        <f>IF(Tabla2[[#This Row],[SERIE ]]="22SD004C","BODEGA",IF(Tabla2[[#This Row],[SERIE ]]="21DS000T","CASA MATRIZ","SUCURSAL"))</f>
        <v>SUCURSAL</v>
      </c>
    </row>
    <row r="525" spans="1:20" ht="15.75" hidden="1" thickBot="1" x14ac:dyDescent="0.3">
      <c r="A525" s="33" t="s">
        <v>8791</v>
      </c>
      <c r="B525" s="38">
        <v>45593</v>
      </c>
      <c r="C525" s="2" t="s">
        <v>1</v>
      </c>
      <c r="D525" s="2" t="s">
        <v>0</v>
      </c>
      <c r="E525" s="2" t="s">
        <v>9791</v>
      </c>
      <c r="F525" s="2" t="s">
        <v>9792</v>
      </c>
      <c r="G525" s="32">
        <v>4176</v>
      </c>
      <c r="H525" s="36">
        <v>4176</v>
      </c>
      <c r="I525" s="37" t="s">
        <v>11075</v>
      </c>
      <c r="J525" s="31" t="s">
        <v>11076</v>
      </c>
      <c r="K525" s="2">
        <v>0</v>
      </c>
      <c r="L525" s="2">
        <v>0</v>
      </c>
      <c r="M525" s="31">
        <v>22.12</v>
      </c>
      <c r="N525" s="2">
        <v>2.8756000000000004</v>
      </c>
      <c r="O525" s="2">
        <v>0</v>
      </c>
      <c r="P525" s="2">
        <v>0</v>
      </c>
      <c r="Q525" s="31">
        <v>24.995600000000003</v>
      </c>
      <c r="S525" s="2" t="s">
        <v>1</v>
      </c>
      <c r="T525" t="str">
        <f>IF(Tabla2[[#This Row],[SERIE ]]="22SD004C","BODEGA",IF(Tabla2[[#This Row],[SERIE ]]="21DS000T","CASA MATRIZ","SUCURSAL"))</f>
        <v>SUCURSAL</v>
      </c>
    </row>
    <row r="526" spans="1:20" ht="15.75" hidden="1" thickBot="1" x14ac:dyDescent="0.3">
      <c r="A526" s="33" t="s">
        <v>8791</v>
      </c>
      <c r="B526" s="38">
        <v>45593</v>
      </c>
      <c r="C526" s="2" t="s">
        <v>1</v>
      </c>
      <c r="D526" s="2" t="s">
        <v>0</v>
      </c>
      <c r="E526" s="2" t="s">
        <v>9791</v>
      </c>
      <c r="F526" s="2" t="s">
        <v>9792</v>
      </c>
      <c r="G526" s="32">
        <v>4175</v>
      </c>
      <c r="H526" s="36">
        <v>4175</v>
      </c>
      <c r="I526" s="37"/>
      <c r="J526" s="31" t="s">
        <v>10368</v>
      </c>
      <c r="K526" s="2">
        <v>0</v>
      </c>
      <c r="L526" s="2">
        <v>0</v>
      </c>
      <c r="M526" s="31">
        <v>35.4</v>
      </c>
      <c r="N526" s="2">
        <v>4.6020000000000003</v>
      </c>
      <c r="O526" s="2">
        <v>0</v>
      </c>
      <c r="P526" s="2">
        <v>0</v>
      </c>
      <c r="Q526" s="31">
        <v>40.001999999999995</v>
      </c>
      <c r="R526" s="2" t="s">
        <v>10367</v>
      </c>
      <c r="S526" s="2" t="s">
        <v>1</v>
      </c>
      <c r="T526" t="str">
        <f>IF(Tabla2[[#This Row],[SERIE ]]="22SD004C","BODEGA",IF(Tabla2[[#This Row],[SERIE ]]="21DS000T","CASA MATRIZ","SUCURSAL"))</f>
        <v>SUCURSAL</v>
      </c>
    </row>
    <row r="527" spans="1:20" ht="15.75" hidden="1" thickBot="1" x14ac:dyDescent="0.3">
      <c r="A527" s="33" t="s">
        <v>8791</v>
      </c>
      <c r="B527" s="38">
        <v>45593</v>
      </c>
      <c r="C527" s="2" t="s">
        <v>1</v>
      </c>
      <c r="D527" s="2" t="s">
        <v>0</v>
      </c>
      <c r="E527" s="2" t="s">
        <v>9791</v>
      </c>
      <c r="F527" s="2" t="s">
        <v>9792</v>
      </c>
      <c r="G527" s="32">
        <v>4174</v>
      </c>
      <c r="H527" s="36">
        <v>4174</v>
      </c>
      <c r="I527" s="37" t="s">
        <v>9334</v>
      </c>
      <c r="J527" s="31" t="s">
        <v>9335</v>
      </c>
      <c r="K527" s="2">
        <v>0</v>
      </c>
      <c r="L527" s="2">
        <v>0</v>
      </c>
      <c r="M527" s="31">
        <v>40.270000000000003</v>
      </c>
      <c r="N527" s="2">
        <v>5.235100000000001</v>
      </c>
      <c r="O527" s="2">
        <v>0</v>
      </c>
      <c r="P527" s="2">
        <v>0</v>
      </c>
      <c r="Q527" s="31">
        <v>45.505100000000006</v>
      </c>
      <c r="S527" s="2" t="s">
        <v>1</v>
      </c>
      <c r="T527" t="str">
        <f>IF(Tabla2[[#This Row],[SERIE ]]="22SD004C","BODEGA",IF(Tabla2[[#This Row],[SERIE ]]="21DS000T","CASA MATRIZ","SUCURSAL"))</f>
        <v>SUCURSAL</v>
      </c>
    </row>
    <row r="528" spans="1:20" ht="15.75" hidden="1" thickBot="1" x14ac:dyDescent="0.3">
      <c r="A528" s="33" t="s">
        <v>8791</v>
      </c>
      <c r="B528" s="38">
        <v>45593</v>
      </c>
      <c r="C528" s="2" t="s">
        <v>1</v>
      </c>
      <c r="D528" s="2" t="s">
        <v>0</v>
      </c>
      <c r="E528" s="2" t="s">
        <v>9791</v>
      </c>
      <c r="F528" s="2" t="s">
        <v>9792</v>
      </c>
      <c r="G528" s="32">
        <v>4173</v>
      </c>
      <c r="H528" s="36">
        <v>4173</v>
      </c>
      <c r="I528" s="37" t="s">
        <v>11055</v>
      </c>
      <c r="J528" s="31" t="s">
        <v>11056</v>
      </c>
      <c r="K528" s="2">
        <v>0</v>
      </c>
      <c r="L528" s="2">
        <v>0</v>
      </c>
      <c r="M528" s="31">
        <v>26.55</v>
      </c>
      <c r="N528" s="2">
        <v>3.4515000000000002</v>
      </c>
      <c r="O528" s="2">
        <v>0</v>
      </c>
      <c r="P528" s="2">
        <v>0</v>
      </c>
      <c r="Q528" s="31">
        <v>30.0015</v>
      </c>
      <c r="S528" s="2" t="s">
        <v>1</v>
      </c>
      <c r="T528" t="str">
        <f>IF(Tabla2[[#This Row],[SERIE ]]="22SD004C","BODEGA",IF(Tabla2[[#This Row],[SERIE ]]="21DS000T","CASA MATRIZ","SUCURSAL"))</f>
        <v>SUCURSAL</v>
      </c>
    </row>
    <row r="529" spans="1:20" ht="15.75" hidden="1" thickBot="1" x14ac:dyDescent="0.3">
      <c r="A529" s="33" t="s">
        <v>8791</v>
      </c>
      <c r="B529" s="38">
        <v>45593</v>
      </c>
      <c r="C529" s="2" t="s">
        <v>1</v>
      </c>
      <c r="D529" s="2" t="s">
        <v>0</v>
      </c>
      <c r="E529" s="2" t="s">
        <v>9791</v>
      </c>
      <c r="F529" s="2" t="s">
        <v>9792</v>
      </c>
      <c r="G529" s="32">
        <v>4172</v>
      </c>
      <c r="H529" s="36">
        <v>4172</v>
      </c>
      <c r="I529" s="37" t="s">
        <v>9891</v>
      </c>
      <c r="J529" s="31" t="s">
        <v>9892</v>
      </c>
      <c r="K529" s="2">
        <v>0</v>
      </c>
      <c r="L529" s="2">
        <v>0</v>
      </c>
      <c r="M529" s="31">
        <v>5.31</v>
      </c>
      <c r="N529" s="2">
        <v>0.69030000000000002</v>
      </c>
      <c r="O529" s="2">
        <v>0</v>
      </c>
      <c r="P529" s="2">
        <v>0</v>
      </c>
      <c r="Q529" s="31">
        <v>6.0002999999999993</v>
      </c>
      <c r="S529" s="2" t="s">
        <v>1</v>
      </c>
      <c r="T529" t="str">
        <f>IF(Tabla2[[#This Row],[SERIE ]]="22SD004C","BODEGA",IF(Tabla2[[#This Row],[SERIE ]]="21DS000T","CASA MATRIZ","SUCURSAL"))</f>
        <v>SUCURSAL</v>
      </c>
    </row>
    <row r="530" spans="1:20" ht="15.75" hidden="1" thickBot="1" x14ac:dyDescent="0.3">
      <c r="A530" s="33" t="s">
        <v>8791</v>
      </c>
      <c r="B530" s="38">
        <v>45593</v>
      </c>
      <c r="C530" s="2" t="s">
        <v>1</v>
      </c>
      <c r="D530" s="2" t="s">
        <v>0</v>
      </c>
      <c r="E530" s="2" t="s">
        <v>9791</v>
      </c>
      <c r="F530" s="2" t="s">
        <v>9792</v>
      </c>
      <c r="G530" s="32">
        <v>4171</v>
      </c>
      <c r="H530" s="36">
        <v>4171</v>
      </c>
      <c r="I530" s="37" t="s">
        <v>6816</v>
      </c>
      <c r="J530" s="31" t="s">
        <v>6817</v>
      </c>
      <c r="K530" s="2">
        <v>0</v>
      </c>
      <c r="L530" s="2">
        <v>0</v>
      </c>
      <c r="M530" s="31">
        <v>11.46</v>
      </c>
      <c r="N530" s="2">
        <v>1.4898000000000002</v>
      </c>
      <c r="O530" s="2">
        <v>0</v>
      </c>
      <c r="P530" s="2">
        <v>0</v>
      </c>
      <c r="Q530" s="31">
        <v>12.949800000000002</v>
      </c>
      <c r="S530" s="2" t="s">
        <v>1</v>
      </c>
      <c r="T530" t="str">
        <f>IF(Tabla2[[#This Row],[SERIE ]]="22SD004C","BODEGA",IF(Tabla2[[#This Row],[SERIE ]]="21DS000T","CASA MATRIZ","SUCURSAL"))</f>
        <v>SUCURSAL</v>
      </c>
    </row>
    <row r="531" spans="1:20" ht="15.75" hidden="1" thickBot="1" x14ac:dyDescent="0.3">
      <c r="A531" s="33" t="s">
        <v>8791</v>
      </c>
      <c r="B531" s="38">
        <v>45593</v>
      </c>
      <c r="C531" s="2" t="s">
        <v>1</v>
      </c>
      <c r="D531" s="2" t="s">
        <v>0</v>
      </c>
      <c r="E531" s="2" t="s">
        <v>9791</v>
      </c>
      <c r="F531" s="2" t="s">
        <v>9792</v>
      </c>
      <c r="G531" s="32">
        <v>4170</v>
      </c>
      <c r="H531" s="36">
        <v>4170</v>
      </c>
      <c r="I531" s="37" t="s">
        <v>46</v>
      </c>
      <c r="J531" s="31" t="s">
        <v>6010</v>
      </c>
      <c r="K531" s="2">
        <v>0</v>
      </c>
      <c r="L531" s="2">
        <v>0</v>
      </c>
      <c r="M531" s="31">
        <v>120</v>
      </c>
      <c r="N531" s="2">
        <v>15.600000000000001</v>
      </c>
      <c r="O531" s="2">
        <v>0</v>
      </c>
      <c r="P531" s="2">
        <v>0</v>
      </c>
      <c r="Q531" s="31">
        <v>135.6</v>
      </c>
      <c r="S531" s="2" t="s">
        <v>1</v>
      </c>
      <c r="T531" t="str">
        <f>IF(Tabla2[[#This Row],[SERIE ]]="22SD004C","BODEGA",IF(Tabla2[[#This Row],[SERIE ]]="21DS000T","CASA MATRIZ","SUCURSAL"))</f>
        <v>SUCURSAL</v>
      </c>
    </row>
    <row r="532" spans="1:20" ht="15.75" hidden="1" thickBot="1" x14ac:dyDescent="0.3">
      <c r="A532" s="33" t="s">
        <v>8791</v>
      </c>
      <c r="B532" s="38">
        <v>45593</v>
      </c>
      <c r="C532" s="2" t="s">
        <v>1</v>
      </c>
      <c r="D532" s="2" t="s">
        <v>0</v>
      </c>
      <c r="E532" s="2" t="s">
        <v>9791</v>
      </c>
      <c r="F532" s="2" t="s">
        <v>9792</v>
      </c>
      <c r="G532" s="32">
        <v>4169</v>
      </c>
      <c r="H532" s="36">
        <v>4169</v>
      </c>
      <c r="I532" s="37" t="s">
        <v>46</v>
      </c>
      <c r="J532" s="31" t="s">
        <v>6010</v>
      </c>
      <c r="K532" s="2">
        <v>0</v>
      </c>
      <c r="L532" s="2">
        <v>0</v>
      </c>
      <c r="M532" s="31">
        <v>50</v>
      </c>
      <c r="N532" s="2">
        <v>6.5</v>
      </c>
      <c r="O532" s="2">
        <v>0</v>
      </c>
      <c r="P532" s="2">
        <v>0</v>
      </c>
      <c r="Q532" s="31">
        <v>56.5</v>
      </c>
      <c r="S532" s="2" t="s">
        <v>1</v>
      </c>
      <c r="T532" t="str">
        <f>IF(Tabla2[[#This Row],[SERIE ]]="22SD004C","BODEGA",IF(Tabla2[[#This Row],[SERIE ]]="21DS000T","CASA MATRIZ","SUCURSAL"))</f>
        <v>SUCURSAL</v>
      </c>
    </row>
    <row r="533" spans="1:20" ht="15.75" hidden="1" thickBot="1" x14ac:dyDescent="0.3">
      <c r="A533" s="33" t="s">
        <v>8791</v>
      </c>
      <c r="B533" s="38">
        <v>45593</v>
      </c>
      <c r="C533" s="2" t="s">
        <v>1</v>
      </c>
      <c r="D533" s="2" t="s">
        <v>0</v>
      </c>
      <c r="E533" s="2" t="s">
        <v>9791</v>
      </c>
      <c r="F533" s="2" t="s">
        <v>9792</v>
      </c>
      <c r="G533" s="32">
        <v>4168</v>
      </c>
      <c r="H533" s="36">
        <v>4168</v>
      </c>
      <c r="I533" s="37"/>
      <c r="J533" s="31" t="s">
        <v>9910</v>
      </c>
      <c r="K533" s="2">
        <v>0</v>
      </c>
      <c r="L533" s="2">
        <v>0</v>
      </c>
      <c r="M533" s="31">
        <v>35</v>
      </c>
      <c r="N533" s="2">
        <v>4.55</v>
      </c>
      <c r="O533" s="2">
        <v>0</v>
      </c>
      <c r="P533" s="2">
        <v>0</v>
      </c>
      <c r="Q533" s="31">
        <v>39.549999999999997</v>
      </c>
      <c r="R533" s="2" t="s">
        <v>9909</v>
      </c>
      <c r="S533" s="2" t="s">
        <v>1</v>
      </c>
      <c r="T533" t="str">
        <f>IF(Tabla2[[#This Row],[SERIE ]]="22SD004C","BODEGA",IF(Tabla2[[#This Row],[SERIE ]]="21DS000T","CASA MATRIZ","SUCURSAL"))</f>
        <v>SUCURSAL</v>
      </c>
    </row>
    <row r="534" spans="1:20" ht="15.75" hidden="1" thickBot="1" x14ac:dyDescent="0.3">
      <c r="A534" s="33" t="s">
        <v>8791</v>
      </c>
      <c r="B534" s="38">
        <v>45593</v>
      </c>
      <c r="C534" s="2" t="s">
        <v>1</v>
      </c>
      <c r="D534" s="2" t="s">
        <v>0</v>
      </c>
      <c r="E534" s="2" t="s">
        <v>9791</v>
      </c>
      <c r="F534" s="2" t="s">
        <v>9792</v>
      </c>
      <c r="G534" s="32">
        <v>4167</v>
      </c>
      <c r="H534" s="36">
        <v>4167</v>
      </c>
      <c r="I534" s="37"/>
      <c r="J534" s="31" t="s">
        <v>10104</v>
      </c>
      <c r="K534" s="2">
        <v>0</v>
      </c>
      <c r="L534" s="2">
        <v>0</v>
      </c>
      <c r="M534" s="31">
        <v>10</v>
      </c>
      <c r="N534" s="2">
        <v>1.3</v>
      </c>
      <c r="O534" s="2">
        <v>0</v>
      </c>
      <c r="P534" s="2">
        <v>0</v>
      </c>
      <c r="Q534" s="31">
        <v>11.3</v>
      </c>
      <c r="R534" s="2" t="s">
        <v>10103</v>
      </c>
      <c r="S534" s="2" t="s">
        <v>1</v>
      </c>
      <c r="T534" t="str">
        <f>IF(Tabla2[[#This Row],[SERIE ]]="22SD004C","BODEGA",IF(Tabla2[[#This Row],[SERIE ]]="21DS000T","CASA MATRIZ","SUCURSAL"))</f>
        <v>SUCURSAL</v>
      </c>
    </row>
    <row r="535" spans="1:20" ht="15.75" hidden="1" thickBot="1" x14ac:dyDescent="0.3">
      <c r="A535" s="33" t="s">
        <v>8791</v>
      </c>
      <c r="B535" s="38">
        <v>45593</v>
      </c>
      <c r="C535" s="2" t="s">
        <v>1</v>
      </c>
      <c r="D535" s="2" t="s">
        <v>0</v>
      </c>
      <c r="E535" s="2" t="s">
        <v>9791</v>
      </c>
      <c r="F535" s="2" t="s">
        <v>9792</v>
      </c>
      <c r="G535" s="32">
        <v>4166</v>
      </c>
      <c r="H535" s="36">
        <v>4166</v>
      </c>
      <c r="I535" s="37"/>
      <c r="J535" s="31" t="s">
        <v>10104</v>
      </c>
      <c r="K535" s="2">
        <v>0</v>
      </c>
      <c r="L535" s="2">
        <v>0</v>
      </c>
      <c r="M535" s="31">
        <v>28.96</v>
      </c>
      <c r="N535" s="2">
        <v>3.7648000000000001</v>
      </c>
      <c r="O535" s="2">
        <v>0</v>
      </c>
      <c r="P535" s="2">
        <v>0</v>
      </c>
      <c r="Q535" s="31">
        <v>32.724800000000002</v>
      </c>
      <c r="R535" s="2" t="s">
        <v>10103</v>
      </c>
      <c r="S535" s="2" t="s">
        <v>1</v>
      </c>
      <c r="T535" t="str">
        <f>IF(Tabla2[[#This Row],[SERIE ]]="22SD004C","BODEGA",IF(Tabla2[[#This Row],[SERIE ]]="21DS000T","CASA MATRIZ","SUCURSAL"))</f>
        <v>SUCURSAL</v>
      </c>
    </row>
    <row r="536" spans="1:20" ht="15.75" hidden="1" thickBot="1" x14ac:dyDescent="0.3">
      <c r="A536" s="33" t="s">
        <v>8791</v>
      </c>
      <c r="B536" s="38">
        <v>45593</v>
      </c>
      <c r="C536" s="2" t="s">
        <v>1</v>
      </c>
      <c r="D536" s="2" t="s">
        <v>0</v>
      </c>
      <c r="E536" s="2" t="s">
        <v>9791</v>
      </c>
      <c r="F536" s="2" t="s">
        <v>9792</v>
      </c>
      <c r="G536" s="32">
        <v>4165</v>
      </c>
      <c r="H536" s="36">
        <v>4165</v>
      </c>
      <c r="I536" s="37" t="s">
        <v>46</v>
      </c>
      <c r="J536" s="31" t="s">
        <v>6010</v>
      </c>
      <c r="K536" s="2">
        <v>0</v>
      </c>
      <c r="L536" s="2">
        <v>0</v>
      </c>
      <c r="M536" s="31">
        <v>145</v>
      </c>
      <c r="N536" s="2">
        <v>18.850000000000001</v>
      </c>
      <c r="O536" s="2">
        <v>0</v>
      </c>
      <c r="P536" s="2">
        <v>0</v>
      </c>
      <c r="Q536" s="31">
        <v>163.85</v>
      </c>
      <c r="S536" s="2" t="s">
        <v>1</v>
      </c>
      <c r="T536" t="str">
        <f>IF(Tabla2[[#This Row],[SERIE ]]="22SD004C","BODEGA",IF(Tabla2[[#This Row],[SERIE ]]="21DS000T","CASA MATRIZ","SUCURSAL"))</f>
        <v>SUCURSAL</v>
      </c>
    </row>
    <row r="537" spans="1:20" ht="15.75" hidden="1" thickBot="1" x14ac:dyDescent="0.3">
      <c r="A537" s="33" t="s">
        <v>8791</v>
      </c>
      <c r="B537" s="38">
        <v>45593</v>
      </c>
      <c r="C537" s="2" t="s">
        <v>1</v>
      </c>
      <c r="D537" s="2" t="s">
        <v>0</v>
      </c>
      <c r="E537" s="2" t="s">
        <v>9791</v>
      </c>
      <c r="F537" s="2" t="s">
        <v>9792</v>
      </c>
      <c r="G537" s="32">
        <v>4164</v>
      </c>
      <c r="H537" s="36">
        <v>4164</v>
      </c>
      <c r="I537" s="37" t="s">
        <v>46</v>
      </c>
      <c r="J537" s="31" t="s">
        <v>6010</v>
      </c>
      <c r="K537" s="2">
        <v>0</v>
      </c>
      <c r="L537" s="2">
        <v>0</v>
      </c>
      <c r="M537" s="31">
        <v>190</v>
      </c>
      <c r="N537" s="2">
        <v>24.7</v>
      </c>
      <c r="O537" s="2">
        <v>0</v>
      </c>
      <c r="P537" s="2">
        <v>0</v>
      </c>
      <c r="Q537" s="31">
        <v>214.7</v>
      </c>
      <c r="S537" s="2" t="s">
        <v>1</v>
      </c>
      <c r="T537" t="str">
        <f>IF(Tabla2[[#This Row],[SERIE ]]="22SD004C","BODEGA",IF(Tabla2[[#This Row],[SERIE ]]="21DS000T","CASA MATRIZ","SUCURSAL"))</f>
        <v>SUCURSAL</v>
      </c>
    </row>
    <row r="538" spans="1:20" ht="15.75" hidden="1" thickBot="1" x14ac:dyDescent="0.3">
      <c r="A538" s="33" t="s">
        <v>8791</v>
      </c>
      <c r="B538" s="38">
        <v>45591</v>
      </c>
      <c r="C538" s="2" t="s">
        <v>1</v>
      </c>
      <c r="D538" s="2" t="s">
        <v>0</v>
      </c>
      <c r="E538" s="2" t="s">
        <v>9791</v>
      </c>
      <c r="F538" s="2" t="s">
        <v>9792</v>
      </c>
      <c r="G538" s="32">
        <v>4163</v>
      </c>
      <c r="H538" s="36">
        <v>4163</v>
      </c>
      <c r="I538" s="37" t="s">
        <v>11051</v>
      </c>
      <c r="J538" s="31" t="s">
        <v>11052</v>
      </c>
      <c r="K538" s="2">
        <v>0</v>
      </c>
      <c r="L538" s="2">
        <v>0</v>
      </c>
      <c r="M538" s="31">
        <v>17.86</v>
      </c>
      <c r="N538" s="2">
        <v>2.3218000000000001</v>
      </c>
      <c r="O538" s="2">
        <v>0</v>
      </c>
      <c r="P538" s="2">
        <v>0</v>
      </c>
      <c r="Q538" s="31">
        <v>20.181799999999999</v>
      </c>
      <c r="S538" s="2" t="s">
        <v>1</v>
      </c>
      <c r="T538" t="str">
        <f>IF(Tabla2[[#This Row],[SERIE ]]="22SD004C","BODEGA",IF(Tabla2[[#This Row],[SERIE ]]="21DS000T","CASA MATRIZ","SUCURSAL"))</f>
        <v>SUCURSAL</v>
      </c>
    </row>
    <row r="539" spans="1:20" ht="15.75" hidden="1" thickBot="1" x14ac:dyDescent="0.3">
      <c r="A539" s="33" t="s">
        <v>8791</v>
      </c>
      <c r="B539" s="38">
        <v>45591</v>
      </c>
      <c r="C539" s="2" t="s">
        <v>1</v>
      </c>
      <c r="D539" s="2" t="s">
        <v>0</v>
      </c>
      <c r="E539" s="2" t="s">
        <v>9791</v>
      </c>
      <c r="F539" s="2" t="s">
        <v>9792</v>
      </c>
      <c r="G539" s="32">
        <v>4162</v>
      </c>
      <c r="H539" s="36">
        <v>4162</v>
      </c>
      <c r="I539" s="37" t="s">
        <v>3595</v>
      </c>
      <c r="J539" s="31" t="s">
        <v>3596</v>
      </c>
      <c r="K539" s="2">
        <v>0</v>
      </c>
      <c r="L539" s="2">
        <v>0</v>
      </c>
      <c r="M539" s="31">
        <v>13.27</v>
      </c>
      <c r="N539" s="2">
        <v>1.7251000000000001</v>
      </c>
      <c r="O539" s="2">
        <v>0</v>
      </c>
      <c r="P539" s="2">
        <v>0</v>
      </c>
      <c r="Q539" s="31">
        <v>14.995099999999999</v>
      </c>
      <c r="S539" s="2" t="s">
        <v>1</v>
      </c>
      <c r="T539" t="str">
        <f>IF(Tabla2[[#This Row],[SERIE ]]="22SD004C","BODEGA",IF(Tabla2[[#This Row],[SERIE ]]="21DS000T","CASA MATRIZ","SUCURSAL"))</f>
        <v>SUCURSAL</v>
      </c>
    </row>
    <row r="540" spans="1:20" ht="15.75" hidden="1" thickBot="1" x14ac:dyDescent="0.3">
      <c r="A540" s="33" t="s">
        <v>8791</v>
      </c>
      <c r="B540" s="38">
        <v>45591</v>
      </c>
      <c r="C540" s="2" t="s">
        <v>1</v>
      </c>
      <c r="D540" s="2" t="s">
        <v>0</v>
      </c>
      <c r="E540" s="2" t="s">
        <v>9791</v>
      </c>
      <c r="F540" s="2" t="s">
        <v>9792</v>
      </c>
      <c r="G540" s="32">
        <v>4161</v>
      </c>
      <c r="H540" s="36">
        <v>4161</v>
      </c>
      <c r="I540" s="37" t="s">
        <v>10581</v>
      </c>
      <c r="J540" s="31" t="s">
        <v>10695</v>
      </c>
      <c r="K540" s="2">
        <v>0</v>
      </c>
      <c r="L540" s="2">
        <v>0</v>
      </c>
      <c r="M540" s="31">
        <v>25.22</v>
      </c>
      <c r="N540" s="2">
        <v>3.2786</v>
      </c>
      <c r="O540" s="2">
        <v>0</v>
      </c>
      <c r="P540" s="2">
        <v>0</v>
      </c>
      <c r="Q540" s="31">
        <v>28.4986</v>
      </c>
      <c r="S540" s="2" t="s">
        <v>1</v>
      </c>
      <c r="T540" t="str">
        <f>IF(Tabla2[[#This Row],[SERIE ]]="22SD004C","BODEGA",IF(Tabla2[[#This Row],[SERIE ]]="21DS000T","CASA MATRIZ","SUCURSAL"))</f>
        <v>SUCURSAL</v>
      </c>
    </row>
    <row r="541" spans="1:20" ht="15.75" hidden="1" thickBot="1" x14ac:dyDescent="0.3">
      <c r="A541" s="33" t="s">
        <v>8791</v>
      </c>
      <c r="B541" s="38">
        <v>45591</v>
      </c>
      <c r="C541" s="2" t="s">
        <v>1</v>
      </c>
      <c r="D541" s="2" t="s">
        <v>0</v>
      </c>
      <c r="E541" s="2" t="s">
        <v>9791</v>
      </c>
      <c r="F541" s="2" t="s">
        <v>9792</v>
      </c>
      <c r="G541" s="32">
        <v>4160</v>
      </c>
      <c r="H541" s="36">
        <v>4160</v>
      </c>
      <c r="I541" s="37"/>
      <c r="J541" s="31" t="s">
        <v>10093</v>
      </c>
      <c r="K541" s="2">
        <v>0</v>
      </c>
      <c r="L541" s="2">
        <v>0</v>
      </c>
      <c r="M541" s="31">
        <v>70</v>
      </c>
      <c r="N541" s="2">
        <v>9.1</v>
      </c>
      <c r="O541" s="2">
        <v>0</v>
      </c>
      <c r="P541" s="2">
        <v>0</v>
      </c>
      <c r="Q541" s="31">
        <v>79.099999999999994</v>
      </c>
      <c r="R541" s="2" t="s">
        <v>10092</v>
      </c>
      <c r="S541" s="2" t="s">
        <v>1</v>
      </c>
      <c r="T541" t="str">
        <f>IF(Tabla2[[#This Row],[SERIE ]]="22SD004C","BODEGA",IF(Tabla2[[#This Row],[SERIE ]]="21DS000T","CASA MATRIZ","SUCURSAL"))</f>
        <v>SUCURSAL</v>
      </c>
    </row>
    <row r="542" spans="1:20" ht="15.75" hidden="1" thickBot="1" x14ac:dyDescent="0.3">
      <c r="A542" s="33" t="s">
        <v>8791</v>
      </c>
      <c r="B542" s="38">
        <v>45591</v>
      </c>
      <c r="C542" s="2" t="s">
        <v>1</v>
      </c>
      <c r="D542" s="2" t="s">
        <v>0</v>
      </c>
      <c r="E542" s="2" t="s">
        <v>9791</v>
      </c>
      <c r="F542" s="2" t="s">
        <v>9792</v>
      </c>
      <c r="G542" s="32">
        <v>4159</v>
      </c>
      <c r="H542" s="36">
        <v>4159</v>
      </c>
      <c r="I542" s="37" t="s">
        <v>11073</v>
      </c>
      <c r="J542" s="31" t="s">
        <v>11074</v>
      </c>
      <c r="K542" s="2">
        <v>0</v>
      </c>
      <c r="L542" s="2">
        <v>0</v>
      </c>
      <c r="M542" s="31">
        <v>60</v>
      </c>
      <c r="N542" s="2">
        <v>7.8000000000000007</v>
      </c>
      <c r="O542" s="2">
        <v>0</v>
      </c>
      <c r="P542" s="2">
        <v>0</v>
      </c>
      <c r="Q542" s="31">
        <v>67.8</v>
      </c>
      <c r="S542" s="2" t="s">
        <v>1</v>
      </c>
      <c r="T542" t="str">
        <f>IF(Tabla2[[#This Row],[SERIE ]]="22SD004C","BODEGA",IF(Tabla2[[#This Row],[SERIE ]]="21DS000T","CASA MATRIZ","SUCURSAL"))</f>
        <v>SUCURSAL</v>
      </c>
    </row>
    <row r="543" spans="1:20" ht="15.75" hidden="1" thickBot="1" x14ac:dyDescent="0.3">
      <c r="A543" s="33" t="s">
        <v>8791</v>
      </c>
      <c r="B543" s="38">
        <v>45591</v>
      </c>
      <c r="C543" s="2" t="s">
        <v>1</v>
      </c>
      <c r="D543" s="2" t="s">
        <v>0</v>
      </c>
      <c r="E543" s="2" t="s">
        <v>9791</v>
      </c>
      <c r="F543" s="2" t="s">
        <v>9792</v>
      </c>
      <c r="G543" s="32">
        <v>4158</v>
      </c>
      <c r="H543" s="36">
        <v>4158</v>
      </c>
      <c r="I543" s="37"/>
      <c r="J543" s="31" t="s">
        <v>10060</v>
      </c>
      <c r="K543" s="2">
        <v>0</v>
      </c>
      <c r="L543" s="2">
        <v>0</v>
      </c>
      <c r="M543" s="31">
        <v>36</v>
      </c>
      <c r="N543" s="2">
        <v>4.68</v>
      </c>
      <c r="O543" s="2">
        <v>0</v>
      </c>
      <c r="P543" s="2">
        <v>0</v>
      </c>
      <c r="Q543" s="31">
        <v>40.68</v>
      </c>
      <c r="R543" s="2" t="s">
        <v>10061</v>
      </c>
      <c r="S543" s="2" t="s">
        <v>1</v>
      </c>
      <c r="T543" t="str">
        <f>IF(Tabla2[[#This Row],[SERIE ]]="22SD004C","BODEGA",IF(Tabla2[[#This Row],[SERIE ]]="21DS000T","CASA MATRIZ","SUCURSAL"))</f>
        <v>SUCURSAL</v>
      </c>
    </row>
    <row r="544" spans="1:20" ht="15.75" hidden="1" thickBot="1" x14ac:dyDescent="0.3">
      <c r="A544" s="33" t="s">
        <v>8791</v>
      </c>
      <c r="B544" s="38">
        <v>45590</v>
      </c>
      <c r="C544" s="2" t="s">
        <v>1</v>
      </c>
      <c r="D544" s="2" t="s">
        <v>0</v>
      </c>
      <c r="E544" s="2" t="s">
        <v>9791</v>
      </c>
      <c r="F544" s="2" t="s">
        <v>9792</v>
      </c>
      <c r="G544" s="32">
        <v>4157</v>
      </c>
      <c r="H544" s="36">
        <v>4157</v>
      </c>
      <c r="I544" s="37" t="s">
        <v>11071</v>
      </c>
      <c r="J544" s="31" t="s">
        <v>11072</v>
      </c>
      <c r="K544" s="2">
        <v>0</v>
      </c>
      <c r="L544" s="2">
        <v>0</v>
      </c>
      <c r="M544" s="31">
        <v>8</v>
      </c>
      <c r="N544" s="2">
        <v>1.04</v>
      </c>
      <c r="O544" s="2">
        <v>0</v>
      </c>
      <c r="P544" s="2">
        <v>0</v>
      </c>
      <c r="Q544" s="31">
        <v>9.0399999999999991</v>
      </c>
      <c r="S544" s="2" t="s">
        <v>1</v>
      </c>
      <c r="T544" t="str">
        <f>IF(Tabla2[[#This Row],[SERIE ]]="22SD004C","BODEGA",IF(Tabla2[[#This Row],[SERIE ]]="21DS000T","CASA MATRIZ","SUCURSAL"))</f>
        <v>SUCURSAL</v>
      </c>
    </row>
    <row r="545" spans="1:20" ht="15.75" hidden="1" thickBot="1" x14ac:dyDescent="0.3">
      <c r="A545" s="33" t="s">
        <v>8791</v>
      </c>
      <c r="B545" s="38">
        <v>45590</v>
      </c>
      <c r="C545" s="2" t="s">
        <v>1</v>
      </c>
      <c r="D545" s="2" t="s">
        <v>0</v>
      </c>
      <c r="E545" s="2" t="s">
        <v>9791</v>
      </c>
      <c r="F545" s="2" t="s">
        <v>9792</v>
      </c>
      <c r="G545" s="32">
        <v>4156</v>
      </c>
      <c r="H545" s="36">
        <v>4156</v>
      </c>
      <c r="I545" s="37" t="s">
        <v>9868</v>
      </c>
      <c r="J545" s="31" t="s">
        <v>9826</v>
      </c>
      <c r="K545" s="2">
        <v>0</v>
      </c>
      <c r="L545" s="2">
        <v>0</v>
      </c>
      <c r="M545" s="31">
        <v>42.04</v>
      </c>
      <c r="N545" s="2">
        <v>5.4652000000000003</v>
      </c>
      <c r="O545" s="2">
        <v>0</v>
      </c>
      <c r="P545" s="2">
        <v>0</v>
      </c>
      <c r="Q545" s="31">
        <v>47.505200000000002</v>
      </c>
      <c r="S545" s="2" t="s">
        <v>1</v>
      </c>
      <c r="T545" t="str">
        <f>IF(Tabla2[[#This Row],[SERIE ]]="22SD004C","BODEGA",IF(Tabla2[[#This Row],[SERIE ]]="21DS000T","CASA MATRIZ","SUCURSAL"))</f>
        <v>SUCURSAL</v>
      </c>
    </row>
    <row r="546" spans="1:20" ht="15.75" hidden="1" thickBot="1" x14ac:dyDescent="0.3">
      <c r="A546" s="33" t="s">
        <v>8791</v>
      </c>
      <c r="B546" s="38">
        <v>45590</v>
      </c>
      <c r="C546" s="2" t="s">
        <v>1</v>
      </c>
      <c r="D546" s="2" t="s">
        <v>0</v>
      </c>
      <c r="E546" s="2" t="s">
        <v>9791</v>
      </c>
      <c r="F546" s="2" t="s">
        <v>9792</v>
      </c>
      <c r="G546" s="32">
        <v>4155</v>
      </c>
      <c r="H546" s="36">
        <v>4155</v>
      </c>
      <c r="I546" s="37"/>
      <c r="J546" s="31" t="s">
        <v>11070</v>
      </c>
      <c r="K546" s="2">
        <v>0</v>
      </c>
      <c r="L546" s="2">
        <v>0</v>
      </c>
      <c r="M546" s="31">
        <v>20</v>
      </c>
      <c r="N546" s="2">
        <v>2.6</v>
      </c>
      <c r="O546" s="2">
        <v>0</v>
      </c>
      <c r="P546" s="2">
        <v>0</v>
      </c>
      <c r="Q546" s="31">
        <v>22.6</v>
      </c>
      <c r="R546" s="2" t="s">
        <v>11069</v>
      </c>
      <c r="S546" s="2" t="s">
        <v>1</v>
      </c>
      <c r="T546" t="str">
        <f>IF(Tabla2[[#This Row],[SERIE ]]="22SD004C","BODEGA",IF(Tabla2[[#This Row],[SERIE ]]="21DS000T","CASA MATRIZ","SUCURSAL"))</f>
        <v>SUCURSAL</v>
      </c>
    </row>
    <row r="547" spans="1:20" ht="15.75" hidden="1" thickBot="1" x14ac:dyDescent="0.3">
      <c r="A547" s="33" t="s">
        <v>8791</v>
      </c>
      <c r="B547" s="38">
        <v>45590</v>
      </c>
      <c r="C547" s="2" t="s">
        <v>1</v>
      </c>
      <c r="D547" s="2" t="s">
        <v>0</v>
      </c>
      <c r="E547" s="2" t="s">
        <v>9791</v>
      </c>
      <c r="F547" s="2" t="s">
        <v>9792</v>
      </c>
      <c r="G547" s="32">
        <v>4154</v>
      </c>
      <c r="H547" s="36">
        <v>4154</v>
      </c>
      <c r="I547" s="37" t="s">
        <v>9818</v>
      </c>
      <c r="J547" s="31" t="s">
        <v>9819</v>
      </c>
      <c r="K547" s="2">
        <v>0</v>
      </c>
      <c r="L547" s="2">
        <v>0</v>
      </c>
      <c r="M547" s="31">
        <v>4.42</v>
      </c>
      <c r="N547" s="2">
        <v>0.5746</v>
      </c>
      <c r="O547" s="2">
        <v>0</v>
      </c>
      <c r="P547" s="2">
        <v>0</v>
      </c>
      <c r="Q547" s="31">
        <v>4.9946000000000002</v>
      </c>
      <c r="S547" s="2" t="s">
        <v>1</v>
      </c>
      <c r="T547" t="str">
        <f>IF(Tabla2[[#This Row],[SERIE ]]="22SD004C","BODEGA",IF(Tabla2[[#This Row],[SERIE ]]="21DS000T","CASA MATRIZ","SUCURSAL"))</f>
        <v>SUCURSAL</v>
      </c>
    </row>
    <row r="548" spans="1:20" ht="15.75" hidden="1" thickBot="1" x14ac:dyDescent="0.3">
      <c r="A548" s="33" t="s">
        <v>8791</v>
      </c>
      <c r="B548" s="38">
        <v>45590</v>
      </c>
      <c r="C548" s="2" t="s">
        <v>1</v>
      </c>
      <c r="D548" s="2" t="s">
        <v>0</v>
      </c>
      <c r="E548" s="2" t="s">
        <v>9791</v>
      </c>
      <c r="F548" s="2" t="s">
        <v>9792</v>
      </c>
      <c r="G548" s="32">
        <v>4153</v>
      </c>
      <c r="H548" s="36">
        <v>4153</v>
      </c>
      <c r="I548" s="37" t="s">
        <v>5970</v>
      </c>
      <c r="J548" s="31" t="s">
        <v>5971</v>
      </c>
      <c r="K548" s="2">
        <v>0</v>
      </c>
      <c r="L548" s="2">
        <v>0</v>
      </c>
      <c r="M548" s="31">
        <v>11.15</v>
      </c>
      <c r="N548" s="2">
        <v>1.4495</v>
      </c>
      <c r="O548" s="2">
        <v>0</v>
      </c>
      <c r="P548" s="2">
        <v>0</v>
      </c>
      <c r="Q548" s="31">
        <v>12.599500000000001</v>
      </c>
      <c r="S548" s="2" t="s">
        <v>1</v>
      </c>
      <c r="T548" t="str">
        <f>IF(Tabla2[[#This Row],[SERIE ]]="22SD004C","BODEGA",IF(Tabla2[[#This Row],[SERIE ]]="21DS000T","CASA MATRIZ","SUCURSAL"))</f>
        <v>SUCURSAL</v>
      </c>
    </row>
    <row r="549" spans="1:20" ht="15.75" hidden="1" thickBot="1" x14ac:dyDescent="0.3">
      <c r="A549" s="33" t="s">
        <v>8791</v>
      </c>
      <c r="B549" s="38">
        <v>45590</v>
      </c>
      <c r="C549" s="2" t="s">
        <v>1</v>
      </c>
      <c r="D549" s="2" t="s">
        <v>0</v>
      </c>
      <c r="E549" s="2" t="s">
        <v>9791</v>
      </c>
      <c r="F549" s="2" t="s">
        <v>9792</v>
      </c>
      <c r="G549" s="32">
        <v>4152</v>
      </c>
      <c r="H549" s="36">
        <v>4152</v>
      </c>
      <c r="I549" s="37" t="s">
        <v>10581</v>
      </c>
      <c r="J549" s="31" t="s">
        <v>10695</v>
      </c>
      <c r="K549" s="2">
        <v>0</v>
      </c>
      <c r="L549" s="2">
        <v>0</v>
      </c>
      <c r="M549" s="31">
        <v>47.79</v>
      </c>
      <c r="N549" s="2">
        <v>6.2126999999999999</v>
      </c>
      <c r="O549" s="2">
        <v>0</v>
      </c>
      <c r="P549" s="2">
        <v>0</v>
      </c>
      <c r="Q549" s="31">
        <v>54.002699999999997</v>
      </c>
      <c r="S549" s="2" t="s">
        <v>1</v>
      </c>
      <c r="T549" t="str">
        <f>IF(Tabla2[[#This Row],[SERIE ]]="22SD004C","BODEGA",IF(Tabla2[[#This Row],[SERIE ]]="21DS000T","CASA MATRIZ","SUCURSAL"))</f>
        <v>SUCURSAL</v>
      </c>
    </row>
    <row r="550" spans="1:20" ht="15.75" hidden="1" thickBot="1" x14ac:dyDescent="0.3">
      <c r="A550" s="33" t="s">
        <v>8791</v>
      </c>
      <c r="B550" s="38">
        <v>45590</v>
      </c>
      <c r="C550" s="2" t="s">
        <v>1</v>
      </c>
      <c r="D550" s="2" t="s">
        <v>0</v>
      </c>
      <c r="E550" s="2" t="s">
        <v>9791</v>
      </c>
      <c r="F550" s="2" t="s">
        <v>9792</v>
      </c>
      <c r="G550" s="32">
        <v>4151</v>
      </c>
      <c r="H550" s="36">
        <v>4151</v>
      </c>
      <c r="I550" s="37"/>
      <c r="J550" s="31" t="s">
        <v>10228</v>
      </c>
      <c r="K550" s="2">
        <v>0</v>
      </c>
      <c r="L550" s="2">
        <v>0</v>
      </c>
      <c r="M550" s="31">
        <v>9.73</v>
      </c>
      <c r="N550" s="2">
        <v>1.2649000000000001</v>
      </c>
      <c r="O550" s="2">
        <v>0</v>
      </c>
      <c r="P550" s="2">
        <v>0</v>
      </c>
      <c r="Q550" s="31">
        <v>10.994900000000001</v>
      </c>
      <c r="R550" s="2" t="s">
        <v>10217</v>
      </c>
      <c r="S550" s="2" t="s">
        <v>1</v>
      </c>
      <c r="T550" t="str">
        <f>IF(Tabla2[[#This Row],[SERIE ]]="22SD004C","BODEGA",IF(Tabla2[[#This Row],[SERIE ]]="21DS000T","CASA MATRIZ","SUCURSAL"))</f>
        <v>SUCURSAL</v>
      </c>
    </row>
    <row r="551" spans="1:20" ht="15.75" hidden="1" thickBot="1" x14ac:dyDescent="0.3">
      <c r="A551" s="33" t="s">
        <v>8791</v>
      </c>
      <c r="B551" s="38">
        <v>45590</v>
      </c>
      <c r="C551" s="2" t="s">
        <v>1</v>
      </c>
      <c r="D551" s="2" t="s">
        <v>0</v>
      </c>
      <c r="E551" s="2" t="s">
        <v>9791</v>
      </c>
      <c r="F551" s="2" t="s">
        <v>9792</v>
      </c>
      <c r="G551" s="32">
        <v>4150</v>
      </c>
      <c r="H551" s="36">
        <v>4150</v>
      </c>
      <c r="I551" s="37" t="s">
        <v>6816</v>
      </c>
      <c r="J551" s="31" t="s">
        <v>6817</v>
      </c>
      <c r="K551" s="2">
        <v>0</v>
      </c>
      <c r="L551" s="2">
        <v>0</v>
      </c>
      <c r="M551" s="31">
        <v>3.54</v>
      </c>
      <c r="N551" s="2">
        <v>0.4602</v>
      </c>
      <c r="O551" s="2">
        <v>0</v>
      </c>
      <c r="P551" s="2">
        <v>0</v>
      </c>
      <c r="Q551" s="31">
        <v>4.0002000000000004</v>
      </c>
      <c r="S551" s="2" t="s">
        <v>1</v>
      </c>
      <c r="T551" t="str">
        <f>IF(Tabla2[[#This Row],[SERIE ]]="22SD004C","BODEGA",IF(Tabla2[[#This Row],[SERIE ]]="21DS000T","CASA MATRIZ","SUCURSAL"))</f>
        <v>SUCURSAL</v>
      </c>
    </row>
    <row r="552" spans="1:20" ht="15.75" hidden="1" thickBot="1" x14ac:dyDescent="0.3">
      <c r="A552" s="33" t="s">
        <v>8791</v>
      </c>
      <c r="B552" s="38">
        <v>45590</v>
      </c>
      <c r="C552" s="2" t="s">
        <v>1</v>
      </c>
      <c r="D552" s="2" t="s">
        <v>0</v>
      </c>
      <c r="E552" s="2" t="s">
        <v>9791</v>
      </c>
      <c r="F552" s="2" t="s">
        <v>9792</v>
      </c>
      <c r="G552" s="32">
        <v>4149</v>
      </c>
      <c r="H552" s="36">
        <v>4149</v>
      </c>
      <c r="I552" s="37" t="s">
        <v>9891</v>
      </c>
      <c r="J552" s="31" t="s">
        <v>9892</v>
      </c>
      <c r="K552" s="2">
        <v>0</v>
      </c>
      <c r="L552" s="2">
        <v>0</v>
      </c>
      <c r="M552" s="31">
        <v>12.42</v>
      </c>
      <c r="N552" s="2">
        <v>1.6146</v>
      </c>
      <c r="O552" s="2">
        <v>0</v>
      </c>
      <c r="P552" s="2">
        <v>0</v>
      </c>
      <c r="Q552" s="31">
        <v>14.034599999999999</v>
      </c>
      <c r="S552" s="2" t="s">
        <v>1</v>
      </c>
      <c r="T552" t="str">
        <f>IF(Tabla2[[#This Row],[SERIE ]]="22SD004C","BODEGA",IF(Tabla2[[#This Row],[SERIE ]]="21DS000T","CASA MATRIZ","SUCURSAL"))</f>
        <v>SUCURSAL</v>
      </c>
    </row>
    <row r="553" spans="1:20" ht="15.75" hidden="1" thickBot="1" x14ac:dyDescent="0.3">
      <c r="A553" s="33" t="s">
        <v>8791</v>
      </c>
      <c r="B553" s="38">
        <v>45589</v>
      </c>
      <c r="C553" s="2" t="s">
        <v>1</v>
      </c>
      <c r="D553" s="2" t="s">
        <v>0</v>
      </c>
      <c r="E553" s="2" t="s">
        <v>9791</v>
      </c>
      <c r="F553" s="2" t="s">
        <v>9792</v>
      </c>
      <c r="G553" s="32">
        <v>4148</v>
      </c>
      <c r="H553" s="36">
        <v>4148</v>
      </c>
      <c r="I553" s="37" t="s">
        <v>9824</v>
      </c>
      <c r="J553" s="31" t="s">
        <v>9825</v>
      </c>
      <c r="K553" s="2">
        <v>0</v>
      </c>
      <c r="L553" s="2">
        <v>0</v>
      </c>
      <c r="M553" s="31">
        <v>42.48</v>
      </c>
      <c r="N553" s="2">
        <v>5.5224000000000002</v>
      </c>
      <c r="O553" s="2">
        <v>0</v>
      </c>
      <c r="P553" s="2">
        <v>0</v>
      </c>
      <c r="Q553" s="31">
        <v>48.002399999999994</v>
      </c>
      <c r="S553" s="2" t="s">
        <v>1</v>
      </c>
      <c r="T553" t="str">
        <f>IF(Tabla2[[#This Row],[SERIE ]]="22SD004C","BODEGA",IF(Tabla2[[#This Row],[SERIE ]]="21DS000T","CASA MATRIZ","SUCURSAL"))</f>
        <v>SUCURSAL</v>
      </c>
    </row>
    <row r="554" spans="1:20" ht="15.75" hidden="1" thickBot="1" x14ac:dyDescent="0.3">
      <c r="A554" s="33" t="s">
        <v>8791</v>
      </c>
      <c r="B554" s="38">
        <v>45589</v>
      </c>
      <c r="C554" s="2" t="s">
        <v>1</v>
      </c>
      <c r="D554" s="2" t="s">
        <v>0</v>
      </c>
      <c r="E554" s="2" t="s">
        <v>9791</v>
      </c>
      <c r="F554" s="2" t="s">
        <v>9792</v>
      </c>
      <c r="G554" s="32">
        <v>4147</v>
      </c>
      <c r="H554" s="36">
        <v>4147</v>
      </c>
      <c r="I554" s="37" t="s">
        <v>48</v>
      </c>
      <c r="J554" s="31" t="s">
        <v>1991</v>
      </c>
      <c r="K554" s="2">
        <v>0</v>
      </c>
      <c r="L554" s="2">
        <v>0</v>
      </c>
      <c r="M554" s="31">
        <v>21.24</v>
      </c>
      <c r="N554" s="2">
        <v>2.7612000000000001</v>
      </c>
      <c r="O554" s="2">
        <v>0</v>
      </c>
      <c r="P554" s="2">
        <v>0</v>
      </c>
      <c r="Q554" s="31">
        <v>24.001199999999997</v>
      </c>
      <c r="S554" s="2" t="s">
        <v>1</v>
      </c>
      <c r="T554" t="str">
        <f>IF(Tabla2[[#This Row],[SERIE ]]="22SD004C","BODEGA",IF(Tabla2[[#This Row],[SERIE ]]="21DS000T","CASA MATRIZ","SUCURSAL"))</f>
        <v>SUCURSAL</v>
      </c>
    </row>
    <row r="555" spans="1:20" ht="15.75" hidden="1" thickBot="1" x14ac:dyDescent="0.3">
      <c r="A555" s="33" t="s">
        <v>8791</v>
      </c>
      <c r="B555" s="38">
        <v>45589</v>
      </c>
      <c r="C555" s="2" t="s">
        <v>1</v>
      </c>
      <c r="D555" s="2" t="s">
        <v>0</v>
      </c>
      <c r="E555" s="2" t="s">
        <v>9791</v>
      </c>
      <c r="F555" s="2" t="s">
        <v>9792</v>
      </c>
      <c r="G555" s="32">
        <v>4146</v>
      </c>
      <c r="H555" s="36">
        <v>4146</v>
      </c>
      <c r="I555" s="37" t="s">
        <v>48</v>
      </c>
      <c r="J555" s="31" t="s">
        <v>1991</v>
      </c>
      <c r="K555" s="2">
        <v>0</v>
      </c>
      <c r="L555" s="2">
        <v>0</v>
      </c>
      <c r="M555" s="31">
        <v>210</v>
      </c>
      <c r="N555" s="2">
        <v>27.3</v>
      </c>
      <c r="O555" s="2">
        <v>0</v>
      </c>
      <c r="P555" s="2">
        <v>0</v>
      </c>
      <c r="Q555" s="31">
        <v>237.3</v>
      </c>
      <c r="S555" s="2" t="s">
        <v>1</v>
      </c>
      <c r="T555" t="str">
        <f>IF(Tabla2[[#This Row],[SERIE ]]="22SD004C","BODEGA",IF(Tabla2[[#This Row],[SERIE ]]="21DS000T","CASA MATRIZ","SUCURSAL"))</f>
        <v>SUCURSAL</v>
      </c>
    </row>
    <row r="556" spans="1:20" ht="15.75" hidden="1" thickBot="1" x14ac:dyDescent="0.3">
      <c r="A556" s="33" t="s">
        <v>8791</v>
      </c>
      <c r="B556" s="38">
        <v>45589</v>
      </c>
      <c r="C556" s="2" t="s">
        <v>1</v>
      </c>
      <c r="D556" s="2" t="s">
        <v>0</v>
      </c>
      <c r="E556" s="2" t="s">
        <v>9791</v>
      </c>
      <c r="F556" s="2" t="s">
        <v>9792</v>
      </c>
      <c r="G556" s="32">
        <v>4145</v>
      </c>
      <c r="H556" s="36">
        <v>4145</v>
      </c>
      <c r="I556" s="37" t="s">
        <v>48</v>
      </c>
      <c r="J556" s="31" t="s">
        <v>1991</v>
      </c>
      <c r="K556" s="2">
        <v>0</v>
      </c>
      <c r="L556" s="2">
        <v>0</v>
      </c>
      <c r="M556" s="31">
        <v>250</v>
      </c>
      <c r="N556" s="2">
        <v>32.5</v>
      </c>
      <c r="O556" s="2">
        <v>0</v>
      </c>
      <c r="P556" s="2">
        <v>0</v>
      </c>
      <c r="Q556" s="31">
        <v>282.5</v>
      </c>
      <c r="S556" s="2" t="s">
        <v>1</v>
      </c>
      <c r="T556" t="str">
        <f>IF(Tabla2[[#This Row],[SERIE ]]="22SD004C","BODEGA",IF(Tabla2[[#This Row],[SERIE ]]="21DS000T","CASA MATRIZ","SUCURSAL"))</f>
        <v>SUCURSAL</v>
      </c>
    </row>
    <row r="557" spans="1:20" ht="15.75" hidden="1" thickBot="1" x14ac:dyDescent="0.3">
      <c r="A557" s="33" t="s">
        <v>8791</v>
      </c>
      <c r="B557" s="38">
        <v>45589</v>
      </c>
      <c r="C557" s="2" t="s">
        <v>1</v>
      </c>
      <c r="D557" s="2" t="s">
        <v>0</v>
      </c>
      <c r="E557" s="2" t="s">
        <v>9791</v>
      </c>
      <c r="F557" s="2" t="s">
        <v>9792</v>
      </c>
      <c r="G557" s="32">
        <v>4144</v>
      </c>
      <c r="H557" s="36">
        <v>4144</v>
      </c>
      <c r="I557" s="37" t="s">
        <v>48</v>
      </c>
      <c r="J557" s="31" t="s">
        <v>1991</v>
      </c>
      <c r="K557" s="2">
        <v>0</v>
      </c>
      <c r="L557" s="2">
        <v>0</v>
      </c>
      <c r="M557" s="31">
        <v>350</v>
      </c>
      <c r="N557" s="2">
        <v>45.5</v>
      </c>
      <c r="O557" s="2">
        <v>0</v>
      </c>
      <c r="P557" s="2">
        <v>0</v>
      </c>
      <c r="Q557" s="31">
        <v>395.5</v>
      </c>
      <c r="S557" s="2" t="s">
        <v>1</v>
      </c>
      <c r="T557" t="str">
        <f>IF(Tabla2[[#This Row],[SERIE ]]="22SD004C","BODEGA",IF(Tabla2[[#This Row],[SERIE ]]="21DS000T","CASA MATRIZ","SUCURSAL"))</f>
        <v>SUCURSAL</v>
      </c>
    </row>
    <row r="558" spans="1:20" ht="15.75" hidden="1" thickBot="1" x14ac:dyDescent="0.3">
      <c r="A558" s="33" t="s">
        <v>8791</v>
      </c>
      <c r="B558" s="38">
        <v>45589</v>
      </c>
      <c r="C558" s="2" t="s">
        <v>1</v>
      </c>
      <c r="D558" s="2" t="s">
        <v>0</v>
      </c>
      <c r="E558" s="2" t="s">
        <v>9791</v>
      </c>
      <c r="F558" s="2" t="s">
        <v>9792</v>
      </c>
      <c r="G558" s="32">
        <v>4143</v>
      </c>
      <c r="H558" s="36">
        <v>4143</v>
      </c>
      <c r="I558" s="37" t="s">
        <v>11067</v>
      </c>
      <c r="J558" s="31" t="s">
        <v>11068</v>
      </c>
      <c r="K558" s="2">
        <v>0</v>
      </c>
      <c r="L558" s="2">
        <v>0</v>
      </c>
      <c r="M558" s="31">
        <v>32</v>
      </c>
      <c r="N558" s="2">
        <v>4.16</v>
      </c>
      <c r="O558" s="2">
        <v>0</v>
      </c>
      <c r="P558" s="2">
        <v>0</v>
      </c>
      <c r="Q558" s="31">
        <v>36.159999999999997</v>
      </c>
      <c r="S558" s="2" t="s">
        <v>1</v>
      </c>
      <c r="T558" t="str">
        <f>IF(Tabla2[[#This Row],[SERIE ]]="22SD004C","BODEGA",IF(Tabla2[[#This Row],[SERIE ]]="21DS000T","CASA MATRIZ","SUCURSAL"))</f>
        <v>SUCURSAL</v>
      </c>
    </row>
    <row r="559" spans="1:20" ht="15.75" hidden="1" thickBot="1" x14ac:dyDescent="0.3">
      <c r="A559" s="33" t="s">
        <v>8791</v>
      </c>
      <c r="B559" s="38">
        <v>45589</v>
      </c>
      <c r="C559" s="2" t="s">
        <v>1</v>
      </c>
      <c r="D559" s="2" t="s">
        <v>0</v>
      </c>
      <c r="E559" s="2" t="s">
        <v>9791</v>
      </c>
      <c r="F559" s="2" t="s">
        <v>9792</v>
      </c>
      <c r="G559" s="32">
        <v>4142</v>
      </c>
      <c r="H559" s="36">
        <v>4142</v>
      </c>
      <c r="I559" s="37"/>
      <c r="J559" s="31" t="s">
        <v>9910</v>
      </c>
      <c r="K559" s="2">
        <v>0</v>
      </c>
      <c r="L559" s="2">
        <v>0</v>
      </c>
      <c r="M559" s="31">
        <v>60</v>
      </c>
      <c r="N559" s="2">
        <v>7.8000000000000007</v>
      </c>
      <c r="O559" s="2">
        <v>0</v>
      </c>
      <c r="P559" s="2">
        <v>0</v>
      </c>
      <c r="Q559" s="31">
        <v>67.8</v>
      </c>
      <c r="R559" s="2" t="s">
        <v>9909</v>
      </c>
      <c r="S559" s="2" t="s">
        <v>1</v>
      </c>
      <c r="T559" t="str">
        <f>IF(Tabla2[[#This Row],[SERIE ]]="22SD004C","BODEGA",IF(Tabla2[[#This Row],[SERIE ]]="21DS000T","CASA MATRIZ","SUCURSAL"))</f>
        <v>SUCURSAL</v>
      </c>
    </row>
    <row r="560" spans="1:20" ht="15.75" hidden="1" thickBot="1" x14ac:dyDescent="0.3">
      <c r="A560" s="33" t="s">
        <v>8791</v>
      </c>
      <c r="B560" s="38">
        <v>45589</v>
      </c>
      <c r="C560" s="2" t="s">
        <v>1</v>
      </c>
      <c r="D560" s="2" t="s">
        <v>0</v>
      </c>
      <c r="E560" s="2" t="s">
        <v>9791</v>
      </c>
      <c r="F560" s="2" t="s">
        <v>9792</v>
      </c>
      <c r="G560" s="32">
        <v>4141</v>
      </c>
      <c r="H560" s="36">
        <v>4141</v>
      </c>
      <c r="I560" s="37" t="s">
        <v>9891</v>
      </c>
      <c r="J560" s="31" t="s">
        <v>9892</v>
      </c>
      <c r="K560" s="2">
        <v>0</v>
      </c>
      <c r="L560" s="2">
        <v>0</v>
      </c>
      <c r="M560" s="31">
        <v>12.42</v>
      </c>
      <c r="N560" s="2">
        <v>1.6146</v>
      </c>
      <c r="O560" s="2">
        <v>0</v>
      </c>
      <c r="P560" s="2">
        <v>0</v>
      </c>
      <c r="Q560" s="31">
        <v>14.034599999999999</v>
      </c>
      <c r="S560" s="2" t="s">
        <v>1</v>
      </c>
      <c r="T560" t="str">
        <f>IF(Tabla2[[#This Row],[SERIE ]]="22SD004C","BODEGA",IF(Tabla2[[#This Row],[SERIE ]]="21DS000T","CASA MATRIZ","SUCURSAL"))</f>
        <v>SUCURSAL</v>
      </c>
    </row>
    <row r="561" spans="1:20" ht="15.75" hidden="1" thickBot="1" x14ac:dyDescent="0.3">
      <c r="A561" s="33" t="s">
        <v>8791</v>
      </c>
      <c r="B561" s="38">
        <v>45589</v>
      </c>
      <c r="C561" s="2" t="s">
        <v>1</v>
      </c>
      <c r="D561" s="2" t="s">
        <v>0</v>
      </c>
      <c r="E561" s="2" t="s">
        <v>9791</v>
      </c>
      <c r="F561" s="2" t="s">
        <v>9792</v>
      </c>
      <c r="G561" s="32">
        <v>4140</v>
      </c>
      <c r="H561" s="36">
        <v>4140</v>
      </c>
      <c r="I561" s="37" t="s">
        <v>11067</v>
      </c>
      <c r="J561" s="31" t="s">
        <v>11068</v>
      </c>
      <c r="K561" s="2">
        <v>0</v>
      </c>
      <c r="L561" s="2">
        <v>0</v>
      </c>
      <c r="M561" s="31">
        <v>10</v>
      </c>
      <c r="N561" s="2">
        <v>1.3</v>
      </c>
      <c r="O561" s="2">
        <v>0</v>
      </c>
      <c r="P561" s="2">
        <v>0</v>
      </c>
      <c r="Q561" s="31">
        <v>11.3</v>
      </c>
      <c r="S561" s="2" t="s">
        <v>1</v>
      </c>
      <c r="T561" t="str">
        <f>IF(Tabla2[[#This Row],[SERIE ]]="22SD004C","BODEGA",IF(Tabla2[[#This Row],[SERIE ]]="21DS000T","CASA MATRIZ","SUCURSAL"))</f>
        <v>SUCURSAL</v>
      </c>
    </row>
    <row r="562" spans="1:20" ht="15.75" hidden="1" thickBot="1" x14ac:dyDescent="0.3">
      <c r="A562" s="33" t="s">
        <v>8791</v>
      </c>
      <c r="B562" s="38">
        <v>45589</v>
      </c>
      <c r="C562" s="2" t="s">
        <v>1</v>
      </c>
      <c r="D562" s="2" t="s">
        <v>0</v>
      </c>
      <c r="E562" s="2" t="s">
        <v>9791</v>
      </c>
      <c r="F562" s="2" t="s">
        <v>9792</v>
      </c>
      <c r="G562" s="32">
        <v>4139</v>
      </c>
      <c r="H562" s="36">
        <v>4139</v>
      </c>
      <c r="I562" s="37" t="s">
        <v>9820</v>
      </c>
      <c r="J562" s="31" t="s">
        <v>9821</v>
      </c>
      <c r="K562" s="2">
        <v>0</v>
      </c>
      <c r="L562" s="2">
        <v>0</v>
      </c>
      <c r="M562" s="31">
        <v>3.54</v>
      </c>
      <c r="N562" s="2">
        <v>0.4602</v>
      </c>
      <c r="O562" s="2">
        <v>0</v>
      </c>
      <c r="P562" s="2">
        <v>0</v>
      </c>
      <c r="Q562" s="31">
        <v>4.0002000000000004</v>
      </c>
      <c r="S562" s="2" t="s">
        <v>1</v>
      </c>
      <c r="T562" t="str">
        <f>IF(Tabla2[[#This Row],[SERIE ]]="22SD004C","BODEGA",IF(Tabla2[[#This Row],[SERIE ]]="21DS000T","CASA MATRIZ","SUCURSAL"))</f>
        <v>SUCURSAL</v>
      </c>
    </row>
    <row r="563" spans="1:20" ht="15.75" hidden="1" thickBot="1" x14ac:dyDescent="0.3">
      <c r="A563" s="33" t="s">
        <v>8791</v>
      </c>
      <c r="B563" s="38">
        <v>45589</v>
      </c>
      <c r="C563" s="2" t="s">
        <v>1</v>
      </c>
      <c r="D563" s="2" t="s">
        <v>0</v>
      </c>
      <c r="E563" s="2" t="s">
        <v>9791</v>
      </c>
      <c r="F563" s="2" t="s">
        <v>9792</v>
      </c>
      <c r="G563" s="32">
        <v>4138</v>
      </c>
      <c r="H563" s="36">
        <v>4138</v>
      </c>
      <c r="I563" s="37" t="s">
        <v>9891</v>
      </c>
      <c r="J563" s="31" t="s">
        <v>9892</v>
      </c>
      <c r="K563" s="2">
        <v>0</v>
      </c>
      <c r="L563" s="2">
        <v>0</v>
      </c>
      <c r="M563" s="31">
        <v>11.73</v>
      </c>
      <c r="N563" s="2">
        <v>1.5249000000000001</v>
      </c>
      <c r="O563" s="2">
        <v>0</v>
      </c>
      <c r="P563" s="2">
        <v>0</v>
      </c>
      <c r="Q563" s="31">
        <v>13.254900000000001</v>
      </c>
      <c r="S563" s="2" t="s">
        <v>1</v>
      </c>
      <c r="T563" t="str">
        <f>IF(Tabla2[[#This Row],[SERIE ]]="22SD004C","BODEGA",IF(Tabla2[[#This Row],[SERIE ]]="21DS000T","CASA MATRIZ","SUCURSAL"))</f>
        <v>SUCURSAL</v>
      </c>
    </row>
    <row r="564" spans="1:20" ht="15.75" hidden="1" thickBot="1" x14ac:dyDescent="0.3">
      <c r="A564" s="33" t="s">
        <v>8791</v>
      </c>
      <c r="B564" s="38">
        <v>45589</v>
      </c>
      <c r="C564" s="2" t="s">
        <v>1</v>
      </c>
      <c r="D564" s="2" t="s">
        <v>0</v>
      </c>
      <c r="E564" s="2" t="s">
        <v>9791</v>
      </c>
      <c r="F564" s="2" t="s">
        <v>9792</v>
      </c>
      <c r="G564" s="32">
        <v>4137</v>
      </c>
      <c r="H564" s="36">
        <v>4137</v>
      </c>
      <c r="I564" s="37" t="s">
        <v>6816</v>
      </c>
      <c r="J564" s="31" t="s">
        <v>6817</v>
      </c>
      <c r="K564" s="2">
        <v>0</v>
      </c>
      <c r="L564" s="2">
        <v>0</v>
      </c>
      <c r="M564" s="31">
        <v>4.25</v>
      </c>
      <c r="N564" s="2">
        <v>0.55249999999999999</v>
      </c>
      <c r="O564" s="2">
        <v>0</v>
      </c>
      <c r="P564" s="2">
        <v>0</v>
      </c>
      <c r="Q564" s="31">
        <v>4.8025000000000002</v>
      </c>
      <c r="S564" s="2" t="s">
        <v>1</v>
      </c>
      <c r="T564" t="str">
        <f>IF(Tabla2[[#This Row],[SERIE ]]="22SD004C","BODEGA",IF(Tabla2[[#This Row],[SERIE ]]="21DS000T","CASA MATRIZ","SUCURSAL"))</f>
        <v>SUCURSAL</v>
      </c>
    </row>
    <row r="565" spans="1:20" ht="15.75" hidden="1" thickBot="1" x14ac:dyDescent="0.3">
      <c r="A565" s="33" t="s">
        <v>8791</v>
      </c>
      <c r="B565" s="38">
        <v>45589</v>
      </c>
      <c r="C565" s="2" t="s">
        <v>1</v>
      </c>
      <c r="D565" s="2" t="s">
        <v>0</v>
      </c>
      <c r="E565" s="2" t="s">
        <v>9791</v>
      </c>
      <c r="F565" s="2" t="s">
        <v>9792</v>
      </c>
      <c r="G565" s="32">
        <v>4136</v>
      </c>
      <c r="H565" s="36">
        <v>4136</v>
      </c>
      <c r="I565" s="37" t="s">
        <v>32</v>
      </c>
      <c r="J565" s="31" t="s">
        <v>4186</v>
      </c>
      <c r="K565" s="2">
        <v>0</v>
      </c>
      <c r="L565" s="2">
        <v>0</v>
      </c>
      <c r="M565" s="31">
        <v>12.17</v>
      </c>
      <c r="N565" s="2">
        <v>1.5821000000000001</v>
      </c>
      <c r="O565" s="2">
        <v>0</v>
      </c>
      <c r="P565" s="2">
        <v>0</v>
      </c>
      <c r="Q565" s="31">
        <v>13.7521</v>
      </c>
      <c r="S565" s="2" t="s">
        <v>1</v>
      </c>
      <c r="T565" t="str">
        <f>IF(Tabla2[[#This Row],[SERIE ]]="22SD004C","BODEGA",IF(Tabla2[[#This Row],[SERIE ]]="21DS000T","CASA MATRIZ","SUCURSAL"))</f>
        <v>SUCURSAL</v>
      </c>
    </row>
    <row r="566" spans="1:20" ht="15.75" hidden="1" thickBot="1" x14ac:dyDescent="0.3">
      <c r="A566" s="33" t="s">
        <v>8791</v>
      </c>
      <c r="B566" s="38">
        <v>45589</v>
      </c>
      <c r="C566" s="2" t="s">
        <v>1</v>
      </c>
      <c r="D566" s="2" t="s">
        <v>0</v>
      </c>
      <c r="E566" s="2" t="s">
        <v>9791</v>
      </c>
      <c r="F566" s="2" t="s">
        <v>9792</v>
      </c>
      <c r="G566" s="32">
        <v>4135</v>
      </c>
      <c r="H566" s="36">
        <v>4135</v>
      </c>
      <c r="I566" s="37" t="s">
        <v>9868</v>
      </c>
      <c r="J566" s="31" t="s">
        <v>9826</v>
      </c>
      <c r="K566" s="2">
        <v>0</v>
      </c>
      <c r="L566" s="2">
        <v>0</v>
      </c>
      <c r="M566" s="31">
        <v>148.66999999999999</v>
      </c>
      <c r="N566" s="2">
        <v>19.327099999999998</v>
      </c>
      <c r="O566" s="2">
        <v>0</v>
      </c>
      <c r="P566" s="2">
        <v>0</v>
      </c>
      <c r="Q566" s="31">
        <v>167.99709999999999</v>
      </c>
      <c r="S566" s="2" t="s">
        <v>1</v>
      </c>
      <c r="T566" t="str">
        <f>IF(Tabla2[[#This Row],[SERIE ]]="22SD004C","BODEGA",IF(Tabla2[[#This Row],[SERIE ]]="21DS000T","CASA MATRIZ","SUCURSAL"))</f>
        <v>SUCURSAL</v>
      </c>
    </row>
    <row r="567" spans="1:20" ht="15.75" hidden="1" thickBot="1" x14ac:dyDescent="0.3">
      <c r="A567" s="33" t="s">
        <v>8791</v>
      </c>
      <c r="B567" s="38">
        <v>45589</v>
      </c>
      <c r="C567" s="2" t="s">
        <v>1</v>
      </c>
      <c r="D567" s="2" t="s">
        <v>0</v>
      </c>
      <c r="E567" s="2" t="s">
        <v>9791</v>
      </c>
      <c r="F567" s="2" t="s">
        <v>9792</v>
      </c>
      <c r="G567" s="32">
        <v>4134</v>
      </c>
      <c r="H567" s="36">
        <v>4134</v>
      </c>
      <c r="I567" s="37" t="s">
        <v>46</v>
      </c>
      <c r="J567" s="31" t="s">
        <v>6010</v>
      </c>
      <c r="K567" s="2">
        <v>0</v>
      </c>
      <c r="L567" s="2">
        <v>0</v>
      </c>
      <c r="M567" s="31">
        <v>45</v>
      </c>
      <c r="N567" s="2">
        <v>5.8500000000000005</v>
      </c>
      <c r="O567" s="2">
        <v>0</v>
      </c>
      <c r="P567" s="2">
        <v>0</v>
      </c>
      <c r="Q567" s="31">
        <v>50.85</v>
      </c>
      <c r="S567" s="2" t="s">
        <v>1</v>
      </c>
      <c r="T567" t="str">
        <f>IF(Tabla2[[#This Row],[SERIE ]]="22SD004C","BODEGA",IF(Tabla2[[#This Row],[SERIE ]]="21DS000T","CASA MATRIZ","SUCURSAL"))</f>
        <v>SUCURSAL</v>
      </c>
    </row>
    <row r="568" spans="1:20" ht="15.75" hidden="1" thickBot="1" x14ac:dyDescent="0.3">
      <c r="A568" s="33" t="s">
        <v>8791</v>
      </c>
      <c r="B568" s="38">
        <v>45589</v>
      </c>
      <c r="C568" s="2" t="s">
        <v>1</v>
      </c>
      <c r="D568" s="2" t="s">
        <v>0</v>
      </c>
      <c r="E568" s="2" t="s">
        <v>9791</v>
      </c>
      <c r="F568" s="2" t="s">
        <v>9792</v>
      </c>
      <c r="G568" s="32">
        <v>4133</v>
      </c>
      <c r="H568" s="36">
        <v>4133</v>
      </c>
      <c r="I568" s="37" t="s">
        <v>6816</v>
      </c>
      <c r="J568" s="31" t="s">
        <v>6817</v>
      </c>
      <c r="K568" s="2">
        <v>0</v>
      </c>
      <c r="L568" s="2">
        <v>0</v>
      </c>
      <c r="M568" s="31">
        <v>29.2</v>
      </c>
      <c r="N568" s="2">
        <v>3.7959999999999998</v>
      </c>
      <c r="O568" s="2">
        <v>0</v>
      </c>
      <c r="P568" s="2">
        <v>0</v>
      </c>
      <c r="Q568" s="31">
        <v>32.996000000000002</v>
      </c>
      <c r="S568" s="2" t="s">
        <v>1</v>
      </c>
      <c r="T568" t="str">
        <f>IF(Tabla2[[#This Row],[SERIE ]]="22SD004C","BODEGA",IF(Tabla2[[#This Row],[SERIE ]]="21DS000T","CASA MATRIZ","SUCURSAL"))</f>
        <v>SUCURSAL</v>
      </c>
    </row>
    <row r="569" spans="1:20" ht="15.75" hidden="1" thickBot="1" x14ac:dyDescent="0.3">
      <c r="A569" s="33" t="s">
        <v>8791</v>
      </c>
      <c r="B569" s="38">
        <v>45588</v>
      </c>
      <c r="C569" s="2" t="s">
        <v>1</v>
      </c>
      <c r="D569" s="2" t="s">
        <v>0</v>
      </c>
      <c r="E569" s="2" t="s">
        <v>9791</v>
      </c>
      <c r="F569" s="2" t="s">
        <v>9792</v>
      </c>
      <c r="G569" s="32">
        <v>4132</v>
      </c>
      <c r="H569" s="36">
        <v>4132</v>
      </c>
      <c r="I569" s="37" t="s">
        <v>10377</v>
      </c>
      <c r="J569" s="31" t="s">
        <v>10378</v>
      </c>
      <c r="K569" s="2">
        <v>0</v>
      </c>
      <c r="L569" s="2">
        <v>0</v>
      </c>
      <c r="M569" s="31">
        <v>4.5999999999999996</v>
      </c>
      <c r="N569" s="2">
        <v>0.59799999999999998</v>
      </c>
      <c r="O569" s="2">
        <v>0</v>
      </c>
      <c r="P569" s="2">
        <v>0</v>
      </c>
      <c r="Q569" s="31">
        <v>5.1979999999999995</v>
      </c>
      <c r="S569" s="2" t="s">
        <v>1</v>
      </c>
      <c r="T569" t="str">
        <f>IF(Tabla2[[#This Row],[SERIE ]]="22SD004C","BODEGA",IF(Tabla2[[#This Row],[SERIE ]]="21DS000T","CASA MATRIZ","SUCURSAL"))</f>
        <v>SUCURSAL</v>
      </c>
    </row>
    <row r="570" spans="1:20" ht="15.75" hidden="1" thickBot="1" x14ac:dyDescent="0.3">
      <c r="A570" s="33" t="s">
        <v>8791</v>
      </c>
      <c r="B570" s="38">
        <v>45588</v>
      </c>
      <c r="C570" s="2" t="s">
        <v>1</v>
      </c>
      <c r="D570" s="2" t="s">
        <v>0</v>
      </c>
      <c r="E570" s="2" t="s">
        <v>9791</v>
      </c>
      <c r="F570" s="2" t="s">
        <v>9792</v>
      </c>
      <c r="G570" s="32">
        <v>4131</v>
      </c>
      <c r="H570" s="36">
        <v>4131</v>
      </c>
      <c r="I570" s="37" t="s">
        <v>9858</v>
      </c>
      <c r="J570" s="31" t="s">
        <v>9859</v>
      </c>
      <c r="K570" s="2">
        <v>0</v>
      </c>
      <c r="L570" s="2">
        <v>0</v>
      </c>
      <c r="M570" s="31">
        <v>51.77</v>
      </c>
      <c r="N570" s="2">
        <v>6.7301000000000002</v>
      </c>
      <c r="O570" s="2">
        <v>0</v>
      </c>
      <c r="P570" s="2">
        <v>0</v>
      </c>
      <c r="Q570" s="31">
        <v>58.500100000000003</v>
      </c>
      <c r="S570" s="2" t="s">
        <v>1</v>
      </c>
      <c r="T570" t="str">
        <f>IF(Tabla2[[#This Row],[SERIE ]]="22SD004C","BODEGA",IF(Tabla2[[#This Row],[SERIE ]]="21DS000T","CASA MATRIZ","SUCURSAL"))</f>
        <v>SUCURSAL</v>
      </c>
    </row>
    <row r="571" spans="1:20" ht="15.75" hidden="1" thickBot="1" x14ac:dyDescent="0.3">
      <c r="A571" s="33" t="s">
        <v>8791</v>
      </c>
      <c r="B571" s="38">
        <v>45588</v>
      </c>
      <c r="C571" s="2" t="s">
        <v>1</v>
      </c>
      <c r="D571" s="2" t="s">
        <v>0</v>
      </c>
      <c r="E571" s="2" t="s">
        <v>9791</v>
      </c>
      <c r="F571" s="2" t="s">
        <v>9792</v>
      </c>
      <c r="G571" s="32">
        <v>4130</v>
      </c>
      <c r="H571" s="36">
        <v>4130</v>
      </c>
      <c r="I571" s="37" t="s">
        <v>9856</v>
      </c>
      <c r="J571" s="31" t="s">
        <v>9857</v>
      </c>
      <c r="K571" s="2">
        <v>0</v>
      </c>
      <c r="L571" s="2">
        <v>0</v>
      </c>
      <c r="M571" s="31">
        <v>258</v>
      </c>
      <c r="N571" s="2">
        <v>33.54</v>
      </c>
      <c r="O571" s="2">
        <v>0</v>
      </c>
      <c r="P571" s="2">
        <v>0</v>
      </c>
      <c r="Q571" s="31">
        <v>291.54000000000002</v>
      </c>
      <c r="S571" s="2" t="s">
        <v>1</v>
      </c>
      <c r="T571" t="str">
        <f>IF(Tabla2[[#This Row],[SERIE ]]="22SD004C","BODEGA",IF(Tabla2[[#This Row],[SERIE ]]="21DS000T","CASA MATRIZ","SUCURSAL"))</f>
        <v>SUCURSAL</v>
      </c>
    </row>
    <row r="572" spans="1:20" ht="15.75" hidden="1" thickBot="1" x14ac:dyDescent="0.3">
      <c r="A572" s="33" t="s">
        <v>8791</v>
      </c>
      <c r="B572" s="38">
        <v>45588</v>
      </c>
      <c r="C572" s="2" t="s">
        <v>1</v>
      </c>
      <c r="D572" s="2" t="s">
        <v>0</v>
      </c>
      <c r="E572" s="2" t="s">
        <v>9791</v>
      </c>
      <c r="F572" s="2" t="s">
        <v>9792</v>
      </c>
      <c r="G572" s="32">
        <v>4129</v>
      </c>
      <c r="H572" s="36">
        <v>4129</v>
      </c>
      <c r="I572" s="37" t="s">
        <v>9856</v>
      </c>
      <c r="J572" s="31" t="s">
        <v>9857</v>
      </c>
      <c r="K572" s="2">
        <v>0</v>
      </c>
      <c r="L572" s="2">
        <v>0</v>
      </c>
      <c r="M572" s="31">
        <v>410.5</v>
      </c>
      <c r="N572" s="2">
        <v>53.365000000000002</v>
      </c>
      <c r="O572" s="2">
        <v>0</v>
      </c>
      <c r="P572" s="2">
        <v>0</v>
      </c>
      <c r="Q572" s="31">
        <v>463.86500000000001</v>
      </c>
      <c r="S572" s="2" t="s">
        <v>1</v>
      </c>
      <c r="T572" t="str">
        <f>IF(Tabla2[[#This Row],[SERIE ]]="22SD004C","BODEGA",IF(Tabla2[[#This Row],[SERIE ]]="21DS000T","CASA MATRIZ","SUCURSAL"))</f>
        <v>SUCURSAL</v>
      </c>
    </row>
    <row r="573" spans="1:20" ht="15.75" hidden="1" thickBot="1" x14ac:dyDescent="0.3">
      <c r="A573" s="33" t="s">
        <v>8791</v>
      </c>
      <c r="B573" s="38">
        <v>45588</v>
      </c>
      <c r="C573" s="2" t="s">
        <v>1</v>
      </c>
      <c r="D573" s="2" t="s">
        <v>0</v>
      </c>
      <c r="E573" s="2" t="s">
        <v>9791</v>
      </c>
      <c r="F573" s="2" t="s">
        <v>9792</v>
      </c>
      <c r="G573" s="32">
        <v>4128</v>
      </c>
      <c r="H573" s="36">
        <v>4128</v>
      </c>
      <c r="I573" s="37" t="s">
        <v>9818</v>
      </c>
      <c r="J573" s="31" t="s">
        <v>9819</v>
      </c>
      <c r="K573" s="2">
        <v>0</v>
      </c>
      <c r="L573" s="2">
        <v>0</v>
      </c>
      <c r="M573" s="31">
        <v>47</v>
      </c>
      <c r="N573" s="2">
        <v>6.11</v>
      </c>
      <c r="O573" s="2">
        <v>0</v>
      </c>
      <c r="P573" s="2">
        <v>0</v>
      </c>
      <c r="Q573" s="31">
        <v>53.11</v>
      </c>
      <c r="S573" s="2" t="s">
        <v>1</v>
      </c>
      <c r="T573" t="str">
        <f>IF(Tabla2[[#This Row],[SERIE ]]="22SD004C","BODEGA",IF(Tabla2[[#This Row],[SERIE ]]="21DS000T","CASA MATRIZ","SUCURSAL"))</f>
        <v>SUCURSAL</v>
      </c>
    </row>
    <row r="574" spans="1:20" ht="15.75" hidden="1" thickBot="1" x14ac:dyDescent="0.3">
      <c r="A574" s="33" t="s">
        <v>8791</v>
      </c>
      <c r="B574" s="38">
        <v>45587</v>
      </c>
      <c r="C574" s="2" t="s">
        <v>1</v>
      </c>
      <c r="D574" s="2" t="s">
        <v>0</v>
      </c>
      <c r="E574" s="2" t="s">
        <v>9791</v>
      </c>
      <c r="F574" s="2" t="s">
        <v>9792</v>
      </c>
      <c r="G574" s="32">
        <v>4127</v>
      </c>
      <c r="H574" s="36">
        <v>4127</v>
      </c>
      <c r="I574" s="37"/>
      <c r="J574" s="31" t="s">
        <v>10111</v>
      </c>
      <c r="K574" s="2">
        <v>0</v>
      </c>
      <c r="L574" s="2">
        <v>0</v>
      </c>
      <c r="M574" s="31">
        <v>13.27</v>
      </c>
      <c r="N574" s="2">
        <v>1.7251000000000001</v>
      </c>
      <c r="O574" s="2">
        <v>0</v>
      </c>
      <c r="P574" s="2">
        <v>0</v>
      </c>
      <c r="Q574" s="31">
        <v>14.995099999999999</v>
      </c>
      <c r="R574" s="2" t="s">
        <v>10110</v>
      </c>
      <c r="S574" s="2" t="s">
        <v>1</v>
      </c>
      <c r="T574" t="str">
        <f>IF(Tabla2[[#This Row],[SERIE ]]="22SD004C","BODEGA",IF(Tabla2[[#This Row],[SERIE ]]="21DS000T","CASA MATRIZ","SUCURSAL"))</f>
        <v>SUCURSAL</v>
      </c>
    </row>
    <row r="575" spans="1:20" ht="15.75" hidden="1" thickBot="1" x14ac:dyDescent="0.3">
      <c r="A575" s="33" t="s">
        <v>8791</v>
      </c>
      <c r="B575" s="38">
        <v>45587</v>
      </c>
      <c r="C575" s="2" t="s">
        <v>1</v>
      </c>
      <c r="D575" s="2" t="s">
        <v>0</v>
      </c>
      <c r="E575" s="2" t="s">
        <v>9791</v>
      </c>
      <c r="F575" s="2" t="s">
        <v>9792</v>
      </c>
      <c r="G575" s="32">
        <v>4126</v>
      </c>
      <c r="H575" s="36">
        <v>4126</v>
      </c>
      <c r="I575" s="37" t="s">
        <v>6816</v>
      </c>
      <c r="J575" s="31" t="s">
        <v>6817</v>
      </c>
      <c r="K575" s="2">
        <v>0</v>
      </c>
      <c r="L575" s="2">
        <v>0</v>
      </c>
      <c r="M575" s="31">
        <v>2.12</v>
      </c>
      <c r="N575" s="2">
        <v>0.27560000000000001</v>
      </c>
      <c r="O575" s="2">
        <v>0</v>
      </c>
      <c r="P575" s="2">
        <v>0</v>
      </c>
      <c r="Q575" s="31">
        <v>2.3956</v>
      </c>
      <c r="S575" s="2" t="s">
        <v>1</v>
      </c>
      <c r="T575" t="str">
        <f>IF(Tabla2[[#This Row],[SERIE ]]="22SD004C","BODEGA",IF(Tabla2[[#This Row],[SERIE ]]="21DS000T","CASA MATRIZ","SUCURSAL"))</f>
        <v>SUCURSAL</v>
      </c>
    </row>
    <row r="576" spans="1:20" ht="15.75" hidden="1" thickBot="1" x14ac:dyDescent="0.3">
      <c r="A576" s="33" t="s">
        <v>8791</v>
      </c>
      <c r="B576" s="38">
        <v>45587</v>
      </c>
      <c r="C576" s="2" t="s">
        <v>1</v>
      </c>
      <c r="D576" s="2" t="s">
        <v>0</v>
      </c>
      <c r="E576" s="2" t="s">
        <v>9791</v>
      </c>
      <c r="F576" s="2" t="s">
        <v>9792</v>
      </c>
      <c r="G576" s="32">
        <v>4125</v>
      </c>
      <c r="H576" s="36">
        <v>4125</v>
      </c>
      <c r="I576" s="37" t="s">
        <v>11065</v>
      </c>
      <c r="J576" s="31" t="s">
        <v>11066</v>
      </c>
      <c r="K576" s="2">
        <v>0</v>
      </c>
      <c r="L576" s="2">
        <v>0</v>
      </c>
      <c r="M576" s="31">
        <v>12</v>
      </c>
      <c r="N576" s="2">
        <v>1.56</v>
      </c>
      <c r="O576" s="2">
        <v>0</v>
      </c>
      <c r="P576" s="2">
        <v>0</v>
      </c>
      <c r="Q576" s="31">
        <v>13.56</v>
      </c>
      <c r="S576" s="2" t="s">
        <v>1</v>
      </c>
      <c r="T576" t="str">
        <f>IF(Tabla2[[#This Row],[SERIE ]]="22SD004C","BODEGA",IF(Tabla2[[#This Row],[SERIE ]]="21DS000T","CASA MATRIZ","SUCURSAL"))</f>
        <v>SUCURSAL</v>
      </c>
    </row>
    <row r="577" spans="1:20" ht="15.75" hidden="1" thickBot="1" x14ac:dyDescent="0.3">
      <c r="A577" s="33" t="s">
        <v>8791</v>
      </c>
      <c r="B577" s="38">
        <v>45587</v>
      </c>
      <c r="C577" s="2" t="s">
        <v>1</v>
      </c>
      <c r="D577" s="2" t="s">
        <v>0</v>
      </c>
      <c r="E577" s="2" t="s">
        <v>9791</v>
      </c>
      <c r="F577" s="2" t="s">
        <v>9792</v>
      </c>
      <c r="G577" s="32">
        <v>4124</v>
      </c>
      <c r="H577" s="36">
        <v>4124</v>
      </c>
      <c r="I577" s="37" t="s">
        <v>9868</v>
      </c>
      <c r="J577" s="31" t="s">
        <v>9826</v>
      </c>
      <c r="K577" s="2">
        <v>0</v>
      </c>
      <c r="L577" s="2">
        <v>0</v>
      </c>
      <c r="M577" s="31">
        <v>88.5</v>
      </c>
      <c r="N577" s="2">
        <v>11.505000000000001</v>
      </c>
      <c r="O577" s="2">
        <v>0</v>
      </c>
      <c r="P577" s="2">
        <v>0</v>
      </c>
      <c r="Q577" s="31">
        <v>100.005</v>
      </c>
      <c r="S577" s="2" t="s">
        <v>1</v>
      </c>
      <c r="T577" t="str">
        <f>IF(Tabla2[[#This Row],[SERIE ]]="22SD004C","BODEGA",IF(Tabla2[[#This Row],[SERIE ]]="21DS000T","CASA MATRIZ","SUCURSAL"))</f>
        <v>SUCURSAL</v>
      </c>
    </row>
    <row r="578" spans="1:20" ht="15.75" hidden="1" thickBot="1" x14ac:dyDescent="0.3">
      <c r="A578" s="33" t="s">
        <v>8791</v>
      </c>
      <c r="B578" s="38">
        <v>45587</v>
      </c>
      <c r="C578" s="2" t="s">
        <v>1</v>
      </c>
      <c r="D578" s="2" t="s">
        <v>0</v>
      </c>
      <c r="E578" s="2" t="s">
        <v>9791</v>
      </c>
      <c r="F578" s="2" t="s">
        <v>9792</v>
      </c>
      <c r="G578" s="32">
        <v>4123</v>
      </c>
      <c r="H578" s="36">
        <v>4123</v>
      </c>
      <c r="I578" s="37" t="s">
        <v>5202</v>
      </c>
      <c r="J578" s="31" t="s">
        <v>5203</v>
      </c>
      <c r="K578" s="2">
        <v>0</v>
      </c>
      <c r="L578" s="2">
        <v>0</v>
      </c>
      <c r="M578" s="31">
        <v>30.09</v>
      </c>
      <c r="N578" s="2">
        <v>3.9117000000000002</v>
      </c>
      <c r="O578" s="2">
        <v>0</v>
      </c>
      <c r="P578" s="2">
        <v>0</v>
      </c>
      <c r="Q578" s="31">
        <v>34.0017</v>
      </c>
      <c r="S578" s="2" t="s">
        <v>1</v>
      </c>
      <c r="T578" t="str">
        <f>IF(Tabla2[[#This Row],[SERIE ]]="22SD004C","BODEGA",IF(Tabla2[[#This Row],[SERIE ]]="21DS000T","CASA MATRIZ","SUCURSAL"))</f>
        <v>SUCURSAL</v>
      </c>
    </row>
    <row r="579" spans="1:20" ht="15.75" hidden="1" thickBot="1" x14ac:dyDescent="0.3">
      <c r="A579" s="33" t="s">
        <v>8791</v>
      </c>
      <c r="B579" s="38">
        <v>45587</v>
      </c>
      <c r="C579" s="2" t="s">
        <v>1</v>
      </c>
      <c r="D579" s="2" t="s">
        <v>0</v>
      </c>
      <c r="E579" s="2" t="s">
        <v>9791</v>
      </c>
      <c r="F579" s="2" t="s">
        <v>9792</v>
      </c>
      <c r="G579" s="32">
        <v>4122</v>
      </c>
      <c r="H579" s="36">
        <v>4122</v>
      </c>
      <c r="I579" s="37" t="s">
        <v>7172</v>
      </c>
      <c r="J579" s="31" t="s">
        <v>7173</v>
      </c>
      <c r="K579" s="2">
        <v>0</v>
      </c>
      <c r="L579" s="2">
        <v>0</v>
      </c>
      <c r="M579" s="31">
        <v>25</v>
      </c>
      <c r="N579" s="2">
        <v>3.25</v>
      </c>
      <c r="O579" s="2">
        <v>0</v>
      </c>
      <c r="P579" s="2">
        <v>0</v>
      </c>
      <c r="Q579" s="31">
        <v>28.25</v>
      </c>
      <c r="S579" s="2" t="s">
        <v>1</v>
      </c>
      <c r="T579" t="str">
        <f>IF(Tabla2[[#This Row],[SERIE ]]="22SD004C","BODEGA",IF(Tabla2[[#This Row],[SERIE ]]="21DS000T","CASA MATRIZ","SUCURSAL"))</f>
        <v>SUCURSAL</v>
      </c>
    </row>
    <row r="580" spans="1:20" ht="15.75" hidden="1" thickBot="1" x14ac:dyDescent="0.3">
      <c r="A580" s="33" t="s">
        <v>8791</v>
      </c>
      <c r="B580" s="38">
        <v>45587</v>
      </c>
      <c r="C580" s="2" t="s">
        <v>1</v>
      </c>
      <c r="D580" s="2" t="s">
        <v>0</v>
      </c>
      <c r="E580" s="2" t="s">
        <v>9791</v>
      </c>
      <c r="F580" s="2" t="s">
        <v>9792</v>
      </c>
      <c r="G580" s="32">
        <v>4121</v>
      </c>
      <c r="H580" s="36">
        <v>4121</v>
      </c>
      <c r="I580" s="37" t="s">
        <v>9891</v>
      </c>
      <c r="J580" s="31" t="s">
        <v>9892</v>
      </c>
      <c r="K580" s="2">
        <v>0</v>
      </c>
      <c r="L580" s="2">
        <v>0</v>
      </c>
      <c r="M580" s="31">
        <v>3.98</v>
      </c>
      <c r="N580" s="2">
        <v>0.51739999999999997</v>
      </c>
      <c r="O580" s="2">
        <v>0</v>
      </c>
      <c r="P580" s="2">
        <v>0</v>
      </c>
      <c r="Q580" s="31">
        <v>4.4973999999999998</v>
      </c>
      <c r="S580" s="2" t="s">
        <v>1</v>
      </c>
      <c r="T580" t="str">
        <f>IF(Tabla2[[#This Row],[SERIE ]]="22SD004C","BODEGA",IF(Tabla2[[#This Row],[SERIE ]]="21DS000T","CASA MATRIZ","SUCURSAL"))</f>
        <v>SUCURSAL</v>
      </c>
    </row>
    <row r="581" spans="1:20" ht="15.75" hidden="1" thickBot="1" x14ac:dyDescent="0.3">
      <c r="A581" s="33" t="s">
        <v>8791</v>
      </c>
      <c r="B581" s="38">
        <v>45587</v>
      </c>
      <c r="C581" s="2" t="s">
        <v>1</v>
      </c>
      <c r="D581" s="2" t="s">
        <v>0</v>
      </c>
      <c r="E581" s="2" t="s">
        <v>9791</v>
      </c>
      <c r="F581" s="2" t="s">
        <v>9792</v>
      </c>
      <c r="G581" s="32">
        <v>4120</v>
      </c>
      <c r="H581" s="36">
        <v>4120</v>
      </c>
      <c r="I581" s="37" t="s">
        <v>9818</v>
      </c>
      <c r="J581" s="31" t="s">
        <v>9819</v>
      </c>
      <c r="K581" s="2">
        <v>0</v>
      </c>
      <c r="L581" s="2">
        <v>0</v>
      </c>
      <c r="M581" s="31">
        <v>5.31</v>
      </c>
      <c r="N581" s="2">
        <v>0.69030000000000002</v>
      </c>
      <c r="O581" s="2">
        <v>0</v>
      </c>
      <c r="P581" s="2">
        <v>0</v>
      </c>
      <c r="Q581" s="31">
        <v>6.0002999999999993</v>
      </c>
      <c r="S581" s="2" t="s">
        <v>1</v>
      </c>
      <c r="T581" t="str">
        <f>IF(Tabla2[[#This Row],[SERIE ]]="22SD004C","BODEGA",IF(Tabla2[[#This Row],[SERIE ]]="21DS000T","CASA MATRIZ","SUCURSAL"))</f>
        <v>SUCURSAL</v>
      </c>
    </row>
    <row r="582" spans="1:20" ht="15.75" hidden="1" thickBot="1" x14ac:dyDescent="0.3">
      <c r="A582" s="33" t="s">
        <v>8791</v>
      </c>
      <c r="B582" s="38">
        <v>45587</v>
      </c>
      <c r="C582" s="2" t="s">
        <v>1</v>
      </c>
      <c r="D582" s="2" t="s">
        <v>0</v>
      </c>
      <c r="E582" s="2" t="s">
        <v>9791</v>
      </c>
      <c r="F582" s="2" t="s">
        <v>9792</v>
      </c>
      <c r="G582" s="32">
        <v>4119</v>
      </c>
      <c r="H582" s="36">
        <v>4119</v>
      </c>
      <c r="I582" s="37" t="s">
        <v>1638</v>
      </c>
      <c r="J582" s="31" t="s">
        <v>1639</v>
      </c>
      <c r="K582" s="2">
        <v>0</v>
      </c>
      <c r="L582" s="2">
        <v>0</v>
      </c>
      <c r="M582" s="31">
        <v>110</v>
      </c>
      <c r="N582" s="2">
        <v>14.3</v>
      </c>
      <c r="O582" s="2">
        <v>0</v>
      </c>
      <c r="P582" s="2">
        <v>0</v>
      </c>
      <c r="Q582" s="31">
        <v>124.3</v>
      </c>
      <c r="S582" s="2" t="s">
        <v>1</v>
      </c>
      <c r="T582" t="str">
        <f>IF(Tabla2[[#This Row],[SERIE ]]="22SD004C","BODEGA",IF(Tabla2[[#This Row],[SERIE ]]="21DS000T","CASA MATRIZ","SUCURSAL"))</f>
        <v>SUCURSAL</v>
      </c>
    </row>
    <row r="583" spans="1:20" ht="15.75" hidden="1" thickBot="1" x14ac:dyDescent="0.3">
      <c r="A583" s="33" t="s">
        <v>8791</v>
      </c>
      <c r="B583" s="38">
        <v>45586</v>
      </c>
      <c r="C583" s="2" t="s">
        <v>1</v>
      </c>
      <c r="D583" s="2" t="s">
        <v>0</v>
      </c>
      <c r="E583" s="2" t="s">
        <v>9791</v>
      </c>
      <c r="F583" s="2" t="s">
        <v>9792</v>
      </c>
      <c r="G583" s="32">
        <v>4118</v>
      </c>
      <c r="H583" s="36">
        <v>4118</v>
      </c>
      <c r="I583" s="37" t="s">
        <v>9891</v>
      </c>
      <c r="J583" s="31" t="s">
        <v>9892</v>
      </c>
      <c r="K583" s="2">
        <v>0</v>
      </c>
      <c r="L583" s="2">
        <v>0</v>
      </c>
      <c r="M583" s="31">
        <v>11.5</v>
      </c>
      <c r="N583" s="2">
        <v>1.4950000000000001</v>
      </c>
      <c r="O583" s="2">
        <v>0</v>
      </c>
      <c r="P583" s="2">
        <v>0</v>
      </c>
      <c r="Q583" s="31">
        <v>12.995000000000001</v>
      </c>
      <c r="S583" s="2" t="s">
        <v>1</v>
      </c>
      <c r="T583" t="str">
        <f>IF(Tabla2[[#This Row],[SERIE ]]="22SD004C","BODEGA",IF(Tabla2[[#This Row],[SERIE ]]="21DS000T","CASA MATRIZ","SUCURSAL"))</f>
        <v>SUCURSAL</v>
      </c>
    </row>
    <row r="584" spans="1:20" ht="15.75" hidden="1" thickBot="1" x14ac:dyDescent="0.3">
      <c r="A584" s="33" t="s">
        <v>8791</v>
      </c>
      <c r="B584" s="38">
        <v>45586</v>
      </c>
      <c r="C584" s="2" t="s">
        <v>1</v>
      </c>
      <c r="D584" s="2" t="s">
        <v>0</v>
      </c>
      <c r="E584" s="2" t="s">
        <v>9791</v>
      </c>
      <c r="F584" s="2" t="s">
        <v>9792</v>
      </c>
      <c r="G584" s="32">
        <v>4117</v>
      </c>
      <c r="H584" s="36">
        <v>4117</v>
      </c>
      <c r="I584" s="37" t="s">
        <v>9831</v>
      </c>
      <c r="J584" s="31" t="s">
        <v>9832</v>
      </c>
      <c r="K584" s="2">
        <v>0</v>
      </c>
      <c r="L584" s="2">
        <v>0</v>
      </c>
      <c r="M584" s="31">
        <v>13.27</v>
      </c>
      <c r="N584" s="2">
        <v>1.7251000000000001</v>
      </c>
      <c r="O584" s="2">
        <v>0</v>
      </c>
      <c r="P584" s="2">
        <v>0</v>
      </c>
      <c r="Q584" s="31">
        <v>14.995099999999999</v>
      </c>
      <c r="S584" s="2" t="s">
        <v>1</v>
      </c>
      <c r="T584" t="str">
        <f>IF(Tabla2[[#This Row],[SERIE ]]="22SD004C","BODEGA",IF(Tabla2[[#This Row],[SERIE ]]="21DS000T","CASA MATRIZ","SUCURSAL"))</f>
        <v>SUCURSAL</v>
      </c>
    </row>
    <row r="585" spans="1:20" ht="15.75" hidden="1" thickBot="1" x14ac:dyDescent="0.3">
      <c r="A585" s="33" t="s">
        <v>8791</v>
      </c>
      <c r="B585" s="38">
        <v>45586</v>
      </c>
      <c r="C585" s="2" t="s">
        <v>1</v>
      </c>
      <c r="D585" s="2" t="s">
        <v>0</v>
      </c>
      <c r="E585" s="2" t="s">
        <v>9791</v>
      </c>
      <c r="F585" s="2" t="s">
        <v>9792</v>
      </c>
      <c r="G585" s="32">
        <v>4116</v>
      </c>
      <c r="H585" s="36">
        <v>4116</v>
      </c>
      <c r="I585" s="37" t="s">
        <v>46</v>
      </c>
      <c r="J585" s="31" t="s">
        <v>6010</v>
      </c>
      <c r="K585" s="2">
        <v>0</v>
      </c>
      <c r="L585" s="2">
        <v>0</v>
      </c>
      <c r="M585" s="31">
        <v>45</v>
      </c>
      <c r="N585" s="2">
        <v>5.8500000000000005</v>
      </c>
      <c r="O585" s="2">
        <v>0</v>
      </c>
      <c r="P585" s="2">
        <v>0</v>
      </c>
      <c r="Q585" s="31">
        <v>50.85</v>
      </c>
      <c r="S585" s="2" t="s">
        <v>1</v>
      </c>
      <c r="T585" t="str">
        <f>IF(Tabla2[[#This Row],[SERIE ]]="22SD004C","BODEGA",IF(Tabla2[[#This Row],[SERIE ]]="21DS000T","CASA MATRIZ","SUCURSAL"))</f>
        <v>SUCURSAL</v>
      </c>
    </row>
    <row r="586" spans="1:20" ht="15.75" hidden="1" thickBot="1" x14ac:dyDescent="0.3">
      <c r="A586" s="33" t="s">
        <v>8791</v>
      </c>
      <c r="B586" s="38">
        <v>45586</v>
      </c>
      <c r="C586" s="2" t="s">
        <v>1</v>
      </c>
      <c r="D586" s="2" t="s">
        <v>0</v>
      </c>
      <c r="E586" s="2" t="s">
        <v>9791</v>
      </c>
      <c r="F586" s="2" t="s">
        <v>9792</v>
      </c>
      <c r="G586" s="32">
        <v>4115</v>
      </c>
      <c r="H586" s="36">
        <v>4115</v>
      </c>
      <c r="I586" s="37" t="s">
        <v>9809</v>
      </c>
      <c r="J586" s="31" t="s">
        <v>9810</v>
      </c>
      <c r="K586" s="2">
        <v>0</v>
      </c>
      <c r="L586" s="2">
        <v>0</v>
      </c>
      <c r="M586" s="31">
        <v>35</v>
      </c>
      <c r="N586" s="2">
        <v>4.55</v>
      </c>
      <c r="O586" s="2">
        <v>0</v>
      </c>
      <c r="P586" s="2">
        <v>0</v>
      </c>
      <c r="Q586" s="31">
        <v>39.549999999999997</v>
      </c>
      <c r="S586" s="2" t="s">
        <v>1</v>
      </c>
      <c r="T586" t="str">
        <f>IF(Tabla2[[#This Row],[SERIE ]]="22SD004C","BODEGA",IF(Tabla2[[#This Row],[SERIE ]]="21DS000T","CASA MATRIZ","SUCURSAL"))</f>
        <v>SUCURSAL</v>
      </c>
    </row>
    <row r="587" spans="1:20" ht="15.75" hidden="1" thickBot="1" x14ac:dyDescent="0.3">
      <c r="A587" s="33" t="s">
        <v>8791</v>
      </c>
      <c r="B587" s="38">
        <v>45586</v>
      </c>
      <c r="C587" s="2" t="s">
        <v>1</v>
      </c>
      <c r="D587" s="2" t="s">
        <v>0</v>
      </c>
      <c r="E587" s="2" t="s">
        <v>9791</v>
      </c>
      <c r="F587" s="2" t="s">
        <v>9792</v>
      </c>
      <c r="G587" s="32">
        <v>4114</v>
      </c>
      <c r="H587" s="36">
        <v>4114</v>
      </c>
      <c r="I587" s="37" t="s">
        <v>5970</v>
      </c>
      <c r="J587" s="31" t="s">
        <v>5971</v>
      </c>
      <c r="K587" s="2">
        <v>0</v>
      </c>
      <c r="L587" s="2">
        <v>0</v>
      </c>
      <c r="M587" s="31">
        <v>34.96</v>
      </c>
      <c r="N587" s="2">
        <v>4.5448000000000004</v>
      </c>
      <c r="O587" s="2">
        <v>0</v>
      </c>
      <c r="P587" s="2">
        <v>0</v>
      </c>
      <c r="Q587" s="31">
        <v>39.504800000000003</v>
      </c>
      <c r="S587" s="2" t="s">
        <v>1</v>
      </c>
      <c r="T587" t="str">
        <f>IF(Tabla2[[#This Row],[SERIE ]]="22SD004C","BODEGA",IF(Tabla2[[#This Row],[SERIE ]]="21DS000T","CASA MATRIZ","SUCURSAL"))</f>
        <v>SUCURSAL</v>
      </c>
    </row>
    <row r="588" spans="1:20" ht="15.75" hidden="1" thickBot="1" x14ac:dyDescent="0.3">
      <c r="A588" s="33" t="s">
        <v>8791</v>
      </c>
      <c r="B588" s="38">
        <v>45586</v>
      </c>
      <c r="C588" s="2" t="s">
        <v>1</v>
      </c>
      <c r="D588" s="2" t="s">
        <v>0</v>
      </c>
      <c r="E588" s="2" t="s">
        <v>9791</v>
      </c>
      <c r="F588" s="2" t="s">
        <v>9792</v>
      </c>
      <c r="G588" s="32">
        <v>4113</v>
      </c>
      <c r="H588" s="36">
        <v>4113</v>
      </c>
      <c r="I588" s="37" t="s">
        <v>10794</v>
      </c>
      <c r="J588" s="31" t="s">
        <v>10795</v>
      </c>
      <c r="K588" s="2">
        <v>0</v>
      </c>
      <c r="L588" s="2">
        <v>0</v>
      </c>
      <c r="M588" s="31">
        <v>9.73</v>
      </c>
      <c r="N588" s="2">
        <v>1.2649000000000001</v>
      </c>
      <c r="O588" s="2">
        <v>0</v>
      </c>
      <c r="P588" s="2">
        <v>0</v>
      </c>
      <c r="Q588" s="31">
        <v>10.994900000000001</v>
      </c>
      <c r="S588" s="2" t="s">
        <v>1</v>
      </c>
      <c r="T588" t="str">
        <f>IF(Tabla2[[#This Row],[SERIE ]]="22SD004C","BODEGA",IF(Tabla2[[#This Row],[SERIE ]]="21DS000T","CASA MATRIZ","SUCURSAL"))</f>
        <v>SUCURSAL</v>
      </c>
    </row>
    <row r="589" spans="1:20" ht="15.75" hidden="1" thickBot="1" x14ac:dyDescent="0.3">
      <c r="A589" s="33" t="s">
        <v>8791</v>
      </c>
      <c r="B589" s="38">
        <v>45586</v>
      </c>
      <c r="C589" s="2" t="s">
        <v>1</v>
      </c>
      <c r="D589" s="2" t="s">
        <v>0</v>
      </c>
      <c r="E589" s="2" t="s">
        <v>9791</v>
      </c>
      <c r="F589" s="2" t="s">
        <v>9792</v>
      </c>
      <c r="G589" s="32">
        <v>4112</v>
      </c>
      <c r="H589" s="36">
        <v>4112</v>
      </c>
      <c r="I589" s="37" t="s">
        <v>42</v>
      </c>
      <c r="J589" s="31" t="s">
        <v>3310</v>
      </c>
      <c r="K589" s="2">
        <v>0</v>
      </c>
      <c r="L589" s="2">
        <v>0</v>
      </c>
      <c r="M589" s="31">
        <v>12</v>
      </c>
      <c r="N589" s="2">
        <v>1.56</v>
      </c>
      <c r="O589" s="2">
        <v>0</v>
      </c>
      <c r="P589" s="2">
        <v>0</v>
      </c>
      <c r="Q589" s="31">
        <v>13.56</v>
      </c>
      <c r="S589" s="2" t="s">
        <v>1</v>
      </c>
      <c r="T589" t="str">
        <f>IF(Tabla2[[#This Row],[SERIE ]]="22SD004C","BODEGA",IF(Tabla2[[#This Row],[SERIE ]]="21DS000T","CASA MATRIZ","SUCURSAL"))</f>
        <v>SUCURSAL</v>
      </c>
    </row>
    <row r="590" spans="1:20" ht="15.75" hidden="1" thickBot="1" x14ac:dyDescent="0.3">
      <c r="A590" s="33" t="s">
        <v>8791</v>
      </c>
      <c r="B590" s="38">
        <v>45586</v>
      </c>
      <c r="C590" s="2" t="s">
        <v>1</v>
      </c>
      <c r="D590" s="2" t="s">
        <v>0</v>
      </c>
      <c r="E590" s="2" t="s">
        <v>9791</v>
      </c>
      <c r="F590" s="2" t="s">
        <v>9792</v>
      </c>
      <c r="G590" s="32">
        <v>4111</v>
      </c>
      <c r="H590" s="36">
        <v>4111</v>
      </c>
      <c r="I590" s="37" t="s">
        <v>46</v>
      </c>
      <c r="J590" s="31" t="s">
        <v>6010</v>
      </c>
      <c r="K590" s="2">
        <v>0</v>
      </c>
      <c r="L590" s="2">
        <v>0</v>
      </c>
      <c r="M590" s="31">
        <v>21.12</v>
      </c>
      <c r="N590" s="2">
        <v>2.7456</v>
      </c>
      <c r="O590" s="2">
        <v>0</v>
      </c>
      <c r="P590" s="2">
        <v>0</v>
      </c>
      <c r="Q590" s="31">
        <v>23.865600000000001</v>
      </c>
      <c r="S590" s="2" t="s">
        <v>1</v>
      </c>
      <c r="T590" t="str">
        <f>IF(Tabla2[[#This Row],[SERIE ]]="22SD004C","BODEGA",IF(Tabla2[[#This Row],[SERIE ]]="21DS000T","CASA MATRIZ","SUCURSAL"))</f>
        <v>SUCURSAL</v>
      </c>
    </row>
    <row r="591" spans="1:20" ht="15.75" hidden="1" thickBot="1" x14ac:dyDescent="0.3">
      <c r="A591" s="33" t="s">
        <v>8791</v>
      </c>
      <c r="B591" s="38">
        <v>45586</v>
      </c>
      <c r="C591" s="2" t="s">
        <v>1</v>
      </c>
      <c r="D591" s="2" t="s">
        <v>0</v>
      </c>
      <c r="E591" s="2" t="s">
        <v>9791</v>
      </c>
      <c r="F591" s="2" t="s">
        <v>9792</v>
      </c>
      <c r="G591" s="32">
        <v>4110</v>
      </c>
      <c r="H591" s="36">
        <v>4110</v>
      </c>
      <c r="I591" s="37" t="s">
        <v>46</v>
      </c>
      <c r="J591" s="31" t="s">
        <v>6010</v>
      </c>
      <c r="K591" s="2">
        <v>0</v>
      </c>
      <c r="L591" s="2">
        <v>0</v>
      </c>
      <c r="M591" s="31">
        <v>44.25</v>
      </c>
      <c r="N591" s="2">
        <v>5.7525000000000004</v>
      </c>
      <c r="O591" s="2">
        <v>0</v>
      </c>
      <c r="P591" s="2">
        <v>0</v>
      </c>
      <c r="Q591" s="31">
        <v>50.002499999999998</v>
      </c>
      <c r="S591" s="2" t="s">
        <v>1</v>
      </c>
      <c r="T591" t="str">
        <f>IF(Tabla2[[#This Row],[SERIE ]]="22SD004C","BODEGA",IF(Tabla2[[#This Row],[SERIE ]]="21DS000T","CASA MATRIZ","SUCURSAL"))</f>
        <v>SUCURSAL</v>
      </c>
    </row>
    <row r="592" spans="1:20" ht="15.75" hidden="1" thickBot="1" x14ac:dyDescent="0.3">
      <c r="A592" s="33" t="s">
        <v>8791</v>
      </c>
      <c r="B592" s="38">
        <v>45586</v>
      </c>
      <c r="C592" s="2" t="s">
        <v>1</v>
      </c>
      <c r="D592" s="2" t="s">
        <v>0</v>
      </c>
      <c r="E592" s="2" t="s">
        <v>9791</v>
      </c>
      <c r="F592" s="2" t="s">
        <v>9792</v>
      </c>
      <c r="G592" s="32">
        <v>4109</v>
      </c>
      <c r="H592" s="36">
        <v>4109</v>
      </c>
      <c r="I592" s="37" t="s">
        <v>46</v>
      </c>
      <c r="J592" s="31" t="s">
        <v>6010</v>
      </c>
      <c r="K592" s="2">
        <v>0</v>
      </c>
      <c r="L592" s="2">
        <v>0</v>
      </c>
      <c r="M592" s="31">
        <v>36.28</v>
      </c>
      <c r="N592" s="2">
        <v>4.7164000000000001</v>
      </c>
      <c r="O592" s="2">
        <v>0</v>
      </c>
      <c r="P592" s="2">
        <v>0</v>
      </c>
      <c r="Q592" s="31">
        <v>40.996400000000001</v>
      </c>
      <c r="S592" s="2" t="s">
        <v>1</v>
      </c>
      <c r="T592" t="str">
        <f>IF(Tabla2[[#This Row],[SERIE ]]="22SD004C","BODEGA",IF(Tabla2[[#This Row],[SERIE ]]="21DS000T","CASA MATRIZ","SUCURSAL"))</f>
        <v>SUCURSAL</v>
      </c>
    </row>
    <row r="593" spans="1:20" ht="15.75" hidden="1" thickBot="1" x14ac:dyDescent="0.3">
      <c r="A593" s="33" t="s">
        <v>8791</v>
      </c>
      <c r="B593" s="38">
        <v>45586</v>
      </c>
      <c r="C593" s="2" t="s">
        <v>1</v>
      </c>
      <c r="D593" s="2" t="s">
        <v>0</v>
      </c>
      <c r="E593" s="2" t="s">
        <v>9791</v>
      </c>
      <c r="F593" s="2" t="s">
        <v>9792</v>
      </c>
      <c r="G593" s="32">
        <v>4108</v>
      </c>
      <c r="H593" s="36">
        <v>4108</v>
      </c>
      <c r="I593" s="37" t="s">
        <v>46</v>
      </c>
      <c r="J593" s="31" t="s">
        <v>6010</v>
      </c>
      <c r="K593" s="2">
        <v>0</v>
      </c>
      <c r="L593" s="2">
        <v>0</v>
      </c>
      <c r="M593" s="31">
        <v>125</v>
      </c>
      <c r="N593" s="2">
        <v>16.25</v>
      </c>
      <c r="O593" s="2">
        <v>0</v>
      </c>
      <c r="P593" s="2">
        <v>0</v>
      </c>
      <c r="Q593" s="31">
        <v>141.25</v>
      </c>
      <c r="S593" s="2" t="s">
        <v>1</v>
      </c>
      <c r="T593" t="str">
        <f>IF(Tabla2[[#This Row],[SERIE ]]="22SD004C","BODEGA",IF(Tabla2[[#This Row],[SERIE ]]="21DS000T","CASA MATRIZ","SUCURSAL"))</f>
        <v>SUCURSAL</v>
      </c>
    </row>
    <row r="594" spans="1:20" ht="15.75" hidden="1" thickBot="1" x14ac:dyDescent="0.3">
      <c r="A594" s="33" t="s">
        <v>8791</v>
      </c>
      <c r="B594" s="38">
        <v>45586</v>
      </c>
      <c r="C594" s="2" t="s">
        <v>1</v>
      </c>
      <c r="D594" s="2" t="s">
        <v>0</v>
      </c>
      <c r="E594" s="2" t="s">
        <v>9791</v>
      </c>
      <c r="F594" s="2" t="s">
        <v>9792</v>
      </c>
      <c r="G594" s="32">
        <v>4107</v>
      </c>
      <c r="H594" s="36">
        <v>4107</v>
      </c>
      <c r="I594" s="37" t="s">
        <v>7473</v>
      </c>
      <c r="J594" s="31" t="s">
        <v>7472</v>
      </c>
      <c r="K594" s="2">
        <v>0</v>
      </c>
      <c r="L594" s="2">
        <v>0</v>
      </c>
      <c r="M594" s="31">
        <v>0</v>
      </c>
      <c r="N594" s="2">
        <v>0</v>
      </c>
      <c r="O594" s="2">
        <v>0</v>
      </c>
      <c r="P594" s="2">
        <v>0</v>
      </c>
      <c r="Q594" s="31">
        <v>0</v>
      </c>
      <c r="S594" s="2" t="s">
        <v>1</v>
      </c>
      <c r="T594" t="str">
        <f>IF(Tabla2[[#This Row],[SERIE ]]="22SD004C","BODEGA",IF(Tabla2[[#This Row],[SERIE ]]="21DS000T","CASA MATRIZ","SUCURSAL"))</f>
        <v>SUCURSAL</v>
      </c>
    </row>
    <row r="595" spans="1:20" ht="15.75" hidden="1" thickBot="1" x14ac:dyDescent="0.3">
      <c r="A595" s="33" t="s">
        <v>8791</v>
      </c>
      <c r="B595" s="38">
        <v>45586</v>
      </c>
      <c r="C595" s="2" t="s">
        <v>1</v>
      </c>
      <c r="D595" s="2" t="s">
        <v>0</v>
      </c>
      <c r="E595" s="2" t="s">
        <v>9791</v>
      </c>
      <c r="F595" s="2" t="s">
        <v>9792</v>
      </c>
      <c r="G595" s="32">
        <v>4106</v>
      </c>
      <c r="H595" s="36">
        <v>4106</v>
      </c>
      <c r="I595" s="37" t="s">
        <v>46</v>
      </c>
      <c r="J595" s="31" t="s">
        <v>6010</v>
      </c>
      <c r="K595" s="2">
        <v>0</v>
      </c>
      <c r="L595" s="2">
        <v>0</v>
      </c>
      <c r="M595" s="31">
        <v>20</v>
      </c>
      <c r="N595" s="2">
        <v>2.6</v>
      </c>
      <c r="O595" s="2">
        <v>0</v>
      </c>
      <c r="P595" s="2">
        <v>0</v>
      </c>
      <c r="Q595" s="31">
        <v>22.6</v>
      </c>
      <c r="S595" s="2" t="s">
        <v>1</v>
      </c>
      <c r="T595" t="str">
        <f>IF(Tabla2[[#This Row],[SERIE ]]="22SD004C","BODEGA",IF(Tabla2[[#This Row],[SERIE ]]="21DS000T","CASA MATRIZ","SUCURSAL"))</f>
        <v>SUCURSAL</v>
      </c>
    </row>
    <row r="596" spans="1:20" ht="15.75" hidden="1" thickBot="1" x14ac:dyDescent="0.3">
      <c r="A596" s="33" t="s">
        <v>8791</v>
      </c>
      <c r="B596" s="38">
        <v>45586</v>
      </c>
      <c r="C596" s="2" t="s">
        <v>1</v>
      </c>
      <c r="D596" s="2" t="s">
        <v>0</v>
      </c>
      <c r="E596" s="2" t="s">
        <v>9791</v>
      </c>
      <c r="F596" s="2" t="s">
        <v>9792</v>
      </c>
      <c r="G596" s="32">
        <v>4105</v>
      </c>
      <c r="H596" s="36">
        <v>4105</v>
      </c>
      <c r="I596" s="37" t="s">
        <v>9868</v>
      </c>
      <c r="J596" s="31" t="s">
        <v>9826</v>
      </c>
      <c r="K596" s="2">
        <v>0</v>
      </c>
      <c r="L596" s="2">
        <v>0</v>
      </c>
      <c r="M596" s="31">
        <v>8.85</v>
      </c>
      <c r="N596" s="2">
        <v>1.1505000000000001</v>
      </c>
      <c r="O596" s="2">
        <v>0</v>
      </c>
      <c r="P596" s="2">
        <v>0</v>
      </c>
      <c r="Q596" s="31">
        <v>10.000499999999999</v>
      </c>
      <c r="S596" s="2" t="s">
        <v>1</v>
      </c>
      <c r="T596" t="str">
        <f>IF(Tabla2[[#This Row],[SERIE ]]="22SD004C","BODEGA",IF(Tabla2[[#This Row],[SERIE ]]="21DS000T","CASA MATRIZ","SUCURSAL"))</f>
        <v>SUCURSAL</v>
      </c>
    </row>
    <row r="597" spans="1:20" ht="15.75" hidden="1" thickBot="1" x14ac:dyDescent="0.3">
      <c r="A597" s="33" t="s">
        <v>8791</v>
      </c>
      <c r="B597" s="38">
        <v>45584</v>
      </c>
      <c r="C597" s="2" t="s">
        <v>1</v>
      </c>
      <c r="D597" s="2" t="s">
        <v>0</v>
      </c>
      <c r="E597" s="2" t="s">
        <v>9791</v>
      </c>
      <c r="F597" s="2" t="s">
        <v>9792</v>
      </c>
      <c r="G597" s="32">
        <v>4104</v>
      </c>
      <c r="H597" s="36">
        <v>4104</v>
      </c>
      <c r="I597" s="37" t="s">
        <v>11063</v>
      </c>
      <c r="J597" s="31" t="s">
        <v>11064</v>
      </c>
      <c r="K597" s="2">
        <v>0</v>
      </c>
      <c r="L597" s="2">
        <v>0</v>
      </c>
      <c r="M597" s="31">
        <v>39.82</v>
      </c>
      <c r="N597" s="2">
        <v>5.1766000000000005</v>
      </c>
      <c r="O597" s="2">
        <v>0</v>
      </c>
      <c r="P597" s="2">
        <v>0</v>
      </c>
      <c r="Q597" s="31">
        <v>44.996600000000001</v>
      </c>
      <c r="S597" s="2" t="s">
        <v>1</v>
      </c>
      <c r="T597" t="str">
        <f>IF(Tabla2[[#This Row],[SERIE ]]="22SD004C","BODEGA",IF(Tabla2[[#This Row],[SERIE ]]="21DS000T","CASA MATRIZ","SUCURSAL"))</f>
        <v>SUCURSAL</v>
      </c>
    </row>
    <row r="598" spans="1:20" ht="15.75" hidden="1" thickBot="1" x14ac:dyDescent="0.3">
      <c r="A598" s="33" t="s">
        <v>8791</v>
      </c>
      <c r="B598" s="38">
        <v>45584</v>
      </c>
      <c r="C598" s="2" t="s">
        <v>1</v>
      </c>
      <c r="D598" s="2" t="s">
        <v>0</v>
      </c>
      <c r="E598" s="2" t="s">
        <v>9791</v>
      </c>
      <c r="F598" s="2" t="s">
        <v>9792</v>
      </c>
      <c r="G598" s="32">
        <v>4103</v>
      </c>
      <c r="H598" s="36">
        <v>4103</v>
      </c>
      <c r="I598" s="37" t="s">
        <v>10243</v>
      </c>
      <c r="J598" s="31" t="s">
        <v>10244</v>
      </c>
      <c r="K598" s="2">
        <v>0</v>
      </c>
      <c r="L598" s="2">
        <v>0</v>
      </c>
      <c r="M598" s="31">
        <v>16.59</v>
      </c>
      <c r="N598" s="2">
        <v>2.1566999999999998</v>
      </c>
      <c r="O598" s="2">
        <v>0</v>
      </c>
      <c r="P598" s="2">
        <v>0</v>
      </c>
      <c r="Q598" s="31">
        <v>18.746700000000001</v>
      </c>
      <c r="S598" s="2" t="s">
        <v>1</v>
      </c>
      <c r="T598" t="str">
        <f>IF(Tabla2[[#This Row],[SERIE ]]="22SD004C","BODEGA",IF(Tabla2[[#This Row],[SERIE ]]="21DS000T","CASA MATRIZ","SUCURSAL"))</f>
        <v>SUCURSAL</v>
      </c>
    </row>
    <row r="599" spans="1:20" ht="15.75" hidden="1" thickBot="1" x14ac:dyDescent="0.3">
      <c r="A599" s="33" t="s">
        <v>8791</v>
      </c>
      <c r="B599" s="38">
        <v>45584</v>
      </c>
      <c r="C599" s="2" t="s">
        <v>1</v>
      </c>
      <c r="D599" s="2" t="s">
        <v>0</v>
      </c>
      <c r="E599" s="2" t="s">
        <v>9791</v>
      </c>
      <c r="F599" s="2" t="s">
        <v>9792</v>
      </c>
      <c r="G599" s="32">
        <v>4102</v>
      </c>
      <c r="H599" s="36">
        <v>4102</v>
      </c>
      <c r="I599" s="37" t="s">
        <v>10794</v>
      </c>
      <c r="J599" s="31" t="s">
        <v>10795</v>
      </c>
      <c r="K599" s="2">
        <v>0</v>
      </c>
      <c r="L599" s="2">
        <v>0</v>
      </c>
      <c r="M599" s="31">
        <v>21.24</v>
      </c>
      <c r="N599" s="2">
        <v>2.7612000000000001</v>
      </c>
      <c r="O599" s="2">
        <v>0</v>
      </c>
      <c r="P599" s="2">
        <v>0</v>
      </c>
      <c r="Q599" s="31">
        <v>24.001199999999997</v>
      </c>
      <c r="S599" s="2" t="s">
        <v>1</v>
      </c>
      <c r="T599" t="str">
        <f>IF(Tabla2[[#This Row],[SERIE ]]="22SD004C","BODEGA",IF(Tabla2[[#This Row],[SERIE ]]="21DS000T","CASA MATRIZ","SUCURSAL"))</f>
        <v>SUCURSAL</v>
      </c>
    </row>
    <row r="600" spans="1:20" ht="15.75" hidden="1" thickBot="1" x14ac:dyDescent="0.3">
      <c r="A600" s="33" t="s">
        <v>8791</v>
      </c>
      <c r="B600" s="38">
        <v>45584</v>
      </c>
      <c r="C600" s="2" t="s">
        <v>1</v>
      </c>
      <c r="D600" s="2" t="s">
        <v>0</v>
      </c>
      <c r="E600" s="2" t="s">
        <v>9791</v>
      </c>
      <c r="F600" s="2" t="s">
        <v>9792</v>
      </c>
      <c r="G600" s="32">
        <v>4101</v>
      </c>
      <c r="H600" s="36">
        <v>4101</v>
      </c>
      <c r="I600" s="37" t="s">
        <v>7473</v>
      </c>
      <c r="J600" s="31" t="s">
        <v>7472</v>
      </c>
      <c r="K600" s="2">
        <v>0</v>
      </c>
      <c r="L600" s="2">
        <v>0</v>
      </c>
      <c r="M600" s="31">
        <v>0</v>
      </c>
      <c r="N600" s="2">
        <v>0</v>
      </c>
      <c r="O600" s="2">
        <v>0</v>
      </c>
      <c r="P600" s="2">
        <v>0</v>
      </c>
      <c r="Q600" s="31">
        <v>0</v>
      </c>
      <c r="S600" s="2" t="s">
        <v>1</v>
      </c>
      <c r="T600" t="str">
        <f>IF(Tabla2[[#This Row],[SERIE ]]="22SD004C","BODEGA",IF(Tabla2[[#This Row],[SERIE ]]="21DS000T","CASA MATRIZ","SUCURSAL"))</f>
        <v>SUCURSAL</v>
      </c>
    </row>
    <row r="601" spans="1:20" ht="15.75" hidden="1" thickBot="1" x14ac:dyDescent="0.3">
      <c r="A601" s="33" t="s">
        <v>8791</v>
      </c>
      <c r="B601" s="38">
        <v>45584</v>
      </c>
      <c r="C601" s="2" t="s">
        <v>1</v>
      </c>
      <c r="D601" s="2" t="s">
        <v>0</v>
      </c>
      <c r="E601" s="2" t="s">
        <v>9791</v>
      </c>
      <c r="F601" s="2" t="s">
        <v>9792</v>
      </c>
      <c r="G601" s="32">
        <v>4100</v>
      </c>
      <c r="H601" s="36">
        <v>4100</v>
      </c>
      <c r="I601" s="37" t="s">
        <v>10211</v>
      </c>
      <c r="J601" s="31" t="s">
        <v>10212</v>
      </c>
      <c r="K601" s="2">
        <v>0</v>
      </c>
      <c r="L601" s="2">
        <v>0</v>
      </c>
      <c r="M601" s="31">
        <v>20</v>
      </c>
      <c r="N601" s="2">
        <v>2.6</v>
      </c>
      <c r="O601" s="2">
        <v>0</v>
      </c>
      <c r="P601" s="2">
        <v>0</v>
      </c>
      <c r="Q601" s="31">
        <v>22.6</v>
      </c>
      <c r="S601" s="2" t="s">
        <v>1</v>
      </c>
      <c r="T601" t="str">
        <f>IF(Tabla2[[#This Row],[SERIE ]]="22SD004C","BODEGA",IF(Tabla2[[#This Row],[SERIE ]]="21DS000T","CASA MATRIZ","SUCURSAL"))</f>
        <v>SUCURSAL</v>
      </c>
    </row>
    <row r="602" spans="1:20" ht="15.75" hidden="1" thickBot="1" x14ac:dyDescent="0.3">
      <c r="A602" s="33" t="s">
        <v>8791</v>
      </c>
      <c r="B602" s="38">
        <v>45584</v>
      </c>
      <c r="C602" s="2" t="s">
        <v>1</v>
      </c>
      <c r="D602" s="2" t="s">
        <v>0</v>
      </c>
      <c r="E602" s="2" t="s">
        <v>9791</v>
      </c>
      <c r="F602" s="2" t="s">
        <v>9792</v>
      </c>
      <c r="G602" s="32">
        <v>4099</v>
      </c>
      <c r="H602" s="36">
        <v>4099</v>
      </c>
      <c r="I602" s="37" t="s">
        <v>46</v>
      </c>
      <c r="J602" s="31" t="s">
        <v>6010</v>
      </c>
      <c r="K602" s="2">
        <v>0</v>
      </c>
      <c r="L602" s="2">
        <v>0</v>
      </c>
      <c r="M602" s="31">
        <v>157</v>
      </c>
      <c r="N602" s="2">
        <v>20.41</v>
      </c>
      <c r="O602" s="2">
        <v>0</v>
      </c>
      <c r="P602" s="2">
        <v>0</v>
      </c>
      <c r="Q602" s="31">
        <v>177.41</v>
      </c>
      <c r="S602" s="2" t="s">
        <v>1</v>
      </c>
      <c r="T602" t="str">
        <f>IF(Tabla2[[#This Row],[SERIE ]]="22SD004C","BODEGA",IF(Tabla2[[#This Row],[SERIE ]]="21DS000T","CASA MATRIZ","SUCURSAL"))</f>
        <v>SUCURSAL</v>
      </c>
    </row>
    <row r="603" spans="1:20" ht="15.75" hidden="1" thickBot="1" x14ac:dyDescent="0.3">
      <c r="A603" s="33" t="s">
        <v>8791</v>
      </c>
      <c r="B603" s="38">
        <v>45584</v>
      </c>
      <c r="C603" s="2" t="s">
        <v>1</v>
      </c>
      <c r="D603" s="2" t="s">
        <v>0</v>
      </c>
      <c r="E603" s="2" t="s">
        <v>9791</v>
      </c>
      <c r="F603" s="2" t="s">
        <v>9792</v>
      </c>
      <c r="G603" s="32">
        <v>4098</v>
      </c>
      <c r="H603" s="36">
        <v>4098</v>
      </c>
      <c r="I603" s="37" t="s">
        <v>46</v>
      </c>
      <c r="J603" s="31" t="s">
        <v>6010</v>
      </c>
      <c r="K603" s="2">
        <v>0</v>
      </c>
      <c r="L603" s="2">
        <v>0</v>
      </c>
      <c r="M603" s="31">
        <v>100</v>
      </c>
      <c r="N603" s="2">
        <v>13</v>
      </c>
      <c r="O603" s="2">
        <v>0</v>
      </c>
      <c r="P603" s="2">
        <v>0</v>
      </c>
      <c r="Q603" s="31">
        <v>113</v>
      </c>
      <c r="S603" s="2" t="s">
        <v>1</v>
      </c>
      <c r="T603" t="str">
        <f>IF(Tabla2[[#This Row],[SERIE ]]="22SD004C","BODEGA",IF(Tabla2[[#This Row],[SERIE ]]="21DS000T","CASA MATRIZ","SUCURSAL"))</f>
        <v>SUCURSAL</v>
      </c>
    </row>
    <row r="604" spans="1:20" ht="15.75" hidden="1" thickBot="1" x14ac:dyDescent="0.3">
      <c r="A604" s="33" t="s">
        <v>8791</v>
      </c>
      <c r="B604" s="38">
        <v>45584</v>
      </c>
      <c r="C604" s="2" t="s">
        <v>1</v>
      </c>
      <c r="D604" s="2" t="s">
        <v>0</v>
      </c>
      <c r="E604" s="2" t="s">
        <v>9791</v>
      </c>
      <c r="F604" s="2" t="s">
        <v>9792</v>
      </c>
      <c r="G604" s="32">
        <v>4097</v>
      </c>
      <c r="H604" s="36">
        <v>4097</v>
      </c>
      <c r="I604" s="37" t="s">
        <v>46</v>
      </c>
      <c r="J604" s="31" t="s">
        <v>6010</v>
      </c>
      <c r="K604" s="2">
        <v>0</v>
      </c>
      <c r="L604" s="2">
        <v>0</v>
      </c>
      <c r="M604" s="31">
        <v>15</v>
      </c>
      <c r="N604" s="2">
        <v>1.9500000000000002</v>
      </c>
      <c r="O604" s="2">
        <v>0</v>
      </c>
      <c r="P604" s="2">
        <v>0</v>
      </c>
      <c r="Q604" s="31">
        <v>16.95</v>
      </c>
      <c r="S604" s="2" t="s">
        <v>1</v>
      </c>
      <c r="T604" t="str">
        <f>IF(Tabla2[[#This Row],[SERIE ]]="22SD004C","BODEGA",IF(Tabla2[[#This Row],[SERIE ]]="21DS000T","CASA MATRIZ","SUCURSAL"))</f>
        <v>SUCURSAL</v>
      </c>
    </row>
    <row r="605" spans="1:20" ht="15.75" hidden="1" thickBot="1" x14ac:dyDescent="0.3">
      <c r="A605" s="33" t="s">
        <v>8791</v>
      </c>
      <c r="B605" s="38">
        <v>45584</v>
      </c>
      <c r="C605" s="2" t="s">
        <v>1</v>
      </c>
      <c r="D605" s="2" t="s">
        <v>0</v>
      </c>
      <c r="E605" s="2" t="s">
        <v>9791</v>
      </c>
      <c r="F605" s="2" t="s">
        <v>9792</v>
      </c>
      <c r="G605" s="32">
        <v>4096</v>
      </c>
      <c r="H605" s="36">
        <v>4096</v>
      </c>
      <c r="I605" s="37" t="s">
        <v>46</v>
      </c>
      <c r="J605" s="31" t="s">
        <v>6010</v>
      </c>
      <c r="K605" s="2">
        <v>0</v>
      </c>
      <c r="L605" s="2">
        <v>0</v>
      </c>
      <c r="M605" s="31">
        <v>60</v>
      </c>
      <c r="N605" s="2">
        <v>7.8000000000000007</v>
      </c>
      <c r="O605" s="2">
        <v>0</v>
      </c>
      <c r="P605" s="2">
        <v>0</v>
      </c>
      <c r="Q605" s="31">
        <v>67.8</v>
      </c>
      <c r="S605" s="2" t="s">
        <v>1</v>
      </c>
      <c r="T605" t="str">
        <f>IF(Tabla2[[#This Row],[SERIE ]]="22SD004C","BODEGA",IF(Tabla2[[#This Row],[SERIE ]]="21DS000T","CASA MATRIZ","SUCURSAL"))</f>
        <v>SUCURSAL</v>
      </c>
    </row>
    <row r="606" spans="1:20" ht="15.75" hidden="1" thickBot="1" x14ac:dyDescent="0.3">
      <c r="A606" s="33" t="s">
        <v>8791</v>
      </c>
      <c r="B606" s="38">
        <v>45584</v>
      </c>
      <c r="C606" s="2" t="s">
        <v>1</v>
      </c>
      <c r="D606" s="2" t="s">
        <v>0</v>
      </c>
      <c r="E606" s="2" t="s">
        <v>9791</v>
      </c>
      <c r="F606" s="2" t="s">
        <v>9792</v>
      </c>
      <c r="G606" s="32">
        <v>4095</v>
      </c>
      <c r="H606" s="36">
        <v>4095</v>
      </c>
      <c r="I606" s="37" t="s">
        <v>46</v>
      </c>
      <c r="J606" s="31" t="s">
        <v>6010</v>
      </c>
      <c r="K606" s="2">
        <v>0</v>
      </c>
      <c r="L606" s="2">
        <v>0</v>
      </c>
      <c r="M606" s="31">
        <v>160</v>
      </c>
      <c r="N606" s="2">
        <v>20.8</v>
      </c>
      <c r="O606" s="2">
        <v>0</v>
      </c>
      <c r="P606" s="2">
        <v>0</v>
      </c>
      <c r="Q606" s="31">
        <v>180.8</v>
      </c>
      <c r="S606" s="2" t="s">
        <v>1</v>
      </c>
      <c r="T606" t="str">
        <f>IF(Tabla2[[#This Row],[SERIE ]]="22SD004C","BODEGA",IF(Tabla2[[#This Row],[SERIE ]]="21DS000T","CASA MATRIZ","SUCURSAL"))</f>
        <v>SUCURSAL</v>
      </c>
    </row>
    <row r="607" spans="1:20" ht="15.75" hidden="1" thickBot="1" x14ac:dyDescent="0.3">
      <c r="A607" s="33" t="s">
        <v>8791</v>
      </c>
      <c r="B607" s="38">
        <v>45584</v>
      </c>
      <c r="C607" s="2" t="s">
        <v>1</v>
      </c>
      <c r="D607" s="2" t="s">
        <v>0</v>
      </c>
      <c r="E607" s="2" t="s">
        <v>9791</v>
      </c>
      <c r="F607" s="2" t="s">
        <v>9792</v>
      </c>
      <c r="G607" s="32">
        <v>4094</v>
      </c>
      <c r="H607" s="36">
        <v>4094</v>
      </c>
      <c r="I607" s="37" t="s">
        <v>46</v>
      </c>
      <c r="J607" s="31" t="s">
        <v>6010</v>
      </c>
      <c r="K607" s="2">
        <v>0</v>
      </c>
      <c r="L607" s="2">
        <v>0</v>
      </c>
      <c r="M607" s="31">
        <v>120</v>
      </c>
      <c r="N607" s="2">
        <v>15.600000000000001</v>
      </c>
      <c r="O607" s="2">
        <v>0</v>
      </c>
      <c r="P607" s="2">
        <v>0</v>
      </c>
      <c r="Q607" s="31">
        <v>135.6</v>
      </c>
      <c r="S607" s="2" t="s">
        <v>1</v>
      </c>
      <c r="T607" t="str">
        <f>IF(Tabla2[[#This Row],[SERIE ]]="22SD004C","BODEGA",IF(Tabla2[[#This Row],[SERIE ]]="21DS000T","CASA MATRIZ","SUCURSAL"))</f>
        <v>SUCURSAL</v>
      </c>
    </row>
    <row r="608" spans="1:20" ht="15.75" hidden="1" thickBot="1" x14ac:dyDescent="0.3">
      <c r="A608" s="33" t="s">
        <v>8791</v>
      </c>
      <c r="B608" s="38">
        <v>45583</v>
      </c>
      <c r="C608" s="2" t="s">
        <v>1</v>
      </c>
      <c r="D608" s="2" t="s">
        <v>0</v>
      </c>
      <c r="E608" s="2" t="s">
        <v>9791</v>
      </c>
      <c r="F608" s="2" t="s">
        <v>9792</v>
      </c>
      <c r="G608" s="32">
        <v>4093</v>
      </c>
      <c r="H608" s="36">
        <v>4093</v>
      </c>
      <c r="I608" s="37" t="s">
        <v>33</v>
      </c>
      <c r="J608" s="31" t="s">
        <v>4989</v>
      </c>
      <c r="K608" s="2">
        <v>0</v>
      </c>
      <c r="L608" s="2">
        <v>0</v>
      </c>
      <c r="M608" s="31">
        <v>7.52</v>
      </c>
      <c r="N608" s="2">
        <v>0.97760000000000002</v>
      </c>
      <c r="O608" s="2">
        <v>0</v>
      </c>
      <c r="P608" s="2">
        <v>0</v>
      </c>
      <c r="Q608" s="31">
        <v>8.4976000000000003</v>
      </c>
      <c r="S608" s="2" t="s">
        <v>1</v>
      </c>
      <c r="T608" t="str">
        <f>IF(Tabla2[[#This Row],[SERIE ]]="22SD004C","BODEGA",IF(Tabla2[[#This Row],[SERIE ]]="21DS000T","CASA MATRIZ","SUCURSAL"))</f>
        <v>SUCURSAL</v>
      </c>
    </row>
    <row r="609" spans="1:20" ht="15.75" hidden="1" thickBot="1" x14ac:dyDescent="0.3">
      <c r="A609" s="33" t="s">
        <v>8791</v>
      </c>
      <c r="B609" s="38">
        <v>45583</v>
      </c>
      <c r="C609" s="2" t="s">
        <v>1</v>
      </c>
      <c r="D609" s="2" t="s">
        <v>0</v>
      </c>
      <c r="E609" s="2" t="s">
        <v>9791</v>
      </c>
      <c r="F609" s="2" t="s">
        <v>9792</v>
      </c>
      <c r="G609" s="32">
        <v>4092</v>
      </c>
      <c r="H609" s="36">
        <v>4092</v>
      </c>
      <c r="I609" s="37" t="s">
        <v>33</v>
      </c>
      <c r="J609" s="31" t="s">
        <v>4989</v>
      </c>
      <c r="K609" s="2">
        <v>0</v>
      </c>
      <c r="L609" s="2">
        <v>0</v>
      </c>
      <c r="M609" s="31">
        <v>23.89</v>
      </c>
      <c r="N609" s="2">
        <v>3.1057000000000001</v>
      </c>
      <c r="O609" s="2">
        <v>0</v>
      </c>
      <c r="P609" s="2">
        <v>0</v>
      </c>
      <c r="Q609" s="31">
        <v>26.995699999999999</v>
      </c>
      <c r="S609" s="2" t="s">
        <v>1</v>
      </c>
      <c r="T609" t="str">
        <f>IF(Tabla2[[#This Row],[SERIE ]]="22SD004C","BODEGA",IF(Tabla2[[#This Row],[SERIE ]]="21DS000T","CASA MATRIZ","SUCURSAL"))</f>
        <v>SUCURSAL</v>
      </c>
    </row>
    <row r="610" spans="1:20" ht="15.75" hidden="1" thickBot="1" x14ac:dyDescent="0.3">
      <c r="A610" s="33" t="s">
        <v>8791</v>
      </c>
      <c r="B610" s="38">
        <v>45583</v>
      </c>
      <c r="C610" s="2" t="s">
        <v>1</v>
      </c>
      <c r="D610" s="2" t="s">
        <v>0</v>
      </c>
      <c r="E610" s="2" t="s">
        <v>9791</v>
      </c>
      <c r="F610" s="2" t="s">
        <v>9792</v>
      </c>
      <c r="G610" s="32">
        <v>4091</v>
      </c>
      <c r="H610" s="36">
        <v>4091</v>
      </c>
      <c r="I610" s="37" t="s">
        <v>33</v>
      </c>
      <c r="J610" s="31" t="s">
        <v>4989</v>
      </c>
      <c r="K610" s="2">
        <v>0</v>
      </c>
      <c r="L610" s="2">
        <v>0</v>
      </c>
      <c r="M610" s="31">
        <v>67.97</v>
      </c>
      <c r="N610" s="2">
        <v>8.8361000000000001</v>
      </c>
      <c r="O610" s="2">
        <v>0</v>
      </c>
      <c r="P610" s="2">
        <v>0</v>
      </c>
      <c r="Q610" s="31">
        <v>76.806100000000001</v>
      </c>
      <c r="S610" s="2" t="s">
        <v>1</v>
      </c>
      <c r="T610" t="str">
        <f>IF(Tabla2[[#This Row],[SERIE ]]="22SD004C","BODEGA",IF(Tabla2[[#This Row],[SERIE ]]="21DS000T","CASA MATRIZ","SUCURSAL"))</f>
        <v>SUCURSAL</v>
      </c>
    </row>
    <row r="611" spans="1:20" ht="15.75" hidden="1" thickBot="1" x14ac:dyDescent="0.3">
      <c r="A611" s="33" t="s">
        <v>8791</v>
      </c>
      <c r="B611" s="38">
        <v>45583</v>
      </c>
      <c r="C611" s="2" t="s">
        <v>1</v>
      </c>
      <c r="D611" s="2" t="s">
        <v>0</v>
      </c>
      <c r="E611" s="2" t="s">
        <v>9791</v>
      </c>
      <c r="F611" s="2" t="s">
        <v>9792</v>
      </c>
      <c r="G611" s="32">
        <v>4090</v>
      </c>
      <c r="H611" s="36">
        <v>4090</v>
      </c>
      <c r="I611" s="37" t="s">
        <v>10794</v>
      </c>
      <c r="J611" s="31" t="s">
        <v>10795</v>
      </c>
      <c r="K611" s="2">
        <v>0</v>
      </c>
      <c r="L611" s="2">
        <v>0</v>
      </c>
      <c r="M611" s="31">
        <v>21.24</v>
      </c>
      <c r="N611" s="2">
        <v>2.7612000000000001</v>
      </c>
      <c r="O611" s="2">
        <v>0</v>
      </c>
      <c r="P611" s="2">
        <v>0</v>
      </c>
      <c r="Q611" s="31">
        <v>24.001199999999997</v>
      </c>
      <c r="S611" s="2" t="s">
        <v>1</v>
      </c>
      <c r="T611" t="str">
        <f>IF(Tabla2[[#This Row],[SERIE ]]="22SD004C","BODEGA",IF(Tabla2[[#This Row],[SERIE ]]="21DS000T","CASA MATRIZ","SUCURSAL"))</f>
        <v>SUCURSAL</v>
      </c>
    </row>
    <row r="612" spans="1:20" ht="15.75" hidden="1" thickBot="1" x14ac:dyDescent="0.3">
      <c r="A612" s="33" t="s">
        <v>8791</v>
      </c>
      <c r="B612" s="38">
        <v>45583</v>
      </c>
      <c r="C612" s="2" t="s">
        <v>1</v>
      </c>
      <c r="D612" s="2" t="s">
        <v>0</v>
      </c>
      <c r="E612" s="2" t="s">
        <v>9791</v>
      </c>
      <c r="F612" s="2" t="s">
        <v>9792</v>
      </c>
      <c r="G612" s="32">
        <v>4089</v>
      </c>
      <c r="H612" s="36">
        <v>4089</v>
      </c>
      <c r="I612" s="37" t="s">
        <v>9868</v>
      </c>
      <c r="J612" s="31" t="s">
        <v>9826</v>
      </c>
      <c r="K612" s="2">
        <v>0</v>
      </c>
      <c r="L612" s="2">
        <v>0</v>
      </c>
      <c r="M612" s="31">
        <v>215.18</v>
      </c>
      <c r="N612" s="2">
        <v>27.973400000000002</v>
      </c>
      <c r="O612" s="2">
        <v>0</v>
      </c>
      <c r="P612" s="2">
        <v>0</v>
      </c>
      <c r="Q612" s="31">
        <v>243.1534</v>
      </c>
      <c r="S612" s="2" t="s">
        <v>1</v>
      </c>
      <c r="T612" t="str">
        <f>IF(Tabla2[[#This Row],[SERIE ]]="22SD004C","BODEGA",IF(Tabla2[[#This Row],[SERIE ]]="21DS000T","CASA MATRIZ","SUCURSAL"))</f>
        <v>SUCURSAL</v>
      </c>
    </row>
    <row r="613" spans="1:20" ht="15.75" hidden="1" thickBot="1" x14ac:dyDescent="0.3">
      <c r="A613" s="33" t="s">
        <v>8791</v>
      </c>
      <c r="B613" s="38">
        <v>45583</v>
      </c>
      <c r="C613" s="2" t="s">
        <v>1</v>
      </c>
      <c r="D613" s="2" t="s">
        <v>0</v>
      </c>
      <c r="E613" s="2" t="s">
        <v>9791</v>
      </c>
      <c r="F613" s="2" t="s">
        <v>9792</v>
      </c>
      <c r="G613" s="32">
        <v>4088</v>
      </c>
      <c r="H613" s="36">
        <v>4088</v>
      </c>
      <c r="I613" s="37" t="s">
        <v>32</v>
      </c>
      <c r="J613" s="31" t="s">
        <v>4186</v>
      </c>
      <c r="K613" s="2">
        <v>0</v>
      </c>
      <c r="L613" s="2">
        <v>0</v>
      </c>
      <c r="M613" s="31">
        <v>37.17</v>
      </c>
      <c r="N613" s="2">
        <v>4.8321000000000005</v>
      </c>
      <c r="O613" s="2">
        <v>0</v>
      </c>
      <c r="P613" s="2">
        <v>0</v>
      </c>
      <c r="Q613" s="31">
        <v>42.002099999999999</v>
      </c>
      <c r="S613" s="2" t="s">
        <v>1</v>
      </c>
      <c r="T613" t="str">
        <f>IF(Tabla2[[#This Row],[SERIE ]]="22SD004C","BODEGA",IF(Tabla2[[#This Row],[SERIE ]]="21DS000T","CASA MATRIZ","SUCURSAL"))</f>
        <v>SUCURSAL</v>
      </c>
    </row>
    <row r="614" spans="1:20" ht="15.75" hidden="1" thickBot="1" x14ac:dyDescent="0.3">
      <c r="A614" s="33" t="s">
        <v>8791</v>
      </c>
      <c r="B614" s="38">
        <v>45583</v>
      </c>
      <c r="C614" s="2" t="s">
        <v>1</v>
      </c>
      <c r="D614" s="2" t="s">
        <v>0</v>
      </c>
      <c r="E614" s="2" t="s">
        <v>9791</v>
      </c>
      <c r="F614" s="2" t="s">
        <v>9792</v>
      </c>
      <c r="G614" s="32">
        <v>4087</v>
      </c>
      <c r="H614" s="36">
        <v>4087</v>
      </c>
      <c r="I614" s="37" t="s">
        <v>2391</v>
      </c>
      <c r="J614" s="31" t="s">
        <v>2392</v>
      </c>
      <c r="K614" s="2">
        <v>0</v>
      </c>
      <c r="L614" s="2">
        <v>0</v>
      </c>
      <c r="M614" s="31">
        <v>875</v>
      </c>
      <c r="N614" s="2">
        <v>113.75</v>
      </c>
      <c r="O614" s="2">
        <v>0</v>
      </c>
      <c r="P614" s="2">
        <v>0</v>
      </c>
      <c r="Q614" s="31">
        <v>988.75</v>
      </c>
      <c r="S614" s="2" t="s">
        <v>1</v>
      </c>
      <c r="T614" t="str">
        <f>IF(Tabla2[[#This Row],[SERIE ]]="22SD004C","BODEGA",IF(Tabla2[[#This Row],[SERIE ]]="21DS000T","CASA MATRIZ","SUCURSAL"))</f>
        <v>SUCURSAL</v>
      </c>
    </row>
    <row r="615" spans="1:20" ht="15.75" hidden="1" thickBot="1" x14ac:dyDescent="0.3">
      <c r="A615" s="33" t="s">
        <v>8791</v>
      </c>
      <c r="B615" s="38">
        <v>45583</v>
      </c>
      <c r="C615" s="2" t="s">
        <v>1</v>
      </c>
      <c r="D615" s="2" t="s">
        <v>0</v>
      </c>
      <c r="E615" s="2" t="s">
        <v>9791</v>
      </c>
      <c r="F615" s="2" t="s">
        <v>9792</v>
      </c>
      <c r="G615" s="32">
        <v>4086</v>
      </c>
      <c r="H615" s="36">
        <v>4086</v>
      </c>
      <c r="I615" s="37" t="s">
        <v>7473</v>
      </c>
      <c r="J615" s="31" t="s">
        <v>7472</v>
      </c>
      <c r="K615" s="2">
        <v>0</v>
      </c>
      <c r="L615" s="2">
        <v>0</v>
      </c>
      <c r="M615" s="31">
        <v>0</v>
      </c>
      <c r="N615" s="2">
        <v>0</v>
      </c>
      <c r="O615" s="2">
        <v>0</v>
      </c>
      <c r="P615" s="2">
        <v>0</v>
      </c>
      <c r="Q615" s="31">
        <v>0</v>
      </c>
      <c r="S615" s="2" t="s">
        <v>1</v>
      </c>
      <c r="T615" t="str">
        <f>IF(Tabla2[[#This Row],[SERIE ]]="22SD004C","BODEGA",IF(Tabla2[[#This Row],[SERIE ]]="21DS000T","CASA MATRIZ","SUCURSAL"))</f>
        <v>SUCURSAL</v>
      </c>
    </row>
    <row r="616" spans="1:20" ht="15.75" hidden="1" thickBot="1" x14ac:dyDescent="0.3">
      <c r="A616" s="33" t="s">
        <v>8791</v>
      </c>
      <c r="B616" s="38">
        <v>45583</v>
      </c>
      <c r="C616" s="2" t="s">
        <v>1</v>
      </c>
      <c r="D616" s="2" t="s">
        <v>0</v>
      </c>
      <c r="E616" s="2" t="s">
        <v>9791</v>
      </c>
      <c r="F616" s="2" t="s">
        <v>9792</v>
      </c>
      <c r="G616" s="32">
        <v>4085</v>
      </c>
      <c r="H616" s="36">
        <v>4085</v>
      </c>
      <c r="I616" s="37" t="s">
        <v>7473</v>
      </c>
      <c r="J616" s="31" t="s">
        <v>7472</v>
      </c>
      <c r="K616" s="2">
        <v>0</v>
      </c>
      <c r="L616" s="2">
        <v>0</v>
      </c>
      <c r="M616" s="31">
        <v>0</v>
      </c>
      <c r="N616" s="2">
        <v>0</v>
      </c>
      <c r="O616" s="2">
        <v>0</v>
      </c>
      <c r="P616" s="2">
        <v>0</v>
      </c>
      <c r="Q616" s="31">
        <v>0</v>
      </c>
      <c r="S616" s="2" t="s">
        <v>1</v>
      </c>
      <c r="T616" t="str">
        <f>IF(Tabla2[[#This Row],[SERIE ]]="22SD004C","BODEGA",IF(Tabla2[[#This Row],[SERIE ]]="21DS000T","CASA MATRIZ","SUCURSAL"))</f>
        <v>SUCURSAL</v>
      </c>
    </row>
    <row r="617" spans="1:20" ht="15.75" hidden="1" thickBot="1" x14ac:dyDescent="0.3">
      <c r="A617" s="33" t="s">
        <v>8791</v>
      </c>
      <c r="B617" s="38">
        <v>45582</v>
      </c>
      <c r="C617" s="2" t="s">
        <v>1</v>
      </c>
      <c r="D617" s="2" t="s">
        <v>0</v>
      </c>
      <c r="E617" s="2" t="s">
        <v>9791</v>
      </c>
      <c r="F617" s="2" t="s">
        <v>9792</v>
      </c>
      <c r="G617" s="32">
        <v>4084</v>
      </c>
      <c r="H617" s="36">
        <v>4084</v>
      </c>
      <c r="I617" s="37"/>
      <c r="J617" s="31" t="s">
        <v>10077</v>
      </c>
      <c r="K617" s="2">
        <v>0</v>
      </c>
      <c r="L617" s="2">
        <v>0</v>
      </c>
      <c r="M617" s="31">
        <v>7.52</v>
      </c>
      <c r="N617" s="2">
        <v>0.97760000000000002</v>
      </c>
      <c r="O617" s="2">
        <v>0</v>
      </c>
      <c r="P617" s="2">
        <v>0</v>
      </c>
      <c r="Q617" s="31">
        <v>8.4976000000000003</v>
      </c>
      <c r="R617" s="2" t="s">
        <v>10076</v>
      </c>
      <c r="S617" s="2" t="s">
        <v>1</v>
      </c>
      <c r="T617" t="str">
        <f>IF(Tabla2[[#This Row],[SERIE ]]="22SD004C","BODEGA",IF(Tabla2[[#This Row],[SERIE ]]="21DS000T","CASA MATRIZ","SUCURSAL"))</f>
        <v>SUCURSAL</v>
      </c>
    </row>
    <row r="618" spans="1:20" ht="15.75" hidden="1" thickBot="1" x14ac:dyDescent="0.3">
      <c r="A618" s="33" t="s">
        <v>8791</v>
      </c>
      <c r="B618" s="38">
        <v>45582</v>
      </c>
      <c r="C618" s="2" t="s">
        <v>1</v>
      </c>
      <c r="D618" s="2" t="s">
        <v>0</v>
      </c>
      <c r="E618" s="2" t="s">
        <v>9791</v>
      </c>
      <c r="F618" s="2" t="s">
        <v>9792</v>
      </c>
      <c r="G618" s="32">
        <v>4083</v>
      </c>
      <c r="H618" s="36">
        <v>4083</v>
      </c>
      <c r="I618" s="37" t="s">
        <v>9420</v>
      </c>
      <c r="J618" s="31" t="s">
        <v>9421</v>
      </c>
      <c r="K618" s="2">
        <v>0</v>
      </c>
      <c r="L618" s="2">
        <v>0</v>
      </c>
      <c r="M618" s="31">
        <v>240</v>
      </c>
      <c r="N618" s="2">
        <v>31.200000000000003</v>
      </c>
      <c r="O618" s="2">
        <v>0</v>
      </c>
      <c r="P618" s="2">
        <v>0</v>
      </c>
      <c r="Q618" s="31">
        <v>271.2</v>
      </c>
      <c r="S618" s="2" t="s">
        <v>1</v>
      </c>
      <c r="T618" t="str">
        <f>IF(Tabla2[[#This Row],[SERIE ]]="22SD004C","BODEGA",IF(Tabla2[[#This Row],[SERIE ]]="21DS000T","CASA MATRIZ","SUCURSAL"))</f>
        <v>SUCURSAL</v>
      </c>
    </row>
    <row r="619" spans="1:20" ht="15.75" hidden="1" thickBot="1" x14ac:dyDescent="0.3">
      <c r="A619" s="33" t="s">
        <v>8791</v>
      </c>
      <c r="B619" s="38">
        <v>45582</v>
      </c>
      <c r="C619" s="2" t="s">
        <v>1</v>
      </c>
      <c r="D619" s="2" t="s">
        <v>0</v>
      </c>
      <c r="E619" s="2" t="s">
        <v>9791</v>
      </c>
      <c r="F619" s="2" t="s">
        <v>9792</v>
      </c>
      <c r="G619" s="32">
        <v>4082</v>
      </c>
      <c r="H619" s="36">
        <v>4082</v>
      </c>
      <c r="I619" s="37" t="s">
        <v>9918</v>
      </c>
      <c r="J619" s="31" t="s">
        <v>9919</v>
      </c>
      <c r="K619" s="2">
        <v>0</v>
      </c>
      <c r="L619" s="2">
        <v>0</v>
      </c>
      <c r="M619" s="31">
        <v>100</v>
      </c>
      <c r="N619" s="2">
        <v>13</v>
      </c>
      <c r="O619" s="2">
        <v>0</v>
      </c>
      <c r="P619" s="2">
        <v>0</v>
      </c>
      <c r="Q619" s="31">
        <v>113</v>
      </c>
      <c r="S619" s="2" t="s">
        <v>1</v>
      </c>
      <c r="T619" t="str">
        <f>IF(Tabla2[[#This Row],[SERIE ]]="22SD004C","BODEGA",IF(Tabla2[[#This Row],[SERIE ]]="21DS000T","CASA MATRIZ","SUCURSAL"))</f>
        <v>SUCURSAL</v>
      </c>
    </row>
    <row r="620" spans="1:20" ht="15.75" hidden="1" thickBot="1" x14ac:dyDescent="0.3">
      <c r="A620" s="33" t="s">
        <v>8791</v>
      </c>
      <c r="B620" s="38">
        <v>45582</v>
      </c>
      <c r="C620" s="2" t="s">
        <v>1</v>
      </c>
      <c r="D620" s="2" t="s">
        <v>0</v>
      </c>
      <c r="E620" s="2" t="s">
        <v>9791</v>
      </c>
      <c r="F620" s="2" t="s">
        <v>9792</v>
      </c>
      <c r="G620" s="32">
        <v>4081</v>
      </c>
      <c r="H620" s="36">
        <v>4081</v>
      </c>
      <c r="I620" s="37" t="s">
        <v>9918</v>
      </c>
      <c r="J620" s="31" t="s">
        <v>9919</v>
      </c>
      <c r="K620" s="2">
        <v>0</v>
      </c>
      <c r="L620" s="2">
        <v>0</v>
      </c>
      <c r="M620" s="31">
        <v>100</v>
      </c>
      <c r="N620" s="2">
        <v>13</v>
      </c>
      <c r="O620" s="2">
        <v>0</v>
      </c>
      <c r="P620" s="2">
        <v>0</v>
      </c>
      <c r="Q620" s="31">
        <v>113</v>
      </c>
      <c r="S620" s="2" t="s">
        <v>1</v>
      </c>
      <c r="T620" t="str">
        <f>IF(Tabla2[[#This Row],[SERIE ]]="22SD004C","BODEGA",IF(Tabla2[[#This Row],[SERIE ]]="21DS000T","CASA MATRIZ","SUCURSAL"))</f>
        <v>SUCURSAL</v>
      </c>
    </row>
    <row r="621" spans="1:20" ht="15.75" hidden="1" thickBot="1" x14ac:dyDescent="0.3">
      <c r="A621" s="33" t="s">
        <v>8791</v>
      </c>
      <c r="B621" s="38">
        <v>45582</v>
      </c>
      <c r="C621" s="2" t="s">
        <v>1</v>
      </c>
      <c r="D621" s="2" t="s">
        <v>0</v>
      </c>
      <c r="E621" s="2" t="s">
        <v>9791</v>
      </c>
      <c r="F621" s="2" t="s">
        <v>9792</v>
      </c>
      <c r="G621" s="32">
        <v>4080</v>
      </c>
      <c r="H621" s="36">
        <v>4080</v>
      </c>
      <c r="I621" s="37" t="s">
        <v>49</v>
      </c>
      <c r="J621" s="31" t="s">
        <v>2228</v>
      </c>
      <c r="K621" s="2">
        <v>0</v>
      </c>
      <c r="L621" s="2">
        <v>0</v>
      </c>
      <c r="M621" s="31">
        <v>450</v>
      </c>
      <c r="N621" s="2">
        <v>58.5</v>
      </c>
      <c r="O621" s="2">
        <v>0</v>
      </c>
      <c r="P621" s="2">
        <v>0</v>
      </c>
      <c r="Q621" s="31">
        <v>508.5</v>
      </c>
      <c r="S621" s="2" t="s">
        <v>1</v>
      </c>
      <c r="T621" t="str">
        <f>IF(Tabla2[[#This Row],[SERIE ]]="22SD004C","BODEGA",IF(Tabla2[[#This Row],[SERIE ]]="21DS000T","CASA MATRIZ","SUCURSAL"))</f>
        <v>SUCURSAL</v>
      </c>
    </row>
    <row r="622" spans="1:20" ht="15.75" hidden="1" thickBot="1" x14ac:dyDescent="0.3">
      <c r="A622" s="33" t="s">
        <v>8791</v>
      </c>
      <c r="B622" s="38">
        <v>45581</v>
      </c>
      <c r="C622" s="2" t="s">
        <v>1</v>
      </c>
      <c r="D622" s="2" t="s">
        <v>0</v>
      </c>
      <c r="E622" s="2" t="s">
        <v>9791</v>
      </c>
      <c r="F622" s="2" t="s">
        <v>9792</v>
      </c>
      <c r="G622" s="32">
        <v>4079</v>
      </c>
      <c r="H622" s="36">
        <v>4079</v>
      </c>
      <c r="I622" s="37" t="s">
        <v>46</v>
      </c>
      <c r="J622" s="31" t="s">
        <v>6010</v>
      </c>
      <c r="K622" s="2">
        <v>0</v>
      </c>
      <c r="L622" s="2">
        <v>0</v>
      </c>
      <c r="M622" s="31">
        <v>22.12</v>
      </c>
      <c r="N622" s="2">
        <v>2.8756000000000004</v>
      </c>
      <c r="O622" s="2">
        <v>0</v>
      </c>
      <c r="P622" s="2">
        <v>0</v>
      </c>
      <c r="Q622" s="31">
        <v>24.995600000000003</v>
      </c>
      <c r="S622" s="2" t="s">
        <v>1</v>
      </c>
      <c r="T622" t="str">
        <f>IF(Tabla2[[#This Row],[SERIE ]]="22SD004C","BODEGA",IF(Tabla2[[#This Row],[SERIE ]]="21DS000T","CASA MATRIZ","SUCURSAL"))</f>
        <v>SUCURSAL</v>
      </c>
    </row>
    <row r="623" spans="1:20" ht="15.75" hidden="1" thickBot="1" x14ac:dyDescent="0.3">
      <c r="A623" s="33" t="s">
        <v>8791</v>
      </c>
      <c r="B623" s="38">
        <v>45581</v>
      </c>
      <c r="C623" s="2" t="s">
        <v>1</v>
      </c>
      <c r="D623" s="2" t="s">
        <v>0</v>
      </c>
      <c r="E623" s="2" t="s">
        <v>9791</v>
      </c>
      <c r="F623" s="2" t="s">
        <v>9792</v>
      </c>
      <c r="G623" s="32">
        <v>4078</v>
      </c>
      <c r="H623" s="36">
        <v>4078</v>
      </c>
      <c r="I623" s="37" t="s">
        <v>6281</v>
      </c>
      <c r="J623" s="31" t="s">
        <v>6282</v>
      </c>
      <c r="K623" s="2">
        <v>0</v>
      </c>
      <c r="L623" s="2">
        <v>0</v>
      </c>
      <c r="M623" s="31">
        <v>9.73</v>
      </c>
      <c r="N623" s="2">
        <v>1.2649000000000001</v>
      </c>
      <c r="O623" s="2">
        <v>0</v>
      </c>
      <c r="P623" s="2">
        <v>0</v>
      </c>
      <c r="Q623" s="31">
        <v>10.994900000000001</v>
      </c>
      <c r="S623" s="2" t="s">
        <v>1</v>
      </c>
      <c r="T623" t="str">
        <f>IF(Tabla2[[#This Row],[SERIE ]]="22SD004C","BODEGA",IF(Tabla2[[#This Row],[SERIE ]]="21DS000T","CASA MATRIZ","SUCURSAL"))</f>
        <v>SUCURSAL</v>
      </c>
    </row>
    <row r="624" spans="1:20" ht="15.75" hidden="1" thickBot="1" x14ac:dyDescent="0.3">
      <c r="A624" s="33" t="s">
        <v>8791</v>
      </c>
      <c r="B624" s="38">
        <v>45581</v>
      </c>
      <c r="C624" s="2" t="s">
        <v>1</v>
      </c>
      <c r="D624" s="2" t="s">
        <v>0</v>
      </c>
      <c r="E624" s="2" t="s">
        <v>9791</v>
      </c>
      <c r="F624" s="2" t="s">
        <v>9792</v>
      </c>
      <c r="G624" s="32">
        <v>4077</v>
      </c>
      <c r="H624" s="36">
        <v>4077</v>
      </c>
      <c r="I624" s="37" t="s">
        <v>9914</v>
      </c>
      <c r="J624" s="31" t="s">
        <v>9915</v>
      </c>
      <c r="K624" s="2">
        <v>0</v>
      </c>
      <c r="L624" s="2">
        <v>0</v>
      </c>
      <c r="M624" s="31">
        <v>30</v>
      </c>
      <c r="N624" s="2">
        <v>3.9000000000000004</v>
      </c>
      <c r="O624" s="2">
        <v>0</v>
      </c>
      <c r="P624" s="2">
        <v>0</v>
      </c>
      <c r="Q624" s="31">
        <v>33.9</v>
      </c>
      <c r="S624" s="2" t="s">
        <v>1</v>
      </c>
      <c r="T624" t="str">
        <f>IF(Tabla2[[#This Row],[SERIE ]]="22SD004C","BODEGA",IF(Tabla2[[#This Row],[SERIE ]]="21DS000T","CASA MATRIZ","SUCURSAL"))</f>
        <v>SUCURSAL</v>
      </c>
    </row>
    <row r="625" spans="1:20" ht="15.75" hidden="1" thickBot="1" x14ac:dyDescent="0.3">
      <c r="A625" s="33" t="s">
        <v>8791</v>
      </c>
      <c r="B625" s="38">
        <v>45581</v>
      </c>
      <c r="C625" s="2" t="s">
        <v>1</v>
      </c>
      <c r="D625" s="2" t="s">
        <v>0</v>
      </c>
      <c r="E625" s="2" t="s">
        <v>9791</v>
      </c>
      <c r="F625" s="2" t="s">
        <v>9792</v>
      </c>
      <c r="G625" s="32">
        <v>4076</v>
      </c>
      <c r="H625" s="36">
        <v>4076</v>
      </c>
      <c r="I625" s="37" t="s">
        <v>7473</v>
      </c>
      <c r="J625" s="31" t="s">
        <v>7472</v>
      </c>
      <c r="K625" s="2">
        <v>0</v>
      </c>
      <c r="L625" s="2">
        <v>0</v>
      </c>
      <c r="M625" s="31">
        <v>0</v>
      </c>
      <c r="N625" s="2">
        <v>0</v>
      </c>
      <c r="O625" s="2">
        <v>0</v>
      </c>
      <c r="P625" s="2">
        <v>0</v>
      </c>
      <c r="Q625" s="31">
        <v>0</v>
      </c>
      <c r="S625" s="2" t="s">
        <v>1</v>
      </c>
      <c r="T625" t="str">
        <f>IF(Tabla2[[#This Row],[SERIE ]]="22SD004C","BODEGA",IF(Tabla2[[#This Row],[SERIE ]]="21DS000T","CASA MATRIZ","SUCURSAL"))</f>
        <v>SUCURSAL</v>
      </c>
    </row>
    <row r="626" spans="1:20" ht="15.75" hidden="1" thickBot="1" x14ac:dyDescent="0.3">
      <c r="A626" s="33" t="s">
        <v>8791</v>
      </c>
      <c r="B626" s="38">
        <v>45581</v>
      </c>
      <c r="C626" s="2" t="s">
        <v>1</v>
      </c>
      <c r="D626" s="2" t="s">
        <v>0</v>
      </c>
      <c r="E626" s="2" t="s">
        <v>9791</v>
      </c>
      <c r="F626" s="2" t="s">
        <v>9792</v>
      </c>
      <c r="G626" s="32">
        <v>4075</v>
      </c>
      <c r="H626" s="36">
        <v>4075</v>
      </c>
      <c r="I626" s="37" t="s">
        <v>42</v>
      </c>
      <c r="J626" s="31" t="s">
        <v>3310</v>
      </c>
      <c r="K626" s="2">
        <v>0</v>
      </c>
      <c r="L626" s="2">
        <v>0</v>
      </c>
      <c r="M626" s="31">
        <v>85</v>
      </c>
      <c r="N626" s="2">
        <v>11.05</v>
      </c>
      <c r="O626" s="2">
        <v>0</v>
      </c>
      <c r="P626" s="2">
        <v>0</v>
      </c>
      <c r="Q626" s="31">
        <v>96.05</v>
      </c>
      <c r="S626" s="2" t="s">
        <v>1</v>
      </c>
      <c r="T626" t="str">
        <f>IF(Tabla2[[#This Row],[SERIE ]]="22SD004C","BODEGA",IF(Tabla2[[#This Row],[SERIE ]]="21DS000T","CASA MATRIZ","SUCURSAL"))</f>
        <v>SUCURSAL</v>
      </c>
    </row>
    <row r="627" spans="1:20" ht="15.75" hidden="1" thickBot="1" x14ac:dyDescent="0.3">
      <c r="A627" s="33" t="s">
        <v>8791</v>
      </c>
      <c r="B627" s="38">
        <v>45581</v>
      </c>
      <c r="C627" s="2" t="s">
        <v>1</v>
      </c>
      <c r="D627" s="2" t="s">
        <v>0</v>
      </c>
      <c r="E627" s="2" t="s">
        <v>9791</v>
      </c>
      <c r="F627" s="2" t="s">
        <v>9792</v>
      </c>
      <c r="G627" s="32">
        <v>4074</v>
      </c>
      <c r="H627" s="36">
        <v>4074</v>
      </c>
      <c r="I627" s="37" t="s">
        <v>47</v>
      </c>
      <c r="J627" s="31" t="s">
        <v>2808</v>
      </c>
      <c r="K627" s="2">
        <v>0</v>
      </c>
      <c r="L627" s="2">
        <v>0</v>
      </c>
      <c r="M627" s="31">
        <v>2030</v>
      </c>
      <c r="N627" s="2">
        <v>263.90000000000003</v>
      </c>
      <c r="O627" s="2">
        <v>0</v>
      </c>
      <c r="P627" s="2">
        <v>0</v>
      </c>
      <c r="Q627" s="31">
        <v>2293.9</v>
      </c>
      <c r="S627" s="2" t="s">
        <v>1</v>
      </c>
      <c r="T627" t="str">
        <f>IF(Tabla2[[#This Row],[SERIE ]]="22SD004C","BODEGA",IF(Tabla2[[#This Row],[SERIE ]]="21DS000T","CASA MATRIZ","SUCURSAL"))</f>
        <v>SUCURSAL</v>
      </c>
    </row>
    <row r="628" spans="1:20" ht="15.75" hidden="1" thickBot="1" x14ac:dyDescent="0.3">
      <c r="A628" s="33" t="s">
        <v>8791</v>
      </c>
      <c r="B628" s="38">
        <v>45580</v>
      </c>
      <c r="C628" s="2" t="s">
        <v>1</v>
      </c>
      <c r="D628" s="2" t="s">
        <v>0</v>
      </c>
      <c r="E628" s="2" t="s">
        <v>9791</v>
      </c>
      <c r="F628" s="2" t="s">
        <v>9792</v>
      </c>
      <c r="G628" s="32">
        <v>4073</v>
      </c>
      <c r="H628" s="36">
        <v>4073</v>
      </c>
      <c r="I628" s="37"/>
      <c r="J628" s="31" t="s">
        <v>11062</v>
      </c>
      <c r="K628" s="2">
        <v>0</v>
      </c>
      <c r="L628" s="2">
        <v>0</v>
      </c>
      <c r="M628" s="31">
        <v>30.53</v>
      </c>
      <c r="N628" s="2">
        <v>3.9689000000000001</v>
      </c>
      <c r="O628" s="2">
        <v>0</v>
      </c>
      <c r="P628" s="2">
        <v>0</v>
      </c>
      <c r="Q628" s="31">
        <v>34.498899999999999</v>
      </c>
      <c r="R628" s="2" t="s">
        <v>11061</v>
      </c>
      <c r="S628" s="2" t="s">
        <v>1</v>
      </c>
      <c r="T628" t="str">
        <f>IF(Tabla2[[#This Row],[SERIE ]]="22SD004C","BODEGA",IF(Tabla2[[#This Row],[SERIE ]]="21DS000T","CASA MATRIZ","SUCURSAL"))</f>
        <v>SUCURSAL</v>
      </c>
    </row>
    <row r="629" spans="1:20" ht="15.75" hidden="1" thickBot="1" x14ac:dyDescent="0.3">
      <c r="A629" s="33" t="s">
        <v>8791</v>
      </c>
      <c r="B629" s="38">
        <v>45580</v>
      </c>
      <c r="C629" s="2" t="s">
        <v>1</v>
      </c>
      <c r="D629" s="2" t="s">
        <v>0</v>
      </c>
      <c r="E629" s="2" t="s">
        <v>9791</v>
      </c>
      <c r="F629" s="2" t="s">
        <v>9792</v>
      </c>
      <c r="G629" s="32">
        <v>4072</v>
      </c>
      <c r="H629" s="36">
        <v>4072</v>
      </c>
      <c r="I629" s="37" t="s">
        <v>9420</v>
      </c>
      <c r="J629" s="31" t="s">
        <v>9421</v>
      </c>
      <c r="K629" s="2">
        <v>0</v>
      </c>
      <c r="L629" s="2">
        <v>0</v>
      </c>
      <c r="M629" s="31">
        <v>12</v>
      </c>
      <c r="N629" s="2">
        <v>1.56</v>
      </c>
      <c r="O629" s="2">
        <v>0</v>
      </c>
      <c r="P629" s="2">
        <v>0</v>
      </c>
      <c r="Q629" s="31">
        <v>13.56</v>
      </c>
      <c r="S629" s="2" t="s">
        <v>1</v>
      </c>
      <c r="T629" t="str">
        <f>IF(Tabla2[[#This Row],[SERIE ]]="22SD004C","BODEGA",IF(Tabla2[[#This Row],[SERIE ]]="21DS000T","CASA MATRIZ","SUCURSAL"))</f>
        <v>SUCURSAL</v>
      </c>
    </row>
    <row r="630" spans="1:20" ht="15.75" hidden="1" thickBot="1" x14ac:dyDescent="0.3">
      <c r="A630" s="33" t="s">
        <v>8791</v>
      </c>
      <c r="B630" s="38">
        <v>45580</v>
      </c>
      <c r="C630" s="2" t="s">
        <v>1</v>
      </c>
      <c r="D630" s="2" t="s">
        <v>0</v>
      </c>
      <c r="E630" s="2" t="s">
        <v>9791</v>
      </c>
      <c r="F630" s="2" t="s">
        <v>9792</v>
      </c>
      <c r="G630" s="32">
        <v>4071</v>
      </c>
      <c r="H630" s="36">
        <v>4071</v>
      </c>
      <c r="I630" s="37" t="s">
        <v>9961</v>
      </c>
      <c r="J630" s="31" t="s">
        <v>9944</v>
      </c>
      <c r="K630" s="2">
        <v>0</v>
      </c>
      <c r="L630" s="2">
        <v>0</v>
      </c>
      <c r="M630" s="31">
        <v>8.85</v>
      </c>
      <c r="N630" s="2">
        <v>1.1505000000000001</v>
      </c>
      <c r="O630" s="2">
        <v>0</v>
      </c>
      <c r="P630" s="2">
        <v>0</v>
      </c>
      <c r="Q630" s="31">
        <v>10.000499999999999</v>
      </c>
      <c r="S630" s="2" t="s">
        <v>1</v>
      </c>
      <c r="T630" t="str">
        <f>IF(Tabla2[[#This Row],[SERIE ]]="22SD004C","BODEGA",IF(Tabla2[[#This Row],[SERIE ]]="21DS000T","CASA MATRIZ","SUCURSAL"))</f>
        <v>SUCURSAL</v>
      </c>
    </row>
    <row r="631" spans="1:20" ht="15.75" hidden="1" thickBot="1" x14ac:dyDescent="0.3">
      <c r="A631" s="33" t="s">
        <v>8791</v>
      </c>
      <c r="B631" s="38">
        <v>45580</v>
      </c>
      <c r="C631" s="2" t="s">
        <v>1</v>
      </c>
      <c r="D631" s="2" t="s">
        <v>0</v>
      </c>
      <c r="E631" s="2" t="s">
        <v>9791</v>
      </c>
      <c r="F631" s="2" t="s">
        <v>9792</v>
      </c>
      <c r="G631" s="32">
        <v>4070</v>
      </c>
      <c r="H631" s="36">
        <v>4070</v>
      </c>
      <c r="I631" s="37" t="s">
        <v>9961</v>
      </c>
      <c r="J631" s="31" t="s">
        <v>9944</v>
      </c>
      <c r="K631" s="2">
        <v>0</v>
      </c>
      <c r="L631" s="2">
        <v>0</v>
      </c>
      <c r="M631" s="31">
        <v>6.19</v>
      </c>
      <c r="N631" s="2">
        <v>0.80470000000000008</v>
      </c>
      <c r="O631" s="2">
        <v>0</v>
      </c>
      <c r="P631" s="2">
        <v>0</v>
      </c>
      <c r="Q631" s="31">
        <v>6.9947000000000008</v>
      </c>
      <c r="S631" s="2" t="s">
        <v>1</v>
      </c>
      <c r="T631" t="str">
        <f>IF(Tabla2[[#This Row],[SERIE ]]="22SD004C","BODEGA",IF(Tabla2[[#This Row],[SERIE ]]="21DS000T","CASA MATRIZ","SUCURSAL"))</f>
        <v>SUCURSAL</v>
      </c>
    </row>
    <row r="632" spans="1:20" ht="15.75" hidden="1" thickBot="1" x14ac:dyDescent="0.3">
      <c r="A632" s="33" t="s">
        <v>8791</v>
      </c>
      <c r="B632" s="38">
        <v>45580</v>
      </c>
      <c r="C632" s="2" t="s">
        <v>1</v>
      </c>
      <c r="D632" s="2" t="s">
        <v>0</v>
      </c>
      <c r="E632" s="2" t="s">
        <v>9791</v>
      </c>
      <c r="F632" s="2" t="s">
        <v>9792</v>
      </c>
      <c r="G632" s="32">
        <v>4069</v>
      </c>
      <c r="H632" s="36">
        <v>4069</v>
      </c>
      <c r="I632" s="37" t="s">
        <v>11055</v>
      </c>
      <c r="J632" s="31" t="s">
        <v>11056</v>
      </c>
      <c r="K632" s="2">
        <v>0</v>
      </c>
      <c r="L632" s="2">
        <v>0</v>
      </c>
      <c r="M632" s="31">
        <v>19.47</v>
      </c>
      <c r="N632" s="2">
        <v>2.5310999999999999</v>
      </c>
      <c r="O632" s="2">
        <v>0</v>
      </c>
      <c r="P632" s="2">
        <v>0</v>
      </c>
      <c r="Q632" s="31">
        <v>22.001099999999997</v>
      </c>
      <c r="S632" s="2" t="s">
        <v>1</v>
      </c>
      <c r="T632" t="str">
        <f>IF(Tabla2[[#This Row],[SERIE ]]="22SD004C","BODEGA",IF(Tabla2[[#This Row],[SERIE ]]="21DS000T","CASA MATRIZ","SUCURSAL"))</f>
        <v>SUCURSAL</v>
      </c>
    </row>
    <row r="633" spans="1:20" ht="15.75" hidden="1" thickBot="1" x14ac:dyDescent="0.3">
      <c r="A633" s="33" t="s">
        <v>8791</v>
      </c>
      <c r="B633" s="38">
        <v>45580</v>
      </c>
      <c r="C633" s="2" t="s">
        <v>1</v>
      </c>
      <c r="D633" s="2" t="s">
        <v>0</v>
      </c>
      <c r="E633" s="2" t="s">
        <v>9791</v>
      </c>
      <c r="F633" s="2" t="s">
        <v>9792</v>
      </c>
      <c r="G633" s="32">
        <v>4068</v>
      </c>
      <c r="H633" s="36">
        <v>4068</v>
      </c>
      <c r="I633" s="37" t="s">
        <v>11055</v>
      </c>
      <c r="J633" s="31" t="s">
        <v>11056</v>
      </c>
      <c r="K633" s="2">
        <v>0</v>
      </c>
      <c r="L633" s="2">
        <v>0</v>
      </c>
      <c r="M633" s="31">
        <v>30.97</v>
      </c>
      <c r="N633" s="2">
        <v>4.0260999999999996</v>
      </c>
      <c r="O633" s="2">
        <v>0</v>
      </c>
      <c r="P633" s="2">
        <v>0</v>
      </c>
      <c r="Q633" s="31">
        <v>34.996099999999998</v>
      </c>
      <c r="S633" s="2" t="s">
        <v>1</v>
      </c>
      <c r="T633" t="str">
        <f>IF(Tabla2[[#This Row],[SERIE ]]="22SD004C","BODEGA",IF(Tabla2[[#This Row],[SERIE ]]="21DS000T","CASA MATRIZ","SUCURSAL"))</f>
        <v>SUCURSAL</v>
      </c>
    </row>
    <row r="634" spans="1:20" ht="15.75" hidden="1" thickBot="1" x14ac:dyDescent="0.3">
      <c r="A634" s="33" t="s">
        <v>8791</v>
      </c>
      <c r="B634" s="38">
        <v>45580</v>
      </c>
      <c r="C634" s="2" t="s">
        <v>1</v>
      </c>
      <c r="D634" s="2" t="s">
        <v>0</v>
      </c>
      <c r="E634" s="2" t="s">
        <v>9791</v>
      </c>
      <c r="F634" s="2" t="s">
        <v>9792</v>
      </c>
      <c r="G634" s="32">
        <v>4067</v>
      </c>
      <c r="H634" s="36">
        <v>4067</v>
      </c>
      <c r="I634" s="37" t="s">
        <v>10271</v>
      </c>
      <c r="J634" s="31" t="s">
        <v>10272</v>
      </c>
      <c r="K634" s="2">
        <v>0</v>
      </c>
      <c r="L634" s="2">
        <v>0</v>
      </c>
      <c r="M634" s="31">
        <v>20</v>
      </c>
      <c r="N634" s="2">
        <v>2.6</v>
      </c>
      <c r="O634" s="2">
        <v>0</v>
      </c>
      <c r="P634" s="2">
        <v>0</v>
      </c>
      <c r="Q634" s="31">
        <v>22.6</v>
      </c>
      <c r="S634" s="2" t="s">
        <v>1</v>
      </c>
      <c r="T634" t="str">
        <f>IF(Tabla2[[#This Row],[SERIE ]]="22SD004C","BODEGA",IF(Tabla2[[#This Row],[SERIE ]]="21DS000T","CASA MATRIZ","SUCURSAL"))</f>
        <v>SUCURSAL</v>
      </c>
    </row>
    <row r="635" spans="1:20" ht="15.75" hidden="1" thickBot="1" x14ac:dyDescent="0.3">
      <c r="A635" s="33" t="s">
        <v>8791</v>
      </c>
      <c r="B635" s="38">
        <v>45580</v>
      </c>
      <c r="C635" s="2" t="s">
        <v>1</v>
      </c>
      <c r="D635" s="2" t="s">
        <v>0</v>
      </c>
      <c r="E635" s="2" t="s">
        <v>9791</v>
      </c>
      <c r="F635" s="2" t="s">
        <v>9792</v>
      </c>
      <c r="G635" s="32">
        <v>4066</v>
      </c>
      <c r="H635" s="36">
        <v>4066</v>
      </c>
      <c r="I635" s="37" t="s">
        <v>10271</v>
      </c>
      <c r="J635" s="31" t="s">
        <v>10272</v>
      </c>
      <c r="K635" s="2">
        <v>0</v>
      </c>
      <c r="L635" s="2">
        <v>0</v>
      </c>
      <c r="M635" s="31">
        <v>7.08</v>
      </c>
      <c r="N635" s="2">
        <v>0.9204</v>
      </c>
      <c r="O635" s="2">
        <v>0</v>
      </c>
      <c r="P635" s="2">
        <v>0</v>
      </c>
      <c r="Q635" s="31">
        <v>8.0004000000000008</v>
      </c>
      <c r="S635" s="2" t="s">
        <v>1</v>
      </c>
      <c r="T635" t="str">
        <f>IF(Tabla2[[#This Row],[SERIE ]]="22SD004C","BODEGA",IF(Tabla2[[#This Row],[SERIE ]]="21DS000T","CASA MATRIZ","SUCURSAL"))</f>
        <v>SUCURSAL</v>
      </c>
    </row>
    <row r="636" spans="1:20" ht="15.75" hidden="1" thickBot="1" x14ac:dyDescent="0.3">
      <c r="A636" s="33" t="s">
        <v>8791</v>
      </c>
      <c r="B636" s="38">
        <v>45580</v>
      </c>
      <c r="C636" s="2" t="s">
        <v>1</v>
      </c>
      <c r="D636" s="2" t="s">
        <v>0</v>
      </c>
      <c r="E636" s="2" t="s">
        <v>9791</v>
      </c>
      <c r="F636" s="2" t="s">
        <v>9792</v>
      </c>
      <c r="G636" s="32">
        <v>4065</v>
      </c>
      <c r="H636" s="36">
        <v>4065</v>
      </c>
      <c r="I636" s="37" t="s">
        <v>7473</v>
      </c>
      <c r="J636" s="31" t="s">
        <v>7472</v>
      </c>
      <c r="K636" s="2">
        <v>0</v>
      </c>
      <c r="L636" s="2">
        <v>0</v>
      </c>
      <c r="M636" s="31">
        <v>0</v>
      </c>
      <c r="N636" s="2">
        <v>0</v>
      </c>
      <c r="O636" s="2">
        <v>0</v>
      </c>
      <c r="P636" s="2">
        <v>0</v>
      </c>
      <c r="Q636" s="31">
        <v>0</v>
      </c>
      <c r="S636" s="2" t="s">
        <v>1</v>
      </c>
      <c r="T636" t="str">
        <f>IF(Tabla2[[#This Row],[SERIE ]]="22SD004C","BODEGA",IF(Tabla2[[#This Row],[SERIE ]]="21DS000T","CASA MATRIZ","SUCURSAL"))</f>
        <v>SUCURSAL</v>
      </c>
    </row>
    <row r="637" spans="1:20" ht="15.75" hidden="1" thickBot="1" x14ac:dyDescent="0.3">
      <c r="A637" s="33" t="s">
        <v>8791</v>
      </c>
      <c r="B637" s="38">
        <v>45579</v>
      </c>
      <c r="C637" s="2" t="s">
        <v>1</v>
      </c>
      <c r="D637" s="2" t="s">
        <v>0</v>
      </c>
      <c r="E637" s="2" t="s">
        <v>9791</v>
      </c>
      <c r="F637" s="2" t="s">
        <v>9792</v>
      </c>
      <c r="G637" s="32">
        <v>4064</v>
      </c>
      <c r="H637" s="36">
        <v>4064</v>
      </c>
      <c r="I637" s="37" t="s">
        <v>10070</v>
      </c>
      <c r="J637" s="31" t="s">
        <v>10071</v>
      </c>
      <c r="K637" s="2">
        <v>0</v>
      </c>
      <c r="L637" s="2">
        <v>0</v>
      </c>
      <c r="M637" s="31">
        <v>5</v>
      </c>
      <c r="N637" s="2">
        <v>0.65</v>
      </c>
      <c r="O637" s="2">
        <v>0</v>
      </c>
      <c r="P637" s="2">
        <v>0</v>
      </c>
      <c r="Q637" s="31">
        <v>5.65</v>
      </c>
      <c r="S637" s="2" t="s">
        <v>1</v>
      </c>
      <c r="T637" t="str">
        <f>IF(Tabla2[[#This Row],[SERIE ]]="22SD004C","BODEGA",IF(Tabla2[[#This Row],[SERIE ]]="21DS000T","CASA MATRIZ","SUCURSAL"))</f>
        <v>SUCURSAL</v>
      </c>
    </row>
    <row r="638" spans="1:20" ht="15.75" hidden="1" thickBot="1" x14ac:dyDescent="0.3">
      <c r="A638" s="33" t="s">
        <v>8791</v>
      </c>
      <c r="B638" s="38">
        <v>45579</v>
      </c>
      <c r="C638" s="2" t="s">
        <v>1</v>
      </c>
      <c r="D638" s="2" t="s">
        <v>0</v>
      </c>
      <c r="E638" s="2" t="s">
        <v>9791</v>
      </c>
      <c r="F638" s="2" t="s">
        <v>9792</v>
      </c>
      <c r="G638" s="32">
        <v>4063</v>
      </c>
      <c r="H638" s="36">
        <v>4063</v>
      </c>
      <c r="I638" s="37" t="s">
        <v>9891</v>
      </c>
      <c r="J638" s="31" t="s">
        <v>9892</v>
      </c>
      <c r="K638" s="2">
        <v>0</v>
      </c>
      <c r="L638" s="2">
        <v>0</v>
      </c>
      <c r="M638" s="31">
        <v>7.08</v>
      </c>
      <c r="N638" s="2">
        <v>0.9204</v>
      </c>
      <c r="O638" s="2">
        <v>0</v>
      </c>
      <c r="P638" s="2">
        <v>0</v>
      </c>
      <c r="Q638" s="31">
        <v>8.0004000000000008</v>
      </c>
      <c r="S638" s="2" t="s">
        <v>1</v>
      </c>
      <c r="T638" t="str">
        <f>IF(Tabla2[[#This Row],[SERIE ]]="22SD004C","BODEGA",IF(Tabla2[[#This Row],[SERIE ]]="21DS000T","CASA MATRIZ","SUCURSAL"))</f>
        <v>SUCURSAL</v>
      </c>
    </row>
    <row r="639" spans="1:20" ht="15.75" hidden="1" thickBot="1" x14ac:dyDescent="0.3">
      <c r="A639" s="33" t="s">
        <v>8791</v>
      </c>
      <c r="B639" s="38">
        <v>45579</v>
      </c>
      <c r="C639" s="2" t="s">
        <v>1</v>
      </c>
      <c r="D639" s="2" t="s">
        <v>0</v>
      </c>
      <c r="E639" s="2" t="s">
        <v>9791</v>
      </c>
      <c r="F639" s="2" t="s">
        <v>9792</v>
      </c>
      <c r="G639" s="32">
        <v>4062</v>
      </c>
      <c r="H639" s="36">
        <v>4062</v>
      </c>
      <c r="I639" s="37"/>
      <c r="J639" s="31" t="s">
        <v>10228</v>
      </c>
      <c r="K639" s="2">
        <v>0</v>
      </c>
      <c r="L639" s="2">
        <v>0</v>
      </c>
      <c r="M639" s="31">
        <v>176.99</v>
      </c>
      <c r="N639" s="2">
        <v>23.008700000000001</v>
      </c>
      <c r="O639" s="2">
        <v>0</v>
      </c>
      <c r="P639" s="2">
        <v>0</v>
      </c>
      <c r="Q639" s="31">
        <v>199.99870000000001</v>
      </c>
      <c r="R639" s="2" t="s">
        <v>10217</v>
      </c>
      <c r="S639" s="2" t="s">
        <v>1</v>
      </c>
      <c r="T639" t="str">
        <f>IF(Tabla2[[#This Row],[SERIE ]]="22SD004C","BODEGA",IF(Tabla2[[#This Row],[SERIE ]]="21DS000T","CASA MATRIZ","SUCURSAL"))</f>
        <v>SUCURSAL</v>
      </c>
    </row>
    <row r="640" spans="1:20" ht="15.75" hidden="1" thickBot="1" x14ac:dyDescent="0.3">
      <c r="A640" s="33" t="s">
        <v>8791</v>
      </c>
      <c r="B640" s="38">
        <v>45579</v>
      </c>
      <c r="C640" s="2" t="s">
        <v>1</v>
      </c>
      <c r="D640" s="2" t="s">
        <v>0</v>
      </c>
      <c r="E640" s="2" t="s">
        <v>9791</v>
      </c>
      <c r="F640" s="2" t="s">
        <v>9792</v>
      </c>
      <c r="G640" s="32">
        <v>4061</v>
      </c>
      <c r="H640" s="36">
        <v>4061</v>
      </c>
      <c r="I640" s="37" t="s">
        <v>46</v>
      </c>
      <c r="J640" s="31" t="s">
        <v>6010</v>
      </c>
      <c r="K640" s="2">
        <v>0</v>
      </c>
      <c r="L640" s="2">
        <v>0</v>
      </c>
      <c r="M640" s="31">
        <v>40</v>
      </c>
      <c r="N640" s="2">
        <v>5.2</v>
      </c>
      <c r="O640" s="2">
        <v>0</v>
      </c>
      <c r="P640" s="2">
        <v>0</v>
      </c>
      <c r="Q640" s="31">
        <v>45.2</v>
      </c>
      <c r="S640" s="2" t="s">
        <v>1</v>
      </c>
      <c r="T640" t="str">
        <f>IF(Tabla2[[#This Row],[SERIE ]]="22SD004C","BODEGA",IF(Tabla2[[#This Row],[SERIE ]]="21DS000T","CASA MATRIZ","SUCURSAL"))</f>
        <v>SUCURSAL</v>
      </c>
    </row>
    <row r="641" spans="1:20" ht="15.75" hidden="1" thickBot="1" x14ac:dyDescent="0.3">
      <c r="A641" s="33" t="s">
        <v>8791</v>
      </c>
      <c r="B641" s="38">
        <v>45579</v>
      </c>
      <c r="C641" s="2" t="s">
        <v>1</v>
      </c>
      <c r="D641" s="2" t="s">
        <v>0</v>
      </c>
      <c r="E641" s="2" t="s">
        <v>9791</v>
      </c>
      <c r="F641" s="2" t="s">
        <v>9792</v>
      </c>
      <c r="G641" s="32">
        <v>4060</v>
      </c>
      <c r="H641" s="36">
        <v>4060</v>
      </c>
      <c r="I641" s="37" t="s">
        <v>9896</v>
      </c>
      <c r="J641" s="31" t="s">
        <v>9897</v>
      </c>
      <c r="K641" s="2">
        <v>0</v>
      </c>
      <c r="L641" s="2">
        <v>0</v>
      </c>
      <c r="M641" s="31">
        <v>66.64</v>
      </c>
      <c r="N641" s="2">
        <v>8.6631999999999998</v>
      </c>
      <c r="O641" s="2">
        <v>0</v>
      </c>
      <c r="P641" s="2">
        <v>0</v>
      </c>
      <c r="Q641" s="31">
        <v>75.303200000000004</v>
      </c>
      <c r="S641" s="2" t="s">
        <v>1</v>
      </c>
      <c r="T641" t="str">
        <f>IF(Tabla2[[#This Row],[SERIE ]]="22SD004C","BODEGA",IF(Tabla2[[#This Row],[SERIE ]]="21DS000T","CASA MATRIZ","SUCURSAL"))</f>
        <v>SUCURSAL</v>
      </c>
    </row>
    <row r="642" spans="1:20" ht="15.75" hidden="1" thickBot="1" x14ac:dyDescent="0.3">
      <c r="A642" s="33" t="s">
        <v>8791</v>
      </c>
      <c r="B642" s="38">
        <v>45579</v>
      </c>
      <c r="C642" s="2" t="s">
        <v>1</v>
      </c>
      <c r="D642" s="2" t="s">
        <v>0</v>
      </c>
      <c r="E642" s="2" t="s">
        <v>9791</v>
      </c>
      <c r="F642" s="2" t="s">
        <v>9792</v>
      </c>
      <c r="G642" s="32">
        <v>4059</v>
      </c>
      <c r="H642" s="36">
        <v>4059</v>
      </c>
      <c r="I642" s="37" t="s">
        <v>46</v>
      </c>
      <c r="J642" s="31" t="s">
        <v>6010</v>
      </c>
      <c r="K642" s="2">
        <v>0</v>
      </c>
      <c r="L642" s="2">
        <v>0</v>
      </c>
      <c r="M642" s="31">
        <v>65</v>
      </c>
      <c r="N642" s="2">
        <v>8.4500000000000011</v>
      </c>
      <c r="O642" s="2">
        <v>0</v>
      </c>
      <c r="P642" s="2">
        <v>0</v>
      </c>
      <c r="Q642" s="31">
        <v>73.45</v>
      </c>
      <c r="S642" s="2" t="s">
        <v>1</v>
      </c>
      <c r="T642" t="str">
        <f>IF(Tabla2[[#This Row],[SERIE ]]="22SD004C","BODEGA",IF(Tabla2[[#This Row],[SERIE ]]="21DS000T","CASA MATRIZ","SUCURSAL"))</f>
        <v>SUCURSAL</v>
      </c>
    </row>
    <row r="643" spans="1:20" ht="15.75" hidden="1" thickBot="1" x14ac:dyDescent="0.3">
      <c r="A643" s="33" t="s">
        <v>8791</v>
      </c>
      <c r="B643" s="38">
        <v>45579</v>
      </c>
      <c r="C643" s="2" t="s">
        <v>1</v>
      </c>
      <c r="D643" s="2" t="s">
        <v>0</v>
      </c>
      <c r="E643" s="2" t="s">
        <v>9791</v>
      </c>
      <c r="F643" s="2" t="s">
        <v>9792</v>
      </c>
      <c r="G643" s="32">
        <v>4058</v>
      </c>
      <c r="H643" s="36">
        <v>4058</v>
      </c>
      <c r="I643" s="37" t="s">
        <v>6281</v>
      </c>
      <c r="J643" s="31" t="s">
        <v>6282</v>
      </c>
      <c r="K643" s="2">
        <v>0</v>
      </c>
      <c r="L643" s="2">
        <v>0</v>
      </c>
      <c r="M643" s="31">
        <v>40.270000000000003</v>
      </c>
      <c r="N643" s="2">
        <v>5.235100000000001</v>
      </c>
      <c r="O643" s="2">
        <v>0</v>
      </c>
      <c r="P643" s="2">
        <v>0</v>
      </c>
      <c r="Q643" s="31">
        <v>45.505100000000006</v>
      </c>
      <c r="S643" s="2" t="s">
        <v>1</v>
      </c>
      <c r="T643" t="str">
        <f>IF(Tabla2[[#This Row],[SERIE ]]="22SD004C","BODEGA",IF(Tabla2[[#This Row],[SERIE ]]="21DS000T","CASA MATRIZ","SUCURSAL"))</f>
        <v>SUCURSAL</v>
      </c>
    </row>
    <row r="644" spans="1:20" ht="15.75" hidden="1" thickBot="1" x14ac:dyDescent="0.3">
      <c r="A644" s="33" t="s">
        <v>8791</v>
      </c>
      <c r="B644" s="38">
        <v>45579</v>
      </c>
      <c r="C644" s="2" t="s">
        <v>1</v>
      </c>
      <c r="D644" s="2" t="s">
        <v>0</v>
      </c>
      <c r="E644" s="2" t="s">
        <v>9791</v>
      </c>
      <c r="F644" s="2" t="s">
        <v>9792</v>
      </c>
      <c r="G644" s="32">
        <v>4057</v>
      </c>
      <c r="H644" s="36">
        <v>4057</v>
      </c>
      <c r="I644" s="37" t="s">
        <v>46</v>
      </c>
      <c r="J644" s="31" t="s">
        <v>6010</v>
      </c>
      <c r="K644" s="2">
        <v>0</v>
      </c>
      <c r="L644" s="2">
        <v>0</v>
      </c>
      <c r="M644" s="31">
        <v>95</v>
      </c>
      <c r="N644" s="2">
        <v>12.35</v>
      </c>
      <c r="O644" s="2">
        <v>0</v>
      </c>
      <c r="P644" s="2">
        <v>0</v>
      </c>
      <c r="Q644" s="31">
        <v>107.35</v>
      </c>
      <c r="S644" s="2" t="s">
        <v>1</v>
      </c>
      <c r="T644" t="str">
        <f>IF(Tabla2[[#This Row],[SERIE ]]="22SD004C","BODEGA",IF(Tabla2[[#This Row],[SERIE ]]="21DS000T","CASA MATRIZ","SUCURSAL"))</f>
        <v>SUCURSAL</v>
      </c>
    </row>
    <row r="645" spans="1:20" ht="15.75" hidden="1" thickBot="1" x14ac:dyDescent="0.3">
      <c r="A645" s="33" t="s">
        <v>8791</v>
      </c>
      <c r="B645" s="38">
        <v>45577</v>
      </c>
      <c r="C645" s="2" t="s">
        <v>1</v>
      </c>
      <c r="D645" s="2" t="s">
        <v>0</v>
      </c>
      <c r="E645" s="2" t="s">
        <v>9791</v>
      </c>
      <c r="F645" s="2" t="s">
        <v>9792</v>
      </c>
      <c r="G645" s="32">
        <v>4056</v>
      </c>
      <c r="H645" s="36">
        <v>4056</v>
      </c>
      <c r="I645" s="37" t="s">
        <v>9961</v>
      </c>
      <c r="J645" s="31" t="s">
        <v>9944</v>
      </c>
      <c r="K645" s="2">
        <v>0</v>
      </c>
      <c r="L645" s="2">
        <v>0</v>
      </c>
      <c r="M645" s="31">
        <v>26.55</v>
      </c>
      <c r="N645" s="2">
        <v>3.4515000000000002</v>
      </c>
      <c r="O645" s="2">
        <v>0</v>
      </c>
      <c r="P645" s="2">
        <v>0</v>
      </c>
      <c r="Q645" s="31">
        <v>30.0015</v>
      </c>
      <c r="S645" s="2" t="s">
        <v>1</v>
      </c>
      <c r="T645" t="str">
        <f>IF(Tabla2[[#This Row],[SERIE ]]="22SD004C","BODEGA",IF(Tabla2[[#This Row],[SERIE ]]="21DS000T","CASA MATRIZ","SUCURSAL"))</f>
        <v>SUCURSAL</v>
      </c>
    </row>
    <row r="646" spans="1:20" ht="15.75" hidden="1" thickBot="1" x14ac:dyDescent="0.3">
      <c r="A646" s="33" t="s">
        <v>8791</v>
      </c>
      <c r="B646" s="38">
        <v>45577</v>
      </c>
      <c r="C646" s="2" t="s">
        <v>1</v>
      </c>
      <c r="D646" s="2" t="s">
        <v>0</v>
      </c>
      <c r="E646" s="2" t="s">
        <v>9791</v>
      </c>
      <c r="F646" s="2" t="s">
        <v>9792</v>
      </c>
      <c r="G646" s="32">
        <v>4055</v>
      </c>
      <c r="H646" s="36">
        <v>4055</v>
      </c>
      <c r="I646" s="37" t="s">
        <v>9891</v>
      </c>
      <c r="J646" s="31" t="s">
        <v>9892</v>
      </c>
      <c r="K646" s="2">
        <v>0</v>
      </c>
      <c r="L646" s="2">
        <v>0</v>
      </c>
      <c r="M646" s="31">
        <v>9.56</v>
      </c>
      <c r="N646" s="2">
        <v>1.2428000000000001</v>
      </c>
      <c r="O646" s="2">
        <v>0</v>
      </c>
      <c r="P646" s="2">
        <v>0</v>
      </c>
      <c r="Q646" s="31">
        <v>10.802800000000001</v>
      </c>
      <c r="S646" s="2" t="s">
        <v>1</v>
      </c>
      <c r="T646" t="str">
        <f>IF(Tabla2[[#This Row],[SERIE ]]="22SD004C","BODEGA",IF(Tabla2[[#This Row],[SERIE ]]="21DS000T","CASA MATRIZ","SUCURSAL"))</f>
        <v>SUCURSAL</v>
      </c>
    </row>
    <row r="647" spans="1:20" ht="15.75" hidden="1" thickBot="1" x14ac:dyDescent="0.3">
      <c r="A647" s="33" t="s">
        <v>8791</v>
      </c>
      <c r="B647" s="38">
        <v>45577</v>
      </c>
      <c r="C647" s="2" t="s">
        <v>1</v>
      </c>
      <c r="D647" s="2" t="s">
        <v>0</v>
      </c>
      <c r="E647" s="2" t="s">
        <v>9791</v>
      </c>
      <c r="F647" s="2" t="s">
        <v>9792</v>
      </c>
      <c r="G647" s="32">
        <v>4054</v>
      </c>
      <c r="H647" s="36">
        <v>4054</v>
      </c>
      <c r="I647" s="37" t="s">
        <v>9891</v>
      </c>
      <c r="J647" s="31" t="s">
        <v>9892</v>
      </c>
      <c r="K647" s="2">
        <v>0</v>
      </c>
      <c r="L647" s="2">
        <v>0</v>
      </c>
      <c r="M647" s="31">
        <v>7.08</v>
      </c>
      <c r="N647" s="2">
        <v>0.9204</v>
      </c>
      <c r="O647" s="2">
        <v>0</v>
      </c>
      <c r="P647" s="2">
        <v>0</v>
      </c>
      <c r="Q647" s="31">
        <v>8.0004000000000008</v>
      </c>
      <c r="S647" s="2" t="s">
        <v>1</v>
      </c>
      <c r="T647" t="str">
        <f>IF(Tabla2[[#This Row],[SERIE ]]="22SD004C","BODEGA",IF(Tabla2[[#This Row],[SERIE ]]="21DS000T","CASA MATRIZ","SUCURSAL"))</f>
        <v>SUCURSAL</v>
      </c>
    </row>
    <row r="648" spans="1:20" ht="15.75" hidden="1" thickBot="1" x14ac:dyDescent="0.3">
      <c r="A648" s="33" t="s">
        <v>8791</v>
      </c>
      <c r="B648" s="38">
        <v>45577</v>
      </c>
      <c r="C648" s="2" t="s">
        <v>1</v>
      </c>
      <c r="D648" s="2" t="s">
        <v>0</v>
      </c>
      <c r="E648" s="2" t="s">
        <v>9791</v>
      </c>
      <c r="F648" s="2" t="s">
        <v>9792</v>
      </c>
      <c r="G648" s="32">
        <v>4053</v>
      </c>
      <c r="H648" s="36">
        <v>4053</v>
      </c>
      <c r="I648" s="37" t="s">
        <v>9809</v>
      </c>
      <c r="J648" s="31" t="s">
        <v>9810</v>
      </c>
      <c r="K648" s="2">
        <v>0</v>
      </c>
      <c r="L648" s="2">
        <v>0</v>
      </c>
      <c r="M648" s="31">
        <v>135</v>
      </c>
      <c r="N648" s="2">
        <v>17.55</v>
      </c>
      <c r="O648" s="2">
        <v>0</v>
      </c>
      <c r="P648" s="2">
        <v>0</v>
      </c>
      <c r="Q648" s="31">
        <v>152.55000000000001</v>
      </c>
      <c r="S648" s="2" t="s">
        <v>1</v>
      </c>
      <c r="T648" t="str">
        <f>IF(Tabla2[[#This Row],[SERIE ]]="22SD004C","BODEGA",IF(Tabla2[[#This Row],[SERIE ]]="21DS000T","CASA MATRIZ","SUCURSAL"))</f>
        <v>SUCURSAL</v>
      </c>
    </row>
    <row r="649" spans="1:20" ht="15.75" hidden="1" thickBot="1" x14ac:dyDescent="0.3">
      <c r="A649" s="33" t="s">
        <v>8791</v>
      </c>
      <c r="B649" s="38">
        <v>45577</v>
      </c>
      <c r="C649" s="2" t="s">
        <v>1</v>
      </c>
      <c r="D649" s="2" t="s">
        <v>0</v>
      </c>
      <c r="E649" s="2" t="s">
        <v>9791</v>
      </c>
      <c r="F649" s="2" t="s">
        <v>9792</v>
      </c>
      <c r="G649" s="32">
        <v>4052</v>
      </c>
      <c r="H649" s="36">
        <v>4052</v>
      </c>
      <c r="I649" s="37" t="s">
        <v>9868</v>
      </c>
      <c r="J649" s="31" t="s">
        <v>9826</v>
      </c>
      <c r="K649" s="2">
        <v>0</v>
      </c>
      <c r="L649" s="2">
        <v>0</v>
      </c>
      <c r="M649" s="31">
        <v>2.2999999999999998</v>
      </c>
      <c r="N649" s="2">
        <v>0.29899999999999999</v>
      </c>
      <c r="O649" s="2">
        <v>0</v>
      </c>
      <c r="P649" s="2">
        <v>0</v>
      </c>
      <c r="Q649" s="31">
        <v>2.5989999999999998</v>
      </c>
      <c r="S649" s="2" t="s">
        <v>1</v>
      </c>
      <c r="T649" t="str">
        <f>IF(Tabla2[[#This Row],[SERIE ]]="22SD004C","BODEGA",IF(Tabla2[[#This Row],[SERIE ]]="21DS000T","CASA MATRIZ","SUCURSAL"))</f>
        <v>SUCURSAL</v>
      </c>
    </row>
    <row r="650" spans="1:20" ht="15.75" hidden="1" thickBot="1" x14ac:dyDescent="0.3">
      <c r="A650" s="33" t="s">
        <v>8791</v>
      </c>
      <c r="B650" s="38">
        <v>45577</v>
      </c>
      <c r="C650" s="2" t="s">
        <v>1</v>
      </c>
      <c r="D650" s="2" t="s">
        <v>0</v>
      </c>
      <c r="E650" s="2" t="s">
        <v>9791</v>
      </c>
      <c r="F650" s="2" t="s">
        <v>9792</v>
      </c>
      <c r="G650" s="32">
        <v>4051</v>
      </c>
      <c r="H650" s="36">
        <v>4051</v>
      </c>
      <c r="I650" s="37" t="s">
        <v>46</v>
      </c>
      <c r="J650" s="31" t="s">
        <v>6010</v>
      </c>
      <c r="K650" s="2">
        <v>0</v>
      </c>
      <c r="L650" s="2">
        <v>0</v>
      </c>
      <c r="M650" s="31">
        <v>15.93</v>
      </c>
      <c r="N650" s="2">
        <v>2.0709</v>
      </c>
      <c r="O650" s="2">
        <v>0</v>
      </c>
      <c r="P650" s="2">
        <v>0</v>
      </c>
      <c r="Q650" s="31">
        <v>18.000900000000001</v>
      </c>
      <c r="S650" s="2" t="s">
        <v>1</v>
      </c>
      <c r="T650" t="str">
        <f>IF(Tabla2[[#This Row],[SERIE ]]="22SD004C","BODEGA",IF(Tabla2[[#This Row],[SERIE ]]="21DS000T","CASA MATRIZ","SUCURSAL"))</f>
        <v>SUCURSAL</v>
      </c>
    </row>
    <row r="651" spans="1:20" ht="15.75" hidden="1" thickBot="1" x14ac:dyDescent="0.3">
      <c r="A651" s="33" t="s">
        <v>8791</v>
      </c>
      <c r="B651" s="38">
        <v>45577</v>
      </c>
      <c r="C651" s="2" t="s">
        <v>1</v>
      </c>
      <c r="D651" s="2" t="s">
        <v>0</v>
      </c>
      <c r="E651" s="2" t="s">
        <v>9791</v>
      </c>
      <c r="F651" s="2" t="s">
        <v>9792</v>
      </c>
      <c r="G651" s="32">
        <v>4050</v>
      </c>
      <c r="H651" s="36">
        <v>4050</v>
      </c>
      <c r="I651" s="37" t="s">
        <v>9818</v>
      </c>
      <c r="J651" s="31" t="s">
        <v>9819</v>
      </c>
      <c r="K651" s="2">
        <v>0</v>
      </c>
      <c r="L651" s="2">
        <v>0</v>
      </c>
      <c r="M651" s="31">
        <v>32</v>
      </c>
      <c r="N651" s="2">
        <v>4.16</v>
      </c>
      <c r="O651" s="2">
        <v>0</v>
      </c>
      <c r="P651" s="2">
        <v>0</v>
      </c>
      <c r="Q651" s="31">
        <v>36.159999999999997</v>
      </c>
      <c r="S651" s="2" t="s">
        <v>1</v>
      </c>
      <c r="T651" t="str">
        <f>IF(Tabla2[[#This Row],[SERIE ]]="22SD004C","BODEGA",IF(Tabla2[[#This Row],[SERIE ]]="21DS000T","CASA MATRIZ","SUCURSAL"))</f>
        <v>SUCURSAL</v>
      </c>
    </row>
    <row r="652" spans="1:20" ht="15.75" hidden="1" thickBot="1" x14ac:dyDescent="0.3">
      <c r="A652" s="33" t="s">
        <v>8791</v>
      </c>
      <c r="B652" s="38">
        <v>45576</v>
      </c>
      <c r="C652" s="2" t="s">
        <v>1</v>
      </c>
      <c r="D652" s="2" t="s">
        <v>0</v>
      </c>
      <c r="E652" s="2" t="s">
        <v>9791</v>
      </c>
      <c r="F652" s="2" t="s">
        <v>9792</v>
      </c>
      <c r="G652" s="32">
        <v>4049</v>
      </c>
      <c r="H652" s="36">
        <v>4049</v>
      </c>
      <c r="I652" s="37" t="s">
        <v>9856</v>
      </c>
      <c r="J652" s="31" t="s">
        <v>9857</v>
      </c>
      <c r="K652" s="2">
        <v>0</v>
      </c>
      <c r="L652" s="2">
        <v>0</v>
      </c>
      <c r="M652" s="31">
        <v>45.62</v>
      </c>
      <c r="N652" s="2">
        <v>5.9306000000000001</v>
      </c>
      <c r="O652" s="2">
        <v>0</v>
      </c>
      <c r="P652" s="2">
        <v>0</v>
      </c>
      <c r="Q652" s="31">
        <v>51.550599999999996</v>
      </c>
      <c r="S652" s="2" t="s">
        <v>1</v>
      </c>
      <c r="T652" t="str">
        <f>IF(Tabla2[[#This Row],[SERIE ]]="22SD004C","BODEGA",IF(Tabla2[[#This Row],[SERIE ]]="21DS000T","CASA MATRIZ","SUCURSAL"))</f>
        <v>SUCURSAL</v>
      </c>
    </row>
    <row r="653" spans="1:20" ht="15.75" hidden="1" thickBot="1" x14ac:dyDescent="0.3">
      <c r="A653" s="33" t="s">
        <v>8791</v>
      </c>
      <c r="B653" s="38">
        <v>45576</v>
      </c>
      <c r="C653" s="2" t="s">
        <v>1</v>
      </c>
      <c r="D653" s="2" t="s">
        <v>0</v>
      </c>
      <c r="E653" s="2" t="s">
        <v>9791</v>
      </c>
      <c r="F653" s="2" t="s">
        <v>9792</v>
      </c>
      <c r="G653" s="32">
        <v>4048</v>
      </c>
      <c r="H653" s="36">
        <v>4048</v>
      </c>
      <c r="I653" s="37" t="s">
        <v>9856</v>
      </c>
      <c r="J653" s="31" t="s">
        <v>9857</v>
      </c>
      <c r="K653" s="2">
        <v>0</v>
      </c>
      <c r="L653" s="2">
        <v>0</v>
      </c>
      <c r="M653" s="31">
        <v>100</v>
      </c>
      <c r="N653" s="2">
        <v>13</v>
      </c>
      <c r="O653" s="2">
        <v>0</v>
      </c>
      <c r="P653" s="2">
        <v>0</v>
      </c>
      <c r="Q653" s="31">
        <v>113</v>
      </c>
      <c r="S653" s="2" t="s">
        <v>1</v>
      </c>
      <c r="T653" t="str">
        <f>IF(Tabla2[[#This Row],[SERIE ]]="22SD004C","BODEGA",IF(Tabla2[[#This Row],[SERIE ]]="21DS000T","CASA MATRIZ","SUCURSAL"))</f>
        <v>SUCURSAL</v>
      </c>
    </row>
    <row r="654" spans="1:20" ht="15.75" hidden="1" thickBot="1" x14ac:dyDescent="0.3">
      <c r="A654" s="33" t="s">
        <v>8791</v>
      </c>
      <c r="B654" s="38">
        <v>45576</v>
      </c>
      <c r="C654" s="2" t="s">
        <v>1</v>
      </c>
      <c r="D654" s="2" t="s">
        <v>0</v>
      </c>
      <c r="E654" s="2" t="s">
        <v>9791</v>
      </c>
      <c r="F654" s="2" t="s">
        <v>9792</v>
      </c>
      <c r="G654" s="32">
        <v>4047</v>
      </c>
      <c r="H654" s="36">
        <v>4047</v>
      </c>
      <c r="I654" s="37" t="s">
        <v>7473</v>
      </c>
      <c r="J654" s="31" t="s">
        <v>7472</v>
      </c>
      <c r="K654" s="2">
        <v>0</v>
      </c>
      <c r="L654" s="2">
        <v>0</v>
      </c>
      <c r="M654" s="31">
        <v>0</v>
      </c>
      <c r="N654" s="2">
        <v>0</v>
      </c>
      <c r="O654" s="2">
        <v>0</v>
      </c>
      <c r="P654" s="2">
        <v>0</v>
      </c>
      <c r="Q654" s="31">
        <v>0</v>
      </c>
      <c r="S654" s="2" t="s">
        <v>1</v>
      </c>
      <c r="T654" t="str">
        <f>IF(Tabla2[[#This Row],[SERIE ]]="22SD004C","BODEGA",IF(Tabla2[[#This Row],[SERIE ]]="21DS000T","CASA MATRIZ","SUCURSAL"))</f>
        <v>SUCURSAL</v>
      </c>
    </row>
    <row r="655" spans="1:20" ht="15.75" hidden="1" thickBot="1" x14ac:dyDescent="0.3">
      <c r="A655" s="33" t="s">
        <v>8791</v>
      </c>
      <c r="B655" s="38">
        <v>45576</v>
      </c>
      <c r="C655" s="2" t="s">
        <v>1</v>
      </c>
      <c r="D655" s="2" t="s">
        <v>0</v>
      </c>
      <c r="E655" s="2" t="s">
        <v>9791</v>
      </c>
      <c r="F655" s="2" t="s">
        <v>9792</v>
      </c>
      <c r="G655" s="32">
        <v>4046</v>
      </c>
      <c r="H655" s="36">
        <v>4046</v>
      </c>
      <c r="I655" s="37" t="s">
        <v>9809</v>
      </c>
      <c r="J655" s="31" t="s">
        <v>9810</v>
      </c>
      <c r="K655" s="2">
        <v>0</v>
      </c>
      <c r="L655" s="2">
        <v>0</v>
      </c>
      <c r="M655" s="31">
        <v>30</v>
      </c>
      <c r="N655" s="2">
        <v>3.9000000000000004</v>
      </c>
      <c r="O655" s="2">
        <v>0</v>
      </c>
      <c r="P655" s="2">
        <v>0</v>
      </c>
      <c r="Q655" s="31">
        <v>33.9</v>
      </c>
      <c r="S655" s="2" t="s">
        <v>1</v>
      </c>
      <c r="T655" t="str">
        <f>IF(Tabla2[[#This Row],[SERIE ]]="22SD004C","BODEGA",IF(Tabla2[[#This Row],[SERIE ]]="21DS000T","CASA MATRIZ","SUCURSAL"))</f>
        <v>SUCURSAL</v>
      </c>
    </row>
    <row r="656" spans="1:20" ht="15.75" hidden="1" thickBot="1" x14ac:dyDescent="0.3">
      <c r="A656" s="33" t="s">
        <v>8791</v>
      </c>
      <c r="B656" s="38">
        <v>45576</v>
      </c>
      <c r="C656" s="2" t="s">
        <v>1</v>
      </c>
      <c r="D656" s="2" t="s">
        <v>0</v>
      </c>
      <c r="E656" s="2" t="s">
        <v>9791</v>
      </c>
      <c r="F656" s="2" t="s">
        <v>9792</v>
      </c>
      <c r="G656" s="32">
        <v>4045</v>
      </c>
      <c r="H656" s="36">
        <v>4045</v>
      </c>
      <c r="I656" s="37" t="s">
        <v>32</v>
      </c>
      <c r="J656" s="31" t="s">
        <v>4186</v>
      </c>
      <c r="K656" s="2">
        <v>0</v>
      </c>
      <c r="L656" s="2">
        <v>0</v>
      </c>
      <c r="M656" s="31">
        <v>16</v>
      </c>
      <c r="N656" s="2">
        <v>2.08</v>
      </c>
      <c r="O656" s="2">
        <v>0</v>
      </c>
      <c r="P656" s="2">
        <v>0</v>
      </c>
      <c r="Q656" s="31">
        <v>18.079999999999998</v>
      </c>
      <c r="S656" s="2" t="s">
        <v>1</v>
      </c>
      <c r="T656" t="str">
        <f>IF(Tabla2[[#This Row],[SERIE ]]="22SD004C","BODEGA",IF(Tabla2[[#This Row],[SERIE ]]="21DS000T","CASA MATRIZ","SUCURSAL"))</f>
        <v>SUCURSAL</v>
      </c>
    </row>
    <row r="657" spans="1:20" ht="15.75" hidden="1" thickBot="1" x14ac:dyDescent="0.3">
      <c r="A657" s="33" t="s">
        <v>8791</v>
      </c>
      <c r="B657" s="38">
        <v>45576</v>
      </c>
      <c r="C657" s="2" t="s">
        <v>1</v>
      </c>
      <c r="D657" s="2" t="s">
        <v>0</v>
      </c>
      <c r="E657" s="2" t="s">
        <v>9791</v>
      </c>
      <c r="F657" s="2" t="s">
        <v>9792</v>
      </c>
      <c r="G657" s="32">
        <v>4044</v>
      </c>
      <c r="H657" s="36">
        <v>4044</v>
      </c>
      <c r="I657" s="37" t="s">
        <v>1312</v>
      </c>
      <c r="J657" s="31" t="s">
        <v>1313</v>
      </c>
      <c r="K657" s="2">
        <v>0</v>
      </c>
      <c r="L657" s="2">
        <v>0</v>
      </c>
      <c r="M657" s="31">
        <v>5</v>
      </c>
      <c r="N657" s="2">
        <v>0.65</v>
      </c>
      <c r="O657" s="2">
        <v>0</v>
      </c>
      <c r="P657" s="2">
        <v>0</v>
      </c>
      <c r="Q657" s="31">
        <v>5.65</v>
      </c>
      <c r="S657" s="2" t="s">
        <v>1</v>
      </c>
      <c r="T657" t="str">
        <f>IF(Tabla2[[#This Row],[SERIE ]]="22SD004C","BODEGA",IF(Tabla2[[#This Row],[SERIE ]]="21DS000T","CASA MATRIZ","SUCURSAL"))</f>
        <v>SUCURSAL</v>
      </c>
    </row>
    <row r="658" spans="1:20" ht="15.75" hidden="1" thickBot="1" x14ac:dyDescent="0.3">
      <c r="A658" s="33" t="s">
        <v>8791</v>
      </c>
      <c r="B658" s="38">
        <v>45576</v>
      </c>
      <c r="C658" s="2" t="s">
        <v>1</v>
      </c>
      <c r="D658" s="2" t="s">
        <v>0</v>
      </c>
      <c r="E658" s="2" t="s">
        <v>9791</v>
      </c>
      <c r="F658" s="2" t="s">
        <v>9792</v>
      </c>
      <c r="G658" s="32">
        <v>4043</v>
      </c>
      <c r="H658" s="36">
        <v>4043</v>
      </c>
      <c r="I658" s="37" t="s">
        <v>42</v>
      </c>
      <c r="J658" s="31" t="s">
        <v>3310</v>
      </c>
      <c r="K658" s="2">
        <v>0</v>
      </c>
      <c r="L658" s="2">
        <v>0</v>
      </c>
      <c r="M658" s="31">
        <v>75</v>
      </c>
      <c r="N658" s="2">
        <v>9.75</v>
      </c>
      <c r="O658" s="2">
        <v>0</v>
      </c>
      <c r="P658" s="2">
        <v>0</v>
      </c>
      <c r="Q658" s="31">
        <v>84.75</v>
      </c>
      <c r="S658" s="2" t="s">
        <v>1</v>
      </c>
      <c r="T658" t="str">
        <f>IF(Tabla2[[#This Row],[SERIE ]]="22SD004C","BODEGA",IF(Tabla2[[#This Row],[SERIE ]]="21DS000T","CASA MATRIZ","SUCURSAL"))</f>
        <v>SUCURSAL</v>
      </c>
    </row>
    <row r="659" spans="1:20" ht="15.75" hidden="1" thickBot="1" x14ac:dyDescent="0.3">
      <c r="A659" s="33" t="s">
        <v>8791</v>
      </c>
      <c r="B659" s="38">
        <v>45576</v>
      </c>
      <c r="C659" s="2" t="s">
        <v>1</v>
      </c>
      <c r="D659" s="2" t="s">
        <v>0</v>
      </c>
      <c r="E659" s="2" t="s">
        <v>9791</v>
      </c>
      <c r="F659" s="2" t="s">
        <v>9792</v>
      </c>
      <c r="G659" s="32">
        <v>4042</v>
      </c>
      <c r="H659" s="36">
        <v>4042</v>
      </c>
      <c r="I659" s="37" t="s">
        <v>46</v>
      </c>
      <c r="J659" s="31" t="s">
        <v>6010</v>
      </c>
      <c r="K659" s="2">
        <v>0</v>
      </c>
      <c r="L659" s="2">
        <v>0</v>
      </c>
      <c r="M659" s="31">
        <v>175</v>
      </c>
      <c r="N659" s="2">
        <v>22.75</v>
      </c>
      <c r="O659" s="2">
        <v>0</v>
      </c>
      <c r="P659" s="2">
        <v>0</v>
      </c>
      <c r="Q659" s="31">
        <v>197.75</v>
      </c>
      <c r="S659" s="2" t="s">
        <v>1</v>
      </c>
      <c r="T659" t="str">
        <f>IF(Tabla2[[#This Row],[SERIE ]]="22SD004C","BODEGA",IF(Tabla2[[#This Row],[SERIE ]]="21DS000T","CASA MATRIZ","SUCURSAL"))</f>
        <v>SUCURSAL</v>
      </c>
    </row>
    <row r="660" spans="1:20" ht="15.75" hidden="1" thickBot="1" x14ac:dyDescent="0.3">
      <c r="A660" s="33" t="s">
        <v>8791</v>
      </c>
      <c r="B660" s="38">
        <v>45576</v>
      </c>
      <c r="C660" s="2" t="s">
        <v>1</v>
      </c>
      <c r="D660" s="2" t="s">
        <v>0</v>
      </c>
      <c r="E660" s="2" t="s">
        <v>9791</v>
      </c>
      <c r="F660" s="2" t="s">
        <v>9792</v>
      </c>
      <c r="G660" s="32">
        <v>4041</v>
      </c>
      <c r="H660" s="36">
        <v>4041</v>
      </c>
      <c r="I660" s="37" t="s">
        <v>9868</v>
      </c>
      <c r="J660" s="31" t="s">
        <v>9826</v>
      </c>
      <c r="K660" s="2">
        <v>0</v>
      </c>
      <c r="L660" s="2">
        <v>0</v>
      </c>
      <c r="M660" s="31">
        <v>8.41</v>
      </c>
      <c r="N660" s="2">
        <v>1.0933000000000002</v>
      </c>
      <c r="O660" s="2">
        <v>0</v>
      </c>
      <c r="P660" s="2">
        <v>0</v>
      </c>
      <c r="Q660" s="31">
        <v>9.5032999999999994</v>
      </c>
      <c r="S660" s="2" t="s">
        <v>1</v>
      </c>
      <c r="T660" t="str">
        <f>IF(Tabla2[[#This Row],[SERIE ]]="22SD004C","BODEGA",IF(Tabla2[[#This Row],[SERIE ]]="21DS000T","CASA MATRIZ","SUCURSAL"))</f>
        <v>SUCURSAL</v>
      </c>
    </row>
    <row r="661" spans="1:20" ht="15.75" hidden="1" thickBot="1" x14ac:dyDescent="0.3">
      <c r="A661" s="33" t="s">
        <v>8791</v>
      </c>
      <c r="B661" s="38">
        <v>45576</v>
      </c>
      <c r="C661" s="2" t="s">
        <v>1</v>
      </c>
      <c r="D661" s="2" t="s">
        <v>0</v>
      </c>
      <c r="E661" s="2" t="s">
        <v>9791</v>
      </c>
      <c r="F661" s="2" t="s">
        <v>9792</v>
      </c>
      <c r="G661" s="32">
        <v>4040</v>
      </c>
      <c r="H661" s="36">
        <v>4040</v>
      </c>
      <c r="I661" s="37" t="s">
        <v>6299</v>
      </c>
      <c r="J661" s="31" t="s">
        <v>6300</v>
      </c>
      <c r="K661" s="2">
        <v>0</v>
      </c>
      <c r="L661" s="2">
        <v>0</v>
      </c>
      <c r="M661" s="31">
        <v>12</v>
      </c>
      <c r="N661" s="2">
        <v>1.56</v>
      </c>
      <c r="O661" s="2">
        <v>0</v>
      </c>
      <c r="P661" s="2">
        <v>0</v>
      </c>
      <c r="Q661" s="31">
        <v>13.56</v>
      </c>
      <c r="S661" s="2" t="s">
        <v>1</v>
      </c>
      <c r="T661" t="str">
        <f>IF(Tabla2[[#This Row],[SERIE ]]="22SD004C","BODEGA",IF(Tabla2[[#This Row],[SERIE ]]="21DS000T","CASA MATRIZ","SUCURSAL"))</f>
        <v>SUCURSAL</v>
      </c>
    </row>
    <row r="662" spans="1:20" ht="15.75" hidden="1" thickBot="1" x14ac:dyDescent="0.3">
      <c r="A662" s="33" t="s">
        <v>8791</v>
      </c>
      <c r="B662" s="38">
        <v>45576</v>
      </c>
      <c r="C662" s="2" t="s">
        <v>1</v>
      </c>
      <c r="D662" s="2" t="s">
        <v>0</v>
      </c>
      <c r="E662" s="2" t="s">
        <v>9791</v>
      </c>
      <c r="F662" s="2" t="s">
        <v>9792</v>
      </c>
      <c r="G662" s="32">
        <v>4039</v>
      </c>
      <c r="H662" s="36">
        <v>4039</v>
      </c>
      <c r="I662" s="37" t="s">
        <v>6299</v>
      </c>
      <c r="J662" s="31" t="s">
        <v>6300</v>
      </c>
      <c r="K662" s="2">
        <v>0</v>
      </c>
      <c r="L662" s="2">
        <v>0</v>
      </c>
      <c r="M662" s="31">
        <v>39.82</v>
      </c>
      <c r="N662" s="2">
        <v>5.1766000000000005</v>
      </c>
      <c r="O662" s="2">
        <v>0</v>
      </c>
      <c r="P662" s="2">
        <v>0</v>
      </c>
      <c r="Q662" s="31">
        <v>44.996600000000001</v>
      </c>
      <c r="S662" s="2" t="s">
        <v>1</v>
      </c>
      <c r="T662" t="str">
        <f>IF(Tabla2[[#This Row],[SERIE ]]="22SD004C","BODEGA",IF(Tabla2[[#This Row],[SERIE ]]="21DS000T","CASA MATRIZ","SUCURSAL"))</f>
        <v>SUCURSAL</v>
      </c>
    </row>
    <row r="663" spans="1:20" ht="15.75" hidden="1" thickBot="1" x14ac:dyDescent="0.3">
      <c r="A663" s="33" t="s">
        <v>8791</v>
      </c>
      <c r="B663" s="38">
        <v>45576</v>
      </c>
      <c r="C663" s="2" t="s">
        <v>1</v>
      </c>
      <c r="D663" s="2" t="s">
        <v>0</v>
      </c>
      <c r="E663" s="2" t="s">
        <v>9791</v>
      </c>
      <c r="F663" s="2" t="s">
        <v>9792</v>
      </c>
      <c r="G663" s="32">
        <v>4038</v>
      </c>
      <c r="H663" s="36">
        <v>4038</v>
      </c>
      <c r="I663" s="37" t="s">
        <v>1614</v>
      </c>
      <c r="J663" s="31" t="s">
        <v>1615</v>
      </c>
      <c r="K663" s="2">
        <v>0</v>
      </c>
      <c r="L663" s="2">
        <v>0</v>
      </c>
      <c r="M663" s="31">
        <v>275</v>
      </c>
      <c r="N663" s="2">
        <v>35.75</v>
      </c>
      <c r="O663" s="2">
        <v>0</v>
      </c>
      <c r="P663" s="2">
        <v>0</v>
      </c>
      <c r="Q663" s="31">
        <v>310.75</v>
      </c>
      <c r="S663" s="2" t="s">
        <v>1</v>
      </c>
      <c r="T663" t="str">
        <f>IF(Tabla2[[#This Row],[SERIE ]]="22SD004C","BODEGA",IF(Tabla2[[#This Row],[SERIE ]]="21DS000T","CASA MATRIZ","SUCURSAL"))</f>
        <v>SUCURSAL</v>
      </c>
    </row>
    <row r="664" spans="1:20" ht="15.75" hidden="1" thickBot="1" x14ac:dyDescent="0.3">
      <c r="A664" s="33" t="s">
        <v>8791</v>
      </c>
      <c r="B664" s="38">
        <v>45576</v>
      </c>
      <c r="C664" s="2" t="s">
        <v>1</v>
      </c>
      <c r="D664" s="2" t="s">
        <v>0</v>
      </c>
      <c r="E664" s="2" t="s">
        <v>9791</v>
      </c>
      <c r="F664" s="2" t="s">
        <v>9792</v>
      </c>
      <c r="G664" s="32">
        <v>4037</v>
      </c>
      <c r="H664" s="36">
        <v>4037</v>
      </c>
      <c r="I664" s="37" t="s">
        <v>32</v>
      </c>
      <c r="J664" s="31" t="s">
        <v>4186</v>
      </c>
      <c r="K664" s="2">
        <v>0</v>
      </c>
      <c r="L664" s="2">
        <v>0</v>
      </c>
      <c r="M664" s="31">
        <v>15.04</v>
      </c>
      <c r="N664" s="2">
        <v>1.9552</v>
      </c>
      <c r="O664" s="2">
        <v>0</v>
      </c>
      <c r="P664" s="2">
        <v>0</v>
      </c>
      <c r="Q664" s="31">
        <v>16.995200000000001</v>
      </c>
      <c r="S664" s="2" t="s">
        <v>1</v>
      </c>
      <c r="T664" t="str">
        <f>IF(Tabla2[[#This Row],[SERIE ]]="22SD004C","BODEGA",IF(Tabla2[[#This Row],[SERIE ]]="21DS000T","CASA MATRIZ","SUCURSAL"))</f>
        <v>SUCURSAL</v>
      </c>
    </row>
    <row r="665" spans="1:20" ht="15.75" hidden="1" thickBot="1" x14ac:dyDescent="0.3">
      <c r="A665" s="33" t="s">
        <v>8791</v>
      </c>
      <c r="B665" s="38">
        <v>45575</v>
      </c>
      <c r="C665" s="2" t="s">
        <v>1</v>
      </c>
      <c r="D665" s="2" t="s">
        <v>0</v>
      </c>
      <c r="E665" s="2" t="s">
        <v>9791</v>
      </c>
      <c r="F665" s="2" t="s">
        <v>9792</v>
      </c>
      <c r="G665" s="32">
        <v>4036</v>
      </c>
      <c r="H665" s="36">
        <v>4036</v>
      </c>
      <c r="I665" s="37" t="s">
        <v>32</v>
      </c>
      <c r="J665" s="31" t="s">
        <v>4186</v>
      </c>
      <c r="K665" s="2">
        <v>0</v>
      </c>
      <c r="L665" s="2">
        <v>0</v>
      </c>
      <c r="M665" s="31">
        <v>225</v>
      </c>
      <c r="N665" s="2">
        <v>29.25</v>
      </c>
      <c r="O665" s="2">
        <v>0</v>
      </c>
      <c r="P665" s="2">
        <v>0</v>
      </c>
      <c r="Q665" s="31">
        <v>254.25</v>
      </c>
      <c r="S665" s="2" t="s">
        <v>1</v>
      </c>
      <c r="T665" t="str">
        <f>IF(Tabla2[[#This Row],[SERIE ]]="22SD004C","BODEGA",IF(Tabla2[[#This Row],[SERIE ]]="21DS000T","CASA MATRIZ","SUCURSAL"))</f>
        <v>SUCURSAL</v>
      </c>
    </row>
    <row r="666" spans="1:20" ht="15.75" hidden="1" thickBot="1" x14ac:dyDescent="0.3">
      <c r="A666" s="33" t="s">
        <v>8791</v>
      </c>
      <c r="B666" s="38">
        <v>45575</v>
      </c>
      <c r="C666" s="2" t="s">
        <v>1</v>
      </c>
      <c r="D666" s="2" t="s">
        <v>0</v>
      </c>
      <c r="E666" s="2" t="s">
        <v>9791</v>
      </c>
      <c r="F666" s="2" t="s">
        <v>9792</v>
      </c>
      <c r="G666" s="32">
        <v>4035</v>
      </c>
      <c r="H666" s="36">
        <v>4035</v>
      </c>
      <c r="I666" s="37" t="s">
        <v>46</v>
      </c>
      <c r="J666" s="31" t="s">
        <v>6010</v>
      </c>
      <c r="K666" s="2">
        <v>0</v>
      </c>
      <c r="L666" s="2">
        <v>0</v>
      </c>
      <c r="M666" s="31">
        <v>15</v>
      </c>
      <c r="N666" s="2">
        <v>1.9500000000000002</v>
      </c>
      <c r="O666" s="2">
        <v>0</v>
      </c>
      <c r="P666" s="2">
        <v>0</v>
      </c>
      <c r="Q666" s="31">
        <v>16.95</v>
      </c>
      <c r="S666" s="2" t="s">
        <v>1</v>
      </c>
      <c r="T666" t="str">
        <f>IF(Tabla2[[#This Row],[SERIE ]]="22SD004C","BODEGA",IF(Tabla2[[#This Row],[SERIE ]]="21DS000T","CASA MATRIZ","SUCURSAL"))</f>
        <v>SUCURSAL</v>
      </c>
    </row>
    <row r="667" spans="1:20" ht="15.75" hidden="1" thickBot="1" x14ac:dyDescent="0.3">
      <c r="A667" s="33" t="s">
        <v>8791</v>
      </c>
      <c r="B667" s="38">
        <v>45575</v>
      </c>
      <c r="C667" s="2" t="s">
        <v>1</v>
      </c>
      <c r="D667" s="2" t="s">
        <v>0</v>
      </c>
      <c r="E667" s="2" t="s">
        <v>9791</v>
      </c>
      <c r="F667" s="2" t="s">
        <v>9792</v>
      </c>
      <c r="G667" s="32">
        <v>4034</v>
      </c>
      <c r="H667" s="36">
        <v>4034</v>
      </c>
      <c r="I667" s="37" t="s">
        <v>46</v>
      </c>
      <c r="J667" s="31" t="s">
        <v>6010</v>
      </c>
      <c r="K667" s="2">
        <v>0</v>
      </c>
      <c r="L667" s="2">
        <v>0</v>
      </c>
      <c r="M667" s="31">
        <v>35</v>
      </c>
      <c r="N667" s="2">
        <v>4.55</v>
      </c>
      <c r="O667" s="2">
        <v>0</v>
      </c>
      <c r="P667" s="2">
        <v>0</v>
      </c>
      <c r="Q667" s="31">
        <v>39.549999999999997</v>
      </c>
      <c r="S667" s="2" t="s">
        <v>1</v>
      </c>
      <c r="T667" t="str">
        <f>IF(Tabla2[[#This Row],[SERIE ]]="22SD004C","BODEGA",IF(Tabla2[[#This Row],[SERIE ]]="21DS000T","CASA MATRIZ","SUCURSAL"))</f>
        <v>SUCURSAL</v>
      </c>
    </row>
    <row r="668" spans="1:20" ht="15.75" hidden="1" thickBot="1" x14ac:dyDescent="0.3">
      <c r="A668" s="33" t="s">
        <v>8791</v>
      </c>
      <c r="B668" s="38">
        <v>45575</v>
      </c>
      <c r="C668" s="2" t="s">
        <v>1</v>
      </c>
      <c r="D668" s="2" t="s">
        <v>0</v>
      </c>
      <c r="E668" s="2" t="s">
        <v>9791</v>
      </c>
      <c r="F668" s="2" t="s">
        <v>9792</v>
      </c>
      <c r="G668" s="32">
        <v>4033</v>
      </c>
      <c r="H668" s="36">
        <v>4033</v>
      </c>
      <c r="I668" s="37" t="s">
        <v>11059</v>
      </c>
      <c r="J668" s="31" t="s">
        <v>11060</v>
      </c>
      <c r="K668" s="2">
        <v>0</v>
      </c>
      <c r="L668" s="2">
        <v>0</v>
      </c>
      <c r="M668" s="31">
        <v>69.25</v>
      </c>
      <c r="N668" s="2">
        <v>9.0024999999999995</v>
      </c>
      <c r="O668" s="2">
        <v>0</v>
      </c>
      <c r="P668" s="2">
        <v>0</v>
      </c>
      <c r="Q668" s="31">
        <v>78.252499999999998</v>
      </c>
      <c r="S668" s="2" t="s">
        <v>1</v>
      </c>
      <c r="T668" t="str">
        <f>IF(Tabla2[[#This Row],[SERIE ]]="22SD004C","BODEGA",IF(Tabla2[[#This Row],[SERIE ]]="21DS000T","CASA MATRIZ","SUCURSAL"))</f>
        <v>SUCURSAL</v>
      </c>
    </row>
    <row r="669" spans="1:20" ht="15.75" hidden="1" thickBot="1" x14ac:dyDescent="0.3">
      <c r="A669" s="33" t="s">
        <v>8791</v>
      </c>
      <c r="B669" s="38">
        <v>45575</v>
      </c>
      <c r="C669" s="2" t="s">
        <v>1</v>
      </c>
      <c r="D669" s="2" t="s">
        <v>0</v>
      </c>
      <c r="E669" s="2" t="s">
        <v>9791</v>
      </c>
      <c r="F669" s="2" t="s">
        <v>9792</v>
      </c>
      <c r="G669" s="32">
        <v>4032</v>
      </c>
      <c r="H669" s="36">
        <v>4032</v>
      </c>
      <c r="I669" s="37" t="s">
        <v>7473</v>
      </c>
      <c r="J669" s="31" t="s">
        <v>7472</v>
      </c>
      <c r="K669" s="2">
        <v>0</v>
      </c>
      <c r="L669" s="2">
        <v>0</v>
      </c>
      <c r="M669" s="31">
        <v>0</v>
      </c>
      <c r="N669" s="2">
        <v>0</v>
      </c>
      <c r="O669" s="2">
        <v>0</v>
      </c>
      <c r="P669" s="2">
        <v>0</v>
      </c>
      <c r="Q669" s="31">
        <v>0</v>
      </c>
      <c r="S669" s="2" t="s">
        <v>1</v>
      </c>
      <c r="T669" t="str">
        <f>IF(Tabla2[[#This Row],[SERIE ]]="22SD004C","BODEGA",IF(Tabla2[[#This Row],[SERIE ]]="21DS000T","CASA MATRIZ","SUCURSAL"))</f>
        <v>SUCURSAL</v>
      </c>
    </row>
    <row r="670" spans="1:20" ht="15.75" hidden="1" thickBot="1" x14ac:dyDescent="0.3">
      <c r="A670" s="33" t="s">
        <v>8791</v>
      </c>
      <c r="B670" s="38">
        <v>45575</v>
      </c>
      <c r="C670" s="2" t="s">
        <v>1</v>
      </c>
      <c r="D670" s="2" t="s">
        <v>0</v>
      </c>
      <c r="E670" s="2" t="s">
        <v>9791</v>
      </c>
      <c r="F670" s="2" t="s">
        <v>9792</v>
      </c>
      <c r="G670" s="32">
        <v>4031</v>
      </c>
      <c r="H670" s="36">
        <v>4031</v>
      </c>
      <c r="I670" s="37" t="s">
        <v>46</v>
      </c>
      <c r="J670" s="31" t="s">
        <v>6010</v>
      </c>
      <c r="K670" s="2">
        <v>0</v>
      </c>
      <c r="L670" s="2">
        <v>0</v>
      </c>
      <c r="M670" s="31">
        <v>95</v>
      </c>
      <c r="N670" s="2">
        <v>12.35</v>
      </c>
      <c r="O670" s="2">
        <v>0</v>
      </c>
      <c r="P670" s="2">
        <v>0</v>
      </c>
      <c r="Q670" s="31">
        <v>107.35</v>
      </c>
      <c r="S670" s="2" t="s">
        <v>1</v>
      </c>
      <c r="T670" t="str">
        <f>IF(Tabla2[[#This Row],[SERIE ]]="22SD004C","BODEGA",IF(Tabla2[[#This Row],[SERIE ]]="21DS000T","CASA MATRIZ","SUCURSAL"))</f>
        <v>SUCURSAL</v>
      </c>
    </row>
    <row r="671" spans="1:20" ht="15.75" hidden="1" thickBot="1" x14ac:dyDescent="0.3">
      <c r="A671" s="33" t="s">
        <v>8791</v>
      </c>
      <c r="B671" s="38">
        <v>45575</v>
      </c>
      <c r="C671" s="2" t="s">
        <v>1</v>
      </c>
      <c r="D671" s="2" t="s">
        <v>0</v>
      </c>
      <c r="E671" s="2" t="s">
        <v>9791</v>
      </c>
      <c r="F671" s="2" t="s">
        <v>9792</v>
      </c>
      <c r="G671" s="32">
        <v>4030</v>
      </c>
      <c r="H671" s="36">
        <v>4030</v>
      </c>
      <c r="I671" s="37" t="s">
        <v>33</v>
      </c>
      <c r="J671" s="31" t="s">
        <v>4989</v>
      </c>
      <c r="K671" s="2">
        <v>0</v>
      </c>
      <c r="L671" s="2">
        <v>0</v>
      </c>
      <c r="M671" s="31">
        <v>12.39</v>
      </c>
      <c r="N671" s="2">
        <v>1.6107</v>
      </c>
      <c r="O671" s="2">
        <v>0</v>
      </c>
      <c r="P671" s="2">
        <v>0</v>
      </c>
      <c r="Q671" s="31">
        <v>14.0007</v>
      </c>
      <c r="S671" s="2" t="s">
        <v>1</v>
      </c>
      <c r="T671" t="str">
        <f>IF(Tabla2[[#This Row],[SERIE ]]="22SD004C","BODEGA",IF(Tabla2[[#This Row],[SERIE ]]="21DS000T","CASA MATRIZ","SUCURSAL"))</f>
        <v>SUCURSAL</v>
      </c>
    </row>
    <row r="672" spans="1:20" ht="15.75" hidden="1" thickBot="1" x14ac:dyDescent="0.3">
      <c r="A672" s="33" t="s">
        <v>8791</v>
      </c>
      <c r="B672" s="38">
        <v>45575</v>
      </c>
      <c r="C672" s="2" t="s">
        <v>1</v>
      </c>
      <c r="D672" s="2" t="s">
        <v>0</v>
      </c>
      <c r="E672" s="2" t="s">
        <v>9791</v>
      </c>
      <c r="F672" s="2" t="s">
        <v>9792</v>
      </c>
      <c r="G672" s="32">
        <v>4029</v>
      </c>
      <c r="H672" s="36">
        <v>4029</v>
      </c>
      <c r="I672" s="37" t="s">
        <v>33</v>
      </c>
      <c r="J672" s="31" t="s">
        <v>4989</v>
      </c>
      <c r="K672" s="2">
        <v>0</v>
      </c>
      <c r="L672" s="2">
        <v>0</v>
      </c>
      <c r="M672" s="31">
        <v>170</v>
      </c>
      <c r="N672" s="2">
        <v>22.1</v>
      </c>
      <c r="O672" s="2">
        <v>0</v>
      </c>
      <c r="P672" s="2">
        <v>0</v>
      </c>
      <c r="Q672" s="31">
        <v>192.1</v>
      </c>
      <c r="S672" s="2" t="s">
        <v>1</v>
      </c>
      <c r="T672" t="str">
        <f>IF(Tabla2[[#This Row],[SERIE ]]="22SD004C","BODEGA",IF(Tabla2[[#This Row],[SERIE ]]="21DS000T","CASA MATRIZ","SUCURSAL"))</f>
        <v>SUCURSAL</v>
      </c>
    </row>
    <row r="673" spans="1:20" ht="15.75" hidden="1" thickBot="1" x14ac:dyDescent="0.3">
      <c r="A673" s="33" t="s">
        <v>8791</v>
      </c>
      <c r="B673" s="38">
        <v>45575</v>
      </c>
      <c r="C673" s="2" t="s">
        <v>1</v>
      </c>
      <c r="D673" s="2" t="s">
        <v>0</v>
      </c>
      <c r="E673" s="2" t="s">
        <v>9791</v>
      </c>
      <c r="F673" s="2" t="s">
        <v>9792</v>
      </c>
      <c r="G673" s="32">
        <v>4028</v>
      </c>
      <c r="H673" s="36">
        <v>4028</v>
      </c>
      <c r="I673" s="37" t="s">
        <v>7473</v>
      </c>
      <c r="J673" s="31" t="s">
        <v>7472</v>
      </c>
      <c r="K673" s="2">
        <v>0</v>
      </c>
      <c r="L673" s="2">
        <v>0</v>
      </c>
      <c r="M673" s="31">
        <v>0</v>
      </c>
      <c r="N673" s="2">
        <v>0</v>
      </c>
      <c r="O673" s="2">
        <v>0</v>
      </c>
      <c r="P673" s="2">
        <v>0</v>
      </c>
      <c r="Q673" s="31">
        <v>0</v>
      </c>
      <c r="S673" s="2" t="s">
        <v>1</v>
      </c>
      <c r="T673" t="str">
        <f>IF(Tabla2[[#This Row],[SERIE ]]="22SD004C","BODEGA",IF(Tabla2[[#This Row],[SERIE ]]="21DS000T","CASA MATRIZ","SUCURSAL"))</f>
        <v>SUCURSAL</v>
      </c>
    </row>
    <row r="674" spans="1:20" ht="15.75" hidden="1" thickBot="1" x14ac:dyDescent="0.3">
      <c r="A674" s="33" t="s">
        <v>8791</v>
      </c>
      <c r="B674" s="38">
        <v>45575</v>
      </c>
      <c r="C674" s="2" t="s">
        <v>1</v>
      </c>
      <c r="D674" s="2" t="s">
        <v>0</v>
      </c>
      <c r="E674" s="2" t="s">
        <v>9791</v>
      </c>
      <c r="F674" s="2" t="s">
        <v>9792</v>
      </c>
      <c r="G674" s="32">
        <v>4027</v>
      </c>
      <c r="H674" s="36">
        <v>4027</v>
      </c>
      <c r="I674" s="37" t="s">
        <v>7473</v>
      </c>
      <c r="J674" s="31" t="s">
        <v>7472</v>
      </c>
      <c r="K674" s="2">
        <v>0</v>
      </c>
      <c r="L674" s="2">
        <v>0</v>
      </c>
      <c r="M674" s="31">
        <v>0</v>
      </c>
      <c r="N674" s="2">
        <v>0</v>
      </c>
      <c r="O674" s="2">
        <v>0</v>
      </c>
      <c r="P674" s="2">
        <v>0</v>
      </c>
      <c r="Q674" s="31">
        <v>0</v>
      </c>
      <c r="S674" s="2" t="s">
        <v>1</v>
      </c>
      <c r="T674" t="str">
        <f>IF(Tabla2[[#This Row],[SERIE ]]="22SD004C","BODEGA",IF(Tabla2[[#This Row],[SERIE ]]="21DS000T","CASA MATRIZ","SUCURSAL"))</f>
        <v>SUCURSAL</v>
      </c>
    </row>
    <row r="675" spans="1:20" ht="15.75" hidden="1" thickBot="1" x14ac:dyDescent="0.3">
      <c r="A675" s="33" t="s">
        <v>8791</v>
      </c>
      <c r="B675" s="38">
        <v>45574</v>
      </c>
      <c r="C675" s="2" t="s">
        <v>1</v>
      </c>
      <c r="D675" s="2" t="s">
        <v>0</v>
      </c>
      <c r="E675" s="2" t="s">
        <v>9791</v>
      </c>
      <c r="F675" s="2" t="s">
        <v>9792</v>
      </c>
      <c r="G675" s="32">
        <v>4026</v>
      </c>
      <c r="H675" s="36">
        <v>4026</v>
      </c>
      <c r="I675" s="37" t="s">
        <v>9814</v>
      </c>
      <c r="J675" s="31" t="s">
        <v>9815</v>
      </c>
      <c r="K675" s="2">
        <v>0</v>
      </c>
      <c r="L675" s="2">
        <v>0</v>
      </c>
      <c r="M675" s="31">
        <v>12</v>
      </c>
      <c r="N675" s="2">
        <v>1.56</v>
      </c>
      <c r="O675" s="2">
        <v>0</v>
      </c>
      <c r="P675" s="2">
        <v>0</v>
      </c>
      <c r="Q675" s="31">
        <v>13.56</v>
      </c>
      <c r="S675" s="2" t="s">
        <v>1</v>
      </c>
      <c r="T675" t="str">
        <f>IF(Tabla2[[#This Row],[SERIE ]]="22SD004C","BODEGA",IF(Tabla2[[#This Row],[SERIE ]]="21DS000T","CASA MATRIZ","SUCURSAL"))</f>
        <v>SUCURSAL</v>
      </c>
    </row>
    <row r="676" spans="1:20" ht="15.75" hidden="1" thickBot="1" x14ac:dyDescent="0.3">
      <c r="A676" s="33" t="s">
        <v>8791</v>
      </c>
      <c r="B676" s="38">
        <v>45574</v>
      </c>
      <c r="C676" s="2" t="s">
        <v>1</v>
      </c>
      <c r="D676" s="2" t="s">
        <v>0</v>
      </c>
      <c r="E676" s="2" t="s">
        <v>9791</v>
      </c>
      <c r="F676" s="2" t="s">
        <v>9792</v>
      </c>
      <c r="G676" s="32">
        <v>4025</v>
      </c>
      <c r="H676" s="36">
        <v>4025</v>
      </c>
      <c r="I676" s="37" t="s">
        <v>9864</v>
      </c>
      <c r="J676" s="31" t="s">
        <v>9865</v>
      </c>
      <c r="K676" s="2">
        <v>0</v>
      </c>
      <c r="L676" s="2">
        <v>0</v>
      </c>
      <c r="M676" s="31">
        <v>15</v>
      </c>
      <c r="N676" s="2">
        <v>1.9500000000000002</v>
      </c>
      <c r="O676" s="2">
        <v>0</v>
      </c>
      <c r="P676" s="2">
        <v>0</v>
      </c>
      <c r="Q676" s="31">
        <v>16.95</v>
      </c>
      <c r="S676" s="2" t="s">
        <v>1</v>
      </c>
      <c r="T676" t="str">
        <f>IF(Tabla2[[#This Row],[SERIE ]]="22SD004C","BODEGA",IF(Tabla2[[#This Row],[SERIE ]]="21DS000T","CASA MATRIZ","SUCURSAL"))</f>
        <v>SUCURSAL</v>
      </c>
    </row>
    <row r="677" spans="1:20" ht="15.75" hidden="1" thickBot="1" x14ac:dyDescent="0.3">
      <c r="A677" s="33" t="s">
        <v>8791</v>
      </c>
      <c r="B677" s="38">
        <v>45574</v>
      </c>
      <c r="C677" s="2" t="s">
        <v>1</v>
      </c>
      <c r="D677" s="2" t="s">
        <v>0</v>
      </c>
      <c r="E677" s="2" t="s">
        <v>9791</v>
      </c>
      <c r="F677" s="2" t="s">
        <v>9792</v>
      </c>
      <c r="G677" s="32">
        <v>4024</v>
      </c>
      <c r="H677" s="36">
        <v>4024</v>
      </c>
      <c r="I677" s="37"/>
      <c r="J677" s="31" t="s">
        <v>11058</v>
      </c>
      <c r="K677" s="2">
        <v>0</v>
      </c>
      <c r="L677" s="2">
        <v>0</v>
      </c>
      <c r="M677" s="31">
        <v>63.72</v>
      </c>
      <c r="N677" s="2">
        <v>8.2835999999999999</v>
      </c>
      <c r="O677" s="2">
        <v>0</v>
      </c>
      <c r="P677" s="2">
        <v>0</v>
      </c>
      <c r="Q677" s="31">
        <v>72.003600000000006</v>
      </c>
      <c r="R677" s="2" t="s">
        <v>11057</v>
      </c>
      <c r="S677" s="2" t="s">
        <v>1</v>
      </c>
      <c r="T677" t="str">
        <f>IF(Tabla2[[#This Row],[SERIE ]]="22SD004C","BODEGA",IF(Tabla2[[#This Row],[SERIE ]]="21DS000T","CASA MATRIZ","SUCURSAL"))</f>
        <v>SUCURSAL</v>
      </c>
    </row>
    <row r="678" spans="1:20" ht="15.75" hidden="1" thickBot="1" x14ac:dyDescent="0.3">
      <c r="A678" s="33" t="s">
        <v>8791</v>
      </c>
      <c r="B678" s="38">
        <v>45574</v>
      </c>
      <c r="C678" s="2" t="s">
        <v>1</v>
      </c>
      <c r="D678" s="2" t="s">
        <v>0</v>
      </c>
      <c r="E678" s="2" t="s">
        <v>9791</v>
      </c>
      <c r="F678" s="2" t="s">
        <v>9792</v>
      </c>
      <c r="G678" s="32">
        <v>4023</v>
      </c>
      <c r="H678" s="36">
        <v>4023</v>
      </c>
      <c r="I678" s="37" t="s">
        <v>10375</v>
      </c>
      <c r="J678" s="31" t="s">
        <v>10376</v>
      </c>
      <c r="K678" s="2">
        <v>0</v>
      </c>
      <c r="L678" s="2">
        <v>0</v>
      </c>
      <c r="M678" s="31">
        <v>21.24</v>
      </c>
      <c r="N678" s="2">
        <v>2.7612000000000001</v>
      </c>
      <c r="O678" s="2">
        <v>0</v>
      </c>
      <c r="P678" s="2">
        <v>0</v>
      </c>
      <c r="Q678" s="31">
        <v>24.001199999999997</v>
      </c>
      <c r="S678" s="2" t="s">
        <v>1</v>
      </c>
      <c r="T678" t="str">
        <f>IF(Tabla2[[#This Row],[SERIE ]]="22SD004C","BODEGA",IF(Tabla2[[#This Row],[SERIE ]]="21DS000T","CASA MATRIZ","SUCURSAL"))</f>
        <v>SUCURSAL</v>
      </c>
    </row>
    <row r="679" spans="1:20" ht="15.75" hidden="1" thickBot="1" x14ac:dyDescent="0.3">
      <c r="A679" s="33" t="s">
        <v>8791</v>
      </c>
      <c r="B679" s="38">
        <v>45574</v>
      </c>
      <c r="C679" s="2" t="s">
        <v>1</v>
      </c>
      <c r="D679" s="2" t="s">
        <v>0</v>
      </c>
      <c r="E679" s="2" t="s">
        <v>9791</v>
      </c>
      <c r="F679" s="2" t="s">
        <v>9792</v>
      </c>
      <c r="G679" s="32">
        <v>4022</v>
      </c>
      <c r="H679" s="36">
        <v>4022</v>
      </c>
      <c r="I679" s="37" t="s">
        <v>10581</v>
      </c>
      <c r="J679" s="31" t="s">
        <v>10695</v>
      </c>
      <c r="K679" s="2">
        <v>0</v>
      </c>
      <c r="L679" s="2">
        <v>0</v>
      </c>
      <c r="M679" s="31">
        <v>46.9</v>
      </c>
      <c r="N679" s="2">
        <v>6.0970000000000004</v>
      </c>
      <c r="O679" s="2">
        <v>0</v>
      </c>
      <c r="P679" s="2">
        <v>0</v>
      </c>
      <c r="Q679" s="31">
        <v>52.997</v>
      </c>
      <c r="S679" s="2" t="s">
        <v>1</v>
      </c>
      <c r="T679" t="str">
        <f>IF(Tabla2[[#This Row],[SERIE ]]="22SD004C","BODEGA",IF(Tabla2[[#This Row],[SERIE ]]="21DS000T","CASA MATRIZ","SUCURSAL"))</f>
        <v>SUCURSAL</v>
      </c>
    </row>
    <row r="680" spans="1:20" ht="15.75" hidden="1" thickBot="1" x14ac:dyDescent="0.3">
      <c r="A680" s="33" t="s">
        <v>8791</v>
      </c>
      <c r="B680" s="38">
        <v>45574</v>
      </c>
      <c r="C680" s="2" t="s">
        <v>1</v>
      </c>
      <c r="D680" s="2" t="s">
        <v>0</v>
      </c>
      <c r="E680" s="2" t="s">
        <v>9791</v>
      </c>
      <c r="F680" s="2" t="s">
        <v>9792</v>
      </c>
      <c r="G680" s="32">
        <v>4021</v>
      </c>
      <c r="H680" s="36">
        <v>4021</v>
      </c>
      <c r="I680" s="37" t="s">
        <v>49</v>
      </c>
      <c r="J680" s="31" t="s">
        <v>2228</v>
      </c>
      <c r="K680" s="2">
        <v>0</v>
      </c>
      <c r="L680" s="2">
        <v>0</v>
      </c>
      <c r="M680" s="31">
        <v>750</v>
      </c>
      <c r="N680" s="2">
        <v>97.5</v>
      </c>
      <c r="O680" s="2">
        <v>0</v>
      </c>
      <c r="P680" s="2">
        <v>0</v>
      </c>
      <c r="Q680" s="31">
        <v>847.5</v>
      </c>
      <c r="S680" s="2" t="s">
        <v>1</v>
      </c>
      <c r="T680" t="str">
        <f>IF(Tabla2[[#This Row],[SERIE ]]="22SD004C","BODEGA",IF(Tabla2[[#This Row],[SERIE ]]="21DS000T","CASA MATRIZ","SUCURSAL"))</f>
        <v>SUCURSAL</v>
      </c>
    </row>
    <row r="681" spans="1:20" ht="15.75" hidden="1" thickBot="1" x14ac:dyDescent="0.3">
      <c r="A681" s="33" t="s">
        <v>8791</v>
      </c>
      <c r="B681" s="38">
        <v>45573</v>
      </c>
      <c r="C681" s="2" t="s">
        <v>1</v>
      </c>
      <c r="D681" s="2" t="s">
        <v>0</v>
      </c>
      <c r="E681" s="2" t="s">
        <v>9791</v>
      </c>
      <c r="F681" s="2" t="s">
        <v>9792</v>
      </c>
      <c r="G681" s="32">
        <v>4020</v>
      </c>
      <c r="H681" s="36">
        <v>4020</v>
      </c>
      <c r="I681" s="37" t="s">
        <v>10379</v>
      </c>
      <c r="J681" s="31" t="s">
        <v>10380</v>
      </c>
      <c r="K681" s="2">
        <v>0</v>
      </c>
      <c r="L681" s="2">
        <v>0</v>
      </c>
      <c r="M681" s="31">
        <v>10</v>
      </c>
      <c r="N681" s="2">
        <v>1.3</v>
      </c>
      <c r="O681" s="2">
        <v>0</v>
      </c>
      <c r="P681" s="2">
        <v>0</v>
      </c>
      <c r="Q681" s="31">
        <v>11.3</v>
      </c>
      <c r="S681" s="2" t="s">
        <v>1</v>
      </c>
      <c r="T681" t="str">
        <f>IF(Tabla2[[#This Row],[SERIE ]]="22SD004C","BODEGA",IF(Tabla2[[#This Row],[SERIE ]]="21DS000T","CASA MATRIZ","SUCURSAL"))</f>
        <v>SUCURSAL</v>
      </c>
    </row>
    <row r="682" spans="1:20" ht="15.75" hidden="1" thickBot="1" x14ac:dyDescent="0.3">
      <c r="A682" s="33" t="s">
        <v>8791</v>
      </c>
      <c r="B682" s="38">
        <v>45573</v>
      </c>
      <c r="C682" s="2" t="s">
        <v>1</v>
      </c>
      <c r="D682" s="2" t="s">
        <v>0</v>
      </c>
      <c r="E682" s="2" t="s">
        <v>9791</v>
      </c>
      <c r="F682" s="2" t="s">
        <v>9792</v>
      </c>
      <c r="G682" s="32">
        <v>4019</v>
      </c>
      <c r="H682" s="36">
        <v>4019</v>
      </c>
      <c r="I682" s="37" t="s">
        <v>10600</v>
      </c>
      <c r="J682" s="31" t="s">
        <v>10601</v>
      </c>
      <c r="K682" s="2">
        <v>0</v>
      </c>
      <c r="L682" s="2">
        <v>0</v>
      </c>
      <c r="M682" s="31">
        <v>38.049999999999997</v>
      </c>
      <c r="N682" s="2">
        <v>4.9464999999999995</v>
      </c>
      <c r="O682" s="2">
        <v>0</v>
      </c>
      <c r="P682" s="2">
        <v>0</v>
      </c>
      <c r="Q682" s="31">
        <v>42.996499999999997</v>
      </c>
      <c r="S682" s="2" t="s">
        <v>1</v>
      </c>
      <c r="T682" t="str">
        <f>IF(Tabla2[[#This Row],[SERIE ]]="22SD004C","BODEGA",IF(Tabla2[[#This Row],[SERIE ]]="21DS000T","CASA MATRIZ","SUCURSAL"))</f>
        <v>SUCURSAL</v>
      </c>
    </row>
    <row r="683" spans="1:20" ht="15.75" hidden="1" thickBot="1" x14ac:dyDescent="0.3">
      <c r="A683" s="33" t="s">
        <v>8791</v>
      </c>
      <c r="B683" s="38">
        <v>45573</v>
      </c>
      <c r="C683" s="2" t="s">
        <v>1</v>
      </c>
      <c r="D683" s="2" t="s">
        <v>0</v>
      </c>
      <c r="E683" s="2" t="s">
        <v>9791</v>
      </c>
      <c r="F683" s="2" t="s">
        <v>9792</v>
      </c>
      <c r="G683" s="32">
        <v>4018</v>
      </c>
      <c r="H683" s="36">
        <v>4018</v>
      </c>
      <c r="I683" s="37" t="s">
        <v>6816</v>
      </c>
      <c r="J683" s="31" t="s">
        <v>6817</v>
      </c>
      <c r="K683" s="2">
        <v>0</v>
      </c>
      <c r="L683" s="2">
        <v>0</v>
      </c>
      <c r="M683" s="31">
        <v>3.1</v>
      </c>
      <c r="N683" s="2">
        <v>0.40300000000000002</v>
      </c>
      <c r="O683" s="2">
        <v>0</v>
      </c>
      <c r="P683" s="2">
        <v>0</v>
      </c>
      <c r="Q683" s="31">
        <v>3.5030000000000001</v>
      </c>
      <c r="S683" s="2" t="s">
        <v>1</v>
      </c>
      <c r="T683" t="str">
        <f>IF(Tabla2[[#This Row],[SERIE ]]="22SD004C","BODEGA",IF(Tabla2[[#This Row],[SERIE ]]="21DS000T","CASA MATRIZ","SUCURSAL"))</f>
        <v>SUCURSAL</v>
      </c>
    </row>
    <row r="684" spans="1:20" ht="15.75" hidden="1" thickBot="1" x14ac:dyDescent="0.3">
      <c r="A684" s="33" t="s">
        <v>8791</v>
      </c>
      <c r="B684" s="38">
        <v>45573</v>
      </c>
      <c r="C684" s="2" t="s">
        <v>1</v>
      </c>
      <c r="D684" s="2" t="s">
        <v>0</v>
      </c>
      <c r="E684" s="2" t="s">
        <v>9791</v>
      </c>
      <c r="F684" s="2" t="s">
        <v>9792</v>
      </c>
      <c r="G684" s="32">
        <v>4017</v>
      </c>
      <c r="H684" s="36">
        <v>4017</v>
      </c>
      <c r="I684" s="37" t="s">
        <v>46</v>
      </c>
      <c r="J684" s="31" t="s">
        <v>6010</v>
      </c>
      <c r="K684" s="2">
        <v>0</v>
      </c>
      <c r="L684" s="2">
        <v>0</v>
      </c>
      <c r="M684" s="31">
        <v>32</v>
      </c>
      <c r="N684" s="2">
        <v>4.16</v>
      </c>
      <c r="O684" s="2">
        <v>0</v>
      </c>
      <c r="P684" s="2">
        <v>0</v>
      </c>
      <c r="Q684" s="31">
        <v>36.159999999999997</v>
      </c>
      <c r="S684" s="2" t="s">
        <v>1</v>
      </c>
      <c r="T684" t="str">
        <f>IF(Tabla2[[#This Row],[SERIE ]]="22SD004C","BODEGA",IF(Tabla2[[#This Row],[SERIE ]]="21DS000T","CASA MATRIZ","SUCURSAL"))</f>
        <v>SUCURSAL</v>
      </c>
    </row>
    <row r="685" spans="1:20" ht="15.75" hidden="1" thickBot="1" x14ac:dyDescent="0.3">
      <c r="A685" s="33" t="s">
        <v>8791</v>
      </c>
      <c r="B685" s="38">
        <v>45573</v>
      </c>
      <c r="C685" s="2" t="s">
        <v>1</v>
      </c>
      <c r="D685" s="2" t="s">
        <v>0</v>
      </c>
      <c r="E685" s="2" t="s">
        <v>9791</v>
      </c>
      <c r="F685" s="2" t="s">
        <v>9792</v>
      </c>
      <c r="G685" s="32">
        <v>4016</v>
      </c>
      <c r="H685" s="36">
        <v>4016</v>
      </c>
      <c r="I685" s="37" t="s">
        <v>9809</v>
      </c>
      <c r="J685" s="31" t="s">
        <v>9810</v>
      </c>
      <c r="K685" s="2">
        <v>0</v>
      </c>
      <c r="L685" s="2">
        <v>0</v>
      </c>
      <c r="M685" s="31">
        <v>40</v>
      </c>
      <c r="N685" s="2">
        <v>5.2</v>
      </c>
      <c r="O685" s="2">
        <v>0</v>
      </c>
      <c r="P685" s="2">
        <v>0</v>
      </c>
      <c r="Q685" s="31">
        <v>45.2</v>
      </c>
      <c r="S685" s="2" t="s">
        <v>1</v>
      </c>
      <c r="T685" t="str">
        <f>IF(Tabla2[[#This Row],[SERIE ]]="22SD004C","BODEGA",IF(Tabla2[[#This Row],[SERIE ]]="21DS000T","CASA MATRIZ","SUCURSAL"))</f>
        <v>SUCURSAL</v>
      </c>
    </row>
    <row r="686" spans="1:20" ht="15.75" hidden="1" thickBot="1" x14ac:dyDescent="0.3">
      <c r="A686" s="33" t="s">
        <v>8791</v>
      </c>
      <c r="B686" s="38">
        <v>45573</v>
      </c>
      <c r="C686" s="2" t="s">
        <v>1</v>
      </c>
      <c r="D686" s="2" t="s">
        <v>0</v>
      </c>
      <c r="E686" s="2" t="s">
        <v>9791</v>
      </c>
      <c r="F686" s="2" t="s">
        <v>9792</v>
      </c>
      <c r="G686" s="32">
        <v>4015</v>
      </c>
      <c r="H686" s="36">
        <v>4015</v>
      </c>
      <c r="I686" s="37" t="s">
        <v>10080</v>
      </c>
      <c r="J686" s="31" t="s">
        <v>10081</v>
      </c>
      <c r="K686" s="2">
        <v>0</v>
      </c>
      <c r="L686" s="2">
        <v>0</v>
      </c>
      <c r="M686" s="31">
        <v>15.93</v>
      </c>
      <c r="N686" s="2">
        <v>2.0709</v>
      </c>
      <c r="O686" s="2">
        <v>0</v>
      </c>
      <c r="P686" s="2">
        <v>0</v>
      </c>
      <c r="Q686" s="31">
        <v>18.000900000000001</v>
      </c>
      <c r="S686" s="2" t="s">
        <v>1</v>
      </c>
      <c r="T686" t="str">
        <f>IF(Tabla2[[#This Row],[SERIE ]]="22SD004C","BODEGA",IF(Tabla2[[#This Row],[SERIE ]]="21DS000T","CASA MATRIZ","SUCURSAL"))</f>
        <v>SUCURSAL</v>
      </c>
    </row>
    <row r="687" spans="1:20" ht="15.75" hidden="1" thickBot="1" x14ac:dyDescent="0.3">
      <c r="A687" s="33" t="s">
        <v>8791</v>
      </c>
      <c r="B687" s="38">
        <v>45573</v>
      </c>
      <c r="C687" s="2" t="s">
        <v>1</v>
      </c>
      <c r="D687" s="2" t="s">
        <v>0</v>
      </c>
      <c r="E687" s="2" t="s">
        <v>9791</v>
      </c>
      <c r="F687" s="2" t="s">
        <v>9792</v>
      </c>
      <c r="G687" s="32">
        <v>4014</v>
      </c>
      <c r="H687" s="36">
        <v>4014</v>
      </c>
      <c r="I687" s="37" t="s">
        <v>11055</v>
      </c>
      <c r="J687" s="31" t="s">
        <v>11056</v>
      </c>
      <c r="K687" s="2">
        <v>0</v>
      </c>
      <c r="L687" s="2">
        <v>0</v>
      </c>
      <c r="M687" s="31">
        <v>13.05</v>
      </c>
      <c r="N687" s="2">
        <v>1.6965000000000001</v>
      </c>
      <c r="O687" s="2">
        <v>0</v>
      </c>
      <c r="P687" s="2">
        <v>0</v>
      </c>
      <c r="Q687" s="31">
        <v>14.746500000000001</v>
      </c>
      <c r="S687" s="2" t="s">
        <v>1</v>
      </c>
      <c r="T687" t="str">
        <f>IF(Tabla2[[#This Row],[SERIE ]]="22SD004C","BODEGA",IF(Tabla2[[#This Row],[SERIE ]]="21DS000T","CASA MATRIZ","SUCURSAL"))</f>
        <v>SUCURSAL</v>
      </c>
    </row>
    <row r="688" spans="1:20" ht="15.75" hidden="1" thickBot="1" x14ac:dyDescent="0.3">
      <c r="A688" s="33" t="s">
        <v>8791</v>
      </c>
      <c r="B688" s="38">
        <v>45573</v>
      </c>
      <c r="C688" s="2" t="s">
        <v>1</v>
      </c>
      <c r="D688" s="2" t="s">
        <v>0</v>
      </c>
      <c r="E688" s="2" t="s">
        <v>9791</v>
      </c>
      <c r="F688" s="2" t="s">
        <v>9792</v>
      </c>
      <c r="G688" s="32">
        <v>4013</v>
      </c>
      <c r="H688" s="36">
        <v>4013</v>
      </c>
      <c r="I688" s="37" t="s">
        <v>6816</v>
      </c>
      <c r="J688" s="31" t="s">
        <v>6817</v>
      </c>
      <c r="K688" s="2">
        <v>0</v>
      </c>
      <c r="L688" s="2">
        <v>0</v>
      </c>
      <c r="M688" s="31">
        <v>6.19</v>
      </c>
      <c r="N688" s="2">
        <v>0.80470000000000008</v>
      </c>
      <c r="O688" s="2">
        <v>0</v>
      </c>
      <c r="P688" s="2">
        <v>0</v>
      </c>
      <c r="Q688" s="31">
        <v>6.9947000000000008</v>
      </c>
      <c r="S688" s="2" t="s">
        <v>1</v>
      </c>
      <c r="T688" t="str">
        <f>IF(Tabla2[[#This Row],[SERIE ]]="22SD004C","BODEGA",IF(Tabla2[[#This Row],[SERIE ]]="21DS000T","CASA MATRIZ","SUCURSAL"))</f>
        <v>SUCURSAL</v>
      </c>
    </row>
    <row r="689" spans="1:20" ht="15.75" hidden="1" thickBot="1" x14ac:dyDescent="0.3">
      <c r="A689" s="33" t="s">
        <v>8791</v>
      </c>
      <c r="B689" s="38">
        <v>45572</v>
      </c>
      <c r="C689" s="2" t="s">
        <v>1</v>
      </c>
      <c r="D689" s="2" t="s">
        <v>0</v>
      </c>
      <c r="E689" s="2" t="s">
        <v>9791</v>
      </c>
      <c r="F689" s="2" t="s">
        <v>9792</v>
      </c>
      <c r="G689" s="32">
        <v>4012</v>
      </c>
      <c r="H689" s="36">
        <v>4012</v>
      </c>
      <c r="I689" s="37" t="s">
        <v>7473</v>
      </c>
      <c r="J689" s="31" t="s">
        <v>7472</v>
      </c>
      <c r="K689" s="2">
        <v>0</v>
      </c>
      <c r="L689" s="2">
        <v>0</v>
      </c>
      <c r="M689" s="31">
        <v>0</v>
      </c>
      <c r="N689" s="2">
        <v>0</v>
      </c>
      <c r="O689" s="2">
        <v>0</v>
      </c>
      <c r="P689" s="2">
        <v>0</v>
      </c>
      <c r="Q689" s="31">
        <v>0</v>
      </c>
      <c r="S689" s="2" t="s">
        <v>1</v>
      </c>
      <c r="T689" t="str">
        <f>IF(Tabla2[[#This Row],[SERIE ]]="22SD004C","BODEGA",IF(Tabla2[[#This Row],[SERIE ]]="21DS000T","CASA MATRIZ","SUCURSAL"))</f>
        <v>SUCURSAL</v>
      </c>
    </row>
    <row r="690" spans="1:20" ht="15.75" hidden="1" thickBot="1" x14ac:dyDescent="0.3">
      <c r="A690" s="33" t="s">
        <v>8791</v>
      </c>
      <c r="B690" s="38">
        <v>45572</v>
      </c>
      <c r="C690" s="2" t="s">
        <v>1</v>
      </c>
      <c r="D690" s="2" t="s">
        <v>0</v>
      </c>
      <c r="E690" s="2" t="s">
        <v>9791</v>
      </c>
      <c r="F690" s="2" t="s">
        <v>9792</v>
      </c>
      <c r="G690" s="32">
        <v>4011</v>
      </c>
      <c r="H690" s="36">
        <v>4011</v>
      </c>
      <c r="I690" s="37" t="s">
        <v>9809</v>
      </c>
      <c r="J690" s="31" t="s">
        <v>9810</v>
      </c>
      <c r="K690" s="2">
        <v>0</v>
      </c>
      <c r="L690" s="2">
        <v>0</v>
      </c>
      <c r="M690" s="31">
        <v>53.65</v>
      </c>
      <c r="N690" s="2">
        <v>6.9744999999999999</v>
      </c>
      <c r="O690" s="2">
        <v>0</v>
      </c>
      <c r="P690" s="2">
        <v>0</v>
      </c>
      <c r="Q690" s="31">
        <v>60.624499999999998</v>
      </c>
      <c r="S690" s="2" t="s">
        <v>1</v>
      </c>
      <c r="T690" t="str">
        <f>IF(Tabla2[[#This Row],[SERIE ]]="22SD004C","BODEGA",IF(Tabla2[[#This Row],[SERIE ]]="21DS000T","CASA MATRIZ","SUCURSAL"))</f>
        <v>SUCURSAL</v>
      </c>
    </row>
    <row r="691" spans="1:20" ht="15.75" hidden="1" thickBot="1" x14ac:dyDescent="0.3">
      <c r="A691" s="33" t="s">
        <v>8791</v>
      </c>
      <c r="B691" s="38">
        <v>45572</v>
      </c>
      <c r="C691" s="2" t="s">
        <v>1</v>
      </c>
      <c r="D691" s="2" t="s">
        <v>0</v>
      </c>
      <c r="E691" s="2" t="s">
        <v>9791</v>
      </c>
      <c r="F691" s="2" t="s">
        <v>9792</v>
      </c>
      <c r="G691" s="32">
        <v>4010</v>
      </c>
      <c r="H691" s="36">
        <v>4010</v>
      </c>
      <c r="I691" s="37" t="s">
        <v>10263</v>
      </c>
      <c r="J691" s="31" t="s">
        <v>10264</v>
      </c>
      <c r="K691" s="2">
        <v>0</v>
      </c>
      <c r="L691" s="2">
        <v>0</v>
      </c>
      <c r="M691" s="31">
        <v>22.12</v>
      </c>
      <c r="N691" s="2">
        <v>2.8756000000000004</v>
      </c>
      <c r="O691" s="2">
        <v>0</v>
      </c>
      <c r="P691" s="2">
        <v>0</v>
      </c>
      <c r="Q691" s="31">
        <v>24.995600000000003</v>
      </c>
      <c r="S691" s="2" t="s">
        <v>1</v>
      </c>
      <c r="T691" t="str">
        <f>IF(Tabla2[[#This Row],[SERIE ]]="22SD004C","BODEGA",IF(Tabla2[[#This Row],[SERIE ]]="21DS000T","CASA MATRIZ","SUCURSAL"))</f>
        <v>SUCURSAL</v>
      </c>
    </row>
    <row r="692" spans="1:20" ht="15.75" hidden="1" thickBot="1" x14ac:dyDescent="0.3">
      <c r="A692" s="33" t="s">
        <v>8791</v>
      </c>
      <c r="B692" s="38">
        <v>45572</v>
      </c>
      <c r="C692" s="2" t="s">
        <v>1</v>
      </c>
      <c r="D692" s="2" t="s">
        <v>0</v>
      </c>
      <c r="E692" s="2" t="s">
        <v>9791</v>
      </c>
      <c r="F692" s="2" t="s">
        <v>9792</v>
      </c>
      <c r="G692" s="32">
        <v>4009</v>
      </c>
      <c r="H692" s="36">
        <v>4009</v>
      </c>
      <c r="I692" s="37" t="s">
        <v>46</v>
      </c>
      <c r="J692" s="31" t="s">
        <v>6010</v>
      </c>
      <c r="K692" s="2">
        <v>0</v>
      </c>
      <c r="L692" s="2">
        <v>0</v>
      </c>
      <c r="M692" s="31">
        <v>32</v>
      </c>
      <c r="N692" s="2">
        <v>4.16</v>
      </c>
      <c r="O692" s="2">
        <v>0</v>
      </c>
      <c r="P692" s="2">
        <v>0</v>
      </c>
      <c r="Q692" s="31">
        <v>36.159999999999997</v>
      </c>
      <c r="S692" s="2" t="s">
        <v>1</v>
      </c>
      <c r="T692" t="str">
        <f>IF(Tabla2[[#This Row],[SERIE ]]="22SD004C","BODEGA",IF(Tabla2[[#This Row],[SERIE ]]="21DS000T","CASA MATRIZ","SUCURSAL"))</f>
        <v>SUCURSAL</v>
      </c>
    </row>
    <row r="693" spans="1:20" ht="15.75" hidden="1" thickBot="1" x14ac:dyDescent="0.3">
      <c r="A693" s="33" t="s">
        <v>8791</v>
      </c>
      <c r="B693" s="38">
        <v>45572</v>
      </c>
      <c r="C693" s="2" t="s">
        <v>1</v>
      </c>
      <c r="D693" s="2" t="s">
        <v>0</v>
      </c>
      <c r="E693" s="2" t="s">
        <v>9791</v>
      </c>
      <c r="F693" s="2" t="s">
        <v>9792</v>
      </c>
      <c r="G693" s="32">
        <v>4008</v>
      </c>
      <c r="H693" s="36">
        <v>4008</v>
      </c>
      <c r="I693" s="37" t="s">
        <v>9814</v>
      </c>
      <c r="J693" s="31" t="s">
        <v>9815</v>
      </c>
      <c r="K693" s="2">
        <v>0</v>
      </c>
      <c r="L693" s="2">
        <v>0</v>
      </c>
      <c r="M693" s="31">
        <v>60</v>
      </c>
      <c r="N693" s="2">
        <v>7.8000000000000007</v>
      </c>
      <c r="O693" s="2">
        <v>0</v>
      </c>
      <c r="P693" s="2">
        <v>0</v>
      </c>
      <c r="Q693" s="31">
        <v>67.8</v>
      </c>
      <c r="S693" s="2" t="s">
        <v>1</v>
      </c>
      <c r="T693" t="str">
        <f>IF(Tabla2[[#This Row],[SERIE ]]="22SD004C","BODEGA",IF(Tabla2[[#This Row],[SERIE ]]="21DS000T","CASA MATRIZ","SUCURSAL"))</f>
        <v>SUCURSAL</v>
      </c>
    </row>
    <row r="694" spans="1:20" ht="15.75" hidden="1" thickBot="1" x14ac:dyDescent="0.3">
      <c r="A694" s="33" t="s">
        <v>8791</v>
      </c>
      <c r="B694" s="38">
        <v>45572</v>
      </c>
      <c r="C694" s="2" t="s">
        <v>1</v>
      </c>
      <c r="D694" s="2" t="s">
        <v>0</v>
      </c>
      <c r="E694" s="2" t="s">
        <v>9791</v>
      </c>
      <c r="F694" s="2" t="s">
        <v>9792</v>
      </c>
      <c r="G694" s="32">
        <v>4007</v>
      </c>
      <c r="H694" s="36">
        <v>4007</v>
      </c>
      <c r="I694" s="37" t="s">
        <v>11053</v>
      </c>
      <c r="J694" s="31" t="s">
        <v>11054</v>
      </c>
      <c r="K694" s="2">
        <v>0</v>
      </c>
      <c r="L694" s="2">
        <v>0</v>
      </c>
      <c r="M694" s="31">
        <v>12.39</v>
      </c>
      <c r="N694" s="2">
        <v>1.6107</v>
      </c>
      <c r="O694" s="2">
        <v>0</v>
      </c>
      <c r="P694" s="2">
        <v>0</v>
      </c>
      <c r="Q694" s="31">
        <v>14.0007</v>
      </c>
      <c r="S694" s="2" t="s">
        <v>1</v>
      </c>
      <c r="T694" t="str">
        <f>IF(Tabla2[[#This Row],[SERIE ]]="22SD004C","BODEGA",IF(Tabla2[[#This Row],[SERIE ]]="21DS000T","CASA MATRIZ","SUCURSAL"))</f>
        <v>SUCURSAL</v>
      </c>
    </row>
    <row r="695" spans="1:20" ht="15.75" hidden="1" thickBot="1" x14ac:dyDescent="0.3">
      <c r="A695" s="33" t="s">
        <v>8791</v>
      </c>
      <c r="B695" s="38">
        <v>45572</v>
      </c>
      <c r="C695" s="2" t="s">
        <v>1</v>
      </c>
      <c r="D695" s="2" t="s">
        <v>0</v>
      </c>
      <c r="E695" s="2" t="s">
        <v>9791</v>
      </c>
      <c r="F695" s="2" t="s">
        <v>9792</v>
      </c>
      <c r="G695" s="32">
        <v>4006</v>
      </c>
      <c r="H695" s="36">
        <v>4006</v>
      </c>
      <c r="I695" s="37" t="s">
        <v>9914</v>
      </c>
      <c r="J695" s="31" t="s">
        <v>9915</v>
      </c>
      <c r="K695" s="2">
        <v>0</v>
      </c>
      <c r="L695" s="2">
        <v>0</v>
      </c>
      <c r="M695" s="31">
        <v>65.8</v>
      </c>
      <c r="N695" s="2">
        <v>8.5540000000000003</v>
      </c>
      <c r="O695" s="2">
        <v>0</v>
      </c>
      <c r="P695" s="2">
        <v>0</v>
      </c>
      <c r="Q695" s="31">
        <v>74.353999999999999</v>
      </c>
      <c r="S695" s="2" t="s">
        <v>1</v>
      </c>
      <c r="T695" t="str">
        <f>IF(Tabla2[[#This Row],[SERIE ]]="22SD004C","BODEGA",IF(Tabla2[[#This Row],[SERIE ]]="21DS000T","CASA MATRIZ","SUCURSAL"))</f>
        <v>SUCURSAL</v>
      </c>
    </row>
    <row r="696" spans="1:20" ht="15.75" hidden="1" thickBot="1" x14ac:dyDescent="0.3">
      <c r="A696" s="33" t="s">
        <v>8791</v>
      </c>
      <c r="B696" s="38">
        <v>45572</v>
      </c>
      <c r="C696" s="2" t="s">
        <v>1</v>
      </c>
      <c r="D696" s="2" t="s">
        <v>0</v>
      </c>
      <c r="E696" s="2" t="s">
        <v>9791</v>
      </c>
      <c r="F696" s="2" t="s">
        <v>9792</v>
      </c>
      <c r="G696" s="32">
        <v>4005</v>
      </c>
      <c r="H696" s="36">
        <v>4005</v>
      </c>
      <c r="I696" s="37" t="s">
        <v>5768</v>
      </c>
      <c r="J696" s="31" t="s">
        <v>5769</v>
      </c>
      <c r="K696" s="2">
        <v>0</v>
      </c>
      <c r="L696" s="2">
        <v>0</v>
      </c>
      <c r="M696" s="31">
        <v>6.9</v>
      </c>
      <c r="N696" s="2">
        <v>0.89700000000000013</v>
      </c>
      <c r="O696" s="2">
        <v>0</v>
      </c>
      <c r="P696" s="2">
        <v>0</v>
      </c>
      <c r="Q696" s="31">
        <v>7.7970000000000006</v>
      </c>
      <c r="S696" s="2" t="s">
        <v>1</v>
      </c>
      <c r="T696" t="str">
        <f>IF(Tabla2[[#This Row],[SERIE ]]="22SD004C","BODEGA",IF(Tabla2[[#This Row],[SERIE ]]="21DS000T","CASA MATRIZ","SUCURSAL"))</f>
        <v>SUCURSAL</v>
      </c>
    </row>
    <row r="697" spans="1:20" ht="15.75" hidden="1" thickBot="1" x14ac:dyDescent="0.3">
      <c r="A697" s="33" t="s">
        <v>8791</v>
      </c>
      <c r="B697" s="38">
        <v>45572</v>
      </c>
      <c r="C697" s="2" t="s">
        <v>1</v>
      </c>
      <c r="D697" s="2" t="s">
        <v>0</v>
      </c>
      <c r="E697" s="2" t="s">
        <v>9791</v>
      </c>
      <c r="F697" s="2" t="s">
        <v>9792</v>
      </c>
      <c r="G697" s="32">
        <v>4004</v>
      </c>
      <c r="H697" s="36">
        <v>4004</v>
      </c>
      <c r="I697" s="37" t="s">
        <v>46</v>
      </c>
      <c r="J697" s="31" t="s">
        <v>6010</v>
      </c>
      <c r="K697" s="2">
        <v>0</v>
      </c>
      <c r="L697" s="2">
        <v>0</v>
      </c>
      <c r="M697" s="31">
        <v>60</v>
      </c>
      <c r="N697" s="2">
        <v>7.8000000000000007</v>
      </c>
      <c r="O697" s="2">
        <v>0</v>
      </c>
      <c r="P697" s="2">
        <v>0</v>
      </c>
      <c r="Q697" s="31">
        <v>67.8</v>
      </c>
      <c r="S697" s="2" t="s">
        <v>1</v>
      </c>
      <c r="T697" t="str">
        <f>IF(Tabla2[[#This Row],[SERIE ]]="22SD004C","BODEGA",IF(Tabla2[[#This Row],[SERIE ]]="21DS000T","CASA MATRIZ","SUCURSAL"))</f>
        <v>SUCURSAL</v>
      </c>
    </row>
    <row r="698" spans="1:20" ht="15.75" hidden="1" thickBot="1" x14ac:dyDescent="0.3">
      <c r="A698" s="33" t="s">
        <v>8791</v>
      </c>
      <c r="B698" s="38">
        <v>45572</v>
      </c>
      <c r="C698" s="2" t="s">
        <v>1</v>
      </c>
      <c r="D698" s="2" t="s">
        <v>0</v>
      </c>
      <c r="E698" s="2" t="s">
        <v>9791</v>
      </c>
      <c r="F698" s="2" t="s">
        <v>9792</v>
      </c>
      <c r="G698" s="32">
        <v>4003</v>
      </c>
      <c r="H698" s="36">
        <v>4003</v>
      </c>
      <c r="I698" s="37" t="s">
        <v>46</v>
      </c>
      <c r="J698" s="31" t="s">
        <v>6010</v>
      </c>
      <c r="K698" s="2">
        <v>0</v>
      </c>
      <c r="L698" s="2">
        <v>0</v>
      </c>
      <c r="M698" s="31">
        <v>125</v>
      </c>
      <c r="N698" s="2">
        <v>16.25</v>
      </c>
      <c r="O698" s="2">
        <v>0</v>
      </c>
      <c r="P698" s="2">
        <v>0</v>
      </c>
      <c r="Q698" s="31">
        <v>141.25</v>
      </c>
      <c r="S698" s="2" t="s">
        <v>1</v>
      </c>
      <c r="T698" t="str">
        <f>IF(Tabla2[[#This Row],[SERIE ]]="22SD004C","BODEGA",IF(Tabla2[[#This Row],[SERIE ]]="21DS000T","CASA MATRIZ","SUCURSAL"))</f>
        <v>SUCURSAL</v>
      </c>
    </row>
    <row r="699" spans="1:20" ht="15.75" hidden="1" thickBot="1" x14ac:dyDescent="0.3">
      <c r="A699" s="33" t="s">
        <v>8791</v>
      </c>
      <c r="B699" s="38">
        <v>45572</v>
      </c>
      <c r="C699" s="2" t="s">
        <v>1</v>
      </c>
      <c r="D699" s="2" t="s">
        <v>0</v>
      </c>
      <c r="E699" s="2" t="s">
        <v>9791</v>
      </c>
      <c r="F699" s="2" t="s">
        <v>9792</v>
      </c>
      <c r="G699" s="32">
        <v>4002</v>
      </c>
      <c r="H699" s="36">
        <v>4002</v>
      </c>
      <c r="I699" s="37" t="s">
        <v>46</v>
      </c>
      <c r="J699" s="31" t="s">
        <v>6010</v>
      </c>
      <c r="K699" s="2">
        <v>0</v>
      </c>
      <c r="L699" s="2">
        <v>0</v>
      </c>
      <c r="M699" s="31">
        <v>15</v>
      </c>
      <c r="N699" s="2">
        <v>1.9500000000000002</v>
      </c>
      <c r="O699" s="2">
        <v>0</v>
      </c>
      <c r="P699" s="2">
        <v>0</v>
      </c>
      <c r="Q699" s="31">
        <v>16.95</v>
      </c>
      <c r="S699" s="2" t="s">
        <v>1</v>
      </c>
      <c r="T699" t="str">
        <f>IF(Tabla2[[#This Row],[SERIE ]]="22SD004C","BODEGA",IF(Tabla2[[#This Row],[SERIE ]]="21DS000T","CASA MATRIZ","SUCURSAL"))</f>
        <v>SUCURSAL</v>
      </c>
    </row>
    <row r="700" spans="1:20" ht="15.75" hidden="1" thickBot="1" x14ac:dyDescent="0.3">
      <c r="A700" s="33" t="s">
        <v>8791</v>
      </c>
      <c r="B700" s="38">
        <v>45570</v>
      </c>
      <c r="C700" s="2" t="s">
        <v>1</v>
      </c>
      <c r="D700" s="2" t="s">
        <v>0</v>
      </c>
      <c r="E700" s="2" t="s">
        <v>9791</v>
      </c>
      <c r="F700" s="2" t="s">
        <v>9792</v>
      </c>
      <c r="G700" s="32">
        <v>4001</v>
      </c>
      <c r="H700" s="36">
        <v>4001</v>
      </c>
      <c r="I700" s="37" t="s">
        <v>9824</v>
      </c>
      <c r="J700" s="31" t="s">
        <v>9825</v>
      </c>
      <c r="K700" s="2">
        <v>0</v>
      </c>
      <c r="L700" s="2">
        <v>0</v>
      </c>
      <c r="M700" s="31">
        <v>42.48</v>
      </c>
      <c r="N700" s="2">
        <v>5.5224000000000002</v>
      </c>
      <c r="O700" s="2">
        <v>0</v>
      </c>
      <c r="P700" s="2">
        <v>0</v>
      </c>
      <c r="Q700" s="31">
        <v>48.002399999999994</v>
      </c>
      <c r="S700" s="2" t="s">
        <v>1</v>
      </c>
      <c r="T700" t="str">
        <f>IF(Tabla2[[#This Row],[SERIE ]]="22SD004C","BODEGA",IF(Tabla2[[#This Row],[SERIE ]]="21DS000T","CASA MATRIZ","SUCURSAL"))</f>
        <v>SUCURSAL</v>
      </c>
    </row>
    <row r="701" spans="1:20" ht="15.75" hidden="1" thickBot="1" x14ac:dyDescent="0.3">
      <c r="A701" s="33" t="s">
        <v>8791</v>
      </c>
      <c r="B701" s="38">
        <v>45570</v>
      </c>
      <c r="C701" s="2" t="s">
        <v>1</v>
      </c>
      <c r="D701" s="2" t="s">
        <v>0</v>
      </c>
      <c r="E701" s="2" t="s">
        <v>9791</v>
      </c>
      <c r="F701" s="2" t="s">
        <v>9792</v>
      </c>
      <c r="G701" s="32">
        <v>4000</v>
      </c>
      <c r="H701" s="36">
        <v>4000</v>
      </c>
      <c r="I701" s="37" t="s">
        <v>6816</v>
      </c>
      <c r="J701" s="31" t="s">
        <v>6817</v>
      </c>
      <c r="K701" s="2">
        <v>0</v>
      </c>
      <c r="L701" s="2">
        <v>0</v>
      </c>
      <c r="M701" s="31">
        <v>2.21</v>
      </c>
      <c r="N701" s="2">
        <v>0.2873</v>
      </c>
      <c r="O701" s="2">
        <v>0</v>
      </c>
      <c r="P701" s="2">
        <v>0</v>
      </c>
      <c r="Q701" s="31">
        <v>2.4973000000000001</v>
      </c>
      <c r="S701" s="2" t="s">
        <v>1</v>
      </c>
      <c r="T701" t="str">
        <f>IF(Tabla2[[#This Row],[SERIE ]]="22SD004C","BODEGA",IF(Tabla2[[#This Row],[SERIE ]]="21DS000T","CASA MATRIZ","SUCURSAL"))</f>
        <v>SUCURSAL</v>
      </c>
    </row>
    <row r="702" spans="1:20" ht="15.75" hidden="1" thickBot="1" x14ac:dyDescent="0.3">
      <c r="A702" s="33" t="s">
        <v>8791</v>
      </c>
      <c r="B702" s="38">
        <v>45569</v>
      </c>
      <c r="C702" s="2" t="s">
        <v>1</v>
      </c>
      <c r="D702" s="2" t="s">
        <v>0</v>
      </c>
      <c r="E702" s="2" t="s">
        <v>9791</v>
      </c>
      <c r="F702" s="2" t="s">
        <v>9792</v>
      </c>
      <c r="G702" s="32">
        <v>3999</v>
      </c>
      <c r="H702" s="36">
        <v>3999</v>
      </c>
      <c r="I702" s="37" t="s">
        <v>10121</v>
      </c>
      <c r="J702" s="31" t="s">
        <v>10122</v>
      </c>
      <c r="K702" s="2">
        <v>0</v>
      </c>
      <c r="L702" s="2">
        <v>0</v>
      </c>
      <c r="M702" s="31">
        <v>3.19</v>
      </c>
      <c r="N702" s="2">
        <v>0.41470000000000001</v>
      </c>
      <c r="O702" s="2">
        <v>0</v>
      </c>
      <c r="P702" s="2">
        <v>0</v>
      </c>
      <c r="Q702" s="31">
        <v>3.6046999999999998</v>
      </c>
      <c r="S702" s="2" t="s">
        <v>1</v>
      </c>
      <c r="T702" t="str">
        <f>IF(Tabla2[[#This Row],[SERIE ]]="22SD004C","BODEGA",IF(Tabla2[[#This Row],[SERIE ]]="21DS000T","CASA MATRIZ","SUCURSAL"))</f>
        <v>SUCURSAL</v>
      </c>
    </row>
    <row r="703" spans="1:20" ht="15.75" hidden="1" thickBot="1" x14ac:dyDescent="0.3">
      <c r="A703" s="33" t="s">
        <v>8791</v>
      </c>
      <c r="B703" s="38">
        <v>45569</v>
      </c>
      <c r="C703" s="2" t="s">
        <v>1</v>
      </c>
      <c r="D703" s="2" t="s">
        <v>0</v>
      </c>
      <c r="E703" s="2" t="s">
        <v>9791</v>
      </c>
      <c r="F703" s="2" t="s">
        <v>9792</v>
      </c>
      <c r="G703" s="32">
        <v>3998</v>
      </c>
      <c r="H703" s="36">
        <v>3998</v>
      </c>
      <c r="I703" s="37" t="s">
        <v>10121</v>
      </c>
      <c r="J703" s="31" t="s">
        <v>10122</v>
      </c>
      <c r="K703" s="2">
        <v>0</v>
      </c>
      <c r="L703" s="2">
        <v>0</v>
      </c>
      <c r="M703" s="31">
        <v>24</v>
      </c>
      <c r="N703" s="2">
        <v>3.12</v>
      </c>
      <c r="O703" s="2">
        <v>0</v>
      </c>
      <c r="P703" s="2">
        <v>0</v>
      </c>
      <c r="Q703" s="31">
        <v>27.12</v>
      </c>
      <c r="S703" s="2" t="s">
        <v>1</v>
      </c>
      <c r="T703" t="str">
        <f>IF(Tabla2[[#This Row],[SERIE ]]="22SD004C","BODEGA",IF(Tabla2[[#This Row],[SERIE ]]="21DS000T","CASA MATRIZ","SUCURSAL"))</f>
        <v>SUCURSAL</v>
      </c>
    </row>
    <row r="704" spans="1:20" ht="15.75" hidden="1" thickBot="1" x14ac:dyDescent="0.3">
      <c r="A704" s="33" t="s">
        <v>8791</v>
      </c>
      <c r="B704" s="38">
        <v>45569</v>
      </c>
      <c r="C704" s="2" t="s">
        <v>1</v>
      </c>
      <c r="D704" s="2" t="s">
        <v>0</v>
      </c>
      <c r="E704" s="2" t="s">
        <v>9791</v>
      </c>
      <c r="F704" s="2" t="s">
        <v>9792</v>
      </c>
      <c r="G704" s="32">
        <v>3997</v>
      </c>
      <c r="H704" s="36">
        <v>3997</v>
      </c>
      <c r="I704" s="37" t="s">
        <v>6596</v>
      </c>
      <c r="J704" s="31" t="s">
        <v>6597</v>
      </c>
      <c r="K704" s="2">
        <v>0</v>
      </c>
      <c r="L704" s="2">
        <v>0</v>
      </c>
      <c r="M704" s="31">
        <v>7.08</v>
      </c>
      <c r="N704" s="2">
        <v>0.9204</v>
      </c>
      <c r="O704" s="2">
        <v>0</v>
      </c>
      <c r="P704" s="2">
        <v>0</v>
      </c>
      <c r="Q704" s="31">
        <v>8.0004000000000008</v>
      </c>
      <c r="S704" s="2" t="s">
        <v>1</v>
      </c>
      <c r="T704" t="str">
        <f>IF(Tabla2[[#This Row],[SERIE ]]="22SD004C","BODEGA",IF(Tabla2[[#This Row],[SERIE ]]="21DS000T","CASA MATRIZ","SUCURSAL"))</f>
        <v>SUCURSAL</v>
      </c>
    </row>
    <row r="705" spans="1:20" ht="15.75" hidden="1" thickBot="1" x14ac:dyDescent="0.3">
      <c r="A705" s="33" t="s">
        <v>8791</v>
      </c>
      <c r="B705" s="38">
        <v>45569</v>
      </c>
      <c r="C705" s="2" t="s">
        <v>1</v>
      </c>
      <c r="D705" s="2" t="s">
        <v>0</v>
      </c>
      <c r="E705" s="2" t="s">
        <v>9791</v>
      </c>
      <c r="F705" s="2" t="s">
        <v>9792</v>
      </c>
      <c r="G705" s="32">
        <v>3996</v>
      </c>
      <c r="H705" s="36">
        <v>3996</v>
      </c>
      <c r="I705" s="37" t="s">
        <v>10253</v>
      </c>
      <c r="J705" s="31" t="s">
        <v>10254</v>
      </c>
      <c r="K705" s="2">
        <v>0</v>
      </c>
      <c r="L705" s="2">
        <v>0</v>
      </c>
      <c r="M705" s="31">
        <v>25.62</v>
      </c>
      <c r="N705" s="2">
        <v>3.3306000000000004</v>
      </c>
      <c r="O705" s="2">
        <v>0</v>
      </c>
      <c r="P705" s="2">
        <v>0</v>
      </c>
      <c r="Q705" s="31">
        <v>28.950600000000001</v>
      </c>
      <c r="S705" s="2" t="s">
        <v>1</v>
      </c>
      <c r="T705" t="str">
        <f>IF(Tabla2[[#This Row],[SERIE ]]="22SD004C","BODEGA",IF(Tabla2[[#This Row],[SERIE ]]="21DS000T","CASA MATRIZ","SUCURSAL"))</f>
        <v>SUCURSAL</v>
      </c>
    </row>
    <row r="706" spans="1:20" ht="15.75" hidden="1" thickBot="1" x14ac:dyDescent="0.3">
      <c r="A706" s="33" t="s">
        <v>8791</v>
      </c>
      <c r="B706" s="38">
        <v>45569</v>
      </c>
      <c r="C706" s="2" t="s">
        <v>1</v>
      </c>
      <c r="D706" s="2" t="s">
        <v>0</v>
      </c>
      <c r="E706" s="2" t="s">
        <v>9791</v>
      </c>
      <c r="F706" s="2" t="s">
        <v>9792</v>
      </c>
      <c r="G706" s="32">
        <v>3995</v>
      </c>
      <c r="H706" s="36">
        <v>3995</v>
      </c>
      <c r="I706" s="37" t="s">
        <v>9891</v>
      </c>
      <c r="J706" s="31" t="s">
        <v>9892</v>
      </c>
      <c r="K706" s="2">
        <v>0</v>
      </c>
      <c r="L706" s="2">
        <v>0</v>
      </c>
      <c r="M706" s="31">
        <v>44.87</v>
      </c>
      <c r="N706" s="2">
        <v>5.8331</v>
      </c>
      <c r="O706" s="2">
        <v>0</v>
      </c>
      <c r="P706" s="2">
        <v>0</v>
      </c>
      <c r="Q706" s="31">
        <v>50.703099999999999</v>
      </c>
      <c r="S706" s="2" t="s">
        <v>1</v>
      </c>
      <c r="T706" t="str">
        <f>IF(Tabla2[[#This Row],[SERIE ]]="22SD004C","BODEGA",IF(Tabla2[[#This Row],[SERIE ]]="21DS000T","CASA MATRIZ","SUCURSAL"))</f>
        <v>SUCURSAL</v>
      </c>
    </row>
    <row r="707" spans="1:20" ht="15.75" hidden="1" thickBot="1" x14ac:dyDescent="0.3">
      <c r="A707" s="33" t="s">
        <v>8791</v>
      </c>
      <c r="B707" s="38">
        <v>45569</v>
      </c>
      <c r="C707" s="2" t="s">
        <v>1</v>
      </c>
      <c r="D707" s="2" t="s">
        <v>0</v>
      </c>
      <c r="E707" s="2" t="s">
        <v>9791</v>
      </c>
      <c r="F707" s="2" t="s">
        <v>9792</v>
      </c>
      <c r="G707" s="32">
        <v>3994</v>
      </c>
      <c r="H707" s="36">
        <v>3994</v>
      </c>
      <c r="I707" s="37" t="s">
        <v>10263</v>
      </c>
      <c r="J707" s="31" t="s">
        <v>10264</v>
      </c>
      <c r="K707" s="2">
        <v>0</v>
      </c>
      <c r="L707" s="2">
        <v>0</v>
      </c>
      <c r="M707" s="31">
        <v>20</v>
      </c>
      <c r="N707" s="2">
        <v>2.6</v>
      </c>
      <c r="O707" s="2">
        <v>0</v>
      </c>
      <c r="P707" s="2">
        <v>0</v>
      </c>
      <c r="Q707" s="31">
        <v>22.6</v>
      </c>
      <c r="S707" s="2" t="s">
        <v>1</v>
      </c>
      <c r="T707" t="str">
        <f>IF(Tabla2[[#This Row],[SERIE ]]="22SD004C","BODEGA",IF(Tabla2[[#This Row],[SERIE ]]="21DS000T","CASA MATRIZ","SUCURSAL"))</f>
        <v>SUCURSAL</v>
      </c>
    </row>
    <row r="708" spans="1:20" ht="15.75" hidden="1" thickBot="1" x14ac:dyDescent="0.3">
      <c r="A708" s="33" t="s">
        <v>8791</v>
      </c>
      <c r="B708" s="38">
        <v>45568</v>
      </c>
      <c r="C708" s="2" t="s">
        <v>1</v>
      </c>
      <c r="D708" s="2" t="s">
        <v>0</v>
      </c>
      <c r="E708" s="2" t="s">
        <v>9791</v>
      </c>
      <c r="F708" s="2" t="s">
        <v>9792</v>
      </c>
      <c r="G708" s="32">
        <v>3993</v>
      </c>
      <c r="H708" s="36">
        <v>3993</v>
      </c>
      <c r="I708" s="37" t="s">
        <v>7473</v>
      </c>
      <c r="J708" s="31" t="s">
        <v>7472</v>
      </c>
      <c r="K708" s="2">
        <v>0</v>
      </c>
      <c r="L708" s="2">
        <v>0</v>
      </c>
      <c r="M708" s="31">
        <v>0</v>
      </c>
      <c r="N708" s="2">
        <v>0</v>
      </c>
      <c r="O708" s="2">
        <v>0</v>
      </c>
      <c r="P708" s="2">
        <v>0</v>
      </c>
      <c r="Q708" s="31">
        <v>0</v>
      </c>
      <c r="S708" s="2" t="s">
        <v>1</v>
      </c>
      <c r="T708" t="str">
        <f>IF(Tabla2[[#This Row],[SERIE ]]="22SD004C","BODEGA",IF(Tabla2[[#This Row],[SERIE ]]="21DS000T","CASA MATRIZ","SUCURSAL"))</f>
        <v>SUCURSAL</v>
      </c>
    </row>
    <row r="709" spans="1:20" ht="15.75" hidden="1" thickBot="1" x14ac:dyDescent="0.3">
      <c r="A709" s="33" t="s">
        <v>8791</v>
      </c>
      <c r="B709" s="38">
        <v>45568</v>
      </c>
      <c r="C709" s="2" t="s">
        <v>1</v>
      </c>
      <c r="D709" s="2" t="s">
        <v>0</v>
      </c>
      <c r="E709" s="2" t="s">
        <v>9791</v>
      </c>
      <c r="F709" s="2" t="s">
        <v>9792</v>
      </c>
      <c r="G709" s="32">
        <v>3992</v>
      </c>
      <c r="H709" s="36">
        <v>3992</v>
      </c>
      <c r="I709" s="37" t="s">
        <v>3333</v>
      </c>
      <c r="J709" s="31" t="s">
        <v>3334</v>
      </c>
      <c r="K709" s="2">
        <v>0</v>
      </c>
      <c r="L709" s="2">
        <v>0</v>
      </c>
      <c r="M709" s="31">
        <v>3.54</v>
      </c>
      <c r="N709" s="2">
        <v>0.4602</v>
      </c>
      <c r="O709" s="2">
        <v>0</v>
      </c>
      <c r="P709" s="2">
        <v>0</v>
      </c>
      <c r="Q709" s="31">
        <v>4.0002000000000004</v>
      </c>
      <c r="S709" s="2" t="s">
        <v>1</v>
      </c>
      <c r="T709" t="str">
        <f>IF(Tabla2[[#This Row],[SERIE ]]="22SD004C","BODEGA",IF(Tabla2[[#This Row],[SERIE ]]="21DS000T","CASA MATRIZ","SUCURSAL"))</f>
        <v>SUCURSAL</v>
      </c>
    </row>
    <row r="710" spans="1:20" ht="15.75" hidden="1" thickBot="1" x14ac:dyDescent="0.3">
      <c r="A710" s="33" t="s">
        <v>8791</v>
      </c>
      <c r="B710" s="38">
        <v>45568</v>
      </c>
      <c r="C710" s="2" t="s">
        <v>1</v>
      </c>
      <c r="D710" s="2" t="s">
        <v>0</v>
      </c>
      <c r="E710" s="2" t="s">
        <v>9791</v>
      </c>
      <c r="F710" s="2" t="s">
        <v>9792</v>
      </c>
      <c r="G710" s="32">
        <v>3991</v>
      </c>
      <c r="H710" s="36">
        <v>3991</v>
      </c>
      <c r="I710" s="37" t="s">
        <v>2664</v>
      </c>
      <c r="J710" s="31" t="s">
        <v>2665</v>
      </c>
      <c r="K710" s="2">
        <v>0</v>
      </c>
      <c r="L710" s="2">
        <v>0</v>
      </c>
      <c r="M710" s="31">
        <v>4.42</v>
      </c>
      <c r="N710" s="2">
        <v>0.5746</v>
      </c>
      <c r="O710" s="2">
        <v>0</v>
      </c>
      <c r="P710" s="2">
        <v>0</v>
      </c>
      <c r="Q710" s="31">
        <v>4.9946000000000002</v>
      </c>
      <c r="S710" s="2" t="s">
        <v>1</v>
      </c>
      <c r="T710" t="str">
        <f>IF(Tabla2[[#This Row],[SERIE ]]="22SD004C","BODEGA",IF(Tabla2[[#This Row],[SERIE ]]="21DS000T","CASA MATRIZ","SUCURSAL"))</f>
        <v>SUCURSAL</v>
      </c>
    </row>
    <row r="711" spans="1:20" ht="15.75" hidden="1" thickBot="1" x14ac:dyDescent="0.3">
      <c r="A711" s="33" t="s">
        <v>8791</v>
      </c>
      <c r="B711" s="38">
        <v>45568</v>
      </c>
      <c r="C711" s="2" t="s">
        <v>1</v>
      </c>
      <c r="D711" s="2" t="s">
        <v>0</v>
      </c>
      <c r="E711" s="2" t="s">
        <v>9791</v>
      </c>
      <c r="F711" s="2" t="s">
        <v>9792</v>
      </c>
      <c r="G711" s="32">
        <v>3990</v>
      </c>
      <c r="H711" s="36">
        <v>3990</v>
      </c>
      <c r="I711" s="37" t="s">
        <v>9818</v>
      </c>
      <c r="J711" s="31" t="s">
        <v>9819</v>
      </c>
      <c r="K711" s="2">
        <v>0</v>
      </c>
      <c r="L711" s="2">
        <v>0</v>
      </c>
      <c r="M711" s="31">
        <v>39.92</v>
      </c>
      <c r="N711" s="2">
        <v>5.1896000000000004</v>
      </c>
      <c r="O711" s="2">
        <v>0</v>
      </c>
      <c r="P711" s="2">
        <v>0</v>
      </c>
      <c r="Q711" s="31">
        <v>45.1096</v>
      </c>
      <c r="S711" s="2" t="s">
        <v>1</v>
      </c>
      <c r="T711" t="str">
        <f>IF(Tabla2[[#This Row],[SERIE ]]="22SD004C","BODEGA",IF(Tabla2[[#This Row],[SERIE ]]="21DS000T","CASA MATRIZ","SUCURSAL"))</f>
        <v>SUCURSAL</v>
      </c>
    </row>
    <row r="712" spans="1:20" ht="15.75" hidden="1" thickBot="1" x14ac:dyDescent="0.3">
      <c r="A712" s="33" t="s">
        <v>8791</v>
      </c>
      <c r="B712" s="38">
        <v>45568</v>
      </c>
      <c r="C712" s="2" t="s">
        <v>1</v>
      </c>
      <c r="D712" s="2" t="s">
        <v>0</v>
      </c>
      <c r="E712" s="2" t="s">
        <v>9791</v>
      </c>
      <c r="F712" s="2" t="s">
        <v>9792</v>
      </c>
      <c r="G712" s="32">
        <v>3989</v>
      </c>
      <c r="H712" s="36">
        <v>3989</v>
      </c>
      <c r="I712" s="37" t="s">
        <v>9818</v>
      </c>
      <c r="J712" s="31" t="s">
        <v>9819</v>
      </c>
      <c r="K712" s="2">
        <v>0</v>
      </c>
      <c r="L712" s="2">
        <v>0</v>
      </c>
      <c r="M712" s="31">
        <v>315</v>
      </c>
      <c r="N712" s="2">
        <v>40.950000000000003</v>
      </c>
      <c r="O712" s="2">
        <v>0</v>
      </c>
      <c r="P712" s="2">
        <v>0</v>
      </c>
      <c r="Q712" s="31">
        <v>355.95</v>
      </c>
      <c r="S712" s="2" t="s">
        <v>1</v>
      </c>
      <c r="T712" t="str">
        <f>IF(Tabla2[[#This Row],[SERIE ]]="22SD004C","BODEGA",IF(Tabla2[[#This Row],[SERIE ]]="21DS000T","CASA MATRIZ","SUCURSAL"))</f>
        <v>SUCURSAL</v>
      </c>
    </row>
    <row r="713" spans="1:20" ht="15.75" hidden="1" thickBot="1" x14ac:dyDescent="0.3">
      <c r="A713" s="33" t="s">
        <v>8791</v>
      </c>
      <c r="B713" s="38">
        <v>45568</v>
      </c>
      <c r="C713" s="2" t="s">
        <v>1</v>
      </c>
      <c r="D713" s="2" t="s">
        <v>0</v>
      </c>
      <c r="E713" s="2" t="s">
        <v>9791</v>
      </c>
      <c r="F713" s="2" t="s">
        <v>9792</v>
      </c>
      <c r="G713" s="32">
        <v>3988</v>
      </c>
      <c r="H713" s="36">
        <v>3988</v>
      </c>
      <c r="I713" s="37" t="s">
        <v>49</v>
      </c>
      <c r="J713" s="31" t="s">
        <v>2228</v>
      </c>
      <c r="K713" s="2">
        <v>0</v>
      </c>
      <c r="L713" s="2">
        <v>0</v>
      </c>
      <c r="M713" s="31">
        <v>60</v>
      </c>
      <c r="N713" s="2">
        <v>7.8000000000000007</v>
      </c>
      <c r="O713" s="2">
        <v>0</v>
      </c>
      <c r="P713" s="2">
        <v>0</v>
      </c>
      <c r="Q713" s="31">
        <v>67.8</v>
      </c>
      <c r="S713" s="2" t="s">
        <v>1</v>
      </c>
      <c r="T713" t="str">
        <f>IF(Tabla2[[#This Row],[SERIE ]]="22SD004C","BODEGA",IF(Tabla2[[#This Row],[SERIE ]]="21DS000T","CASA MATRIZ","SUCURSAL"))</f>
        <v>SUCURSAL</v>
      </c>
    </row>
    <row r="714" spans="1:20" ht="15.75" hidden="1" thickBot="1" x14ac:dyDescent="0.3">
      <c r="A714" s="33" t="s">
        <v>8791</v>
      </c>
      <c r="B714" s="38">
        <v>45568</v>
      </c>
      <c r="C714" s="2" t="s">
        <v>1</v>
      </c>
      <c r="D714" s="2" t="s">
        <v>0</v>
      </c>
      <c r="E714" s="2" t="s">
        <v>9791</v>
      </c>
      <c r="F714" s="2" t="s">
        <v>9792</v>
      </c>
      <c r="G714" s="32">
        <v>3987</v>
      </c>
      <c r="H714" s="36">
        <v>3987</v>
      </c>
      <c r="I714" s="37" t="s">
        <v>49</v>
      </c>
      <c r="J714" s="31" t="s">
        <v>2228</v>
      </c>
      <c r="K714" s="2">
        <v>0</v>
      </c>
      <c r="L714" s="2">
        <v>0</v>
      </c>
      <c r="M714" s="31">
        <v>17.48</v>
      </c>
      <c r="N714" s="2">
        <v>2.2724000000000002</v>
      </c>
      <c r="O714" s="2">
        <v>0</v>
      </c>
      <c r="P714" s="2">
        <v>0</v>
      </c>
      <c r="Q714" s="31">
        <v>19.752400000000002</v>
      </c>
      <c r="S714" s="2" t="s">
        <v>1</v>
      </c>
      <c r="T714" t="str">
        <f>IF(Tabla2[[#This Row],[SERIE ]]="22SD004C","BODEGA",IF(Tabla2[[#This Row],[SERIE ]]="21DS000T","CASA MATRIZ","SUCURSAL"))</f>
        <v>SUCURSAL</v>
      </c>
    </row>
    <row r="715" spans="1:20" ht="15.75" hidden="1" thickBot="1" x14ac:dyDescent="0.3">
      <c r="A715" s="33" t="s">
        <v>8791</v>
      </c>
      <c r="B715" s="38">
        <v>45568</v>
      </c>
      <c r="C715" s="2" t="s">
        <v>1</v>
      </c>
      <c r="D715" s="2" t="s">
        <v>0</v>
      </c>
      <c r="E715" s="2" t="s">
        <v>9791</v>
      </c>
      <c r="F715" s="2" t="s">
        <v>9792</v>
      </c>
      <c r="G715" s="32">
        <v>3986</v>
      </c>
      <c r="H715" s="36">
        <v>3986</v>
      </c>
      <c r="I715" s="37" t="s">
        <v>49</v>
      </c>
      <c r="J715" s="31" t="s">
        <v>2228</v>
      </c>
      <c r="K715" s="2">
        <v>0</v>
      </c>
      <c r="L715" s="2">
        <v>0</v>
      </c>
      <c r="M715" s="31">
        <v>57.52</v>
      </c>
      <c r="N715" s="2">
        <v>7.4776000000000007</v>
      </c>
      <c r="O715" s="2">
        <v>0</v>
      </c>
      <c r="P715" s="2">
        <v>0</v>
      </c>
      <c r="Q715" s="31">
        <v>64.997600000000006</v>
      </c>
      <c r="S715" s="2" t="s">
        <v>1</v>
      </c>
      <c r="T715" t="str">
        <f>IF(Tabla2[[#This Row],[SERIE ]]="22SD004C","BODEGA",IF(Tabla2[[#This Row],[SERIE ]]="21DS000T","CASA MATRIZ","SUCURSAL"))</f>
        <v>SUCURSAL</v>
      </c>
    </row>
    <row r="716" spans="1:20" ht="15.75" hidden="1" thickBot="1" x14ac:dyDescent="0.3">
      <c r="A716" s="33" t="s">
        <v>8791</v>
      </c>
      <c r="B716" s="38">
        <v>45568</v>
      </c>
      <c r="C716" s="2" t="s">
        <v>1</v>
      </c>
      <c r="D716" s="2" t="s">
        <v>0</v>
      </c>
      <c r="E716" s="2" t="s">
        <v>9791</v>
      </c>
      <c r="F716" s="2" t="s">
        <v>9792</v>
      </c>
      <c r="G716" s="32">
        <v>3985</v>
      </c>
      <c r="H716" s="36">
        <v>3985</v>
      </c>
      <c r="I716" s="37" t="s">
        <v>49</v>
      </c>
      <c r="J716" s="31" t="s">
        <v>2228</v>
      </c>
      <c r="K716" s="2">
        <v>0</v>
      </c>
      <c r="L716" s="2">
        <v>0</v>
      </c>
      <c r="M716" s="31">
        <v>15</v>
      </c>
      <c r="N716" s="2">
        <v>1.9500000000000002</v>
      </c>
      <c r="O716" s="2">
        <v>0</v>
      </c>
      <c r="P716" s="2">
        <v>0</v>
      </c>
      <c r="Q716" s="31">
        <v>16.95</v>
      </c>
      <c r="S716" s="2" t="s">
        <v>1</v>
      </c>
      <c r="T716" t="str">
        <f>IF(Tabla2[[#This Row],[SERIE ]]="22SD004C","BODEGA",IF(Tabla2[[#This Row],[SERIE ]]="21DS000T","CASA MATRIZ","SUCURSAL"))</f>
        <v>SUCURSAL</v>
      </c>
    </row>
    <row r="717" spans="1:20" ht="15.75" hidden="1" thickBot="1" x14ac:dyDescent="0.3">
      <c r="A717" s="33" t="s">
        <v>8791</v>
      </c>
      <c r="B717" s="38">
        <v>45568</v>
      </c>
      <c r="C717" s="2" t="s">
        <v>1</v>
      </c>
      <c r="D717" s="2" t="s">
        <v>0</v>
      </c>
      <c r="E717" s="2" t="s">
        <v>9791</v>
      </c>
      <c r="F717" s="2" t="s">
        <v>9792</v>
      </c>
      <c r="G717" s="32">
        <v>3984</v>
      </c>
      <c r="H717" s="36">
        <v>3984</v>
      </c>
      <c r="I717" s="37" t="s">
        <v>49</v>
      </c>
      <c r="J717" s="31" t="s">
        <v>2228</v>
      </c>
      <c r="K717" s="2">
        <v>0</v>
      </c>
      <c r="L717" s="2">
        <v>0</v>
      </c>
      <c r="M717" s="31">
        <v>135</v>
      </c>
      <c r="N717" s="2">
        <v>17.55</v>
      </c>
      <c r="O717" s="2">
        <v>0</v>
      </c>
      <c r="P717" s="2">
        <v>0</v>
      </c>
      <c r="Q717" s="31">
        <v>152.55000000000001</v>
      </c>
      <c r="S717" s="2" t="s">
        <v>1</v>
      </c>
      <c r="T717" t="str">
        <f>IF(Tabla2[[#This Row],[SERIE ]]="22SD004C","BODEGA",IF(Tabla2[[#This Row],[SERIE ]]="21DS000T","CASA MATRIZ","SUCURSAL"))</f>
        <v>SUCURSAL</v>
      </c>
    </row>
    <row r="718" spans="1:20" ht="15.75" hidden="1" thickBot="1" x14ac:dyDescent="0.3">
      <c r="A718" s="33" t="s">
        <v>8791</v>
      </c>
      <c r="B718" s="38">
        <v>45567</v>
      </c>
      <c r="C718" s="2" t="s">
        <v>1</v>
      </c>
      <c r="D718" s="2" t="s">
        <v>0</v>
      </c>
      <c r="E718" s="2" t="s">
        <v>9791</v>
      </c>
      <c r="F718" s="2" t="s">
        <v>9792</v>
      </c>
      <c r="G718" s="32">
        <v>3983</v>
      </c>
      <c r="H718" s="36">
        <v>3983</v>
      </c>
      <c r="I718" s="37" t="s">
        <v>10243</v>
      </c>
      <c r="J718" s="31" t="s">
        <v>10244</v>
      </c>
      <c r="K718" s="2">
        <v>0</v>
      </c>
      <c r="L718" s="2">
        <v>0</v>
      </c>
      <c r="M718" s="31">
        <v>15.09</v>
      </c>
      <c r="N718" s="2">
        <v>1.9617</v>
      </c>
      <c r="O718" s="2">
        <v>0</v>
      </c>
      <c r="P718" s="2">
        <v>0</v>
      </c>
      <c r="Q718" s="31">
        <v>17.0517</v>
      </c>
      <c r="S718" s="2" t="s">
        <v>1</v>
      </c>
      <c r="T718" t="str">
        <f>IF(Tabla2[[#This Row],[SERIE ]]="22SD004C","BODEGA",IF(Tabla2[[#This Row],[SERIE ]]="21DS000T","CASA MATRIZ","SUCURSAL"))</f>
        <v>SUCURSAL</v>
      </c>
    </row>
    <row r="719" spans="1:20" ht="15.75" hidden="1" thickBot="1" x14ac:dyDescent="0.3">
      <c r="A719" s="33" t="s">
        <v>8791</v>
      </c>
      <c r="B719" s="38">
        <v>45567</v>
      </c>
      <c r="C719" s="2" t="s">
        <v>1</v>
      </c>
      <c r="D719" s="2" t="s">
        <v>0</v>
      </c>
      <c r="E719" s="2" t="s">
        <v>9791</v>
      </c>
      <c r="F719" s="2" t="s">
        <v>9792</v>
      </c>
      <c r="G719" s="32">
        <v>3982</v>
      </c>
      <c r="H719" s="36">
        <v>3982</v>
      </c>
      <c r="I719" s="37" t="s">
        <v>9918</v>
      </c>
      <c r="J719" s="31" t="s">
        <v>9919</v>
      </c>
      <c r="K719" s="2">
        <v>0</v>
      </c>
      <c r="L719" s="2">
        <v>0</v>
      </c>
      <c r="M719" s="31">
        <v>25</v>
      </c>
      <c r="N719" s="2">
        <v>3.25</v>
      </c>
      <c r="O719" s="2">
        <v>0</v>
      </c>
      <c r="P719" s="2">
        <v>0</v>
      </c>
      <c r="Q719" s="31">
        <v>28.25</v>
      </c>
      <c r="S719" s="2" t="s">
        <v>1</v>
      </c>
      <c r="T719" t="str">
        <f>IF(Tabla2[[#This Row],[SERIE ]]="22SD004C","BODEGA",IF(Tabla2[[#This Row],[SERIE ]]="21DS000T","CASA MATRIZ","SUCURSAL"))</f>
        <v>SUCURSAL</v>
      </c>
    </row>
    <row r="720" spans="1:20" ht="15.75" hidden="1" thickBot="1" x14ac:dyDescent="0.3">
      <c r="A720" s="33" t="s">
        <v>8791</v>
      </c>
      <c r="B720" s="38">
        <v>45567</v>
      </c>
      <c r="C720" s="2" t="s">
        <v>1</v>
      </c>
      <c r="D720" s="2" t="s">
        <v>0</v>
      </c>
      <c r="E720" s="2" t="s">
        <v>9791</v>
      </c>
      <c r="F720" s="2" t="s">
        <v>9792</v>
      </c>
      <c r="G720" s="32">
        <v>3981</v>
      </c>
      <c r="H720" s="36">
        <v>3981</v>
      </c>
      <c r="I720" s="37" t="s">
        <v>5768</v>
      </c>
      <c r="J720" s="31" t="s">
        <v>5769</v>
      </c>
      <c r="K720" s="2">
        <v>0</v>
      </c>
      <c r="L720" s="2">
        <v>0</v>
      </c>
      <c r="M720" s="31">
        <v>10.62</v>
      </c>
      <c r="N720" s="2">
        <v>1.3806</v>
      </c>
      <c r="O720" s="2">
        <v>0</v>
      </c>
      <c r="P720" s="2">
        <v>0</v>
      </c>
      <c r="Q720" s="31">
        <v>12.000599999999999</v>
      </c>
      <c r="S720" s="2" t="s">
        <v>1</v>
      </c>
      <c r="T720" t="str">
        <f>IF(Tabla2[[#This Row],[SERIE ]]="22SD004C","BODEGA",IF(Tabla2[[#This Row],[SERIE ]]="21DS000T","CASA MATRIZ","SUCURSAL"))</f>
        <v>SUCURSAL</v>
      </c>
    </row>
    <row r="721" spans="1:20" ht="15.75" hidden="1" thickBot="1" x14ac:dyDescent="0.3">
      <c r="A721" s="33" t="s">
        <v>8791</v>
      </c>
      <c r="B721" s="38">
        <v>45567</v>
      </c>
      <c r="C721" s="2" t="s">
        <v>1</v>
      </c>
      <c r="D721" s="2" t="s">
        <v>0</v>
      </c>
      <c r="E721" s="2" t="s">
        <v>9791</v>
      </c>
      <c r="F721" s="2" t="s">
        <v>9792</v>
      </c>
      <c r="G721" s="32">
        <v>3980</v>
      </c>
      <c r="H721" s="36">
        <v>3980</v>
      </c>
      <c r="I721" s="37" t="s">
        <v>7473</v>
      </c>
      <c r="J721" s="31" t="s">
        <v>7472</v>
      </c>
      <c r="K721" s="2">
        <v>0</v>
      </c>
      <c r="L721" s="2">
        <v>0</v>
      </c>
      <c r="M721" s="31">
        <v>0</v>
      </c>
      <c r="N721" s="2">
        <v>0</v>
      </c>
      <c r="O721" s="2">
        <v>0</v>
      </c>
      <c r="P721" s="2">
        <v>0</v>
      </c>
      <c r="Q721" s="31">
        <v>0</v>
      </c>
      <c r="S721" s="2" t="s">
        <v>1</v>
      </c>
      <c r="T721" t="str">
        <f>IF(Tabla2[[#This Row],[SERIE ]]="22SD004C","BODEGA",IF(Tabla2[[#This Row],[SERIE ]]="21DS000T","CASA MATRIZ","SUCURSAL"))</f>
        <v>SUCURSAL</v>
      </c>
    </row>
    <row r="722" spans="1:20" ht="15.75" hidden="1" thickBot="1" x14ac:dyDescent="0.3">
      <c r="A722" s="33" t="s">
        <v>8791</v>
      </c>
      <c r="B722" s="38">
        <v>45567</v>
      </c>
      <c r="C722" s="2" t="s">
        <v>1</v>
      </c>
      <c r="D722" s="2" t="s">
        <v>0</v>
      </c>
      <c r="E722" s="2" t="s">
        <v>9791</v>
      </c>
      <c r="F722" s="2" t="s">
        <v>9792</v>
      </c>
      <c r="G722" s="32">
        <v>3979</v>
      </c>
      <c r="H722" s="36">
        <v>3979</v>
      </c>
      <c r="I722" s="37" t="s">
        <v>9814</v>
      </c>
      <c r="J722" s="31" t="s">
        <v>9815</v>
      </c>
      <c r="K722" s="2">
        <v>0</v>
      </c>
      <c r="L722" s="2">
        <v>0</v>
      </c>
      <c r="M722" s="31">
        <v>20</v>
      </c>
      <c r="N722" s="2">
        <v>2.6</v>
      </c>
      <c r="O722" s="2">
        <v>0</v>
      </c>
      <c r="P722" s="2">
        <v>0</v>
      </c>
      <c r="Q722" s="31">
        <v>22.6</v>
      </c>
      <c r="S722" s="2" t="s">
        <v>1</v>
      </c>
      <c r="T722" t="str">
        <f>IF(Tabla2[[#This Row],[SERIE ]]="22SD004C","BODEGA",IF(Tabla2[[#This Row],[SERIE ]]="21DS000T","CASA MATRIZ","SUCURSAL"))</f>
        <v>SUCURSAL</v>
      </c>
    </row>
    <row r="723" spans="1:20" ht="15.75" hidden="1" thickBot="1" x14ac:dyDescent="0.3">
      <c r="A723" s="33" t="s">
        <v>8791</v>
      </c>
      <c r="B723" s="38">
        <v>45566</v>
      </c>
      <c r="C723" s="2" t="s">
        <v>1</v>
      </c>
      <c r="D723" s="2" t="s">
        <v>0</v>
      </c>
      <c r="E723" s="2" t="s">
        <v>9791</v>
      </c>
      <c r="F723" s="2" t="s">
        <v>9792</v>
      </c>
      <c r="G723" s="32">
        <v>3978</v>
      </c>
      <c r="H723" s="36">
        <v>3978</v>
      </c>
      <c r="I723" s="37" t="s">
        <v>9856</v>
      </c>
      <c r="J723" s="31" t="s">
        <v>9857</v>
      </c>
      <c r="K723" s="2">
        <v>0</v>
      </c>
      <c r="L723" s="2">
        <v>0</v>
      </c>
      <c r="M723" s="31">
        <v>50</v>
      </c>
      <c r="N723" s="2">
        <v>6.5</v>
      </c>
      <c r="O723" s="2">
        <v>0</v>
      </c>
      <c r="P723" s="2">
        <v>0</v>
      </c>
      <c r="Q723" s="31">
        <v>56.5</v>
      </c>
      <c r="S723" s="2" t="s">
        <v>1</v>
      </c>
      <c r="T723" t="str">
        <f>IF(Tabla2[[#This Row],[SERIE ]]="22SD004C","BODEGA",IF(Tabla2[[#This Row],[SERIE ]]="21DS000T","CASA MATRIZ","SUCURSAL"))</f>
        <v>SUCURSAL</v>
      </c>
    </row>
    <row r="724" spans="1:20" ht="15.75" hidden="1" thickBot="1" x14ac:dyDescent="0.3">
      <c r="A724" s="33" t="s">
        <v>8791</v>
      </c>
      <c r="B724" s="38">
        <v>45566</v>
      </c>
      <c r="C724" s="2" t="s">
        <v>1</v>
      </c>
      <c r="D724" s="2" t="s">
        <v>0</v>
      </c>
      <c r="E724" s="2" t="s">
        <v>9791</v>
      </c>
      <c r="F724" s="2" t="s">
        <v>9792</v>
      </c>
      <c r="G724" s="32">
        <v>3977</v>
      </c>
      <c r="H724" s="36">
        <v>3977</v>
      </c>
      <c r="I724" s="37" t="s">
        <v>9856</v>
      </c>
      <c r="J724" s="31" t="s">
        <v>9857</v>
      </c>
      <c r="K724" s="2">
        <v>0</v>
      </c>
      <c r="L724" s="2">
        <v>0</v>
      </c>
      <c r="M724" s="31">
        <v>1506</v>
      </c>
      <c r="N724" s="2">
        <v>195.78</v>
      </c>
      <c r="O724" s="2">
        <v>0</v>
      </c>
      <c r="P724" s="2">
        <v>0</v>
      </c>
      <c r="Q724" s="31">
        <v>1701.78</v>
      </c>
      <c r="S724" s="2" t="s">
        <v>1</v>
      </c>
      <c r="T724" t="str">
        <f>IF(Tabla2[[#This Row],[SERIE ]]="22SD004C","BODEGA",IF(Tabla2[[#This Row],[SERIE ]]="21DS000T","CASA MATRIZ","SUCURSAL"))</f>
        <v>SUCURSAL</v>
      </c>
    </row>
    <row r="725" spans="1:20" ht="15.75" hidden="1" thickBot="1" x14ac:dyDescent="0.3">
      <c r="A725" s="33" t="s">
        <v>8791</v>
      </c>
      <c r="B725" s="38">
        <v>45566</v>
      </c>
      <c r="C725" s="2" t="s">
        <v>1</v>
      </c>
      <c r="D725" s="2" t="s">
        <v>0</v>
      </c>
      <c r="E725" s="2" t="s">
        <v>9791</v>
      </c>
      <c r="F725" s="2" t="s">
        <v>9792</v>
      </c>
      <c r="G725" s="32">
        <v>3976</v>
      </c>
      <c r="H725" s="36">
        <v>3976</v>
      </c>
      <c r="I725" s="37" t="s">
        <v>9856</v>
      </c>
      <c r="J725" s="31" t="s">
        <v>9857</v>
      </c>
      <c r="K725" s="2">
        <v>0</v>
      </c>
      <c r="L725" s="2">
        <v>0</v>
      </c>
      <c r="M725" s="31">
        <v>32.74</v>
      </c>
      <c r="N725" s="2">
        <v>4.2562000000000006</v>
      </c>
      <c r="O725" s="2">
        <v>0</v>
      </c>
      <c r="P725" s="2">
        <v>0</v>
      </c>
      <c r="Q725" s="31">
        <v>36.996200000000002</v>
      </c>
      <c r="S725" s="2" t="s">
        <v>1</v>
      </c>
      <c r="T725" t="str">
        <f>IF(Tabla2[[#This Row],[SERIE ]]="22SD004C","BODEGA",IF(Tabla2[[#This Row],[SERIE ]]="21DS000T","CASA MATRIZ","SUCURSAL"))</f>
        <v>SUCURSAL</v>
      </c>
    </row>
    <row r="726" spans="1:20" ht="15.75" hidden="1" thickBot="1" x14ac:dyDescent="0.3">
      <c r="A726" s="33" t="s">
        <v>8791</v>
      </c>
      <c r="B726" s="38">
        <v>45566</v>
      </c>
      <c r="C726" s="2" t="s">
        <v>1</v>
      </c>
      <c r="D726" s="2" t="s">
        <v>0</v>
      </c>
      <c r="E726" s="2" t="s">
        <v>9791</v>
      </c>
      <c r="F726" s="2" t="s">
        <v>9792</v>
      </c>
      <c r="G726" s="32">
        <v>3975</v>
      </c>
      <c r="H726" s="36">
        <v>3975</v>
      </c>
      <c r="I726" s="37" t="s">
        <v>6596</v>
      </c>
      <c r="J726" s="31" t="s">
        <v>6597</v>
      </c>
      <c r="K726" s="2">
        <v>0</v>
      </c>
      <c r="L726" s="2">
        <v>0</v>
      </c>
      <c r="M726" s="31">
        <v>162</v>
      </c>
      <c r="N726" s="2">
        <v>21.060000000000002</v>
      </c>
      <c r="O726" s="2">
        <v>0</v>
      </c>
      <c r="P726" s="2">
        <v>0</v>
      </c>
      <c r="Q726" s="31">
        <v>183.06</v>
      </c>
      <c r="S726" s="2" t="s">
        <v>1</v>
      </c>
      <c r="T726" t="str">
        <f>IF(Tabla2[[#This Row],[SERIE ]]="22SD004C","BODEGA",IF(Tabla2[[#This Row],[SERIE ]]="21DS000T","CASA MATRIZ","SUCURSAL"))</f>
        <v>SUCURSAL</v>
      </c>
    </row>
    <row r="727" spans="1:20" ht="15.75" hidden="1" thickBot="1" x14ac:dyDescent="0.3">
      <c r="A727" s="33" t="s">
        <v>8791</v>
      </c>
      <c r="B727" s="38">
        <v>45566</v>
      </c>
      <c r="C727" s="2" t="s">
        <v>1</v>
      </c>
      <c r="D727" s="2" t="s">
        <v>0</v>
      </c>
      <c r="E727" s="2" t="s">
        <v>9791</v>
      </c>
      <c r="F727" s="2" t="s">
        <v>9792</v>
      </c>
      <c r="G727" s="32">
        <v>3974</v>
      </c>
      <c r="H727" s="36">
        <v>3974</v>
      </c>
      <c r="I727" s="37" t="s">
        <v>11051</v>
      </c>
      <c r="J727" s="31" t="s">
        <v>11052</v>
      </c>
      <c r="K727" s="2">
        <v>0</v>
      </c>
      <c r="L727" s="2">
        <v>0</v>
      </c>
      <c r="M727" s="31">
        <v>125</v>
      </c>
      <c r="N727" s="2">
        <v>16.25</v>
      </c>
      <c r="O727" s="2">
        <v>0</v>
      </c>
      <c r="P727" s="2">
        <v>0</v>
      </c>
      <c r="Q727" s="31">
        <v>141.25</v>
      </c>
      <c r="S727" s="2" t="s">
        <v>1</v>
      </c>
      <c r="T727" t="str">
        <f>IF(Tabla2[[#This Row],[SERIE ]]="22SD004C","BODEGA",IF(Tabla2[[#This Row],[SERIE ]]="21DS000T","CASA MATRIZ","SUCURSAL"))</f>
        <v>SUCURSAL</v>
      </c>
    </row>
    <row r="728" spans="1:20" ht="15.75" hidden="1" thickBot="1" x14ac:dyDescent="0.3">
      <c r="A728" s="33" t="s">
        <v>8791</v>
      </c>
      <c r="B728" s="38">
        <v>45566</v>
      </c>
      <c r="C728" s="2" t="s">
        <v>1</v>
      </c>
      <c r="D728" s="2" t="s">
        <v>0</v>
      </c>
      <c r="E728" s="2" t="s">
        <v>9791</v>
      </c>
      <c r="F728" s="2" t="s">
        <v>9792</v>
      </c>
      <c r="G728" s="32">
        <v>3973</v>
      </c>
      <c r="H728" s="36">
        <v>3973</v>
      </c>
      <c r="J728" s="31" t="s">
        <v>10374</v>
      </c>
      <c r="K728" s="2">
        <v>0</v>
      </c>
      <c r="L728" s="2">
        <v>0</v>
      </c>
      <c r="M728" s="31">
        <v>7.08</v>
      </c>
      <c r="N728" s="2">
        <v>0.9204</v>
      </c>
      <c r="O728" s="2">
        <v>0</v>
      </c>
      <c r="P728" s="2">
        <v>0</v>
      </c>
      <c r="Q728" s="31">
        <v>8.0004000000000008</v>
      </c>
      <c r="R728" s="37" t="s">
        <v>10373</v>
      </c>
      <c r="S728" s="2" t="s">
        <v>1</v>
      </c>
      <c r="T728" t="str">
        <f>IF(Tabla2[[#This Row],[SERIE ]]="22SD004C","BODEGA",IF(Tabla2[[#This Row],[SERIE ]]="21DS000T","CASA MATRIZ","SUCURSAL"))</f>
        <v>SUCURSAL</v>
      </c>
    </row>
    <row r="729" spans="1:20" ht="15.75" hidden="1" thickBot="1" x14ac:dyDescent="0.3">
      <c r="A729" s="33" t="s">
        <v>8791</v>
      </c>
      <c r="B729" s="38">
        <v>45566</v>
      </c>
      <c r="C729" s="2" t="s">
        <v>1</v>
      </c>
      <c r="D729" s="2" t="s">
        <v>0</v>
      </c>
      <c r="E729" s="2" t="s">
        <v>9791</v>
      </c>
      <c r="F729" s="2" t="s">
        <v>9792</v>
      </c>
      <c r="G729" s="32">
        <v>3972</v>
      </c>
      <c r="H729" s="36">
        <v>3972</v>
      </c>
      <c r="J729" s="31" t="s">
        <v>10374</v>
      </c>
      <c r="K729" s="2">
        <v>0</v>
      </c>
      <c r="L729" s="2">
        <v>0</v>
      </c>
      <c r="M729" s="31">
        <v>5.31</v>
      </c>
      <c r="N729" s="2">
        <v>0.69030000000000002</v>
      </c>
      <c r="O729" s="2">
        <v>0</v>
      </c>
      <c r="P729" s="2">
        <v>0</v>
      </c>
      <c r="Q729" s="31">
        <v>6.0002999999999993</v>
      </c>
      <c r="R729" s="37" t="s">
        <v>10373</v>
      </c>
      <c r="S729" s="2" t="s">
        <v>1</v>
      </c>
      <c r="T729" t="str">
        <f>IF(Tabla2[[#This Row],[SERIE ]]="22SD004C","BODEGA",IF(Tabla2[[#This Row],[SERIE ]]="21DS000T","CASA MATRIZ","SUCURSAL"))</f>
        <v>SUCURSAL</v>
      </c>
    </row>
    <row r="730" spans="1:20" ht="15.75" hidden="1" thickBot="1" x14ac:dyDescent="0.3">
      <c r="A730" s="33" t="s">
        <v>8791</v>
      </c>
      <c r="B730" s="38">
        <v>45566</v>
      </c>
      <c r="C730" s="2" t="s">
        <v>1</v>
      </c>
      <c r="D730" s="2" t="s">
        <v>0</v>
      </c>
      <c r="E730" s="2" t="s">
        <v>9791</v>
      </c>
      <c r="F730" s="2" t="s">
        <v>9792</v>
      </c>
      <c r="G730" s="32">
        <v>3971</v>
      </c>
      <c r="H730" s="36">
        <v>3971</v>
      </c>
      <c r="J730" s="31" t="s">
        <v>10374</v>
      </c>
      <c r="K730" s="2">
        <v>0</v>
      </c>
      <c r="L730" s="2">
        <v>0</v>
      </c>
      <c r="M730" s="31">
        <v>26.55</v>
      </c>
      <c r="N730" s="2">
        <v>3.4515000000000002</v>
      </c>
      <c r="O730" s="2">
        <v>0</v>
      </c>
      <c r="P730" s="2">
        <v>0</v>
      </c>
      <c r="Q730" s="31">
        <v>30.0015</v>
      </c>
      <c r="R730" s="37" t="s">
        <v>10373</v>
      </c>
      <c r="S730" s="2" t="s">
        <v>1</v>
      </c>
      <c r="T730" t="str">
        <f>IF(Tabla2[[#This Row],[SERIE ]]="22SD004C","BODEGA",IF(Tabla2[[#This Row],[SERIE ]]="21DS000T","CASA MATRIZ","SUCURSAL"))</f>
        <v>SUCURSAL</v>
      </c>
    </row>
    <row r="731" spans="1:20" ht="15.75" hidden="1" thickBot="1" x14ac:dyDescent="0.3">
      <c r="A731" s="33" t="s">
        <v>8790</v>
      </c>
      <c r="B731" s="38">
        <v>45565</v>
      </c>
      <c r="C731" s="2" t="s">
        <v>1</v>
      </c>
      <c r="D731" s="2" t="s">
        <v>0</v>
      </c>
      <c r="E731" s="2" t="s">
        <v>9791</v>
      </c>
      <c r="F731" s="2" t="s">
        <v>9792</v>
      </c>
      <c r="G731" s="32">
        <v>3970</v>
      </c>
      <c r="H731" s="36">
        <v>3970</v>
      </c>
      <c r="I731" s="37" t="s">
        <v>9814</v>
      </c>
      <c r="J731" s="31" t="s">
        <v>9815</v>
      </c>
      <c r="K731" s="2">
        <v>0</v>
      </c>
      <c r="L731" s="2">
        <v>0</v>
      </c>
      <c r="M731" s="31">
        <v>60</v>
      </c>
      <c r="N731" s="2">
        <v>7.8000000000000007</v>
      </c>
      <c r="O731" s="2">
        <v>0</v>
      </c>
      <c r="P731" s="2">
        <v>0</v>
      </c>
      <c r="Q731" s="31">
        <v>67.8</v>
      </c>
      <c r="S731" s="2" t="s">
        <v>1</v>
      </c>
      <c r="T731" t="str">
        <f>IF(Tabla2[[#This Row],[SERIE ]]="22SD004C","BODEGA",IF(Tabla2[[#This Row],[SERIE ]]="21DS000T","CASA MATRIZ","SUCURSAL"))</f>
        <v>SUCURSAL</v>
      </c>
    </row>
    <row r="732" spans="1:20" ht="15.75" hidden="1" thickBot="1" x14ac:dyDescent="0.3">
      <c r="A732" s="33" t="s">
        <v>8790</v>
      </c>
      <c r="B732" s="38">
        <v>45565</v>
      </c>
      <c r="C732" s="2" t="s">
        <v>1</v>
      </c>
      <c r="D732" s="2" t="s">
        <v>0</v>
      </c>
      <c r="E732" s="2" t="s">
        <v>9791</v>
      </c>
      <c r="F732" s="2" t="s">
        <v>9792</v>
      </c>
      <c r="G732" s="32">
        <v>3969</v>
      </c>
      <c r="H732" s="36">
        <v>3969</v>
      </c>
      <c r="I732" s="37" t="s">
        <v>10361</v>
      </c>
      <c r="J732" s="31" t="s">
        <v>10362</v>
      </c>
      <c r="K732" s="2">
        <v>0</v>
      </c>
      <c r="L732" s="2">
        <v>0</v>
      </c>
      <c r="M732" s="31">
        <v>20</v>
      </c>
      <c r="N732" s="2">
        <v>2.6</v>
      </c>
      <c r="O732" s="2">
        <v>0</v>
      </c>
      <c r="P732" s="2">
        <v>0</v>
      </c>
      <c r="Q732" s="31">
        <v>22.6</v>
      </c>
      <c r="S732" s="2" t="s">
        <v>1</v>
      </c>
      <c r="T732" t="str">
        <f>IF(Tabla2[[#This Row],[SERIE ]]="22SD004C","BODEGA",IF(Tabla2[[#This Row],[SERIE ]]="21DS000T","CASA MATRIZ","SUCURSAL"))</f>
        <v>SUCURSAL</v>
      </c>
    </row>
    <row r="733" spans="1:20" ht="15.75" hidden="1" thickBot="1" x14ac:dyDescent="0.3">
      <c r="A733" s="33" t="s">
        <v>8790</v>
      </c>
      <c r="B733" s="38">
        <v>45565</v>
      </c>
      <c r="C733" s="2" t="s">
        <v>1</v>
      </c>
      <c r="D733" s="2" t="s">
        <v>0</v>
      </c>
      <c r="E733" s="2" t="s">
        <v>9791</v>
      </c>
      <c r="F733" s="2" t="s">
        <v>9792</v>
      </c>
      <c r="G733" s="32">
        <v>3968</v>
      </c>
      <c r="H733" s="36">
        <v>3968</v>
      </c>
      <c r="I733" s="37" t="s">
        <v>46</v>
      </c>
      <c r="J733" s="31" t="s">
        <v>6010</v>
      </c>
      <c r="K733" s="2">
        <v>0</v>
      </c>
      <c r="L733" s="2">
        <v>0</v>
      </c>
      <c r="M733" s="31">
        <v>90</v>
      </c>
      <c r="N733" s="2">
        <v>11.700000000000001</v>
      </c>
      <c r="O733" s="2">
        <v>0</v>
      </c>
      <c r="P733" s="2">
        <v>0</v>
      </c>
      <c r="Q733" s="31">
        <v>101.7</v>
      </c>
      <c r="S733" s="2" t="s">
        <v>1</v>
      </c>
      <c r="T733" t="str">
        <f>IF(Tabla2[[#This Row],[SERIE ]]="22SD004C","BODEGA",IF(Tabla2[[#This Row],[SERIE ]]="21DS000T","CASA MATRIZ","SUCURSAL"))</f>
        <v>SUCURSAL</v>
      </c>
    </row>
    <row r="734" spans="1:20" ht="15.75" hidden="1" thickBot="1" x14ac:dyDescent="0.3">
      <c r="A734" s="33" t="s">
        <v>8790</v>
      </c>
      <c r="B734" s="38">
        <v>45565</v>
      </c>
      <c r="C734" s="2" t="s">
        <v>1</v>
      </c>
      <c r="D734" s="2" t="s">
        <v>0</v>
      </c>
      <c r="E734" s="2" t="s">
        <v>9791</v>
      </c>
      <c r="F734" s="2" t="s">
        <v>9792</v>
      </c>
      <c r="G734" s="32">
        <v>3967</v>
      </c>
      <c r="H734" s="36">
        <v>3967</v>
      </c>
      <c r="I734" s="37" t="s">
        <v>7473</v>
      </c>
      <c r="J734" s="31" t="s">
        <v>7472</v>
      </c>
      <c r="K734" s="2">
        <v>0</v>
      </c>
      <c r="L734" s="2">
        <v>0</v>
      </c>
      <c r="M734" s="31">
        <v>0</v>
      </c>
      <c r="N734" s="2">
        <v>0</v>
      </c>
      <c r="O734" s="2">
        <v>0</v>
      </c>
      <c r="P734" s="2">
        <v>0</v>
      </c>
      <c r="Q734" s="31">
        <v>0</v>
      </c>
      <c r="S734" s="2" t="s">
        <v>1</v>
      </c>
      <c r="T734" t="str">
        <f>IF(Tabla2[[#This Row],[SERIE ]]="22SD004C","BODEGA",IF(Tabla2[[#This Row],[SERIE ]]="21DS000T","CASA MATRIZ","SUCURSAL"))</f>
        <v>SUCURSAL</v>
      </c>
    </row>
    <row r="735" spans="1:20" ht="15.75" hidden="1" thickBot="1" x14ac:dyDescent="0.3">
      <c r="A735" s="33" t="s">
        <v>8790</v>
      </c>
      <c r="B735" s="38">
        <v>45565</v>
      </c>
      <c r="C735" s="2" t="s">
        <v>1</v>
      </c>
      <c r="D735" s="2" t="s">
        <v>0</v>
      </c>
      <c r="E735" s="2" t="s">
        <v>9791</v>
      </c>
      <c r="F735" s="2" t="s">
        <v>9792</v>
      </c>
      <c r="G735" s="32">
        <v>3966</v>
      </c>
      <c r="H735" s="36">
        <v>3966</v>
      </c>
      <c r="I735" s="37" t="s">
        <v>10973</v>
      </c>
      <c r="J735" s="31" t="s">
        <v>10974</v>
      </c>
      <c r="K735" s="2">
        <v>0</v>
      </c>
      <c r="L735" s="2">
        <v>0</v>
      </c>
      <c r="M735" s="31">
        <v>60</v>
      </c>
      <c r="N735" s="2">
        <v>7.8000000000000007</v>
      </c>
      <c r="O735" s="2">
        <v>0</v>
      </c>
      <c r="P735" s="2">
        <v>0</v>
      </c>
      <c r="Q735" s="31">
        <v>67.8</v>
      </c>
      <c r="S735" s="2" t="s">
        <v>1</v>
      </c>
      <c r="T735" t="str">
        <f>IF(Tabla2[[#This Row],[SERIE ]]="22SD004C","BODEGA",IF(Tabla2[[#This Row],[SERIE ]]="21DS000T","CASA MATRIZ","SUCURSAL"))</f>
        <v>SUCURSAL</v>
      </c>
    </row>
    <row r="736" spans="1:20" ht="15.75" hidden="1" thickBot="1" x14ac:dyDescent="0.3">
      <c r="A736" s="33" t="s">
        <v>8790</v>
      </c>
      <c r="B736" s="38">
        <v>45565</v>
      </c>
      <c r="C736" s="2" t="s">
        <v>1</v>
      </c>
      <c r="D736" s="2" t="s">
        <v>0</v>
      </c>
      <c r="E736" s="2" t="s">
        <v>9791</v>
      </c>
      <c r="F736" s="2" t="s">
        <v>9792</v>
      </c>
      <c r="G736" s="32">
        <v>3965</v>
      </c>
      <c r="H736" s="36">
        <v>3965</v>
      </c>
      <c r="I736" s="37" t="s">
        <v>46</v>
      </c>
      <c r="J736" s="31" t="s">
        <v>6010</v>
      </c>
      <c r="K736" s="2">
        <v>0</v>
      </c>
      <c r="L736" s="2">
        <v>0</v>
      </c>
      <c r="M736" s="31">
        <v>60</v>
      </c>
      <c r="N736" s="2">
        <v>7.8000000000000007</v>
      </c>
      <c r="O736" s="2">
        <v>0</v>
      </c>
      <c r="P736" s="2">
        <v>0</v>
      </c>
      <c r="Q736" s="31">
        <v>67.8</v>
      </c>
      <c r="S736" s="2" t="s">
        <v>1</v>
      </c>
      <c r="T736" t="str">
        <f>IF(Tabla2[[#This Row],[SERIE ]]="22SD004C","BODEGA",IF(Tabla2[[#This Row],[SERIE ]]="21DS000T","CASA MATRIZ","SUCURSAL"))</f>
        <v>SUCURSAL</v>
      </c>
    </row>
    <row r="737" spans="1:20" ht="15.75" hidden="1" thickBot="1" x14ac:dyDescent="0.3">
      <c r="A737" s="33" t="s">
        <v>8790</v>
      </c>
      <c r="B737" s="38">
        <v>45565</v>
      </c>
      <c r="C737" s="2" t="s">
        <v>1</v>
      </c>
      <c r="D737" s="2" t="s">
        <v>0</v>
      </c>
      <c r="E737" s="2" t="s">
        <v>9791</v>
      </c>
      <c r="F737" s="2" t="s">
        <v>9792</v>
      </c>
      <c r="G737" s="32">
        <v>3964</v>
      </c>
      <c r="H737" s="36">
        <v>3964</v>
      </c>
      <c r="I737" s="37" t="s">
        <v>7473</v>
      </c>
      <c r="J737" s="31" t="s">
        <v>7472</v>
      </c>
      <c r="K737" s="2">
        <v>0</v>
      </c>
      <c r="L737" s="2">
        <v>0</v>
      </c>
      <c r="M737" s="31">
        <v>0</v>
      </c>
      <c r="N737" s="2">
        <v>0</v>
      </c>
      <c r="O737" s="2">
        <v>0</v>
      </c>
      <c r="P737" s="2">
        <v>0</v>
      </c>
      <c r="Q737" s="31">
        <v>0</v>
      </c>
      <c r="S737" s="2" t="s">
        <v>1</v>
      </c>
      <c r="T737" t="str">
        <f>IF(Tabla2[[#This Row],[SERIE ]]="22SD004C","BODEGA",IF(Tabla2[[#This Row],[SERIE ]]="21DS000T","CASA MATRIZ","SUCURSAL"))</f>
        <v>SUCURSAL</v>
      </c>
    </row>
    <row r="738" spans="1:20" ht="15.75" hidden="1" thickBot="1" x14ac:dyDescent="0.3">
      <c r="A738" s="33" t="s">
        <v>8790</v>
      </c>
      <c r="B738" s="38">
        <v>45565</v>
      </c>
      <c r="C738" s="2" t="s">
        <v>1</v>
      </c>
      <c r="D738" s="2" t="s">
        <v>0</v>
      </c>
      <c r="E738" s="2" t="s">
        <v>9791</v>
      </c>
      <c r="F738" s="2" t="s">
        <v>9792</v>
      </c>
      <c r="G738" s="32">
        <v>3963</v>
      </c>
      <c r="H738" s="36">
        <v>3963</v>
      </c>
      <c r="I738" s="37" t="s">
        <v>10973</v>
      </c>
      <c r="J738" s="31" t="s">
        <v>10974</v>
      </c>
      <c r="K738" s="2">
        <v>0</v>
      </c>
      <c r="L738" s="2">
        <v>0</v>
      </c>
      <c r="M738" s="31">
        <v>108</v>
      </c>
      <c r="N738" s="2">
        <v>14.040000000000001</v>
      </c>
      <c r="O738" s="2">
        <v>0</v>
      </c>
      <c r="P738" s="2">
        <v>0</v>
      </c>
      <c r="Q738" s="31">
        <v>122.04</v>
      </c>
      <c r="S738" s="2" t="s">
        <v>1</v>
      </c>
      <c r="T738" t="str">
        <f>IF(Tabla2[[#This Row],[SERIE ]]="22SD004C","BODEGA",IF(Tabla2[[#This Row],[SERIE ]]="21DS000T","CASA MATRIZ","SUCURSAL"))</f>
        <v>SUCURSAL</v>
      </c>
    </row>
    <row r="739" spans="1:20" ht="15.75" hidden="1" thickBot="1" x14ac:dyDescent="0.3">
      <c r="A739" s="33" t="s">
        <v>8790</v>
      </c>
      <c r="B739" s="38">
        <v>45565</v>
      </c>
      <c r="C739" s="2" t="s">
        <v>1</v>
      </c>
      <c r="D739" s="2" t="s">
        <v>0</v>
      </c>
      <c r="E739" s="2" t="s">
        <v>9791</v>
      </c>
      <c r="F739" s="2" t="s">
        <v>9792</v>
      </c>
      <c r="G739" s="32">
        <v>3962</v>
      </c>
      <c r="H739" s="36">
        <v>3962</v>
      </c>
      <c r="I739" s="37" t="s">
        <v>47</v>
      </c>
      <c r="J739" s="31" t="s">
        <v>2808</v>
      </c>
      <c r="K739" s="2">
        <v>0</v>
      </c>
      <c r="L739" s="2">
        <v>0</v>
      </c>
      <c r="M739" s="31">
        <v>90</v>
      </c>
      <c r="N739" s="2">
        <v>11.700000000000001</v>
      </c>
      <c r="O739" s="2">
        <v>0</v>
      </c>
      <c r="P739" s="2">
        <v>0</v>
      </c>
      <c r="Q739" s="31">
        <v>101.7</v>
      </c>
      <c r="S739" s="2" t="s">
        <v>1</v>
      </c>
      <c r="T739" t="str">
        <f>IF(Tabla2[[#This Row],[SERIE ]]="22SD004C","BODEGA",IF(Tabla2[[#This Row],[SERIE ]]="21DS000T","CASA MATRIZ","SUCURSAL"))</f>
        <v>SUCURSAL</v>
      </c>
    </row>
    <row r="740" spans="1:20" ht="15.75" hidden="1" thickBot="1" x14ac:dyDescent="0.3">
      <c r="A740" s="33" t="s">
        <v>8790</v>
      </c>
      <c r="B740" s="38">
        <v>45565</v>
      </c>
      <c r="C740" s="2" t="s">
        <v>1</v>
      </c>
      <c r="D740" s="2" t="s">
        <v>0</v>
      </c>
      <c r="E740" s="2" t="s">
        <v>9791</v>
      </c>
      <c r="F740" s="2" t="s">
        <v>9792</v>
      </c>
      <c r="G740" s="32">
        <v>3961</v>
      </c>
      <c r="H740" s="36">
        <v>3961</v>
      </c>
      <c r="I740" s="37" t="s">
        <v>47</v>
      </c>
      <c r="J740" s="31" t="s">
        <v>2808</v>
      </c>
      <c r="K740" s="2">
        <v>0</v>
      </c>
      <c r="L740" s="2">
        <v>0</v>
      </c>
      <c r="M740" s="31">
        <v>780</v>
      </c>
      <c r="N740" s="2">
        <v>101.4</v>
      </c>
      <c r="O740" s="2">
        <v>0</v>
      </c>
      <c r="P740" s="2">
        <v>0</v>
      </c>
      <c r="Q740" s="31">
        <v>881.4</v>
      </c>
      <c r="S740" s="2" t="s">
        <v>1</v>
      </c>
      <c r="T740" t="str">
        <f>IF(Tabla2[[#This Row],[SERIE ]]="22SD004C","BODEGA",IF(Tabla2[[#This Row],[SERIE ]]="21DS000T","CASA MATRIZ","SUCURSAL"))</f>
        <v>SUCURSAL</v>
      </c>
    </row>
    <row r="741" spans="1:20" ht="15.75" hidden="1" thickBot="1" x14ac:dyDescent="0.3">
      <c r="A741" s="33" t="s">
        <v>8790</v>
      </c>
      <c r="B741" s="38">
        <v>45565</v>
      </c>
      <c r="C741" s="2" t="s">
        <v>1</v>
      </c>
      <c r="D741" s="2" t="s">
        <v>0</v>
      </c>
      <c r="E741" s="2" t="s">
        <v>9791</v>
      </c>
      <c r="F741" s="2" t="s">
        <v>9792</v>
      </c>
      <c r="G741" s="32">
        <v>3960</v>
      </c>
      <c r="H741" s="36">
        <v>3960</v>
      </c>
      <c r="I741" s="37" t="s">
        <v>6131</v>
      </c>
      <c r="J741" s="31" t="s">
        <v>6132</v>
      </c>
      <c r="K741" s="2">
        <v>0</v>
      </c>
      <c r="L741" s="2">
        <v>0</v>
      </c>
      <c r="M741" s="31">
        <v>23.89</v>
      </c>
      <c r="N741" s="2">
        <v>3.1057000000000001</v>
      </c>
      <c r="O741" s="2">
        <v>0</v>
      </c>
      <c r="P741" s="2">
        <v>0</v>
      </c>
      <c r="Q741" s="31">
        <v>26.995699999999999</v>
      </c>
      <c r="S741" s="2" t="s">
        <v>1</v>
      </c>
      <c r="T741" t="str">
        <f>IF(Tabla2[[#This Row],[SERIE ]]="22SD004C","BODEGA",IF(Tabla2[[#This Row],[SERIE ]]="21DS000T","CASA MATRIZ","SUCURSAL"))</f>
        <v>SUCURSAL</v>
      </c>
    </row>
    <row r="742" spans="1:20" ht="15.75" hidden="1" thickBot="1" x14ac:dyDescent="0.3">
      <c r="A742" s="33" t="s">
        <v>8790</v>
      </c>
      <c r="B742" s="38">
        <v>45565</v>
      </c>
      <c r="C742" s="2" t="s">
        <v>1</v>
      </c>
      <c r="D742" s="2" t="s">
        <v>0</v>
      </c>
      <c r="E742" s="2" t="s">
        <v>9791</v>
      </c>
      <c r="F742" s="2" t="s">
        <v>9792</v>
      </c>
      <c r="G742" s="32">
        <v>3959</v>
      </c>
      <c r="H742" s="36">
        <v>3959</v>
      </c>
      <c r="I742" s="37" t="s">
        <v>6131</v>
      </c>
      <c r="J742" s="31" t="s">
        <v>6132</v>
      </c>
      <c r="K742" s="2">
        <v>0</v>
      </c>
      <c r="L742" s="2">
        <v>0</v>
      </c>
      <c r="M742" s="31">
        <v>8.41</v>
      </c>
      <c r="N742" s="2">
        <v>1.0933000000000002</v>
      </c>
      <c r="O742" s="2">
        <v>0</v>
      </c>
      <c r="P742" s="2">
        <v>0</v>
      </c>
      <c r="Q742" s="31">
        <v>9.5032999999999994</v>
      </c>
      <c r="S742" s="2" t="s">
        <v>1</v>
      </c>
      <c r="T742" t="str">
        <f>IF(Tabla2[[#This Row],[SERIE ]]="22SD004C","BODEGA",IF(Tabla2[[#This Row],[SERIE ]]="21DS000T","CASA MATRIZ","SUCURSAL"))</f>
        <v>SUCURSAL</v>
      </c>
    </row>
    <row r="743" spans="1:20" ht="15.75" hidden="1" thickBot="1" x14ac:dyDescent="0.3">
      <c r="A743" s="33" t="s">
        <v>8790</v>
      </c>
      <c r="B743" s="38">
        <v>45565</v>
      </c>
      <c r="C743" s="2" t="s">
        <v>1</v>
      </c>
      <c r="D743" s="2" t="s">
        <v>0</v>
      </c>
      <c r="E743" s="2" t="s">
        <v>9791</v>
      </c>
      <c r="F743" s="2" t="s">
        <v>9792</v>
      </c>
      <c r="G743" s="32">
        <v>3958</v>
      </c>
      <c r="H743" s="36">
        <v>3958</v>
      </c>
      <c r="I743" s="37" t="s">
        <v>46</v>
      </c>
      <c r="J743" s="31" t="s">
        <v>6010</v>
      </c>
      <c r="K743" s="2">
        <v>0</v>
      </c>
      <c r="L743" s="2">
        <v>0</v>
      </c>
      <c r="M743" s="31">
        <v>90</v>
      </c>
      <c r="N743" s="2">
        <v>11.700000000000001</v>
      </c>
      <c r="O743" s="2">
        <v>0</v>
      </c>
      <c r="P743" s="2">
        <v>0</v>
      </c>
      <c r="Q743" s="31">
        <v>101.7</v>
      </c>
      <c r="S743" s="2" t="s">
        <v>1</v>
      </c>
      <c r="T743" t="str">
        <f>IF(Tabla2[[#This Row],[SERIE ]]="22SD004C","BODEGA",IF(Tabla2[[#This Row],[SERIE ]]="21DS000T","CASA MATRIZ","SUCURSAL"))</f>
        <v>SUCURSAL</v>
      </c>
    </row>
    <row r="744" spans="1:20" ht="15.75" hidden="1" thickBot="1" x14ac:dyDescent="0.3">
      <c r="A744" s="33" t="s">
        <v>8790</v>
      </c>
      <c r="B744" s="38">
        <v>45565</v>
      </c>
      <c r="C744" s="2" t="s">
        <v>1</v>
      </c>
      <c r="D744" s="2" t="s">
        <v>0</v>
      </c>
      <c r="E744" s="2" t="s">
        <v>9791</v>
      </c>
      <c r="F744" s="2" t="s">
        <v>9792</v>
      </c>
      <c r="G744" s="32">
        <v>3957</v>
      </c>
      <c r="H744" s="36">
        <v>3957</v>
      </c>
      <c r="I744" s="37" t="s">
        <v>46</v>
      </c>
      <c r="J744" s="31" t="s">
        <v>6010</v>
      </c>
      <c r="K744" s="2">
        <v>0</v>
      </c>
      <c r="L744" s="2">
        <v>0</v>
      </c>
      <c r="M744" s="31">
        <v>32</v>
      </c>
      <c r="N744" s="2">
        <v>4.16</v>
      </c>
      <c r="O744" s="2">
        <v>0</v>
      </c>
      <c r="P744" s="2">
        <v>0</v>
      </c>
      <c r="Q744" s="31">
        <v>36.159999999999997</v>
      </c>
      <c r="S744" s="2" t="s">
        <v>1</v>
      </c>
      <c r="T744" t="str">
        <f>IF(Tabla2[[#This Row],[SERIE ]]="22SD004C","BODEGA",IF(Tabla2[[#This Row],[SERIE ]]="21DS000T","CASA MATRIZ","SUCURSAL"))</f>
        <v>SUCURSAL</v>
      </c>
    </row>
    <row r="745" spans="1:20" ht="15.75" hidden="1" thickBot="1" x14ac:dyDescent="0.3">
      <c r="A745" s="33" t="s">
        <v>8790</v>
      </c>
      <c r="B745" s="38">
        <v>45565</v>
      </c>
      <c r="C745" s="2" t="s">
        <v>1</v>
      </c>
      <c r="D745" s="2" t="s">
        <v>0</v>
      </c>
      <c r="E745" s="2" t="s">
        <v>9791</v>
      </c>
      <c r="F745" s="2" t="s">
        <v>9792</v>
      </c>
      <c r="G745" s="32">
        <v>3956</v>
      </c>
      <c r="H745" s="36">
        <v>3956</v>
      </c>
      <c r="I745" s="37" t="s">
        <v>46</v>
      </c>
      <c r="J745" s="31" t="s">
        <v>6010</v>
      </c>
      <c r="K745" s="2">
        <v>0</v>
      </c>
      <c r="L745" s="2">
        <v>0</v>
      </c>
      <c r="M745" s="31">
        <v>120</v>
      </c>
      <c r="N745" s="2">
        <v>15.600000000000001</v>
      </c>
      <c r="O745" s="2">
        <v>0</v>
      </c>
      <c r="P745" s="2">
        <v>0</v>
      </c>
      <c r="Q745" s="31">
        <v>135.6</v>
      </c>
      <c r="S745" s="2" t="s">
        <v>1</v>
      </c>
      <c r="T745" t="str">
        <f>IF(Tabla2[[#This Row],[SERIE ]]="22SD004C","BODEGA",IF(Tabla2[[#This Row],[SERIE ]]="21DS000T","CASA MATRIZ","SUCURSAL"))</f>
        <v>SUCURSAL</v>
      </c>
    </row>
    <row r="746" spans="1:20" ht="15.75" hidden="1" thickBot="1" x14ac:dyDescent="0.3">
      <c r="A746" s="33" t="s">
        <v>8790</v>
      </c>
      <c r="B746" s="38">
        <v>45565</v>
      </c>
      <c r="C746" s="2" t="s">
        <v>1</v>
      </c>
      <c r="D746" s="2" t="s">
        <v>0</v>
      </c>
      <c r="E746" s="2" t="s">
        <v>9791</v>
      </c>
      <c r="F746" s="2" t="s">
        <v>9792</v>
      </c>
      <c r="G746" s="32">
        <v>3955</v>
      </c>
      <c r="H746" s="36">
        <v>3955</v>
      </c>
      <c r="I746" s="37" t="s">
        <v>46</v>
      </c>
      <c r="J746" s="31" t="s">
        <v>6010</v>
      </c>
      <c r="K746" s="2">
        <v>0</v>
      </c>
      <c r="L746" s="2">
        <v>0</v>
      </c>
      <c r="M746" s="31">
        <v>120</v>
      </c>
      <c r="N746" s="2">
        <v>15.600000000000001</v>
      </c>
      <c r="O746" s="2">
        <v>0</v>
      </c>
      <c r="P746" s="2">
        <v>0</v>
      </c>
      <c r="Q746" s="31">
        <v>135.6</v>
      </c>
      <c r="S746" s="2" t="s">
        <v>1</v>
      </c>
      <c r="T746" t="str">
        <f>IF(Tabla2[[#This Row],[SERIE ]]="22SD004C","BODEGA",IF(Tabla2[[#This Row],[SERIE ]]="21DS000T","CASA MATRIZ","SUCURSAL"))</f>
        <v>SUCURSAL</v>
      </c>
    </row>
    <row r="747" spans="1:20" ht="15.75" hidden="1" thickBot="1" x14ac:dyDescent="0.3">
      <c r="A747" s="33" t="s">
        <v>8790</v>
      </c>
      <c r="B747" s="38">
        <v>45565</v>
      </c>
      <c r="C747" s="2" t="s">
        <v>1</v>
      </c>
      <c r="D747" s="2" t="s">
        <v>0</v>
      </c>
      <c r="E747" s="2" t="s">
        <v>9791</v>
      </c>
      <c r="F747" s="2" t="s">
        <v>9792</v>
      </c>
      <c r="G747" s="32">
        <v>3954</v>
      </c>
      <c r="H747" s="36">
        <v>3954</v>
      </c>
      <c r="I747" s="37" t="s">
        <v>1614</v>
      </c>
      <c r="J747" s="31" t="s">
        <v>1615</v>
      </c>
      <c r="K747" s="2">
        <v>0</v>
      </c>
      <c r="L747" s="2">
        <v>0</v>
      </c>
      <c r="M747" s="31">
        <v>5.31</v>
      </c>
      <c r="N747" s="2">
        <v>0.69030000000000002</v>
      </c>
      <c r="O747" s="2">
        <v>0</v>
      </c>
      <c r="P747" s="2">
        <v>0</v>
      </c>
      <c r="Q747" s="31">
        <v>6.0002999999999993</v>
      </c>
      <c r="S747" s="2" t="s">
        <v>1</v>
      </c>
      <c r="T747" t="str">
        <f>IF(Tabla2[[#This Row],[SERIE ]]="22SD004C","BODEGA",IF(Tabla2[[#This Row],[SERIE ]]="21DS000T","CASA MATRIZ","SUCURSAL"))</f>
        <v>SUCURSAL</v>
      </c>
    </row>
    <row r="748" spans="1:20" ht="15.75" hidden="1" thickBot="1" x14ac:dyDescent="0.3">
      <c r="A748" s="33" t="s">
        <v>8790</v>
      </c>
      <c r="B748" s="38">
        <v>45565</v>
      </c>
      <c r="C748" s="2" t="s">
        <v>1</v>
      </c>
      <c r="D748" s="2" t="s">
        <v>0</v>
      </c>
      <c r="E748" s="2" t="s">
        <v>9791</v>
      </c>
      <c r="F748" s="2" t="s">
        <v>9792</v>
      </c>
      <c r="G748" s="32">
        <v>3953</v>
      </c>
      <c r="H748" s="36">
        <v>3953</v>
      </c>
      <c r="I748" s="37" t="s">
        <v>9868</v>
      </c>
      <c r="J748" s="31" t="s">
        <v>9826</v>
      </c>
      <c r="K748" s="2">
        <v>0</v>
      </c>
      <c r="L748" s="2">
        <v>0</v>
      </c>
      <c r="M748" s="31">
        <v>45</v>
      </c>
      <c r="N748" s="2">
        <v>5.8500000000000005</v>
      </c>
      <c r="O748" s="2">
        <v>0</v>
      </c>
      <c r="P748" s="2">
        <v>0</v>
      </c>
      <c r="Q748" s="31">
        <v>50.85</v>
      </c>
      <c r="S748" s="2" t="s">
        <v>1</v>
      </c>
      <c r="T748" t="str">
        <f>IF(Tabla2[[#This Row],[SERIE ]]="22SD004C","BODEGA",IF(Tabla2[[#This Row],[SERIE ]]="21DS000T","CASA MATRIZ","SUCURSAL"))</f>
        <v>SUCURSAL</v>
      </c>
    </row>
    <row r="749" spans="1:20" ht="15.75" hidden="1" thickBot="1" x14ac:dyDescent="0.3">
      <c r="A749" s="33" t="s">
        <v>8790</v>
      </c>
      <c r="B749" s="38">
        <v>45565</v>
      </c>
      <c r="C749" s="2" t="s">
        <v>1</v>
      </c>
      <c r="D749" s="2" t="s">
        <v>0</v>
      </c>
      <c r="E749" s="2" t="s">
        <v>9791</v>
      </c>
      <c r="F749" s="2" t="s">
        <v>9792</v>
      </c>
      <c r="G749" s="32">
        <v>3952</v>
      </c>
      <c r="H749" s="36">
        <v>3952</v>
      </c>
      <c r="I749" s="37" t="s">
        <v>9961</v>
      </c>
      <c r="J749" s="31" t="s">
        <v>9944</v>
      </c>
      <c r="K749" s="2">
        <v>0</v>
      </c>
      <c r="L749" s="2">
        <v>0</v>
      </c>
      <c r="M749" s="31">
        <v>5.31</v>
      </c>
      <c r="N749" s="2">
        <v>0.69030000000000002</v>
      </c>
      <c r="O749" s="2">
        <v>0</v>
      </c>
      <c r="P749" s="2">
        <v>0</v>
      </c>
      <c r="Q749" s="31">
        <v>6.0002999999999993</v>
      </c>
      <c r="S749" s="2" t="s">
        <v>1</v>
      </c>
      <c r="T749" t="str">
        <f>IF(Tabla2[[#This Row],[SERIE ]]="22SD004C","BODEGA",IF(Tabla2[[#This Row],[SERIE ]]="21DS000T","CASA MATRIZ","SUCURSAL"))</f>
        <v>SUCURSAL</v>
      </c>
    </row>
    <row r="750" spans="1:20" ht="15.75" hidden="1" thickBot="1" x14ac:dyDescent="0.3">
      <c r="A750" s="33" t="s">
        <v>8790</v>
      </c>
      <c r="B750" s="38">
        <v>45563</v>
      </c>
      <c r="C750" s="2" t="s">
        <v>1</v>
      </c>
      <c r="D750" s="2" t="s">
        <v>0</v>
      </c>
      <c r="E750" s="2" t="s">
        <v>9791</v>
      </c>
      <c r="F750" s="2" t="s">
        <v>9792</v>
      </c>
      <c r="G750" s="32">
        <v>3951</v>
      </c>
      <c r="H750" s="36">
        <v>3951</v>
      </c>
      <c r="I750" s="37" t="s">
        <v>10971</v>
      </c>
      <c r="J750" s="31" t="s">
        <v>10972</v>
      </c>
      <c r="K750" s="2">
        <v>0</v>
      </c>
      <c r="L750" s="2">
        <v>0</v>
      </c>
      <c r="M750" s="31">
        <v>24</v>
      </c>
      <c r="N750" s="2">
        <v>3.12</v>
      </c>
      <c r="O750" s="2">
        <v>0</v>
      </c>
      <c r="P750" s="2">
        <v>0</v>
      </c>
      <c r="Q750" s="31">
        <v>27.12</v>
      </c>
      <c r="S750" s="2" t="s">
        <v>1</v>
      </c>
      <c r="T750" t="str">
        <f>IF(Tabla2[[#This Row],[SERIE ]]="22SD004C","BODEGA",IF(Tabla2[[#This Row],[SERIE ]]="21DS000T","CASA MATRIZ","SUCURSAL"))</f>
        <v>SUCURSAL</v>
      </c>
    </row>
    <row r="751" spans="1:20" ht="15.75" hidden="1" thickBot="1" x14ac:dyDescent="0.3">
      <c r="A751" s="33" t="s">
        <v>8790</v>
      </c>
      <c r="B751" s="38">
        <v>45563</v>
      </c>
      <c r="C751" s="2" t="s">
        <v>1</v>
      </c>
      <c r="D751" s="2" t="s">
        <v>0</v>
      </c>
      <c r="E751" s="2" t="s">
        <v>9791</v>
      </c>
      <c r="F751" s="2" t="s">
        <v>9792</v>
      </c>
      <c r="G751" s="32">
        <v>3950</v>
      </c>
      <c r="H751" s="36">
        <v>3950</v>
      </c>
      <c r="I751" s="37" t="s">
        <v>9538</v>
      </c>
      <c r="J751" s="31" t="s">
        <v>9539</v>
      </c>
      <c r="K751" s="2">
        <v>0</v>
      </c>
      <c r="L751" s="2">
        <v>0</v>
      </c>
      <c r="M751" s="31">
        <v>15.93</v>
      </c>
      <c r="N751" s="2">
        <v>2.0709</v>
      </c>
      <c r="O751" s="2">
        <v>0</v>
      </c>
      <c r="P751" s="2">
        <v>0</v>
      </c>
      <c r="Q751" s="31">
        <v>18.000900000000001</v>
      </c>
      <c r="S751" s="2" t="s">
        <v>1</v>
      </c>
      <c r="T751" t="str">
        <f>IF(Tabla2[[#This Row],[SERIE ]]="22SD004C","BODEGA",IF(Tabla2[[#This Row],[SERIE ]]="21DS000T","CASA MATRIZ","SUCURSAL"))</f>
        <v>SUCURSAL</v>
      </c>
    </row>
    <row r="752" spans="1:20" ht="15.75" hidden="1" thickBot="1" x14ac:dyDescent="0.3">
      <c r="A752" s="33" t="s">
        <v>8790</v>
      </c>
      <c r="B752" s="38">
        <v>45563</v>
      </c>
      <c r="C752" s="2" t="s">
        <v>1</v>
      </c>
      <c r="D752" s="2" t="s">
        <v>0</v>
      </c>
      <c r="E752" s="2" t="s">
        <v>9791</v>
      </c>
      <c r="F752" s="2" t="s">
        <v>9792</v>
      </c>
      <c r="G752" s="32">
        <v>3949</v>
      </c>
      <c r="H752" s="36">
        <v>3949</v>
      </c>
      <c r="I752" s="37" t="s">
        <v>10062</v>
      </c>
      <c r="J752" s="31" t="s">
        <v>10063</v>
      </c>
      <c r="K752" s="2">
        <v>0</v>
      </c>
      <c r="L752" s="2">
        <v>0</v>
      </c>
      <c r="M752" s="31">
        <v>30</v>
      </c>
      <c r="N752" s="2">
        <v>3.9000000000000004</v>
      </c>
      <c r="O752" s="2">
        <v>0</v>
      </c>
      <c r="P752" s="2">
        <v>0</v>
      </c>
      <c r="Q752" s="31">
        <v>33.9</v>
      </c>
      <c r="S752" s="2" t="s">
        <v>1</v>
      </c>
      <c r="T752" t="str">
        <f>IF(Tabla2[[#This Row],[SERIE ]]="22SD004C","BODEGA",IF(Tabla2[[#This Row],[SERIE ]]="21DS000T","CASA MATRIZ","SUCURSAL"))</f>
        <v>SUCURSAL</v>
      </c>
    </row>
    <row r="753" spans="1:20" ht="15.75" hidden="1" thickBot="1" x14ac:dyDescent="0.3">
      <c r="A753" s="33" t="s">
        <v>8790</v>
      </c>
      <c r="B753" s="38">
        <v>45563</v>
      </c>
      <c r="C753" s="2" t="s">
        <v>1</v>
      </c>
      <c r="D753" s="2" t="s">
        <v>0</v>
      </c>
      <c r="E753" s="2" t="s">
        <v>9791</v>
      </c>
      <c r="F753" s="2" t="s">
        <v>9792</v>
      </c>
      <c r="G753" s="32">
        <v>3948</v>
      </c>
      <c r="H753" s="36">
        <v>3948</v>
      </c>
      <c r="I753" s="37" t="s">
        <v>6131</v>
      </c>
      <c r="J753" s="31" t="s">
        <v>6132</v>
      </c>
      <c r="K753" s="2">
        <v>0</v>
      </c>
      <c r="L753" s="2">
        <v>0</v>
      </c>
      <c r="M753" s="31">
        <v>16.37</v>
      </c>
      <c r="N753" s="2">
        <v>2.1281000000000003</v>
      </c>
      <c r="O753" s="2">
        <v>0</v>
      </c>
      <c r="P753" s="2">
        <v>0</v>
      </c>
      <c r="Q753" s="31">
        <v>18.498100000000001</v>
      </c>
      <c r="S753" s="2" t="s">
        <v>1</v>
      </c>
      <c r="T753" t="str">
        <f>IF(Tabla2[[#This Row],[SERIE ]]="22SD004C","BODEGA",IF(Tabla2[[#This Row],[SERIE ]]="21DS000T","CASA MATRIZ","SUCURSAL"))</f>
        <v>SUCURSAL</v>
      </c>
    </row>
    <row r="754" spans="1:20" ht="15.75" hidden="1" thickBot="1" x14ac:dyDescent="0.3">
      <c r="A754" s="33" t="s">
        <v>8790</v>
      </c>
      <c r="B754" s="38">
        <v>45563</v>
      </c>
      <c r="C754" s="2" t="s">
        <v>1</v>
      </c>
      <c r="D754" s="2" t="s">
        <v>0</v>
      </c>
      <c r="E754" s="2" t="s">
        <v>9791</v>
      </c>
      <c r="F754" s="2" t="s">
        <v>9792</v>
      </c>
      <c r="G754" s="32">
        <v>3947</v>
      </c>
      <c r="H754" s="36">
        <v>3947</v>
      </c>
      <c r="I754" s="37" t="s">
        <v>6131</v>
      </c>
      <c r="J754" s="31" t="s">
        <v>6132</v>
      </c>
      <c r="K754" s="2">
        <v>0</v>
      </c>
      <c r="L754" s="2">
        <v>0</v>
      </c>
      <c r="M754" s="31">
        <v>9.73</v>
      </c>
      <c r="N754" s="2">
        <v>1.2649000000000001</v>
      </c>
      <c r="O754" s="2">
        <v>0</v>
      </c>
      <c r="P754" s="2">
        <v>0</v>
      </c>
      <c r="Q754" s="31">
        <v>10.994900000000001</v>
      </c>
      <c r="S754" s="2" t="s">
        <v>1</v>
      </c>
      <c r="T754" t="str">
        <f>IF(Tabla2[[#This Row],[SERIE ]]="22SD004C","BODEGA",IF(Tabla2[[#This Row],[SERIE ]]="21DS000T","CASA MATRIZ","SUCURSAL"))</f>
        <v>SUCURSAL</v>
      </c>
    </row>
    <row r="755" spans="1:20" ht="15.75" hidden="1" thickBot="1" x14ac:dyDescent="0.3">
      <c r="A755" s="33" t="s">
        <v>8790</v>
      </c>
      <c r="B755" s="38">
        <v>45562</v>
      </c>
      <c r="C755" s="2" t="s">
        <v>1</v>
      </c>
      <c r="D755" s="2" t="s">
        <v>0</v>
      </c>
      <c r="E755" s="2" t="s">
        <v>9791</v>
      </c>
      <c r="F755" s="2" t="s">
        <v>9792</v>
      </c>
      <c r="G755" s="32">
        <v>3946</v>
      </c>
      <c r="H755" s="36">
        <v>3946</v>
      </c>
      <c r="I755" s="37" t="s">
        <v>9814</v>
      </c>
      <c r="J755" s="31" t="s">
        <v>9815</v>
      </c>
      <c r="K755" s="2">
        <v>0</v>
      </c>
      <c r="L755" s="2">
        <v>0</v>
      </c>
      <c r="M755" s="31">
        <v>94</v>
      </c>
      <c r="N755" s="2">
        <v>12.22</v>
      </c>
      <c r="O755" s="2">
        <v>0</v>
      </c>
      <c r="P755" s="2">
        <v>0</v>
      </c>
      <c r="Q755" s="31">
        <v>106.22</v>
      </c>
      <c r="S755" s="2" t="s">
        <v>1</v>
      </c>
      <c r="T755" t="str">
        <f>IF(Tabla2[[#This Row],[SERIE ]]="22SD004C","BODEGA",IF(Tabla2[[#This Row],[SERIE ]]="21DS000T","CASA MATRIZ","SUCURSAL"))</f>
        <v>SUCURSAL</v>
      </c>
    </row>
    <row r="756" spans="1:20" ht="15.75" hidden="1" thickBot="1" x14ac:dyDescent="0.3">
      <c r="A756" s="33" t="s">
        <v>8790</v>
      </c>
      <c r="B756" s="38">
        <v>45562</v>
      </c>
      <c r="C756" s="2" t="s">
        <v>1</v>
      </c>
      <c r="D756" s="2" t="s">
        <v>0</v>
      </c>
      <c r="E756" s="2" t="s">
        <v>9791</v>
      </c>
      <c r="F756" s="2" t="s">
        <v>9792</v>
      </c>
      <c r="G756" s="32">
        <v>3945</v>
      </c>
      <c r="H756" s="36">
        <v>3945</v>
      </c>
      <c r="I756" s="37" t="s">
        <v>46</v>
      </c>
      <c r="J756" s="31" t="s">
        <v>6010</v>
      </c>
      <c r="K756" s="2">
        <v>0</v>
      </c>
      <c r="L756" s="2">
        <v>0</v>
      </c>
      <c r="M756" s="31">
        <v>107</v>
      </c>
      <c r="N756" s="2">
        <v>13.91</v>
      </c>
      <c r="O756" s="2">
        <v>0</v>
      </c>
      <c r="P756" s="2">
        <v>0</v>
      </c>
      <c r="Q756" s="31">
        <v>120.91</v>
      </c>
      <c r="S756" s="2" t="s">
        <v>1</v>
      </c>
      <c r="T756" t="str">
        <f>IF(Tabla2[[#This Row],[SERIE ]]="22SD004C","BODEGA",IF(Tabla2[[#This Row],[SERIE ]]="21DS000T","CASA MATRIZ","SUCURSAL"))</f>
        <v>SUCURSAL</v>
      </c>
    </row>
    <row r="757" spans="1:20" ht="15.75" hidden="1" thickBot="1" x14ac:dyDescent="0.3">
      <c r="A757" s="33" t="s">
        <v>8790</v>
      </c>
      <c r="B757" s="38">
        <v>45562</v>
      </c>
      <c r="C757" s="2" t="s">
        <v>1</v>
      </c>
      <c r="D757" s="2" t="s">
        <v>0</v>
      </c>
      <c r="E757" s="2" t="s">
        <v>9791</v>
      </c>
      <c r="F757" s="2" t="s">
        <v>9792</v>
      </c>
      <c r="G757" s="32">
        <v>3944</v>
      </c>
      <c r="H757" s="36">
        <v>3944</v>
      </c>
      <c r="I757" s="37" t="s">
        <v>46</v>
      </c>
      <c r="J757" s="31" t="s">
        <v>6010</v>
      </c>
      <c r="K757" s="2">
        <v>0</v>
      </c>
      <c r="L757" s="2">
        <v>0</v>
      </c>
      <c r="M757" s="31">
        <v>124</v>
      </c>
      <c r="N757" s="2">
        <v>16.12</v>
      </c>
      <c r="O757" s="2">
        <v>0</v>
      </c>
      <c r="P757" s="2">
        <v>0</v>
      </c>
      <c r="Q757" s="31">
        <v>140.12</v>
      </c>
      <c r="S757" s="2" t="s">
        <v>1</v>
      </c>
      <c r="T757" t="str">
        <f>IF(Tabla2[[#This Row],[SERIE ]]="22SD004C","BODEGA",IF(Tabla2[[#This Row],[SERIE ]]="21DS000T","CASA MATRIZ","SUCURSAL"))</f>
        <v>SUCURSAL</v>
      </c>
    </row>
    <row r="758" spans="1:20" ht="15.75" hidden="1" thickBot="1" x14ac:dyDescent="0.3">
      <c r="A758" s="33" t="s">
        <v>8790</v>
      </c>
      <c r="B758" s="38">
        <v>45562</v>
      </c>
      <c r="C758" s="2" t="s">
        <v>1</v>
      </c>
      <c r="D758" s="2" t="s">
        <v>0</v>
      </c>
      <c r="E758" s="2" t="s">
        <v>9791</v>
      </c>
      <c r="F758" s="2" t="s">
        <v>9792</v>
      </c>
      <c r="G758" s="32">
        <v>3943</v>
      </c>
      <c r="H758" s="36">
        <v>3943</v>
      </c>
      <c r="I758" s="37" t="s">
        <v>10969</v>
      </c>
      <c r="J758" s="31" t="s">
        <v>10970</v>
      </c>
      <c r="K758" s="2">
        <v>0</v>
      </c>
      <c r="L758" s="2">
        <v>0</v>
      </c>
      <c r="M758" s="31">
        <v>20.350000000000001</v>
      </c>
      <c r="N758" s="2">
        <v>2.6455000000000002</v>
      </c>
      <c r="O758" s="2">
        <v>0</v>
      </c>
      <c r="P758" s="2">
        <v>0</v>
      </c>
      <c r="Q758" s="31">
        <v>22.9955</v>
      </c>
      <c r="S758" s="2" t="s">
        <v>1</v>
      </c>
      <c r="T758" t="str">
        <f>IF(Tabla2[[#This Row],[SERIE ]]="22SD004C","BODEGA",IF(Tabla2[[#This Row],[SERIE ]]="21DS000T","CASA MATRIZ","SUCURSAL"))</f>
        <v>SUCURSAL</v>
      </c>
    </row>
    <row r="759" spans="1:20" ht="15.75" hidden="1" thickBot="1" x14ac:dyDescent="0.3">
      <c r="A759" s="33" t="s">
        <v>8790</v>
      </c>
      <c r="B759" s="38">
        <v>45562</v>
      </c>
      <c r="C759" s="2" t="s">
        <v>1</v>
      </c>
      <c r="D759" s="2" t="s">
        <v>0</v>
      </c>
      <c r="E759" s="2" t="s">
        <v>9791</v>
      </c>
      <c r="F759" s="2" t="s">
        <v>9792</v>
      </c>
      <c r="G759" s="32">
        <v>3942</v>
      </c>
      <c r="H759" s="36">
        <v>3942</v>
      </c>
      <c r="I759" s="37" t="s">
        <v>7473</v>
      </c>
      <c r="J759" s="31" t="s">
        <v>7472</v>
      </c>
      <c r="K759" s="2">
        <v>0</v>
      </c>
      <c r="L759" s="2">
        <v>0</v>
      </c>
      <c r="M759" s="31">
        <v>0</v>
      </c>
      <c r="N759" s="2">
        <v>0</v>
      </c>
      <c r="O759" s="2">
        <v>0</v>
      </c>
      <c r="P759" s="2">
        <v>0</v>
      </c>
      <c r="Q759" s="31">
        <v>0</v>
      </c>
      <c r="S759" s="2" t="s">
        <v>1</v>
      </c>
      <c r="T759" t="str">
        <f>IF(Tabla2[[#This Row],[SERIE ]]="22SD004C","BODEGA",IF(Tabla2[[#This Row],[SERIE ]]="21DS000T","CASA MATRIZ","SUCURSAL"))</f>
        <v>SUCURSAL</v>
      </c>
    </row>
    <row r="760" spans="1:20" ht="15.75" hidden="1" thickBot="1" x14ac:dyDescent="0.3">
      <c r="A760" s="33" t="s">
        <v>8790</v>
      </c>
      <c r="B760" s="38">
        <v>45562</v>
      </c>
      <c r="C760" s="2" t="s">
        <v>1</v>
      </c>
      <c r="D760" s="2" t="s">
        <v>0</v>
      </c>
      <c r="E760" s="2" t="s">
        <v>9791</v>
      </c>
      <c r="F760" s="2" t="s">
        <v>9792</v>
      </c>
      <c r="G760" s="32">
        <v>3941</v>
      </c>
      <c r="H760" s="36">
        <v>3941</v>
      </c>
      <c r="I760" s="37" t="s">
        <v>7473</v>
      </c>
      <c r="J760" s="31" t="s">
        <v>7472</v>
      </c>
      <c r="K760" s="2">
        <v>0</v>
      </c>
      <c r="L760" s="2">
        <v>0</v>
      </c>
      <c r="M760" s="31">
        <v>0</v>
      </c>
      <c r="N760" s="2">
        <v>0</v>
      </c>
      <c r="O760" s="2">
        <v>0</v>
      </c>
      <c r="P760" s="2">
        <v>0</v>
      </c>
      <c r="Q760" s="31">
        <v>0</v>
      </c>
      <c r="S760" s="2" t="s">
        <v>1</v>
      </c>
      <c r="T760" t="str">
        <f>IF(Tabla2[[#This Row],[SERIE ]]="22SD004C","BODEGA",IF(Tabla2[[#This Row],[SERIE ]]="21DS000T","CASA MATRIZ","SUCURSAL"))</f>
        <v>SUCURSAL</v>
      </c>
    </row>
    <row r="761" spans="1:20" ht="15.75" hidden="1" thickBot="1" x14ac:dyDescent="0.3">
      <c r="A761" s="33" t="s">
        <v>8790</v>
      </c>
      <c r="B761" s="38">
        <v>45562</v>
      </c>
      <c r="C761" s="2" t="s">
        <v>1</v>
      </c>
      <c r="D761" s="2" t="s">
        <v>0</v>
      </c>
      <c r="E761" s="2" t="s">
        <v>9791</v>
      </c>
      <c r="F761" s="2" t="s">
        <v>9792</v>
      </c>
      <c r="G761" s="32">
        <v>3940</v>
      </c>
      <c r="H761" s="36">
        <v>3940</v>
      </c>
      <c r="I761" s="37" t="s">
        <v>9818</v>
      </c>
      <c r="J761" s="31" t="s">
        <v>9819</v>
      </c>
      <c r="K761" s="2">
        <v>0</v>
      </c>
      <c r="L761" s="2">
        <v>0</v>
      </c>
      <c r="M761" s="31">
        <v>274.42</v>
      </c>
      <c r="N761" s="2">
        <v>35.674600000000005</v>
      </c>
      <c r="O761" s="2">
        <v>0</v>
      </c>
      <c r="P761" s="2">
        <v>0</v>
      </c>
      <c r="Q761" s="31">
        <v>310.09460000000001</v>
      </c>
      <c r="S761" s="2" t="s">
        <v>1</v>
      </c>
      <c r="T761" t="str">
        <f>IF(Tabla2[[#This Row],[SERIE ]]="22SD004C","BODEGA",IF(Tabla2[[#This Row],[SERIE ]]="21DS000T","CASA MATRIZ","SUCURSAL"))</f>
        <v>SUCURSAL</v>
      </c>
    </row>
    <row r="762" spans="1:20" ht="15.75" hidden="1" thickBot="1" x14ac:dyDescent="0.3">
      <c r="A762" s="33" t="s">
        <v>8790</v>
      </c>
      <c r="B762" s="38">
        <v>45562</v>
      </c>
      <c r="C762" s="2" t="s">
        <v>1</v>
      </c>
      <c r="D762" s="2" t="s">
        <v>0</v>
      </c>
      <c r="E762" s="2" t="s">
        <v>9791</v>
      </c>
      <c r="F762" s="2" t="s">
        <v>9792</v>
      </c>
      <c r="G762" s="32">
        <v>3939</v>
      </c>
      <c r="H762" s="36">
        <v>3939</v>
      </c>
      <c r="I762" s="37" t="s">
        <v>10890</v>
      </c>
      <c r="J762" s="31" t="s">
        <v>10891</v>
      </c>
      <c r="K762" s="2">
        <v>0</v>
      </c>
      <c r="L762" s="2">
        <v>0</v>
      </c>
      <c r="M762" s="31">
        <v>245.62</v>
      </c>
      <c r="N762" s="2">
        <v>31.930600000000002</v>
      </c>
      <c r="O762" s="2">
        <v>0</v>
      </c>
      <c r="P762" s="2">
        <v>0</v>
      </c>
      <c r="Q762" s="31">
        <v>277.55060000000003</v>
      </c>
      <c r="S762" s="2" t="s">
        <v>1</v>
      </c>
      <c r="T762" t="str">
        <f>IF(Tabla2[[#This Row],[SERIE ]]="22SD004C","BODEGA",IF(Tabla2[[#This Row],[SERIE ]]="21DS000T","CASA MATRIZ","SUCURSAL"))</f>
        <v>SUCURSAL</v>
      </c>
    </row>
    <row r="763" spans="1:20" ht="15.75" hidden="1" thickBot="1" x14ac:dyDescent="0.3">
      <c r="A763" s="33" t="s">
        <v>8790</v>
      </c>
      <c r="B763" s="38">
        <v>45562</v>
      </c>
      <c r="C763" s="2" t="s">
        <v>1</v>
      </c>
      <c r="D763" s="2" t="s">
        <v>0</v>
      </c>
      <c r="E763" s="2" t="s">
        <v>9791</v>
      </c>
      <c r="F763" s="2" t="s">
        <v>9792</v>
      </c>
      <c r="G763" s="32">
        <v>3938</v>
      </c>
      <c r="H763" s="36">
        <v>3938</v>
      </c>
      <c r="I763" s="37" t="s">
        <v>10890</v>
      </c>
      <c r="J763" s="31" t="s">
        <v>10891</v>
      </c>
      <c r="K763" s="2">
        <v>0</v>
      </c>
      <c r="L763" s="2">
        <v>0</v>
      </c>
      <c r="M763" s="31">
        <v>90</v>
      </c>
      <c r="N763" s="2">
        <v>11.700000000000001</v>
      </c>
      <c r="O763" s="2">
        <v>0</v>
      </c>
      <c r="P763" s="2">
        <v>0</v>
      </c>
      <c r="Q763" s="31">
        <v>101.7</v>
      </c>
      <c r="S763" s="2" t="s">
        <v>1</v>
      </c>
      <c r="T763" t="str">
        <f>IF(Tabla2[[#This Row],[SERIE ]]="22SD004C","BODEGA",IF(Tabla2[[#This Row],[SERIE ]]="21DS000T","CASA MATRIZ","SUCURSAL"))</f>
        <v>SUCURSAL</v>
      </c>
    </row>
    <row r="764" spans="1:20" ht="15.75" hidden="1" thickBot="1" x14ac:dyDescent="0.3">
      <c r="A764" s="33" t="s">
        <v>8790</v>
      </c>
      <c r="B764" s="38">
        <v>45561</v>
      </c>
      <c r="C764" s="2" t="s">
        <v>1</v>
      </c>
      <c r="D764" s="2" t="s">
        <v>0</v>
      </c>
      <c r="E764" s="2" t="s">
        <v>9791</v>
      </c>
      <c r="F764" s="2" t="s">
        <v>9792</v>
      </c>
      <c r="G764" s="32">
        <v>3937</v>
      </c>
      <c r="H764" s="36">
        <v>3937</v>
      </c>
      <c r="I764" s="37" t="s">
        <v>10361</v>
      </c>
      <c r="J764" s="31" t="s">
        <v>10362</v>
      </c>
      <c r="K764" s="2">
        <v>0</v>
      </c>
      <c r="L764" s="2">
        <v>0</v>
      </c>
      <c r="M764" s="31">
        <v>15</v>
      </c>
      <c r="N764" s="2">
        <v>1.9500000000000002</v>
      </c>
      <c r="O764" s="2">
        <v>0</v>
      </c>
      <c r="P764" s="2">
        <v>0</v>
      </c>
      <c r="Q764" s="31">
        <v>16.95</v>
      </c>
      <c r="S764" s="2" t="s">
        <v>1</v>
      </c>
      <c r="T764" t="str">
        <f>IF(Tabla2[[#This Row],[SERIE ]]="22SD004C","BODEGA",IF(Tabla2[[#This Row],[SERIE ]]="21DS000T","CASA MATRIZ","SUCURSAL"))</f>
        <v>SUCURSAL</v>
      </c>
    </row>
    <row r="765" spans="1:20" ht="15.75" hidden="1" thickBot="1" x14ac:dyDescent="0.3">
      <c r="A765" s="33" t="s">
        <v>8790</v>
      </c>
      <c r="B765" s="38">
        <v>45561</v>
      </c>
      <c r="C765" s="2" t="s">
        <v>1</v>
      </c>
      <c r="D765" s="2" t="s">
        <v>0</v>
      </c>
      <c r="E765" s="2" t="s">
        <v>9791</v>
      </c>
      <c r="F765" s="2" t="s">
        <v>9792</v>
      </c>
      <c r="G765" s="32">
        <v>3936</v>
      </c>
      <c r="H765" s="36">
        <v>3936</v>
      </c>
      <c r="I765" s="37" t="s">
        <v>7287</v>
      </c>
      <c r="J765" s="31" t="s">
        <v>7288</v>
      </c>
      <c r="K765" s="2">
        <v>0</v>
      </c>
      <c r="L765" s="2">
        <v>0</v>
      </c>
      <c r="M765" s="31">
        <v>74.34</v>
      </c>
      <c r="N765" s="2">
        <v>9.664200000000001</v>
      </c>
      <c r="O765" s="2">
        <v>0</v>
      </c>
      <c r="P765" s="2">
        <v>0</v>
      </c>
      <c r="Q765" s="31">
        <v>84.004199999999997</v>
      </c>
      <c r="S765" s="2" t="s">
        <v>1</v>
      </c>
      <c r="T765" t="str">
        <f>IF(Tabla2[[#This Row],[SERIE ]]="22SD004C","BODEGA",IF(Tabla2[[#This Row],[SERIE ]]="21DS000T","CASA MATRIZ","SUCURSAL"))</f>
        <v>SUCURSAL</v>
      </c>
    </row>
    <row r="766" spans="1:20" ht="15.75" hidden="1" thickBot="1" x14ac:dyDescent="0.3">
      <c r="A766" s="33" t="s">
        <v>8790</v>
      </c>
      <c r="B766" s="38">
        <v>45561</v>
      </c>
      <c r="C766" s="2" t="s">
        <v>1</v>
      </c>
      <c r="D766" s="2" t="s">
        <v>0</v>
      </c>
      <c r="E766" s="2" t="s">
        <v>9791</v>
      </c>
      <c r="F766" s="2" t="s">
        <v>9792</v>
      </c>
      <c r="G766" s="32">
        <v>3935</v>
      </c>
      <c r="H766" s="36">
        <v>3935</v>
      </c>
      <c r="I766" s="37" t="s">
        <v>32</v>
      </c>
      <c r="J766" s="31" t="s">
        <v>4186</v>
      </c>
      <c r="K766" s="2">
        <v>0</v>
      </c>
      <c r="L766" s="2">
        <v>0</v>
      </c>
      <c r="M766" s="31">
        <v>33.049999999999997</v>
      </c>
      <c r="N766" s="2">
        <v>4.2965</v>
      </c>
      <c r="O766" s="2">
        <v>0</v>
      </c>
      <c r="P766" s="2">
        <v>0</v>
      </c>
      <c r="Q766" s="31">
        <v>37.346499999999999</v>
      </c>
      <c r="S766" s="2" t="s">
        <v>1</v>
      </c>
      <c r="T766" t="str">
        <f>IF(Tabla2[[#This Row],[SERIE ]]="22SD004C","BODEGA",IF(Tabla2[[#This Row],[SERIE ]]="21DS000T","CASA MATRIZ","SUCURSAL"))</f>
        <v>SUCURSAL</v>
      </c>
    </row>
    <row r="767" spans="1:20" ht="15.75" hidden="1" thickBot="1" x14ac:dyDescent="0.3">
      <c r="A767" s="33" t="s">
        <v>8790</v>
      </c>
      <c r="B767" s="38">
        <v>45561</v>
      </c>
      <c r="C767" s="2" t="s">
        <v>1</v>
      </c>
      <c r="D767" s="2" t="s">
        <v>0</v>
      </c>
      <c r="E767" s="2" t="s">
        <v>9791</v>
      </c>
      <c r="F767" s="2" t="s">
        <v>9792</v>
      </c>
      <c r="G767" s="32">
        <v>3934</v>
      </c>
      <c r="H767" s="36">
        <v>3934</v>
      </c>
      <c r="I767" s="37" t="s">
        <v>32</v>
      </c>
      <c r="J767" s="31" t="s">
        <v>4186</v>
      </c>
      <c r="K767" s="2">
        <v>0</v>
      </c>
      <c r="L767" s="2">
        <v>0</v>
      </c>
      <c r="M767" s="31">
        <v>225</v>
      </c>
      <c r="N767" s="2">
        <v>29.25</v>
      </c>
      <c r="O767" s="2">
        <v>0</v>
      </c>
      <c r="P767" s="2">
        <v>0</v>
      </c>
      <c r="Q767" s="31">
        <v>254.25</v>
      </c>
      <c r="S767" s="2" t="s">
        <v>1</v>
      </c>
      <c r="T767" t="str">
        <f>IF(Tabla2[[#This Row],[SERIE ]]="22SD004C","BODEGA",IF(Tabla2[[#This Row],[SERIE ]]="21DS000T","CASA MATRIZ","SUCURSAL"))</f>
        <v>SUCURSAL</v>
      </c>
    </row>
    <row r="768" spans="1:20" ht="15.75" hidden="1" thickBot="1" x14ac:dyDescent="0.3">
      <c r="A768" s="33" t="s">
        <v>8790</v>
      </c>
      <c r="B768" s="38">
        <v>45561</v>
      </c>
      <c r="C768" s="2" t="s">
        <v>1</v>
      </c>
      <c r="D768" s="2" t="s">
        <v>0</v>
      </c>
      <c r="E768" s="2" t="s">
        <v>9791</v>
      </c>
      <c r="F768" s="2" t="s">
        <v>9792</v>
      </c>
      <c r="G768" s="32">
        <v>3933</v>
      </c>
      <c r="H768" s="36">
        <v>3933</v>
      </c>
      <c r="I768" s="37" t="s">
        <v>6281</v>
      </c>
      <c r="J768" s="31" t="s">
        <v>6282</v>
      </c>
      <c r="K768" s="2">
        <v>0</v>
      </c>
      <c r="L768" s="2">
        <v>0</v>
      </c>
      <c r="M768" s="31">
        <v>5.66</v>
      </c>
      <c r="N768" s="2">
        <v>0.73580000000000001</v>
      </c>
      <c r="O768" s="2">
        <v>0</v>
      </c>
      <c r="P768" s="2">
        <v>0</v>
      </c>
      <c r="Q768" s="31">
        <v>6.3958000000000004</v>
      </c>
      <c r="S768" s="2" t="s">
        <v>1</v>
      </c>
      <c r="T768" t="str">
        <f>IF(Tabla2[[#This Row],[SERIE ]]="22SD004C","BODEGA",IF(Tabla2[[#This Row],[SERIE ]]="21DS000T","CASA MATRIZ","SUCURSAL"))</f>
        <v>SUCURSAL</v>
      </c>
    </row>
    <row r="769" spans="1:20" ht="15.75" hidden="1" thickBot="1" x14ac:dyDescent="0.3">
      <c r="A769" s="33" t="s">
        <v>8790</v>
      </c>
      <c r="B769" s="38">
        <v>45561</v>
      </c>
      <c r="C769" s="2" t="s">
        <v>1</v>
      </c>
      <c r="D769" s="2" t="s">
        <v>0</v>
      </c>
      <c r="E769" s="2" t="s">
        <v>9791</v>
      </c>
      <c r="F769" s="2" t="s">
        <v>9792</v>
      </c>
      <c r="G769" s="32">
        <v>3932</v>
      </c>
      <c r="H769" s="36">
        <v>3932</v>
      </c>
      <c r="I769" s="37" t="s">
        <v>10595</v>
      </c>
      <c r="J769" s="31" t="s">
        <v>10801</v>
      </c>
      <c r="K769" s="2">
        <v>0</v>
      </c>
      <c r="L769" s="2">
        <v>0</v>
      </c>
      <c r="M769" s="31">
        <v>12</v>
      </c>
      <c r="N769" s="2">
        <v>1.56</v>
      </c>
      <c r="O769" s="2">
        <v>0</v>
      </c>
      <c r="P769" s="2">
        <v>0</v>
      </c>
      <c r="Q769" s="31">
        <v>13.56</v>
      </c>
      <c r="S769" s="2" t="s">
        <v>1</v>
      </c>
      <c r="T769" t="str">
        <f>IF(Tabla2[[#This Row],[SERIE ]]="22SD004C","BODEGA",IF(Tabla2[[#This Row],[SERIE ]]="21DS000T","CASA MATRIZ","SUCURSAL"))</f>
        <v>SUCURSAL</v>
      </c>
    </row>
    <row r="770" spans="1:20" ht="15.75" hidden="1" thickBot="1" x14ac:dyDescent="0.3">
      <c r="A770" s="33" t="s">
        <v>8790</v>
      </c>
      <c r="B770" s="38">
        <v>45561</v>
      </c>
      <c r="C770" s="2" t="s">
        <v>1</v>
      </c>
      <c r="D770" s="2" t="s">
        <v>0</v>
      </c>
      <c r="E770" s="2" t="s">
        <v>9791</v>
      </c>
      <c r="F770" s="2" t="s">
        <v>9792</v>
      </c>
      <c r="G770" s="32">
        <v>3931</v>
      </c>
      <c r="H770" s="36">
        <v>3931</v>
      </c>
      <c r="I770" s="37" t="s">
        <v>9818</v>
      </c>
      <c r="J770" s="31" t="s">
        <v>9819</v>
      </c>
      <c r="K770" s="2">
        <v>0</v>
      </c>
      <c r="L770" s="2">
        <v>0</v>
      </c>
      <c r="M770" s="31">
        <v>30</v>
      </c>
      <c r="N770" s="2">
        <v>3.9000000000000004</v>
      </c>
      <c r="O770" s="2">
        <v>0</v>
      </c>
      <c r="P770" s="2">
        <v>0</v>
      </c>
      <c r="Q770" s="31">
        <v>33.9</v>
      </c>
      <c r="S770" s="2" t="s">
        <v>1</v>
      </c>
      <c r="T770" t="str">
        <f>IF(Tabla2[[#This Row],[SERIE ]]="22SD004C","BODEGA",IF(Tabla2[[#This Row],[SERIE ]]="21DS000T","CASA MATRIZ","SUCURSAL"))</f>
        <v>SUCURSAL</v>
      </c>
    </row>
    <row r="771" spans="1:20" ht="15.75" hidden="1" thickBot="1" x14ac:dyDescent="0.3">
      <c r="A771" s="33" t="s">
        <v>8790</v>
      </c>
      <c r="B771" s="38">
        <v>45560</v>
      </c>
      <c r="C771" s="2" t="s">
        <v>1</v>
      </c>
      <c r="D771" s="2" t="s">
        <v>0</v>
      </c>
      <c r="E771" s="2" t="s">
        <v>9791</v>
      </c>
      <c r="F771" s="2" t="s">
        <v>9792</v>
      </c>
      <c r="G771" s="32">
        <v>3930</v>
      </c>
      <c r="H771" s="36">
        <v>3930</v>
      </c>
      <c r="I771" s="37" t="s">
        <v>9858</v>
      </c>
      <c r="J771" s="31" t="s">
        <v>9859</v>
      </c>
      <c r="K771" s="2">
        <v>0</v>
      </c>
      <c r="L771" s="2">
        <v>0</v>
      </c>
      <c r="M771" s="31">
        <v>80</v>
      </c>
      <c r="N771" s="2">
        <v>10.4</v>
      </c>
      <c r="O771" s="2">
        <v>0</v>
      </c>
      <c r="P771" s="2">
        <v>0</v>
      </c>
      <c r="Q771" s="31">
        <v>90.4</v>
      </c>
      <c r="S771" s="2" t="s">
        <v>1</v>
      </c>
      <c r="T771" t="str">
        <f>IF(Tabla2[[#This Row],[SERIE ]]="22SD004C","BODEGA",IF(Tabla2[[#This Row],[SERIE ]]="21DS000T","CASA MATRIZ","SUCURSAL"))</f>
        <v>SUCURSAL</v>
      </c>
    </row>
    <row r="772" spans="1:20" ht="15.75" hidden="1" thickBot="1" x14ac:dyDescent="0.3">
      <c r="A772" s="33" t="s">
        <v>8790</v>
      </c>
      <c r="B772" s="38">
        <v>45560</v>
      </c>
      <c r="C772" s="2" t="s">
        <v>1</v>
      </c>
      <c r="D772" s="2" t="s">
        <v>0</v>
      </c>
      <c r="E772" s="2" t="s">
        <v>9791</v>
      </c>
      <c r="F772" s="2" t="s">
        <v>9792</v>
      </c>
      <c r="G772" s="32">
        <v>3929</v>
      </c>
      <c r="H772" s="36">
        <v>3929</v>
      </c>
      <c r="I772" s="37" t="s">
        <v>44</v>
      </c>
      <c r="J772" s="31" t="s">
        <v>4508</v>
      </c>
      <c r="K772" s="2">
        <v>0</v>
      </c>
      <c r="L772" s="2">
        <v>0</v>
      </c>
      <c r="M772" s="31">
        <v>50</v>
      </c>
      <c r="N772" s="2">
        <v>6.5</v>
      </c>
      <c r="O772" s="2">
        <v>0</v>
      </c>
      <c r="P772" s="2">
        <v>0</v>
      </c>
      <c r="Q772" s="31">
        <v>56.5</v>
      </c>
      <c r="S772" s="2" t="s">
        <v>1</v>
      </c>
      <c r="T772" t="str">
        <f>IF(Tabla2[[#This Row],[SERIE ]]="22SD004C","BODEGA",IF(Tabla2[[#This Row],[SERIE ]]="21DS000T","CASA MATRIZ","SUCURSAL"))</f>
        <v>SUCURSAL</v>
      </c>
    </row>
    <row r="773" spans="1:20" ht="15.75" hidden="1" thickBot="1" x14ac:dyDescent="0.3">
      <c r="A773" s="33" t="s">
        <v>8790</v>
      </c>
      <c r="B773" s="38">
        <v>45560</v>
      </c>
      <c r="C773" s="2" t="s">
        <v>1</v>
      </c>
      <c r="D773" s="2" t="s">
        <v>0</v>
      </c>
      <c r="E773" s="2" t="s">
        <v>9791</v>
      </c>
      <c r="F773" s="2" t="s">
        <v>9792</v>
      </c>
      <c r="G773" s="32">
        <v>3928</v>
      </c>
      <c r="H773" s="36">
        <v>3928</v>
      </c>
      <c r="I773" s="37" t="s">
        <v>9814</v>
      </c>
      <c r="J773" s="31" t="s">
        <v>9815</v>
      </c>
      <c r="K773" s="2">
        <v>0</v>
      </c>
      <c r="L773" s="2">
        <v>0</v>
      </c>
      <c r="M773" s="31">
        <v>20</v>
      </c>
      <c r="N773" s="2">
        <v>2.6</v>
      </c>
      <c r="O773" s="2">
        <v>0</v>
      </c>
      <c r="P773" s="2">
        <v>0</v>
      </c>
      <c r="Q773" s="31">
        <v>22.6</v>
      </c>
      <c r="S773" s="2" t="s">
        <v>1</v>
      </c>
      <c r="T773" t="str">
        <f>IF(Tabla2[[#This Row],[SERIE ]]="22SD004C","BODEGA",IF(Tabla2[[#This Row],[SERIE ]]="21DS000T","CASA MATRIZ","SUCURSAL"))</f>
        <v>SUCURSAL</v>
      </c>
    </row>
    <row r="774" spans="1:20" ht="15.75" hidden="1" thickBot="1" x14ac:dyDescent="0.3">
      <c r="A774" s="33" t="s">
        <v>8790</v>
      </c>
      <c r="B774" s="38">
        <v>45560</v>
      </c>
      <c r="C774" s="2" t="s">
        <v>1</v>
      </c>
      <c r="D774" s="2" t="s">
        <v>0</v>
      </c>
      <c r="E774" s="2" t="s">
        <v>9791</v>
      </c>
      <c r="F774" s="2" t="s">
        <v>9792</v>
      </c>
      <c r="G774" s="32">
        <v>3927</v>
      </c>
      <c r="H774" s="36">
        <v>3927</v>
      </c>
      <c r="I774" s="37" t="s">
        <v>46</v>
      </c>
      <c r="J774" s="31" t="s">
        <v>6010</v>
      </c>
      <c r="K774" s="2">
        <v>0</v>
      </c>
      <c r="L774" s="2">
        <v>0</v>
      </c>
      <c r="M774" s="31">
        <v>65</v>
      </c>
      <c r="N774" s="2">
        <v>8.4500000000000011</v>
      </c>
      <c r="O774" s="2">
        <v>0</v>
      </c>
      <c r="P774" s="2">
        <v>0</v>
      </c>
      <c r="Q774" s="31">
        <v>73.45</v>
      </c>
      <c r="S774" s="2" t="s">
        <v>1</v>
      </c>
      <c r="T774" t="str">
        <f>IF(Tabla2[[#This Row],[SERIE ]]="22SD004C","BODEGA",IF(Tabla2[[#This Row],[SERIE ]]="21DS000T","CASA MATRIZ","SUCURSAL"))</f>
        <v>SUCURSAL</v>
      </c>
    </row>
    <row r="775" spans="1:20" ht="15.75" hidden="1" thickBot="1" x14ac:dyDescent="0.3">
      <c r="A775" s="33" t="s">
        <v>8790</v>
      </c>
      <c r="B775" s="38">
        <v>45560</v>
      </c>
      <c r="C775" s="2" t="s">
        <v>1</v>
      </c>
      <c r="D775" s="2" t="s">
        <v>0</v>
      </c>
      <c r="E775" s="2" t="s">
        <v>9791</v>
      </c>
      <c r="F775" s="2" t="s">
        <v>9792</v>
      </c>
      <c r="G775" s="32">
        <v>3926</v>
      </c>
      <c r="H775" s="36">
        <v>3926</v>
      </c>
      <c r="I775" s="37" t="s">
        <v>46</v>
      </c>
      <c r="J775" s="31" t="s">
        <v>6010</v>
      </c>
      <c r="K775" s="2">
        <v>0</v>
      </c>
      <c r="L775" s="2">
        <v>0</v>
      </c>
      <c r="M775" s="31">
        <v>220</v>
      </c>
      <c r="N775" s="2">
        <v>28.6</v>
      </c>
      <c r="O775" s="2">
        <v>0</v>
      </c>
      <c r="P775" s="2">
        <v>0</v>
      </c>
      <c r="Q775" s="31">
        <v>248.6</v>
      </c>
      <c r="S775" s="2" t="s">
        <v>1</v>
      </c>
      <c r="T775" t="str">
        <f>IF(Tabla2[[#This Row],[SERIE ]]="22SD004C","BODEGA",IF(Tabla2[[#This Row],[SERIE ]]="21DS000T","CASA MATRIZ","SUCURSAL"))</f>
        <v>SUCURSAL</v>
      </c>
    </row>
    <row r="776" spans="1:20" ht="15.75" hidden="1" thickBot="1" x14ac:dyDescent="0.3">
      <c r="A776" s="33" t="s">
        <v>8790</v>
      </c>
      <c r="B776" s="38">
        <v>45560</v>
      </c>
      <c r="C776" s="2" t="s">
        <v>1</v>
      </c>
      <c r="D776" s="2" t="s">
        <v>0</v>
      </c>
      <c r="E776" s="2" t="s">
        <v>9791</v>
      </c>
      <c r="F776" s="2" t="s">
        <v>9792</v>
      </c>
      <c r="G776" s="32">
        <v>3925</v>
      </c>
      <c r="H776" s="36">
        <v>3925</v>
      </c>
      <c r="I776" s="37" t="s">
        <v>46</v>
      </c>
      <c r="J776" s="31" t="s">
        <v>6010</v>
      </c>
      <c r="K776" s="2">
        <v>0</v>
      </c>
      <c r="L776" s="2">
        <v>0</v>
      </c>
      <c r="M776" s="31">
        <v>190</v>
      </c>
      <c r="N776" s="2">
        <v>24.7</v>
      </c>
      <c r="O776" s="2">
        <v>0</v>
      </c>
      <c r="P776" s="2">
        <v>0</v>
      </c>
      <c r="Q776" s="31">
        <v>214.7</v>
      </c>
      <c r="S776" s="2" t="s">
        <v>1</v>
      </c>
      <c r="T776" t="str">
        <f>IF(Tabla2[[#This Row],[SERIE ]]="22SD004C","BODEGA",IF(Tabla2[[#This Row],[SERIE ]]="21DS000T","CASA MATRIZ","SUCURSAL"))</f>
        <v>SUCURSAL</v>
      </c>
    </row>
    <row r="777" spans="1:20" ht="15.75" hidden="1" thickBot="1" x14ac:dyDescent="0.3">
      <c r="A777" s="33" t="s">
        <v>8790</v>
      </c>
      <c r="B777" s="38">
        <v>45560</v>
      </c>
      <c r="C777" s="2" t="s">
        <v>1</v>
      </c>
      <c r="D777" s="2" t="s">
        <v>0</v>
      </c>
      <c r="E777" s="2" t="s">
        <v>9791</v>
      </c>
      <c r="F777" s="2" t="s">
        <v>9792</v>
      </c>
      <c r="G777" s="32">
        <v>3924</v>
      </c>
      <c r="H777" s="36">
        <v>3924</v>
      </c>
      <c r="I777" s="37" t="s">
        <v>9818</v>
      </c>
      <c r="J777" s="31" t="s">
        <v>9819</v>
      </c>
      <c r="K777" s="2">
        <v>0</v>
      </c>
      <c r="L777" s="2">
        <v>0</v>
      </c>
      <c r="M777" s="31">
        <v>220</v>
      </c>
      <c r="N777" s="2">
        <v>28.6</v>
      </c>
      <c r="O777" s="2">
        <v>0</v>
      </c>
      <c r="P777" s="2">
        <v>0</v>
      </c>
      <c r="Q777" s="31">
        <v>248.6</v>
      </c>
      <c r="S777" s="2" t="s">
        <v>1</v>
      </c>
      <c r="T777" t="str">
        <f>IF(Tabla2[[#This Row],[SERIE ]]="22SD004C","BODEGA",IF(Tabla2[[#This Row],[SERIE ]]="21DS000T","CASA MATRIZ","SUCURSAL"))</f>
        <v>SUCURSAL</v>
      </c>
    </row>
    <row r="778" spans="1:20" ht="15.75" hidden="1" thickBot="1" x14ac:dyDescent="0.3">
      <c r="A778" s="33" t="s">
        <v>8790</v>
      </c>
      <c r="B778" s="38">
        <v>45560</v>
      </c>
      <c r="C778" s="2" t="s">
        <v>1</v>
      </c>
      <c r="D778" s="2" t="s">
        <v>0</v>
      </c>
      <c r="E778" s="2" t="s">
        <v>9791</v>
      </c>
      <c r="F778" s="2" t="s">
        <v>9792</v>
      </c>
      <c r="G778" s="32">
        <v>3923</v>
      </c>
      <c r="H778" s="36">
        <v>3923</v>
      </c>
      <c r="I778" s="37" t="s">
        <v>2391</v>
      </c>
      <c r="J778" s="31" t="s">
        <v>2392</v>
      </c>
      <c r="K778" s="2">
        <v>0</v>
      </c>
      <c r="L778" s="2">
        <v>0</v>
      </c>
      <c r="M778" s="31">
        <v>640</v>
      </c>
      <c r="N778" s="2">
        <v>83.2</v>
      </c>
      <c r="O778" s="2">
        <v>0</v>
      </c>
      <c r="P778" s="2">
        <v>0</v>
      </c>
      <c r="Q778" s="31">
        <v>723.2</v>
      </c>
      <c r="S778" s="2" t="s">
        <v>1</v>
      </c>
      <c r="T778" t="str">
        <f>IF(Tabla2[[#This Row],[SERIE ]]="22SD004C","BODEGA",IF(Tabla2[[#This Row],[SERIE ]]="21DS000T","CASA MATRIZ","SUCURSAL"))</f>
        <v>SUCURSAL</v>
      </c>
    </row>
    <row r="779" spans="1:20" ht="15.75" hidden="1" thickBot="1" x14ac:dyDescent="0.3">
      <c r="A779" s="33" t="s">
        <v>8790</v>
      </c>
      <c r="B779" s="38">
        <v>45560</v>
      </c>
      <c r="C779" s="2" t="s">
        <v>1</v>
      </c>
      <c r="D779" s="2" t="s">
        <v>0</v>
      </c>
      <c r="E779" s="2" t="s">
        <v>9791</v>
      </c>
      <c r="F779" s="2" t="s">
        <v>9792</v>
      </c>
      <c r="G779" s="32">
        <v>3922</v>
      </c>
      <c r="H779" s="36">
        <v>3922</v>
      </c>
      <c r="I779" s="37" t="s">
        <v>7473</v>
      </c>
      <c r="J779" s="31" t="s">
        <v>7472</v>
      </c>
      <c r="K779" s="2">
        <v>0</v>
      </c>
      <c r="L779" s="2">
        <v>0</v>
      </c>
      <c r="M779" s="31">
        <v>0</v>
      </c>
      <c r="N779" s="2">
        <v>0</v>
      </c>
      <c r="O779" s="2">
        <v>0</v>
      </c>
      <c r="P779" s="2">
        <v>0</v>
      </c>
      <c r="Q779" s="31">
        <v>0</v>
      </c>
      <c r="S779" s="2" t="s">
        <v>1</v>
      </c>
      <c r="T779" t="str">
        <f>IF(Tabla2[[#This Row],[SERIE ]]="22SD004C","BODEGA",IF(Tabla2[[#This Row],[SERIE ]]="21DS000T","CASA MATRIZ","SUCURSAL"))</f>
        <v>SUCURSAL</v>
      </c>
    </row>
    <row r="780" spans="1:20" ht="15.75" hidden="1" thickBot="1" x14ac:dyDescent="0.3">
      <c r="A780" s="33" t="s">
        <v>8790</v>
      </c>
      <c r="B780" s="38">
        <v>45560</v>
      </c>
      <c r="C780" s="2" t="s">
        <v>1</v>
      </c>
      <c r="D780" s="2" t="s">
        <v>0</v>
      </c>
      <c r="E780" s="2" t="s">
        <v>9791</v>
      </c>
      <c r="F780" s="2" t="s">
        <v>9792</v>
      </c>
      <c r="G780" s="32">
        <v>3921</v>
      </c>
      <c r="H780" s="36">
        <v>3921</v>
      </c>
      <c r="I780" s="37" t="s">
        <v>46</v>
      </c>
      <c r="J780" s="31" t="s">
        <v>6010</v>
      </c>
      <c r="K780" s="2">
        <v>0</v>
      </c>
      <c r="L780" s="2">
        <v>0</v>
      </c>
      <c r="M780" s="31">
        <v>106</v>
      </c>
      <c r="N780" s="2">
        <v>13.780000000000001</v>
      </c>
      <c r="O780" s="2">
        <v>0</v>
      </c>
      <c r="P780" s="2">
        <v>0</v>
      </c>
      <c r="Q780" s="31">
        <v>119.78</v>
      </c>
      <c r="S780" s="2" t="s">
        <v>1</v>
      </c>
      <c r="T780" t="str">
        <f>IF(Tabla2[[#This Row],[SERIE ]]="22SD004C","BODEGA",IF(Tabla2[[#This Row],[SERIE ]]="21DS000T","CASA MATRIZ","SUCURSAL"))</f>
        <v>SUCURSAL</v>
      </c>
    </row>
    <row r="781" spans="1:20" ht="15.75" hidden="1" thickBot="1" x14ac:dyDescent="0.3">
      <c r="A781" s="33" t="s">
        <v>8790</v>
      </c>
      <c r="B781" s="38">
        <v>45560</v>
      </c>
      <c r="C781" s="2" t="s">
        <v>1</v>
      </c>
      <c r="D781" s="2" t="s">
        <v>0</v>
      </c>
      <c r="E781" s="2" t="s">
        <v>9791</v>
      </c>
      <c r="F781" s="2" t="s">
        <v>9792</v>
      </c>
      <c r="G781" s="32">
        <v>3920</v>
      </c>
      <c r="H781" s="36">
        <v>3920</v>
      </c>
      <c r="I781" s="37" t="s">
        <v>9858</v>
      </c>
      <c r="J781" s="31" t="s">
        <v>9859</v>
      </c>
      <c r="K781" s="2">
        <v>0</v>
      </c>
      <c r="L781" s="2">
        <v>0</v>
      </c>
      <c r="M781" s="31">
        <v>125</v>
      </c>
      <c r="N781" s="2">
        <v>16.25</v>
      </c>
      <c r="O781" s="2">
        <v>0</v>
      </c>
      <c r="P781" s="2">
        <v>0</v>
      </c>
      <c r="Q781" s="31">
        <v>141.25</v>
      </c>
      <c r="S781" s="2" t="s">
        <v>1</v>
      </c>
      <c r="T781" t="str">
        <f>IF(Tabla2[[#This Row],[SERIE ]]="22SD004C","BODEGA",IF(Tabla2[[#This Row],[SERIE ]]="21DS000T","CASA MATRIZ","SUCURSAL"))</f>
        <v>SUCURSAL</v>
      </c>
    </row>
    <row r="782" spans="1:20" ht="15.75" hidden="1" thickBot="1" x14ac:dyDescent="0.3">
      <c r="A782" s="33" t="s">
        <v>8790</v>
      </c>
      <c r="B782" s="38">
        <v>45560</v>
      </c>
      <c r="C782" s="2" t="s">
        <v>1</v>
      </c>
      <c r="D782" s="2" t="s">
        <v>0</v>
      </c>
      <c r="E782" s="2" t="s">
        <v>9791</v>
      </c>
      <c r="F782" s="2" t="s">
        <v>9792</v>
      </c>
      <c r="G782" s="32">
        <v>3919</v>
      </c>
      <c r="H782" s="36">
        <v>3919</v>
      </c>
      <c r="I782" s="37" t="s">
        <v>49</v>
      </c>
      <c r="J782" s="31" t="s">
        <v>2228</v>
      </c>
      <c r="K782" s="2">
        <v>0</v>
      </c>
      <c r="L782" s="2">
        <v>0</v>
      </c>
      <c r="M782" s="31">
        <v>20</v>
      </c>
      <c r="N782" s="2">
        <v>2.6</v>
      </c>
      <c r="O782" s="2">
        <v>0</v>
      </c>
      <c r="P782" s="2">
        <v>0</v>
      </c>
      <c r="Q782" s="31">
        <v>22.6</v>
      </c>
      <c r="S782" s="2" t="s">
        <v>1</v>
      </c>
      <c r="T782" t="str">
        <f>IF(Tabla2[[#This Row],[SERIE ]]="22SD004C","BODEGA",IF(Tabla2[[#This Row],[SERIE ]]="21DS000T","CASA MATRIZ","SUCURSAL"))</f>
        <v>SUCURSAL</v>
      </c>
    </row>
    <row r="783" spans="1:20" ht="15.75" hidden="1" thickBot="1" x14ac:dyDescent="0.3">
      <c r="A783" s="33" t="s">
        <v>8790</v>
      </c>
      <c r="B783" s="38">
        <v>45560</v>
      </c>
      <c r="C783" s="2" t="s">
        <v>1</v>
      </c>
      <c r="D783" s="2" t="s">
        <v>0</v>
      </c>
      <c r="E783" s="2" t="s">
        <v>9791</v>
      </c>
      <c r="F783" s="2" t="s">
        <v>9792</v>
      </c>
      <c r="G783" s="32">
        <v>3918</v>
      </c>
      <c r="H783" s="36">
        <v>3918</v>
      </c>
      <c r="I783" s="37" t="s">
        <v>49</v>
      </c>
      <c r="J783" s="31" t="s">
        <v>2228</v>
      </c>
      <c r="K783" s="2">
        <v>0</v>
      </c>
      <c r="L783" s="2">
        <v>0</v>
      </c>
      <c r="M783" s="31">
        <v>195</v>
      </c>
      <c r="N783" s="2">
        <v>25.35</v>
      </c>
      <c r="O783" s="2">
        <v>0</v>
      </c>
      <c r="P783" s="2">
        <v>0</v>
      </c>
      <c r="Q783" s="31">
        <v>220.35</v>
      </c>
      <c r="S783" s="2" t="s">
        <v>1</v>
      </c>
      <c r="T783" t="str">
        <f>IF(Tabla2[[#This Row],[SERIE ]]="22SD004C","BODEGA",IF(Tabla2[[#This Row],[SERIE ]]="21DS000T","CASA MATRIZ","SUCURSAL"))</f>
        <v>SUCURSAL</v>
      </c>
    </row>
    <row r="784" spans="1:20" ht="15.75" hidden="1" thickBot="1" x14ac:dyDescent="0.3">
      <c r="A784" s="33" t="s">
        <v>8790</v>
      </c>
      <c r="B784" s="38">
        <v>45560</v>
      </c>
      <c r="C784" s="2" t="s">
        <v>1</v>
      </c>
      <c r="D784" s="2" t="s">
        <v>0</v>
      </c>
      <c r="E784" s="2" t="s">
        <v>9791</v>
      </c>
      <c r="F784" s="2" t="s">
        <v>9792</v>
      </c>
      <c r="G784" s="32">
        <v>3917</v>
      </c>
      <c r="H784" s="36">
        <v>3917</v>
      </c>
      <c r="I784" s="37" t="s">
        <v>10391</v>
      </c>
      <c r="J784" s="31" t="s">
        <v>10392</v>
      </c>
      <c r="K784" s="2">
        <v>0</v>
      </c>
      <c r="L784" s="2">
        <v>0</v>
      </c>
      <c r="M784" s="31">
        <v>212.39</v>
      </c>
      <c r="N784" s="2">
        <v>27.610699999999998</v>
      </c>
      <c r="O784" s="2">
        <v>0</v>
      </c>
      <c r="P784" s="2">
        <v>0</v>
      </c>
      <c r="Q784" s="31">
        <v>240.00069999999999</v>
      </c>
      <c r="S784" s="2" t="s">
        <v>1</v>
      </c>
      <c r="T784" t="str">
        <f>IF(Tabla2[[#This Row],[SERIE ]]="22SD004C","BODEGA",IF(Tabla2[[#This Row],[SERIE ]]="21DS000T","CASA MATRIZ","SUCURSAL"))</f>
        <v>SUCURSAL</v>
      </c>
    </row>
    <row r="785" spans="1:20" ht="15.75" hidden="1" thickBot="1" x14ac:dyDescent="0.3">
      <c r="A785" s="33" t="s">
        <v>8790</v>
      </c>
      <c r="B785" s="38">
        <v>45559</v>
      </c>
      <c r="C785" s="2" t="s">
        <v>1</v>
      </c>
      <c r="D785" s="2" t="s">
        <v>0</v>
      </c>
      <c r="E785" s="2" t="s">
        <v>9791</v>
      </c>
      <c r="F785" s="2" t="s">
        <v>9792</v>
      </c>
      <c r="G785" s="32">
        <v>3916</v>
      </c>
      <c r="H785" s="36">
        <v>3916</v>
      </c>
      <c r="I785" s="37" t="s">
        <v>10265</v>
      </c>
      <c r="J785" s="31" t="s">
        <v>10266</v>
      </c>
      <c r="K785" s="2">
        <v>0</v>
      </c>
      <c r="L785" s="2">
        <v>0</v>
      </c>
      <c r="M785" s="31">
        <v>30.97</v>
      </c>
      <c r="N785" s="2">
        <v>4.0260999999999996</v>
      </c>
      <c r="O785" s="2">
        <v>0</v>
      </c>
      <c r="P785" s="2">
        <v>0</v>
      </c>
      <c r="Q785" s="31">
        <v>34.996099999999998</v>
      </c>
      <c r="S785" s="2" t="s">
        <v>1</v>
      </c>
      <c r="T785" t="str">
        <f>IF(Tabla2[[#This Row],[SERIE ]]="22SD004C","BODEGA",IF(Tabla2[[#This Row],[SERIE ]]="21DS000T","CASA MATRIZ","SUCURSAL"))</f>
        <v>SUCURSAL</v>
      </c>
    </row>
    <row r="786" spans="1:20" ht="15.75" hidden="1" thickBot="1" x14ac:dyDescent="0.3">
      <c r="A786" s="33" t="s">
        <v>8790</v>
      </c>
      <c r="B786" s="38">
        <v>45559</v>
      </c>
      <c r="C786" s="2" t="s">
        <v>1</v>
      </c>
      <c r="D786" s="2" t="s">
        <v>0</v>
      </c>
      <c r="E786" s="2" t="s">
        <v>9791</v>
      </c>
      <c r="F786" s="2" t="s">
        <v>9792</v>
      </c>
      <c r="G786" s="32">
        <v>3915</v>
      </c>
      <c r="H786" s="36">
        <v>3915</v>
      </c>
      <c r="I786" s="37" t="s">
        <v>10271</v>
      </c>
      <c r="J786" s="31" t="s">
        <v>10272</v>
      </c>
      <c r="K786" s="2">
        <v>0</v>
      </c>
      <c r="L786" s="2">
        <v>0</v>
      </c>
      <c r="M786" s="31">
        <v>23.01</v>
      </c>
      <c r="N786" s="2">
        <v>2.9913000000000003</v>
      </c>
      <c r="O786" s="2">
        <v>0</v>
      </c>
      <c r="P786" s="2">
        <v>0</v>
      </c>
      <c r="Q786" s="31">
        <v>26.001300000000001</v>
      </c>
      <c r="S786" s="2" t="s">
        <v>1</v>
      </c>
      <c r="T786" t="str">
        <f>IF(Tabla2[[#This Row],[SERIE ]]="22SD004C","BODEGA",IF(Tabla2[[#This Row],[SERIE ]]="21DS000T","CASA MATRIZ","SUCURSAL"))</f>
        <v>SUCURSAL</v>
      </c>
    </row>
    <row r="787" spans="1:20" ht="15.75" hidden="1" thickBot="1" x14ac:dyDescent="0.3">
      <c r="A787" s="33" t="s">
        <v>8790</v>
      </c>
      <c r="B787" s="38">
        <v>45559</v>
      </c>
      <c r="C787" s="2" t="s">
        <v>1</v>
      </c>
      <c r="D787" s="2" t="s">
        <v>0</v>
      </c>
      <c r="E787" s="2" t="s">
        <v>9791</v>
      </c>
      <c r="F787" s="2" t="s">
        <v>9792</v>
      </c>
      <c r="G787" s="32">
        <v>3914</v>
      </c>
      <c r="H787" s="36">
        <v>3914</v>
      </c>
      <c r="I787" s="37" t="s">
        <v>9824</v>
      </c>
      <c r="J787" s="31" t="s">
        <v>9825</v>
      </c>
      <c r="K787" s="2">
        <v>0</v>
      </c>
      <c r="L787" s="2">
        <v>0</v>
      </c>
      <c r="M787" s="31">
        <v>25.53</v>
      </c>
      <c r="N787" s="2">
        <v>3.3189000000000002</v>
      </c>
      <c r="O787" s="2">
        <v>0</v>
      </c>
      <c r="P787" s="2">
        <v>0</v>
      </c>
      <c r="Q787" s="31">
        <v>28.8489</v>
      </c>
      <c r="S787" s="2" t="s">
        <v>1</v>
      </c>
      <c r="T787" t="str">
        <f>IF(Tabla2[[#This Row],[SERIE ]]="22SD004C","BODEGA",IF(Tabla2[[#This Row],[SERIE ]]="21DS000T","CASA MATRIZ","SUCURSAL"))</f>
        <v>SUCURSAL</v>
      </c>
    </row>
    <row r="788" spans="1:20" ht="15.75" hidden="1" thickBot="1" x14ac:dyDescent="0.3">
      <c r="A788" s="33" t="s">
        <v>8790</v>
      </c>
      <c r="B788" s="38">
        <v>45559</v>
      </c>
      <c r="C788" s="2" t="s">
        <v>1</v>
      </c>
      <c r="D788" s="2" t="s">
        <v>0</v>
      </c>
      <c r="E788" s="2" t="s">
        <v>9791</v>
      </c>
      <c r="F788" s="2" t="s">
        <v>9792</v>
      </c>
      <c r="G788" s="32">
        <v>3913</v>
      </c>
      <c r="H788" s="36">
        <v>3913</v>
      </c>
      <c r="I788" s="37" t="s">
        <v>1638</v>
      </c>
      <c r="J788" s="31" t="s">
        <v>1639</v>
      </c>
      <c r="K788" s="2">
        <v>0</v>
      </c>
      <c r="L788" s="2">
        <v>0</v>
      </c>
      <c r="M788" s="31">
        <v>165</v>
      </c>
      <c r="N788" s="2">
        <v>21.45</v>
      </c>
      <c r="O788" s="2">
        <v>0</v>
      </c>
      <c r="P788" s="2">
        <v>0</v>
      </c>
      <c r="Q788" s="31">
        <v>186.45</v>
      </c>
      <c r="S788" s="2" t="s">
        <v>1</v>
      </c>
      <c r="T788" t="str">
        <f>IF(Tabla2[[#This Row],[SERIE ]]="22SD004C","BODEGA",IF(Tabla2[[#This Row],[SERIE ]]="21DS000T","CASA MATRIZ","SUCURSAL"))</f>
        <v>SUCURSAL</v>
      </c>
    </row>
    <row r="789" spans="1:20" ht="15.75" hidden="1" thickBot="1" x14ac:dyDescent="0.3">
      <c r="A789" s="33" t="s">
        <v>8790</v>
      </c>
      <c r="B789" s="38">
        <v>45559</v>
      </c>
      <c r="C789" s="2" t="s">
        <v>1</v>
      </c>
      <c r="D789" s="2" t="s">
        <v>0</v>
      </c>
      <c r="E789" s="2" t="s">
        <v>9791</v>
      </c>
      <c r="F789" s="2" t="s">
        <v>9792</v>
      </c>
      <c r="G789" s="32">
        <v>3912</v>
      </c>
      <c r="H789" s="36">
        <v>3912</v>
      </c>
      <c r="I789" s="37" t="s">
        <v>10379</v>
      </c>
      <c r="J789" s="31" t="s">
        <v>10380</v>
      </c>
      <c r="K789" s="2">
        <v>0</v>
      </c>
      <c r="L789" s="2">
        <v>0</v>
      </c>
      <c r="M789" s="31">
        <v>16</v>
      </c>
      <c r="N789" s="2">
        <v>2.08</v>
      </c>
      <c r="O789" s="2">
        <v>0</v>
      </c>
      <c r="P789" s="2">
        <v>0</v>
      </c>
      <c r="Q789" s="31">
        <v>18.079999999999998</v>
      </c>
      <c r="S789" s="2" t="s">
        <v>1</v>
      </c>
      <c r="T789" t="str">
        <f>IF(Tabla2[[#This Row],[SERIE ]]="22SD004C","BODEGA",IF(Tabla2[[#This Row],[SERIE ]]="21DS000T","CASA MATRIZ","SUCURSAL"))</f>
        <v>SUCURSAL</v>
      </c>
    </row>
    <row r="790" spans="1:20" ht="15.75" hidden="1" thickBot="1" x14ac:dyDescent="0.3">
      <c r="A790" s="33" t="s">
        <v>8790</v>
      </c>
      <c r="B790" s="38">
        <v>45559</v>
      </c>
      <c r="C790" s="2" t="s">
        <v>1</v>
      </c>
      <c r="D790" s="2" t="s">
        <v>0</v>
      </c>
      <c r="E790" s="2" t="s">
        <v>9791</v>
      </c>
      <c r="F790" s="2" t="s">
        <v>9792</v>
      </c>
      <c r="G790" s="32">
        <v>3911</v>
      </c>
      <c r="H790" s="36">
        <v>3911</v>
      </c>
      <c r="I790" s="37" t="s">
        <v>44</v>
      </c>
      <c r="J790" s="31" t="s">
        <v>4508</v>
      </c>
      <c r="K790" s="2">
        <v>0</v>
      </c>
      <c r="L790" s="2">
        <v>0</v>
      </c>
      <c r="M790" s="31">
        <v>60</v>
      </c>
      <c r="N790" s="2">
        <v>7.8000000000000007</v>
      </c>
      <c r="O790" s="2">
        <v>0</v>
      </c>
      <c r="P790" s="2">
        <v>0</v>
      </c>
      <c r="Q790" s="31">
        <v>67.8</v>
      </c>
      <c r="S790" s="2" t="s">
        <v>1</v>
      </c>
      <c r="T790" t="str">
        <f>IF(Tabla2[[#This Row],[SERIE ]]="22SD004C","BODEGA",IF(Tabla2[[#This Row],[SERIE ]]="21DS000T","CASA MATRIZ","SUCURSAL"))</f>
        <v>SUCURSAL</v>
      </c>
    </row>
    <row r="791" spans="1:20" ht="15.75" hidden="1" thickBot="1" x14ac:dyDescent="0.3">
      <c r="A791" s="33" t="s">
        <v>8790</v>
      </c>
      <c r="B791" s="38">
        <v>45559</v>
      </c>
      <c r="C791" s="2" t="s">
        <v>1</v>
      </c>
      <c r="D791" s="2" t="s">
        <v>0</v>
      </c>
      <c r="E791" s="2" t="s">
        <v>9791</v>
      </c>
      <c r="F791" s="2" t="s">
        <v>9792</v>
      </c>
      <c r="G791" s="32">
        <v>3910</v>
      </c>
      <c r="H791" s="36">
        <v>3910</v>
      </c>
      <c r="I791" s="37" t="s">
        <v>47</v>
      </c>
      <c r="J791" s="31" t="s">
        <v>2808</v>
      </c>
      <c r="K791" s="2">
        <v>0</v>
      </c>
      <c r="L791" s="2">
        <v>0</v>
      </c>
      <c r="M791" s="31">
        <v>367.96</v>
      </c>
      <c r="N791" s="2">
        <v>47.834800000000001</v>
      </c>
      <c r="O791" s="2">
        <v>0</v>
      </c>
      <c r="P791" s="2">
        <v>0</v>
      </c>
      <c r="Q791" s="31">
        <v>415.79480000000001</v>
      </c>
      <c r="S791" s="2" t="s">
        <v>1</v>
      </c>
      <c r="T791" t="str">
        <f>IF(Tabla2[[#This Row],[SERIE ]]="22SD004C","BODEGA",IF(Tabla2[[#This Row],[SERIE ]]="21DS000T","CASA MATRIZ","SUCURSAL"))</f>
        <v>SUCURSAL</v>
      </c>
    </row>
    <row r="792" spans="1:20" ht="15.75" hidden="1" thickBot="1" x14ac:dyDescent="0.3">
      <c r="A792" s="33" t="s">
        <v>8790</v>
      </c>
      <c r="B792" s="38">
        <v>45558</v>
      </c>
      <c r="C792" s="2" t="s">
        <v>1</v>
      </c>
      <c r="D792" s="2" t="s">
        <v>0</v>
      </c>
      <c r="E792" s="2" t="s">
        <v>9791</v>
      </c>
      <c r="F792" s="2" t="s">
        <v>9792</v>
      </c>
      <c r="G792" s="32">
        <v>3909</v>
      </c>
      <c r="H792" s="36">
        <v>3909</v>
      </c>
      <c r="I792" s="37" t="s">
        <v>2982</v>
      </c>
      <c r="J792" s="31" t="s">
        <v>2983</v>
      </c>
      <c r="K792" s="2">
        <v>0</v>
      </c>
      <c r="L792" s="2">
        <v>0</v>
      </c>
      <c r="M792" s="31">
        <v>82.26</v>
      </c>
      <c r="N792" s="2">
        <v>10.693800000000001</v>
      </c>
      <c r="O792" s="2">
        <v>0</v>
      </c>
      <c r="P792" s="2">
        <v>0</v>
      </c>
      <c r="Q792" s="31">
        <v>92.953800000000001</v>
      </c>
      <c r="S792" s="2" t="s">
        <v>1</v>
      </c>
      <c r="T792" t="str">
        <f>IF(Tabla2[[#This Row],[SERIE ]]="22SD004C","BODEGA",IF(Tabla2[[#This Row],[SERIE ]]="21DS000T","CASA MATRIZ","SUCURSAL"))</f>
        <v>SUCURSAL</v>
      </c>
    </row>
    <row r="793" spans="1:20" ht="15.75" hidden="1" thickBot="1" x14ac:dyDescent="0.3">
      <c r="A793" s="33" t="s">
        <v>8790</v>
      </c>
      <c r="B793" s="38">
        <v>45558</v>
      </c>
      <c r="C793" s="2" t="s">
        <v>1</v>
      </c>
      <c r="D793" s="2" t="s">
        <v>0</v>
      </c>
      <c r="E793" s="2" t="s">
        <v>9791</v>
      </c>
      <c r="F793" s="2" t="s">
        <v>9792</v>
      </c>
      <c r="G793" s="32">
        <v>3908</v>
      </c>
      <c r="H793" s="36">
        <v>3908</v>
      </c>
      <c r="I793" s="37" t="s">
        <v>10967</v>
      </c>
      <c r="J793" s="31" t="s">
        <v>10968</v>
      </c>
      <c r="K793" s="2">
        <v>0</v>
      </c>
      <c r="L793" s="2">
        <v>0</v>
      </c>
      <c r="M793" s="31">
        <v>15</v>
      </c>
      <c r="N793" s="2">
        <v>1.9500000000000002</v>
      </c>
      <c r="O793" s="2">
        <v>0</v>
      </c>
      <c r="P793" s="2">
        <v>0</v>
      </c>
      <c r="Q793" s="31">
        <v>16.95</v>
      </c>
      <c r="S793" s="2" t="s">
        <v>1</v>
      </c>
      <c r="T793" t="str">
        <f>IF(Tabla2[[#This Row],[SERIE ]]="22SD004C","BODEGA",IF(Tabla2[[#This Row],[SERIE ]]="21DS000T","CASA MATRIZ","SUCURSAL"))</f>
        <v>SUCURSAL</v>
      </c>
    </row>
    <row r="794" spans="1:20" ht="15.75" hidden="1" thickBot="1" x14ac:dyDescent="0.3">
      <c r="A794" s="33" t="s">
        <v>8790</v>
      </c>
      <c r="B794" s="38">
        <v>45558</v>
      </c>
      <c r="C794" s="2" t="s">
        <v>1</v>
      </c>
      <c r="D794" s="2" t="s">
        <v>0</v>
      </c>
      <c r="E794" s="2" t="s">
        <v>9791</v>
      </c>
      <c r="F794" s="2" t="s">
        <v>9792</v>
      </c>
      <c r="G794" s="32">
        <v>3907</v>
      </c>
      <c r="H794" s="36">
        <v>3907</v>
      </c>
      <c r="I794" s="37" t="s">
        <v>9814</v>
      </c>
      <c r="J794" s="31" t="s">
        <v>9815</v>
      </c>
      <c r="K794" s="2">
        <v>0</v>
      </c>
      <c r="L794" s="2">
        <v>0</v>
      </c>
      <c r="M794" s="31">
        <v>60</v>
      </c>
      <c r="N794" s="2">
        <v>7.8000000000000007</v>
      </c>
      <c r="O794" s="2">
        <v>0</v>
      </c>
      <c r="P794" s="2">
        <v>0</v>
      </c>
      <c r="Q794" s="31">
        <v>67.8</v>
      </c>
      <c r="S794" s="2" t="s">
        <v>1</v>
      </c>
      <c r="T794" t="str">
        <f>IF(Tabla2[[#This Row],[SERIE ]]="22SD004C","BODEGA",IF(Tabla2[[#This Row],[SERIE ]]="21DS000T","CASA MATRIZ","SUCURSAL"))</f>
        <v>SUCURSAL</v>
      </c>
    </row>
    <row r="795" spans="1:20" ht="15.75" hidden="1" thickBot="1" x14ac:dyDescent="0.3">
      <c r="A795" s="33" t="s">
        <v>8790</v>
      </c>
      <c r="B795" s="38">
        <v>45558</v>
      </c>
      <c r="C795" s="2" t="s">
        <v>1</v>
      </c>
      <c r="D795" s="2" t="s">
        <v>0</v>
      </c>
      <c r="E795" s="2" t="s">
        <v>9791</v>
      </c>
      <c r="F795" s="2" t="s">
        <v>9792</v>
      </c>
      <c r="G795" s="32">
        <v>3906</v>
      </c>
      <c r="H795" s="36">
        <v>3906</v>
      </c>
      <c r="I795" s="37" t="s">
        <v>43</v>
      </c>
      <c r="J795" s="31" t="s">
        <v>7196</v>
      </c>
      <c r="K795" s="2">
        <v>0</v>
      </c>
      <c r="L795" s="2">
        <v>0</v>
      </c>
      <c r="M795" s="31">
        <v>205</v>
      </c>
      <c r="N795" s="2">
        <v>26.650000000000002</v>
      </c>
      <c r="O795" s="2">
        <v>0</v>
      </c>
      <c r="P795" s="2">
        <v>0</v>
      </c>
      <c r="Q795" s="31">
        <v>231.65</v>
      </c>
      <c r="S795" s="2" t="s">
        <v>1</v>
      </c>
      <c r="T795" t="str">
        <f>IF(Tabla2[[#This Row],[SERIE ]]="22SD004C","BODEGA",IF(Tabla2[[#This Row],[SERIE ]]="21DS000T","CASA MATRIZ","SUCURSAL"))</f>
        <v>SUCURSAL</v>
      </c>
    </row>
    <row r="796" spans="1:20" ht="15.75" hidden="1" thickBot="1" x14ac:dyDescent="0.3">
      <c r="A796" s="33" t="s">
        <v>8790</v>
      </c>
      <c r="B796" s="38">
        <v>45558</v>
      </c>
      <c r="C796" s="2" t="s">
        <v>1</v>
      </c>
      <c r="D796" s="2" t="s">
        <v>0</v>
      </c>
      <c r="E796" s="2" t="s">
        <v>9791</v>
      </c>
      <c r="F796" s="2" t="s">
        <v>9792</v>
      </c>
      <c r="G796" s="32">
        <v>3905</v>
      </c>
      <c r="H796" s="36">
        <v>3905</v>
      </c>
      <c r="I796" s="37" t="s">
        <v>5586</v>
      </c>
      <c r="J796" s="31" t="s">
        <v>5587</v>
      </c>
      <c r="K796" s="2">
        <v>0</v>
      </c>
      <c r="L796" s="2">
        <v>0</v>
      </c>
      <c r="M796" s="31">
        <v>200</v>
      </c>
      <c r="N796" s="2">
        <v>26</v>
      </c>
      <c r="O796" s="2">
        <v>0</v>
      </c>
      <c r="P796" s="2">
        <v>0</v>
      </c>
      <c r="Q796" s="31">
        <v>226</v>
      </c>
      <c r="S796" s="2" t="s">
        <v>1</v>
      </c>
      <c r="T796" t="str">
        <f>IF(Tabla2[[#This Row],[SERIE ]]="22SD004C","BODEGA",IF(Tabla2[[#This Row],[SERIE ]]="21DS000T","CASA MATRIZ","SUCURSAL"))</f>
        <v>SUCURSAL</v>
      </c>
    </row>
    <row r="797" spans="1:20" ht="15.75" hidden="1" thickBot="1" x14ac:dyDescent="0.3">
      <c r="A797" s="33" t="s">
        <v>8790</v>
      </c>
      <c r="B797" s="38">
        <v>45558</v>
      </c>
      <c r="C797" s="2" t="s">
        <v>1</v>
      </c>
      <c r="D797" s="2" t="s">
        <v>0</v>
      </c>
      <c r="E797" s="2" t="s">
        <v>9791</v>
      </c>
      <c r="F797" s="2" t="s">
        <v>9792</v>
      </c>
      <c r="G797" s="32">
        <v>3904</v>
      </c>
      <c r="H797" s="36">
        <v>3904</v>
      </c>
      <c r="I797" s="37" t="s">
        <v>9848</v>
      </c>
      <c r="J797" s="31" t="s">
        <v>9849</v>
      </c>
      <c r="K797" s="2">
        <v>0</v>
      </c>
      <c r="L797" s="2">
        <v>0</v>
      </c>
      <c r="M797" s="31">
        <v>24.34</v>
      </c>
      <c r="N797" s="2">
        <v>3.1642000000000001</v>
      </c>
      <c r="O797" s="2">
        <v>0</v>
      </c>
      <c r="P797" s="2">
        <v>0</v>
      </c>
      <c r="Q797" s="31">
        <v>27.504200000000001</v>
      </c>
      <c r="S797" s="2" t="s">
        <v>1</v>
      </c>
      <c r="T797" t="str">
        <f>IF(Tabla2[[#This Row],[SERIE ]]="22SD004C","BODEGA",IF(Tabla2[[#This Row],[SERIE ]]="21DS000T","CASA MATRIZ","SUCURSAL"))</f>
        <v>SUCURSAL</v>
      </c>
    </row>
    <row r="798" spans="1:20" ht="15.75" hidden="1" thickBot="1" x14ac:dyDescent="0.3">
      <c r="A798" s="33" t="s">
        <v>8790</v>
      </c>
      <c r="B798" s="38">
        <v>45558</v>
      </c>
      <c r="C798" s="2" t="s">
        <v>1</v>
      </c>
      <c r="D798" s="2" t="s">
        <v>0</v>
      </c>
      <c r="E798" s="2" t="s">
        <v>9791</v>
      </c>
      <c r="F798" s="2" t="s">
        <v>9792</v>
      </c>
      <c r="G798" s="32">
        <v>3903</v>
      </c>
      <c r="H798" s="36">
        <v>3903</v>
      </c>
      <c r="I798" s="37" t="s">
        <v>2664</v>
      </c>
      <c r="J798" s="31" t="s">
        <v>2665</v>
      </c>
      <c r="K798" s="2">
        <v>0</v>
      </c>
      <c r="L798" s="2">
        <v>0</v>
      </c>
      <c r="M798" s="31">
        <v>160</v>
      </c>
      <c r="N798" s="2">
        <v>20.8</v>
      </c>
      <c r="O798" s="2">
        <v>0</v>
      </c>
      <c r="P798" s="2">
        <v>0</v>
      </c>
      <c r="Q798" s="31">
        <v>180.8</v>
      </c>
      <c r="S798" s="2" t="s">
        <v>1</v>
      </c>
      <c r="T798" t="str">
        <f>IF(Tabla2[[#This Row],[SERIE ]]="22SD004C","BODEGA",IF(Tabla2[[#This Row],[SERIE ]]="21DS000T","CASA MATRIZ","SUCURSAL"))</f>
        <v>SUCURSAL</v>
      </c>
    </row>
    <row r="799" spans="1:20" ht="15.75" hidden="1" thickBot="1" x14ac:dyDescent="0.3">
      <c r="A799" s="33" t="s">
        <v>8790</v>
      </c>
      <c r="B799" s="38">
        <v>45558</v>
      </c>
      <c r="C799" s="2" t="s">
        <v>1</v>
      </c>
      <c r="D799" s="2" t="s">
        <v>0</v>
      </c>
      <c r="E799" s="2" t="s">
        <v>9791</v>
      </c>
      <c r="F799" s="2" t="s">
        <v>9792</v>
      </c>
      <c r="G799" s="32">
        <v>3902</v>
      </c>
      <c r="H799" s="36">
        <v>3902</v>
      </c>
      <c r="I799" s="37" t="s">
        <v>49</v>
      </c>
      <c r="J799" s="31" t="s">
        <v>2228</v>
      </c>
      <c r="K799" s="2">
        <v>0</v>
      </c>
      <c r="L799" s="2">
        <v>0</v>
      </c>
      <c r="M799" s="31">
        <v>450</v>
      </c>
      <c r="N799" s="2">
        <v>58.5</v>
      </c>
      <c r="O799" s="2">
        <v>0</v>
      </c>
      <c r="P799" s="2">
        <v>0</v>
      </c>
      <c r="Q799" s="31">
        <v>508.5</v>
      </c>
      <c r="S799" s="2" t="s">
        <v>1</v>
      </c>
      <c r="T799" t="str">
        <f>IF(Tabla2[[#This Row],[SERIE ]]="22SD004C","BODEGA",IF(Tabla2[[#This Row],[SERIE ]]="21DS000T","CASA MATRIZ","SUCURSAL"))</f>
        <v>SUCURSAL</v>
      </c>
    </row>
    <row r="800" spans="1:20" ht="15.75" hidden="1" thickBot="1" x14ac:dyDescent="0.3">
      <c r="A800" s="33" t="s">
        <v>8790</v>
      </c>
      <c r="B800" s="38">
        <v>45558</v>
      </c>
      <c r="C800" s="2" t="s">
        <v>1</v>
      </c>
      <c r="D800" s="2" t="s">
        <v>0</v>
      </c>
      <c r="E800" s="2" t="s">
        <v>9791</v>
      </c>
      <c r="F800" s="2" t="s">
        <v>9792</v>
      </c>
      <c r="G800" s="32">
        <v>3901</v>
      </c>
      <c r="H800" s="36">
        <v>3901</v>
      </c>
      <c r="I800" s="37" t="s">
        <v>9824</v>
      </c>
      <c r="J800" s="31" t="s">
        <v>9825</v>
      </c>
      <c r="K800" s="2">
        <v>0</v>
      </c>
      <c r="L800" s="2">
        <v>0</v>
      </c>
      <c r="M800" s="31">
        <v>57.35</v>
      </c>
      <c r="N800" s="2">
        <v>7.4555000000000007</v>
      </c>
      <c r="O800" s="2">
        <v>0</v>
      </c>
      <c r="P800" s="2">
        <v>0</v>
      </c>
      <c r="Q800" s="31">
        <v>64.805499999999995</v>
      </c>
      <c r="S800" s="2" t="s">
        <v>1</v>
      </c>
      <c r="T800" t="str">
        <f>IF(Tabla2[[#This Row],[SERIE ]]="22SD004C","BODEGA",IF(Tabla2[[#This Row],[SERIE ]]="21DS000T","CASA MATRIZ","SUCURSAL"))</f>
        <v>SUCURSAL</v>
      </c>
    </row>
    <row r="801" spans="1:20" ht="15.75" hidden="1" thickBot="1" x14ac:dyDescent="0.3">
      <c r="A801" s="33" t="s">
        <v>8790</v>
      </c>
      <c r="B801" s="38">
        <v>45558</v>
      </c>
      <c r="C801" s="2" t="s">
        <v>1</v>
      </c>
      <c r="D801" s="2" t="s">
        <v>0</v>
      </c>
      <c r="E801" s="2" t="s">
        <v>9791</v>
      </c>
      <c r="F801" s="2" t="s">
        <v>9792</v>
      </c>
      <c r="G801" s="32">
        <v>3900</v>
      </c>
      <c r="H801" s="36">
        <v>3900</v>
      </c>
      <c r="I801" s="37" t="s">
        <v>6816</v>
      </c>
      <c r="J801" s="31" t="s">
        <v>6817</v>
      </c>
      <c r="K801" s="2">
        <v>0</v>
      </c>
      <c r="L801" s="2">
        <v>0</v>
      </c>
      <c r="M801" s="31">
        <v>14.16</v>
      </c>
      <c r="N801" s="2">
        <v>1.8408</v>
      </c>
      <c r="O801" s="2">
        <v>0</v>
      </c>
      <c r="P801" s="2">
        <v>0</v>
      </c>
      <c r="Q801" s="31">
        <v>16.000800000000002</v>
      </c>
      <c r="S801" s="2" t="s">
        <v>1</v>
      </c>
      <c r="T801" t="str">
        <f>IF(Tabla2[[#This Row],[SERIE ]]="22SD004C","BODEGA",IF(Tabla2[[#This Row],[SERIE ]]="21DS000T","CASA MATRIZ","SUCURSAL"))</f>
        <v>SUCURSAL</v>
      </c>
    </row>
    <row r="802" spans="1:20" ht="15.75" hidden="1" thickBot="1" x14ac:dyDescent="0.3">
      <c r="A802" s="33" t="s">
        <v>8790</v>
      </c>
      <c r="B802" s="38">
        <v>45558</v>
      </c>
      <c r="C802" s="2" t="s">
        <v>1</v>
      </c>
      <c r="D802" s="2" t="s">
        <v>0</v>
      </c>
      <c r="E802" s="2" t="s">
        <v>9791</v>
      </c>
      <c r="F802" s="2" t="s">
        <v>9792</v>
      </c>
      <c r="G802" s="32">
        <v>3899</v>
      </c>
      <c r="H802" s="36">
        <v>3899</v>
      </c>
      <c r="I802" s="37" t="s">
        <v>6816</v>
      </c>
      <c r="J802" s="31" t="s">
        <v>6817</v>
      </c>
      <c r="K802" s="2">
        <v>0</v>
      </c>
      <c r="L802" s="2">
        <v>0</v>
      </c>
      <c r="M802" s="31">
        <v>67.260000000000005</v>
      </c>
      <c r="N802" s="2">
        <v>8.7438000000000002</v>
      </c>
      <c r="O802" s="2">
        <v>0</v>
      </c>
      <c r="P802" s="2">
        <v>0</v>
      </c>
      <c r="Q802" s="31">
        <v>76.003800000000012</v>
      </c>
      <c r="S802" s="2" t="s">
        <v>1</v>
      </c>
      <c r="T802" t="str">
        <f>IF(Tabla2[[#This Row],[SERIE ]]="22SD004C","BODEGA",IF(Tabla2[[#This Row],[SERIE ]]="21DS000T","CASA MATRIZ","SUCURSAL"))</f>
        <v>SUCURSAL</v>
      </c>
    </row>
    <row r="803" spans="1:20" ht="15.75" hidden="1" thickBot="1" x14ac:dyDescent="0.3">
      <c r="A803" s="33" t="s">
        <v>8790</v>
      </c>
      <c r="B803" s="38">
        <v>45556</v>
      </c>
      <c r="C803" s="2" t="s">
        <v>1</v>
      </c>
      <c r="D803" s="2" t="s">
        <v>0</v>
      </c>
      <c r="E803" s="2" t="s">
        <v>9791</v>
      </c>
      <c r="F803" s="2" t="s">
        <v>9792</v>
      </c>
      <c r="G803" s="32">
        <v>3898</v>
      </c>
      <c r="H803" s="36">
        <v>3898</v>
      </c>
      <c r="I803" s="37" t="s">
        <v>9824</v>
      </c>
      <c r="J803" s="31" t="s">
        <v>9825</v>
      </c>
      <c r="K803" s="2">
        <v>0</v>
      </c>
      <c r="L803" s="2">
        <v>0</v>
      </c>
      <c r="M803" s="31">
        <v>20.350000000000001</v>
      </c>
      <c r="N803" s="2">
        <v>2.6455000000000002</v>
      </c>
      <c r="O803" s="2">
        <v>0</v>
      </c>
      <c r="P803" s="2">
        <v>0</v>
      </c>
      <c r="Q803" s="31">
        <v>22.9955</v>
      </c>
      <c r="S803" s="2" t="s">
        <v>1</v>
      </c>
      <c r="T803" t="str">
        <f>IF(Tabla2[[#This Row],[SERIE ]]="22SD004C","BODEGA",IF(Tabla2[[#This Row],[SERIE ]]="21DS000T","CASA MATRIZ","SUCURSAL"))</f>
        <v>SUCURSAL</v>
      </c>
    </row>
    <row r="804" spans="1:20" ht="15.75" hidden="1" thickBot="1" x14ac:dyDescent="0.3">
      <c r="A804" s="33" t="s">
        <v>8790</v>
      </c>
      <c r="B804" s="38">
        <v>45556</v>
      </c>
      <c r="C804" s="2" t="s">
        <v>1</v>
      </c>
      <c r="D804" s="2" t="s">
        <v>0</v>
      </c>
      <c r="E804" s="2" t="s">
        <v>9791</v>
      </c>
      <c r="F804" s="2" t="s">
        <v>9792</v>
      </c>
      <c r="G804" s="32">
        <v>3897</v>
      </c>
      <c r="H804" s="36">
        <v>3897</v>
      </c>
      <c r="I804" s="37" t="s">
        <v>10052</v>
      </c>
      <c r="J804" s="31" t="s">
        <v>10053</v>
      </c>
      <c r="K804" s="2">
        <v>0</v>
      </c>
      <c r="L804" s="2">
        <v>0</v>
      </c>
      <c r="M804" s="31">
        <v>30.97</v>
      </c>
      <c r="N804" s="2">
        <v>4.0260999999999996</v>
      </c>
      <c r="O804" s="2">
        <v>0</v>
      </c>
      <c r="P804" s="2">
        <v>0</v>
      </c>
      <c r="Q804" s="31">
        <v>34.996099999999998</v>
      </c>
      <c r="S804" s="2" t="s">
        <v>1</v>
      </c>
      <c r="T804" t="str">
        <f>IF(Tabla2[[#This Row],[SERIE ]]="22SD004C","BODEGA",IF(Tabla2[[#This Row],[SERIE ]]="21DS000T","CASA MATRIZ","SUCURSAL"))</f>
        <v>SUCURSAL</v>
      </c>
    </row>
    <row r="805" spans="1:20" ht="15.75" hidden="1" thickBot="1" x14ac:dyDescent="0.3">
      <c r="A805" s="33" t="s">
        <v>8790</v>
      </c>
      <c r="B805" s="38">
        <v>45556</v>
      </c>
      <c r="C805" s="2" t="s">
        <v>1</v>
      </c>
      <c r="D805" s="2" t="s">
        <v>0</v>
      </c>
      <c r="E805" s="2" t="s">
        <v>9791</v>
      </c>
      <c r="F805" s="2" t="s">
        <v>9792</v>
      </c>
      <c r="G805" s="32">
        <v>3896</v>
      </c>
      <c r="H805" s="36">
        <v>3896</v>
      </c>
      <c r="I805" s="37" t="s">
        <v>10052</v>
      </c>
      <c r="J805" s="31" t="s">
        <v>10053</v>
      </c>
      <c r="K805" s="2">
        <v>0</v>
      </c>
      <c r="L805" s="2">
        <v>0</v>
      </c>
      <c r="M805" s="31">
        <v>25</v>
      </c>
      <c r="N805" s="2">
        <v>3.25</v>
      </c>
      <c r="O805" s="2">
        <v>0</v>
      </c>
      <c r="P805" s="2">
        <v>0</v>
      </c>
      <c r="Q805" s="31">
        <v>28.25</v>
      </c>
      <c r="S805" s="2" t="s">
        <v>1</v>
      </c>
      <c r="T805" t="str">
        <f>IF(Tabla2[[#This Row],[SERIE ]]="22SD004C","BODEGA",IF(Tabla2[[#This Row],[SERIE ]]="21DS000T","CASA MATRIZ","SUCURSAL"))</f>
        <v>SUCURSAL</v>
      </c>
    </row>
    <row r="806" spans="1:20" ht="15.75" hidden="1" thickBot="1" x14ac:dyDescent="0.3">
      <c r="A806" s="33" t="s">
        <v>8790</v>
      </c>
      <c r="B806" s="38">
        <v>45556</v>
      </c>
      <c r="C806" s="2" t="s">
        <v>1</v>
      </c>
      <c r="D806" s="2" t="s">
        <v>0</v>
      </c>
      <c r="E806" s="2" t="s">
        <v>9791</v>
      </c>
      <c r="F806" s="2" t="s">
        <v>9792</v>
      </c>
      <c r="G806" s="32">
        <v>3895</v>
      </c>
      <c r="H806" s="36">
        <v>3895</v>
      </c>
      <c r="I806" s="37" t="s">
        <v>10062</v>
      </c>
      <c r="J806" s="31" t="s">
        <v>10063</v>
      </c>
      <c r="K806" s="2">
        <v>0</v>
      </c>
      <c r="L806" s="2">
        <v>0</v>
      </c>
      <c r="M806" s="31">
        <v>20</v>
      </c>
      <c r="N806" s="2">
        <v>2.6</v>
      </c>
      <c r="O806" s="2">
        <v>0</v>
      </c>
      <c r="P806" s="2">
        <v>0</v>
      </c>
      <c r="Q806" s="31">
        <v>22.6</v>
      </c>
      <c r="S806" s="2" t="s">
        <v>1</v>
      </c>
      <c r="T806" t="str">
        <f>IF(Tabla2[[#This Row],[SERIE ]]="22SD004C","BODEGA",IF(Tabla2[[#This Row],[SERIE ]]="21DS000T","CASA MATRIZ","SUCURSAL"))</f>
        <v>SUCURSAL</v>
      </c>
    </row>
    <row r="807" spans="1:20" ht="15.75" hidden="1" thickBot="1" x14ac:dyDescent="0.3">
      <c r="A807" s="33" t="s">
        <v>8790</v>
      </c>
      <c r="B807" s="38">
        <v>45556</v>
      </c>
      <c r="C807" s="2" t="s">
        <v>1</v>
      </c>
      <c r="D807" s="2" t="s">
        <v>0</v>
      </c>
      <c r="E807" s="2" t="s">
        <v>9791</v>
      </c>
      <c r="F807" s="2" t="s">
        <v>9792</v>
      </c>
      <c r="G807" s="32">
        <v>3894</v>
      </c>
      <c r="H807" s="36">
        <v>3894</v>
      </c>
      <c r="I807" s="37" t="s">
        <v>1638</v>
      </c>
      <c r="J807" s="31" t="s">
        <v>1639</v>
      </c>
      <c r="K807" s="2">
        <v>0</v>
      </c>
      <c r="L807" s="2">
        <v>0</v>
      </c>
      <c r="M807" s="31">
        <v>70.8</v>
      </c>
      <c r="N807" s="2">
        <v>9.2040000000000006</v>
      </c>
      <c r="O807" s="2">
        <v>0</v>
      </c>
      <c r="P807" s="2">
        <v>0</v>
      </c>
      <c r="Q807" s="31">
        <v>80.003999999999991</v>
      </c>
      <c r="S807" s="2" t="s">
        <v>1</v>
      </c>
      <c r="T807" t="str">
        <f>IF(Tabla2[[#This Row],[SERIE ]]="22SD004C","BODEGA",IF(Tabla2[[#This Row],[SERIE ]]="21DS000T","CASA MATRIZ","SUCURSAL"))</f>
        <v>SUCURSAL</v>
      </c>
    </row>
    <row r="808" spans="1:20" ht="15.75" hidden="1" thickBot="1" x14ac:dyDescent="0.3">
      <c r="A808" s="33" t="s">
        <v>8790</v>
      </c>
      <c r="B808" s="38">
        <v>45556</v>
      </c>
      <c r="C808" s="2" t="s">
        <v>1</v>
      </c>
      <c r="D808" s="2" t="s">
        <v>0</v>
      </c>
      <c r="E808" s="2" t="s">
        <v>9791</v>
      </c>
      <c r="F808" s="2" t="s">
        <v>9792</v>
      </c>
      <c r="G808" s="32">
        <v>3893</v>
      </c>
      <c r="H808" s="36">
        <v>3893</v>
      </c>
      <c r="I808" s="37" t="s">
        <v>7473</v>
      </c>
      <c r="J808" s="31" t="s">
        <v>7472</v>
      </c>
      <c r="K808" s="2">
        <v>0</v>
      </c>
      <c r="L808" s="2">
        <v>0</v>
      </c>
      <c r="M808" s="31">
        <v>0</v>
      </c>
      <c r="N808" s="2">
        <v>0</v>
      </c>
      <c r="O808" s="2">
        <v>0</v>
      </c>
      <c r="P808" s="2">
        <v>0</v>
      </c>
      <c r="Q808" s="31">
        <v>0</v>
      </c>
      <c r="S808" s="2" t="s">
        <v>1</v>
      </c>
      <c r="T808" t="str">
        <f>IF(Tabla2[[#This Row],[SERIE ]]="22SD004C","BODEGA",IF(Tabla2[[#This Row],[SERIE ]]="21DS000T","CASA MATRIZ","SUCURSAL"))</f>
        <v>SUCURSAL</v>
      </c>
    </row>
    <row r="809" spans="1:20" ht="15.75" hidden="1" thickBot="1" x14ac:dyDescent="0.3">
      <c r="A809" s="33" t="s">
        <v>8790</v>
      </c>
      <c r="B809" s="38">
        <v>45556</v>
      </c>
      <c r="C809" s="2" t="s">
        <v>1</v>
      </c>
      <c r="D809" s="2" t="s">
        <v>0</v>
      </c>
      <c r="E809" s="2" t="s">
        <v>9791</v>
      </c>
      <c r="F809" s="2" t="s">
        <v>9792</v>
      </c>
      <c r="G809" s="32">
        <v>3892</v>
      </c>
      <c r="H809" s="36">
        <v>3892</v>
      </c>
      <c r="I809" s="37" t="s">
        <v>10387</v>
      </c>
      <c r="J809" s="31" t="s">
        <v>10388</v>
      </c>
      <c r="K809" s="2">
        <v>0</v>
      </c>
      <c r="L809" s="2">
        <v>0</v>
      </c>
      <c r="M809" s="31">
        <v>44.25</v>
      </c>
      <c r="N809" s="2">
        <v>5.7525000000000004</v>
      </c>
      <c r="O809" s="2">
        <v>0</v>
      </c>
      <c r="P809" s="2">
        <v>0</v>
      </c>
      <c r="Q809" s="31">
        <v>50.002499999999998</v>
      </c>
      <c r="S809" s="2" t="s">
        <v>1</v>
      </c>
      <c r="T809" t="str">
        <f>IF(Tabla2[[#This Row],[SERIE ]]="22SD004C","BODEGA",IF(Tabla2[[#This Row],[SERIE ]]="21DS000T","CASA MATRIZ","SUCURSAL"))</f>
        <v>SUCURSAL</v>
      </c>
    </row>
    <row r="810" spans="1:20" ht="15.75" hidden="1" thickBot="1" x14ac:dyDescent="0.3">
      <c r="A810" s="33" t="s">
        <v>8790</v>
      </c>
      <c r="B810" s="38">
        <v>45555</v>
      </c>
      <c r="C810" s="2" t="s">
        <v>1</v>
      </c>
      <c r="D810" s="2" t="s">
        <v>0</v>
      </c>
      <c r="E810" s="2" t="s">
        <v>9791</v>
      </c>
      <c r="F810" s="2" t="s">
        <v>9792</v>
      </c>
      <c r="G810" s="32">
        <v>3891</v>
      </c>
      <c r="H810" s="36">
        <v>3891</v>
      </c>
      <c r="I810" s="37" t="s">
        <v>10257</v>
      </c>
      <c r="J810" s="31" t="s">
        <v>10258</v>
      </c>
      <c r="K810" s="2">
        <v>0</v>
      </c>
      <c r="L810" s="2">
        <v>0</v>
      </c>
      <c r="M810" s="31">
        <v>7.08</v>
      </c>
      <c r="N810" s="2">
        <v>0.9204</v>
      </c>
      <c r="O810" s="2">
        <v>0</v>
      </c>
      <c r="P810" s="2">
        <v>0</v>
      </c>
      <c r="Q810" s="31">
        <v>8.0004000000000008</v>
      </c>
      <c r="S810" s="2" t="s">
        <v>1</v>
      </c>
      <c r="T810" t="str">
        <f>IF(Tabla2[[#This Row],[SERIE ]]="22SD004C","BODEGA",IF(Tabla2[[#This Row],[SERIE ]]="21DS000T","CASA MATRIZ","SUCURSAL"))</f>
        <v>SUCURSAL</v>
      </c>
    </row>
    <row r="811" spans="1:20" ht="15.75" hidden="1" thickBot="1" x14ac:dyDescent="0.3">
      <c r="A811" s="33" t="s">
        <v>8790</v>
      </c>
      <c r="B811" s="38">
        <v>45555</v>
      </c>
      <c r="C811" s="2" t="s">
        <v>1</v>
      </c>
      <c r="D811" s="2" t="s">
        <v>0</v>
      </c>
      <c r="E811" s="2" t="s">
        <v>9791</v>
      </c>
      <c r="F811" s="2" t="s">
        <v>9792</v>
      </c>
      <c r="G811" s="32">
        <v>3890</v>
      </c>
      <c r="H811" s="36">
        <v>3890</v>
      </c>
      <c r="I811" s="37" t="s">
        <v>46</v>
      </c>
      <c r="J811" s="31" t="s">
        <v>6010</v>
      </c>
      <c r="K811" s="2">
        <v>0</v>
      </c>
      <c r="L811" s="2">
        <v>0</v>
      </c>
      <c r="M811" s="31">
        <v>120</v>
      </c>
      <c r="N811" s="2">
        <v>15.600000000000001</v>
      </c>
      <c r="O811" s="2">
        <v>0</v>
      </c>
      <c r="P811" s="2">
        <v>0</v>
      </c>
      <c r="Q811" s="31">
        <v>135.6</v>
      </c>
      <c r="S811" s="2" t="s">
        <v>1</v>
      </c>
      <c r="T811" t="str">
        <f>IF(Tabla2[[#This Row],[SERIE ]]="22SD004C","BODEGA",IF(Tabla2[[#This Row],[SERIE ]]="21DS000T","CASA MATRIZ","SUCURSAL"))</f>
        <v>SUCURSAL</v>
      </c>
    </row>
    <row r="812" spans="1:20" ht="15.75" hidden="1" thickBot="1" x14ac:dyDescent="0.3">
      <c r="A812" s="33" t="s">
        <v>8790</v>
      </c>
      <c r="B812" s="38">
        <v>45555</v>
      </c>
      <c r="C812" s="2" t="s">
        <v>1</v>
      </c>
      <c r="D812" s="2" t="s">
        <v>0</v>
      </c>
      <c r="E812" s="2" t="s">
        <v>9791</v>
      </c>
      <c r="F812" s="2" t="s">
        <v>9792</v>
      </c>
      <c r="G812" s="32">
        <v>3889</v>
      </c>
      <c r="H812" s="36">
        <v>3889</v>
      </c>
      <c r="I812" s="37" t="s">
        <v>10062</v>
      </c>
      <c r="J812" s="31" t="s">
        <v>10063</v>
      </c>
      <c r="K812" s="2">
        <v>0</v>
      </c>
      <c r="L812" s="2">
        <v>0</v>
      </c>
      <c r="M812" s="31">
        <v>40.520000000000003</v>
      </c>
      <c r="N812" s="2">
        <v>5.2676000000000007</v>
      </c>
      <c r="O812" s="2">
        <v>0</v>
      </c>
      <c r="P812" s="2">
        <v>0</v>
      </c>
      <c r="Q812" s="31">
        <v>45.787600000000005</v>
      </c>
      <c r="S812" s="2" t="s">
        <v>1</v>
      </c>
      <c r="T812" t="str">
        <f>IF(Tabla2[[#This Row],[SERIE ]]="22SD004C","BODEGA",IF(Tabla2[[#This Row],[SERIE ]]="21DS000T","CASA MATRIZ","SUCURSAL"))</f>
        <v>SUCURSAL</v>
      </c>
    </row>
    <row r="813" spans="1:20" ht="15.75" hidden="1" thickBot="1" x14ac:dyDescent="0.3">
      <c r="A813" s="33" t="s">
        <v>8790</v>
      </c>
      <c r="B813" s="38">
        <v>45555</v>
      </c>
      <c r="C813" s="2" t="s">
        <v>1</v>
      </c>
      <c r="D813" s="2" t="s">
        <v>0</v>
      </c>
      <c r="E813" s="2" t="s">
        <v>9791</v>
      </c>
      <c r="F813" s="2" t="s">
        <v>9792</v>
      </c>
      <c r="G813" s="32">
        <v>3888</v>
      </c>
      <c r="H813" s="36">
        <v>3888</v>
      </c>
      <c r="I813" s="37" t="s">
        <v>9868</v>
      </c>
      <c r="J813" s="31" t="s">
        <v>9826</v>
      </c>
      <c r="K813" s="2">
        <v>0</v>
      </c>
      <c r="L813" s="2">
        <v>0</v>
      </c>
      <c r="M813" s="31">
        <v>148.66999999999999</v>
      </c>
      <c r="N813" s="2">
        <v>19.327099999999998</v>
      </c>
      <c r="O813" s="2">
        <v>0</v>
      </c>
      <c r="P813" s="2">
        <v>0</v>
      </c>
      <c r="Q813" s="31">
        <v>167.99709999999999</v>
      </c>
      <c r="S813" s="2" t="s">
        <v>1</v>
      </c>
      <c r="T813" t="str">
        <f>IF(Tabla2[[#This Row],[SERIE ]]="22SD004C","BODEGA",IF(Tabla2[[#This Row],[SERIE ]]="21DS000T","CASA MATRIZ","SUCURSAL"))</f>
        <v>SUCURSAL</v>
      </c>
    </row>
    <row r="814" spans="1:20" ht="15.75" hidden="1" thickBot="1" x14ac:dyDescent="0.3">
      <c r="A814" s="33" t="s">
        <v>8790</v>
      </c>
      <c r="B814" s="38">
        <v>45555</v>
      </c>
      <c r="C814" s="2" t="s">
        <v>1</v>
      </c>
      <c r="D814" s="2" t="s">
        <v>0</v>
      </c>
      <c r="E814" s="2" t="s">
        <v>9791</v>
      </c>
      <c r="F814" s="2" t="s">
        <v>9792</v>
      </c>
      <c r="G814" s="32">
        <v>3887</v>
      </c>
      <c r="H814" s="36">
        <v>3887</v>
      </c>
      <c r="I814" s="37" t="s">
        <v>5586</v>
      </c>
      <c r="J814" s="31" t="s">
        <v>5587</v>
      </c>
      <c r="K814" s="2">
        <v>0</v>
      </c>
      <c r="L814" s="2">
        <v>0</v>
      </c>
      <c r="M814" s="31">
        <v>250</v>
      </c>
      <c r="N814" s="2">
        <v>32.5</v>
      </c>
      <c r="O814" s="2">
        <v>0</v>
      </c>
      <c r="P814" s="2">
        <v>0</v>
      </c>
      <c r="Q814" s="31">
        <v>282.5</v>
      </c>
      <c r="S814" s="2" t="s">
        <v>1</v>
      </c>
      <c r="T814" t="str">
        <f>IF(Tabla2[[#This Row],[SERIE ]]="22SD004C","BODEGA",IF(Tabla2[[#This Row],[SERIE ]]="21DS000T","CASA MATRIZ","SUCURSAL"))</f>
        <v>SUCURSAL</v>
      </c>
    </row>
    <row r="815" spans="1:20" ht="15.75" hidden="1" thickBot="1" x14ac:dyDescent="0.3">
      <c r="A815" s="33" t="s">
        <v>8790</v>
      </c>
      <c r="B815" s="38">
        <v>45555</v>
      </c>
      <c r="C815" s="2" t="s">
        <v>1</v>
      </c>
      <c r="D815" s="2" t="s">
        <v>0</v>
      </c>
      <c r="E815" s="2" t="s">
        <v>9791</v>
      </c>
      <c r="F815" s="2" t="s">
        <v>9792</v>
      </c>
      <c r="G815" s="32">
        <v>3886</v>
      </c>
      <c r="H815" s="36">
        <v>3886</v>
      </c>
      <c r="I815" s="37" t="s">
        <v>10263</v>
      </c>
      <c r="J815" s="31" t="s">
        <v>10264</v>
      </c>
      <c r="K815" s="2">
        <v>0</v>
      </c>
      <c r="L815" s="2">
        <v>0</v>
      </c>
      <c r="M815" s="31">
        <v>20</v>
      </c>
      <c r="N815" s="2">
        <v>2.6</v>
      </c>
      <c r="O815" s="2">
        <v>0</v>
      </c>
      <c r="P815" s="2">
        <v>0</v>
      </c>
      <c r="Q815" s="31">
        <v>22.6</v>
      </c>
      <c r="S815" s="2" t="s">
        <v>1</v>
      </c>
      <c r="T815" t="str">
        <f>IF(Tabla2[[#This Row],[SERIE ]]="22SD004C","BODEGA",IF(Tabla2[[#This Row],[SERIE ]]="21DS000T","CASA MATRIZ","SUCURSAL"))</f>
        <v>SUCURSAL</v>
      </c>
    </row>
    <row r="816" spans="1:20" ht="15.75" hidden="1" thickBot="1" x14ac:dyDescent="0.3">
      <c r="A816" s="33" t="s">
        <v>8790</v>
      </c>
      <c r="B816" s="38">
        <v>45555</v>
      </c>
      <c r="C816" s="2" t="s">
        <v>1</v>
      </c>
      <c r="D816" s="2" t="s">
        <v>0</v>
      </c>
      <c r="E816" s="2" t="s">
        <v>9791</v>
      </c>
      <c r="F816" s="2" t="s">
        <v>9792</v>
      </c>
      <c r="G816" s="32">
        <v>3885</v>
      </c>
      <c r="H816" s="36">
        <v>3885</v>
      </c>
      <c r="I816" s="37" t="s">
        <v>7473</v>
      </c>
      <c r="J816" s="31" t="s">
        <v>7472</v>
      </c>
      <c r="K816" s="2">
        <v>0</v>
      </c>
      <c r="L816" s="2">
        <v>0</v>
      </c>
      <c r="M816" s="31">
        <v>0</v>
      </c>
      <c r="N816" s="2">
        <v>0</v>
      </c>
      <c r="O816" s="2">
        <v>0</v>
      </c>
      <c r="P816" s="2">
        <v>0</v>
      </c>
      <c r="Q816" s="31">
        <v>0</v>
      </c>
      <c r="S816" s="2" t="s">
        <v>1</v>
      </c>
      <c r="T816" t="str">
        <f>IF(Tabla2[[#This Row],[SERIE ]]="22SD004C","BODEGA",IF(Tabla2[[#This Row],[SERIE ]]="21DS000T","CASA MATRIZ","SUCURSAL"))</f>
        <v>SUCURSAL</v>
      </c>
    </row>
    <row r="817" spans="1:20" ht="15.75" hidden="1" thickBot="1" x14ac:dyDescent="0.3">
      <c r="A817" s="33" t="s">
        <v>8790</v>
      </c>
      <c r="B817" s="38">
        <v>45555</v>
      </c>
      <c r="C817" s="2" t="s">
        <v>1</v>
      </c>
      <c r="D817" s="2" t="s">
        <v>0</v>
      </c>
      <c r="E817" s="2" t="s">
        <v>9791</v>
      </c>
      <c r="F817" s="2" t="s">
        <v>9792</v>
      </c>
      <c r="G817" s="32">
        <v>3884</v>
      </c>
      <c r="H817" s="36">
        <v>3884</v>
      </c>
      <c r="I817" s="37" t="s">
        <v>44</v>
      </c>
      <c r="J817" s="31" t="s">
        <v>4508</v>
      </c>
      <c r="K817" s="2">
        <v>0</v>
      </c>
      <c r="L817" s="2">
        <v>0</v>
      </c>
      <c r="M817" s="31">
        <v>40</v>
      </c>
      <c r="N817" s="2">
        <v>5.2</v>
      </c>
      <c r="O817" s="2">
        <v>0</v>
      </c>
      <c r="P817" s="2">
        <v>0</v>
      </c>
      <c r="Q817" s="31">
        <v>45.2</v>
      </c>
      <c r="S817" s="2" t="s">
        <v>1</v>
      </c>
      <c r="T817" t="str">
        <f>IF(Tabla2[[#This Row],[SERIE ]]="22SD004C","BODEGA",IF(Tabla2[[#This Row],[SERIE ]]="21DS000T","CASA MATRIZ","SUCURSAL"))</f>
        <v>SUCURSAL</v>
      </c>
    </row>
    <row r="818" spans="1:20" ht="15.75" hidden="1" thickBot="1" x14ac:dyDescent="0.3">
      <c r="A818" s="33" t="s">
        <v>8790</v>
      </c>
      <c r="B818" s="38">
        <v>45555</v>
      </c>
      <c r="C818" s="2" t="s">
        <v>1</v>
      </c>
      <c r="D818" s="2" t="s">
        <v>0</v>
      </c>
      <c r="E818" s="2" t="s">
        <v>9791</v>
      </c>
      <c r="F818" s="2" t="s">
        <v>9792</v>
      </c>
      <c r="G818" s="32">
        <v>3883</v>
      </c>
      <c r="H818" s="36">
        <v>3883</v>
      </c>
      <c r="I818" s="37" t="s">
        <v>1312</v>
      </c>
      <c r="J818" s="31" t="s">
        <v>1313</v>
      </c>
      <c r="K818" s="2">
        <v>0</v>
      </c>
      <c r="L818" s="2">
        <v>0</v>
      </c>
      <c r="M818" s="31">
        <v>10</v>
      </c>
      <c r="N818" s="2">
        <v>1.3</v>
      </c>
      <c r="O818" s="2">
        <v>0</v>
      </c>
      <c r="P818" s="2">
        <v>0</v>
      </c>
      <c r="Q818" s="31">
        <v>11.3</v>
      </c>
      <c r="S818" s="2" t="s">
        <v>1</v>
      </c>
      <c r="T818" t="str">
        <f>IF(Tabla2[[#This Row],[SERIE ]]="22SD004C","BODEGA",IF(Tabla2[[#This Row],[SERIE ]]="21DS000T","CASA MATRIZ","SUCURSAL"))</f>
        <v>SUCURSAL</v>
      </c>
    </row>
    <row r="819" spans="1:20" ht="15.75" hidden="1" thickBot="1" x14ac:dyDescent="0.3">
      <c r="A819" s="33" t="s">
        <v>8790</v>
      </c>
      <c r="B819" s="38">
        <v>45555</v>
      </c>
      <c r="C819" s="2" t="s">
        <v>1</v>
      </c>
      <c r="D819" s="2" t="s">
        <v>0</v>
      </c>
      <c r="E819" s="2" t="s">
        <v>9791</v>
      </c>
      <c r="F819" s="2" t="s">
        <v>9792</v>
      </c>
      <c r="G819" s="32">
        <v>3882</v>
      </c>
      <c r="H819" s="36">
        <v>3882</v>
      </c>
      <c r="I819" s="37" t="s">
        <v>49</v>
      </c>
      <c r="J819" s="31" t="s">
        <v>2228</v>
      </c>
      <c r="K819" s="2">
        <v>0</v>
      </c>
      <c r="L819" s="2">
        <v>0</v>
      </c>
      <c r="M819" s="31">
        <v>175</v>
      </c>
      <c r="N819" s="2">
        <v>22.75</v>
      </c>
      <c r="O819" s="2">
        <v>0</v>
      </c>
      <c r="P819" s="2">
        <v>0</v>
      </c>
      <c r="Q819" s="31">
        <v>197.75</v>
      </c>
      <c r="S819" s="2" t="s">
        <v>1</v>
      </c>
      <c r="T819" t="str">
        <f>IF(Tabla2[[#This Row],[SERIE ]]="22SD004C","BODEGA",IF(Tabla2[[#This Row],[SERIE ]]="21DS000T","CASA MATRIZ","SUCURSAL"))</f>
        <v>SUCURSAL</v>
      </c>
    </row>
    <row r="820" spans="1:20" ht="15.75" hidden="1" thickBot="1" x14ac:dyDescent="0.3">
      <c r="A820" s="33" t="s">
        <v>8790</v>
      </c>
      <c r="B820" s="38">
        <v>45555</v>
      </c>
      <c r="C820" s="2" t="s">
        <v>1</v>
      </c>
      <c r="D820" s="2" t="s">
        <v>0</v>
      </c>
      <c r="E820" s="2" t="s">
        <v>9791</v>
      </c>
      <c r="F820" s="2" t="s">
        <v>9792</v>
      </c>
      <c r="G820" s="32">
        <v>3881</v>
      </c>
      <c r="H820" s="36">
        <v>3881</v>
      </c>
      <c r="I820" s="37" t="s">
        <v>49</v>
      </c>
      <c r="J820" s="31" t="s">
        <v>2228</v>
      </c>
      <c r="K820" s="2">
        <v>0</v>
      </c>
      <c r="L820" s="2">
        <v>0</v>
      </c>
      <c r="M820" s="31">
        <v>275</v>
      </c>
      <c r="N820" s="2">
        <v>35.75</v>
      </c>
      <c r="O820" s="2">
        <v>0</v>
      </c>
      <c r="P820" s="2">
        <v>0</v>
      </c>
      <c r="Q820" s="31">
        <v>310.75</v>
      </c>
      <c r="S820" s="2" t="s">
        <v>1</v>
      </c>
      <c r="T820" t="str">
        <f>IF(Tabla2[[#This Row],[SERIE ]]="22SD004C","BODEGA",IF(Tabla2[[#This Row],[SERIE ]]="21DS000T","CASA MATRIZ","SUCURSAL"))</f>
        <v>SUCURSAL</v>
      </c>
    </row>
    <row r="821" spans="1:20" ht="15.75" hidden="1" thickBot="1" x14ac:dyDescent="0.3">
      <c r="A821" s="33" t="s">
        <v>8790</v>
      </c>
      <c r="B821" s="38">
        <v>45554</v>
      </c>
      <c r="C821" s="2" t="s">
        <v>1</v>
      </c>
      <c r="D821" s="2" t="s">
        <v>0</v>
      </c>
      <c r="E821" s="2" t="s">
        <v>9791</v>
      </c>
      <c r="F821" s="2" t="s">
        <v>9792</v>
      </c>
      <c r="G821" s="32">
        <v>3880</v>
      </c>
      <c r="H821" s="36">
        <v>3880</v>
      </c>
      <c r="I821" s="37" t="s">
        <v>10348</v>
      </c>
      <c r="J821" s="31" t="s">
        <v>10349</v>
      </c>
      <c r="K821" s="2">
        <v>0</v>
      </c>
      <c r="L821" s="2">
        <v>0</v>
      </c>
      <c r="M821" s="31">
        <v>150</v>
      </c>
      <c r="N821" s="2">
        <v>19.5</v>
      </c>
      <c r="O821" s="2">
        <v>0</v>
      </c>
      <c r="P821" s="2">
        <v>0</v>
      </c>
      <c r="Q821" s="31">
        <v>169.5</v>
      </c>
      <c r="S821" s="2" t="s">
        <v>1</v>
      </c>
      <c r="T821" t="str">
        <f>IF(Tabla2[[#This Row],[SERIE ]]="22SD004C","BODEGA",IF(Tabla2[[#This Row],[SERIE ]]="21DS000T","CASA MATRIZ","SUCURSAL"))</f>
        <v>SUCURSAL</v>
      </c>
    </row>
    <row r="822" spans="1:20" ht="15.75" hidden="1" thickBot="1" x14ac:dyDescent="0.3">
      <c r="A822" s="33" t="s">
        <v>8790</v>
      </c>
      <c r="B822" s="38">
        <v>45554</v>
      </c>
      <c r="C822" s="2" t="s">
        <v>1</v>
      </c>
      <c r="D822" s="2" t="s">
        <v>0</v>
      </c>
      <c r="E822" s="2" t="s">
        <v>9791</v>
      </c>
      <c r="F822" s="2" t="s">
        <v>9792</v>
      </c>
      <c r="G822" s="32">
        <v>3879</v>
      </c>
      <c r="H822" s="36">
        <v>3879</v>
      </c>
      <c r="I822" s="37" t="s">
        <v>5768</v>
      </c>
      <c r="J822" s="31" t="s">
        <v>5769</v>
      </c>
      <c r="K822" s="2">
        <v>0</v>
      </c>
      <c r="L822" s="2">
        <v>0</v>
      </c>
      <c r="M822" s="31">
        <v>7.43</v>
      </c>
      <c r="N822" s="2">
        <v>0.96589999999999998</v>
      </c>
      <c r="O822" s="2">
        <v>0</v>
      </c>
      <c r="P822" s="2">
        <v>0</v>
      </c>
      <c r="Q822" s="31">
        <v>8.3958999999999993</v>
      </c>
      <c r="S822" s="2" t="s">
        <v>1</v>
      </c>
      <c r="T822" t="str">
        <f>IF(Tabla2[[#This Row],[SERIE ]]="22SD004C","BODEGA",IF(Tabla2[[#This Row],[SERIE ]]="21DS000T","CASA MATRIZ","SUCURSAL"))</f>
        <v>SUCURSAL</v>
      </c>
    </row>
    <row r="823" spans="1:20" ht="15.75" hidden="1" thickBot="1" x14ac:dyDescent="0.3">
      <c r="A823" s="33" t="s">
        <v>8790</v>
      </c>
      <c r="B823" s="38">
        <v>45554</v>
      </c>
      <c r="C823" s="2" t="s">
        <v>1</v>
      </c>
      <c r="D823" s="2" t="s">
        <v>0</v>
      </c>
      <c r="E823" s="2" t="s">
        <v>9791</v>
      </c>
      <c r="F823" s="2" t="s">
        <v>9792</v>
      </c>
      <c r="G823" s="32">
        <v>3878</v>
      </c>
      <c r="H823" s="36">
        <v>3878</v>
      </c>
      <c r="I823" s="37" t="s">
        <v>7473</v>
      </c>
      <c r="J823" s="31" t="s">
        <v>7472</v>
      </c>
      <c r="K823" s="2">
        <v>0</v>
      </c>
      <c r="L823" s="2">
        <v>0</v>
      </c>
      <c r="M823" s="31">
        <v>0</v>
      </c>
      <c r="N823" s="2">
        <v>0</v>
      </c>
      <c r="O823" s="2">
        <v>0</v>
      </c>
      <c r="P823" s="2">
        <v>0</v>
      </c>
      <c r="Q823" s="31">
        <v>0</v>
      </c>
      <c r="S823" s="2" t="s">
        <v>1</v>
      </c>
      <c r="T823" t="str">
        <f>IF(Tabla2[[#This Row],[SERIE ]]="22SD004C","BODEGA",IF(Tabla2[[#This Row],[SERIE ]]="21DS000T","CASA MATRIZ","SUCURSAL"))</f>
        <v>SUCURSAL</v>
      </c>
    </row>
    <row r="824" spans="1:20" ht="15.75" hidden="1" thickBot="1" x14ac:dyDescent="0.3">
      <c r="A824" s="33" t="s">
        <v>8790</v>
      </c>
      <c r="B824" s="38">
        <v>45554</v>
      </c>
      <c r="C824" s="2" t="s">
        <v>1</v>
      </c>
      <c r="D824" s="2" t="s">
        <v>0</v>
      </c>
      <c r="E824" s="2" t="s">
        <v>9791</v>
      </c>
      <c r="F824" s="2" t="s">
        <v>9792</v>
      </c>
      <c r="G824" s="32">
        <v>3877</v>
      </c>
      <c r="H824" s="36">
        <v>3877</v>
      </c>
      <c r="I824" s="37" t="s">
        <v>32</v>
      </c>
      <c r="J824" s="31" t="s">
        <v>4186</v>
      </c>
      <c r="K824" s="2">
        <v>0</v>
      </c>
      <c r="L824" s="2">
        <v>0</v>
      </c>
      <c r="M824" s="31">
        <v>5.84</v>
      </c>
      <c r="N824" s="2">
        <v>0.75919999999999999</v>
      </c>
      <c r="O824" s="2">
        <v>0</v>
      </c>
      <c r="P824" s="2">
        <v>0</v>
      </c>
      <c r="Q824" s="31">
        <v>6.5991999999999997</v>
      </c>
      <c r="S824" s="2" t="s">
        <v>1</v>
      </c>
      <c r="T824" t="str">
        <f>IF(Tabla2[[#This Row],[SERIE ]]="22SD004C","BODEGA",IF(Tabla2[[#This Row],[SERIE ]]="21DS000T","CASA MATRIZ","SUCURSAL"))</f>
        <v>SUCURSAL</v>
      </c>
    </row>
    <row r="825" spans="1:20" ht="15.75" hidden="1" thickBot="1" x14ac:dyDescent="0.3">
      <c r="A825" s="33" t="s">
        <v>8790</v>
      </c>
      <c r="B825" s="38">
        <v>45554</v>
      </c>
      <c r="C825" s="2" t="s">
        <v>1</v>
      </c>
      <c r="D825" s="2" t="s">
        <v>0</v>
      </c>
      <c r="E825" s="2" t="s">
        <v>9791</v>
      </c>
      <c r="F825" s="2" t="s">
        <v>9792</v>
      </c>
      <c r="G825" s="32">
        <v>3876</v>
      </c>
      <c r="H825" s="36">
        <v>3876</v>
      </c>
      <c r="I825" s="37" t="s">
        <v>46</v>
      </c>
      <c r="J825" s="31" t="s">
        <v>6010</v>
      </c>
      <c r="K825" s="2">
        <v>0</v>
      </c>
      <c r="L825" s="2">
        <v>0</v>
      </c>
      <c r="M825" s="31">
        <v>10</v>
      </c>
      <c r="N825" s="2">
        <v>1.3</v>
      </c>
      <c r="O825" s="2">
        <v>0</v>
      </c>
      <c r="P825" s="2">
        <v>0</v>
      </c>
      <c r="Q825" s="31">
        <v>11.3</v>
      </c>
      <c r="S825" s="2" t="s">
        <v>1</v>
      </c>
      <c r="T825" t="str">
        <f>IF(Tabla2[[#This Row],[SERIE ]]="22SD004C","BODEGA",IF(Tabla2[[#This Row],[SERIE ]]="21DS000T","CASA MATRIZ","SUCURSAL"))</f>
        <v>SUCURSAL</v>
      </c>
    </row>
    <row r="826" spans="1:20" ht="15.75" hidden="1" thickBot="1" x14ac:dyDescent="0.3">
      <c r="A826" s="33" t="s">
        <v>8790</v>
      </c>
      <c r="B826" s="38">
        <v>45554</v>
      </c>
      <c r="C826" s="2" t="s">
        <v>1</v>
      </c>
      <c r="D826" s="2" t="s">
        <v>0</v>
      </c>
      <c r="E826" s="2" t="s">
        <v>9791</v>
      </c>
      <c r="F826" s="2" t="s">
        <v>9792</v>
      </c>
      <c r="G826" s="32">
        <v>3875</v>
      </c>
      <c r="H826" s="36">
        <v>3875</v>
      </c>
      <c r="I826" s="37" t="s">
        <v>10600</v>
      </c>
      <c r="J826" s="31" t="s">
        <v>10601</v>
      </c>
      <c r="K826" s="2">
        <v>0</v>
      </c>
      <c r="L826" s="2">
        <v>0</v>
      </c>
      <c r="M826" s="31">
        <v>19.739999999999998</v>
      </c>
      <c r="N826" s="2">
        <v>2.5661999999999998</v>
      </c>
      <c r="O826" s="2">
        <v>0</v>
      </c>
      <c r="P826" s="2">
        <v>0</v>
      </c>
      <c r="Q826" s="31">
        <v>22.306199999999997</v>
      </c>
      <c r="S826" s="2" t="s">
        <v>1</v>
      </c>
      <c r="T826" t="str">
        <f>IF(Tabla2[[#This Row],[SERIE ]]="22SD004C","BODEGA",IF(Tabla2[[#This Row],[SERIE ]]="21DS000T","CASA MATRIZ","SUCURSAL"))</f>
        <v>SUCURSAL</v>
      </c>
    </row>
    <row r="827" spans="1:20" ht="15.75" hidden="1" thickBot="1" x14ac:dyDescent="0.3">
      <c r="A827" s="33" t="s">
        <v>8790</v>
      </c>
      <c r="B827" s="38">
        <v>45554</v>
      </c>
      <c r="C827" s="2" t="s">
        <v>1</v>
      </c>
      <c r="D827" s="2" t="s">
        <v>0</v>
      </c>
      <c r="E827" s="2" t="s">
        <v>9791</v>
      </c>
      <c r="F827" s="2" t="s">
        <v>9792</v>
      </c>
      <c r="G827" s="32">
        <v>3874</v>
      </c>
      <c r="H827" s="36">
        <v>3874</v>
      </c>
      <c r="I827" s="37" t="s">
        <v>46</v>
      </c>
      <c r="J827" s="31" t="s">
        <v>6010</v>
      </c>
      <c r="K827" s="2">
        <v>0</v>
      </c>
      <c r="L827" s="2">
        <v>0</v>
      </c>
      <c r="M827" s="31">
        <v>600</v>
      </c>
      <c r="N827" s="2">
        <v>78</v>
      </c>
      <c r="O827" s="2">
        <v>0</v>
      </c>
      <c r="P827" s="2">
        <v>0</v>
      </c>
      <c r="Q827" s="31">
        <v>678</v>
      </c>
      <c r="S827" s="2" t="s">
        <v>1</v>
      </c>
      <c r="T827" t="str">
        <f>IF(Tabla2[[#This Row],[SERIE ]]="22SD004C","BODEGA",IF(Tabla2[[#This Row],[SERIE ]]="21DS000T","CASA MATRIZ","SUCURSAL"))</f>
        <v>SUCURSAL</v>
      </c>
    </row>
    <row r="828" spans="1:20" ht="15.75" hidden="1" thickBot="1" x14ac:dyDescent="0.3">
      <c r="A828" s="33" t="s">
        <v>8790</v>
      </c>
      <c r="B828" s="38">
        <v>45554</v>
      </c>
      <c r="C828" s="2" t="s">
        <v>1</v>
      </c>
      <c r="D828" s="2" t="s">
        <v>0</v>
      </c>
      <c r="E828" s="2" t="s">
        <v>9791</v>
      </c>
      <c r="F828" s="2" t="s">
        <v>9792</v>
      </c>
      <c r="G828" s="32">
        <v>3873</v>
      </c>
      <c r="H828" s="36">
        <v>3873</v>
      </c>
      <c r="I828" s="37" t="s">
        <v>5768</v>
      </c>
      <c r="J828" s="31" t="s">
        <v>5769</v>
      </c>
      <c r="K828" s="2">
        <v>0</v>
      </c>
      <c r="L828" s="2">
        <v>0</v>
      </c>
      <c r="M828" s="31">
        <v>2.2999999999999998</v>
      </c>
      <c r="N828" s="2">
        <v>0.29899999999999999</v>
      </c>
      <c r="O828" s="2">
        <v>0</v>
      </c>
      <c r="P828" s="2">
        <v>0</v>
      </c>
      <c r="Q828" s="31">
        <v>2.5989999999999998</v>
      </c>
      <c r="S828" s="2" t="s">
        <v>1</v>
      </c>
      <c r="T828" t="str">
        <f>IF(Tabla2[[#This Row],[SERIE ]]="22SD004C","BODEGA",IF(Tabla2[[#This Row],[SERIE ]]="21DS000T","CASA MATRIZ","SUCURSAL"))</f>
        <v>SUCURSAL</v>
      </c>
    </row>
    <row r="829" spans="1:20" ht="15.75" hidden="1" thickBot="1" x14ac:dyDescent="0.3">
      <c r="A829" s="33" t="s">
        <v>8790</v>
      </c>
      <c r="B829" s="38">
        <v>45554</v>
      </c>
      <c r="C829" s="2" t="s">
        <v>1</v>
      </c>
      <c r="D829" s="2" t="s">
        <v>0</v>
      </c>
      <c r="E829" s="2" t="s">
        <v>9791</v>
      </c>
      <c r="F829" s="2" t="s">
        <v>9792</v>
      </c>
      <c r="G829" s="32">
        <v>3872</v>
      </c>
      <c r="H829" s="36">
        <v>3872</v>
      </c>
      <c r="I829" s="37" t="s">
        <v>2664</v>
      </c>
      <c r="J829" s="31" t="s">
        <v>2665</v>
      </c>
      <c r="K829" s="2">
        <v>0</v>
      </c>
      <c r="L829" s="2">
        <v>0</v>
      </c>
      <c r="M829" s="31">
        <v>6.19</v>
      </c>
      <c r="N829" s="2">
        <v>0.80470000000000008</v>
      </c>
      <c r="O829" s="2">
        <v>0</v>
      </c>
      <c r="P829" s="2">
        <v>0</v>
      </c>
      <c r="Q829" s="31">
        <v>6.9947000000000008</v>
      </c>
      <c r="S829" s="2" t="s">
        <v>1</v>
      </c>
      <c r="T829" t="str">
        <f>IF(Tabla2[[#This Row],[SERIE ]]="22SD004C","BODEGA",IF(Tabla2[[#This Row],[SERIE ]]="21DS000T","CASA MATRIZ","SUCURSAL"))</f>
        <v>SUCURSAL</v>
      </c>
    </row>
    <row r="830" spans="1:20" ht="15.75" hidden="1" thickBot="1" x14ac:dyDescent="0.3">
      <c r="A830" s="33" t="s">
        <v>8790</v>
      </c>
      <c r="B830" s="38">
        <v>45554</v>
      </c>
      <c r="C830" s="2" t="s">
        <v>1</v>
      </c>
      <c r="D830" s="2" t="s">
        <v>0</v>
      </c>
      <c r="E830" s="2" t="s">
        <v>9791</v>
      </c>
      <c r="F830" s="2" t="s">
        <v>9792</v>
      </c>
      <c r="G830" s="32">
        <v>3871</v>
      </c>
      <c r="H830" s="36">
        <v>3871</v>
      </c>
      <c r="I830" s="37" t="s">
        <v>5586</v>
      </c>
      <c r="J830" s="31" t="s">
        <v>5587</v>
      </c>
      <c r="K830" s="2">
        <v>0</v>
      </c>
      <c r="L830" s="2">
        <v>0</v>
      </c>
      <c r="M830" s="31">
        <v>50</v>
      </c>
      <c r="N830" s="2">
        <v>6.5</v>
      </c>
      <c r="O830" s="2">
        <v>0</v>
      </c>
      <c r="P830" s="2">
        <v>0</v>
      </c>
      <c r="Q830" s="31">
        <v>56.5</v>
      </c>
      <c r="S830" s="2" t="s">
        <v>1</v>
      </c>
      <c r="T830" t="str">
        <f>IF(Tabla2[[#This Row],[SERIE ]]="22SD004C","BODEGA",IF(Tabla2[[#This Row],[SERIE ]]="21DS000T","CASA MATRIZ","SUCURSAL"))</f>
        <v>SUCURSAL</v>
      </c>
    </row>
    <row r="831" spans="1:20" ht="15.75" hidden="1" thickBot="1" x14ac:dyDescent="0.3">
      <c r="A831" s="33" t="s">
        <v>8790</v>
      </c>
      <c r="B831" s="38">
        <v>45554</v>
      </c>
      <c r="C831" s="2" t="s">
        <v>1</v>
      </c>
      <c r="D831" s="2" t="s">
        <v>0</v>
      </c>
      <c r="E831" s="2" t="s">
        <v>9791</v>
      </c>
      <c r="F831" s="2" t="s">
        <v>9792</v>
      </c>
      <c r="G831" s="32">
        <v>3870</v>
      </c>
      <c r="H831" s="36">
        <v>3870</v>
      </c>
      <c r="I831" s="37" t="s">
        <v>5970</v>
      </c>
      <c r="J831" s="31" t="s">
        <v>5971</v>
      </c>
      <c r="K831" s="2">
        <v>0</v>
      </c>
      <c r="L831" s="2">
        <v>0</v>
      </c>
      <c r="M831" s="31">
        <v>3.54</v>
      </c>
      <c r="N831" s="2">
        <v>0.4602</v>
      </c>
      <c r="O831" s="2">
        <v>0</v>
      </c>
      <c r="P831" s="2">
        <v>0</v>
      </c>
      <c r="Q831" s="31">
        <v>4.0002000000000004</v>
      </c>
      <c r="S831" s="2" t="s">
        <v>1</v>
      </c>
      <c r="T831" t="str">
        <f>IF(Tabla2[[#This Row],[SERIE ]]="22SD004C","BODEGA",IF(Tabla2[[#This Row],[SERIE ]]="21DS000T","CASA MATRIZ","SUCURSAL"))</f>
        <v>SUCURSAL</v>
      </c>
    </row>
    <row r="832" spans="1:20" ht="15.75" hidden="1" thickBot="1" x14ac:dyDescent="0.3">
      <c r="A832" s="33" t="s">
        <v>8790</v>
      </c>
      <c r="B832" s="38">
        <v>45554</v>
      </c>
      <c r="C832" s="2" t="s">
        <v>1</v>
      </c>
      <c r="D832" s="2" t="s">
        <v>0</v>
      </c>
      <c r="E832" s="2" t="s">
        <v>9791</v>
      </c>
      <c r="F832" s="2" t="s">
        <v>9792</v>
      </c>
      <c r="G832" s="32">
        <v>3869</v>
      </c>
      <c r="H832" s="36">
        <v>3869</v>
      </c>
      <c r="I832" s="37" t="s">
        <v>5970</v>
      </c>
      <c r="J832" s="31" t="s">
        <v>5971</v>
      </c>
      <c r="K832" s="2">
        <v>0</v>
      </c>
      <c r="L832" s="2">
        <v>0</v>
      </c>
      <c r="M832" s="31">
        <v>15.58</v>
      </c>
      <c r="N832" s="2">
        <v>2.0253999999999999</v>
      </c>
      <c r="O832" s="2">
        <v>0</v>
      </c>
      <c r="P832" s="2">
        <v>0</v>
      </c>
      <c r="Q832" s="31">
        <v>17.605399999999999</v>
      </c>
      <c r="S832" s="2" t="s">
        <v>1</v>
      </c>
      <c r="T832" t="str">
        <f>IF(Tabla2[[#This Row],[SERIE ]]="22SD004C","BODEGA",IF(Tabla2[[#This Row],[SERIE ]]="21DS000T","CASA MATRIZ","SUCURSAL"))</f>
        <v>SUCURSAL</v>
      </c>
    </row>
    <row r="833" spans="1:20" ht="15.75" hidden="1" thickBot="1" x14ac:dyDescent="0.3">
      <c r="A833" s="33" t="s">
        <v>8790</v>
      </c>
      <c r="B833" s="38">
        <v>45554</v>
      </c>
      <c r="C833" s="2" t="s">
        <v>1</v>
      </c>
      <c r="D833" s="2" t="s">
        <v>0</v>
      </c>
      <c r="E833" s="2" t="s">
        <v>9791</v>
      </c>
      <c r="F833" s="2" t="s">
        <v>9792</v>
      </c>
      <c r="G833" s="32">
        <v>3868</v>
      </c>
      <c r="H833" s="36">
        <v>3868</v>
      </c>
      <c r="I833" s="37" t="s">
        <v>42</v>
      </c>
      <c r="J833" s="31" t="s">
        <v>3310</v>
      </c>
      <c r="K833" s="2">
        <v>0</v>
      </c>
      <c r="L833" s="2">
        <v>0</v>
      </c>
      <c r="M833" s="31">
        <v>47.35</v>
      </c>
      <c r="N833" s="2">
        <v>6.1555</v>
      </c>
      <c r="O833" s="2">
        <v>0</v>
      </c>
      <c r="P833" s="2">
        <v>0</v>
      </c>
      <c r="Q833" s="31">
        <v>53.505499999999998</v>
      </c>
      <c r="S833" s="2" t="s">
        <v>1</v>
      </c>
      <c r="T833" t="str">
        <f>IF(Tabla2[[#This Row],[SERIE ]]="22SD004C","BODEGA",IF(Tabla2[[#This Row],[SERIE ]]="21DS000T","CASA MATRIZ","SUCURSAL"))</f>
        <v>SUCURSAL</v>
      </c>
    </row>
    <row r="834" spans="1:20" ht="15.75" hidden="1" thickBot="1" x14ac:dyDescent="0.3">
      <c r="A834" s="33" t="s">
        <v>8790</v>
      </c>
      <c r="B834" s="38">
        <v>45554</v>
      </c>
      <c r="C834" s="2" t="s">
        <v>1</v>
      </c>
      <c r="D834" s="2" t="s">
        <v>0</v>
      </c>
      <c r="E834" s="2" t="s">
        <v>9791</v>
      </c>
      <c r="F834" s="2" t="s">
        <v>9792</v>
      </c>
      <c r="G834" s="32">
        <v>3867</v>
      </c>
      <c r="H834" s="36">
        <v>3867</v>
      </c>
      <c r="I834" s="37" t="s">
        <v>1638</v>
      </c>
      <c r="J834" s="31" t="s">
        <v>1639</v>
      </c>
      <c r="K834" s="2">
        <v>0</v>
      </c>
      <c r="L834" s="2">
        <v>0</v>
      </c>
      <c r="M834" s="31">
        <v>17.7</v>
      </c>
      <c r="N834" s="2">
        <v>2.3010000000000002</v>
      </c>
      <c r="O834" s="2">
        <v>0</v>
      </c>
      <c r="P834" s="2">
        <v>0</v>
      </c>
      <c r="Q834" s="31">
        <v>20.000999999999998</v>
      </c>
      <c r="S834" s="2" t="s">
        <v>1</v>
      </c>
      <c r="T834" t="str">
        <f>IF(Tabla2[[#This Row],[SERIE ]]="22SD004C","BODEGA",IF(Tabla2[[#This Row],[SERIE ]]="21DS000T","CASA MATRIZ","SUCURSAL"))</f>
        <v>SUCURSAL</v>
      </c>
    </row>
    <row r="835" spans="1:20" ht="15.75" hidden="1" thickBot="1" x14ac:dyDescent="0.3">
      <c r="A835" s="33" t="s">
        <v>8790</v>
      </c>
      <c r="B835" s="38">
        <v>45554</v>
      </c>
      <c r="C835" s="2" t="s">
        <v>1</v>
      </c>
      <c r="D835" s="2" t="s">
        <v>0</v>
      </c>
      <c r="E835" s="2" t="s">
        <v>9791</v>
      </c>
      <c r="F835" s="2" t="s">
        <v>9792</v>
      </c>
      <c r="G835" s="32">
        <v>3866</v>
      </c>
      <c r="H835" s="36">
        <v>3866</v>
      </c>
      <c r="I835" s="37" t="s">
        <v>1638</v>
      </c>
      <c r="J835" s="31" t="s">
        <v>1639</v>
      </c>
      <c r="K835" s="2">
        <v>0</v>
      </c>
      <c r="L835" s="2">
        <v>0</v>
      </c>
      <c r="M835" s="31">
        <v>100</v>
      </c>
      <c r="N835" s="2">
        <v>13</v>
      </c>
      <c r="O835" s="2">
        <v>0</v>
      </c>
      <c r="P835" s="2">
        <v>0</v>
      </c>
      <c r="Q835" s="31">
        <v>113</v>
      </c>
      <c r="S835" s="2" t="s">
        <v>1</v>
      </c>
      <c r="T835" t="str">
        <f>IF(Tabla2[[#This Row],[SERIE ]]="22SD004C","BODEGA",IF(Tabla2[[#This Row],[SERIE ]]="21DS000T","CASA MATRIZ","SUCURSAL"))</f>
        <v>SUCURSAL</v>
      </c>
    </row>
    <row r="836" spans="1:20" ht="15.75" hidden="1" thickBot="1" x14ac:dyDescent="0.3">
      <c r="A836" s="33" t="s">
        <v>8790</v>
      </c>
      <c r="B836" s="38">
        <v>45553</v>
      </c>
      <c r="C836" s="2" t="s">
        <v>1</v>
      </c>
      <c r="D836" s="2" t="s">
        <v>0</v>
      </c>
      <c r="E836" s="2" t="s">
        <v>9791</v>
      </c>
      <c r="F836" s="2" t="s">
        <v>9792</v>
      </c>
      <c r="G836" s="32">
        <v>3865</v>
      </c>
      <c r="H836" s="36">
        <v>3865</v>
      </c>
      <c r="I836" s="37" t="s">
        <v>42</v>
      </c>
      <c r="J836" s="31" t="s">
        <v>3310</v>
      </c>
      <c r="K836" s="2">
        <v>0</v>
      </c>
      <c r="L836" s="2">
        <v>0</v>
      </c>
      <c r="M836" s="31">
        <v>21.73</v>
      </c>
      <c r="N836" s="2">
        <v>2.8249</v>
      </c>
      <c r="O836" s="2">
        <v>0</v>
      </c>
      <c r="P836" s="2">
        <v>0</v>
      </c>
      <c r="Q836" s="31">
        <v>24.5549</v>
      </c>
      <c r="S836" s="2" t="s">
        <v>1</v>
      </c>
      <c r="T836" t="str">
        <f>IF(Tabla2[[#This Row],[SERIE ]]="22SD004C","BODEGA",IF(Tabla2[[#This Row],[SERIE ]]="21DS000T","CASA MATRIZ","SUCURSAL"))</f>
        <v>SUCURSAL</v>
      </c>
    </row>
    <row r="837" spans="1:20" ht="15.75" hidden="1" thickBot="1" x14ac:dyDescent="0.3">
      <c r="A837" s="33" t="s">
        <v>8790</v>
      </c>
      <c r="B837" s="38">
        <v>45553</v>
      </c>
      <c r="C837" s="2" t="s">
        <v>1</v>
      </c>
      <c r="D837" s="2" t="s">
        <v>0</v>
      </c>
      <c r="E837" s="2" t="s">
        <v>9791</v>
      </c>
      <c r="F837" s="2" t="s">
        <v>9792</v>
      </c>
      <c r="G837" s="32">
        <v>3864</v>
      </c>
      <c r="H837" s="36">
        <v>3864</v>
      </c>
      <c r="I837" s="37" t="s">
        <v>7473</v>
      </c>
      <c r="J837" s="31" t="s">
        <v>7472</v>
      </c>
      <c r="K837" s="2">
        <v>0</v>
      </c>
      <c r="L837" s="2">
        <v>0</v>
      </c>
      <c r="M837" s="31">
        <v>0</v>
      </c>
      <c r="N837" s="2">
        <v>0</v>
      </c>
      <c r="O837" s="2">
        <v>0</v>
      </c>
      <c r="P837" s="2">
        <v>0</v>
      </c>
      <c r="Q837" s="31">
        <v>0</v>
      </c>
      <c r="S837" s="2" t="s">
        <v>1</v>
      </c>
      <c r="T837" t="str">
        <f>IF(Tabla2[[#This Row],[SERIE ]]="22SD004C","BODEGA",IF(Tabla2[[#This Row],[SERIE ]]="21DS000T","CASA MATRIZ","SUCURSAL"))</f>
        <v>SUCURSAL</v>
      </c>
    </row>
    <row r="838" spans="1:20" ht="15.75" hidden="1" thickBot="1" x14ac:dyDescent="0.3">
      <c r="A838" s="33" t="s">
        <v>8790</v>
      </c>
      <c r="B838" s="38">
        <v>45553</v>
      </c>
      <c r="C838" s="2" t="s">
        <v>1</v>
      </c>
      <c r="D838" s="2" t="s">
        <v>0</v>
      </c>
      <c r="E838" s="2" t="s">
        <v>9791</v>
      </c>
      <c r="F838" s="2" t="s">
        <v>9792</v>
      </c>
      <c r="G838" s="32">
        <v>3863</v>
      </c>
      <c r="H838" s="36">
        <v>3863</v>
      </c>
      <c r="I838" s="37" t="s">
        <v>46</v>
      </c>
      <c r="J838" s="31" t="s">
        <v>6010</v>
      </c>
      <c r="K838" s="2">
        <v>0</v>
      </c>
      <c r="L838" s="2">
        <v>0</v>
      </c>
      <c r="M838" s="31">
        <v>16</v>
      </c>
      <c r="N838" s="2">
        <v>2.08</v>
      </c>
      <c r="O838" s="2">
        <v>0</v>
      </c>
      <c r="P838" s="2">
        <v>0</v>
      </c>
      <c r="Q838" s="31">
        <v>18.079999999999998</v>
      </c>
      <c r="S838" s="2" t="s">
        <v>1</v>
      </c>
      <c r="T838" t="str">
        <f>IF(Tabla2[[#This Row],[SERIE ]]="22SD004C","BODEGA",IF(Tabla2[[#This Row],[SERIE ]]="21DS000T","CASA MATRIZ","SUCURSAL"))</f>
        <v>SUCURSAL</v>
      </c>
    </row>
    <row r="839" spans="1:20" ht="15.75" hidden="1" thickBot="1" x14ac:dyDescent="0.3">
      <c r="A839" s="33" t="s">
        <v>8790</v>
      </c>
      <c r="B839" s="38">
        <v>45553</v>
      </c>
      <c r="C839" s="2" t="s">
        <v>1</v>
      </c>
      <c r="D839" s="2" t="s">
        <v>0</v>
      </c>
      <c r="E839" s="2" t="s">
        <v>9791</v>
      </c>
      <c r="F839" s="2" t="s">
        <v>9792</v>
      </c>
      <c r="G839" s="32">
        <v>3862</v>
      </c>
      <c r="H839" s="36">
        <v>3862</v>
      </c>
      <c r="I839" s="37" t="s">
        <v>10965</v>
      </c>
      <c r="J839" s="31" t="s">
        <v>10966</v>
      </c>
      <c r="K839" s="2">
        <v>0</v>
      </c>
      <c r="L839" s="2">
        <v>0</v>
      </c>
      <c r="M839" s="31">
        <v>35</v>
      </c>
      <c r="N839" s="2">
        <v>4.55</v>
      </c>
      <c r="O839" s="2">
        <v>0</v>
      </c>
      <c r="P839" s="2">
        <v>0</v>
      </c>
      <c r="Q839" s="31">
        <v>39.549999999999997</v>
      </c>
      <c r="S839" s="2" t="s">
        <v>1</v>
      </c>
      <c r="T839" t="str">
        <f>IF(Tabla2[[#This Row],[SERIE ]]="22SD004C","BODEGA",IF(Tabla2[[#This Row],[SERIE ]]="21DS000T","CASA MATRIZ","SUCURSAL"))</f>
        <v>SUCURSAL</v>
      </c>
    </row>
    <row r="840" spans="1:20" ht="15.75" hidden="1" thickBot="1" x14ac:dyDescent="0.3">
      <c r="A840" s="33" t="s">
        <v>8790</v>
      </c>
      <c r="B840" s="38">
        <v>45553</v>
      </c>
      <c r="C840" s="2" t="s">
        <v>1</v>
      </c>
      <c r="D840" s="2" t="s">
        <v>0</v>
      </c>
      <c r="E840" s="2" t="s">
        <v>9791</v>
      </c>
      <c r="F840" s="2" t="s">
        <v>9792</v>
      </c>
      <c r="G840" s="32">
        <v>3861</v>
      </c>
      <c r="H840" s="36">
        <v>3861</v>
      </c>
      <c r="I840" s="37" t="s">
        <v>6658</v>
      </c>
      <c r="J840" s="31" t="s">
        <v>6659</v>
      </c>
      <c r="K840" s="2">
        <v>0</v>
      </c>
      <c r="L840" s="2">
        <v>0</v>
      </c>
      <c r="M840" s="31">
        <v>15</v>
      </c>
      <c r="N840" s="2">
        <v>1.9500000000000002</v>
      </c>
      <c r="O840" s="2">
        <v>0</v>
      </c>
      <c r="P840" s="2">
        <v>0</v>
      </c>
      <c r="Q840" s="31">
        <v>16.95</v>
      </c>
      <c r="S840" s="2" t="s">
        <v>1</v>
      </c>
      <c r="T840" t="str">
        <f>IF(Tabla2[[#This Row],[SERIE ]]="22SD004C","BODEGA",IF(Tabla2[[#This Row],[SERIE ]]="21DS000T","CASA MATRIZ","SUCURSAL"))</f>
        <v>SUCURSAL</v>
      </c>
    </row>
    <row r="841" spans="1:20" ht="15.75" hidden="1" thickBot="1" x14ac:dyDescent="0.3">
      <c r="A841" s="33" t="s">
        <v>8790</v>
      </c>
      <c r="B841" s="38">
        <v>45553</v>
      </c>
      <c r="C841" s="2" t="s">
        <v>1</v>
      </c>
      <c r="D841" s="2" t="s">
        <v>0</v>
      </c>
      <c r="E841" s="2" t="s">
        <v>9791</v>
      </c>
      <c r="F841" s="2" t="s">
        <v>9792</v>
      </c>
      <c r="G841" s="32">
        <v>3860</v>
      </c>
      <c r="H841" s="36">
        <v>3860</v>
      </c>
      <c r="I841" s="37" t="s">
        <v>9824</v>
      </c>
      <c r="J841" s="31" t="s">
        <v>9825</v>
      </c>
      <c r="K841" s="2">
        <v>0</v>
      </c>
      <c r="L841" s="2">
        <v>0</v>
      </c>
      <c r="M841" s="31">
        <v>22.26</v>
      </c>
      <c r="N841" s="2">
        <v>2.8938000000000001</v>
      </c>
      <c r="O841" s="2">
        <v>0</v>
      </c>
      <c r="P841" s="2">
        <v>0</v>
      </c>
      <c r="Q841" s="31">
        <v>25.1538</v>
      </c>
      <c r="S841" s="2" t="s">
        <v>1</v>
      </c>
      <c r="T841" t="str">
        <f>IF(Tabla2[[#This Row],[SERIE ]]="22SD004C","BODEGA",IF(Tabla2[[#This Row],[SERIE ]]="21DS000T","CASA MATRIZ","SUCURSAL"))</f>
        <v>SUCURSAL</v>
      </c>
    </row>
    <row r="842" spans="1:20" ht="15.75" hidden="1" thickBot="1" x14ac:dyDescent="0.3">
      <c r="A842" s="33" t="s">
        <v>8790</v>
      </c>
      <c r="B842" s="38">
        <v>45553</v>
      </c>
      <c r="C842" s="2" t="s">
        <v>1</v>
      </c>
      <c r="D842" s="2" t="s">
        <v>0</v>
      </c>
      <c r="E842" s="2" t="s">
        <v>9791</v>
      </c>
      <c r="F842" s="2" t="s">
        <v>9792</v>
      </c>
      <c r="G842" s="32">
        <v>3859</v>
      </c>
      <c r="H842" s="36">
        <v>3859</v>
      </c>
      <c r="I842" s="37" t="s">
        <v>10963</v>
      </c>
      <c r="J842" s="31" t="s">
        <v>10964</v>
      </c>
      <c r="K842" s="2">
        <v>0</v>
      </c>
      <c r="L842" s="2">
        <v>0</v>
      </c>
      <c r="M842" s="31">
        <v>44.25</v>
      </c>
      <c r="N842" s="2">
        <v>5.7525000000000004</v>
      </c>
      <c r="O842" s="2">
        <v>0</v>
      </c>
      <c r="P842" s="2">
        <v>0</v>
      </c>
      <c r="Q842" s="31">
        <v>50.002499999999998</v>
      </c>
      <c r="S842" s="2" t="s">
        <v>1</v>
      </c>
      <c r="T842" t="str">
        <f>IF(Tabla2[[#This Row],[SERIE ]]="22SD004C","BODEGA",IF(Tabla2[[#This Row],[SERIE ]]="21DS000T","CASA MATRIZ","SUCURSAL"))</f>
        <v>SUCURSAL</v>
      </c>
    </row>
    <row r="843" spans="1:20" ht="15.75" hidden="1" thickBot="1" x14ac:dyDescent="0.3">
      <c r="A843" s="33" t="s">
        <v>8790</v>
      </c>
      <c r="B843" s="38">
        <v>45553</v>
      </c>
      <c r="C843" s="2" t="s">
        <v>1</v>
      </c>
      <c r="D843" s="2" t="s">
        <v>0</v>
      </c>
      <c r="E843" s="2" t="s">
        <v>9791</v>
      </c>
      <c r="F843" s="2" t="s">
        <v>9792</v>
      </c>
      <c r="G843" s="32">
        <v>3858</v>
      </c>
      <c r="H843" s="36">
        <v>3858</v>
      </c>
      <c r="I843" s="37" t="s">
        <v>49</v>
      </c>
      <c r="J843" s="31" t="s">
        <v>2228</v>
      </c>
      <c r="K843" s="2">
        <v>0</v>
      </c>
      <c r="L843" s="2">
        <v>0</v>
      </c>
      <c r="M843" s="31">
        <v>450</v>
      </c>
      <c r="N843" s="2">
        <v>58.5</v>
      </c>
      <c r="O843" s="2">
        <v>0</v>
      </c>
      <c r="P843" s="2">
        <v>0</v>
      </c>
      <c r="Q843" s="31">
        <v>508.5</v>
      </c>
      <c r="S843" s="2" t="s">
        <v>1</v>
      </c>
      <c r="T843" t="str">
        <f>IF(Tabla2[[#This Row],[SERIE ]]="22SD004C","BODEGA",IF(Tabla2[[#This Row],[SERIE ]]="21DS000T","CASA MATRIZ","SUCURSAL"))</f>
        <v>SUCURSAL</v>
      </c>
    </row>
    <row r="844" spans="1:20" ht="15.75" hidden="1" thickBot="1" x14ac:dyDescent="0.3">
      <c r="A844" s="33" t="s">
        <v>8790</v>
      </c>
      <c r="B844" s="38">
        <v>45552</v>
      </c>
      <c r="C844" s="2" t="s">
        <v>1</v>
      </c>
      <c r="D844" s="2" t="s">
        <v>0</v>
      </c>
      <c r="E844" s="2" t="s">
        <v>9791</v>
      </c>
      <c r="F844" s="2" t="s">
        <v>9792</v>
      </c>
      <c r="G844" s="32">
        <v>3857</v>
      </c>
      <c r="H844" s="36">
        <v>3857</v>
      </c>
      <c r="I844" s="37" t="s">
        <v>9858</v>
      </c>
      <c r="J844" s="31" t="s">
        <v>9859</v>
      </c>
      <c r="K844" s="2">
        <v>0</v>
      </c>
      <c r="L844" s="2">
        <v>0</v>
      </c>
      <c r="M844" s="31">
        <v>77.430000000000007</v>
      </c>
      <c r="N844" s="2">
        <v>10.065900000000001</v>
      </c>
      <c r="O844" s="2">
        <v>0</v>
      </c>
      <c r="P844" s="2">
        <v>0</v>
      </c>
      <c r="Q844" s="31">
        <v>87.495900000000006</v>
      </c>
      <c r="S844" s="2" t="s">
        <v>1</v>
      </c>
      <c r="T844" t="str">
        <f>IF(Tabla2[[#This Row],[SERIE ]]="22SD004C","BODEGA",IF(Tabla2[[#This Row],[SERIE ]]="21DS000T","CASA MATRIZ","SUCURSAL"))</f>
        <v>SUCURSAL</v>
      </c>
    </row>
    <row r="845" spans="1:20" ht="15.75" hidden="1" thickBot="1" x14ac:dyDescent="0.3">
      <c r="A845" s="33" t="s">
        <v>8790</v>
      </c>
      <c r="B845" s="38">
        <v>45552</v>
      </c>
      <c r="C845" s="2" t="s">
        <v>1</v>
      </c>
      <c r="D845" s="2" t="s">
        <v>0</v>
      </c>
      <c r="E845" s="2" t="s">
        <v>9791</v>
      </c>
      <c r="F845" s="2" t="s">
        <v>9792</v>
      </c>
      <c r="G845" s="32">
        <v>3856</v>
      </c>
      <c r="H845" s="36">
        <v>3856</v>
      </c>
      <c r="I845" s="37" t="s">
        <v>9858</v>
      </c>
      <c r="J845" s="31" t="s">
        <v>9859</v>
      </c>
      <c r="K845" s="2">
        <v>0</v>
      </c>
      <c r="L845" s="2">
        <v>0</v>
      </c>
      <c r="M845" s="31">
        <v>114</v>
      </c>
      <c r="N845" s="2">
        <v>14.82</v>
      </c>
      <c r="O845" s="2">
        <v>0</v>
      </c>
      <c r="P845" s="2">
        <v>0</v>
      </c>
      <c r="Q845" s="31">
        <v>128.82</v>
      </c>
      <c r="S845" s="2" t="s">
        <v>1</v>
      </c>
      <c r="T845" t="str">
        <f>IF(Tabla2[[#This Row],[SERIE ]]="22SD004C","BODEGA",IF(Tabla2[[#This Row],[SERIE ]]="21DS000T","CASA MATRIZ","SUCURSAL"))</f>
        <v>SUCURSAL</v>
      </c>
    </row>
    <row r="846" spans="1:20" ht="15.75" hidden="1" thickBot="1" x14ac:dyDescent="0.3">
      <c r="A846" s="33" t="s">
        <v>8790</v>
      </c>
      <c r="B846" s="38">
        <v>45552</v>
      </c>
      <c r="C846" s="2" t="s">
        <v>1</v>
      </c>
      <c r="D846" s="2" t="s">
        <v>0</v>
      </c>
      <c r="E846" s="2" t="s">
        <v>9791</v>
      </c>
      <c r="F846" s="2" t="s">
        <v>9792</v>
      </c>
      <c r="G846" s="32">
        <v>3855</v>
      </c>
      <c r="H846" s="36">
        <v>3855</v>
      </c>
      <c r="I846" s="37" t="s">
        <v>9961</v>
      </c>
      <c r="J846" s="31" t="s">
        <v>9944</v>
      </c>
      <c r="K846" s="2">
        <v>0</v>
      </c>
      <c r="L846" s="2">
        <v>0</v>
      </c>
      <c r="M846" s="31">
        <v>26.55</v>
      </c>
      <c r="N846" s="2">
        <v>3.4515000000000002</v>
      </c>
      <c r="O846" s="2">
        <v>0</v>
      </c>
      <c r="P846" s="2">
        <v>0</v>
      </c>
      <c r="Q846" s="31">
        <v>30.0015</v>
      </c>
      <c r="S846" s="2" t="s">
        <v>1</v>
      </c>
      <c r="T846" t="str">
        <f>IF(Tabla2[[#This Row],[SERIE ]]="22SD004C","BODEGA",IF(Tabla2[[#This Row],[SERIE ]]="21DS000T","CASA MATRIZ","SUCURSAL"))</f>
        <v>SUCURSAL</v>
      </c>
    </row>
    <row r="847" spans="1:20" ht="15.75" hidden="1" thickBot="1" x14ac:dyDescent="0.3">
      <c r="A847" s="33" t="s">
        <v>8790</v>
      </c>
      <c r="B847" s="38">
        <v>45552</v>
      </c>
      <c r="C847" s="2" t="s">
        <v>1</v>
      </c>
      <c r="D847" s="2" t="s">
        <v>0</v>
      </c>
      <c r="E847" s="2" t="s">
        <v>9791</v>
      </c>
      <c r="F847" s="2" t="s">
        <v>9792</v>
      </c>
      <c r="G847" s="32">
        <v>3854</v>
      </c>
      <c r="H847" s="36">
        <v>3854</v>
      </c>
      <c r="I847" s="37" t="s">
        <v>9961</v>
      </c>
      <c r="J847" s="31" t="s">
        <v>9944</v>
      </c>
      <c r="K847" s="2">
        <v>0</v>
      </c>
      <c r="L847" s="2">
        <v>0</v>
      </c>
      <c r="M847" s="31">
        <v>35.4</v>
      </c>
      <c r="N847" s="2">
        <v>4.6020000000000003</v>
      </c>
      <c r="O847" s="2">
        <v>0</v>
      </c>
      <c r="P847" s="2">
        <v>0</v>
      </c>
      <c r="Q847" s="31">
        <v>40.001999999999995</v>
      </c>
      <c r="S847" s="2" t="s">
        <v>1</v>
      </c>
      <c r="T847" t="str">
        <f>IF(Tabla2[[#This Row],[SERIE ]]="22SD004C","BODEGA",IF(Tabla2[[#This Row],[SERIE ]]="21DS000T","CASA MATRIZ","SUCURSAL"))</f>
        <v>SUCURSAL</v>
      </c>
    </row>
    <row r="848" spans="1:20" ht="15.75" hidden="1" thickBot="1" x14ac:dyDescent="0.3">
      <c r="A848" s="33" t="s">
        <v>8790</v>
      </c>
      <c r="B848" s="38">
        <v>45552</v>
      </c>
      <c r="C848" s="2" t="s">
        <v>1</v>
      </c>
      <c r="D848" s="2" t="s">
        <v>0</v>
      </c>
      <c r="E848" s="2" t="s">
        <v>9791</v>
      </c>
      <c r="F848" s="2" t="s">
        <v>9792</v>
      </c>
      <c r="G848" s="32">
        <v>3853</v>
      </c>
      <c r="H848" s="36">
        <v>3853</v>
      </c>
      <c r="I848" s="37" t="s">
        <v>46</v>
      </c>
      <c r="J848" s="31" t="s">
        <v>6010</v>
      </c>
      <c r="K848" s="2">
        <v>0</v>
      </c>
      <c r="L848" s="2">
        <v>0</v>
      </c>
      <c r="M848" s="31">
        <v>53.1</v>
      </c>
      <c r="N848" s="2">
        <v>6.9030000000000005</v>
      </c>
      <c r="O848" s="2">
        <v>0</v>
      </c>
      <c r="P848" s="2">
        <v>0</v>
      </c>
      <c r="Q848" s="31">
        <v>60.003</v>
      </c>
      <c r="S848" s="2" t="s">
        <v>1</v>
      </c>
      <c r="T848" t="str">
        <f>IF(Tabla2[[#This Row],[SERIE ]]="22SD004C","BODEGA",IF(Tabla2[[#This Row],[SERIE ]]="21DS000T","CASA MATRIZ","SUCURSAL"))</f>
        <v>SUCURSAL</v>
      </c>
    </row>
    <row r="849" spans="1:20" ht="15.75" hidden="1" thickBot="1" x14ac:dyDescent="0.3">
      <c r="A849" s="33" t="s">
        <v>8790</v>
      </c>
      <c r="B849" s="38">
        <v>45552</v>
      </c>
      <c r="C849" s="2" t="s">
        <v>1</v>
      </c>
      <c r="D849" s="2" t="s">
        <v>0</v>
      </c>
      <c r="E849" s="2" t="s">
        <v>9791</v>
      </c>
      <c r="F849" s="2" t="s">
        <v>9792</v>
      </c>
      <c r="G849" s="32">
        <v>3852</v>
      </c>
      <c r="H849" s="36">
        <v>3852</v>
      </c>
      <c r="I849" s="37" t="s">
        <v>40</v>
      </c>
      <c r="J849" s="31" t="s">
        <v>2515</v>
      </c>
      <c r="K849" s="2">
        <v>0</v>
      </c>
      <c r="L849" s="2">
        <v>0</v>
      </c>
      <c r="M849" s="31">
        <v>32</v>
      </c>
      <c r="N849" s="2">
        <v>4.16</v>
      </c>
      <c r="O849" s="2">
        <v>0</v>
      </c>
      <c r="P849" s="2">
        <v>0</v>
      </c>
      <c r="Q849" s="31">
        <v>36.159999999999997</v>
      </c>
      <c r="S849" s="2" t="s">
        <v>1</v>
      </c>
      <c r="T849" t="str">
        <f>IF(Tabla2[[#This Row],[SERIE ]]="22SD004C","BODEGA",IF(Tabla2[[#This Row],[SERIE ]]="21DS000T","CASA MATRIZ","SUCURSAL"))</f>
        <v>SUCURSAL</v>
      </c>
    </row>
    <row r="850" spans="1:20" ht="15.75" hidden="1" thickBot="1" x14ac:dyDescent="0.3">
      <c r="A850" s="33" t="s">
        <v>8790</v>
      </c>
      <c r="B850" s="38">
        <v>45552</v>
      </c>
      <c r="C850" s="2" t="s">
        <v>1</v>
      </c>
      <c r="D850" s="2" t="s">
        <v>0</v>
      </c>
      <c r="E850" s="2" t="s">
        <v>9791</v>
      </c>
      <c r="F850" s="2" t="s">
        <v>9792</v>
      </c>
      <c r="G850" s="32">
        <v>3851</v>
      </c>
      <c r="H850" s="36">
        <v>3851</v>
      </c>
      <c r="I850" s="37" t="s">
        <v>9818</v>
      </c>
      <c r="J850" s="31" t="s">
        <v>9819</v>
      </c>
      <c r="K850" s="2">
        <v>0</v>
      </c>
      <c r="L850" s="2">
        <v>0</v>
      </c>
      <c r="M850" s="31">
        <v>9.51</v>
      </c>
      <c r="N850" s="2">
        <v>1.2363</v>
      </c>
      <c r="O850" s="2">
        <v>0</v>
      </c>
      <c r="P850" s="2">
        <v>0</v>
      </c>
      <c r="Q850" s="31">
        <v>10.7463</v>
      </c>
      <c r="S850" s="2" t="s">
        <v>1</v>
      </c>
      <c r="T850" t="str">
        <f>IF(Tabla2[[#This Row],[SERIE ]]="22SD004C","BODEGA",IF(Tabla2[[#This Row],[SERIE ]]="21DS000T","CASA MATRIZ","SUCURSAL"))</f>
        <v>SUCURSAL</v>
      </c>
    </row>
    <row r="851" spans="1:20" ht="15.75" hidden="1" thickBot="1" x14ac:dyDescent="0.3">
      <c r="A851" s="33" t="s">
        <v>8790</v>
      </c>
      <c r="B851" s="38">
        <v>45552</v>
      </c>
      <c r="C851" s="2" t="s">
        <v>1</v>
      </c>
      <c r="D851" s="2" t="s">
        <v>0</v>
      </c>
      <c r="E851" s="2" t="s">
        <v>9791</v>
      </c>
      <c r="F851" s="2" t="s">
        <v>9792</v>
      </c>
      <c r="G851" s="32">
        <v>3850</v>
      </c>
      <c r="H851" s="36">
        <v>3850</v>
      </c>
      <c r="I851" s="37" t="s">
        <v>9818</v>
      </c>
      <c r="J851" s="31" t="s">
        <v>9819</v>
      </c>
      <c r="K851" s="2">
        <v>0</v>
      </c>
      <c r="L851" s="2">
        <v>0</v>
      </c>
      <c r="M851" s="31">
        <v>23.32</v>
      </c>
      <c r="N851" s="2">
        <v>3.0316000000000001</v>
      </c>
      <c r="O851" s="2">
        <v>0</v>
      </c>
      <c r="P851" s="2">
        <v>0</v>
      </c>
      <c r="Q851" s="31">
        <v>26.351600000000001</v>
      </c>
      <c r="S851" s="2" t="s">
        <v>1</v>
      </c>
      <c r="T851" t="str">
        <f>IF(Tabla2[[#This Row],[SERIE ]]="22SD004C","BODEGA",IF(Tabla2[[#This Row],[SERIE ]]="21DS000T","CASA MATRIZ","SUCURSAL"))</f>
        <v>SUCURSAL</v>
      </c>
    </row>
    <row r="852" spans="1:20" ht="15.75" hidden="1" thickBot="1" x14ac:dyDescent="0.3">
      <c r="A852" s="33" t="s">
        <v>8790</v>
      </c>
      <c r="B852" s="38">
        <v>45552</v>
      </c>
      <c r="C852" s="2" t="s">
        <v>1</v>
      </c>
      <c r="D852" s="2" t="s">
        <v>0</v>
      </c>
      <c r="E852" s="2" t="s">
        <v>9791</v>
      </c>
      <c r="F852" s="2" t="s">
        <v>9792</v>
      </c>
      <c r="G852" s="32">
        <v>3849</v>
      </c>
      <c r="H852" s="36">
        <v>3849</v>
      </c>
      <c r="I852" s="37" t="s">
        <v>9818</v>
      </c>
      <c r="J852" s="31" t="s">
        <v>9819</v>
      </c>
      <c r="K852" s="2">
        <v>0</v>
      </c>
      <c r="L852" s="2">
        <v>0</v>
      </c>
      <c r="M852" s="31">
        <v>15.93</v>
      </c>
      <c r="N852" s="2">
        <v>2.0709</v>
      </c>
      <c r="O852" s="2">
        <v>0</v>
      </c>
      <c r="P852" s="2">
        <v>0</v>
      </c>
      <c r="Q852" s="31">
        <v>18.000900000000001</v>
      </c>
      <c r="S852" s="2" t="s">
        <v>1</v>
      </c>
      <c r="T852" t="str">
        <f>IF(Tabla2[[#This Row],[SERIE ]]="22SD004C","BODEGA",IF(Tabla2[[#This Row],[SERIE ]]="21DS000T","CASA MATRIZ","SUCURSAL"))</f>
        <v>SUCURSAL</v>
      </c>
    </row>
    <row r="853" spans="1:20" ht="15.75" hidden="1" thickBot="1" x14ac:dyDescent="0.3">
      <c r="A853" s="33" t="s">
        <v>8790</v>
      </c>
      <c r="B853" s="38">
        <v>45552</v>
      </c>
      <c r="C853" s="2" t="s">
        <v>1</v>
      </c>
      <c r="D853" s="2" t="s">
        <v>0</v>
      </c>
      <c r="E853" s="2" t="s">
        <v>9791</v>
      </c>
      <c r="F853" s="2" t="s">
        <v>9792</v>
      </c>
      <c r="G853" s="32">
        <v>3848</v>
      </c>
      <c r="H853" s="36">
        <v>3848</v>
      </c>
      <c r="I853" s="37" t="s">
        <v>9818</v>
      </c>
      <c r="J853" s="31" t="s">
        <v>9819</v>
      </c>
      <c r="K853" s="2">
        <v>0</v>
      </c>
      <c r="L853" s="2">
        <v>0</v>
      </c>
      <c r="M853" s="31">
        <v>200</v>
      </c>
      <c r="N853" s="2">
        <v>26</v>
      </c>
      <c r="O853" s="2">
        <v>0</v>
      </c>
      <c r="P853" s="2">
        <v>0</v>
      </c>
      <c r="Q853" s="31">
        <v>226</v>
      </c>
      <c r="S853" s="2" t="s">
        <v>1</v>
      </c>
      <c r="T853" t="str">
        <f>IF(Tabla2[[#This Row],[SERIE ]]="22SD004C","BODEGA",IF(Tabla2[[#This Row],[SERIE ]]="21DS000T","CASA MATRIZ","SUCURSAL"))</f>
        <v>SUCURSAL</v>
      </c>
    </row>
    <row r="854" spans="1:20" ht="15.75" hidden="1" thickBot="1" x14ac:dyDescent="0.3">
      <c r="A854" s="33" t="s">
        <v>8790</v>
      </c>
      <c r="B854" s="38">
        <v>45552</v>
      </c>
      <c r="C854" s="2" t="s">
        <v>1</v>
      </c>
      <c r="D854" s="2" t="s">
        <v>0</v>
      </c>
      <c r="E854" s="2" t="s">
        <v>9791</v>
      </c>
      <c r="F854" s="2" t="s">
        <v>9792</v>
      </c>
      <c r="G854" s="32">
        <v>3847</v>
      </c>
      <c r="H854" s="36">
        <v>3847</v>
      </c>
      <c r="I854" s="37" t="s">
        <v>10961</v>
      </c>
      <c r="J854" s="31" t="s">
        <v>10962</v>
      </c>
      <c r="K854" s="2">
        <v>0</v>
      </c>
      <c r="L854" s="2">
        <v>0</v>
      </c>
      <c r="M854" s="31">
        <v>120</v>
      </c>
      <c r="N854" s="2">
        <v>15.600000000000001</v>
      </c>
      <c r="O854" s="2">
        <v>0</v>
      </c>
      <c r="P854" s="2">
        <v>0</v>
      </c>
      <c r="Q854" s="31">
        <v>135.6</v>
      </c>
      <c r="S854" s="2" t="s">
        <v>1</v>
      </c>
      <c r="T854" t="str">
        <f>IF(Tabla2[[#This Row],[SERIE ]]="22SD004C","BODEGA",IF(Tabla2[[#This Row],[SERIE ]]="21DS000T","CASA MATRIZ","SUCURSAL"))</f>
        <v>SUCURSAL</v>
      </c>
    </row>
    <row r="855" spans="1:20" ht="15.75" hidden="1" thickBot="1" x14ac:dyDescent="0.3">
      <c r="A855" s="33" t="s">
        <v>8790</v>
      </c>
      <c r="B855" s="38">
        <v>45551</v>
      </c>
      <c r="C855" s="2" t="s">
        <v>1</v>
      </c>
      <c r="D855" s="2" t="s">
        <v>0</v>
      </c>
      <c r="E855" s="2" t="s">
        <v>9791</v>
      </c>
      <c r="F855" s="2" t="s">
        <v>9792</v>
      </c>
      <c r="G855" s="32">
        <v>3846</v>
      </c>
      <c r="H855" s="36">
        <v>3846</v>
      </c>
      <c r="I855" s="37" t="s">
        <v>9824</v>
      </c>
      <c r="J855" s="31" t="s">
        <v>9825</v>
      </c>
      <c r="K855" s="2">
        <v>0</v>
      </c>
      <c r="L855" s="2">
        <v>0</v>
      </c>
      <c r="M855" s="31">
        <v>12.17</v>
      </c>
      <c r="N855" s="2">
        <v>1.5821000000000001</v>
      </c>
      <c r="O855" s="2">
        <v>0</v>
      </c>
      <c r="P855" s="2">
        <v>0</v>
      </c>
      <c r="Q855" s="31">
        <v>13.7521</v>
      </c>
      <c r="S855" s="2" t="s">
        <v>1</v>
      </c>
      <c r="T855" t="str">
        <f>IF(Tabla2[[#This Row],[SERIE ]]="22SD004C","BODEGA",IF(Tabla2[[#This Row],[SERIE ]]="21DS000T","CASA MATRIZ","SUCURSAL"))</f>
        <v>SUCURSAL</v>
      </c>
    </row>
    <row r="856" spans="1:20" ht="15.75" hidden="1" thickBot="1" x14ac:dyDescent="0.3">
      <c r="A856" s="33" t="s">
        <v>8790</v>
      </c>
      <c r="B856" s="38">
        <v>45551</v>
      </c>
      <c r="C856" s="2" t="s">
        <v>1</v>
      </c>
      <c r="D856" s="2" t="s">
        <v>0</v>
      </c>
      <c r="E856" s="2" t="s">
        <v>9791</v>
      </c>
      <c r="F856" s="2" t="s">
        <v>9792</v>
      </c>
      <c r="G856" s="32">
        <v>3845</v>
      </c>
      <c r="H856" s="36">
        <v>3845</v>
      </c>
      <c r="I856" s="37" t="s">
        <v>46</v>
      </c>
      <c r="J856" s="31" t="s">
        <v>6010</v>
      </c>
      <c r="K856" s="2">
        <v>0</v>
      </c>
      <c r="L856" s="2">
        <v>0</v>
      </c>
      <c r="M856" s="31">
        <v>80</v>
      </c>
      <c r="N856" s="2">
        <v>10.4</v>
      </c>
      <c r="O856" s="2">
        <v>0</v>
      </c>
      <c r="P856" s="2">
        <v>0</v>
      </c>
      <c r="Q856" s="31">
        <v>90.4</v>
      </c>
      <c r="S856" s="2" t="s">
        <v>1</v>
      </c>
      <c r="T856" t="str">
        <f>IF(Tabla2[[#This Row],[SERIE ]]="22SD004C","BODEGA",IF(Tabla2[[#This Row],[SERIE ]]="21DS000T","CASA MATRIZ","SUCURSAL"))</f>
        <v>SUCURSAL</v>
      </c>
    </row>
    <row r="857" spans="1:20" ht="15.75" hidden="1" thickBot="1" x14ac:dyDescent="0.3">
      <c r="A857" s="33" t="s">
        <v>8790</v>
      </c>
      <c r="B857" s="38">
        <v>45551</v>
      </c>
      <c r="C857" s="2" t="s">
        <v>1</v>
      </c>
      <c r="D857" s="2" t="s">
        <v>0</v>
      </c>
      <c r="E857" s="2" t="s">
        <v>9791</v>
      </c>
      <c r="F857" s="2" t="s">
        <v>9792</v>
      </c>
      <c r="G857" s="32">
        <v>3844</v>
      </c>
      <c r="H857" s="36">
        <v>3844</v>
      </c>
      <c r="I857" s="37" t="s">
        <v>10595</v>
      </c>
      <c r="J857" s="31" t="s">
        <v>10801</v>
      </c>
      <c r="K857" s="2">
        <v>0</v>
      </c>
      <c r="L857" s="2">
        <v>0</v>
      </c>
      <c r="M857" s="31">
        <v>30</v>
      </c>
      <c r="N857" s="2">
        <v>3.9000000000000004</v>
      </c>
      <c r="O857" s="2">
        <v>0</v>
      </c>
      <c r="P857" s="2">
        <v>0</v>
      </c>
      <c r="Q857" s="31">
        <v>33.9</v>
      </c>
      <c r="S857" s="2" t="s">
        <v>1</v>
      </c>
      <c r="T857" t="str">
        <f>IF(Tabla2[[#This Row],[SERIE ]]="22SD004C","BODEGA",IF(Tabla2[[#This Row],[SERIE ]]="21DS000T","CASA MATRIZ","SUCURSAL"))</f>
        <v>SUCURSAL</v>
      </c>
    </row>
    <row r="858" spans="1:20" ht="15.75" hidden="1" thickBot="1" x14ac:dyDescent="0.3">
      <c r="A858" s="33" t="s">
        <v>8790</v>
      </c>
      <c r="B858" s="38">
        <v>45551</v>
      </c>
      <c r="C858" s="2" t="s">
        <v>1</v>
      </c>
      <c r="D858" s="2" t="s">
        <v>0</v>
      </c>
      <c r="E858" s="2" t="s">
        <v>9791</v>
      </c>
      <c r="F858" s="2" t="s">
        <v>9792</v>
      </c>
      <c r="G858" s="32">
        <v>3843</v>
      </c>
      <c r="H858" s="36">
        <v>3843</v>
      </c>
      <c r="I858" s="37" t="s">
        <v>9809</v>
      </c>
      <c r="J858" s="31" t="s">
        <v>9810</v>
      </c>
      <c r="K858" s="2">
        <v>0</v>
      </c>
      <c r="L858" s="2">
        <v>0</v>
      </c>
      <c r="M858" s="31">
        <v>30</v>
      </c>
      <c r="N858" s="2">
        <v>3.9000000000000004</v>
      </c>
      <c r="O858" s="2">
        <v>0</v>
      </c>
      <c r="P858" s="2">
        <v>0</v>
      </c>
      <c r="Q858" s="31">
        <v>33.9</v>
      </c>
      <c r="S858" s="2" t="s">
        <v>1</v>
      </c>
      <c r="T858" t="str">
        <f>IF(Tabla2[[#This Row],[SERIE ]]="22SD004C","BODEGA",IF(Tabla2[[#This Row],[SERIE ]]="21DS000T","CASA MATRIZ","SUCURSAL"))</f>
        <v>SUCURSAL</v>
      </c>
    </row>
    <row r="859" spans="1:20" ht="15.75" hidden="1" thickBot="1" x14ac:dyDescent="0.3">
      <c r="A859" s="33" t="s">
        <v>8790</v>
      </c>
      <c r="B859" s="38">
        <v>45551</v>
      </c>
      <c r="C859" s="2" t="s">
        <v>1</v>
      </c>
      <c r="D859" s="2" t="s">
        <v>0</v>
      </c>
      <c r="E859" s="2" t="s">
        <v>9791</v>
      </c>
      <c r="F859" s="2" t="s">
        <v>9792</v>
      </c>
      <c r="G859" s="32">
        <v>3842</v>
      </c>
      <c r="H859" s="36">
        <v>3842</v>
      </c>
      <c r="I859" s="37" t="s">
        <v>9809</v>
      </c>
      <c r="J859" s="31" t="s">
        <v>9810</v>
      </c>
      <c r="K859" s="2">
        <v>0</v>
      </c>
      <c r="L859" s="2">
        <v>0</v>
      </c>
      <c r="M859" s="31">
        <v>24.42</v>
      </c>
      <c r="N859" s="2">
        <v>3.1746000000000003</v>
      </c>
      <c r="O859" s="2">
        <v>0</v>
      </c>
      <c r="P859" s="2">
        <v>0</v>
      </c>
      <c r="Q859" s="31">
        <v>27.594600000000003</v>
      </c>
      <c r="S859" s="2" t="s">
        <v>1</v>
      </c>
      <c r="T859" t="str">
        <f>IF(Tabla2[[#This Row],[SERIE ]]="22SD004C","BODEGA",IF(Tabla2[[#This Row],[SERIE ]]="21DS000T","CASA MATRIZ","SUCURSAL"))</f>
        <v>SUCURSAL</v>
      </c>
    </row>
    <row r="860" spans="1:20" ht="15.75" hidden="1" thickBot="1" x14ac:dyDescent="0.3">
      <c r="A860" s="33" t="s">
        <v>8790</v>
      </c>
      <c r="B860" s="38">
        <v>45551</v>
      </c>
      <c r="C860" s="2" t="s">
        <v>1</v>
      </c>
      <c r="D860" s="2" t="s">
        <v>0</v>
      </c>
      <c r="E860" s="2" t="s">
        <v>9791</v>
      </c>
      <c r="F860" s="2" t="s">
        <v>9792</v>
      </c>
      <c r="G860" s="32">
        <v>3841</v>
      </c>
      <c r="H860" s="36">
        <v>3841</v>
      </c>
      <c r="I860" s="37" t="s">
        <v>7473</v>
      </c>
      <c r="J860" s="31" t="s">
        <v>7472</v>
      </c>
      <c r="K860" s="2">
        <v>0</v>
      </c>
      <c r="L860" s="2">
        <v>0</v>
      </c>
      <c r="M860" s="31">
        <v>0</v>
      </c>
      <c r="N860" s="2">
        <v>0</v>
      </c>
      <c r="O860" s="2">
        <v>0</v>
      </c>
      <c r="P860" s="2">
        <v>0</v>
      </c>
      <c r="Q860" s="31">
        <v>0</v>
      </c>
      <c r="S860" s="2" t="s">
        <v>1</v>
      </c>
      <c r="T860" t="str">
        <f>IF(Tabla2[[#This Row],[SERIE ]]="22SD004C","BODEGA",IF(Tabla2[[#This Row],[SERIE ]]="21DS000T","CASA MATRIZ","SUCURSAL"))</f>
        <v>SUCURSAL</v>
      </c>
    </row>
    <row r="861" spans="1:20" ht="15.75" hidden="1" thickBot="1" x14ac:dyDescent="0.3">
      <c r="A861" s="33" t="s">
        <v>8790</v>
      </c>
      <c r="B861" s="38">
        <v>45551</v>
      </c>
      <c r="C861" s="2" t="s">
        <v>1</v>
      </c>
      <c r="D861" s="2" t="s">
        <v>0</v>
      </c>
      <c r="E861" s="2" t="s">
        <v>9791</v>
      </c>
      <c r="F861" s="2" t="s">
        <v>9792</v>
      </c>
      <c r="G861" s="32">
        <v>3840</v>
      </c>
      <c r="H861" s="36">
        <v>3840</v>
      </c>
      <c r="I861" s="37" t="s">
        <v>5970</v>
      </c>
      <c r="J861" s="31" t="s">
        <v>5971</v>
      </c>
      <c r="K861" s="2">
        <v>0</v>
      </c>
      <c r="L861" s="2">
        <v>0</v>
      </c>
      <c r="M861" s="31">
        <v>19.47</v>
      </c>
      <c r="N861" s="2">
        <v>2.5310999999999999</v>
      </c>
      <c r="O861" s="2">
        <v>0</v>
      </c>
      <c r="P861" s="2">
        <v>0</v>
      </c>
      <c r="Q861" s="31">
        <v>22.001099999999997</v>
      </c>
      <c r="S861" s="2" t="s">
        <v>1</v>
      </c>
      <c r="T861" t="str">
        <f>IF(Tabla2[[#This Row],[SERIE ]]="22SD004C","BODEGA",IF(Tabla2[[#This Row],[SERIE ]]="21DS000T","CASA MATRIZ","SUCURSAL"))</f>
        <v>SUCURSAL</v>
      </c>
    </row>
    <row r="862" spans="1:20" ht="15.75" hidden="1" thickBot="1" x14ac:dyDescent="0.3">
      <c r="A862" s="33" t="s">
        <v>8790</v>
      </c>
      <c r="B862" s="38">
        <v>45551</v>
      </c>
      <c r="C862" s="2" t="s">
        <v>1</v>
      </c>
      <c r="D862" s="2" t="s">
        <v>0</v>
      </c>
      <c r="E862" s="2" t="s">
        <v>9791</v>
      </c>
      <c r="F862" s="2" t="s">
        <v>9792</v>
      </c>
      <c r="G862" s="32">
        <v>3839</v>
      </c>
      <c r="H862" s="36">
        <v>3839</v>
      </c>
      <c r="I862" s="37" t="s">
        <v>5970</v>
      </c>
      <c r="J862" s="31" t="s">
        <v>5971</v>
      </c>
      <c r="K862" s="2">
        <v>0</v>
      </c>
      <c r="L862" s="2">
        <v>0</v>
      </c>
      <c r="M862" s="31">
        <v>12.61</v>
      </c>
      <c r="N862" s="2">
        <v>1.6393</v>
      </c>
      <c r="O862" s="2">
        <v>0</v>
      </c>
      <c r="P862" s="2">
        <v>0</v>
      </c>
      <c r="Q862" s="31">
        <v>14.2493</v>
      </c>
      <c r="S862" s="2" t="s">
        <v>1</v>
      </c>
      <c r="T862" t="str">
        <f>IF(Tabla2[[#This Row],[SERIE ]]="22SD004C","BODEGA",IF(Tabla2[[#This Row],[SERIE ]]="21DS000T","CASA MATRIZ","SUCURSAL"))</f>
        <v>SUCURSAL</v>
      </c>
    </row>
    <row r="863" spans="1:20" ht="15.75" hidden="1" thickBot="1" x14ac:dyDescent="0.3">
      <c r="A863" s="33" t="s">
        <v>8790</v>
      </c>
      <c r="B863" s="38">
        <v>45551</v>
      </c>
      <c r="C863" s="2" t="s">
        <v>1</v>
      </c>
      <c r="D863" s="2" t="s">
        <v>0</v>
      </c>
      <c r="E863" s="2" t="s">
        <v>9791</v>
      </c>
      <c r="F863" s="2" t="s">
        <v>9792</v>
      </c>
      <c r="G863" s="32">
        <v>3838</v>
      </c>
      <c r="H863" s="36">
        <v>3838</v>
      </c>
      <c r="I863" s="37" t="s">
        <v>9868</v>
      </c>
      <c r="J863" s="31" t="s">
        <v>9826</v>
      </c>
      <c r="K863" s="2">
        <v>0</v>
      </c>
      <c r="L863" s="2">
        <v>0</v>
      </c>
      <c r="M863" s="31">
        <v>129.16999999999999</v>
      </c>
      <c r="N863" s="2">
        <v>16.792099999999998</v>
      </c>
      <c r="O863" s="2">
        <v>0</v>
      </c>
      <c r="P863" s="2">
        <v>0</v>
      </c>
      <c r="Q863" s="31">
        <v>145.96209999999999</v>
      </c>
      <c r="S863" s="2" t="s">
        <v>1</v>
      </c>
      <c r="T863" t="str">
        <f>IF(Tabla2[[#This Row],[SERIE ]]="22SD004C","BODEGA",IF(Tabla2[[#This Row],[SERIE ]]="21DS000T","CASA MATRIZ","SUCURSAL"))</f>
        <v>SUCURSAL</v>
      </c>
    </row>
    <row r="864" spans="1:20" ht="15.75" hidden="1" thickBot="1" x14ac:dyDescent="0.3">
      <c r="A864" s="33" t="s">
        <v>8790</v>
      </c>
      <c r="B864" s="38">
        <v>45551</v>
      </c>
      <c r="C864" s="2" t="s">
        <v>1</v>
      </c>
      <c r="D864" s="2" t="s">
        <v>0</v>
      </c>
      <c r="E864" s="2" t="s">
        <v>9791</v>
      </c>
      <c r="F864" s="2" t="s">
        <v>9792</v>
      </c>
      <c r="G864" s="32">
        <v>3837</v>
      </c>
      <c r="H864" s="36">
        <v>3837</v>
      </c>
      <c r="I864" s="37" t="s">
        <v>6816</v>
      </c>
      <c r="J864" s="31" t="s">
        <v>6817</v>
      </c>
      <c r="K864" s="2">
        <v>0</v>
      </c>
      <c r="L864" s="2">
        <v>0</v>
      </c>
      <c r="M864" s="31">
        <v>16.37</v>
      </c>
      <c r="N864" s="2">
        <v>2.1281000000000003</v>
      </c>
      <c r="O864" s="2">
        <v>0</v>
      </c>
      <c r="P864" s="2">
        <v>0</v>
      </c>
      <c r="Q864" s="31">
        <v>18.498100000000001</v>
      </c>
      <c r="S864" s="2" t="s">
        <v>1</v>
      </c>
      <c r="T864" t="str">
        <f>IF(Tabla2[[#This Row],[SERIE ]]="22SD004C","BODEGA",IF(Tabla2[[#This Row],[SERIE ]]="21DS000T","CASA MATRIZ","SUCURSAL"))</f>
        <v>SUCURSAL</v>
      </c>
    </row>
    <row r="865" spans="1:20" ht="15.75" hidden="1" thickBot="1" x14ac:dyDescent="0.3">
      <c r="A865" s="33" t="s">
        <v>8790</v>
      </c>
      <c r="B865" s="38">
        <v>45551</v>
      </c>
      <c r="C865" s="2" t="s">
        <v>1</v>
      </c>
      <c r="D865" s="2" t="s">
        <v>0</v>
      </c>
      <c r="E865" s="2" t="s">
        <v>9791</v>
      </c>
      <c r="F865" s="2" t="s">
        <v>9792</v>
      </c>
      <c r="G865" s="32">
        <v>3836</v>
      </c>
      <c r="H865" s="36">
        <v>3836</v>
      </c>
      <c r="I865" s="37" t="s">
        <v>10959</v>
      </c>
      <c r="J865" s="31" t="s">
        <v>10960</v>
      </c>
      <c r="K865" s="2">
        <v>0</v>
      </c>
      <c r="L865" s="2">
        <v>0</v>
      </c>
      <c r="M865" s="31">
        <v>3.54</v>
      </c>
      <c r="N865" s="2">
        <v>0.4602</v>
      </c>
      <c r="O865" s="2">
        <v>0</v>
      </c>
      <c r="P865" s="2">
        <v>0</v>
      </c>
      <c r="Q865" s="31">
        <v>4.0002000000000004</v>
      </c>
      <c r="S865" s="2" t="s">
        <v>1</v>
      </c>
      <c r="T865" t="str">
        <f>IF(Tabla2[[#This Row],[SERIE ]]="22SD004C","BODEGA",IF(Tabla2[[#This Row],[SERIE ]]="21DS000T","CASA MATRIZ","SUCURSAL"))</f>
        <v>SUCURSAL</v>
      </c>
    </row>
    <row r="866" spans="1:20" ht="15.75" hidden="1" thickBot="1" x14ac:dyDescent="0.3">
      <c r="A866" s="33" t="s">
        <v>8790</v>
      </c>
      <c r="B866" s="38">
        <v>45551</v>
      </c>
      <c r="C866" s="2" t="s">
        <v>1</v>
      </c>
      <c r="D866" s="2" t="s">
        <v>0</v>
      </c>
      <c r="E866" s="2" t="s">
        <v>9791</v>
      </c>
      <c r="F866" s="2" t="s">
        <v>9792</v>
      </c>
      <c r="G866" s="32">
        <v>3835</v>
      </c>
      <c r="H866" s="36">
        <v>3835</v>
      </c>
      <c r="I866" s="37" t="s">
        <v>9856</v>
      </c>
      <c r="J866" s="31" t="s">
        <v>9857</v>
      </c>
      <c r="K866" s="2">
        <v>0</v>
      </c>
      <c r="L866" s="2">
        <v>0</v>
      </c>
      <c r="M866" s="31">
        <v>1109.93</v>
      </c>
      <c r="N866" s="2">
        <v>144.29090000000002</v>
      </c>
      <c r="O866" s="2">
        <v>0</v>
      </c>
      <c r="P866" s="2">
        <v>0</v>
      </c>
      <c r="Q866" s="31">
        <v>1254.2209</v>
      </c>
      <c r="S866" s="2" t="s">
        <v>1</v>
      </c>
      <c r="T866" t="str">
        <f>IF(Tabla2[[#This Row],[SERIE ]]="22SD004C","BODEGA",IF(Tabla2[[#This Row],[SERIE ]]="21DS000T","CASA MATRIZ","SUCURSAL"))</f>
        <v>SUCURSAL</v>
      </c>
    </row>
    <row r="867" spans="1:20" ht="15.75" hidden="1" thickBot="1" x14ac:dyDescent="0.3">
      <c r="A867" s="33" t="s">
        <v>8790</v>
      </c>
      <c r="B867" s="38">
        <v>45549</v>
      </c>
      <c r="C867" s="2" t="s">
        <v>1</v>
      </c>
      <c r="D867" s="2" t="s">
        <v>0</v>
      </c>
      <c r="E867" s="2" t="s">
        <v>9791</v>
      </c>
      <c r="F867" s="2" t="s">
        <v>9792</v>
      </c>
      <c r="G867" s="32">
        <v>3834</v>
      </c>
      <c r="H867" s="36">
        <v>3834</v>
      </c>
      <c r="I867" s="37" t="s">
        <v>6816</v>
      </c>
      <c r="J867" s="31" t="s">
        <v>6817</v>
      </c>
      <c r="K867" s="2">
        <v>0</v>
      </c>
      <c r="L867" s="2">
        <v>0</v>
      </c>
      <c r="M867" s="31">
        <v>20</v>
      </c>
      <c r="N867" s="2">
        <v>2.6</v>
      </c>
      <c r="O867" s="2">
        <v>0</v>
      </c>
      <c r="P867" s="2">
        <v>0</v>
      </c>
      <c r="Q867" s="31">
        <v>22.6</v>
      </c>
      <c r="S867" s="2" t="s">
        <v>1</v>
      </c>
      <c r="T867" t="str">
        <f>IF(Tabla2[[#This Row],[SERIE ]]="22SD004C","BODEGA",IF(Tabla2[[#This Row],[SERIE ]]="21DS000T","CASA MATRIZ","SUCURSAL"))</f>
        <v>SUCURSAL</v>
      </c>
    </row>
    <row r="868" spans="1:20" ht="15.75" hidden="1" thickBot="1" x14ac:dyDescent="0.3">
      <c r="A868" s="33" t="s">
        <v>8790</v>
      </c>
      <c r="B868" s="38">
        <v>45549</v>
      </c>
      <c r="C868" s="2" t="s">
        <v>1</v>
      </c>
      <c r="D868" s="2" t="s">
        <v>0</v>
      </c>
      <c r="E868" s="2" t="s">
        <v>9791</v>
      </c>
      <c r="F868" s="2" t="s">
        <v>9792</v>
      </c>
      <c r="G868" s="32">
        <v>3833</v>
      </c>
      <c r="H868" s="36">
        <v>3833</v>
      </c>
      <c r="I868" s="37" t="s">
        <v>9814</v>
      </c>
      <c r="J868" s="31" t="s">
        <v>9815</v>
      </c>
      <c r="K868" s="2">
        <v>0</v>
      </c>
      <c r="L868" s="2">
        <v>0</v>
      </c>
      <c r="M868" s="31">
        <v>18.32</v>
      </c>
      <c r="N868" s="2">
        <v>2.3816000000000002</v>
      </c>
      <c r="O868" s="2">
        <v>0</v>
      </c>
      <c r="P868" s="2">
        <v>0</v>
      </c>
      <c r="Q868" s="31">
        <v>20.701599999999999</v>
      </c>
      <c r="S868" s="2" t="s">
        <v>1</v>
      </c>
      <c r="T868" t="str">
        <f>IF(Tabla2[[#This Row],[SERIE ]]="22SD004C","BODEGA",IF(Tabla2[[#This Row],[SERIE ]]="21DS000T","CASA MATRIZ","SUCURSAL"))</f>
        <v>SUCURSAL</v>
      </c>
    </row>
    <row r="869" spans="1:20" ht="15.75" hidden="1" thickBot="1" x14ac:dyDescent="0.3">
      <c r="A869" s="33" t="s">
        <v>8790</v>
      </c>
      <c r="B869" s="38">
        <v>45549</v>
      </c>
      <c r="C869" s="2" t="s">
        <v>1</v>
      </c>
      <c r="D869" s="2" t="s">
        <v>0</v>
      </c>
      <c r="E869" s="2" t="s">
        <v>9791</v>
      </c>
      <c r="F869" s="2" t="s">
        <v>9792</v>
      </c>
      <c r="G869" s="32">
        <v>3832</v>
      </c>
      <c r="H869" s="36">
        <v>3832</v>
      </c>
      <c r="I869" s="37" t="s">
        <v>49</v>
      </c>
      <c r="J869" s="31" t="s">
        <v>2228</v>
      </c>
      <c r="K869" s="2">
        <v>0</v>
      </c>
      <c r="L869" s="2">
        <v>0</v>
      </c>
      <c r="M869" s="31">
        <v>29</v>
      </c>
      <c r="N869" s="2">
        <v>3.77</v>
      </c>
      <c r="O869" s="2">
        <v>0</v>
      </c>
      <c r="P869" s="2">
        <v>0</v>
      </c>
      <c r="Q869" s="31">
        <v>32.770000000000003</v>
      </c>
      <c r="S869" s="2" t="s">
        <v>1</v>
      </c>
      <c r="T869" t="str">
        <f>IF(Tabla2[[#This Row],[SERIE ]]="22SD004C","BODEGA",IF(Tabla2[[#This Row],[SERIE ]]="21DS000T","CASA MATRIZ","SUCURSAL"))</f>
        <v>SUCURSAL</v>
      </c>
    </row>
    <row r="870" spans="1:20" ht="15.75" hidden="1" thickBot="1" x14ac:dyDescent="0.3">
      <c r="A870" s="33" t="s">
        <v>8790</v>
      </c>
      <c r="B870" s="38">
        <v>45549</v>
      </c>
      <c r="C870" s="2" t="s">
        <v>1</v>
      </c>
      <c r="D870" s="2" t="s">
        <v>0</v>
      </c>
      <c r="E870" s="2" t="s">
        <v>9791</v>
      </c>
      <c r="F870" s="2" t="s">
        <v>9792</v>
      </c>
      <c r="G870" s="32">
        <v>3831</v>
      </c>
      <c r="H870" s="36">
        <v>3831</v>
      </c>
      <c r="I870" s="37" t="s">
        <v>49</v>
      </c>
      <c r="J870" s="31" t="s">
        <v>2228</v>
      </c>
      <c r="K870" s="2">
        <v>0</v>
      </c>
      <c r="L870" s="2">
        <v>0</v>
      </c>
      <c r="M870" s="31">
        <v>51.77</v>
      </c>
      <c r="N870" s="2">
        <v>6.7301000000000002</v>
      </c>
      <c r="O870" s="2">
        <v>0</v>
      </c>
      <c r="P870" s="2">
        <v>0</v>
      </c>
      <c r="Q870" s="31">
        <v>58.500100000000003</v>
      </c>
      <c r="S870" s="2" t="s">
        <v>1</v>
      </c>
      <c r="T870" t="str">
        <f>IF(Tabla2[[#This Row],[SERIE ]]="22SD004C","BODEGA",IF(Tabla2[[#This Row],[SERIE ]]="21DS000T","CASA MATRIZ","SUCURSAL"))</f>
        <v>SUCURSAL</v>
      </c>
    </row>
    <row r="871" spans="1:20" ht="15.75" hidden="1" thickBot="1" x14ac:dyDescent="0.3">
      <c r="A871" s="33" t="s">
        <v>8790</v>
      </c>
      <c r="B871" s="38">
        <v>45549</v>
      </c>
      <c r="C871" s="2" t="s">
        <v>1</v>
      </c>
      <c r="D871" s="2" t="s">
        <v>0</v>
      </c>
      <c r="E871" s="2" t="s">
        <v>9791</v>
      </c>
      <c r="F871" s="2" t="s">
        <v>9792</v>
      </c>
      <c r="G871" s="32">
        <v>3830</v>
      </c>
      <c r="H871" s="36">
        <v>3830</v>
      </c>
      <c r="I871" s="37" t="s">
        <v>49</v>
      </c>
      <c r="J871" s="31" t="s">
        <v>2228</v>
      </c>
      <c r="K871" s="2">
        <v>0</v>
      </c>
      <c r="L871" s="2">
        <v>0</v>
      </c>
      <c r="M871" s="31">
        <v>450</v>
      </c>
      <c r="N871" s="2">
        <v>58.5</v>
      </c>
      <c r="O871" s="2">
        <v>0</v>
      </c>
      <c r="P871" s="2">
        <v>0</v>
      </c>
      <c r="Q871" s="31">
        <v>508.5</v>
      </c>
      <c r="S871" s="2" t="s">
        <v>1</v>
      </c>
      <c r="T871" t="str">
        <f>IF(Tabla2[[#This Row],[SERIE ]]="22SD004C","BODEGA",IF(Tabla2[[#This Row],[SERIE ]]="21DS000T","CASA MATRIZ","SUCURSAL"))</f>
        <v>SUCURSAL</v>
      </c>
    </row>
    <row r="872" spans="1:20" ht="15.75" hidden="1" thickBot="1" x14ac:dyDescent="0.3">
      <c r="A872" s="33" t="s">
        <v>8790</v>
      </c>
      <c r="B872" s="38">
        <v>45548</v>
      </c>
      <c r="C872" s="2" t="s">
        <v>1</v>
      </c>
      <c r="D872" s="2" t="s">
        <v>0</v>
      </c>
      <c r="E872" s="2" t="s">
        <v>9791</v>
      </c>
      <c r="F872" s="2" t="s">
        <v>9792</v>
      </c>
      <c r="G872" s="32">
        <v>3829</v>
      </c>
      <c r="H872" s="36">
        <v>3829</v>
      </c>
      <c r="I872" s="37" t="s">
        <v>10344</v>
      </c>
      <c r="J872" s="31" t="s">
        <v>10345</v>
      </c>
      <c r="K872" s="2">
        <v>0</v>
      </c>
      <c r="L872" s="2">
        <v>0</v>
      </c>
      <c r="M872" s="31">
        <v>70.8</v>
      </c>
      <c r="N872" s="2">
        <v>9.2040000000000006</v>
      </c>
      <c r="O872" s="2">
        <v>0</v>
      </c>
      <c r="P872" s="2">
        <v>0</v>
      </c>
      <c r="Q872" s="31">
        <v>80.003999999999991</v>
      </c>
      <c r="S872" s="2" t="s">
        <v>1</v>
      </c>
      <c r="T872" t="str">
        <f>IF(Tabla2[[#This Row],[SERIE ]]="22SD004C","BODEGA",IF(Tabla2[[#This Row],[SERIE ]]="21DS000T","CASA MATRIZ","SUCURSAL"))</f>
        <v>SUCURSAL</v>
      </c>
    </row>
    <row r="873" spans="1:20" ht="15.75" hidden="1" thickBot="1" x14ac:dyDescent="0.3">
      <c r="A873" s="33" t="s">
        <v>8790</v>
      </c>
      <c r="B873" s="38">
        <v>45548</v>
      </c>
      <c r="C873" s="2" t="s">
        <v>1</v>
      </c>
      <c r="D873" s="2" t="s">
        <v>0</v>
      </c>
      <c r="E873" s="2" t="s">
        <v>9791</v>
      </c>
      <c r="F873" s="2" t="s">
        <v>9792</v>
      </c>
      <c r="G873" s="32">
        <v>3828</v>
      </c>
      <c r="H873" s="36">
        <v>3828</v>
      </c>
      <c r="I873" s="37" t="s">
        <v>9824</v>
      </c>
      <c r="J873" s="31" t="s">
        <v>9825</v>
      </c>
      <c r="K873" s="2">
        <v>0</v>
      </c>
      <c r="L873" s="2">
        <v>0</v>
      </c>
      <c r="M873" s="31">
        <v>36.06</v>
      </c>
      <c r="N873" s="2">
        <v>4.6878000000000002</v>
      </c>
      <c r="O873" s="2">
        <v>0</v>
      </c>
      <c r="P873" s="2">
        <v>0</v>
      </c>
      <c r="Q873" s="31">
        <v>40.747800000000005</v>
      </c>
      <c r="S873" s="2" t="s">
        <v>1</v>
      </c>
      <c r="T873" t="str">
        <f>IF(Tabla2[[#This Row],[SERIE ]]="22SD004C","BODEGA",IF(Tabla2[[#This Row],[SERIE ]]="21DS000T","CASA MATRIZ","SUCURSAL"))</f>
        <v>SUCURSAL</v>
      </c>
    </row>
    <row r="874" spans="1:20" ht="15.75" hidden="1" thickBot="1" x14ac:dyDescent="0.3">
      <c r="A874" s="33" t="s">
        <v>8790</v>
      </c>
      <c r="B874" s="38">
        <v>45548</v>
      </c>
      <c r="C874" s="2" t="s">
        <v>1</v>
      </c>
      <c r="D874" s="2" t="s">
        <v>0</v>
      </c>
      <c r="E874" s="2" t="s">
        <v>9791</v>
      </c>
      <c r="F874" s="2" t="s">
        <v>9792</v>
      </c>
      <c r="G874" s="32">
        <v>3827</v>
      </c>
      <c r="H874" s="36">
        <v>3827</v>
      </c>
      <c r="I874" s="37" t="s">
        <v>46</v>
      </c>
      <c r="J874" s="31" t="s">
        <v>6010</v>
      </c>
      <c r="K874" s="2">
        <v>0</v>
      </c>
      <c r="L874" s="2">
        <v>0</v>
      </c>
      <c r="M874" s="31">
        <v>40</v>
      </c>
      <c r="N874" s="2">
        <v>5.2</v>
      </c>
      <c r="O874" s="2">
        <v>0</v>
      </c>
      <c r="P874" s="2">
        <v>0</v>
      </c>
      <c r="Q874" s="31">
        <v>45.2</v>
      </c>
      <c r="S874" s="2" t="s">
        <v>1</v>
      </c>
      <c r="T874" t="str">
        <f>IF(Tabla2[[#This Row],[SERIE ]]="22SD004C","BODEGA",IF(Tabla2[[#This Row],[SERIE ]]="21DS000T","CASA MATRIZ","SUCURSAL"))</f>
        <v>SUCURSAL</v>
      </c>
    </row>
    <row r="875" spans="1:20" ht="15.75" hidden="1" thickBot="1" x14ac:dyDescent="0.3">
      <c r="A875" s="33" t="s">
        <v>8790</v>
      </c>
      <c r="B875" s="38">
        <v>45548</v>
      </c>
      <c r="C875" s="2" t="s">
        <v>1</v>
      </c>
      <c r="D875" s="2" t="s">
        <v>0</v>
      </c>
      <c r="E875" s="2" t="s">
        <v>9791</v>
      </c>
      <c r="F875" s="2" t="s">
        <v>9792</v>
      </c>
      <c r="G875" s="32">
        <v>3826</v>
      </c>
      <c r="H875" s="36">
        <v>3826</v>
      </c>
      <c r="I875" s="37" t="s">
        <v>7473</v>
      </c>
      <c r="J875" s="31" t="s">
        <v>7472</v>
      </c>
      <c r="K875" s="2">
        <v>0</v>
      </c>
      <c r="L875" s="2">
        <v>0</v>
      </c>
      <c r="M875" s="31">
        <v>0</v>
      </c>
      <c r="N875" s="2">
        <v>0</v>
      </c>
      <c r="O875" s="2">
        <v>0</v>
      </c>
      <c r="P875" s="2">
        <v>0</v>
      </c>
      <c r="Q875" s="31">
        <v>0</v>
      </c>
      <c r="S875" s="2" t="s">
        <v>1</v>
      </c>
      <c r="T875" t="str">
        <f>IF(Tabla2[[#This Row],[SERIE ]]="22SD004C","BODEGA",IF(Tabla2[[#This Row],[SERIE ]]="21DS000T","CASA MATRIZ","SUCURSAL"))</f>
        <v>SUCURSAL</v>
      </c>
    </row>
    <row r="876" spans="1:20" ht="15.75" hidden="1" thickBot="1" x14ac:dyDescent="0.3">
      <c r="A876" s="33" t="s">
        <v>8790</v>
      </c>
      <c r="B876" s="38">
        <v>45548</v>
      </c>
      <c r="C876" s="2" t="s">
        <v>1</v>
      </c>
      <c r="D876" s="2" t="s">
        <v>0</v>
      </c>
      <c r="E876" s="2" t="s">
        <v>9791</v>
      </c>
      <c r="F876" s="2" t="s">
        <v>9792</v>
      </c>
      <c r="G876" s="32">
        <v>3825</v>
      </c>
      <c r="H876" s="36">
        <v>3825</v>
      </c>
      <c r="I876" s="37" t="s">
        <v>9809</v>
      </c>
      <c r="J876" s="31" t="s">
        <v>9810</v>
      </c>
      <c r="K876" s="2">
        <v>0</v>
      </c>
      <c r="L876" s="2">
        <v>0</v>
      </c>
      <c r="M876" s="31">
        <v>72.56</v>
      </c>
      <c r="N876" s="2">
        <v>9.4328000000000003</v>
      </c>
      <c r="O876" s="2">
        <v>0</v>
      </c>
      <c r="P876" s="2">
        <v>0</v>
      </c>
      <c r="Q876" s="31">
        <v>81.992800000000003</v>
      </c>
      <c r="S876" s="2" t="s">
        <v>1</v>
      </c>
      <c r="T876" t="str">
        <f>IF(Tabla2[[#This Row],[SERIE ]]="22SD004C","BODEGA",IF(Tabla2[[#This Row],[SERIE ]]="21DS000T","CASA MATRIZ","SUCURSAL"))</f>
        <v>SUCURSAL</v>
      </c>
    </row>
    <row r="877" spans="1:20" ht="15.75" hidden="1" thickBot="1" x14ac:dyDescent="0.3">
      <c r="A877" s="33" t="s">
        <v>8790</v>
      </c>
      <c r="B877" s="38">
        <v>45547</v>
      </c>
      <c r="C877" s="2" t="s">
        <v>1</v>
      </c>
      <c r="D877" s="2" t="s">
        <v>0</v>
      </c>
      <c r="E877" s="2" t="s">
        <v>9791</v>
      </c>
      <c r="F877" s="2" t="s">
        <v>9792</v>
      </c>
      <c r="G877" s="32">
        <v>3824</v>
      </c>
      <c r="H877" s="36">
        <v>3824</v>
      </c>
      <c r="I877" s="37" t="s">
        <v>46</v>
      </c>
      <c r="J877" s="31" t="s">
        <v>6010</v>
      </c>
      <c r="K877" s="2">
        <v>0</v>
      </c>
      <c r="L877" s="2">
        <v>0</v>
      </c>
      <c r="M877" s="31">
        <v>70</v>
      </c>
      <c r="N877" s="2">
        <v>9.1</v>
      </c>
      <c r="O877" s="2">
        <v>0</v>
      </c>
      <c r="P877" s="2">
        <v>0</v>
      </c>
      <c r="Q877" s="31">
        <v>79.099999999999994</v>
      </c>
      <c r="S877" s="2" t="s">
        <v>1</v>
      </c>
      <c r="T877" t="str">
        <f>IF(Tabla2[[#This Row],[SERIE ]]="22SD004C","BODEGA",IF(Tabla2[[#This Row],[SERIE ]]="21DS000T","CASA MATRIZ","SUCURSAL"))</f>
        <v>SUCURSAL</v>
      </c>
    </row>
    <row r="878" spans="1:20" ht="15.75" hidden="1" thickBot="1" x14ac:dyDescent="0.3">
      <c r="A878" s="33" t="s">
        <v>8790</v>
      </c>
      <c r="B878" s="38">
        <v>45547</v>
      </c>
      <c r="C878" s="2" t="s">
        <v>1</v>
      </c>
      <c r="D878" s="2" t="s">
        <v>0</v>
      </c>
      <c r="E878" s="2" t="s">
        <v>9791</v>
      </c>
      <c r="F878" s="2" t="s">
        <v>9792</v>
      </c>
      <c r="G878" s="32">
        <v>3823</v>
      </c>
      <c r="H878" s="36">
        <v>3823</v>
      </c>
      <c r="I878" s="37" t="s">
        <v>46</v>
      </c>
      <c r="J878" s="31" t="s">
        <v>6010</v>
      </c>
      <c r="K878" s="2">
        <v>0</v>
      </c>
      <c r="L878" s="2">
        <v>0</v>
      </c>
      <c r="M878" s="31">
        <v>15</v>
      </c>
      <c r="N878" s="2">
        <v>1.9500000000000002</v>
      </c>
      <c r="O878" s="2">
        <v>0</v>
      </c>
      <c r="P878" s="2">
        <v>0</v>
      </c>
      <c r="Q878" s="31">
        <v>16.95</v>
      </c>
      <c r="S878" s="2" t="s">
        <v>1</v>
      </c>
      <c r="T878" t="str">
        <f>IF(Tabla2[[#This Row],[SERIE ]]="22SD004C","BODEGA",IF(Tabla2[[#This Row],[SERIE ]]="21DS000T","CASA MATRIZ","SUCURSAL"))</f>
        <v>SUCURSAL</v>
      </c>
    </row>
    <row r="879" spans="1:20" ht="15.75" hidden="1" thickBot="1" x14ac:dyDescent="0.3">
      <c r="A879" s="33" t="s">
        <v>8790</v>
      </c>
      <c r="B879" s="38">
        <v>45547</v>
      </c>
      <c r="C879" s="2" t="s">
        <v>1</v>
      </c>
      <c r="D879" s="2" t="s">
        <v>0</v>
      </c>
      <c r="E879" s="2" t="s">
        <v>9791</v>
      </c>
      <c r="F879" s="2" t="s">
        <v>9792</v>
      </c>
      <c r="G879" s="32">
        <v>3822</v>
      </c>
      <c r="H879" s="36">
        <v>3822</v>
      </c>
      <c r="I879" s="37" t="s">
        <v>46</v>
      </c>
      <c r="J879" s="31" t="s">
        <v>6010</v>
      </c>
      <c r="K879" s="2">
        <v>0</v>
      </c>
      <c r="L879" s="2">
        <v>0</v>
      </c>
      <c r="M879" s="31">
        <v>120</v>
      </c>
      <c r="N879" s="2">
        <v>15.600000000000001</v>
      </c>
      <c r="O879" s="2">
        <v>0</v>
      </c>
      <c r="P879" s="2">
        <v>0</v>
      </c>
      <c r="Q879" s="31">
        <v>135.6</v>
      </c>
      <c r="S879" s="2" t="s">
        <v>1</v>
      </c>
      <c r="T879" t="str">
        <f>IF(Tabla2[[#This Row],[SERIE ]]="22SD004C","BODEGA",IF(Tabla2[[#This Row],[SERIE ]]="21DS000T","CASA MATRIZ","SUCURSAL"))</f>
        <v>SUCURSAL</v>
      </c>
    </row>
    <row r="880" spans="1:20" ht="15.75" hidden="1" thickBot="1" x14ac:dyDescent="0.3">
      <c r="A880" s="33" t="s">
        <v>8790</v>
      </c>
      <c r="B880" s="38">
        <v>45547</v>
      </c>
      <c r="C880" s="2" t="s">
        <v>1</v>
      </c>
      <c r="D880" s="2" t="s">
        <v>0</v>
      </c>
      <c r="E880" s="2" t="s">
        <v>9791</v>
      </c>
      <c r="F880" s="2" t="s">
        <v>9792</v>
      </c>
      <c r="G880" s="32">
        <v>3821</v>
      </c>
      <c r="H880" s="36">
        <v>3821</v>
      </c>
      <c r="I880" s="37" t="s">
        <v>46</v>
      </c>
      <c r="J880" s="31" t="s">
        <v>6010</v>
      </c>
      <c r="K880" s="2">
        <v>0</v>
      </c>
      <c r="L880" s="2">
        <v>0</v>
      </c>
      <c r="M880" s="31">
        <v>90</v>
      </c>
      <c r="N880" s="2">
        <v>11.700000000000001</v>
      </c>
      <c r="O880" s="2">
        <v>0</v>
      </c>
      <c r="P880" s="2">
        <v>0</v>
      </c>
      <c r="Q880" s="31">
        <v>101.7</v>
      </c>
      <c r="S880" s="2" t="s">
        <v>1</v>
      </c>
      <c r="T880" t="str">
        <f>IF(Tabla2[[#This Row],[SERIE ]]="22SD004C","BODEGA",IF(Tabla2[[#This Row],[SERIE ]]="21DS000T","CASA MATRIZ","SUCURSAL"))</f>
        <v>SUCURSAL</v>
      </c>
    </row>
    <row r="881" spans="1:20" ht="15.75" hidden="1" thickBot="1" x14ac:dyDescent="0.3">
      <c r="A881" s="33" t="s">
        <v>8790</v>
      </c>
      <c r="B881" s="38">
        <v>45547</v>
      </c>
      <c r="C881" s="2" t="s">
        <v>1</v>
      </c>
      <c r="D881" s="2" t="s">
        <v>0</v>
      </c>
      <c r="E881" s="2" t="s">
        <v>9791</v>
      </c>
      <c r="F881" s="2" t="s">
        <v>9792</v>
      </c>
      <c r="G881" s="32">
        <v>3820</v>
      </c>
      <c r="H881" s="36">
        <v>3820</v>
      </c>
      <c r="I881" s="37" t="s">
        <v>46</v>
      </c>
      <c r="J881" s="31" t="s">
        <v>6010</v>
      </c>
      <c r="K881" s="2">
        <v>0</v>
      </c>
      <c r="L881" s="2">
        <v>0</v>
      </c>
      <c r="M881" s="31">
        <v>65</v>
      </c>
      <c r="N881" s="2">
        <v>8.4500000000000011</v>
      </c>
      <c r="O881" s="2">
        <v>0</v>
      </c>
      <c r="P881" s="2">
        <v>0</v>
      </c>
      <c r="Q881" s="31">
        <v>73.45</v>
      </c>
      <c r="S881" s="2" t="s">
        <v>1</v>
      </c>
      <c r="T881" t="str">
        <f>IF(Tabla2[[#This Row],[SERIE ]]="22SD004C","BODEGA",IF(Tabla2[[#This Row],[SERIE ]]="21DS000T","CASA MATRIZ","SUCURSAL"))</f>
        <v>SUCURSAL</v>
      </c>
    </row>
    <row r="882" spans="1:20" ht="15.75" hidden="1" thickBot="1" x14ac:dyDescent="0.3">
      <c r="A882" s="33" t="s">
        <v>8790</v>
      </c>
      <c r="B882" s="38">
        <v>45547</v>
      </c>
      <c r="C882" s="2" t="s">
        <v>1</v>
      </c>
      <c r="D882" s="2" t="s">
        <v>0</v>
      </c>
      <c r="E882" s="2" t="s">
        <v>9791</v>
      </c>
      <c r="F882" s="2" t="s">
        <v>9792</v>
      </c>
      <c r="G882" s="32">
        <v>3819</v>
      </c>
      <c r="H882" s="36">
        <v>3819</v>
      </c>
      <c r="I882" s="37" t="s">
        <v>46</v>
      </c>
      <c r="J882" s="31" t="s">
        <v>6010</v>
      </c>
      <c r="K882" s="2">
        <v>0</v>
      </c>
      <c r="L882" s="2">
        <v>0</v>
      </c>
      <c r="M882" s="31">
        <v>120</v>
      </c>
      <c r="N882" s="2">
        <v>15.600000000000001</v>
      </c>
      <c r="O882" s="2">
        <v>0</v>
      </c>
      <c r="P882" s="2">
        <v>0</v>
      </c>
      <c r="Q882" s="31">
        <v>135.6</v>
      </c>
      <c r="S882" s="2" t="s">
        <v>1</v>
      </c>
      <c r="T882" t="str">
        <f>IF(Tabla2[[#This Row],[SERIE ]]="22SD004C","BODEGA",IF(Tabla2[[#This Row],[SERIE ]]="21DS000T","CASA MATRIZ","SUCURSAL"))</f>
        <v>SUCURSAL</v>
      </c>
    </row>
    <row r="883" spans="1:20" ht="15.75" hidden="1" thickBot="1" x14ac:dyDescent="0.3">
      <c r="A883" s="33" t="s">
        <v>8790</v>
      </c>
      <c r="B883" s="38">
        <v>45547</v>
      </c>
      <c r="C883" s="2" t="s">
        <v>1</v>
      </c>
      <c r="D883" s="2" t="s">
        <v>0</v>
      </c>
      <c r="E883" s="2" t="s">
        <v>9791</v>
      </c>
      <c r="F883" s="2" t="s">
        <v>9792</v>
      </c>
      <c r="G883" s="32">
        <v>3818</v>
      </c>
      <c r="H883" s="36">
        <v>3818</v>
      </c>
      <c r="I883" s="37" t="s">
        <v>46</v>
      </c>
      <c r="J883" s="31" t="s">
        <v>6010</v>
      </c>
      <c r="K883" s="2">
        <v>0</v>
      </c>
      <c r="L883" s="2">
        <v>0</v>
      </c>
      <c r="M883" s="31">
        <v>120</v>
      </c>
      <c r="N883" s="2">
        <v>15.600000000000001</v>
      </c>
      <c r="O883" s="2">
        <v>0</v>
      </c>
      <c r="P883" s="2">
        <v>0</v>
      </c>
      <c r="Q883" s="31">
        <v>135.6</v>
      </c>
      <c r="S883" s="2" t="s">
        <v>1</v>
      </c>
      <c r="T883" t="str">
        <f>IF(Tabla2[[#This Row],[SERIE ]]="22SD004C","BODEGA",IF(Tabla2[[#This Row],[SERIE ]]="21DS000T","CASA MATRIZ","SUCURSAL"))</f>
        <v>SUCURSAL</v>
      </c>
    </row>
    <row r="884" spans="1:20" ht="15.75" hidden="1" thickBot="1" x14ac:dyDescent="0.3">
      <c r="A884" s="33" t="s">
        <v>8790</v>
      </c>
      <c r="B884" s="38">
        <v>45547</v>
      </c>
      <c r="C884" s="2" t="s">
        <v>1</v>
      </c>
      <c r="D884" s="2" t="s">
        <v>0</v>
      </c>
      <c r="E884" s="2" t="s">
        <v>9791</v>
      </c>
      <c r="F884" s="2" t="s">
        <v>9792</v>
      </c>
      <c r="G884" s="32">
        <v>3817</v>
      </c>
      <c r="H884" s="36">
        <v>3817</v>
      </c>
      <c r="I884" s="37" t="s">
        <v>10813</v>
      </c>
      <c r="J884" s="31" t="s">
        <v>10814</v>
      </c>
      <c r="K884" s="2">
        <v>0</v>
      </c>
      <c r="L884" s="2">
        <v>0</v>
      </c>
      <c r="M884" s="31">
        <v>18.579999999999998</v>
      </c>
      <c r="N884" s="2">
        <v>2.4154</v>
      </c>
      <c r="O884" s="2">
        <v>0</v>
      </c>
      <c r="P884" s="2">
        <v>0</v>
      </c>
      <c r="Q884" s="31">
        <v>20.995399999999997</v>
      </c>
      <c r="S884" s="2" t="s">
        <v>1</v>
      </c>
      <c r="T884" t="str">
        <f>IF(Tabla2[[#This Row],[SERIE ]]="22SD004C","BODEGA",IF(Tabla2[[#This Row],[SERIE ]]="21DS000T","CASA MATRIZ","SUCURSAL"))</f>
        <v>SUCURSAL</v>
      </c>
    </row>
    <row r="885" spans="1:20" ht="15.75" hidden="1" thickBot="1" x14ac:dyDescent="0.3">
      <c r="A885" s="33" t="s">
        <v>8790</v>
      </c>
      <c r="B885" s="38">
        <v>45547</v>
      </c>
      <c r="C885" s="2" t="s">
        <v>1</v>
      </c>
      <c r="D885" s="2" t="s">
        <v>0</v>
      </c>
      <c r="E885" s="2" t="s">
        <v>9791</v>
      </c>
      <c r="F885" s="2" t="s">
        <v>9792</v>
      </c>
      <c r="G885" s="32">
        <v>3816</v>
      </c>
      <c r="H885" s="36">
        <v>3816</v>
      </c>
      <c r="I885" s="37" t="s">
        <v>9868</v>
      </c>
      <c r="J885" s="31" t="s">
        <v>9826</v>
      </c>
      <c r="K885" s="2">
        <v>0</v>
      </c>
      <c r="L885" s="2">
        <v>0</v>
      </c>
      <c r="M885" s="31">
        <v>31.86</v>
      </c>
      <c r="N885" s="2">
        <v>4.1417999999999999</v>
      </c>
      <c r="O885" s="2">
        <v>0</v>
      </c>
      <c r="P885" s="2">
        <v>0</v>
      </c>
      <c r="Q885" s="31">
        <v>36.001800000000003</v>
      </c>
      <c r="S885" s="2" t="s">
        <v>1</v>
      </c>
      <c r="T885" t="str">
        <f>IF(Tabla2[[#This Row],[SERIE ]]="22SD004C","BODEGA",IF(Tabla2[[#This Row],[SERIE ]]="21DS000T","CASA MATRIZ","SUCURSAL"))</f>
        <v>SUCURSAL</v>
      </c>
    </row>
    <row r="886" spans="1:20" ht="15.75" hidden="1" thickBot="1" x14ac:dyDescent="0.3">
      <c r="A886" s="33" t="s">
        <v>8790</v>
      </c>
      <c r="B886" s="38">
        <v>45547</v>
      </c>
      <c r="C886" s="2" t="s">
        <v>1</v>
      </c>
      <c r="D886" s="2" t="s">
        <v>0</v>
      </c>
      <c r="E886" s="2" t="s">
        <v>9791</v>
      </c>
      <c r="F886" s="2" t="s">
        <v>9792</v>
      </c>
      <c r="G886" s="32">
        <v>3815</v>
      </c>
      <c r="H886" s="36">
        <v>3815</v>
      </c>
      <c r="I886" s="37" t="s">
        <v>9868</v>
      </c>
      <c r="J886" s="31" t="s">
        <v>9826</v>
      </c>
      <c r="K886" s="2">
        <v>0</v>
      </c>
      <c r="L886" s="2">
        <v>0</v>
      </c>
      <c r="M886" s="31">
        <v>20</v>
      </c>
      <c r="N886" s="2">
        <v>2.6</v>
      </c>
      <c r="O886" s="2">
        <v>0</v>
      </c>
      <c r="P886" s="2">
        <v>0</v>
      </c>
      <c r="Q886" s="31">
        <v>22.6</v>
      </c>
      <c r="S886" s="2" t="s">
        <v>1</v>
      </c>
      <c r="T886" t="str">
        <f>IF(Tabla2[[#This Row],[SERIE ]]="22SD004C","BODEGA",IF(Tabla2[[#This Row],[SERIE ]]="21DS000T","CASA MATRIZ","SUCURSAL"))</f>
        <v>SUCURSAL</v>
      </c>
    </row>
    <row r="887" spans="1:20" ht="15.75" hidden="1" thickBot="1" x14ac:dyDescent="0.3">
      <c r="A887" s="33" t="s">
        <v>8790</v>
      </c>
      <c r="B887" s="38">
        <v>45547</v>
      </c>
      <c r="C887" s="2" t="s">
        <v>1</v>
      </c>
      <c r="D887" s="2" t="s">
        <v>0</v>
      </c>
      <c r="E887" s="2" t="s">
        <v>9791</v>
      </c>
      <c r="F887" s="2" t="s">
        <v>9792</v>
      </c>
      <c r="G887" s="32">
        <v>3814</v>
      </c>
      <c r="H887" s="36">
        <v>3814</v>
      </c>
      <c r="I887" s="37" t="s">
        <v>9868</v>
      </c>
      <c r="J887" s="31" t="s">
        <v>9826</v>
      </c>
      <c r="K887" s="2">
        <v>0</v>
      </c>
      <c r="L887" s="2">
        <v>0</v>
      </c>
      <c r="M887" s="31">
        <v>175</v>
      </c>
      <c r="N887" s="2">
        <v>22.75</v>
      </c>
      <c r="O887" s="2">
        <v>0</v>
      </c>
      <c r="P887" s="2">
        <v>0</v>
      </c>
      <c r="Q887" s="31">
        <v>197.75</v>
      </c>
      <c r="S887" s="2" t="s">
        <v>1</v>
      </c>
      <c r="T887" t="str">
        <f>IF(Tabla2[[#This Row],[SERIE ]]="22SD004C","BODEGA",IF(Tabla2[[#This Row],[SERIE ]]="21DS000T","CASA MATRIZ","SUCURSAL"))</f>
        <v>SUCURSAL</v>
      </c>
    </row>
    <row r="888" spans="1:20" ht="15.75" hidden="1" thickBot="1" x14ac:dyDescent="0.3">
      <c r="A888" s="33" t="s">
        <v>8790</v>
      </c>
      <c r="B888" s="38">
        <v>45546</v>
      </c>
      <c r="C888" s="2" t="s">
        <v>1</v>
      </c>
      <c r="D888" s="2" t="s">
        <v>0</v>
      </c>
      <c r="E888" s="2" t="s">
        <v>9791</v>
      </c>
      <c r="F888" s="2" t="s">
        <v>9792</v>
      </c>
      <c r="G888" s="32">
        <v>3813</v>
      </c>
      <c r="H888" s="36">
        <v>3813</v>
      </c>
      <c r="I888" s="37" t="s">
        <v>46</v>
      </c>
      <c r="J888" s="31" t="s">
        <v>6010</v>
      </c>
      <c r="K888" s="2">
        <v>0</v>
      </c>
      <c r="L888" s="2">
        <v>0</v>
      </c>
      <c r="M888" s="31">
        <v>40</v>
      </c>
      <c r="N888" s="2">
        <v>5.2</v>
      </c>
      <c r="O888" s="2">
        <v>0</v>
      </c>
      <c r="P888" s="2">
        <v>0</v>
      </c>
      <c r="Q888" s="31">
        <v>45.2</v>
      </c>
      <c r="S888" s="2" t="s">
        <v>1</v>
      </c>
      <c r="T888" t="str">
        <f>IF(Tabla2[[#This Row],[SERIE ]]="22SD004C","BODEGA",IF(Tabla2[[#This Row],[SERIE ]]="21DS000T","CASA MATRIZ","SUCURSAL"))</f>
        <v>SUCURSAL</v>
      </c>
    </row>
    <row r="889" spans="1:20" ht="15.75" hidden="1" thickBot="1" x14ac:dyDescent="0.3">
      <c r="A889" s="33" t="s">
        <v>8790</v>
      </c>
      <c r="B889" s="38">
        <v>45546</v>
      </c>
      <c r="C889" s="2" t="s">
        <v>1</v>
      </c>
      <c r="D889" s="2" t="s">
        <v>0</v>
      </c>
      <c r="E889" s="2" t="s">
        <v>9791</v>
      </c>
      <c r="F889" s="2" t="s">
        <v>9792</v>
      </c>
      <c r="G889" s="32">
        <v>3812</v>
      </c>
      <c r="H889" s="36">
        <v>3812</v>
      </c>
      <c r="I889" s="37" t="s">
        <v>46</v>
      </c>
      <c r="J889" s="31" t="s">
        <v>6010</v>
      </c>
      <c r="K889" s="2">
        <v>0</v>
      </c>
      <c r="L889" s="2">
        <v>0</v>
      </c>
      <c r="M889" s="31">
        <v>16</v>
      </c>
      <c r="N889" s="2">
        <v>2.08</v>
      </c>
      <c r="O889" s="2">
        <v>0</v>
      </c>
      <c r="P889" s="2">
        <v>0</v>
      </c>
      <c r="Q889" s="31">
        <v>18.079999999999998</v>
      </c>
      <c r="S889" s="2" t="s">
        <v>1</v>
      </c>
      <c r="T889" t="str">
        <f>IF(Tabla2[[#This Row],[SERIE ]]="22SD004C","BODEGA",IF(Tabla2[[#This Row],[SERIE ]]="21DS000T","CASA MATRIZ","SUCURSAL"))</f>
        <v>SUCURSAL</v>
      </c>
    </row>
    <row r="890" spans="1:20" ht="15.75" hidden="1" thickBot="1" x14ac:dyDescent="0.3">
      <c r="A890" s="33" t="s">
        <v>8790</v>
      </c>
      <c r="B890" s="38">
        <v>45546</v>
      </c>
      <c r="C890" s="2" t="s">
        <v>1</v>
      </c>
      <c r="D890" s="2" t="s">
        <v>0</v>
      </c>
      <c r="E890" s="2" t="s">
        <v>9791</v>
      </c>
      <c r="F890" s="2" t="s">
        <v>9792</v>
      </c>
      <c r="G890" s="32">
        <v>3811</v>
      </c>
      <c r="H890" s="36">
        <v>3811</v>
      </c>
      <c r="I890" s="37" t="s">
        <v>9809</v>
      </c>
      <c r="J890" s="31" t="s">
        <v>9810</v>
      </c>
      <c r="K890" s="2">
        <v>0</v>
      </c>
      <c r="L890" s="2">
        <v>0</v>
      </c>
      <c r="M890" s="31">
        <v>247.43</v>
      </c>
      <c r="N890" s="2">
        <v>32.165900000000001</v>
      </c>
      <c r="O890" s="2">
        <v>0</v>
      </c>
      <c r="P890" s="2">
        <v>0</v>
      </c>
      <c r="Q890" s="31">
        <v>279.59590000000003</v>
      </c>
      <c r="S890" s="2" t="s">
        <v>1</v>
      </c>
      <c r="T890" t="str">
        <f>IF(Tabla2[[#This Row],[SERIE ]]="22SD004C","BODEGA",IF(Tabla2[[#This Row],[SERIE ]]="21DS000T","CASA MATRIZ","SUCURSAL"))</f>
        <v>SUCURSAL</v>
      </c>
    </row>
    <row r="891" spans="1:20" ht="15.75" hidden="1" thickBot="1" x14ac:dyDescent="0.3">
      <c r="A891" s="33" t="s">
        <v>8790</v>
      </c>
      <c r="B891" s="38">
        <v>45546</v>
      </c>
      <c r="C891" s="2" t="s">
        <v>1</v>
      </c>
      <c r="D891" s="2" t="s">
        <v>0</v>
      </c>
      <c r="E891" s="2" t="s">
        <v>9791</v>
      </c>
      <c r="F891" s="2" t="s">
        <v>9792</v>
      </c>
      <c r="G891" s="32">
        <v>3810</v>
      </c>
      <c r="H891" s="36">
        <v>3810</v>
      </c>
      <c r="I891" s="37" t="s">
        <v>1638</v>
      </c>
      <c r="J891" s="31" t="s">
        <v>1639</v>
      </c>
      <c r="K891" s="2">
        <v>0</v>
      </c>
      <c r="L891" s="2">
        <v>0</v>
      </c>
      <c r="M891" s="31">
        <v>101.62</v>
      </c>
      <c r="N891" s="2">
        <v>13.210600000000001</v>
      </c>
      <c r="O891" s="2">
        <v>0</v>
      </c>
      <c r="P891" s="2">
        <v>0</v>
      </c>
      <c r="Q891" s="31">
        <v>114.8306</v>
      </c>
      <c r="S891" s="2" t="s">
        <v>1</v>
      </c>
      <c r="T891" t="str">
        <f>IF(Tabla2[[#This Row],[SERIE ]]="22SD004C","BODEGA",IF(Tabla2[[#This Row],[SERIE ]]="21DS000T","CASA MATRIZ","SUCURSAL"))</f>
        <v>SUCURSAL</v>
      </c>
    </row>
    <row r="892" spans="1:20" ht="15.75" hidden="1" thickBot="1" x14ac:dyDescent="0.3">
      <c r="A892" s="33" t="s">
        <v>8790</v>
      </c>
      <c r="B892" s="38">
        <v>45546</v>
      </c>
      <c r="C892" s="2" t="s">
        <v>1</v>
      </c>
      <c r="D892" s="2" t="s">
        <v>0</v>
      </c>
      <c r="E892" s="2" t="s">
        <v>9791</v>
      </c>
      <c r="F892" s="2" t="s">
        <v>9792</v>
      </c>
      <c r="G892" s="32">
        <v>3809</v>
      </c>
      <c r="H892" s="36">
        <v>3809</v>
      </c>
      <c r="I892" s="37" t="s">
        <v>7473</v>
      </c>
      <c r="J892" s="31" t="s">
        <v>7472</v>
      </c>
      <c r="K892" s="2">
        <v>0</v>
      </c>
      <c r="L892" s="2">
        <v>0</v>
      </c>
      <c r="M892" s="31">
        <v>0</v>
      </c>
      <c r="N892" s="2">
        <v>0</v>
      </c>
      <c r="O892" s="2">
        <v>0</v>
      </c>
      <c r="P892" s="2">
        <v>0</v>
      </c>
      <c r="Q892" s="31">
        <v>0</v>
      </c>
      <c r="S892" s="2" t="s">
        <v>1</v>
      </c>
      <c r="T892" t="str">
        <f>IF(Tabla2[[#This Row],[SERIE ]]="22SD004C","BODEGA",IF(Tabla2[[#This Row],[SERIE ]]="21DS000T","CASA MATRIZ","SUCURSAL"))</f>
        <v>SUCURSAL</v>
      </c>
    </row>
    <row r="893" spans="1:20" ht="15.75" hidden="1" thickBot="1" x14ac:dyDescent="0.3">
      <c r="A893" s="33" t="s">
        <v>8790</v>
      </c>
      <c r="B893" s="38">
        <v>45546</v>
      </c>
      <c r="C893" s="2" t="s">
        <v>1</v>
      </c>
      <c r="D893" s="2" t="s">
        <v>0</v>
      </c>
      <c r="E893" s="2" t="s">
        <v>9791</v>
      </c>
      <c r="F893" s="2" t="s">
        <v>9792</v>
      </c>
      <c r="G893" s="32">
        <v>3808</v>
      </c>
      <c r="H893" s="36">
        <v>3808</v>
      </c>
      <c r="I893" s="37" t="s">
        <v>9822</v>
      </c>
      <c r="J893" s="31" t="s">
        <v>9823</v>
      </c>
      <c r="K893" s="2">
        <v>0</v>
      </c>
      <c r="L893" s="2">
        <v>0</v>
      </c>
      <c r="M893" s="31">
        <v>32</v>
      </c>
      <c r="N893" s="2">
        <v>4.16</v>
      </c>
      <c r="O893" s="2">
        <v>0</v>
      </c>
      <c r="P893" s="2">
        <v>0</v>
      </c>
      <c r="Q893" s="31">
        <v>36.159999999999997</v>
      </c>
      <c r="S893" s="2" t="s">
        <v>1</v>
      </c>
      <c r="T893" t="str">
        <f>IF(Tabla2[[#This Row],[SERIE ]]="22SD004C","BODEGA",IF(Tabla2[[#This Row],[SERIE ]]="21DS000T","CASA MATRIZ","SUCURSAL"))</f>
        <v>SUCURSAL</v>
      </c>
    </row>
    <row r="894" spans="1:20" ht="15.75" hidden="1" thickBot="1" x14ac:dyDescent="0.3">
      <c r="A894" s="33" t="s">
        <v>8790</v>
      </c>
      <c r="B894" s="38">
        <v>45546</v>
      </c>
      <c r="C894" s="2" t="s">
        <v>1</v>
      </c>
      <c r="D894" s="2" t="s">
        <v>0</v>
      </c>
      <c r="E894" s="2" t="s">
        <v>9791</v>
      </c>
      <c r="F894" s="2" t="s">
        <v>9792</v>
      </c>
      <c r="G894" s="32">
        <v>3807</v>
      </c>
      <c r="H894" s="36">
        <v>3807</v>
      </c>
      <c r="I894" s="37" t="s">
        <v>9538</v>
      </c>
      <c r="J894" s="31" t="s">
        <v>9539</v>
      </c>
      <c r="K894" s="2">
        <v>0</v>
      </c>
      <c r="L894" s="2">
        <v>0</v>
      </c>
      <c r="M894" s="31">
        <v>45.17</v>
      </c>
      <c r="N894" s="2">
        <v>5.8721000000000005</v>
      </c>
      <c r="O894" s="2">
        <v>0</v>
      </c>
      <c r="P894" s="2">
        <v>0</v>
      </c>
      <c r="Q894" s="31">
        <v>51.042100000000005</v>
      </c>
      <c r="S894" s="2" t="s">
        <v>1</v>
      </c>
      <c r="T894" t="str">
        <f>IF(Tabla2[[#This Row],[SERIE ]]="22SD004C","BODEGA",IF(Tabla2[[#This Row],[SERIE ]]="21DS000T","CASA MATRIZ","SUCURSAL"))</f>
        <v>SUCURSAL</v>
      </c>
    </row>
    <row r="895" spans="1:20" ht="15.75" hidden="1" thickBot="1" x14ac:dyDescent="0.3">
      <c r="A895" s="33" t="s">
        <v>8790</v>
      </c>
      <c r="B895" s="38">
        <v>45546</v>
      </c>
      <c r="C895" s="2" t="s">
        <v>1</v>
      </c>
      <c r="D895" s="2" t="s">
        <v>0</v>
      </c>
      <c r="E895" s="2" t="s">
        <v>9791</v>
      </c>
      <c r="F895" s="2" t="s">
        <v>9792</v>
      </c>
      <c r="G895" s="32">
        <v>3806</v>
      </c>
      <c r="H895" s="36">
        <v>3806</v>
      </c>
      <c r="I895" s="37" t="s">
        <v>10245</v>
      </c>
      <c r="J895" s="31" t="s">
        <v>10246</v>
      </c>
      <c r="K895" s="2">
        <v>0</v>
      </c>
      <c r="L895" s="2">
        <v>0</v>
      </c>
      <c r="M895" s="31">
        <v>75</v>
      </c>
      <c r="N895" s="2">
        <v>9.75</v>
      </c>
      <c r="O895" s="2">
        <v>0</v>
      </c>
      <c r="P895" s="2">
        <v>0</v>
      </c>
      <c r="Q895" s="31">
        <v>84.75</v>
      </c>
      <c r="S895" s="2" t="s">
        <v>1</v>
      </c>
      <c r="T895" t="str">
        <f>IF(Tabla2[[#This Row],[SERIE ]]="22SD004C","BODEGA",IF(Tabla2[[#This Row],[SERIE ]]="21DS000T","CASA MATRIZ","SUCURSAL"))</f>
        <v>SUCURSAL</v>
      </c>
    </row>
    <row r="896" spans="1:20" ht="15.75" hidden="1" thickBot="1" x14ac:dyDescent="0.3">
      <c r="A896" s="33" t="s">
        <v>8790</v>
      </c>
      <c r="B896" s="38">
        <v>45546</v>
      </c>
      <c r="C896" s="2" t="s">
        <v>1</v>
      </c>
      <c r="D896" s="2" t="s">
        <v>0</v>
      </c>
      <c r="E896" s="2" t="s">
        <v>9791</v>
      </c>
      <c r="F896" s="2" t="s">
        <v>9792</v>
      </c>
      <c r="G896" s="32">
        <v>3805</v>
      </c>
      <c r="H896" s="36">
        <v>3805</v>
      </c>
      <c r="I896" s="37" t="s">
        <v>10957</v>
      </c>
      <c r="J896" s="31" t="s">
        <v>10958</v>
      </c>
      <c r="K896" s="2">
        <v>0</v>
      </c>
      <c r="L896" s="2">
        <v>0</v>
      </c>
      <c r="M896" s="31">
        <v>17.7</v>
      </c>
      <c r="N896" s="2">
        <v>2.3010000000000002</v>
      </c>
      <c r="O896" s="2">
        <v>0</v>
      </c>
      <c r="P896" s="2">
        <v>0</v>
      </c>
      <c r="Q896" s="31">
        <v>20.000999999999998</v>
      </c>
      <c r="S896" s="2" t="s">
        <v>1</v>
      </c>
      <c r="T896" t="str">
        <f>IF(Tabla2[[#This Row],[SERIE ]]="22SD004C","BODEGA",IF(Tabla2[[#This Row],[SERIE ]]="21DS000T","CASA MATRIZ","SUCURSAL"))</f>
        <v>SUCURSAL</v>
      </c>
    </row>
    <row r="897" spans="1:20" ht="15.75" hidden="1" thickBot="1" x14ac:dyDescent="0.3">
      <c r="A897" s="33" t="s">
        <v>8790</v>
      </c>
      <c r="B897" s="38">
        <v>45546</v>
      </c>
      <c r="C897" s="2" t="s">
        <v>1</v>
      </c>
      <c r="D897" s="2" t="s">
        <v>0</v>
      </c>
      <c r="E897" s="2" t="s">
        <v>9791</v>
      </c>
      <c r="F897" s="2" t="s">
        <v>9792</v>
      </c>
      <c r="G897" s="32">
        <v>3804</v>
      </c>
      <c r="H897" s="36">
        <v>3804</v>
      </c>
      <c r="I897" s="37"/>
      <c r="J897" s="31" t="s">
        <v>10111</v>
      </c>
      <c r="K897" s="2">
        <v>0</v>
      </c>
      <c r="L897" s="2">
        <v>0</v>
      </c>
      <c r="M897" s="31">
        <v>8.85</v>
      </c>
      <c r="N897" s="2">
        <v>1.1505000000000001</v>
      </c>
      <c r="O897" s="2">
        <v>0</v>
      </c>
      <c r="P897" s="2">
        <v>0</v>
      </c>
      <c r="Q897" s="31">
        <v>10.000499999999999</v>
      </c>
      <c r="R897" s="2" t="s">
        <v>10110</v>
      </c>
      <c r="S897" s="2" t="s">
        <v>1</v>
      </c>
      <c r="T897" t="str">
        <f>IF(Tabla2[[#This Row],[SERIE ]]="22SD004C","BODEGA",IF(Tabla2[[#This Row],[SERIE ]]="21DS000T","CASA MATRIZ","SUCURSAL"))</f>
        <v>SUCURSAL</v>
      </c>
    </row>
    <row r="898" spans="1:20" ht="15.75" hidden="1" thickBot="1" x14ac:dyDescent="0.3">
      <c r="A898" s="33" t="s">
        <v>8790</v>
      </c>
      <c r="B898" s="38">
        <v>45546</v>
      </c>
      <c r="C898" s="2" t="s">
        <v>1</v>
      </c>
      <c r="D898" s="2" t="s">
        <v>0</v>
      </c>
      <c r="E898" s="2" t="s">
        <v>9791</v>
      </c>
      <c r="F898" s="2" t="s">
        <v>9792</v>
      </c>
      <c r="G898" s="32">
        <v>3803</v>
      </c>
      <c r="H898" s="36">
        <v>3803</v>
      </c>
      <c r="I898" s="37" t="s">
        <v>10101</v>
      </c>
      <c r="J898" s="31" t="s">
        <v>10102</v>
      </c>
      <c r="K898" s="2">
        <v>0</v>
      </c>
      <c r="L898" s="2">
        <v>0</v>
      </c>
      <c r="M898" s="31">
        <v>19.47</v>
      </c>
      <c r="N898" s="2">
        <v>2.5310999999999999</v>
      </c>
      <c r="O898" s="2">
        <v>0</v>
      </c>
      <c r="P898" s="2">
        <v>0</v>
      </c>
      <c r="Q898" s="31">
        <v>22.001099999999997</v>
      </c>
      <c r="S898" s="2" t="s">
        <v>1</v>
      </c>
      <c r="T898" t="str">
        <f>IF(Tabla2[[#This Row],[SERIE ]]="22SD004C","BODEGA",IF(Tabla2[[#This Row],[SERIE ]]="21DS000T","CASA MATRIZ","SUCURSAL"))</f>
        <v>SUCURSAL</v>
      </c>
    </row>
    <row r="899" spans="1:20" ht="15.75" hidden="1" thickBot="1" x14ac:dyDescent="0.3">
      <c r="A899" s="33" t="s">
        <v>8790</v>
      </c>
      <c r="B899" s="38">
        <v>45546</v>
      </c>
      <c r="C899" s="2" t="s">
        <v>1</v>
      </c>
      <c r="D899" s="2" t="s">
        <v>0</v>
      </c>
      <c r="E899" s="2" t="s">
        <v>9791</v>
      </c>
      <c r="F899" s="2" t="s">
        <v>9792</v>
      </c>
      <c r="G899" s="32">
        <v>3802</v>
      </c>
      <c r="H899" s="36">
        <v>3802</v>
      </c>
      <c r="I899" s="37" t="s">
        <v>7473</v>
      </c>
      <c r="J899" s="31" t="s">
        <v>7472</v>
      </c>
      <c r="K899" s="2">
        <v>0</v>
      </c>
      <c r="L899" s="2">
        <v>0</v>
      </c>
      <c r="M899" s="31">
        <v>0</v>
      </c>
      <c r="N899" s="2">
        <v>0</v>
      </c>
      <c r="O899" s="2">
        <v>0</v>
      </c>
      <c r="P899" s="2">
        <v>0</v>
      </c>
      <c r="Q899" s="31">
        <v>0</v>
      </c>
      <c r="S899" s="2" t="s">
        <v>1</v>
      </c>
      <c r="T899" t="str">
        <f>IF(Tabla2[[#This Row],[SERIE ]]="22SD004C","BODEGA",IF(Tabla2[[#This Row],[SERIE ]]="21DS000T","CASA MATRIZ","SUCURSAL"))</f>
        <v>SUCURSAL</v>
      </c>
    </row>
    <row r="900" spans="1:20" ht="15.75" hidden="1" thickBot="1" x14ac:dyDescent="0.3">
      <c r="A900" s="33" t="s">
        <v>8790</v>
      </c>
      <c r="B900" s="38">
        <v>45546</v>
      </c>
      <c r="C900" s="2" t="s">
        <v>1</v>
      </c>
      <c r="D900" s="2" t="s">
        <v>0</v>
      </c>
      <c r="E900" s="2" t="s">
        <v>9791</v>
      </c>
      <c r="F900" s="2" t="s">
        <v>9792</v>
      </c>
      <c r="G900" s="32">
        <v>3801</v>
      </c>
      <c r="H900" s="36">
        <v>3801</v>
      </c>
      <c r="I900" s="37" t="s">
        <v>10810</v>
      </c>
      <c r="J900" s="31" t="s">
        <v>10811</v>
      </c>
      <c r="K900" s="2">
        <v>0</v>
      </c>
      <c r="L900" s="2">
        <v>0</v>
      </c>
      <c r="M900" s="31">
        <v>58.41</v>
      </c>
      <c r="N900" s="2">
        <v>7.5933000000000002</v>
      </c>
      <c r="O900" s="2">
        <v>0</v>
      </c>
      <c r="P900" s="2">
        <v>0</v>
      </c>
      <c r="Q900" s="31">
        <v>66.003299999999996</v>
      </c>
      <c r="S900" s="2" t="s">
        <v>1</v>
      </c>
      <c r="T900" t="str">
        <f>IF(Tabla2[[#This Row],[SERIE ]]="22SD004C","BODEGA",IF(Tabla2[[#This Row],[SERIE ]]="21DS000T","CASA MATRIZ","SUCURSAL"))</f>
        <v>SUCURSAL</v>
      </c>
    </row>
    <row r="901" spans="1:20" ht="15.75" hidden="1" thickBot="1" x14ac:dyDescent="0.3">
      <c r="A901" s="33" t="s">
        <v>8790</v>
      </c>
      <c r="B901" s="38">
        <v>45546</v>
      </c>
      <c r="C901" s="2" t="s">
        <v>1</v>
      </c>
      <c r="D901" s="2" t="s">
        <v>0</v>
      </c>
      <c r="E901" s="2" t="s">
        <v>9791</v>
      </c>
      <c r="F901" s="2" t="s">
        <v>9792</v>
      </c>
      <c r="G901" s="32">
        <v>3800</v>
      </c>
      <c r="H901" s="36">
        <v>3800</v>
      </c>
      <c r="I901" s="37" t="s">
        <v>9536</v>
      </c>
      <c r="J901" s="31" t="s">
        <v>9537</v>
      </c>
      <c r="K901" s="2">
        <v>0</v>
      </c>
      <c r="L901" s="2">
        <v>0</v>
      </c>
      <c r="M901" s="31">
        <v>10.84</v>
      </c>
      <c r="N901" s="2">
        <v>1.4092</v>
      </c>
      <c r="O901" s="2">
        <v>0</v>
      </c>
      <c r="P901" s="2">
        <v>0</v>
      </c>
      <c r="Q901" s="31">
        <v>12.2492</v>
      </c>
      <c r="S901" s="2" t="s">
        <v>1</v>
      </c>
      <c r="T901" t="str">
        <f>IF(Tabla2[[#This Row],[SERIE ]]="22SD004C","BODEGA",IF(Tabla2[[#This Row],[SERIE ]]="21DS000T","CASA MATRIZ","SUCURSAL"))</f>
        <v>SUCURSAL</v>
      </c>
    </row>
    <row r="902" spans="1:20" ht="15.75" hidden="1" thickBot="1" x14ac:dyDescent="0.3">
      <c r="A902" s="33" t="s">
        <v>8790</v>
      </c>
      <c r="B902" s="38">
        <v>45546</v>
      </c>
      <c r="C902" s="2" t="s">
        <v>1</v>
      </c>
      <c r="D902" s="2" t="s">
        <v>0</v>
      </c>
      <c r="E902" s="2" t="s">
        <v>9791</v>
      </c>
      <c r="F902" s="2" t="s">
        <v>9792</v>
      </c>
      <c r="G902" s="32">
        <v>3799</v>
      </c>
      <c r="H902" s="36">
        <v>3799</v>
      </c>
      <c r="I902" s="37" t="s">
        <v>10247</v>
      </c>
      <c r="J902" s="31" t="s">
        <v>10248</v>
      </c>
      <c r="K902" s="2">
        <v>0</v>
      </c>
      <c r="L902" s="2">
        <v>0</v>
      </c>
      <c r="M902" s="31">
        <v>21.24</v>
      </c>
      <c r="N902" s="2">
        <v>2.7612000000000001</v>
      </c>
      <c r="O902" s="2">
        <v>0</v>
      </c>
      <c r="P902" s="2">
        <v>0</v>
      </c>
      <c r="Q902" s="31">
        <v>24.001199999999997</v>
      </c>
      <c r="S902" s="2" t="s">
        <v>1</v>
      </c>
      <c r="T902" t="str">
        <f>IF(Tabla2[[#This Row],[SERIE ]]="22SD004C","BODEGA",IF(Tabla2[[#This Row],[SERIE ]]="21DS000T","CASA MATRIZ","SUCURSAL"))</f>
        <v>SUCURSAL</v>
      </c>
    </row>
    <row r="903" spans="1:20" ht="15.75" hidden="1" thickBot="1" x14ac:dyDescent="0.3">
      <c r="A903" s="33" t="s">
        <v>8790</v>
      </c>
      <c r="B903" s="38">
        <v>45546</v>
      </c>
      <c r="C903" s="2" t="s">
        <v>1</v>
      </c>
      <c r="D903" s="2" t="s">
        <v>0</v>
      </c>
      <c r="E903" s="2" t="s">
        <v>9791</v>
      </c>
      <c r="F903" s="2" t="s">
        <v>9792</v>
      </c>
      <c r="G903" s="32">
        <v>3798</v>
      </c>
      <c r="H903" s="36">
        <v>3798</v>
      </c>
      <c r="I903" s="37" t="s">
        <v>49</v>
      </c>
      <c r="J903" s="31" t="s">
        <v>2228</v>
      </c>
      <c r="K903" s="2">
        <v>0</v>
      </c>
      <c r="L903" s="2">
        <v>0</v>
      </c>
      <c r="M903" s="31">
        <v>210</v>
      </c>
      <c r="N903" s="2">
        <v>27.3</v>
      </c>
      <c r="O903" s="2">
        <v>0</v>
      </c>
      <c r="P903" s="2">
        <v>0</v>
      </c>
      <c r="Q903" s="31">
        <v>237.3</v>
      </c>
      <c r="S903" s="2" t="s">
        <v>1</v>
      </c>
      <c r="T903" t="str">
        <f>IF(Tabla2[[#This Row],[SERIE ]]="22SD004C","BODEGA",IF(Tabla2[[#This Row],[SERIE ]]="21DS000T","CASA MATRIZ","SUCURSAL"))</f>
        <v>SUCURSAL</v>
      </c>
    </row>
    <row r="904" spans="1:20" ht="15.75" hidden="1" thickBot="1" x14ac:dyDescent="0.3">
      <c r="A904" s="33" t="s">
        <v>8790</v>
      </c>
      <c r="B904" s="38">
        <v>45546</v>
      </c>
      <c r="C904" s="2" t="s">
        <v>1</v>
      </c>
      <c r="D904" s="2" t="s">
        <v>0</v>
      </c>
      <c r="E904" s="2" t="s">
        <v>9791</v>
      </c>
      <c r="F904" s="2" t="s">
        <v>9792</v>
      </c>
      <c r="G904" s="32">
        <v>3797</v>
      </c>
      <c r="H904" s="36">
        <v>3797</v>
      </c>
      <c r="I904" s="37" t="s">
        <v>49</v>
      </c>
      <c r="J904" s="31" t="s">
        <v>2228</v>
      </c>
      <c r="K904" s="2">
        <v>0</v>
      </c>
      <c r="L904" s="2">
        <v>0</v>
      </c>
      <c r="M904" s="31">
        <v>500</v>
      </c>
      <c r="N904" s="2">
        <v>65</v>
      </c>
      <c r="O904" s="2">
        <v>0</v>
      </c>
      <c r="P904" s="2">
        <v>0</v>
      </c>
      <c r="Q904" s="31">
        <v>565</v>
      </c>
      <c r="S904" s="2" t="s">
        <v>1</v>
      </c>
      <c r="T904" t="str">
        <f>IF(Tabla2[[#This Row],[SERIE ]]="22SD004C","BODEGA",IF(Tabla2[[#This Row],[SERIE ]]="21DS000T","CASA MATRIZ","SUCURSAL"))</f>
        <v>SUCURSAL</v>
      </c>
    </row>
    <row r="905" spans="1:20" ht="15.75" hidden="1" thickBot="1" x14ac:dyDescent="0.3">
      <c r="A905" s="33" t="s">
        <v>8790</v>
      </c>
      <c r="B905" s="38">
        <v>45545</v>
      </c>
      <c r="C905" s="2" t="s">
        <v>1</v>
      </c>
      <c r="D905" s="2" t="s">
        <v>0</v>
      </c>
      <c r="E905" s="2" t="s">
        <v>9791</v>
      </c>
      <c r="F905" s="2" t="s">
        <v>9792</v>
      </c>
      <c r="G905" s="32">
        <v>3796</v>
      </c>
      <c r="H905" s="36">
        <v>3796</v>
      </c>
      <c r="I905" s="37" t="s">
        <v>10955</v>
      </c>
      <c r="J905" s="31" t="s">
        <v>10956</v>
      </c>
      <c r="K905" s="2">
        <v>0</v>
      </c>
      <c r="L905" s="2">
        <v>0</v>
      </c>
      <c r="M905" s="31">
        <v>31.86</v>
      </c>
      <c r="N905" s="2">
        <v>4.1417999999999999</v>
      </c>
      <c r="O905" s="2">
        <v>0</v>
      </c>
      <c r="P905" s="2">
        <v>0</v>
      </c>
      <c r="Q905" s="31">
        <v>36.001800000000003</v>
      </c>
      <c r="S905" s="2" t="s">
        <v>1</v>
      </c>
      <c r="T905" t="str">
        <f>IF(Tabla2[[#This Row],[SERIE ]]="22SD004C","BODEGA",IF(Tabla2[[#This Row],[SERIE ]]="21DS000T","CASA MATRIZ","SUCURSAL"))</f>
        <v>SUCURSAL</v>
      </c>
    </row>
    <row r="906" spans="1:20" ht="15.75" hidden="1" thickBot="1" x14ac:dyDescent="0.3">
      <c r="A906" s="33" t="s">
        <v>8790</v>
      </c>
      <c r="B906" s="38">
        <v>45545</v>
      </c>
      <c r="C906" s="2" t="s">
        <v>1</v>
      </c>
      <c r="D906" s="2" t="s">
        <v>0</v>
      </c>
      <c r="E906" s="2" t="s">
        <v>9791</v>
      </c>
      <c r="F906" s="2" t="s">
        <v>9792</v>
      </c>
      <c r="G906" s="32">
        <v>3795</v>
      </c>
      <c r="H906" s="36">
        <v>3795</v>
      </c>
      <c r="I906" s="37" t="s">
        <v>9824</v>
      </c>
      <c r="J906" s="31" t="s">
        <v>9825</v>
      </c>
      <c r="K906" s="2">
        <v>0</v>
      </c>
      <c r="L906" s="2">
        <v>0</v>
      </c>
      <c r="M906" s="31">
        <v>78.760000000000005</v>
      </c>
      <c r="N906" s="2">
        <v>10.238800000000001</v>
      </c>
      <c r="O906" s="2">
        <v>0</v>
      </c>
      <c r="P906" s="2">
        <v>0</v>
      </c>
      <c r="Q906" s="31">
        <v>88.998800000000003</v>
      </c>
      <c r="S906" s="2" t="s">
        <v>1</v>
      </c>
      <c r="T906" t="str">
        <f>IF(Tabla2[[#This Row],[SERIE ]]="22SD004C","BODEGA",IF(Tabla2[[#This Row],[SERIE ]]="21DS000T","CASA MATRIZ","SUCURSAL"))</f>
        <v>SUCURSAL</v>
      </c>
    </row>
    <row r="907" spans="1:20" ht="15.75" hidden="1" thickBot="1" x14ac:dyDescent="0.3">
      <c r="A907" s="33" t="s">
        <v>8790</v>
      </c>
      <c r="B907" s="38">
        <v>45545</v>
      </c>
      <c r="C907" s="2" t="s">
        <v>1</v>
      </c>
      <c r="D907" s="2" t="s">
        <v>0</v>
      </c>
      <c r="E907" s="2" t="s">
        <v>9791</v>
      </c>
      <c r="F907" s="2" t="s">
        <v>9792</v>
      </c>
      <c r="G907" s="32">
        <v>3794</v>
      </c>
      <c r="H907" s="36">
        <v>3794</v>
      </c>
      <c r="I907" s="37" t="s">
        <v>32</v>
      </c>
      <c r="J907" s="31" t="s">
        <v>4186</v>
      </c>
      <c r="K907" s="2">
        <v>0</v>
      </c>
      <c r="L907" s="2">
        <v>0</v>
      </c>
      <c r="M907" s="31">
        <v>225</v>
      </c>
      <c r="N907" s="2">
        <v>29.25</v>
      </c>
      <c r="O907" s="2">
        <v>0</v>
      </c>
      <c r="P907" s="2">
        <v>0</v>
      </c>
      <c r="Q907" s="31">
        <v>254.25</v>
      </c>
      <c r="S907" s="2" t="s">
        <v>1</v>
      </c>
      <c r="T907" t="str">
        <f>IF(Tabla2[[#This Row],[SERIE ]]="22SD004C","BODEGA",IF(Tabla2[[#This Row],[SERIE ]]="21DS000T","CASA MATRIZ","SUCURSAL"))</f>
        <v>SUCURSAL</v>
      </c>
    </row>
    <row r="908" spans="1:20" ht="15.75" hidden="1" thickBot="1" x14ac:dyDescent="0.3">
      <c r="A908" s="33" t="s">
        <v>8790</v>
      </c>
      <c r="B908" s="38">
        <v>45545</v>
      </c>
      <c r="C908" s="2" t="s">
        <v>1</v>
      </c>
      <c r="D908" s="2" t="s">
        <v>0</v>
      </c>
      <c r="E908" s="2" t="s">
        <v>9791</v>
      </c>
      <c r="F908" s="2" t="s">
        <v>9792</v>
      </c>
      <c r="G908" s="32">
        <v>3793</v>
      </c>
      <c r="H908" s="36">
        <v>3793</v>
      </c>
      <c r="I908" s="37" t="s">
        <v>10953</v>
      </c>
      <c r="J908" s="31" t="s">
        <v>10954</v>
      </c>
      <c r="K908" s="2">
        <v>0</v>
      </c>
      <c r="L908" s="2">
        <v>0</v>
      </c>
      <c r="M908" s="31">
        <v>80</v>
      </c>
      <c r="N908" s="2">
        <v>10.4</v>
      </c>
      <c r="O908" s="2">
        <v>0</v>
      </c>
      <c r="P908" s="2">
        <v>0</v>
      </c>
      <c r="Q908" s="31">
        <v>90.4</v>
      </c>
      <c r="S908" s="2" t="s">
        <v>1</v>
      </c>
      <c r="T908" t="str">
        <f>IF(Tabla2[[#This Row],[SERIE ]]="22SD004C","BODEGA",IF(Tabla2[[#This Row],[SERIE ]]="21DS000T","CASA MATRIZ","SUCURSAL"))</f>
        <v>SUCURSAL</v>
      </c>
    </row>
    <row r="909" spans="1:20" ht="15.75" hidden="1" thickBot="1" x14ac:dyDescent="0.3">
      <c r="A909" s="33" t="s">
        <v>8790</v>
      </c>
      <c r="B909" s="38">
        <v>45545</v>
      </c>
      <c r="C909" s="2" t="s">
        <v>1</v>
      </c>
      <c r="D909" s="2" t="s">
        <v>0</v>
      </c>
      <c r="E909" s="2" t="s">
        <v>9791</v>
      </c>
      <c r="F909" s="2" t="s">
        <v>9792</v>
      </c>
      <c r="G909" s="32">
        <v>3792</v>
      </c>
      <c r="H909" s="36">
        <v>3792</v>
      </c>
      <c r="I909" s="37" t="s">
        <v>10952</v>
      </c>
      <c r="J909" s="31" t="s">
        <v>4431</v>
      </c>
      <c r="K909" s="2">
        <v>0</v>
      </c>
      <c r="L909" s="2">
        <v>0</v>
      </c>
      <c r="M909" s="31">
        <v>6</v>
      </c>
      <c r="N909" s="2">
        <v>0.78</v>
      </c>
      <c r="O909" s="2">
        <v>0</v>
      </c>
      <c r="P909" s="2">
        <v>0</v>
      </c>
      <c r="Q909" s="31">
        <v>6.78</v>
      </c>
      <c r="S909" s="2" t="s">
        <v>1</v>
      </c>
      <c r="T909" t="str">
        <f>IF(Tabla2[[#This Row],[SERIE ]]="22SD004C","BODEGA",IF(Tabla2[[#This Row],[SERIE ]]="21DS000T","CASA MATRIZ","SUCURSAL"))</f>
        <v>SUCURSAL</v>
      </c>
    </row>
    <row r="910" spans="1:20" ht="15.75" hidden="1" thickBot="1" x14ac:dyDescent="0.3">
      <c r="A910" s="33" t="s">
        <v>8790</v>
      </c>
      <c r="B910" s="38">
        <v>45545</v>
      </c>
      <c r="C910" s="2" t="s">
        <v>1</v>
      </c>
      <c r="D910" s="2" t="s">
        <v>0</v>
      </c>
      <c r="E910" s="2" t="s">
        <v>9791</v>
      </c>
      <c r="F910" s="2" t="s">
        <v>9792</v>
      </c>
      <c r="G910" s="32">
        <v>3791</v>
      </c>
      <c r="H910" s="36">
        <v>3791</v>
      </c>
      <c r="I910" s="37" t="s">
        <v>9856</v>
      </c>
      <c r="J910" s="31" t="s">
        <v>9857</v>
      </c>
      <c r="K910" s="2">
        <v>0</v>
      </c>
      <c r="L910" s="2">
        <v>0</v>
      </c>
      <c r="M910" s="31">
        <v>131.66</v>
      </c>
      <c r="N910" s="2">
        <v>17.1158</v>
      </c>
      <c r="O910" s="2">
        <v>0</v>
      </c>
      <c r="P910" s="2">
        <v>0</v>
      </c>
      <c r="Q910" s="31">
        <v>148.7758</v>
      </c>
      <c r="S910" s="2" t="s">
        <v>1</v>
      </c>
      <c r="T910" t="str">
        <f>IF(Tabla2[[#This Row],[SERIE ]]="22SD004C","BODEGA",IF(Tabla2[[#This Row],[SERIE ]]="21DS000T","CASA MATRIZ","SUCURSAL"))</f>
        <v>SUCURSAL</v>
      </c>
    </row>
    <row r="911" spans="1:20" ht="15.75" hidden="1" thickBot="1" x14ac:dyDescent="0.3">
      <c r="A911" s="33" t="s">
        <v>8790</v>
      </c>
      <c r="B911" s="38">
        <v>45545</v>
      </c>
      <c r="C911" s="2" t="s">
        <v>1</v>
      </c>
      <c r="D911" s="2" t="s">
        <v>0</v>
      </c>
      <c r="E911" s="2" t="s">
        <v>9791</v>
      </c>
      <c r="F911" s="2" t="s">
        <v>9792</v>
      </c>
      <c r="G911" s="32">
        <v>3790</v>
      </c>
      <c r="H911" s="36">
        <v>3790</v>
      </c>
      <c r="I911" s="37" t="s">
        <v>1312</v>
      </c>
      <c r="J911" s="31" t="s">
        <v>1313</v>
      </c>
      <c r="K911" s="2">
        <v>0</v>
      </c>
      <c r="L911" s="2">
        <v>0</v>
      </c>
      <c r="M911" s="31">
        <v>109.73</v>
      </c>
      <c r="N911" s="2">
        <v>14.264900000000001</v>
      </c>
      <c r="O911" s="2">
        <v>0</v>
      </c>
      <c r="P911" s="2">
        <v>0</v>
      </c>
      <c r="Q911" s="31">
        <v>123.9949</v>
      </c>
      <c r="S911" s="2" t="s">
        <v>1</v>
      </c>
      <c r="T911" t="str">
        <f>IF(Tabla2[[#This Row],[SERIE ]]="22SD004C","BODEGA",IF(Tabla2[[#This Row],[SERIE ]]="21DS000T","CASA MATRIZ","SUCURSAL"))</f>
        <v>SUCURSAL</v>
      </c>
    </row>
    <row r="912" spans="1:20" ht="15.75" hidden="1" thickBot="1" x14ac:dyDescent="0.3">
      <c r="A912" s="33" t="s">
        <v>8790</v>
      </c>
      <c r="B912" s="38">
        <v>45545</v>
      </c>
      <c r="C912" s="2" t="s">
        <v>1</v>
      </c>
      <c r="D912" s="2" t="s">
        <v>0</v>
      </c>
      <c r="E912" s="2" t="s">
        <v>9791</v>
      </c>
      <c r="F912" s="2" t="s">
        <v>9792</v>
      </c>
      <c r="G912" s="32">
        <v>3789</v>
      </c>
      <c r="H912" s="36">
        <v>3789</v>
      </c>
      <c r="I912" s="37" t="s">
        <v>7297</v>
      </c>
      <c r="J912" s="31" t="s">
        <v>7298</v>
      </c>
      <c r="K912" s="2">
        <v>0</v>
      </c>
      <c r="L912" s="2">
        <v>0</v>
      </c>
      <c r="M912" s="31">
        <v>20</v>
      </c>
      <c r="N912" s="2">
        <v>2.6</v>
      </c>
      <c r="O912" s="2">
        <v>0</v>
      </c>
      <c r="P912" s="2">
        <v>0</v>
      </c>
      <c r="Q912" s="31">
        <v>22.6</v>
      </c>
      <c r="S912" s="2" t="s">
        <v>1</v>
      </c>
      <c r="T912" t="str">
        <f>IF(Tabla2[[#This Row],[SERIE ]]="22SD004C","BODEGA",IF(Tabla2[[#This Row],[SERIE ]]="21DS000T","CASA MATRIZ","SUCURSAL"))</f>
        <v>SUCURSAL</v>
      </c>
    </row>
    <row r="913" spans="1:20" ht="15.75" hidden="1" thickBot="1" x14ac:dyDescent="0.3">
      <c r="A913" s="33" t="s">
        <v>8790</v>
      </c>
      <c r="B913" s="38">
        <v>45545</v>
      </c>
      <c r="C913" s="2" t="s">
        <v>1</v>
      </c>
      <c r="D913" s="2" t="s">
        <v>0</v>
      </c>
      <c r="E913" s="2" t="s">
        <v>9791</v>
      </c>
      <c r="F913" s="2" t="s">
        <v>9792</v>
      </c>
      <c r="G913" s="32">
        <v>3788</v>
      </c>
      <c r="H913" s="36">
        <v>3788</v>
      </c>
      <c r="I913" s="37" t="s">
        <v>10361</v>
      </c>
      <c r="J913" s="31" t="s">
        <v>10362</v>
      </c>
      <c r="K913" s="2">
        <v>0</v>
      </c>
      <c r="L913" s="2">
        <v>0</v>
      </c>
      <c r="M913" s="31">
        <v>36</v>
      </c>
      <c r="N913" s="2">
        <v>4.68</v>
      </c>
      <c r="O913" s="2">
        <v>0</v>
      </c>
      <c r="P913" s="2">
        <v>0</v>
      </c>
      <c r="Q913" s="31">
        <v>40.68</v>
      </c>
      <c r="S913" s="2" t="s">
        <v>1</v>
      </c>
      <c r="T913" t="str">
        <f>IF(Tabla2[[#This Row],[SERIE ]]="22SD004C","BODEGA",IF(Tabla2[[#This Row],[SERIE ]]="21DS000T","CASA MATRIZ","SUCURSAL"))</f>
        <v>SUCURSAL</v>
      </c>
    </row>
    <row r="914" spans="1:20" ht="15.75" hidden="1" thickBot="1" x14ac:dyDescent="0.3">
      <c r="A914" s="33" t="s">
        <v>8790</v>
      </c>
      <c r="B914" s="38">
        <v>45545</v>
      </c>
      <c r="C914" s="2" t="s">
        <v>1</v>
      </c>
      <c r="D914" s="2" t="s">
        <v>0</v>
      </c>
      <c r="E914" s="2" t="s">
        <v>9791</v>
      </c>
      <c r="F914" s="2" t="s">
        <v>9792</v>
      </c>
      <c r="G914" s="32">
        <v>3787</v>
      </c>
      <c r="H914" s="36">
        <v>3787</v>
      </c>
      <c r="I914" s="37" t="s">
        <v>46</v>
      </c>
      <c r="J914" s="31" t="s">
        <v>6010</v>
      </c>
      <c r="K914" s="2">
        <v>0</v>
      </c>
      <c r="L914" s="2">
        <v>0</v>
      </c>
      <c r="M914" s="31">
        <v>20</v>
      </c>
      <c r="N914" s="2">
        <v>2.6</v>
      </c>
      <c r="O914" s="2">
        <v>0</v>
      </c>
      <c r="P914" s="2">
        <v>0</v>
      </c>
      <c r="Q914" s="31">
        <v>22.6</v>
      </c>
      <c r="S914" s="2" t="s">
        <v>1</v>
      </c>
      <c r="T914" t="str">
        <f>IF(Tabla2[[#This Row],[SERIE ]]="22SD004C","BODEGA",IF(Tabla2[[#This Row],[SERIE ]]="21DS000T","CASA MATRIZ","SUCURSAL"))</f>
        <v>SUCURSAL</v>
      </c>
    </row>
    <row r="915" spans="1:20" ht="15.75" hidden="1" thickBot="1" x14ac:dyDescent="0.3">
      <c r="A915" s="33" t="s">
        <v>8790</v>
      </c>
      <c r="B915" s="38">
        <v>45545</v>
      </c>
      <c r="C915" s="2" t="s">
        <v>1</v>
      </c>
      <c r="D915" s="2" t="s">
        <v>0</v>
      </c>
      <c r="E915" s="2" t="s">
        <v>9791</v>
      </c>
      <c r="F915" s="2" t="s">
        <v>9792</v>
      </c>
      <c r="G915" s="32">
        <v>3786</v>
      </c>
      <c r="H915" s="36">
        <v>3786</v>
      </c>
      <c r="I915" s="37" t="s">
        <v>49</v>
      </c>
      <c r="J915" s="31" t="s">
        <v>2228</v>
      </c>
      <c r="K915" s="2">
        <v>0</v>
      </c>
      <c r="L915" s="2">
        <v>0</v>
      </c>
      <c r="M915" s="31">
        <v>45</v>
      </c>
      <c r="N915" s="2">
        <v>5.8500000000000005</v>
      </c>
      <c r="O915" s="2">
        <v>0</v>
      </c>
      <c r="P915" s="2">
        <v>0</v>
      </c>
      <c r="Q915" s="31">
        <v>50.85</v>
      </c>
      <c r="S915" s="2" t="s">
        <v>1</v>
      </c>
      <c r="T915" t="str">
        <f>IF(Tabla2[[#This Row],[SERIE ]]="22SD004C","BODEGA",IF(Tabla2[[#This Row],[SERIE ]]="21DS000T","CASA MATRIZ","SUCURSAL"))</f>
        <v>SUCURSAL</v>
      </c>
    </row>
    <row r="916" spans="1:20" ht="15.75" hidden="1" thickBot="1" x14ac:dyDescent="0.3">
      <c r="A916" s="33" t="s">
        <v>8790</v>
      </c>
      <c r="B916" s="38">
        <v>45545</v>
      </c>
      <c r="C916" s="2" t="s">
        <v>1</v>
      </c>
      <c r="D916" s="2" t="s">
        <v>0</v>
      </c>
      <c r="E916" s="2" t="s">
        <v>9791</v>
      </c>
      <c r="F916" s="2" t="s">
        <v>9792</v>
      </c>
      <c r="G916" s="32">
        <v>3785</v>
      </c>
      <c r="H916" s="36">
        <v>3785</v>
      </c>
      <c r="I916" s="37" t="s">
        <v>49</v>
      </c>
      <c r="J916" s="31" t="s">
        <v>2228</v>
      </c>
      <c r="K916" s="2">
        <v>0</v>
      </c>
      <c r="L916" s="2">
        <v>0</v>
      </c>
      <c r="M916" s="31">
        <v>60</v>
      </c>
      <c r="N916" s="2">
        <v>7.8000000000000007</v>
      </c>
      <c r="O916" s="2">
        <v>0</v>
      </c>
      <c r="P916" s="2">
        <v>0</v>
      </c>
      <c r="Q916" s="31">
        <v>67.8</v>
      </c>
      <c r="S916" s="2" t="s">
        <v>1</v>
      </c>
      <c r="T916" t="str">
        <f>IF(Tabla2[[#This Row],[SERIE ]]="22SD004C","BODEGA",IF(Tabla2[[#This Row],[SERIE ]]="21DS000T","CASA MATRIZ","SUCURSAL"))</f>
        <v>SUCURSAL</v>
      </c>
    </row>
    <row r="917" spans="1:20" ht="15.75" hidden="1" thickBot="1" x14ac:dyDescent="0.3">
      <c r="A917" s="33" t="s">
        <v>8790</v>
      </c>
      <c r="B917" s="38">
        <v>45544</v>
      </c>
      <c r="C917" s="2" t="s">
        <v>1</v>
      </c>
      <c r="D917" s="2" t="s">
        <v>0</v>
      </c>
      <c r="E917" s="2" t="s">
        <v>9791</v>
      </c>
      <c r="F917" s="2" t="s">
        <v>9792</v>
      </c>
      <c r="G917" s="32">
        <v>3784</v>
      </c>
      <c r="H917" s="36">
        <v>3784</v>
      </c>
      <c r="I917" s="37" t="s">
        <v>48</v>
      </c>
      <c r="J917" s="31" t="s">
        <v>1991</v>
      </c>
      <c r="K917" s="2">
        <v>0</v>
      </c>
      <c r="L917" s="2">
        <v>0</v>
      </c>
      <c r="M917" s="31">
        <v>46.02</v>
      </c>
      <c r="N917" s="2">
        <v>5.9826000000000006</v>
      </c>
      <c r="O917" s="2">
        <v>0</v>
      </c>
      <c r="P917" s="2">
        <v>0</v>
      </c>
      <c r="Q917" s="31">
        <v>52.002600000000001</v>
      </c>
      <c r="S917" s="2" t="s">
        <v>1</v>
      </c>
      <c r="T917" t="str">
        <f>IF(Tabla2[[#This Row],[SERIE ]]="22SD004C","BODEGA",IF(Tabla2[[#This Row],[SERIE ]]="21DS000T","CASA MATRIZ","SUCURSAL"))</f>
        <v>SUCURSAL</v>
      </c>
    </row>
    <row r="918" spans="1:20" ht="15.75" hidden="1" thickBot="1" x14ac:dyDescent="0.3">
      <c r="A918" s="33" t="s">
        <v>8790</v>
      </c>
      <c r="B918" s="38">
        <v>45544</v>
      </c>
      <c r="C918" s="2" t="s">
        <v>1</v>
      </c>
      <c r="D918" s="2" t="s">
        <v>0</v>
      </c>
      <c r="E918" s="2" t="s">
        <v>9791</v>
      </c>
      <c r="F918" s="2" t="s">
        <v>9792</v>
      </c>
      <c r="G918" s="32">
        <v>3783</v>
      </c>
      <c r="H918" s="36">
        <v>3783</v>
      </c>
      <c r="I918" s="37" t="s">
        <v>48</v>
      </c>
      <c r="J918" s="31" t="s">
        <v>1991</v>
      </c>
      <c r="K918" s="2">
        <v>0</v>
      </c>
      <c r="L918" s="2">
        <v>0</v>
      </c>
      <c r="M918" s="31">
        <v>392.92</v>
      </c>
      <c r="N918" s="2">
        <v>51.079600000000006</v>
      </c>
      <c r="O918" s="2">
        <v>0</v>
      </c>
      <c r="P918" s="2">
        <v>0</v>
      </c>
      <c r="Q918" s="31">
        <v>443.99960000000004</v>
      </c>
      <c r="S918" s="2" t="s">
        <v>1</v>
      </c>
      <c r="T918" t="str">
        <f>IF(Tabla2[[#This Row],[SERIE ]]="22SD004C","BODEGA",IF(Tabla2[[#This Row],[SERIE ]]="21DS000T","CASA MATRIZ","SUCURSAL"))</f>
        <v>SUCURSAL</v>
      </c>
    </row>
    <row r="919" spans="1:20" ht="15.75" hidden="1" thickBot="1" x14ac:dyDescent="0.3">
      <c r="A919" s="33" t="s">
        <v>8790</v>
      </c>
      <c r="B919" s="38">
        <v>45544</v>
      </c>
      <c r="C919" s="2" t="s">
        <v>1</v>
      </c>
      <c r="D919" s="2" t="s">
        <v>0</v>
      </c>
      <c r="E919" s="2" t="s">
        <v>9791</v>
      </c>
      <c r="F919" s="2" t="s">
        <v>9792</v>
      </c>
      <c r="G919" s="32">
        <v>3782</v>
      </c>
      <c r="H919" s="36">
        <v>3782</v>
      </c>
      <c r="I919" s="37" t="s">
        <v>48</v>
      </c>
      <c r="J919" s="31" t="s">
        <v>1991</v>
      </c>
      <c r="K919" s="2">
        <v>0</v>
      </c>
      <c r="L919" s="2">
        <v>0</v>
      </c>
      <c r="M919" s="31">
        <v>16.809999999999999</v>
      </c>
      <c r="N919" s="2">
        <v>2.1852999999999998</v>
      </c>
      <c r="O919" s="2">
        <v>0</v>
      </c>
      <c r="P919" s="2">
        <v>0</v>
      </c>
      <c r="Q919" s="31">
        <v>18.9953</v>
      </c>
      <c r="S919" s="2" t="s">
        <v>1</v>
      </c>
      <c r="T919" t="str">
        <f>IF(Tabla2[[#This Row],[SERIE ]]="22SD004C","BODEGA",IF(Tabla2[[#This Row],[SERIE ]]="21DS000T","CASA MATRIZ","SUCURSAL"))</f>
        <v>SUCURSAL</v>
      </c>
    </row>
    <row r="920" spans="1:20" ht="15.75" hidden="1" thickBot="1" x14ac:dyDescent="0.3">
      <c r="A920" s="33" t="s">
        <v>8790</v>
      </c>
      <c r="B920" s="38">
        <v>45544</v>
      </c>
      <c r="C920" s="2" t="s">
        <v>1</v>
      </c>
      <c r="D920" s="2" t="s">
        <v>0</v>
      </c>
      <c r="E920" s="2" t="s">
        <v>9791</v>
      </c>
      <c r="F920" s="2" t="s">
        <v>9792</v>
      </c>
      <c r="G920" s="32">
        <v>3781</v>
      </c>
      <c r="H920" s="36">
        <v>3781</v>
      </c>
      <c r="I920" s="37" t="s">
        <v>48</v>
      </c>
      <c r="J920" s="31" t="s">
        <v>1991</v>
      </c>
      <c r="K920" s="2">
        <v>0</v>
      </c>
      <c r="L920" s="2">
        <v>0</v>
      </c>
      <c r="M920" s="31">
        <v>550</v>
      </c>
      <c r="N920" s="2">
        <v>71.5</v>
      </c>
      <c r="O920" s="2">
        <v>0</v>
      </c>
      <c r="P920" s="2">
        <v>0</v>
      </c>
      <c r="Q920" s="31">
        <v>621.5</v>
      </c>
      <c r="S920" s="2" t="s">
        <v>1</v>
      </c>
      <c r="T920" t="str">
        <f>IF(Tabla2[[#This Row],[SERIE ]]="22SD004C","BODEGA",IF(Tabla2[[#This Row],[SERIE ]]="21DS000T","CASA MATRIZ","SUCURSAL"))</f>
        <v>SUCURSAL</v>
      </c>
    </row>
    <row r="921" spans="1:20" ht="15.75" hidden="1" thickBot="1" x14ac:dyDescent="0.3">
      <c r="A921" s="33" t="s">
        <v>8790</v>
      </c>
      <c r="B921" s="38">
        <v>45544</v>
      </c>
      <c r="C921" s="2" t="s">
        <v>1</v>
      </c>
      <c r="D921" s="2" t="s">
        <v>0</v>
      </c>
      <c r="E921" s="2" t="s">
        <v>9791</v>
      </c>
      <c r="F921" s="2" t="s">
        <v>9792</v>
      </c>
      <c r="G921" s="32">
        <v>3780</v>
      </c>
      <c r="H921" s="36">
        <v>3780</v>
      </c>
      <c r="I921" s="37" t="s">
        <v>48</v>
      </c>
      <c r="J921" s="31" t="s">
        <v>1991</v>
      </c>
      <c r="K921" s="2">
        <v>0</v>
      </c>
      <c r="L921" s="2">
        <v>0</v>
      </c>
      <c r="M921" s="31">
        <v>150</v>
      </c>
      <c r="N921" s="2">
        <v>19.5</v>
      </c>
      <c r="O921" s="2">
        <v>0</v>
      </c>
      <c r="P921" s="2">
        <v>0</v>
      </c>
      <c r="Q921" s="31">
        <v>169.5</v>
      </c>
      <c r="S921" s="2" t="s">
        <v>1</v>
      </c>
      <c r="T921" t="str">
        <f>IF(Tabla2[[#This Row],[SERIE ]]="22SD004C","BODEGA",IF(Tabla2[[#This Row],[SERIE ]]="21DS000T","CASA MATRIZ","SUCURSAL"))</f>
        <v>SUCURSAL</v>
      </c>
    </row>
    <row r="922" spans="1:20" ht="15.75" hidden="1" thickBot="1" x14ac:dyDescent="0.3">
      <c r="A922" s="33" t="s">
        <v>8790</v>
      </c>
      <c r="B922" s="38">
        <v>45544</v>
      </c>
      <c r="C922" s="2" t="s">
        <v>1</v>
      </c>
      <c r="D922" s="2" t="s">
        <v>0</v>
      </c>
      <c r="E922" s="2" t="s">
        <v>9791</v>
      </c>
      <c r="F922" s="2" t="s">
        <v>9792</v>
      </c>
      <c r="G922" s="32">
        <v>3779</v>
      </c>
      <c r="H922" s="36">
        <v>3779</v>
      </c>
      <c r="I922" s="37" t="s">
        <v>48</v>
      </c>
      <c r="J922" s="31" t="s">
        <v>1991</v>
      </c>
      <c r="K922" s="2">
        <v>0</v>
      </c>
      <c r="L922" s="2">
        <v>0</v>
      </c>
      <c r="M922" s="31">
        <v>50</v>
      </c>
      <c r="N922" s="2">
        <v>6.5</v>
      </c>
      <c r="O922" s="2">
        <v>0</v>
      </c>
      <c r="P922" s="2">
        <v>0</v>
      </c>
      <c r="Q922" s="31">
        <v>56.5</v>
      </c>
      <c r="S922" s="2" t="s">
        <v>1</v>
      </c>
      <c r="T922" t="str">
        <f>IF(Tabla2[[#This Row],[SERIE ]]="22SD004C","BODEGA",IF(Tabla2[[#This Row],[SERIE ]]="21DS000T","CASA MATRIZ","SUCURSAL"))</f>
        <v>SUCURSAL</v>
      </c>
    </row>
    <row r="923" spans="1:20" ht="15.75" hidden="1" thickBot="1" x14ac:dyDescent="0.3">
      <c r="A923" s="33" t="s">
        <v>8790</v>
      </c>
      <c r="B923" s="38">
        <v>45544</v>
      </c>
      <c r="C923" s="2" t="s">
        <v>1</v>
      </c>
      <c r="D923" s="2" t="s">
        <v>0</v>
      </c>
      <c r="E923" s="2" t="s">
        <v>9791</v>
      </c>
      <c r="F923" s="2" t="s">
        <v>9792</v>
      </c>
      <c r="G923" s="32">
        <v>3778</v>
      </c>
      <c r="H923" s="36">
        <v>3778</v>
      </c>
      <c r="I923" s="37" t="s">
        <v>48</v>
      </c>
      <c r="J923" s="31" t="s">
        <v>1991</v>
      </c>
      <c r="K923" s="2">
        <v>0</v>
      </c>
      <c r="L923" s="2">
        <v>0</v>
      </c>
      <c r="M923" s="31">
        <v>145</v>
      </c>
      <c r="N923" s="2">
        <v>18.850000000000001</v>
      </c>
      <c r="O923" s="2">
        <v>0</v>
      </c>
      <c r="P923" s="2">
        <v>0</v>
      </c>
      <c r="Q923" s="31">
        <v>163.85</v>
      </c>
      <c r="S923" s="2" t="s">
        <v>1</v>
      </c>
      <c r="T923" t="str">
        <f>IF(Tabla2[[#This Row],[SERIE ]]="22SD004C","BODEGA",IF(Tabla2[[#This Row],[SERIE ]]="21DS000T","CASA MATRIZ","SUCURSAL"))</f>
        <v>SUCURSAL</v>
      </c>
    </row>
    <row r="924" spans="1:20" ht="15.75" hidden="1" thickBot="1" x14ac:dyDescent="0.3">
      <c r="A924" s="33" t="s">
        <v>8790</v>
      </c>
      <c r="B924" s="38">
        <v>45544</v>
      </c>
      <c r="C924" s="2" t="s">
        <v>1</v>
      </c>
      <c r="D924" s="2" t="s">
        <v>0</v>
      </c>
      <c r="E924" s="2" t="s">
        <v>9791</v>
      </c>
      <c r="F924" s="2" t="s">
        <v>9792</v>
      </c>
      <c r="G924" s="32">
        <v>3777</v>
      </c>
      <c r="H924" s="36">
        <v>3777</v>
      </c>
      <c r="I924" s="37" t="s">
        <v>48</v>
      </c>
      <c r="J924" s="31" t="s">
        <v>1991</v>
      </c>
      <c r="K924" s="2">
        <v>0</v>
      </c>
      <c r="L924" s="2">
        <v>0</v>
      </c>
      <c r="M924" s="31">
        <v>75</v>
      </c>
      <c r="N924" s="2">
        <v>9.75</v>
      </c>
      <c r="O924" s="2">
        <v>0</v>
      </c>
      <c r="P924" s="2">
        <v>0</v>
      </c>
      <c r="Q924" s="31">
        <v>84.75</v>
      </c>
      <c r="S924" s="2" t="s">
        <v>1</v>
      </c>
      <c r="T924" t="str">
        <f>IF(Tabla2[[#This Row],[SERIE ]]="22SD004C","BODEGA",IF(Tabla2[[#This Row],[SERIE ]]="21DS000T","CASA MATRIZ","SUCURSAL"))</f>
        <v>SUCURSAL</v>
      </c>
    </row>
    <row r="925" spans="1:20" ht="15.75" hidden="1" thickBot="1" x14ac:dyDescent="0.3">
      <c r="A925" s="33" t="s">
        <v>8790</v>
      </c>
      <c r="B925" s="38">
        <v>45544</v>
      </c>
      <c r="C925" s="2" t="s">
        <v>1</v>
      </c>
      <c r="D925" s="2" t="s">
        <v>0</v>
      </c>
      <c r="E925" s="2" t="s">
        <v>9791</v>
      </c>
      <c r="F925" s="2" t="s">
        <v>9792</v>
      </c>
      <c r="G925" s="32">
        <v>3776</v>
      </c>
      <c r="H925" s="36">
        <v>3776</v>
      </c>
      <c r="I925" s="37" t="s">
        <v>48</v>
      </c>
      <c r="J925" s="31" t="s">
        <v>1991</v>
      </c>
      <c r="K925" s="2">
        <v>0</v>
      </c>
      <c r="L925" s="2">
        <v>0</v>
      </c>
      <c r="M925" s="31">
        <v>90</v>
      </c>
      <c r="N925" s="2">
        <v>11.700000000000001</v>
      </c>
      <c r="O925" s="2">
        <v>0</v>
      </c>
      <c r="P925" s="2">
        <v>0</v>
      </c>
      <c r="Q925" s="31">
        <v>101.7</v>
      </c>
      <c r="S925" s="2" t="s">
        <v>1</v>
      </c>
      <c r="T925" t="str">
        <f>IF(Tabla2[[#This Row],[SERIE ]]="22SD004C","BODEGA",IF(Tabla2[[#This Row],[SERIE ]]="21DS000T","CASA MATRIZ","SUCURSAL"))</f>
        <v>SUCURSAL</v>
      </c>
    </row>
    <row r="926" spans="1:20" ht="15.75" hidden="1" thickBot="1" x14ac:dyDescent="0.3">
      <c r="A926" s="33" t="s">
        <v>8790</v>
      </c>
      <c r="B926" s="38">
        <v>45544</v>
      </c>
      <c r="C926" s="2" t="s">
        <v>1</v>
      </c>
      <c r="D926" s="2" t="s">
        <v>0</v>
      </c>
      <c r="E926" s="2" t="s">
        <v>9791</v>
      </c>
      <c r="F926" s="2" t="s">
        <v>9792</v>
      </c>
      <c r="G926" s="32">
        <v>3775</v>
      </c>
      <c r="H926" s="36">
        <v>3775</v>
      </c>
      <c r="I926" s="37" t="s">
        <v>10211</v>
      </c>
      <c r="J926" s="31" t="s">
        <v>10212</v>
      </c>
      <c r="K926" s="2">
        <v>0</v>
      </c>
      <c r="L926" s="2">
        <v>0</v>
      </c>
      <c r="M926" s="31">
        <v>20</v>
      </c>
      <c r="N926" s="2">
        <v>2.6</v>
      </c>
      <c r="O926" s="2">
        <v>0</v>
      </c>
      <c r="P926" s="2">
        <v>0</v>
      </c>
      <c r="Q926" s="31">
        <v>22.6</v>
      </c>
      <c r="S926" s="2" t="s">
        <v>1</v>
      </c>
      <c r="T926" t="str">
        <f>IF(Tabla2[[#This Row],[SERIE ]]="22SD004C","BODEGA",IF(Tabla2[[#This Row],[SERIE ]]="21DS000T","CASA MATRIZ","SUCURSAL"))</f>
        <v>SUCURSAL</v>
      </c>
    </row>
    <row r="927" spans="1:20" ht="15.75" hidden="1" thickBot="1" x14ac:dyDescent="0.3">
      <c r="A927" s="33" t="s">
        <v>8790</v>
      </c>
      <c r="B927" s="38">
        <v>45544</v>
      </c>
      <c r="C927" s="2" t="s">
        <v>1</v>
      </c>
      <c r="D927" s="2" t="s">
        <v>0</v>
      </c>
      <c r="E927" s="2" t="s">
        <v>9791</v>
      </c>
      <c r="F927" s="2" t="s">
        <v>9792</v>
      </c>
      <c r="G927" s="32">
        <v>3774</v>
      </c>
      <c r="H927" s="36">
        <v>3774</v>
      </c>
      <c r="I927" s="37" t="s">
        <v>10581</v>
      </c>
      <c r="J927" s="31" t="s">
        <v>10695</v>
      </c>
      <c r="K927" s="2">
        <v>0</v>
      </c>
      <c r="L927" s="2">
        <v>0</v>
      </c>
      <c r="M927" s="31">
        <v>50.62</v>
      </c>
      <c r="N927" s="2">
        <v>6.5805999999999996</v>
      </c>
      <c r="O927" s="2">
        <v>0</v>
      </c>
      <c r="P927" s="2">
        <v>0</v>
      </c>
      <c r="Q927" s="31">
        <v>57.200599999999994</v>
      </c>
      <c r="S927" s="2" t="s">
        <v>1</v>
      </c>
      <c r="T927" t="str">
        <f>IF(Tabla2[[#This Row],[SERIE ]]="22SD004C","BODEGA",IF(Tabla2[[#This Row],[SERIE ]]="21DS000T","CASA MATRIZ","SUCURSAL"))</f>
        <v>SUCURSAL</v>
      </c>
    </row>
    <row r="928" spans="1:20" ht="15.75" hidden="1" thickBot="1" x14ac:dyDescent="0.3">
      <c r="A928" s="33" t="s">
        <v>8790</v>
      </c>
      <c r="B928" s="38">
        <v>45544</v>
      </c>
      <c r="C928" s="2" t="s">
        <v>1</v>
      </c>
      <c r="D928" s="2" t="s">
        <v>0</v>
      </c>
      <c r="E928" s="2" t="s">
        <v>9791</v>
      </c>
      <c r="F928" s="2" t="s">
        <v>9792</v>
      </c>
      <c r="G928" s="32">
        <v>3773</v>
      </c>
      <c r="H928" s="36">
        <v>3773</v>
      </c>
      <c r="I928" s="37" t="s">
        <v>47</v>
      </c>
      <c r="J928" s="31" t="s">
        <v>2808</v>
      </c>
      <c r="K928" s="2">
        <v>0</v>
      </c>
      <c r="L928" s="2">
        <v>0</v>
      </c>
      <c r="M928" s="31">
        <v>60.18</v>
      </c>
      <c r="N928" s="2">
        <v>7.8234000000000004</v>
      </c>
      <c r="O928" s="2">
        <v>0</v>
      </c>
      <c r="P928" s="2">
        <v>0</v>
      </c>
      <c r="Q928" s="31">
        <v>68.003399999999999</v>
      </c>
      <c r="S928" s="2" t="s">
        <v>1</v>
      </c>
      <c r="T928" t="str">
        <f>IF(Tabla2[[#This Row],[SERIE ]]="22SD004C","BODEGA",IF(Tabla2[[#This Row],[SERIE ]]="21DS000T","CASA MATRIZ","SUCURSAL"))</f>
        <v>SUCURSAL</v>
      </c>
    </row>
    <row r="929" spans="1:20" ht="15.75" hidden="1" thickBot="1" x14ac:dyDescent="0.3">
      <c r="A929" s="33" t="s">
        <v>8790</v>
      </c>
      <c r="B929" s="38">
        <v>45544</v>
      </c>
      <c r="C929" s="2" t="s">
        <v>1</v>
      </c>
      <c r="D929" s="2" t="s">
        <v>0</v>
      </c>
      <c r="E929" s="2" t="s">
        <v>9791</v>
      </c>
      <c r="F929" s="2" t="s">
        <v>9792</v>
      </c>
      <c r="G929" s="32">
        <v>3772</v>
      </c>
      <c r="H929" s="36">
        <v>3772</v>
      </c>
      <c r="I929" s="37" t="s">
        <v>7473</v>
      </c>
      <c r="J929" s="31" t="s">
        <v>7472</v>
      </c>
      <c r="K929" s="2">
        <v>0</v>
      </c>
      <c r="L929" s="2">
        <v>0</v>
      </c>
      <c r="M929" s="31">
        <v>0</v>
      </c>
      <c r="N929" s="2">
        <v>0</v>
      </c>
      <c r="O929" s="2">
        <v>0</v>
      </c>
      <c r="P929" s="2">
        <v>0</v>
      </c>
      <c r="Q929" s="31">
        <v>0</v>
      </c>
      <c r="S929" s="2" t="s">
        <v>1</v>
      </c>
      <c r="T929" t="str">
        <f>IF(Tabla2[[#This Row],[SERIE ]]="22SD004C","BODEGA",IF(Tabla2[[#This Row],[SERIE ]]="21DS000T","CASA MATRIZ","SUCURSAL"))</f>
        <v>SUCURSAL</v>
      </c>
    </row>
    <row r="930" spans="1:20" ht="15.75" hidden="1" thickBot="1" x14ac:dyDescent="0.3">
      <c r="A930" s="33" t="s">
        <v>8790</v>
      </c>
      <c r="B930" s="38">
        <v>45544</v>
      </c>
      <c r="C930" s="2" t="s">
        <v>1</v>
      </c>
      <c r="D930" s="2" t="s">
        <v>0</v>
      </c>
      <c r="E930" s="2" t="s">
        <v>9791</v>
      </c>
      <c r="F930" s="2" t="s">
        <v>9792</v>
      </c>
      <c r="G930" s="32">
        <v>3771</v>
      </c>
      <c r="H930" s="36">
        <v>3771</v>
      </c>
      <c r="I930" s="37" t="s">
        <v>6281</v>
      </c>
      <c r="J930" s="31" t="s">
        <v>6282</v>
      </c>
      <c r="K930" s="2">
        <v>0</v>
      </c>
      <c r="L930" s="2">
        <v>0</v>
      </c>
      <c r="M930" s="31">
        <v>38.94</v>
      </c>
      <c r="N930" s="2">
        <v>5.0621999999999998</v>
      </c>
      <c r="O930" s="2">
        <v>0</v>
      </c>
      <c r="P930" s="2">
        <v>0</v>
      </c>
      <c r="Q930" s="31">
        <v>44.002199999999995</v>
      </c>
      <c r="S930" s="2" t="s">
        <v>1</v>
      </c>
      <c r="T930" t="str">
        <f>IF(Tabla2[[#This Row],[SERIE ]]="22SD004C","BODEGA",IF(Tabla2[[#This Row],[SERIE ]]="21DS000T","CASA MATRIZ","SUCURSAL"))</f>
        <v>SUCURSAL</v>
      </c>
    </row>
    <row r="931" spans="1:20" ht="15.75" hidden="1" thickBot="1" x14ac:dyDescent="0.3">
      <c r="A931" s="33" t="s">
        <v>8790</v>
      </c>
      <c r="B931" s="38">
        <v>45542</v>
      </c>
      <c r="C931" s="2" t="s">
        <v>1</v>
      </c>
      <c r="D931" s="2" t="s">
        <v>0</v>
      </c>
      <c r="E931" s="2" t="s">
        <v>9791</v>
      </c>
      <c r="F931" s="2" t="s">
        <v>9792</v>
      </c>
      <c r="G931" s="32">
        <v>3770</v>
      </c>
      <c r="H931" s="36">
        <v>3770</v>
      </c>
      <c r="I931" s="37" t="s">
        <v>10813</v>
      </c>
      <c r="J931" s="31" t="s">
        <v>10814</v>
      </c>
      <c r="K931" s="2">
        <v>0</v>
      </c>
      <c r="L931" s="2">
        <v>0</v>
      </c>
      <c r="M931" s="31">
        <v>21.24</v>
      </c>
      <c r="N931" s="2">
        <v>2.7612000000000001</v>
      </c>
      <c r="O931" s="2">
        <v>0</v>
      </c>
      <c r="P931" s="2">
        <v>0</v>
      </c>
      <c r="Q931" s="31">
        <v>24.001199999999997</v>
      </c>
      <c r="S931" s="2" t="s">
        <v>1</v>
      </c>
      <c r="T931" t="str">
        <f>IF(Tabla2[[#This Row],[SERIE ]]="22SD004C","BODEGA",IF(Tabla2[[#This Row],[SERIE ]]="21DS000T","CASA MATRIZ","SUCURSAL"))</f>
        <v>SUCURSAL</v>
      </c>
    </row>
    <row r="932" spans="1:20" ht="15.75" hidden="1" thickBot="1" x14ac:dyDescent="0.3">
      <c r="A932" s="33" t="s">
        <v>8790</v>
      </c>
      <c r="B932" s="38">
        <v>45542</v>
      </c>
      <c r="C932" s="2" t="s">
        <v>1</v>
      </c>
      <c r="D932" s="2" t="s">
        <v>0</v>
      </c>
      <c r="E932" s="2" t="s">
        <v>9791</v>
      </c>
      <c r="F932" s="2" t="s">
        <v>9792</v>
      </c>
      <c r="G932" s="32">
        <v>3769</v>
      </c>
      <c r="H932" s="36">
        <v>3769</v>
      </c>
      <c r="I932" s="37" t="s">
        <v>9818</v>
      </c>
      <c r="J932" s="31" t="s">
        <v>9819</v>
      </c>
      <c r="K932" s="2">
        <v>0</v>
      </c>
      <c r="L932" s="2">
        <v>0</v>
      </c>
      <c r="M932" s="31">
        <v>45</v>
      </c>
      <c r="N932" s="2">
        <v>5.8500000000000005</v>
      </c>
      <c r="O932" s="2">
        <v>0</v>
      </c>
      <c r="P932" s="2">
        <v>0</v>
      </c>
      <c r="Q932" s="31">
        <v>50.85</v>
      </c>
      <c r="S932" s="2" t="s">
        <v>1</v>
      </c>
      <c r="T932" t="str">
        <f>IF(Tabla2[[#This Row],[SERIE ]]="22SD004C","BODEGA",IF(Tabla2[[#This Row],[SERIE ]]="21DS000T","CASA MATRIZ","SUCURSAL"))</f>
        <v>SUCURSAL</v>
      </c>
    </row>
    <row r="933" spans="1:20" ht="15.75" hidden="1" thickBot="1" x14ac:dyDescent="0.3">
      <c r="A933" s="33" t="s">
        <v>8790</v>
      </c>
      <c r="B933" s="38">
        <v>45542</v>
      </c>
      <c r="C933" s="2" t="s">
        <v>1</v>
      </c>
      <c r="D933" s="2" t="s">
        <v>0</v>
      </c>
      <c r="E933" s="2" t="s">
        <v>9791</v>
      </c>
      <c r="F933" s="2" t="s">
        <v>9792</v>
      </c>
      <c r="G933" s="32">
        <v>3768</v>
      </c>
      <c r="H933" s="36">
        <v>3768</v>
      </c>
      <c r="I933" s="37" t="s">
        <v>49</v>
      </c>
      <c r="J933" s="31" t="s">
        <v>2228</v>
      </c>
      <c r="K933" s="2">
        <v>0</v>
      </c>
      <c r="L933" s="2">
        <v>0</v>
      </c>
      <c r="M933" s="31">
        <v>43.85</v>
      </c>
      <c r="N933" s="2">
        <v>5.7005000000000008</v>
      </c>
      <c r="O933" s="2">
        <v>0</v>
      </c>
      <c r="P933" s="2">
        <v>0</v>
      </c>
      <c r="Q933" s="31">
        <v>49.5505</v>
      </c>
      <c r="S933" s="2" t="s">
        <v>1</v>
      </c>
      <c r="T933" t="str">
        <f>IF(Tabla2[[#This Row],[SERIE ]]="22SD004C","BODEGA",IF(Tabla2[[#This Row],[SERIE ]]="21DS000T","CASA MATRIZ","SUCURSAL"))</f>
        <v>SUCURSAL</v>
      </c>
    </row>
    <row r="934" spans="1:20" ht="15.75" hidden="1" thickBot="1" x14ac:dyDescent="0.3">
      <c r="A934" s="33" t="s">
        <v>8790</v>
      </c>
      <c r="B934" s="38">
        <v>45542</v>
      </c>
      <c r="C934" s="2" t="s">
        <v>1</v>
      </c>
      <c r="D934" s="2" t="s">
        <v>0</v>
      </c>
      <c r="E934" s="2" t="s">
        <v>9791</v>
      </c>
      <c r="F934" s="2" t="s">
        <v>9792</v>
      </c>
      <c r="G934" s="32">
        <v>3767</v>
      </c>
      <c r="H934" s="36">
        <v>3767</v>
      </c>
      <c r="I934" s="37" t="s">
        <v>49</v>
      </c>
      <c r="J934" s="31" t="s">
        <v>2228</v>
      </c>
      <c r="K934" s="2">
        <v>0</v>
      </c>
      <c r="L934" s="2">
        <v>0</v>
      </c>
      <c r="M934" s="31">
        <v>300</v>
      </c>
      <c r="N934" s="2">
        <v>39</v>
      </c>
      <c r="O934" s="2">
        <v>0</v>
      </c>
      <c r="P934" s="2">
        <v>0</v>
      </c>
      <c r="Q934" s="31">
        <v>339</v>
      </c>
      <c r="S934" s="2" t="s">
        <v>1</v>
      </c>
      <c r="T934" t="str">
        <f>IF(Tabla2[[#This Row],[SERIE ]]="22SD004C","BODEGA",IF(Tabla2[[#This Row],[SERIE ]]="21DS000T","CASA MATRIZ","SUCURSAL"))</f>
        <v>SUCURSAL</v>
      </c>
    </row>
    <row r="935" spans="1:20" ht="15.75" hidden="1" thickBot="1" x14ac:dyDescent="0.3">
      <c r="A935" s="33" t="s">
        <v>8790</v>
      </c>
      <c r="B935" s="38">
        <v>45541</v>
      </c>
      <c r="C935" s="2" t="s">
        <v>1</v>
      </c>
      <c r="D935" s="2" t="s">
        <v>0</v>
      </c>
      <c r="E935" s="2" t="s">
        <v>9791</v>
      </c>
      <c r="F935" s="2" t="s">
        <v>9792</v>
      </c>
      <c r="G935" s="32">
        <v>3766</v>
      </c>
      <c r="H935" s="36">
        <v>3766</v>
      </c>
      <c r="I935" s="37" t="s">
        <v>6816</v>
      </c>
      <c r="J935" s="31" t="s">
        <v>6817</v>
      </c>
      <c r="K935" s="2">
        <v>0</v>
      </c>
      <c r="L935" s="2">
        <v>0</v>
      </c>
      <c r="M935" s="31">
        <v>61.3</v>
      </c>
      <c r="N935" s="2">
        <v>7.9690000000000003</v>
      </c>
      <c r="O935" s="2">
        <v>0</v>
      </c>
      <c r="P935" s="2">
        <v>0</v>
      </c>
      <c r="Q935" s="31">
        <v>69.268999999999991</v>
      </c>
      <c r="S935" s="2" t="s">
        <v>1</v>
      </c>
      <c r="T935" t="str">
        <f>IF(Tabla2[[#This Row],[SERIE ]]="22SD004C","BODEGA",IF(Tabla2[[#This Row],[SERIE ]]="21DS000T","CASA MATRIZ","SUCURSAL"))</f>
        <v>SUCURSAL</v>
      </c>
    </row>
    <row r="936" spans="1:20" ht="15.75" hidden="1" thickBot="1" x14ac:dyDescent="0.3">
      <c r="A936" s="33" t="s">
        <v>8790</v>
      </c>
      <c r="B936" s="38">
        <v>45541</v>
      </c>
      <c r="C936" s="2" t="s">
        <v>1</v>
      </c>
      <c r="D936" s="2" t="s">
        <v>0</v>
      </c>
      <c r="E936" s="2" t="s">
        <v>9791</v>
      </c>
      <c r="F936" s="2" t="s">
        <v>9792</v>
      </c>
      <c r="G936" s="32">
        <v>3765</v>
      </c>
      <c r="H936" s="36">
        <v>3765</v>
      </c>
      <c r="I936" s="37" t="s">
        <v>10257</v>
      </c>
      <c r="J936" s="31" t="s">
        <v>10258</v>
      </c>
      <c r="K936" s="2">
        <v>0</v>
      </c>
      <c r="L936" s="2">
        <v>0</v>
      </c>
      <c r="M936" s="31">
        <v>15.93</v>
      </c>
      <c r="N936" s="2">
        <v>2.0709</v>
      </c>
      <c r="O936" s="2">
        <v>0</v>
      </c>
      <c r="P936" s="2">
        <v>0</v>
      </c>
      <c r="Q936" s="31">
        <v>18.000900000000001</v>
      </c>
      <c r="S936" s="2" t="s">
        <v>1</v>
      </c>
      <c r="T936" t="str">
        <f>IF(Tabla2[[#This Row],[SERIE ]]="22SD004C","BODEGA",IF(Tabla2[[#This Row],[SERIE ]]="21DS000T","CASA MATRIZ","SUCURSAL"))</f>
        <v>SUCURSAL</v>
      </c>
    </row>
    <row r="937" spans="1:20" ht="15.75" hidden="1" thickBot="1" x14ac:dyDescent="0.3">
      <c r="A937" s="33" t="s">
        <v>8790</v>
      </c>
      <c r="B937" s="38">
        <v>45541</v>
      </c>
      <c r="C937" s="2" t="s">
        <v>1</v>
      </c>
      <c r="D937" s="2" t="s">
        <v>0</v>
      </c>
      <c r="E937" s="2" t="s">
        <v>9791</v>
      </c>
      <c r="F937" s="2" t="s">
        <v>9792</v>
      </c>
      <c r="G937" s="32">
        <v>3764</v>
      </c>
      <c r="H937" s="36">
        <v>3764</v>
      </c>
      <c r="I937" s="37" t="s">
        <v>10950</v>
      </c>
      <c r="J937" s="31" t="s">
        <v>10951</v>
      </c>
      <c r="K937" s="2">
        <v>0</v>
      </c>
      <c r="L937" s="2">
        <v>0</v>
      </c>
      <c r="M937" s="31">
        <v>20.7</v>
      </c>
      <c r="N937" s="2">
        <v>2.6909999999999998</v>
      </c>
      <c r="O937" s="2">
        <v>0</v>
      </c>
      <c r="P937" s="2">
        <v>0</v>
      </c>
      <c r="Q937" s="31">
        <v>23.390999999999998</v>
      </c>
      <c r="S937" s="2" t="s">
        <v>1</v>
      </c>
      <c r="T937" t="str">
        <f>IF(Tabla2[[#This Row],[SERIE ]]="22SD004C","BODEGA",IF(Tabla2[[#This Row],[SERIE ]]="21DS000T","CASA MATRIZ","SUCURSAL"))</f>
        <v>SUCURSAL</v>
      </c>
    </row>
    <row r="938" spans="1:20" ht="15.75" hidden="1" thickBot="1" x14ac:dyDescent="0.3">
      <c r="A938" s="33" t="s">
        <v>8790</v>
      </c>
      <c r="B938" s="38">
        <v>45541</v>
      </c>
      <c r="C938" s="2" t="s">
        <v>1</v>
      </c>
      <c r="D938" s="2" t="s">
        <v>0</v>
      </c>
      <c r="E938" s="2" t="s">
        <v>9791</v>
      </c>
      <c r="F938" s="2" t="s">
        <v>9792</v>
      </c>
      <c r="G938" s="32">
        <v>3763</v>
      </c>
      <c r="H938" s="36">
        <v>3763</v>
      </c>
      <c r="I938" s="37" t="s">
        <v>9868</v>
      </c>
      <c r="J938" s="31" t="s">
        <v>9826</v>
      </c>
      <c r="K938" s="2">
        <v>0</v>
      </c>
      <c r="L938" s="2">
        <v>0</v>
      </c>
      <c r="M938" s="31">
        <v>92.04</v>
      </c>
      <c r="N938" s="2">
        <v>11.965200000000001</v>
      </c>
      <c r="O938" s="2">
        <v>0</v>
      </c>
      <c r="P938" s="2">
        <v>0</v>
      </c>
      <c r="Q938" s="31">
        <v>104.0052</v>
      </c>
      <c r="S938" s="2" t="s">
        <v>1</v>
      </c>
      <c r="T938" t="str">
        <f>IF(Tabla2[[#This Row],[SERIE ]]="22SD004C","BODEGA",IF(Tabla2[[#This Row],[SERIE ]]="21DS000T","CASA MATRIZ","SUCURSAL"))</f>
        <v>SUCURSAL</v>
      </c>
    </row>
    <row r="939" spans="1:20" ht="15.75" hidden="1" thickBot="1" x14ac:dyDescent="0.3">
      <c r="A939" s="33" t="s">
        <v>8790</v>
      </c>
      <c r="B939" s="38">
        <v>45541</v>
      </c>
      <c r="C939" s="2" t="s">
        <v>1</v>
      </c>
      <c r="D939" s="2" t="s">
        <v>0</v>
      </c>
      <c r="E939" s="2" t="s">
        <v>9791</v>
      </c>
      <c r="F939" s="2" t="s">
        <v>9792</v>
      </c>
      <c r="G939" s="32">
        <v>3762</v>
      </c>
      <c r="H939" s="36">
        <v>3762</v>
      </c>
      <c r="I939" s="37" t="s">
        <v>47</v>
      </c>
      <c r="J939" s="31" t="s">
        <v>2808</v>
      </c>
      <c r="K939" s="2">
        <v>0</v>
      </c>
      <c r="L939" s="2">
        <v>0</v>
      </c>
      <c r="M939" s="31">
        <v>17.68</v>
      </c>
      <c r="N939" s="2">
        <v>2.2984</v>
      </c>
      <c r="O939" s="2">
        <v>0</v>
      </c>
      <c r="P939" s="2">
        <v>0</v>
      </c>
      <c r="Q939" s="31">
        <v>19.978400000000001</v>
      </c>
      <c r="S939" s="2" t="s">
        <v>1</v>
      </c>
      <c r="T939" t="str">
        <f>IF(Tabla2[[#This Row],[SERIE ]]="22SD004C","BODEGA",IF(Tabla2[[#This Row],[SERIE ]]="21DS000T","CASA MATRIZ","SUCURSAL"))</f>
        <v>SUCURSAL</v>
      </c>
    </row>
    <row r="940" spans="1:20" ht="15.75" hidden="1" thickBot="1" x14ac:dyDescent="0.3">
      <c r="A940" s="33" t="s">
        <v>8790</v>
      </c>
      <c r="B940" s="38">
        <v>45541</v>
      </c>
      <c r="C940" s="2" t="s">
        <v>1</v>
      </c>
      <c r="D940" s="2" t="s">
        <v>0</v>
      </c>
      <c r="E940" s="2" t="s">
        <v>9791</v>
      </c>
      <c r="F940" s="2" t="s">
        <v>9792</v>
      </c>
      <c r="G940" s="32">
        <v>3761</v>
      </c>
      <c r="H940" s="36">
        <v>3761</v>
      </c>
      <c r="I940" s="37" t="s">
        <v>7473</v>
      </c>
      <c r="J940" s="31" t="s">
        <v>7472</v>
      </c>
      <c r="K940" s="2">
        <v>0</v>
      </c>
      <c r="L940" s="2">
        <v>0</v>
      </c>
      <c r="M940" s="31">
        <v>0</v>
      </c>
      <c r="N940" s="2">
        <v>0</v>
      </c>
      <c r="O940" s="2">
        <v>0</v>
      </c>
      <c r="P940" s="2">
        <v>0</v>
      </c>
      <c r="Q940" s="31">
        <v>0</v>
      </c>
      <c r="S940" s="2" t="s">
        <v>1</v>
      </c>
      <c r="T940" t="str">
        <f>IF(Tabla2[[#This Row],[SERIE ]]="22SD004C","BODEGA",IF(Tabla2[[#This Row],[SERIE ]]="21DS000T","CASA MATRIZ","SUCURSAL"))</f>
        <v>SUCURSAL</v>
      </c>
    </row>
    <row r="941" spans="1:20" ht="15.75" hidden="1" thickBot="1" x14ac:dyDescent="0.3">
      <c r="A941" s="33" t="s">
        <v>8790</v>
      </c>
      <c r="B941" s="38">
        <v>45541</v>
      </c>
      <c r="C941" s="2" t="s">
        <v>1</v>
      </c>
      <c r="D941" s="2" t="s">
        <v>0</v>
      </c>
      <c r="E941" s="2" t="s">
        <v>9791</v>
      </c>
      <c r="F941" s="2" t="s">
        <v>9792</v>
      </c>
      <c r="G941" s="32">
        <v>3760</v>
      </c>
      <c r="H941" s="36">
        <v>3760</v>
      </c>
      <c r="I941" s="37" t="s">
        <v>10810</v>
      </c>
      <c r="J941" s="31" t="s">
        <v>10811</v>
      </c>
      <c r="K941" s="2">
        <v>0</v>
      </c>
      <c r="L941" s="2">
        <v>0</v>
      </c>
      <c r="M941" s="31">
        <v>19.47</v>
      </c>
      <c r="N941" s="2">
        <v>2.5310999999999999</v>
      </c>
      <c r="O941" s="2">
        <v>0</v>
      </c>
      <c r="P941" s="2">
        <v>0</v>
      </c>
      <c r="Q941" s="31">
        <v>22.001099999999997</v>
      </c>
      <c r="S941" s="2" t="s">
        <v>1</v>
      </c>
      <c r="T941" t="str">
        <f>IF(Tabla2[[#This Row],[SERIE ]]="22SD004C","BODEGA",IF(Tabla2[[#This Row],[SERIE ]]="21DS000T","CASA MATRIZ","SUCURSAL"))</f>
        <v>SUCURSAL</v>
      </c>
    </row>
    <row r="942" spans="1:20" ht="15.75" hidden="1" thickBot="1" x14ac:dyDescent="0.3">
      <c r="A942" s="33" t="s">
        <v>8790</v>
      </c>
      <c r="B942" s="38">
        <v>45541</v>
      </c>
      <c r="C942" s="2" t="s">
        <v>1</v>
      </c>
      <c r="D942" s="2" t="s">
        <v>0</v>
      </c>
      <c r="E942" s="2" t="s">
        <v>9791</v>
      </c>
      <c r="F942" s="2" t="s">
        <v>9792</v>
      </c>
      <c r="G942" s="32">
        <v>3759</v>
      </c>
      <c r="H942" s="36">
        <v>3759</v>
      </c>
      <c r="I942" s="37" t="s">
        <v>10948</v>
      </c>
      <c r="J942" s="31" t="s">
        <v>10949</v>
      </c>
      <c r="K942" s="2">
        <v>0</v>
      </c>
      <c r="L942" s="2">
        <v>0</v>
      </c>
      <c r="M942" s="31">
        <v>45</v>
      </c>
      <c r="N942" s="2">
        <v>5.8500000000000005</v>
      </c>
      <c r="O942" s="2">
        <v>0</v>
      </c>
      <c r="P942" s="2">
        <v>0</v>
      </c>
      <c r="Q942" s="31">
        <v>50.85</v>
      </c>
      <c r="S942" s="2" t="s">
        <v>1</v>
      </c>
      <c r="T942" t="str">
        <f>IF(Tabla2[[#This Row],[SERIE ]]="22SD004C","BODEGA",IF(Tabla2[[#This Row],[SERIE ]]="21DS000T","CASA MATRIZ","SUCURSAL"))</f>
        <v>SUCURSAL</v>
      </c>
    </row>
    <row r="943" spans="1:20" ht="15.75" hidden="1" thickBot="1" x14ac:dyDescent="0.3">
      <c r="A943" s="33" t="s">
        <v>8790</v>
      </c>
      <c r="B943" s="38">
        <v>45541</v>
      </c>
      <c r="C943" s="2" t="s">
        <v>1</v>
      </c>
      <c r="D943" s="2" t="s">
        <v>0</v>
      </c>
      <c r="E943" s="2" t="s">
        <v>9791</v>
      </c>
      <c r="F943" s="2" t="s">
        <v>9792</v>
      </c>
      <c r="G943" s="32">
        <v>3758</v>
      </c>
      <c r="H943" s="36">
        <v>3758</v>
      </c>
      <c r="I943" s="37" t="s">
        <v>5768</v>
      </c>
      <c r="J943" s="31" t="s">
        <v>5769</v>
      </c>
      <c r="K943" s="2">
        <v>0</v>
      </c>
      <c r="L943" s="2">
        <v>0</v>
      </c>
      <c r="M943" s="31">
        <v>4.97</v>
      </c>
      <c r="N943" s="2">
        <v>0.64610000000000001</v>
      </c>
      <c r="O943" s="2">
        <v>0</v>
      </c>
      <c r="P943" s="2">
        <v>0</v>
      </c>
      <c r="Q943" s="31">
        <v>5.6160999999999994</v>
      </c>
      <c r="S943" s="2" t="s">
        <v>1</v>
      </c>
      <c r="T943" t="str">
        <f>IF(Tabla2[[#This Row],[SERIE ]]="22SD004C","BODEGA",IF(Tabla2[[#This Row],[SERIE ]]="21DS000T","CASA MATRIZ","SUCURSAL"))</f>
        <v>SUCURSAL</v>
      </c>
    </row>
    <row r="944" spans="1:20" ht="15.75" hidden="1" thickBot="1" x14ac:dyDescent="0.3">
      <c r="A944" s="33" t="s">
        <v>8790</v>
      </c>
      <c r="B944" s="38">
        <v>45540</v>
      </c>
      <c r="C944" s="2" t="s">
        <v>1</v>
      </c>
      <c r="D944" s="2" t="s">
        <v>0</v>
      </c>
      <c r="E944" s="2" t="s">
        <v>9791</v>
      </c>
      <c r="F944" s="2" t="s">
        <v>9792</v>
      </c>
      <c r="G944" s="32">
        <v>3757</v>
      </c>
      <c r="H944" s="36">
        <v>3757</v>
      </c>
      <c r="I944" s="37" t="s">
        <v>9961</v>
      </c>
      <c r="J944" s="31" t="s">
        <v>9944</v>
      </c>
      <c r="K944" s="2">
        <v>0</v>
      </c>
      <c r="L944" s="2">
        <v>0</v>
      </c>
      <c r="M944" s="31">
        <v>2.39</v>
      </c>
      <c r="N944" s="2">
        <v>0.31070000000000003</v>
      </c>
      <c r="O944" s="2">
        <v>0</v>
      </c>
      <c r="P944" s="2">
        <v>0</v>
      </c>
      <c r="Q944" s="31">
        <v>2.7007000000000003</v>
      </c>
      <c r="S944" s="2" t="s">
        <v>1</v>
      </c>
      <c r="T944" t="str">
        <f>IF(Tabla2[[#This Row],[SERIE ]]="22SD004C","BODEGA",IF(Tabla2[[#This Row],[SERIE ]]="21DS000T","CASA MATRIZ","SUCURSAL"))</f>
        <v>SUCURSAL</v>
      </c>
    </row>
    <row r="945" spans="1:20" ht="15.75" hidden="1" thickBot="1" x14ac:dyDescent="0.3">
      <c r="A945" s="33" t="s">
        <v>8790</v>
      </c>
      <c r="B945" s="38">
        <v>45540</v>
      </c>
      <c r="C945" s="2" t="s">
        <v>1</v>
      </c>
      <c r="D945" s="2" t="s">
        <v>0</v>
      </c>
      <c r="E945" s="2" t="s">
        <v>9791</v>
      </c>
      <c r="F945" s="2" t="s">
        <v>9792</v>
      </c>
      <c r="G945" s="32">
        <v>3756</v>
      </c>
      <c r="H945" s="36">
        <v>3756</v>
      </c>
      <c r="I945" s="37" t="s">
        <v>46</v>
      </c>
      <c r="J945" s="31" t="s">
        <v>6010</v>
      </c>
      <c r="K945" s="2">
        <v>0</v>
      </c>
      <c r="L945" s="2">
        <v>0</v>
      </c>
      <c r="M945" s="31">
        <v>25</v>
      </c>
      <c r="N945" s="2">
        <v>3.25</v>
      </c>
      <c r="O945" s="2">
        <v>0</v>
      </c>
      <c r="P945" s="2">
        <v>0</v>
      </c>
      <c r="Q945" s="31">
        <v>28.25</v>
      </c>
      <c r="S945" s="2" t="s">
        <v>1</v>
      </c>
      <c r="T945" t="str">
        <f>IF(Tabla2[[#This Row],[SERIE ]]="22SD004C","BODEGA",IF(Tabla2[[#This Row],[SERIE ]]="21DS000T","CASA MATRIZ","SUCURSAL"))</f>
        <v>SUCURSAL</v>
      </c>
    </row>
    <row r="946" spans="1:20" ht="15.75" hidden="1" thickBot="1" x14ac:dyDescent="0.3">
      <c r="A946" s="33" t="s">
        <v>8790</v>
      </c>
      <c r="B946" s="38">
        <v>45540</v>
      </c>
      <c r="C946" s="2" t="s">
        <v>1</v>
      </c>
      <c r="D946" s="2" t="s">
        <v>0</v>
      </c>
      <c r="E946" s="2" t="s">
        <v>9791</v>
      </c>
      <c r="F946" s="2" t="s">
        <v>9792</v>
      </c>
      <c r="G946" s="32">
        <v>3755</v>
      </c>
      <c r="H946" s="36">
        <v>3755</v>
      </c>
      <c r="I946" s="37" t="s">
        <v>46</v>
      </c>
      <c r="J946" s="31" t="s">
        <v>6010</v>
      </c>
      <c r="K946" s="2">
        <v>0</v>
      </c>
      <c r="L946" s="2">
        <v>0</v>
      </c>
      <c r="M946" s="31">
        <v>56</v>
      </c>
      <c r="N946" s="2">
        <v>7.28</v>
      </c>
      <c r="O946" s="2">
        <v>0</v>
      </c>
      <c r="P946" s="2">
        <v>0</v>
      </c>
      <c r="Q946" s="31">
        <v>63.28</v>
      </c>
      <c r="S946" s="2" t="s">
        <v>1</v>
      </c>
      <c r="T946" t="str">
        <f>IF(Tabla2[[#This Row],[SERIE ]]="22SD004C","BODEGA",IF(Tabla2[[#This Row],[SERIE ]]="21DS000T","CASA MATRIZ","SUCURSAL"))</f>
        <v>SUCURSAL</v>
      </c>
    </row>
    <row r="947" spans="1:20" ht="15.75" hidden="1" thickBot="1" x14ac:dyDescent="0.3">
      <c r="A947" s="33" t="s">
        <v>8790</v>
      </c>
      <c r="B947" s="38">
        <v>45540</v>
      </c>
      <c r="C947" s="2" t="s">
        <v>1</v>
      </c>
      <c r="D947" s="2" t="s">
        <v>0</v>
      </c>
      <c r="E947" s="2" t="s">
        <v>9791</v>
      </c>
      <c r="F947" s="2" t="s">
        <v>9792</v>
      </c>
      <c r="G947" s="32">
        <v>3754</v>
      </c>
      <c r="H947" s="36">
        <v>3754</v>
      </c>
      <c r="I947" s="37" t="s">
        <v>9918</v>
      </c>
      <c r="J947" s="31" t="s">
        <v>9919</v>
      </c>
      <c r="K947" s="2">
        <v>0</v>
      </c>
      <c r="L947" s="2">
        <v>0</v>
      </c>
      <c r="M947" s="31">
        <v>8.85</v>
      </c>
      <c r="N947" s="2">
        <v>1.1505000000000001</v>
      </c>
      <c r="O947" s="2">
        <v>0</v>
      </c>
      <c r="P947" s="2">
        <v>0</v>
      </c>
      <c r="Q947" s="31">
        <v>10.000499999999999</v>
      </c>
      <c r="S947" s="2" t="s">
        <v>1</v>
      </c>
      <c r="T947" t="str">
        <f>IF(Tabla2[[#This Row],[SERIE ]]="22SD004C","BODEGA",IF(Tabla2[[#This Row],[SERIE ]]="21DS000T","CASA MATRIZ","SUCURSAL"))</f>
        <v>SUCURSAL</v>
      </c>
    </row>
    <row r="948" spans="1:20" ht="15.75" hidden="1" thickBot="1" x14ac:dyDescent="0.3">
      <c r="A948" s="33" t="s">
        <v>8790</v>
      </c>
      <c r="B948" s="38">
        <v>45540</v>
      </c>
      <c r="C948" s="2" t="s">
        <v>1</v>
      </c>
      <c r="D948" s="2" t="s">
        <v>0</v>
      </c>
      <c r="E948" s="2" t="s">
        <v>9791</v>
      </c>
      <c r="F948" s="2" t="s">
        <v>9792</v>
      </c>
      <c r="G948" s="32">
        <v>3753</v>
      </c>
      <c r="H948" s="36">
        <v>3753</v>
      </c>
      <c r="I948" s="37" t="s">
        <v>7473</v>
      </c>
      <c r="J948" s="31" t="s">
        <v>7472</v>
      </c>
      <c r="K948" s="2">
        <v>0</v>
      </c>
      <c r="L948" s="2">
        <v>0</v>
      </c>
      <c r="M948" s="31">
        <v>0</v>
      </c>
      <c r="N948" s="2">
        <v>0</v>
      </c>
      <c r="O948" s="2">
        <v>0</v>
      </c>
      <c r="P948" s="2">
        <v>0</v>
      </c>
      <c r="Q948" s="31">
        <v>0</v>
      </c>
      <c r="S948" s="2" t="s">
        <v>1</v>
      </c>
      <c r="T948" t="str">
        <f>IF(Tabla2[[#This Row],[SERIE ]]="22SD004C","BODEGA",IF(Tabla2[[#This Row],[SERIE ]]="21DS000T","CASA MATRIZ","SUCURSAL"))</f>
        <v>SUCURSAL</v>
      </c>
    </row>
    <row r="949" spans="1:20" ht="15.75" hidden="1" thickBot="1" x14ac:dyDescent="0.3">
      <c r="A949" s="33" t="s">
        <v>8790</v>
      </c>
      <c r="B949" s="38">
        <v>45540</v>
      </c>
      <c r="C949" s="2" t="s">
        <v>1</v>
      </c>
      <c r="D949" s="2" t="s">
        <v>0</v>
      </c>
      <c r="E949" s="2" t="s">
        <v>9791</v>
      </c>
      <c r="F949" s="2" t="s">
        <v>9792</v>
      </c>
      <c r="G949" s="32">
        <v>3752</v>
      </c>
      <c r="H949" s="36">
        <v>3752</v>
      </c>
      <c r="I949" s="37" t="s">
        <v>6816</v>
      </c>
      <c r="J949" s="31" t="s">
        <v>6817</v>
      </c>
      <c r="K949" s="2">
        <v>0</v>
      </c>
      <c r="L949" s="2">
        <v>0</v>
      </c>
      <c r="M949" s="31">
        <v>67.260000000000005</v>
      </c>
      <c r="N949" s="2">
        <v>8.7438000000000002</v>
      </c>
      <c r="O949" s="2">
        <v>0</v>
      </c>
      <c r="P949" s="2">
        <v>0</v>
      </c>
      <c r="Q949" s="31">
        <v>76.003800000000012</v>
      </c>
      <c r="S949" s="2" t="s">
        <v>1</v>
      </c>
      <c r="T949" t="str">
        <f>IF(Tabla2[[#This Row],[SERIE ]]="22SD004C","BODEGA",IF(Tabla2[[#This Row],[SERIE ]]="21DS000T","CASA MATRIZ","SUCURSAL"))</f>
        <v>SUCURSAL</v>
      </c>
    </row>
    <row r="950" spans="1:20" ht="15.75" hidden="1" thickBot="1" x14ac:dyDescent="0.3">
      <c r="A950" s="33" t="s">
        <v>8790</v>
      </c>
      <c r="B950" s="38">
        <v>45540</v>
      </c>
      <c r="C950" s="2" t="s">
        <v>1</v>
      </c>
      <c r="D950" s="2" t="s">
        <v>0</v>
      </c>
      <c r="E950" s="2" t="s">
        <v>9791</v>
      </c>
      <c r="F950" s="2" t="s">
        <v>9792</v>
      </c>
      <c r="G950" s="32">
        <v>3751</v>
      </c>
      <c r="H950" s="36">
        <v>3751</v>
      </c>
      <c r="I950" s="37" t="s">
        <v>10946</v>
      </c>
      <c r="J950" s="31" t="s">
        <v>10947</v>
      </c>
      <c r="K950" s="2">
        <v>0</v>
      </c>
      <c r="L950" s="2">
        <v>0</v>
      </c>
      <c r="M950" s="31">
        <v>31.86</v>
      </c>
      <c r="N950" s="2">
        <v>4.1417999999999999</v>
      </c>
      <c r="O950" s="2">
        <v>0</v>
      </c>
      <c r="P950" s="2">
        <v>0</v>
      </c>
      <c r="Q950" s="31">
        <v>36.001800000000003</v>
      </c>
      <c r="S950" s="2" t="s">
        <v>1</v>
      </c>
      <c r="T950" t="str">
        <f>IF(Tabla2[[#This Row],[SERIE ]]="22SD004C","BODEGA",IF(Tabla2[[#This Row],[SERIE ]]="21DS000T","CASA MATRIZ","SUCURSAL"))</f>
        <v>SUCURSAL</v>
      </c>
    </row>
    <row r="951" spans="1:20" ht="15.75" hidden="1" thickBot="1" x14ac:dyDescent="0.3">
      <c r="A951" s="33" t="s">
        <v>8790</v>
      </c>
      <c r="B951" s="38">
        <v>45540</v>
      </c>
      <c r="C951" s="2" t="s">
        <v>1</v>
      </c>
      <c r="D951" s="2" t="s">
        <v>0</v>
      </c>
      <c r="E951" s="2" t="s">
        <v>9791</v>
      </c>
      <c r="F951" s="2" t="s">
        <v>9792</v>
      </c>
      <c r="G951" s="32">
        <v>3750</v>
      </c>
      <c r="H951" s="36">
        <v>3750</v>
      </c>
      <c r="I951" s="37" t="s">
        <v>2120</v>
      </c>
      <c r="J951" s="31" t="s">
        <v>2121</v>
      </c>
      <c r="K951" s="2">
        <v>0</v>
      </c>
      <c r="L951" s="2">
        <v>0</v>
      </c>
      <c r="M951" s="31">
        <v>264.95999999999998</v>
      </c>
      <c r="N951" s="2">
        <v>34.444800000000001</v>
      </c>
      <c r="O951" s="2">
        <v>0</v>
      </c>
      <c r="P951" s="2">
        <v>0</v>
      </c>
      <c r="Q951" s="31">
        <v>299.40479999999997</v>
      </c>
      <c r="S951" s="2" t="s">
        <v>1</v>
      </c>
      <c r="T951" t="str">
        <f>IF(Tabla2[[#This Row],[SERIE ]]="22SD004C","BODEGA",IF(Tabla2[[#This Row],[SERIE ]]="21DS000T","CASA MATRIZ","SUCURSAL"))</f>
        <v>SUCURSAL</v>
      </c>
    </row>
    <row r="952" spans="1:20" ht="15.75" hidden="1" thickBot="1" x14ac:dyDescent="0.3">
      <c r="A952" s="33" t="s">
        <v>8790</v>
      </c>
      <c r="B952" s="38">
        <v>45540</v>
      </c>
      <c r="C952" s="2" t="s">
        <v>1</v>
      </c>
      <c r="D952" s="2" t="s">
        <v>0</v>
      </c>
      <c r="E952" s="2" t="s">
        <v>9791</v>
      </c>
      <c r="F952" s="2" t="s">
        <v>9792</v>
      </c>
      <c r="G952" s="32">
        <v>3749</v>
      </c>
      <c r="H952" s="36">
        <v>3749</v>
      </c>
      <c r="I952" s="37" t="s">
        <v>9858</v>
      </c>
      <c r="J952" s="31" t="s">
        <v>9859</v>
      </c>
      <c r="K952" s="2">
        <v>0</v>
      </c>
      <c r="L952" s="2">
        <v>0</v>
      </c>
      <c r="M952" s="31">
        <v>153.97999999999999</v>
      </c>
      <c r="N952" s="2">
        <v>20.017399999999999</v>
      </c>
      <c r="O952" s="2">
        <v>0</v>
      </c>
      <c r="P952" s="2">
        <v>0</v>
      </c>
      <c r="Q952" s="31">
        <v>173.9974</v>
      </c>
      <c r="S952" s="2" t="s">
        <v>1</v>
      </c>
      <c r="T952" t="str">
        <f>IF(Tabla2[[#This Row],[SERIE ]]="22SD004C","BODEGA",IF(Tabla2[[#This Row],[SERIE ]]="21DS000T","CASA MATRIZ","SUCURSAL"))</f>
        <v>SUCURSAL</v>
      </c>
    </row>
    <row r="953" spans="1:20" ht="15.75" hidden="1" thickBot="1" x14ac:dyDescent="0.3">
      <c r="A953" s="33" t="s">
        <v>8790</v>
      </c>
      <c r="B953" s="38">
        <v>45540</v>
      </c>
      <c r="C953" s="2" t="s">
        <v>1</v>
      </c>
      <c r="D953" s="2" t="s">
        <v>0</v>
      </c>
      <c r="E953" s="2" t="s">
        <v>9791</v>
      </c>
      <c r="F953" s="2" t="s">
        <v>9792</v>
      </c>
      <c r="G953" s="32">
        <v>3748</v>
      </c>
      <c r="H953" s="36">
        <v>3748</v>
      </c>
      <c r="I953" s="37" t="s">
        <v>47</v>
      </c>
      <c r="J953" s="31" t="s">
        <v>2808</v>
      </c>
      <c r="K953" s="2">
        <v>0</v>
      </c>
      <c r="L953" s="2">
        <v>0</v>
      </c>
      <c r="M953" s="31">
        <v>247.79</v>
      </c>
      <c r="N953" s="2">
        <v>32.212699999999998</v>
      </c>
      <c r="O953" s="2">
        <v>0</v>
      </c>
      <c r="P953" s="2">
        <v>0</v>
      </c>
      <c r="Q953" s="31">
        <v>280.0027</v>
      </c>
      <c r="S953" s="2" t="s">
        <v>1</v>
      </c>
      <c r="T953" t="str">
        <f>IF(Tabla2[[#This Row],[SERIE ]]="22SD004C","BODEGA",IF(Tabla2[[#This Row],[SERIE ]]="21DS000T","CASA MATRIZ","SUCURSAL"))</f>
        <v>SUCURSAL</v>
      </c>
    </row>
    <row r="954" spans="1:20" ht="15.75" hidden="1" thickBot="1" x14ac:dyDescent="0.3">
      <c r="A954" s="33" t="s">
        <v>8790</v>
      </c>
      <c r="B954" s="38">
        <v>45540</v>
      </c>
      <c r="C954" s="2" t="s">
        <v>1</v>
      </c>
      <c r="D954" s="2" t="s">
        <v>0</v>
      </c>
      <c r="E954" s="2" t="s">
        <v>9791</v>
      </c>
      <c r="F954" s="2" t="s">
        <v>9792</v>
      </c>
      <c r="G954" s="32">
        <v>3747</v>
      </c>
      <c r="H954" s="36">
        <v>3747</v>
      </c>
      <c r="I954" s="37" t="s">
        <v>9824</v>
      </c>
      <c r="J954" s="31" t="s">
        <v>9825</v>
      </c>
      <c r="K954" s="2">
        <v>0</v>
      </c>
      <c r="L954" s="2">
        <v>0</v>
      </c>
      <c r="M954" s="31">
        <v>24.51</v>
      </c>
      <c r="N954" s="2">
        <v>3.1863000000000001</v>
      </c>
      <c r="O954" s="2">
        <v>0</v>
      </c>
      <c r="P954" s="2">
        <v>0</v>
      </c>
      <c r="Q954" s="31">
        <v>27.696300000000001</v>
      </c>
      <c r="S954" s="2" t="s">
        <v>1</v>
      </c>
      <c r="T954" t="str">
        <f>IF(Tabla2[[#This Row],[SERIE ]]="22SD004C","BODEGA",IF(Tabla2[[#This Row],[SERIE ]]="21DS000T","CASA MATRIZ","SUCURSAL"))</f>
        <v>SUCURSAL</v>
      </c>
    </row>
    <row r="955" spans="1:20" ht="15.75" hidden="1" thickBot="1" x14ac:dyDescent="0.3">
      <c r="A955" s="33" t="s">
        <v>8790</v>
      </c>
      <c r="B955" s="38">
        <v>45540</v>
      </c>
      <c r="C955" s="2" t="s">
        <v>1</v>
      </c>
      <c r="D955" s="2" t="s">
        <v>0</v>
      </c>
      <c r="E955" s="2" t="s">
        <v>9791</v>
      </c>
      <c r="F955" s="2" t="s">
        <v>9792</v>
      </c>
      <c r="G955" s="32">
        <v>3746</v>
      </c>
      <c r="H955" s="36">
        <v>3746</v>
      </c>
      <c r="I955" s="37" t="s">
        <v>9824</v>
      </c>
      <c r="J955" s="31" t="s">
        <v>9825</v>
      </c>
      <c r="K955" s="2">
        <v>0</v>
      </c>
      <c r="L955" s="2">
        <v>0</v>
      </c>
      <c r="M955" s="31">
        <v>5.75</v>
      </c>
      <c r="N955" s="2">
        <v>0.74750000000000005</v>
      </c>
      <c r="O955" s="2">
        <v>0</v>
      </c>
      <c r="P955" s="2">
        <v>0</v>
      </c>
      <c r="Q955" s="31">
        <v>6.4975000000000005</v>
      </c>
      <c r="S955" s="2" t="s">
        <v>1</v>
      </c>
      <c r="T955" t="str">
        <f>IF(Tabla2[[#This Row],[SERIE ]]="22SD004C","BODEGA",IF(Tabla2[[#This Row],[SERIE ]]="21DS000T","CASA MATRIZ","SUCURSAL"))</f>
        <v>SUCURSAL</v>
      </c>
    </row>
    <row r="956" spans="1:20" ht="15.75" hidden="1" thickBot="1" x14ac:dyDescent="0.3">
      <c r="A956" s="33" t="s">
        <v>8790</v>
      </c>
      <c r="B956" s="38">
        <v>45540</v>
      </c>
      <c r="C956" s="2" t="s">
        <v>1</v>
      </c>
      <c r="D956" s="2" t="s">
        <v>0</v>
      </c>
      <c r="E956" s="2" t="s">
        <v>9791</v>
      </c>
      <c r="F956" s="2" t="s">
        <v>9792</v>
      </c>
      <c r="G956" s="32">
        <v>3745</v>
      </c>
      <c r="H956" s="36">
        <v>3745</v>
      </c>
      <c r="I956" s="37" t="s">
        <v>46</v>
      </c>
      <c r="J956" s="31" t="s">
        <v>6010</v>
      </c>
      <c r="K956" s="2">
        <v>0</v>
      </c>
      <c r="L956" s="2">
        <v>0</v>
      </c>
      <c r="M956" s="31">
        <v>65</v>
      </c>
      <c r="N956" s="2">
        <v>8.4500000000000011</v>
      </c>
      <c r="O956" s="2">
        <v>0</v>
      </c>
      <c r="P956" s="2">
        <v>0</v>
      </c>
      <c r="Q956" s="31">
        <v>73.45</v>
      </c>
      <c r="S956" s="2" t="s">
        <v>1</v>
      </c>
      <c r="T956" t="str">
        <f>IF(Tabla2[[#This Row],[SERIE ]]="22SD004C","BODEGA",IF(Tabla2[[#This Row],[SERIE ]]="21DS000T","CASA MATRIZ","SUCURSAL"))</f>
        <v>SUCURSAL</v>
      </c>
    </row>
    <row r="957" spans="1:20" ht="15.75" hidden="1" thickBot="1" x14ac:dyDescent="0.3">
      <c r="A957" s="33" t="s">
        <v>8790</v>
      </c>
      <c r="B957" s="38">
        <v>45540</v>
      </c>
      <c r="C957" s="2" t="s">
        <v>1</v>
      </c>
      <c r="D957" s="2" t="s">
        <v>0</v>
      </c>
      <c r="E957" s="2" t="s">
        <v>9791</v>
      </c>
      <c r="F957" s="2" t="s">
        <v>9792</v>
      </c>
      <c r="G957" s="32">
        <v>3744</v>
      </c>
      <c r="H957" s="36">
        <v>3744</v>
      </c>
      <c r="I957" s="37" t="s">
        <v>49</v>
      </c>
      <c r="J957" s="31" t="s">
        <v>2228</v>
      </c>
      <c r="K957" s="2">
        <v>0</v>
      </c>
      <c r="L957" s="2">
        <v>0</v>
      </c>
      <c r="M957" s="31">
        <v>36.83</v>
      </c>
      <c r="N957" s="2">
        <v>4.7878999999999996</v>
      </c>
      <c r="O957" s="2">
        <v>0</v>
      </c>
      <c r="P957" s="2">
        <v>0</v>
      </c>
      <c r="Q957" s="31">
        <v>41.617899999999999</v>
      </c>
      <c r="S957" s="2" t="s">
        <v>1</v>
      </c>
      <c r="T957" t="str">
        <f>IF(Tabla2[[#This Row],[SERIE ]]="22SD004C","BODEGA",IF(Tabla2[[#This Row],[SERIE ]]="21DS000T","CASA MATRIZ","SUCURSAL"))</f>
        <v>SUCURSAL</v>
      </c>
    </row>
    <row r="958" spans="1:20" ht="15.75" hidden="1" thickBot="1" x14ac:dyDescent="0.3">
      <c r="A958" s="33" t="s">
        <v>8790</v>
      </c>
      <c r="B958" s="38">
        <v>45539</v>
      </c>
      <c r="C958" s="2" t="s">
        <v>1</v>
      </c>
      <c r="D958" s="2" t="s">
        <v>0</v>
      </c>
      <c r="E958" s="2" t="s">
        <v>9791</v>
      </c>
      <c r="F958" s="2" t="s">
        <v>9792</v>
      </c>
      <c r="G958" s="32">
        <v>3743</v>
      </c>
      <c r="H958" s="36">
        <v>3743</v>
      </c>
      <c r="I958" s="37" t="s">
        <v>49</v>
      </c>
      <c r="J958" s="31" t="s">
        <v>2228</v>
      </c>
      <c r="K958" s="2">
        <v>0</v>
      </c>
      <c r="L958" s="2">
        <v>0</v>
      </c>
      <c r="M958" s="31">
        <v>51.77</v>
      </c>
      <c r="N958" s="2">
        <v>6.7301000000000002</v>
      </c>
      <c r="O958" s="2">
        <v>0</v>
      </c>
      <c r="P958" s="2">
        <v>0</v>
      </c>
      <c r="Q958" s="31">
        <v>58.500100000000003</v>
      </c>
      <c r="S958" s="2" t="s">
        <v>1</v>
      </c>
      <c r="T958" t="str">
        <f>IF(Tabla2[[#This Row],[SERIE ]]="22SD004C","BODEGA",IF(Tabla2[[#This Row],[SERIE ]]="21DS000T","CASA MATRIZ","SUCURSAL"))</f>
        <v>SUCURSAL</v>
      </c>
    </row>
    <row r="959" spans="1:20" ht="15.75" hidden="1" thickBot="1" x14ac:dyDescent="0.3">
      <c r="A959" s="33" t="s">
        <v>8790</v>
      </c>
      <c r="B959" s="38">
        <v>45539</v>
      </c>
      <c r="C959" s="2" t="s">
        <v>1</v>
      </c>
      <c r="D959" s="2" t="s">
        <v>0</v>
      </c>
      <c r="E959" s="2" t="s">
        <v>9791</v>
      </c>
      <c r="F959" s="2" t="s">
        <v>9792</v>
      </c>
      <c r="G959" s="32">
        <v>3742</v>
      </c>
      <c r="H959" s="36">
        <v>3742</v>
      </c>
      <c r="I959" s="37" t="s">
        <v>10813</v>
      </c>
      <c r="J959" s="31" t="s">
        <v>10814</v>
      </c>
      <c r="K959" s="2">
        <v>0</v>
      </c>
      <c r="L959" s="2">
        <v>0</v>
      </c>
      <c r="M959" s="31">
        <v>51.77</v>
      </c>
      <c r="N959" s="2">
        <v>6.7301000000000002</v>
      </c>
      <c r="O959" s="2">
        <v>0</v>
      </c>
      <c r="P959" s="2">
        <v>0</v>
      </c>
      <c r="Q959" s="31">
        <v>58.500100000000003</v>
      </c>
      <c r="S959" s="2" t="s">
        <v>1</v>
      </c>
      <c r="T959" t="str">
        <f>IF(Tabla2[[#This Row],[SERIE ]]="22SD004C","BODEGA",IF(Tabla2[[#This Row],[SERIE ]]="21DS000T","CASA MATRIZ","SUCURSAL"))</f>
        <v>SUCURSAL</v>
      </c>
    </row>
    <row r="960" spans="1:20" ht="15.75" hidden="1" thickBot="1" x14ac:dyDescent="0.3">
      <c r="A960" s="33" t="s">
        <v>8790</v>
      </c>
      <c r="B960" s="38">
        <v>45539</v>
      </c>
      <c r="C960" s="2" t="s">
        <v>1</v>
      </c>
      <c r="D960" s="2" t="s">
        <v>0</v>
      </c>
      <c r="E960" s="2" t="s">
        <v>9791</v>
      </c>
      <c r="F960" s="2" t="s">
        <v>9792</v>
      </c>
      <c r="G960" s="32">
        <v>3741</v>
      </c>
      <c r="H960" s="36">
        <v>3741</v>
      </c>
      <c r="I960" s="37"/>
      <c r="J960" s="31" t="s">
        <v>10228</v>
      </c>
      <c r="K960" s="2">
        <v>0</v>
      </c>
      <c r="L960" s="2">
        <v>0</v>
      </c>
      <c r="M960" s="31">
        <v>210</v>
      </c>
      <c r="N960" s="2">
        <v>27.3</v>
      </c>
      <c r="O960" s="2">
        <v>0</v>
      </c>
      <c r="P960" s="2">
        <v>0</v>
      </c>
      <c r="Q960" s="31">
        <v>237.3</v>
      </c>
      <c r="R960" s="2" t="s">
        <v>10217</v>
      </c>
      <c r="S960" s="2" t="s">
        <v>1</v>
      </c>
      <c r="T960" t="str">
        <f>IF(Tabla2[[#This Row],[SERIE ]]="22SD004C","BODEGA",IF(Tabla2[[#This Row],[SERIE ]]="21DS000T","CASA MATRIZ","SUCURSAL"))</f>
        <v>SUCURSAL</v>
      </c>
    </row>
    <row r="961" spans="1:20" ht="15.75" hidden="1" thickBot="1" x14ac:dyDescent="0.3">
      <c r="A961" s="33" t="s">
        <v>8790</v>
      </c>
      <c r="B961" s="38">
        <v>45539</v>
      </c>
      <c r="C961" s="2" t="s">
        <v>1</v>
      </c>
      <c r="D961" s="2" t="s">
        <v>0</v>
      </c>
      <c r="E961" s="2" t="s">
        <v>9791</v>
      </c>
      <c r="F961" s="2" t="s">
        <v>9792</v>
      </c>
      <c r="G961" s="32">
        <v>3740</v>
      </c>
      <c r="H961" s="36">
        <v>3740</v>
      </c>
      <c r="I961" s="37" t="s">
        <v>2120</v>
      </c>
      <c r="J961" s="31" t="s">
        <v>2121</v>
      </c>
      <c r="K961" s="2">
        <v>0</v>
      </c>
      <c r="L961" s="2">
        <v>0</v>
      </c>
      <c r="M961" s="31">
        <v>325</v>
      </c>
      <c r="N961" s="2">
        <v>42.25</v>
      </c>
      <c r="O961" s="2">
        <v>0</v>
      </c>
      <c r="P961" s="2">
        <v>0</v>
      </c>
      <c r="Q961" s="31">
        <v>367.25</v>
      </c>
      <c r="S961" s="2" t="s">
        <v>1</v>
      </c>
      <c r="T961" t="str">
        <f>IF(Tabla2[[#This Row],[SERIE ]]="22SD004C","BODEGA",IF(Tabla2[[#This Row],[SERIE ]]="21DS000T","CASA MATRIZ","SUCURSAL"))</f>
        <v>SUCURSAL</v>
      </c>
    </row>
    <row r="962" spans="1:20" ht="15.75" hidden="1" thickBot="1" x14ac:dyDescent="0.3">
      <c r="A962" s="33" t="s">
        <v>8790</v>
      </c>
      <c r="B962" s="38">
        <v>45539</v>
      </c>
      <c r="C962" s="2" t="s">
        <v>1</v>
      </c>
      <c r="D962" s="2" t="s">
        <v>0</v>
      </c>
      <c r="E962" s="2" t="s">
        <v>9791</v>
      </c>
      <c r="F962" s="2" t="s">
        <v>9792</v>
      </c>
      <c r="G962" s="32">
        <v>3739</v>
      </c>
      <c r="H962" s="36">
        <v>3739</v>
      </c>
      <c r="I962" s="37" t="s">
        <v>46</v>
      </c>
      <c r="J962" s="31" t="s">
        <v>6010</v>
      </c>
      <c r="K962" s="2">
        <v>0</v>
      </c>
      <c r="L962" s="2">
        <v>0</v>
      </c>
      <c r="M962" s="31">
        <v>120</v>
      </c>
      <c r="N962" s="2">
        <v>15.600000000000001</v>
      </c>
      <c r="O962" s="2">
        <v>0</v>
      </c>
      <c r="P962" s="2">
        <v>0</v>
      </c>
      <c r="Q962" s="31">
        <v>135.6</v>
      </c>
      <c r="S962" s="2" t="s">
        <v>1</v>
      </c>
      <c r="T962" t="str">
        <f>IF(Tabla2[[#This Row],[SERIE ]]="22SD004C","BODEGA",IF(Tabla2[[#This Row],[SERIE ]]="21DS000T","CASA MATRIZ","SUCURSAL"))</f>
        <v>SUCURSAL</v>
      </c>
    </row>
    <row r="963" spans="1:20" ht="15.75" hidden="1" thickBot="1" x14ac:dyDescent="0.3">
      <c r="A963" s="33" t="s">
        <v>8790</v>
      </c>
      <c r="B963" s="38">
        <v>45539</v>
      </c>
      <c r="C963" s="2" t="s">
        <v>1</v>
      </c>
      <c r="D963" s="2" t="s">
        <v>0</v>
      </c>
      <c r="E963" s="2" t="s">
        <v>9791</v>
      </c>
      <c r="F963" s="2" t="s">
        <v>9792</v>
      </c>
      <c r="G963" s="32">
        <v>3738</v>
      </c>
      <c r="H963" s="36">
        <v>3738</v>
      </c>
      <c r="I963" s="37" t="s">
        <v>46</v>
      </c>
      <c r="J963" s="31" t="s">
        <v>6010</v>
      </c>
      <c r="K963" s="2">
        <v>0</v>
      </c>
      <c r="L963" s="2">
        <v>0</v>
      </c>
      <c r="M963" s="31">
        <v>180</v>
      </c>
      <c r="N963" s="2">
        <v>23.400000000000002</v>
      </c>
      <c r="O963" s="2">
        <v>0</v>
      </c>
      <c r="P963" s="2">
        <v>0</v>
      </c>
      <c r="Q963" s="31">
        <v>203.4</v>
      </c>
      <c r="S963" s="2" t="s">
        <v>1</v>
      </c>
      <c r="T963" t="str">
        <f>IF(Tabla2[[#This Row],[SERIE ]]="22SD004C","BODEGA",IF(Tabla2[[#This Row],[SERIE ]]="21DS000T","CASA MATRIZ","SUCURSAL"))</f>
        <v>SUCURSAL</v>
      </c>
    </row>
    <row r="964" spans="1:20" ht="15.75" hidden="1" thickBot="1" x14ac:dyDescent="0.3">
      <c r="A964" s="33" t="s">
        <v>8790</v>
      </c>
      <c r="B964" s="38">
        <v>45539</v>
      </c>
      <c r="C964" s="2" t="s">
        <v>1</v>
      </c>
      <c r="D964" s="2" t="s">
        <v>0</v>
      </c>
      <c r="E964" s="2" t="s">
        <v>9791</v>
      </c>
      <c r="F964" s="2" t="s">
        <v>9792</v>
      </c>
      <c r="G964" s="32">
        <v>3737</v>
      </c>
      <c r="H964" s="36">
        <v>3737</v>
      </c>
      <c r="I964" s="37" t="s">
        <v>10595</v>
      </c>
      <c r="J964" s="31" t="s">
        <v>10801</v>
      </c>
      <c r="K964" s="2">
        <v>0</v>
      </c>
      <c r="L964" s="2">
        <v>0</v>
      </c>
      <c r="M964" s="31">
        <v>15</v>
      </c>
      <c r="N964" s="2">
        <v>1.9500000000000002</v>
      </c>
      <c r="O964" s="2">
        <v>0</v>
      </c>
      <c r="P964" s="2">
        <v>0</v>
      </c>
      <c r="Q964" s="31">
        <v>16.95</v>
      </c>
      <c r="S964" s="2" t="s">
        <v>1</v>
      </c>
      <c r="T964" t="str">
        <f>IF(Tabla2[[#This Row],[SERIE ]]="22SD004C","BODEGA",IF(Tabla2[[#This Row],[SERIE ]]="21DS000T","CASA MATRIZ","SUCURSAL"))</f>
        <v>SUCURSAL</v>
      </c>
    </row>
    <row r="965" spans="1:20" ht="15.75" hidden="1" thickBot="1" x14ac:dyDescent="0.3">
      <c r="A965" s="33" t="s">
        <v>8790</v>
      </c>
      <c r="B965" s="38">
        <v>45539</v>
      </c>
      <c r="C965" s="2" t="s">
        <v>1</v>
      </c>
      <c r="D965" s="2" t="s">
        <v>0</v>
      </c>
      <c r="E965" s="2" t="s">
        <v>9791</v>
      </c>
      <c r="F965" s="2" t="s">
        <v>9792</v>
      </c>
      <c r="G965" s="32">
        <v>3736</v>
      </c>
      <c r="H965" s="36">
        <v>3736</v>
      </c>
      <c r="I965" s="37" t="s">
        <v>9868</v>
      </c>
      <c r="J965" s="31" t="s">
        <v>9826</v>
      </c>
      <c r="K965" s="2">
        <v>0</v>
      </c>
      <c r="L965" s="2">
        <v>0</v>
      </c>
      <c r="M965" s="31">
        <v>57.56</v>
      </c>
      <c r="N965" s="2">
        <v>7.4828000000000001</v>
      </c>
      <c r="O965" s="2">
        <v>0</v>
      </c>
      <c r="P965" s="2">
        <v>0</v>
      </c>
      <c r="Q965" s="31">
        <v>65.0428</v>
      </c>
      <c r="S965" s="2" t="s">
        <v>1</v>
      </c>
      <c r="T965" t="str">
        <f>IF(Tabla2[[#This Row],[SERIE ]]="22SD004C","BODEGA",IF(Tabla2[[#This Row],[SERIE ]]="21DS000T","CASA MATRIZ","SUCURSAL"))</f>
        <v>SUCURSAL</v>
      </c>
    </row>
    <row r="966" spans="1:20" ht="15.75" hidden="1" thickBot="1" x14ac:dyDescent="0.3">
      <c r="A966" s="33" t="s">
        <v>8790</v>
      </c>
      <c r="B966" s="38">
        <v>45539</v>
      </c>
      <c r="C966" s="2" t="s">
        <v>1</v>
      </c>
      <c r="D966" s="2" t="s">
        <v>0</v>
      </c>
      <c r="E966" s="2" t="s">
        <v>9791</v>
      </c>
      <c r="F966" s="2" t="s">
        <v>9792</v>
      </c>
      <c r="G966" s="32">
        <v>3735</v>
      </c>
      <c r="H966" s="36">
        <v>3735</v>
      </c>
      <c r="I966" s="37" t="s">
        <v>46</v>
      </c>
      <c r="J966" s="31" t="s">
        <v>6010</v>
      </c>
      <c r="K966" s="2">
        <v>0</v>
      </c>
      <c r="L966" s="2">
        <v>0</v>
      </c>
      <c r="M966" s="31">
        <v>25</v>
      </c>
      <c r="N966" s="2">
        <v>3.25</v>
      </c>
      <c r="O966" s="2">
        <v>0</v>
      </c>
      <c r="P966" s="2">
        <v>0</v>
      </c>
      <c r="Q966" s="31">
        <v>28.25</v>
      </c>
      <c r="S966" s="2" t="s">
        <v>1</v>
      </c>
      <c r="T966" t="str">
        <f>IF(Tabla2[[#This Row],[SERIE ]]="22SD004C","BODEGA",IF(Tabla2[[#This Row],[SERIE ]]="21DS000T","CASA MATRIZ","SUCURSAL"))</f>
        <v>SUCURSAL</v>
      </c>
    </row>
    <row r="967" spans="1:20" ht="15.75" hidden="1" thickBot="1" x14ac:dyDescent="0.3">
      <c r="A967" s="33" t="s">
        <v>8790</v>
      </c>
      <c r="B967" s="38">
        <v>45539</v>
      </c>
      <c r="C967" s="2" t="s">
        <v>1</v>
      </c>
      <c r="D967" s="2" t="s">
        <v>0</v>
      </c>
      <c r="E967" s="2" t="s">
        <v>9791</v>
      </c>
      <c r="F967" s="2" t="s">
        <v>9792</v>
      </c>
      <c r="G967" s="32">
        <v>3734</v>
      </c>
      <c r="H967" s="36">
        <v>3734</v>
      </c>
      <c r="I967" s="37" t="s">
        <v>46</v>
      </c>
      <c r="J967" s="31" t="s">
        <v>6010</v>
      </c>
      <c r="K967" s="2">
        <v>0</v>
      </c>
      <c r="L967" s="2">
        <v>0</v>
      </c>
      <c r="M967" s="31">
        <v>60</v>
      </c>
      <c r="N967" s="2">
        <v>7.8000000000000007</v>
      </c>
      <c r="O967" s="2">
        <v>0</v>
      </c>
      <c r="P967" s="2">
        <v>0</v>
      </c>
      <c r="Q967" s="31">
        <v>67.8</v>
      </c>
      <c r="S967" s="2" t="s">
        <v>1</v>
      </c>
      <c r="T967" t="str">
        <f>IF(Tabla2[[#This Row],[SERIE ]]="22SD004C","BODEGA",IF(Tabla2[[#This Row],[SERIE ]]="21DS000T","CASA MATRIZ","SUCURSAL"))</f>
        <v>SUCURSAL</v>
      </c>
    </row>
    <row r="968" spans="1:20" ht="15.75" hidden="1" thickBot="1" x14ac:dyDescent="0.3">
      <c r="A968" s="33" t="s">
        <v>8790</v>
      </c>
      <c r="B968" s="38">
        <v>45539</v>
      </c>
      <c r="C968" s="2" t="s">
        <v>1</v>
      </c>
      <c r="D968" s="2" t="s">
        <v>0</v>
      </c>
      <c r="E968" s="2" t="s">
        <v>9791</v>
      </c>
      <c r="F968" s="2" t="s">
        <v>9792</v>
      </c>
      <c r="G968" s="32">
        <v>3733</v>
      </c>
      <c r="H968" s="36">
        <v>3733</v>
      </c>
      <c r="I968" s="37" t="s">
        <v>46</v>
      </c>
      <c r="J968" s="31" t="s">
        <v>6010</v>
      </c>
      <c r="K968" s="2">
        <v>0</v>
      </c>
      <c r="L968" s="2">
        <v>0</v>
      </c>
      <c r="M968" s="31">
        <v>94</v>
      </c>
      <c r="N968" s="2">
        <v>12.22</v>
      </c>
      <c r="O968" s="2">
        <v>0</v>
      </c>
      <c r="P968" s="2">
        <v>0</v>
      </c>
      <c r="Q968" s="31">
        <v>106.22</v>
      </c>
      <c r="S968" s="2" t="s">
        <v>1</v>
      </c>
      <c r="T968" t="str">
        <f>IF(Tabla2[[#This Row],[SERIE ]]="22SD004C","BODEGA",IF(Tabla2[[#This Row],[SERIE ]]="21DS000T","CASA MATRIZ","SUCURSAL"))</f>
        <v>SUCURSAL</v>
      </c>
    </row>
    <row r="969" spans="1:20" ht="15.75" hidden="1" thickBot="1" x14ac:dyDescent="0.3">
      <c r="A969" s="33" t="s">
        <v>8790</v>
      </c>
      <c r="B969" s="38">
        <v>45539</v>
      </c>
      <c r="C969" s="2" t="s">
        <v>1</v>
      </c>
      <c r="D969" s="2" t="s">
        <v>0</v>
      </c>
      <c r="E969" s="2" t="s">
        <v>9791</v>
      </c>
      <c r="F969" s="2" t="s">
        <v>9792</v>
      </c>
      <c r="G969" s="32">
        <v>3732</v>
      </c>
      <c r="H969" s="36">
        <v>3732</v>
      </c>
      <c r="I969" s="37" t="s">
        <v>46</v>
      </c>
      <c r="J969" s="31" t="s">
        <v>6010</v>
      </c>
      <c r="K969" s="2">
        <v>0</v>
      </c>
      <c r="L969" s="2">
        <v>0</v>
      </c>
      <c r="M969" s="31">
        <v>55</v>
      </c>
      <c r="N969" s="2">
        <v>7.15</v>
      </c>
      <c r="O969" s="2">
        <v>0</v>
      </c>
      <c r="P969" s="2">
        <v>0</v>
      </c>
      <c r="Q969" s="31">
        <v>62.15</v>
      </c>
      <c r="S969" s="2" t="s">
        <v>1</v>
      </c>
      <c r="T969" t="str">
        <f>IF(Tabla2[[#This Row],[SERIE ]]="22SD004C","BODEGA",IF(Tabla2[[#This Row],[SERIE ]]="21DS000T","CASA MATRIZ","SUCURSAL"))</f>
        <v>SUCURSAL</v>
      </c>
    </row>
    <row r="970" spans="1:20" ht="15.75" hidden="1" thickBot="1" x14ac:dyDescent="0.3">
      <c r="A970" s="33" t="s">
        <v>8790</v>
      </c>
      <c r="B970" s="38">
        <v>45539</v>
      </c>
      <c r="C970" s="2" t="s">
        <v>1</v>
      </c>
      <c r="D970" s="2" t="s">
        <v>0</v>
      </c>
      <c r="E970" s="2" t="s">
        <v>9791</v>
      </c>
      <c r="F970" s="2" t="s">
        <v>9792</v>
      </c>
      <c r="G970" s="32">
        <v>3731</v>
      </c>
      <c r="H970" s="36">
        <v>3731</v>
      </c>
      <c r="I970" s="37" t="s">
        <v>7473</v>
      </c>
      <c r="J970" s="31" t="s">
        <v>7472</v>
      </c>
      <c r="K970" s="2">
        <v>0</v>
      </c>
      <c r="L970" s="2">
        <v>0</v>
      </c>
      <c r="M970" s="31">
        <v>0</v>
      </c>
      <c r="N970" s="2">
        <v>0</v>
      </c>
      <c r="O970" s="2">
        <v>0</v>
      </c>
      <c r="P970" s="2">
        <v>0</v>
      </c>
      <c r="Q970" s="31">
        <v>0</v>
      </c>
      <c r="S970" s="2" t="s">
        <v>1</v>
      </c>
      <c r="T970" t="str">
        <f>IF(Tabla2[[#This Row],[SERIE ]]="22SD004C","BODEGA",IF(Tabla2[[#This Row],[SERIE ]]="21DS000T","CASA MATRIZ","SUCURSAL"))</f>
        <v>SUCURSAL</v>
      </c>
    </row>
    <row r="971" spans="1:20" ht="15.75" hidden="1" thickBot="1" x14ac:dyDescent="0.3">
      <c r="A971" s="33" t="s">
        <v>8790</v>
      </c>
      <c r="B971" s="38">
        <v>45539</v>
      </c>
      <c r="C971" s="2" t="s">
        <v>1</v>
      </c>
      <c r="D971" s="2" t="s">
        <v>0</v>
      </c>
      <c r="E971" s="2" t="s">
        <v>9791</v>
      </c>
      <c r="F971" s="2" t="s">
        <v>9792</v>
      </c>
      <c r="G971" s="32">
        <v>3730</v>
      </c>
      <c r="H971" s="36">
        <v>3730</v>
      </c>
      <c r="I971" s="37" t="s">
        <v>1638</v>
      </c>
      <c r="J971" s="31" t="s">
        <v>1639</v>
      </c>
      <c r="K971" s="2">
        <v>0</v>
      </c>
      <c r="L971" s="2">
        <v>0</v>
      </c>
      <c r="M971" s="31">
        <v>60</v>
      </c>
      <c r="N971" s="2">
        <v>7.8000000000000007</v>
      </c>
      <c r="O971" s="2">
        <v>0</v>
      </c>
      <c r="P971" s="2">
        <v>0</v>
      </c>
      <c r="Q971" s="31">
        <v>67.8</v>
      </c>
      <c r="S971" s="2" t="s">
        <v>1</v>
      </c>
      <c r="T971" t="str">
        <f>IF(Tabla2[[#This Row],[SERIE ]]="22SD004C","BODEGA",IF(Tabla2[[#This Row],[SERIE ]]="21DS000T","CASA MATRIZ","SUCURSAL"))</f>
        <v>SUCURSAL</v>
      </c>
    </row>
    <row r="972" spans="1:20" ht="15.75" hidden="1" thickBot="1" x14ac:dyDescent="0.3">
      <c r="A972" s="33" t="s">
        <v>8790</v>
      </c>
      <c r="B972" s="38">
        <v>45538</v>
      </c>
      <c r="C972" s="2" t="s">
        <v>1</v>
      </c>
      <c r="D972" s="2" t="s">
        <v>0</v>
      </c>
      <c r="E972" s="2" t="s">
        <v>9791</v>
      </c>
      <c r="F972" s="2" t="s">
        <v>9792</v>
      </c>
      <c r="G972" s="32">
        <v>3729</v>
      </c>
      <c r="H972" s="36">
        <v>3729</v>
      </c>
      <c r="I972" s="37" t="s">
        <v>1638</v>
      </c>
      <c r="J972" s="31" t="s">
        <v>1639</v>
      </c>
      <c r="K972" s="2">
        <v>0</v>
      </c>
      <c r="L972" s="2">
        <v>0</v>
      </c>
      <c r="M972" s="31">
        <v>180</v>
      </c>
      <c r="N972" s="2">
        <v>23.400000000000002</v>
      </c>
      <c r="O972" s="2">
        <v>0</v>
      </c>
      <c r="P972" s="2">
        <v>0</v>
      </c>
      <c r="Q972" s="31">
        <v>203.4</v>
      </c>
      <c r="S972" s="2" t="s">
        <v>1</v>
      </c>
      <c r="T972" t="str">
        <f>IF(Tabla2[[#This Row],[SERIE ]]="22SD004C","BODEGA",IF(Tabla2[[#This Row],[SERIE ]]="21DS000T","CASA MATRIZ","SUCURSAL"))</f>
        <v>SUCURSAL</v>
      </c>
    </row>
    <row r="973" spans="1:20" ht="15.75" hidden="1" thickBot="1" x14ac:dyDescent="0.3">
      <c r="A973" s="33" t="s">
        <v>8790</v>
      </c>
      <c r="B973" s="38">
        <v>45538</v>
      </c>
      <c r="C973" s="2" t="s">
        <v>1</v>
      </c>
      <c r="D973" s="2" t="s">
        <v>0</v>
      </c>
      <c r="E973" s="2" t="s">
        <v>9791</v>
      </c>
      <c r="F973" s="2" t="s">
        <v>9792</v>
      </c>
      <c r="G973" s="32">
        <v>3728</v>
      </c>
      <c r="H973" s="36">
        <v>3728</v>
      </c>
      <c r="I973" s="37" t="s">
        <v>46</v>
      </c>
      <c r="J973" s="31" t="s">
        <v>6010</v>
      </c>
      <c r="K973" s="2">
        <v>0</v>
      </c>
      <c r="L973" s="2">
        <v>0</v>
      </c>
      <c r="M973" s="31">
        <v>60</v>
      </c>
      <c r="N973" s="2">
        <v>7.8000000000000007</v>
      </c>
      <c r="O973" s="2">
        <v>0</v>
      </c>
      <c r="P973" s="2">
        <v>0</v>
      </c>
      <c r="Q973" s="31">
        <v>67.8</v>
      </c>
      <c r="S973" s="2" t="s">
        <v>1</v>
      </c>
      <c r="T973" t="str">
        <f>IF(Tabla2[[#This Row],[SERIE ]]="22SD004C","BODEGA",IF(Tabla2[[#This Row],[SERIE ]]="21DS000T","CASA MATRIZ","SUCURSAL"))</f>
        <v>SUCURSAL</v>
      </c>
    </row>
    <row r="974" spans="1:20" ht="15.75" hidden="1" thickBot="1" x14ac:dyDescent="0.3">
      <c r="A974" s="33" t="s">
        <v>8790</v>
      </c>
      <c r="B974" s="38">
        <v>45538</v>
      </c>
      <c r="C974" s="2" t="s">
        <v>1</v>
      </c>
      <c r="D974" s="2" t="s">
        <v>0</v>
      </c>
      <c r="E974" s="2" t="s">
        <v>9791</v>
      </c>
      <c r="F974" s="2" t="s">
        <v>9792</v>
      </c>
      <c r="G974" s="32">
        <v>3727</v>
      </c>
      <c r="H974" s="36">
        <v>3727</v>
      </c>
      <c r="I974" s="37" t="s">
        <v>43</v>
      </c>
      <c r="J974" s="31" t="s">
        <v>7196</v>
      </c>
      <c r="K974" s="2">
        <v>0</v>
      </c>
      <c r="L974" s="2">
        <v>0</v>
      </c>
      <c r="M974" s="31">
        <v>15.58</v>
      </c>
      <c r="N974" s="2">
        <v>2.0253999999999999</v>
      </c>
      <c r="O974" s="2">
        <v>0</v>
      </c>
      <c r="P974" s="2">
        <v>0</v>
      </c>
      <c r="Q974" s="31">
        <v>17.605399999999999</v>
      </c>
      <c r="S974" s="2" t="s">
        <v>1</v>
      </c>
      <c r="T974" t="str">
        <f>IF(Tabla2[[#This Row],[SERIE ]]="22SD004C","BODEGA",IF(Tabla2[[#This Row],[SERIE ]]="21DS000T","CASA MATRIZ","SUCURSAL"))</f>
        <v>SUCURSAL</v>
      </c>
    </row>
    <row r="975" spans="1:20" ht="15.75" hidden="1" thickBot="1" x14ac:dyDescent="0.3">
      <c r="A975" s="33" t="s">
        <v>8790</v>
      </c>
      <c r="B975" s="38">
        <v>45538</v>
      </c>
      <c r="C975" s="2" t="s">
        <v>1</v>
      </c>
      <c r="D975" s="2" t="s">
        <v>0</v>
      </c>
      <c r="E975" s="2" t="s">
        <v>9791</v>
      </c>
      <c r="F975" s="2" t="s">
        <v>9792</v>
      </c>
      <c r="G975" s="32">
        <v>3726</v>
      </c>
      <c r="H975" s="36">
        <v>3726</v>
      </c>
      <c r="I975" s="37" t="s">
        <v>43</v>
      </c>
      <c r="J975" s="31" t="s">
        <v>7196</v>
      </c>
      <c r="K975" s="2">
        <v>0</v>
      </c>
      <c r="L975" s="2">
        <v>0</v>
      </c>
      <c r="M975" s="31">
        <v>700</v>
      </c>
      <c r="N975" s="2">
        <v>91</v>
      </c>
      <c r="O975" s="2">
        <v>0</v>
      </c>
      <c r="P975" s="2">
        <v>0</v>
      </c>
      <c r="Q975" s="31">
        <v>791</v>
      </c>
      <c r="S975" s="2" t="s">
        <v>1</v>
      </c>
      <c r="T975" t="str">
        <f>IF(Tabla2[[#This Row],[SERIE ]]="22SD004C","BODEGA",IF(Tabla2[[#This Row],[SERIE ]]="21DS000T","CASA MATRIZ","SUCURSAL"))</f>
        <v>SUCURSAL</v>
      </c>
    </row>
    <row r="976" spans="1:20" ht="15.75" hidden="1" thickBot="1" x14ac:dyDescent="0.3">
      <c r="A976" s="33" t="s">
        <v>8790</v>
      </c>
      <c r="B976" s="38">
        <v>45538</v>
      </c>
      <c r="C976" s="2" t="s">
        <v>1</v>
      </c>
      <c r="D976" s="2" t="s">
        <v>0</v>
      </c>
      <c r="E976" s="2" t="s">
        <v>9791</v>
      </c>
      <c r="F976" s="2" t="s">
        <v>9792</v>
      </c>
      <c r="G976" s="32">
        <v>3725</v>
      </c>
      <c r="H976" s="36">
        <v>3725</v>
      </c>
      <c r="I976" s="37" t="s">
        <v>33</v>
      </c>
      <c r="J976" s="31" t="s">
        <v>4989</v>
      </c>
      <c r="K976" s="2">
        <v>0</v>
      </c>
      <c r="L976" s="2">
        <v>0</v>
      </c>
      <c r="M976" s="31">
        <v>100</v>
      </c>
      <c r="N976" s="2">
        <v>13</v>
      </c>
      <c r="O976" s="2">
        <v>0</v>
      </c>
      <c r="P976" s="2">
        <v>0</v>
      </c>
      <c r="Q976" s="31">
        <v>113</v>
      </c>
      <c r="S976" s="2" t="s">
        <v>1</v>
      </c>
      <c r="T976" t="str">
        <f>IF(Tabla2[[#This Row],[SERIE ]]="22SD004C","BODEGA",IF(Tabla2[[#This Row],[SERIE ]]="21DS000T","CASA MATRIZ","SUCURSAL"))</f>
        <v>SUCURSAL</v>
      </c>
    </row>
    <row r="977" spans="1:20" ht="15.75" hidden="1" thickBot="1" x14ac:dyDescent="0.3">
      <c r="A977" s="33" t="s">
        <v>8790</v>
      </c>
      <c r="B977" s="38">
        <v>45538</v>
      </c>
      <c r="C977" s="2" t="s">
        <v>1</v>
      </c>
      <c r="D977" s="2" t="s">
        <v>0</v>
      </c>
      <c r="E977" s="2" t="s">
        <v>9791</v>
      </c>
      <c r="F977" s="2" t="s">
        <v>9792</v>
      </c>
      <c r="G977" s="32">
        <v>3724</v>
      </c>
      <c r="H977" s="36">
        <v>3724</v>
      </c>
      <c r="I977" s="37" t="s">
        <v>7473</v>
      </c>
      <c r="J977" s="31" t="s">
        <v>7472</v>
      </c>
      <c r="K977" s="2">
        <v>0</v>
      </c>
      <c r="L977" s="2">
        <v>0</v>
      </c>
      <c r="M977" s="31">
        <v>0</v>
      </c>
      <c r="N977" s="2">
        <v>0</v>
      </c>
      <c r="O977" s="2">
        <v>0</v>
      </c>
      <c r="P977" s="2">
        <v>0</v>
      </c>
      <c r="Q977" s="31">
        <v>0</v>
      </c>
      <c r="S977" s="2" t="s">
        <v>1</v>
      </c>
      <c r="T977" t="str">
        <f>IF(Tabla2[[#This Row],[SERIE ]]="22SD004C","BODEGA",IF(Tabla2[[#This Row],[SERIE ]]="21DS000T","CASA MATRIZ","SUCURSAL"))</f>
        <v>SUCURSAL</v>
      </c>
    </row>
    <row r="978" spans="1:20" ht="15.75" hidden="1" thickBot="1" x14ac:dyDescent="0.3">
      <c r="A978" s="33" t="s">
        <v>8790</v>
      </c>
      <c r="B978" s="38">
        <v>45538</v>
      </c>
      <c r="C978" s="2" t="s">
        <v>1</v>
      </c>
      <c r="D978" s="2" t="s">
        <v>0</v>
      </c>
      <c r="E978" s="2" t="s">
        <v>9791</v>
      </c>
      <c r="F978" s="2" t="s">
        <v>9792</v>
      </c>
      <c r="G978" s="32">
        <v>3723</v>
      </c>
      <c r="H978" s="36">
        <v>3723</v>
      </c>
      <c r="I978" s="37" t="s">
        <v>7473</v>
      </c>
      <c r="J978" s="31" t="s">
        <v>7472</v>
      </c>
      <c r="K978" s="2">
        <v>0</v>
      </c>
      <c r="L978" s="2">
        <v>0</v>
      </c>
      <c r="M978" s="31">
        <v>0</v>
      </c>
      <c r="N978" s="2">
        <v>0</v>
      </c>
      <c r="O978" s="2">
        <v>0</v>
      </c>
      <c r="P978" s="2">
        <v>0</v>
      </c>
      <c r="Q978" s="31">
        <v>0</v>
      </c>
      <c r="S978" s="2" t="s">
        <v>1</v>
      </c>
      <c r="T978" t="str">
        <f>IF(Tabla2[[#This Row],[SERIE ]]="22SD004C","BODEGA",IF(Tabla2[[#This Row],[SERIE ]]="21DS000T","CASA MATRIZ","SUCURSAL"))</f>
        <v>SUCURSAL</v>
      </c>
    </row>
    <row r="979" spans="1:20" ht="15.75" hidden="1" thickBot="1" x14ac:dyDescent="0.3">
      <c r="A979" s="33" t="s">
        <v>8790</v>
      </c>
      <c r="B979" s="38">
        <v>45538</v>
      </c>
      <c r="C979" s="2" t="s">
        <v>1</v>
      </c>
      <c r="D979" s="2" t="s">
        <v>0</v>
      </c>
      <c r="E979" s="2" t="s">
        <v>9791</v>
      </c>
      <c r="F979" s="2" t="s">
        <v>9792</v>
      </c>
      <c r="G979" s="32">
        <v>3722</v>
      </c>
      <c r="H979" s="36">
        <v>3722</v>
      </c>
      <c r="I979" s="37" t="s">
        <v>2664</v>
      </c>
      <c r="J979" s="31" t="s">
        <v>2665</v>
      </c>
      <c r="K979" s="2">
        <v>0</v>
      </c>
      <c r="L979" s="2">
        <v>0</v>
      </c>
      <c r="M979" s="31">
        <v>10.62</v>
      </c>
      <c r="N979" s="2">
        <v>1.3806</v>
      </c>
      <c r="O979" s="2">
        <v>0</v>
      </c>
      <c r="P979" s="2">
        <v>0</v>
      </c>
      <c r="Q979" s="31">
        <v>12.000599999999999</v>
      </c>
      <c r="S979" s="2" t="s">
        <v>1</v>
      </c>
      <c r="T979" t="str">
        <f>IF(Tabla2[[#This Row],[SERIE ]]="22SD004C","BODEGA",IF(Tabla2[[#This Row],[SERIE ]]="21DS000T","CASA MATRIZ","SUCURSAL"))</f>
        <v>SUCURSAL</v>
      </c>
    </row>
    <row r="980" spans="1:20" ht="15.75" hidden="1" thickBot="1" x14ac:dyDescent="0.3">
      <c r="A980" s="33" t="s">
        <v>8790</v>
      </c>
      <c r="B980" s="38">
        <v>45538</v>
      </c>
      <c r="C980" s="2" t="s">
        <v>1</v>
      </c>
      <c r="D980" s="2" t="s">
        <v>0</v>
      </c>
      <c r="E980" s="2" t="s">
        <v>9791</v>
      </c>
      <c r="F980" s="2" t="s">
        <v>9792</v>
      </c>
      <c r="G980" s="32">
        <v>3721</v>
      </c>
      <c r="H980" s="36">
        <v>3721</v>
      </c>
      <c r="I980" s="37" t="s">
        <v>9961</v>
      </c>
      <c r="J980" s="31" t="s">
        <v>9944</v>
      </c>
      <c r="K980" s="2">
        <v>0</v>
      </c>
      <c r="L980" s="2">
        <v>0</v>
      </c>
      <c r="M980" s="31">
        <v>3.54</v>
      </c>
      <c r="N980" s="2">
        <v>0.4602</v>
      </c>
      <c r="O980" s="2">
        <v>0</v>
      </c>
      <c r="P980" s="2">
        <v>0</v>
      </c>
      <c r="Q980" s="31">
        <v>4.0002000000000004</v>
      </c>
      <c r="S980" s="2" t="s">
        <v>1</v>
      </c>
      <c r="T980" t="str">
        <f>IF(Tabla2[[#This Row],[SERIE ]]="22SD004C","BODEGA",IF(Tabla2[[#This Row],[SERIE ]]="21DS000T","CASA MATRIZ","SUCURSAL"))</f>
        <v>SUCURSAL</v>
      </c>
    </row>
    <row r="981" spans="1:20" ht="15.75" hidden="1" thickBot="1" x14ac:dyDescent="0.3">
      <c r="A981" s="33" t="s">
        <v>8790</v>
      </c>
      <c r="B981" s="38">
        <v>45538</v>
      </c>
      <c r="C981" s="2" t="s">
        <v>1</v>
      </c>
      <c r="D981" s="2" t="s">
        <v>0</v>
      </c>
      <c r="E981" s="2" t="s">
        <v>9791</v>
      </c>
      <c r="F981" s="2" t="s">
        <v>9792</v>
      </c>
      <c r="G981" s="32">
        <v>3720</v>
      </c>
      <c r="H981" s="36">
        <v>3720</v>
      </c>
      <c r="I981" s="37" t="s">
        <v>9891</v>
      </c>
      <c r="J981" s="31" t="s">
        <v>9892</v>
      </c>
      <c r="K981" s="2">
        <v>0</v>
      </c>
      <c r="L981" s="2">
        <v>0</v>
      </c>
      <c r="M981" s="31">
        <v>3.54</v>
      </c>
      <c r="N981" s="2">
        <v>0.4602</v>
      </c>
      <c r="O981" s="2">
        <v>0</v>
      </c>
      <c r="P981" s="2">
        <v>0</v>
      </c>
      <c r="Q981" s="31">
        <v>4.0002000000000004</v>
      </c>
      <c r="S981" s="2" t="s">
        <v>1</v>
      </c>
      <c r="T981" t="str">
        <f>IF(Tabla2[[#This Row],[SERIE ]]="22SD004C","BODEGA",IF(Tabla2[[#This Row],[SERIE ]]="21DS000T","CASA MATRIZ","SUCURSAL"))</f>
        <v>SUCURSAL</v>
      </c>
    </row>
    <row r="982" spans="1:20" ht="15.75" hidden="1" thickBot="1" x14ac:dyDescent="0.3">
      <c r="A982" s="33" t="s">
        <v>8790</v>
      </c>
      <c r="B982" s="38">
        <v>45538</v>
      </c>
      <c r="C982" s="2" t="s">
        <v>1</v>
      </c>
      <c r="D982" s="2" t="s">
        <v>0</v>
      </c>
      <c r="E982" s="2" t="s">
        <v>9791</v>
      </c>
      <c r="F982" s="2" t="s">
        <v>9792</v>
      </c>
      <c r="G982" s="32">
        <v>3719</v>
      </c>
      <c r="H982" s="36">
        <v>3719</v>
      </c>
      <c r="I982" s="37" t="s">
        <v>9868</v>
      </c>
      <c r="J982" s="31" t="s">
        <v>9826</v>
      </c>
      <c r="K982" s="2">
        <v>0</v>
      </c>
      <c r="L982" s="2">
        <v>0</v>
      </c>
      <c r="M982" s="31">
        <v>90.62</v>
      </c>
      <c r="N982" s="2">
        <v>11.780600000000002</v>
      </c>
      <c r="O982" s="2">
        <v>0</v>
      </c>
      <c r="P982" s="2">
        <v>0</v>
      </c>
      <c r="Q982" s="31">
        <v>102.40060000000001</v>
      </c>
      <c r="S982" s="2" t="s">
        <v>1</v>
      </c>
      <c r="T982" t="str">
        <f>IF(Tabla2[[#This Row],[SERIE ]]="22SD004C","BODEGA",IF(Tabla2[[#This Row],[SERIE ]]="21DS000T","CASA MATRIZ","SUCURSAL"))</f>
        <v>SUCURSAL</v>
      </c>
    </row>
    <row r="983" spans="1:20" ht="15.75" hidden="1" thickBot="1" x14ac:dyDescent="0.3">
      <c r="A983" s="33" t="s">
        <v>8790</v>
      </c>
      <c r="B983" s="38">
        <v>45537</v>
      </c>
      <c r="C983" s="2" t="s">
        <v>1</v>
      </c>
      <c r="D983" s="2" t="s">
        <v>0</v>
      </c>
      <c r="E983" s="2" t="s">
        <v>9791</v>
      </c>
      <c r="F983" s="2" t="s">
        <v>9792</v>
      </c>
      <c r="G983" s="32">
        <v>3718</v>
      </c>
      <c r="H983" s="36">
        <v>3718</v>
      </c>
      <c r="I983" s="37" t="s">
        <v>10944</v>
      </c>
      <c r="J983" s="31" t="s">
        <v>10945</v>
      </c>
      <c r="K983" s="2">
        <v>0</v>
      </c>
      <c r="L983" s="2">
        <v>0</v>
      </c>
      <c r="M983" s="31">
        <v>10</v>
      </c>
      <c r="N983" s="2">
        <v>1.3</v>
      </c>
      <c r="O983" s="2">
        <v>0</v>
      </c>
      <c r="P983" s="2">
        <v>0</v>
      </c>
      <c r="Q983" s="31">
        <v>11.3</v>
      </c>
      <c r="S983" s="2" t="s">
        <v>1</v>
      </c>
      <c r="T983" t="str">
        <f>IF(Tabla2[[#This Row],[SERIE ]]="22SD004C","BODEGA",IF(Tabla2[[#This Row],[SERIE ]]="21DS000T","CASA MATRIZ","SUCURSAL"))</f>
        <v>SUCURSAL</v>
      </c>
    </row>
    <row r="984" spans="1:20" ht="15.75" hidden="1" thickBot="1" x14ac:dyDescent="0.3">
      <c r="A984" s="33" t="s">
        <v>8790</v>
      </c>
      <c r="B984" s="38">
        <v>45537</v>
      </c>
      <c r="C984" s="2" t="s">
        <v>1</v>
      </c>
      <c r="D984" s="2" t="s">
        <v>0</v>
      </c>
      <c r="E984" s="2" t="s">
        <v>9791</v>
      </c>
      <c r="F984" s="2" t="s">
        <v>9792</v>
      </c>
      <c r="G984" s="32">
        <v>3717</v>
      </c>
      <c r="H984" s="36">
        <v>3717</v>
      </c>
      <c r="I984" s="37" t="s">
        <v>10253</v>
      </c>
      <c r="J984" s="31" t="s">
        <v>10254</v>
      </c>
      <c r="K984" s="2">
        <v>0</v>
      </c>
      <c r="L984" s="2">
        <v>0</v>
      </c>
      <c r="M984" s="31">
        <v>30</v>
      </c>
      <c r="N984" s="2">
        <v>3.9000000000000004</v>
      </c>
      <c r="O984" s="2">
        <v>0</v>
      </c>
      <c r="P984" s="2">
        <v>0</v>
      </c>
      <c r="Q984" s="31">
        <v>33.9</v>
      </c>
      <c r="S984" s="2" t="s">
        <v>1</v>
      </c>
      <c r="T984" t="str">
        <f>IF(Tabla2[[#This Row],[SERIE ]]="22SD004C","BODEGA",IF(Tabla2[[#This Row],[SERIE ]]="21DS000T","CASA MATRIZ","SUCURSAL"))</f>
        <v>SUCURSAL</v>
      </c>
    </row>
    <row r="985" spans="1:20" ht="15.75" hidden="1" thickBot="1" x14ac:dyDescent="0.3">
      <c r="A985" s="33" t="s">
        <v>8790</v>
      </c>
      <c r="B985" s="38">
        <v>45537</v>
      </c>
      <c r="C985" s="2" t="s">
        <v>1</v>
      </c>
      <c r="D985" s="2" t="s">
        <v>0</v>
      </c>
      <c r="E985" s="2" t="s">
        <v>9791</v>
      </c>
      <c r="F985" s="2" t="s">
        <v>9792</v>
      </c>
      <c r="G985" s="32">
        <v>3716</v>
      </c>
      <c r="H985" s="36">
        <v>3716</v>
      </c>
      <c r="I985" s="37" t="s">
        <v>46</v>
      </c>
      <c r="J985" s="31" t="s">
        <v>6010</v>
      </c>
      <c r="K985" s="2">
        <v>0</v>
      </c>
      <c r="L985" s="2">
        <v>0</v>
      </c>
      <c r="M985" s="31">
        <v>24</v>
      </c>
      <c r="N985" s="2">
        <v>3.12</v>
      </c>
      <c r="O985" s="2">
        <v>0</v>
      </c>
      <c r="P985" s="2">
        <v>0</v>
      </c>
      <c r="Q985" s="31">
        <v>27.12</v>
      </c>
      <c r="S985" s="2" t="s">
        <v>1</v>
      </c>
      <c r="T985" t="str">
        <f>IF(Tabla2[[#This Row],[SERIE ]]="22SD004C","BODEGA",IF(Tabla2[[#This Row],[SERIE ]]="21DS000T","CASA MATRIZ","SUCURSAL"))</f>
        <v>SUCURSAL</v>
      </c>
    </row>
    <row r="986" spans="1:20" ht="15.75" hidden="1" thickBot="1" x14ac:dyDescent="0.3">
      <c r="A986" s="33" t="s">
        <v>8790</v>
      </c>
      <c r="B986" s="38">
        <v>45537</v>
      </c>
      <c r="C986" s="2" t="s">
        <v>1</v>
      </c>
      <c r="D986" s="2" t="s">
        <v>0</v>
      </c>
      <c r="E986" s="2" t="s">
        <v>9791</v>
      </c>
      <c r="F986" s="2" t="s">
        <v>9792</v>
      </c>
      <c r="G986" s="32">
        <v>3715</v>
      </c>
      <c r="H986" s="36">
        <v>3715</v>
      </c>
      <c r="I986" s="37" t="s">
        <v>9868</v>
      </c>
      <c r="J986" s="31" t="s">
        <v>9826</v>
      </c>
      <c r="K986" s="2">
        <v>0</v>
      </c>
      <c r="L986" s="2">
        <v>0</v>
      </c>
      <c r="M986" s="31">
        <v>84.96</v>
      </c>
      <c r="N986" s="2">
        <v>11.0448</v>
      </c>
      <c r="O986" s="2">
        <v>0</v>
      </c>
      <c r="P986" s="2">
        <v>0</v>
      </c>
      <c r="Q986" s="31">
        <v>96.004799999999989</v>
      </c>
      <c r="S986" s="2" t="s">
        <v>1</v>
      </c>
      <c r="T986" t="str">
        <f>IF(Tabla2[[#This Row],[SERIE ]]="22SD004C","BODEGA",IF(Tabla2[[#This Row],[SERIE ]]="21DS000T","CASA MATRIZ","SUCURSAL"))</f>
        <v>SUCURSAL</v>
      </c>
    </row>
    <row r="987" spans="1:20" ht="15.75" hidden="1" thickBot="1" x14ac:dyDescent="0.3">
      <c r="A987" s="33" t="s">
        <v>8790</v>
      </c>
      <c r="B987" s="38">
        <v>45537</v>
      </c>
      <c r="C987" s="2" t="s">
        <v>1</v>
      </c>
      <c r="D987" s="2" t="s">
        <v>0</v>
      </c>
      <c r="E987" s="2" t="s">
        <v>9791</v>
      </c>
      <c r="F987" s="2" t="s">
        <v>9792</v>
      </c>
      <c r="G987" s="32">
        <v>3714</v>
      </c>
      <c r="H987" s="36">
        <v>3714</v>
      </c>
      <c r="I987" s="37" t="s">
        <v>10699</v>
      </c>
      <c r="J987" s="31" t="s">
        <v>10700</v>
      </c>
      <c r="K987" s="2">
        <v>0</v>
      </c>
      <c r="L987" s="2">
        <v>0</v>
      </c>
      <c r="M987" s="31">
        <v>12</v>
      </c>
      <c r="N987" s="2">
        <v>1.56</v>
      </c>
      <c r="O987" s="2">
        <v>0</v>
      </c>
      <c r="P987" s="2">
        <v>0</v>
      </c>
      <c r="Q987" s="31">
        <v>13.56</v>
      </c>
      <c r="S987" s="2" t="s">
        <v>1</v>
      </c>
      <c r="T987" t="str">
        <f>IF(Tabla2[[#This Row],[SERIE ]]="22SD004C","BODEGA",IF(Tabla2[[#This Row],[SERIE ]]="21DS000T","CASA MATRIZ","SUCURSAL"))</f>
        <v>SUCURSAL</v>
      </c>
    </row>
    <row r="988" spans="1:20" ht="15.75" hidden="1" thickBot="1" x14ac:dyDescent="0.3">
      <c r="A988" s="33" t="s">
        <v>8790</v>
      </c>
      <c r="B988" s="38">
        <v>45537</v>
      </c>
      <c r="C988" s="2" t="s">
        <v>1</v>
      </c>
      <c r="D988" s="2" t="s">
        <v>0</v>
      </c>
      <c r="E988" s="2" t="s">
        <v>9791</v>
      </c>
      <c r="F988" s="2" t="s">
        <v>9792</v>
      </c>
      <c r="G988" s="32">
        <v>3713</v>
      </c>
      <c r="H988" s="36">
        <v>3713</v>
      </c>
      <c r="I988" s="37" t="s">
        <v>9824</v>
      </c>
      <c r="J988" s="31" t="s">
        <v>9825</v>
      </c>
      <c r="K988" s="2">
        <v>0</v>
      </c>
      <c r="L988" s="2">
        <v>0</v>
      </c>
      <c r="M988" s="31">
        <v>3.54</v>
      </c>
      <c r="N988" s="2">
        <v>0.4602</v>
      </c>
      <c r="O988" s="2">
        <v>0</v>
      </c>
      <c r="P988" s="2">
        <v>0</v>
      </c>
      <c r="Q988" s="31">
        <v>4.0002000000000004</v>
      </c>
      <c r="S988" s="2" t="s">
        <v>1</v>
      </c>
      <c r="T988" t="str">
        <f>IF(Tabla2[[#This Row],[SERIE ]]="22SD004C","BODEGA",IF(Tabla2[[#This Row],[SERIE ]]="21DS000T","CASA MATRIZ","SUCURSAL"))</f>
        <v>SUCURSAL</v>
      </c>
    </row>
    <row r="989" spans="1:20" ht="15.75" hidden="1" thickBot="1" x14ac:dyDescent="0.3">
      <c r="A989" s="33" t="s">
        <v>8790</v>
      </c>
      <c r="B989" s="38">
        <v>45537</v>
      </c>
      <c r="C989" s="2" t="s">
        <v>1</v>
      </c>
      <c r="D989" s="2" t="s">
        <v>0</v>
      </c>
      <c r="E989" s="2" t="s">
        <v>9791</v>
      </c>
      <c r="F989" s="2" t="s">
        <v>9792</v>
      </c>
      <c r="G989" s="32">
        <v>3712</v>
      </c>
      <c r="H989" s="36">
        <v>3712</v>
      </c>
      <c r="I989" s="37" t="s">
        <v>10886</v>
      </c>
      <c r="J989" s="31" t="s">
        <v>10887</v>
      </c>
      <c r="K989" s="2">
        <v>0</v>
      </c>
      <c r="L989" s="2">
        <v>0</v>
      </c>
      <c r="M989" s="31">
        <v>60</v>
      </c>
      <c r="N989" s="2">
        <v>7.8000000000000007</v>
      </c>
      <c r="O989" s="2">
        <v>0</v>
      </c>
      <c r="P989" s="2">
        <v>0</v>
      </c>
      <c r="Q989" s="31">
        <v>67.8</v>
      </c>
      <c r="S989" s="2" t="s">
        <v>1</v>
      </c>
      <c r="T989" t="str">
        <f>IF(Tabla2[[#This Row],[SERIE ]]="22SD004C","BODEGA",IF(Tabla2[[#This Row],[SERIE ]]="21DS000T","CASA MATRIZ","SUCURSAL"))</f>
        <v>SUCURSAL</v>
      </c>
    </row>
    <row r="990" spans="1:20" ht="15.75" hidden="1" thickBot="1" x14ac:dyDescent="0.3">
      <c r="A990" s="33" t="s">
        <v>8790</v>
      </c>
      <c r="B990" s="38">
        <v>45537</v>
      </c>
      <c r="C990" s="2" t="s">
        <v>1</v>
      </c>
      <c r="D990" s="2" t="s">
        <v>0</v>
      </c>
      <c r="E990" s="2" t="s">
        <v>9791</v>
      </c>
      <c r="F990" s="2" t="s">
        <v>9792</v>
      </c>
      <c r="G990" s="32">
        <v>3711</v>
      </c>
      <c r="H990" s="36">
        <v>3711</v>
      </c>
      <c r="I990" s="37" t="s">
        <v>47</v>
      </c>
      <c r="J990" s="31" t="s">
        <v>2808</v>
      </c>
      <c r="K990" s="2">
        <v>0</v>
      </c>
      <c r="L990" s="2">
        <v>0</v>
      </c>
      <c r="M990" s="31">
        <v>138.05000000000001</v>
      </c>
      <c r="N990" s="2">
        <v>17.9465</v>
      </c>
      <c r="O990" s="2">
        <v>0</v>
      </c>
      <c r="P990" s="2">
        <v>0</v>
      </c>
      <c r="Q990" s="31">
        <v>155.99650000000003</v>
      </c>
      <c r="S990" s="2" t="s">
        <v>1</v>
      </c>
      <c r="T990" t="str">
        <f>IF(Tabla2[[#This Row],[SERIE ]]="22SD004C","BODEGA",IF(Tabla2[[#This Row],[SERIE ]]="21DS000T","CASA MATRIZ","SUCURSAL"))</f>
        <v>SUCURSAL</v>
      </c>
    </row>
    <row r="991" spans="1:20" ht="15.75" hidden="1" thickBot="1" x14ac:dyDescent="0.3">
      <c r="A991" s="33" t="s">
        <v>8790</v>
      </c>
      <c r="B991" s="38">
        <v>45541</v>
      </c>
      <c r="C991" s="2" t="s">
        <v>1</v>
      </c>
      <c r="D991" s="2" t="s">
        <v>9956</v>
      </c>
      <c r="E991" s="2" t="s">
        <v>9791</v>
      </c>
      <c r="F991" s="2" t="s">
        <v>9792</v>
      </c>
      <c r="G991" s="32">
        <v>90</v>
      </c>
      <c r="H991" s="36">
        <v>90</v>
      </c>
      <c r="I991" s="37" t="s">
        <v>6299</v>
      </c>
      <c r="J991" s="31" t="s">
        <v>6300</v>
      </c>
      <c r="K991" s="2">
        <v>0</v>
      </c>
      <c r="L991" s="2">
        <v>0</v>
      </c>
      <c r="M991" s="31">
        <v>4.97</v>
      </c>
      <c r="N991" s="2">
        <v>0.64610000000000001</v>
      </c>
      <c r="O991" s="2">
        <v>0</v>
      </c>
      <c r="P991" s="2">
        <v>0</v>
      </c>
      <c r="Q991" s="31">
        <v>5.6160999999999994</v>
      </c>
      <c r="S991" s="2" t="s">
        <v>1</v>
      </c>
      <c r="T991" t="str">
        <f>IF(Tabla2[[#This Row],[SERIE ]]="22SD004C","BODEGA",IF(Tabla2[[#This Row],[SERIE ]]="21DS000T","CASA MATRIZ","SUCURSAL"))</f>
        <v>SUCURSAL</v>
      </c>
    </row>
    <row r="992" spans="1:20" ht="15.75" hidden="1" thickBot="1" x14ac:dyDescent="0.3">
      <c r="A992" s="33" t="s">
        <v>8789</v>
      </c>
      <c r="B992" s="38" t="s">
        <v>10896</v>
      </c>
      <c r="C992" s="2" t="s">
        <v>1</v>
      </c>
      <c r="D992" s="2" t="s">
        <v>0</v>
      </c>
      <c r="E992" s="2" t="s">
        <v>9791</v>
      </c>
      <c r="F992" s="2" t="s">
        <v>9792</v>
      </c>
      <c r="G992" s="32">
        <v>3710</v>
      </c>
      <c r="H992" s="36">
        <v>3710</v>
      </c>
      <c r="I992" s="37" t="s">
        <v>10213</v>
      </c>
      <c r="J992" s="31" t="s">
        <v>10214</v>
      </c>
      <c r="K992" s="2">
        <v>0</v>
      </c>
      <c r="L992" s="2">
        <v>0</v>
      </c>
      <c r="M992" s="31">
        <v>101.77</v>
      </c>
      <c r="N992" s="2">
        <v>13.2301</v>
      </c>
      <c r="O992" s="2">
        <v>0</v>
      </c>
      <c r="P992" s="2">
        <v>0</v>
      </c>
      <c r="Q992" s="31">
        <v>115.0001</v>
      </c>
      <c r="S992" s="2" t="s">
        <v>1</v>
      </c>
      <c r="T992" t="str">
        <f>IF(Tabla2[[#This Row],[SERIE ]]="22SD004C","BODEGA",IF(Tabla2[[#This Row],[SERIE ]]="21DS000T","CASA MATRIZ","SUCURSAL"))</f>
        <v>SUCURSAL</v>
      </c>
    </row>
    <row r="993" spans="1:20" ht="15.75" hidden="1" thickBot="1" x14ac:dyDescent="0.3">
      <c r="A993" s="33" t="s">
        <v>8789</v>
      </c>
      <c r="B993" s="38" t="s">
        <v>10872</v>
      </c>
      <c r="C993" s="2" t="s">
        <v>1</v>
      </c>
      <c r="D993" s="2" t="s">
        <v>0</v>
      </c>
      <c r="E993" s="2" t="s">
        <v>9791</v>
      </c>
      <c r="F993" s="2" t="s">
        <v>9792</v>
      </c>
      <c r="G993" s="32">
        <v>3709</v>
      </c>
      <c r="H993" s="36">
        <v>3709</v>
      </c>
      <c r="I993" s="37" t="s">
        <v>10894</v>
      </c>
      <c r="J993" s="31" t="s">
        <v>10895</v>
      </c>
      <c r="K993" s="2">
        <v>0</v>
      </c>
      <c r="L993" s="2">
        <v>0</v>
      </c>
      <c r="M993" s="31">
        <v>35.4</v>
      </c>
      <c r="N993" s="2">
        <v>4.6020000000000003</v>
      </c>
      <c r="O993" s="2">
        <v>0</v>
      </c>
      <c r="P993" s="2">
        <v>0</v>
      </c>
      <c r="Q993" s="31">
        <v>40.001999999999995</v>
      </c>
      <c r="S993" s="2" t="s">
        <v>1</v>
      </c>
      <c r="T993" t="str">
        <f>IF(Tabla2[[#This Row],[SERIE ]]="22SD004C","BODEGA",IF(Tabla2[[#This Row],[SERIE ]]="21DS000T","CASA MATRIZ","SUCURSAL"))</f>
        <v>SUCURSAL</v>
      </c>
    </row>
    <row r="994" spans="1:20" ht="15.75" hidden="1" thickBot="1" x14ac:dyDescent="0.3">
      <c r="A994" s="33" t="s">
        <v>8789</v>
      </c>
      <c r="B994" s="38" t="s">
        <v>10872</v>
      </c>
      <c r="C994" s="2" t="s">
        <v>1</v>
      </c>
      <c r="D994" s="2" t="s">
        <v>0</v>
      </c>
      <c r="E994" s="2" t="s">
        <v>9791</v>
      </c>
      <c r="F994" s="2" t="s">
        <v>9792</v>
      </c>
      <c r="G994" s="32">
        <v>3708</v>
      </c>
      <c r="H994" s="36">
        <v>3708</v>
      </c>
      <c r="I994" s="37" t="s">
        <v>10265</v>
      </c>
      <c r="J994" s="31" t="s">
        <v>10266</v>
      </c>
      <c r="K994" s="2">
        <v>0</v>
      </c>
      <c r="L994" s="2">
        <v>0</v>
      </c>
      <c r="M994" s="31">
        <v>31.86</v>
      </c>
      <c r="N994" s="2">
        <v>4.1417999999999999</v>
      </c>
      <c r="O994" s="2">
        <v>0</v>
      </c>
      <c r="P994" s="2">
        <v>0</v>
      </c>
      <c r="Q994" s="31">
        <v>36.001800000000003</v>
      </c>
      <c r="S994" s="2" t="s">
        <v>1</v>
      </c>
      <c r="T994" t="str">
        <f>IF(Tabla2[[#This Row],[SERIE ]]="22SD004C","BODEGA",IF(Tabla2[[#This Row],[SERIE ]]="21DS000T","CASA MATRIZ","SUCURSAL"))</f>
        <v>SUCURSAL</v>
      </c>
    </row>
    <row r="995" spans="1:20" ht="15.75" hidden="1" thickBot="1" x14ac:dyDescent="0.3">
      <c r="A995" s="33" t="s">
        <v>8789</v>
      </c>
      <c r="B995" s="38" t="s">
        <v>10872</v>
      </c>
      <c r="C995" s="2" t="s">
        <v>1</v>
      </c>
      <c r="D995" s="2" t="s">
        <v>0</v>
      </c>
      <c r="E995" s="2" t="s">
        <v>9791</v>
      </c>
      <c r="F995" s="2" t="s">
        <v>9792</v>
      </c>
      <c r="G995" s="32">
        <v>3707</v>
      </c>
      <c r="H995" s="36">
        <v>3707</v>
      </c>
      <c r="I995" s="37" t="s">
        <v>32</v>
      </c>
      <c r="J995" s="31" t="s">
        <v>4186</v>
      </c>
      <c r="K995" s="2">
        <v>0</v>
      </c>
      <c r="L995" s="2">
        <v>0</v>
      </c>
      <c r="M995" s="31">
        <v>300</v>
      </c>
      <c r="N995" s="2">
        <v>39</v>
      </c>
      <c r="O995" s="2">
        <v>0</v>
      </c>
      <c r="P995" s="2">
        <v>0</v>
      </c>
      <c r="Q995" s="31">
        <v>339</v>
      </c>
      <c r="S995" s="2" t="s">
        <v>1</v>
      </c>
      <c r="T995" t="str">
        <f>IF(Tabla2[[#This Row],[SERIE ]]="22SD004C","BODEGA",IF(Tabla2[[#This Row],[SERIE ]]="21DS000T","CASA MATRIZ","SUCURSAL"))</f>
        <v>SUCURSAL</v>
      </c>
    </row>
    <row r="996" spans="1:20" ht="15.75" hidden="1" thickBot="1" x14ac:dyDescent="0.3">
      <c r="A996" s="33" t="s">
        <v>8789</v>
      </c>
      <c r="B996" s="38" t="s">
        <v>10872</v>
      </c>
      <c r="C996" s="2" t="s">
        <v>1</v>
      </c>
      <c r="D996" s="2" t="s">
        <v>0</v>
      </c>
      <c r="E996" s="2" t="s">
        <v>9791</v>
      </c>
      <c r="F996" s="2" t="s">
        <v>9792</v>
      </c>
      <c r="G996" s="32">
        <v>3706</v>
      </c>
      <c r="H996" s="36">
        <v>3706</v>
      </c>
      <c r="I996" s="37" t="s">
        <v>47</v>
      </c>
      <c r="J996" s="31" t="s">
        <v>2808</v>
      </c>
      <c r="K996" s="2">
        <v>0</v>
      </c>
      <c r="L996" s="2">
        <v>0</v>
      </c>
      <c r="M996" s="31">
        <v>765</v>
      </c>
      <c r="N996" s="2">
        <v>99.45</v>
      </c>
      <c r="O996" s="2">
        <v>0</v>
      </c>
      <c r="P996" s="2">
        <v>0</v>
      </c>
      <c r="Q996" s="31">
        <v>864.45</v>
      </c>
      <c r="S996" s="2" t="s">
        <v>1</v>
      </c>
      <c r="T996" t="str">
        <f>IF(Tabla2[[#This Row],[SERIE ]]="22SD004C","BODEGA",IF(Tabla2[[#This Row],[SERIE ]]="21DS000T","CASA MATRIZ","SUCURSAL"))</f>
        <v>SUCURSAL</v>
      </c>
    </row>
    <row r="997" spans="1:20" ht="15.75" hidden="1" thickBot="1" x14ac:dyDescent="0.3">
      <c r="A997" s="33" t="s">
        <v>8789</v>
      </c>
      <c r="B997" s="38" t="s">
        <v>10872</v>
      </c>
      <c r="C997" s="2" t="s">
        <v>1</v>
      </c>
      <c r="D997" s="2" t="s">
        <v>0</v>
      </c>
      <c r="E997" s="2" t="s">
        <v>9791</v>
      </c>
      <c r="F997" s="2" t="s">
        <v>9792</v>
      </c>
      <c r="G997" s="32">
        <v>3705</v>
      </c>
      <c r="H997" s="36">
        <v>3705</v>
      </c>
      <c r="I997" s="37" t="s">
        <v>9814</v>
      </c>
      <c r="J997" s="31" t="s">
        <v>9815</v>
      </c>
      <c r="K997" s="2">
        <v>0</v>
      </c>
      <c r="L997" s="2">
        <v>0</v>
      </c>
      <c r="M997" s="31">
        <v>60</v>
      </c>
      <c r="N997" s="2">
        <v>7.8000000000000007</v>
      </c>
      <c r="O997" s="2">
        <v>0</v>
      </c>
      <c r="P997" s="2">
        <v>0</v>
      </c>
      <c r="Q997" s="31">
        <v>67.8</v>
      </c>
      <c r="S997" s="2" t="s">
        <v>1</v>
      </c>
      <c r="T997" t="str">
        <f>IF(Tabla2[[#This Row],[SERIE ]]="22SD004C","BODEGA",IF(Tabla2[[#This Row],[SERIE ]]="21DS000T","CASA MATRIZ","SUCURSAL"))</f>
        <v>SUCURSAL</v>
      </c>
    </row>
    <row r="998" spans="1:20" ht="15.75" hidden="1" thickBot="1" x14ac:dyDescent="0.3">
      <c r="A998" s="33" t="s">
        <v>8789</v>
      </c>
      <c r="B998" s="38" t="s">
        <v>10872</v>
      </c>
      <c r="C998" s="2" t="s">
        <v>1</v>
      </c>
      <c r="D998" s="2" t="s">
        <v>0</v>
      </c>
      <c r="E998" s="2" t="s">
        <v>9791</v>
      </c>
      <c r="F998" s="2" t="s">
        <v>9792</v>
      </c>
      <c r="G998" s="32">
        <v>3704</v>
      </c>
      <c r="H998" s="36">
        <v>3704</v>
      </c>
      <c r="I998" s="37" t="s">
        <v>10344</v>
      </c>
      <c r="J998" s="31" t="s">
        <v>10345</v>
      </c>
      <c r="K998" s="2">
        <v>0</v>
      </c>
      <c r="L998" s="2">
        <v>0</v>
      </c>
      <c r="M998" s="31">
        <v>20</v>
      </c>
      <c r="N998" s="2">
        <v>2.6</v>
      </c>
      <c r="O998" s="2">
        <v>0</v>
      </c>
      <c r="P998" s="2">
        <v>0</v>
      </c>
      <c r="Q998" s="31">
        <v>22.6</v>
      </c>
      <c r="S998" s="2" t="s">
        <v>1</v>
      </c>
      <c r="T998" t="str">
        <f>IF(Tabla2[[#This Row],[SERIE ]]="22SD004C","BODEGA",IF(Tabla2[[#This Row],[SERIE ]]="21DS000T","CASA MATRIZ","SUCURSAL"))</f>
        <v>SUCURSAL</v>
      </c>
    </row>
    <row r="999" spans="1:20" ht="15.75" hidden="1" thickBot="1" x14ac:dyDescent="0.3">
      <c r="A999" s="33" t="s">
        <v>8789</v>
      </c>
      <c r="B999" s="38" t="s">
        <v>10872</v>
      </c>
      <c r="C999" s="2" t="s">
        <v>1</v>
      </c>
      <c r="D999" s="2" t="s">
        <v>0</v>
      </c>
      <c r="E999" s="2" t="s">
        <v>9791</v>
      </c>
      <c r="F999" s="2" t="s">
        <v>9792</v>
      </c>
      <c r="G999" s="32">
        <v>3703</v>
      </c>
      <c r="H999" s="36">
        <v>3703</v>
      </c>
      <c r="I999" s="37" t="s">
        <v>46</v>
      </c>
      <c r="J999" s="31" t="s">
        <v>6010</v>
      </c>
      <c r="K999" s="2">
        <v>0</v>
      </c>
      <c r="L999" s="2">
        <v>0</v>
      </c>
      <c r="M999" s="31">
        <v>38</v>
      </c>
      <c r="N999" s="2">
        <v>4.9400000000000004</v>
      </c>
      <c r="O999" s="2">
        <v>0</v>
      </c>
      <c r="P999" s="2">
        <v>0</v>
      </c>
      <c r="Q999" s="31">
        <v>42.94</v>
      </c>
      <c r="S999" s="2" t="s">
        <v>1</v>
      </c>
      <c r="T999" t="str">
        <f>IF(Tabla2[[#This Row],[SERIE ]]="22SD004C","BODEGA",IF(Tabla2[[#This Row],[SERIE ]]="21DS000T","CASA MATRIZ","SUCURSAL"))</f>
        <v>SUCURSAL</v>
      </c>
    </row>
    <row r="1000" spans="1:20" ht="15.75" hidden="1" thickBot="1" x14ac:dyDescent="0.3">
      <c r="A1000" s="33" t="s">
        <v>8789</v>
      </c>
      <c r="B1000" s="38" t="s">
        <v>10872</v>
      </c>
      <c r="C1000" s="2" t="s">
        <v>1</v>
      </c>
      <c r="D1000" s="2" t="s">
        <v>0</v>
      </c>
      <c r="E1000" s="2" t="s">
        <v>9791</v>
      </c>
      <c r="F1000" s="2" t="s">
        <v>9792</v>
      </c>
      <c r="G1000" s="32">
        <v>3702</v>
      </c>
      <c r="H1000" s="36">
        <v>3702</v>
      </c>
      <c r="I1000" s="37" t="s">
        <v>9900</v>
      </c>
      <c r="J1000" s="31" t="s">
        <v>9901</v>
      </c>
      <c r="K1000" s="2">
        <v>0</v>
      </c>
      <c r="L1000" s="2">
        <v>0</v>
      </c>
      <c r="M1000" s="31">
        <v>2.65</v>
      </c>
      <c r="N1000" s="2">
        <v>0.34449999999999997</v>
      </c>
      <c r="O1000" s="2">
        <v>0</v>
      </c>
      <c r="P1000" s="2">
        <v>0</v>
      </c>
      <c r="Q1000" s="31">
        <v>2.9944999999999999</v>
      </c>
      <c r="S1000" s="2" t="s">
        <v>1</v>
      </c>
      <c r="T1000" t="str">
        <f>IF(Tabla2[[#This Row],[SERIE ]]="22SD004C","BODEGA",IF(Tabla2[[#This Row],[SERIE ]]="21DS000T","CASA MATRIZ","SUCURSAL"))</f>
        <v>SUCURSAL</v>
      </c>
    </row>
    <row r="1001" spans="1:20" ht="15.75" hidden="1" thickBot="1" x14ac:dyDescent="0.3">
      <c r="A1001" s="33" t="s">
        <v>8789</v>
      </c>
      <c r="B1001" s="38" t="s">
        <v>10872</v>
      </c>
      <c r="C1001" s="2" t="s">
        <v>1</v>
      </c>
      <c r="D1001" s="2" t="s">
        <v>0</v>
      </c>
      <c r="E1001" s="2" t="s">
        <v>9791</v>
      </c>
      <c r="F1001" s="2" t="s">
        <v>9792</v>
      </c>
      <c r="G1001" s="32">
        <v>3701</v>
      </c>
      <c r="H1001" s="36">
        <v>3701</v>
      </c>
      <c r="I1001" s="37" t="s">
        <v>46</v>
      </c>
      <c r="J1001" s="31" t="s">
        <v>6010</v>
      </c>
      <c r="K1001" s="2">
        <v>0</v>
      </c>
      <c r="L1001" s="2">
        <v>0</v>
      </c>
      <c r="M1001" s="31">
        <v>94</v>
      </c>
      <c r="N1001" s="2">
        <v>12.22</v>
      </c>
      <c r="O1001" s="2">
        <v>0</v>
      </c>
      <c r="P1001" s="2">
        <v>0</v>
      </c>
      <c r="Q1001" s="31">
        <v>106.22</v>
      </c>
      <c r="S1001" s="2" t="s">
        <v>1</v>
      </c>
      <c r="T1001" t="str">
        <f>IF(Tabla2[[#This Row],[SERIE ]]="22SD004C","BODEGA",IF(Tabla2[[#This Row],[SERIE ]]="21DS000T","CASA MATRIZ","SUCURSAL"))</f>
        <v>SUCURSAL</v>
      </c>
    </row>
    <row r="1002" spans="1:20" ht="15.75" hidden="1" thickBot="1" x14ac:dyDescent="0.3">
      <c r="A1002" s="33" t="s">
        <v>8789</v>
      </c>
      <c r="B1002" s="38" t="s">
        <v>10872</v>
      </c>
      <c r="C1002" s="2" t="s">
        <v>1</v>
      </c>
      <c r="D1002" s="2" t="s">
        <v>0</v>
      </c>
      <c r="E1002" s="2" t="s">
        <v>9791</v>
      </c>
      <c r="F1002" s="2" t="s">
        <v>9792</v>
      </c>
      <c r="G1002" s="32">
        <v>3700</v>
      </c>
      <c r="H1002" s="36">
        <v>3700</v>
      </c>
      <c r="I1002" s="37" t="s">
        <v>46</v>
      </c>
      <c r="J1002" s="31" t="s">
        <v>6010</v>
      </c>
      <c r="K1002" s="2">
        <v>0</v>
      </c>
      <c r="L1002" s="2">
        <v>0</v>
      </c>
      <c r="M1002" s="31">
        <v>60</v>
      </c>
      <c r="N1002" s="2">
        <v>7.8000000000000007</v>
      </c>
      <c r="O1002" s="2">
        <v>0</v>
      </c>
      <c r="P1002" s="2">
        <v>0</v>
      </c>
      <c r="Q1002" s="31">
        <v>67.8</v>
      </c>
      <c r="S1002" s="2" t="s">
        <v>1</v>
      </c>
      <c r="T1002" t="str">
        <f>IF(Tabla2[[#This Row],[SERIE ]]="22SD004C","BODEGA",IF(Tabla2[[#This Row],[SERIE ]]="21DS000T","CASA MATRIZ","SUCURSAL"))</f>
        <v>SUCURSAL</v>
      </c>
    </row>
    <row r="1003" spans="1:20" ht="15.75" hidden="1" thickBot="1" x14ac:dyDescent="0.3">
      <c r="A1003" s="33" t="s">
        <v>8789</v>
      </c>
      <c r="B1003" s="38" t="s">
        <v>10872</v>
      </c>
      <c r="C1003" s="2" t="s">
        <v>1</v>
      </c>
      <c r="D1003" s="2" t="s">
        <v>0</v>
      </c>
      <c r="E1003" s="2" t="s">
        <v>9791</v>
      </c>
      <c r="F1003" s="2" t="s">
        <v>9792</v>
      </c>
      <c r="G1003" s="32">
        <v>3699</v>
      </c>
      <c r="H1003" s="36">
        <v>3699</v>
      </c>
      <c r="I1003" s="37" t="s">
        <v>46</v>
      </c>
      <c r="J1003" s="31" t="s">
        <v>6010</v>
      </c>
      <c r="K1003" s="2">
        <v>0</v>
      </c>
      <c r="L1003" s="2">
        <v>0</v>
      </c>
      <c r="M1003" s="31">
        <v>145</v>
      </c>
      <c r="N1003" s="2">
        <v>18.850000000000001</v>
      </c>
      <c r="O1003" s="2">
        <v>0</v>
      </c>
      <c r="P1003" s="2">
        <v>0</v>
      </c>
      <c r="Q1003" s="31">
        <v>163.85</v>
      </c>
      <c r="S1003" s="2" t="s">
        <v>1</v>
      </c>
      <c r="T1003" t="str">
        <f>IF(Tabla2[[#This Row],[SERIE ]]="22SD004C","BODEGA",IF(Tabla2[[#This Row],[SERIE ]]="21DS000T","CASA MATRIZ","SUCURSAL"))</f>
        <v>SUCURSAL</v>
      </c>
    </row>
    <row r="1004" spans="1:20" ht="15.75" hidden="1" thickBot="1" x14ac:dyDescent="0.3">
      <c r="A1004" s="33" t="s">
        <v>8789</v>
      </c>
      <c r="B1004" s="38" t="s">
        <v>10871</v>
      </c>
      <c r="C1004" s="2" t="s">
        <v>1</v>
      </c>
      <c r="D1004" s="2" t="s">
        <v>0</v>
      </c>
      <c r="E1004" s="2" t="s">
        <v>9791</v>
      </c>
      <c r="F1004" s="2" t="s">
        <v>9792</v>
      </c>
      <c r="G1004" s="32">
        <v>3698</v>
      </c>
      <c r="H1004" s="36">
        <v>3698</v>
      </c>
      <c r="I1004" s="37" t="s">
        <v>6281</v>
      </c>
      <c r="J1004" s="31" t="s">
        <v>6282</v>
      </c>
      <c r="K1004" s="2">
        <v>0</v>
      </c>
      <c r="L1004" s="2">
        <v>0</v>
      </c>
      <c r="M1004" s="31">
        <v>24.78</v>
      </c>
      <c r="N1004" s="2">
        <v>3.2214</v>
      </c>
      <c r="O1004" s="2">
        <v>0</v>
      </c>
      <c r="P1004" s="2">
        <v>0</v>
      </c>
      <c r="Q1004" s="31">
        <v>28.0014</v>
      </c>
      <c r="S1004" s="2" t="s">
        <v>1</v>
      </c>
      <c r="T1004" t="str">
        <f>IF(Tabla2[[#This Row],[SERIE ]]="22SD004C","BODEGA",IF(Tabla2[[#This Row],[SERIE ]]="21DS000T","CASA MATRIZ","SUCURSAL"))</f>
        <v>SUCURSAL</v>
      </c>
    </row>
    <row r="1005" spans="1:20" ht="15.75" hidden="1" thickBot="1" x14ac:dyDescent="0.3">
      <c r="A1005" s="33" t="s">
        <v>8789</v>
      </c>
      <c r="B1005" s="38" t="s">
        <v>10871</v>
      </c>
      <c r="C1005" s="2" t="s">
        <v>1</v>
      </c>
      <c r="D1005" s="2" t="s">
        <v>0</v>
      </c>
      <c r="E1005" s="2" t="s">
        <v>9791</v>
      </c>
      <c r="F1005" s="2" t="s">
        <v>9792</v>
      </c>
      <c r="G1005" s="32">
        <v>3697</v>
      </c>
      <c r="H1005" s="36">
        <v>3697</v>
      </c>
      <c r="I1005" s="37" t="s">
        <v>6596</v>
      </c>
      <c r="J1005" s="31" t="s">
        <v>6597</v>
      </c>
      <c r="K1005" s="2">
        <v>0</v>
      </c>
      <c r="L1005" s="2">
        <v>0</v>
      </c>
      <c r="M1005" s="31">
        <v>53.1</v>
      </c>
      <c r="N1005" s="2">
        <v>6.9030000000000005</v>
      </c>
      <c r="O1005" s="2">
        <v>0</v>
      </c>
      <c r="P1005" s="2">
        <v>0</v>
      </c>
      <c r="Q1005" s="31">
        <v>60.003</v>
      </c>
      <c r="S1005" s="2" t="s">
        <v>1</v>
      </c>
      <c r="T1005" t="str">
        <f>IF(Tabla2[[#This Row],[SERIE ]]="22SD004C","BODEGA",IF(Tabla2[[#This Row],[SERIE ]]="21DS000T","CASA MATRIZ","SUCURSAL"))</f>
        <v>SUCURSAL</v>
      </c>
    </row>
    <row r="1006" spans="1:20" ht="15.75" hidden="1" thickBot="1" x14ac:dyDescent="0.3">
      <c r="A1006" s="33" t="s">
        <v>8789</v>
      </c>
      <c r="B1006" s="38" t="s">
        <v>10871</v>
      </c>
      <c r="C1006" s="2" t="s">
        <v>1</v>
      </c>
      <c r="D1006" s="2" t="s">
        <v>0</v>
      </c>
      <c r="E1006" s="2" t="s">
        <v>9791</v>
      </c>
      <c r="F1006" s="2" t="s">
        <v>9792</v>
      </c>
      <c r="G1006" s="32">
        <v>3696</v>
      </c>
      <c r="H1006" s="36">
        <v>3696</v>
      </c>
      <c r="I1006" s="37" t="s">
        <v>6596</v>
      </c>
      <c r="J1006" s="31" t="s">
        <v>6597</v>
      </c>
      <c r="K1006" s="2">
        <v>0</v>
      </c>
      <c r="L1006" s="2">
        <v>0</v>
      </c>
      <c r="M1006" s="31">
        <v>49.56</v>
      </c>
      <c r="N1006" s="2">
        <v>6.4428000000000001</v>
      </c>
      <c r="O1006" s="2">
        <v>0</v>
      </c>
      <c r="P1006" s="2">
        <v>0</v>
      </c>
      <c r="Q1006" s="31">
        <v>56.002800000000001</v>
      </c>
      <c r="S1006" s="2" t="s">
        <v>1</v>
      </c>
      <c r="T1006" t="str">
        <f>IF(Tabla2[[#This Row],[SERIE ]]="22SD004C","BODEGA",IF(Tabla2[[#This Row],[SERIE ]]="21DS000T","CASA MATRIZ","SUCURSAL"))</f>
        <v>SUCURSAL</v>
      </c>
    </row>
    <row r="1007" spans="1:20" ht="15.75" hidden="1" thickBot="1" x14ac:dyDescent="0.3">
      <c r="A1007" s="33" t="s">
        <v>8789</v>
      </c>
      <c r="B1007" s="38" t="s">
        <v>10871</v>
      </c>
      <c r="C1007" s="2" t="s">
        <v>1</v>
      </c>
      <c r="D1007" s="2" t="s">
        <v>0</v>
      </c>
      <c r="E1007" s="2" t="s">
        <v>9791</v>
      </c>
      <c r="F1007" s="2" t="s">
        <v>9792</v>
      </c>
      <c r="G1007" s="32">
        <v>3695</v>
      </c>
      <c r="H1007" s="36">
        <v>3695</v>
      </c>
      <c r="I1007" s="37" t="s">
        <v>10062</v>
      </c>
      <c r="J1007" s="31" t="s">
        <v>10063</v>
      </c>
      <c r="K1007" s="2">
        <v>0</v>
      </c>
      <c r="L1007" s="2">
        <v>0</v>
      </c>
      <c r="M1007" s="31">
        <v>44.25</v>
      </c>
      <c r="N1007" s="2">
        <v>5.7525000000000004</v>
      </c>
      <c r="O1007" s="2">
        <v>0</v>
      </c>
      <c r="P1007" s="2">
        <v>0</v>
      </c>
      <c r="Q1007" s="31">
        <v>50.002499999999998</v>
      </c>
      <c r="S1007" s="2" t="s">
        <v>1</v>
      </c>
      <c r="T1007" t="str">
        <f>IF(Tabla2[[#This Row],[SERIE ]]="22SD004C","BODEGA",IF(Tabla2[[#This Row],[SERIE ]]="21DS000T","CASA MATRIZ","SUCURSAL"))</f>
        <v>SUCURSAL</v>
      </c>
    </row>
    <row r="1008" spans="1:20" ht="15.75" hidden="1" thickBot="1" x14ac:dyDescent="0.3">
      <c r="A1008" s="33" t="s">
        <v>8789</v>
      </c>
      <c r="B1008" s="38" t="s">
        <v>10871</v>
      </c>
      <c r="C1008" s="2" t="s">
        <v>1</v>
      </c>
      <c r="D1008" s="2" t="s">
        <v>0</v>
      </c>
      <c r="E1008" s="2" t="s">
        <v>9791</v>
      </c>
      <c r="F1008" s="2" t="s">
        <v>9792</v>
      </c>
      <c r="G1008" s="32">
        <v>3694</v>
      </c>
      <c r="H1008" s="36">
        <v>3694</v>
      </c>
      <c r="I1008" s="37" t="s">
        <v>9891</v>
      </c>
      <c r="J1008" s="31" t="s">
        <v>9892</v>
      </c>
      <c r="K1008" s="2">
        <v>0</v>
      </c>
      <c r="L1008" s="2">
        <v>0</v>
      </c>
      <c r="M1008" s="31">
        <v>26.33</v>
      </c>
      <c r="N1008" s="2">
        <v>3.4228999999999998</v>
      </c>
      <c r="O1008" s="2">
        <v>0</v>
      </c>
      <c r="P1008" s="2">
        <v>0</v>
      </c>
      <c r="Q1008" s="31">
        <v>29.752899999999997</v>
      </c>
      <c r="S1008" s="2" t="s">
        <v>1</v>
      </c>
      <c r="T1008" t="str">
        <f>IF(Tabla2[[#This Row],[SERIE ]]="22SD004C","BODEGA",IF(Tabla2[[#This Row],[SERIE ]]="21DS000T","CASA MATRIZ","SUCURSAL"))</f>
        <v>SUCURSAL</v>
      </c>
    </row>
    <row r="1009" spans="1:20" ht="15.75" hidden="1" thickBot="1" x14ac:dyDescent="0.3">
      <c r="A1009" s="33" t="s">
        <v>8789</v>
      </c>
      <c r="B1009" s="38" t="s">
        <v>10871</v>
      </c>
      <c r="C1009" s="2" t="s">
        <v>1</v>
      </c>
      <c r="D1009" s="2" t="s">
        <v>0</v>
      </c>
      <c r="E1009" s="2" t="s">
        <v>9791</v>
      </c>
      <c r="F1009" s="2" t="s">
        <v>9792</v>
      </c>
      <c r="G1009" s="32">
        <v>3693</v>
      </c>
      <c r="H1009" s="36">
        <v>3693</v>
      </c>
      <c r="I1009" s="37" t="s">
        <v>5586</v>
      </c>
      <c r="J1009" s="31" t="s">
        <v>5587</v>
      </c>
      <c r="K1009" s="2">
        <v>0</v>
      </c>
      <c r="L1009" s="2">
        <v>0</v>
      </c>
      <c r="M1009" s="31">
        <v>6</v>
      </c>
      <c r="N1009" s="2">
        <v>0.78</v>
      </c>
      <c r="O1009" s="2">
        <v>0</v>
      </c>
      <c r="P1009" s="2">
        <v>0</v>
      </c>
      <c r="Q1009" s="31">
        <v>6.78</v>
      </c>
      <c r="S1009" s="2" t="s">
        <v>1</v>
      </c>
      <c r="T1009" t="str">
        <f>IF(Tabla2[[#This Row],[SERIE ]]="22SD004C","BODEGA",IF(Tabla2[[#This Row],[SERIE ]]="21DS000T","CASA MATRIZ","SUCURSAL"))</f>
        <v>SUCURSAL</v>
      </c>
    </row>
    <row r="1010" spans="1:20" ht="15.75" hidden="1" thickBot="1" x14ac:dyDescent="0.3">
      <c r="A1010" s="33" t="s">
        <v>8789</v>
      </c>
      <c r="B1010" s="38" t="s">
        <v>10871</v>
      </c>
      <c r="C1010" s="2" t="s">
        <v>1</v>
      </c>
      <c r="D1010" s="2" t="s">
        <v>0</v>
      </c>
      <c r="E1010" s="2" t="s">
        <v>9791</v>
      </c>
      <c r="F1010" s="2" t="s">
        <v>9792</v>
      </c>
      <c r="G1010" s="32">
        <v>3692</v>
      </c>
      <c r="H1010" s="36">
        <v>3692</v>
      </c>
      <c r="I1010" s="37" t="s">
        <v>9824</v>
      </c>
      <c r="J1010" s="31" t="s">
        <v>9825</v>
      </c>
      <c r="K1010" s="2">
        <v>0</v>
      </c>
      <c r="L1010" s="2">
        <v>0</v>
      </c>
      <c r="M1010" s="31">
        <v>11.06</v>
      </c>
      <c r="N1010" s="2">
        <v>1.4378000000000002</v>
      </c>
      <c r="O1010" s="2">
        <v>0</v>
      </c>
      <c r="P1010" s="2">
        <v>0</v>
      </c>
      <c r="Q1010" s="31">
        <v>12.497800000000002</v>
      </c>
      <c r="S1010" s="2" t="s">
        <v>1</v>
      </c>
      <c r="T1010" t="str">
        <f>IF(Tabla2[[#This Row],[SERIE ]]="22SD004C","BODEGA",IF(Tabla2[[#This Row],[SERIE ]]="21DS000T","CASA MATRIZ","SUCURSAL"))</f>
        <v>SUCURSAL</v>
      </c>
    </row>
    <row r="1011" spans="1:20" ht="15.75" hidden="1" thickBot="1" x14ac:dyDescent="0.3">
      <c r="A1011" s="33" t="s">
        <v>8789</v>
      </c>
      <c r="B1011" s="38" t="s">
        <v>10870</v>
      </c>
      <c r="C1011" s="2" t="s">
        <v>1</v>
      </c>
      <c r="D1011" s="2" t="s">
        <v>0</v>
      </c>
      <c r="E1011" s="2" t="s">
        <v>9791</v>
      </c>
      <c r="F1011" s="2" t="s">
        <v>9792</v>
      </c>
      <c r="G1011" s="32">
        <v>3691</v>
      </c>
      <c r="H1011" s="36">
        <v>3691</v>
      </c>
      <c r="I1011" s="37" t="s">
        <v>46</v>
      </c>
      <c r="J1011" s="31" t="s">
        <v>6010</v>
      </c>
      <c r="K1011" s="2">
        <v>0</v>
      </c>
      <c r="L1011" s="2">
        <v>0</v>
      </c>
      <c r="M1011" s="31">
        <v>10.62</v>
      </c>
      <c r="N1011" s="2">
        <v>1.3806</v>
      </c>
      <c r="O1011" s="2">
        <v>0</v>
      </c>
      <c r="P1011" s="2">
        <v>0</v>
      </c>
      <c r="Q1011" s="31">
        <v>12.000599999999999</v>
      </c>
      <c r="S1011" s="2" t="s">
        <v>1</v>
      </c>
      <c r="T1011" t="str">
        <f>IF(Tabla2[[#This Row],[SERIE ]]="22SD004C","BODEGA",IF(Tabla2[[#This Row],[SERIE ]]="21DS000T","CASA MATRIZ","SUCURSAL"))</f>
        <v>SUCURSAL</v>
      </c>
    </row>
    <row r="1012" spans="1:20" ht="15.75" hidden="1" thickBot="1" x14ac:dyDescent="0.3">
      <c r="A1012" s="33" t="s">
        <v>8789</v>
      </c>
      <c r="B1012" s="38" t="s">
        <v>10870</v>
      </c>
      <c r="C1012" s="2" t="s">
        <v>1</v>
      </c>
      <c r="D1012" s="2" t="s">
        <v>0</v>
      </c>
      <c r="E1012" s="2" t="s">
        <v>9791</v>
      </c>
      <c r="F1012" s="2" t="s">
        <v>9792</v>
      </c>
      <c r="G1012" s="32">
        <v>3690</v>
      </c>
      <c r="H1012" s="36">
        <v>3690</v>
      </c>
      <c r="I1012" s="37" t="s">
        <v>46</v>
      </c>
      <c r="J1012" s="31" t="s">
        <v>6010</v>
      </c>
      <c r="K1012" s="2">
        <v>0</v>
      </c>
      <c r="L1012" s="2">
        <v>0</v>
      </c>
      <c r="M1012" s="31">
        <v>20</v>
      </c>
      <c r="N1012" s="2">
        <v>2.6</v>
      </c>
      <c r="O1012" s="2">
        <v>0</v>
      </c>
      <c r="P1012" s="2">
        <v>0</v>
      </c>
      <c r="Q1012" s="31">
        <v>22.6</v>
      </c>
      <c r="S1012" s="2" t="s">
        <v>1</v>
      </c>
      <c r="T1012" t="str">
        <f>IF(Tabla2[[#This Row],[SERIE ]]="22SD004C","BODEGA",IF(Tabla2[[#This Row],[SERIE ]]="21DS000T","CASA MATRIZ","SUCURSAL"))</f>
        <v>SUCURSAL</v>
      </c>
    </row>
    <row r="1013" spans="1:20" ht="15.75" hidden="1" thickBot="1" x14ac:dyDescent="0.3">
      <c r="A1013" s="33" t="s">
        <v>8789</v>
      </c>
      <c r="B1013" s="38" t="s">
        <v>10870</v>
      </c>
      <c r="C1013" s="2" t="s">
        <v>1</v>
      </c>
      <c r="D1013" s="2" t="s">
        <v>0</v>
      </c>
      <c r="E1013" s="2" t="s">
        <v>9791</v>
      </c>
      <c r="F1013" s="2" t="s">
        <v>9792</v>
      </c>
      <c r="G1013" s="32">
        <v>3689</v>
      </c>
      <c r="H1013" s="36">
        <v>3689</v>
      </c>
      <c r="I1013" s="37" t="s">
        <v>10892</v>
      </c>
      <c r="J1013" s="31" t="s">
        <v>10893</v>
      </c>
      <c r="K1013" s="2">
        <v>0</v>
      </c>
      <c r="L1013" s="2">
        <v>0</v>
      </c>
      <c r="M1013" s="31">
        <v>4.87</v>
      </c>
      <c r="N1013" s="2">
        <v>0.6331</v>
      </c>
      <c r="O1013" s="2">
        <v>0</v>
      </c>
      <c r="P1013" s="2">
        <v>0</v>
      </c>
      <c r="Q1013" s="31">
        <v>5.5030999999999999</v>
      </c>
      <c r="S1013" s="2" t="s">
        <v>1</v>
      </c>
      <c r="T1013" t="str">
        <f>IF(Tabla2[[#This Row],[SERIE ]]="22SD004C","BODEGA",IF(Tabla2[[#This Row],[SERIE ]]="21DS000T","CASA MATRIZ","SUCURSAL"))</f>
        <v>SUCURSAL</v>
      </c>
    </row>
    <row r="1014" spans="1:20" ht="15.75" hidden="1" thickBot="1" x14ac:dyDescent="0.3">
      <c r="A1014" s="33" t="s">
        <v>8789</v>
      </c>
      <c r="B1014" s="38" t="s">
        <v>10869</v>
      </c>
      <c r="C1014" s="2" t="s">
        <v>1</v>
      </c>
      <c r="D1014" s="2" t="s">
        <v>0</v>
      </c>
      <c r="E1014" s="2" t="s">
        <v>9791</v>
      </c>
      <c r="F1014" s="2" t="s">
        <v>9792</v>
      </c>
      <c r="G1014" s="32">
        <v>3688</v>
      </c>
      <c r="H1014" s="36">
        <v>3688</v>
      </c>
      <c r="I1014" s="37" t="s">
        <v>10890</v>
      </c>
      <c r="J1014" s="31" t="s">
        <v>10891</v>
      </c>
      <c r="K1014" s="2">
        <v>0</v>
      </c>
      <c r="L1014" s="2">
        <v>0</v>
      </c>
      <c r="M1014" s="31">
        <v>120</v>
      </c>
      <c r="N1014" s="2">
        <v>15.600000000000001</v>
      </c>
      <c r="O1014" s="2">
        <v>0</v>
      </c>
      <c r="P1014" s="2">
        <v>0</v>
      </c>
      <c r="Q1014" s="31">
        <v>135.6</v>
      </c>
      <c r="S1014" s="2" t="s">
        <v>1</v>
      </c>
      <c r="T1014" t="str">
        <f>IF(Tabla2[[#This Row],[SERIE ]]="22SD004C","BODEGA",IF(Tabla2[[#This Row],[SERIE ]]="21DS000T","CASA MATRIZ","SUCURSAL"))</f>
        <v>SUCURSAL</v>
      </c>
    </row>
    <row r="1015" spans="1:20" ht="15.75" hidden="1" thickBot="1" x14ac:dyDescent="0.3">
      <c r="A1015" s="33" t="s">
        <v>8789</v>
      </c>
      <c r="B1015" s="38" t="s">
        <v>10869</v>
      </c>
      <c r="C1015" s="2" t="s">
        <v>1</v>
      </c>
      <c r="D1015" s="2" t="s">
        <v>0</v>
      </c>
      <c r="E1015" s="2" t="s">
        <v>9791</v>
      </c>
      <c r="F1015" s="2" t="s">
        <v>9792</v>
      </c>
      <c r="G1015" s="32">
        <v>3687</v>
      </c>
      <c r="H1015" s="36">
        <v>3687</v>
      </c>
      <c r="I1015" s="37" t="s">
        <v>10595</v>
      </c>
      <c r="J1015" s="31" t="s">
        <v>10801</v>
      </c>
      <c r="K1015" s="2">
        <v>0</v>
      </c>
      <c r="L1015" s="2">
        <v>0</v>
      </c>
      <c r="M1015" s="31">
        <v>116.77</v>
      </c>
      <c r="N1015" s="2">
        <v>15.180099999999999</v>
      </c>
      <c r="O1015" s="2">
        <v>0</v>
      </c>
      <c r="P1015" s="2">
        <v>0</v>
      </c>
      <c r="Q1015" s="31">
        <v>131.95009999999999</v>
      </c>
      <c r="S1015" s="2" t="s">
        <v>1</v>
      </c>
      <c r="T1015" t="str">
        <f>IF(Tabla2[[#This Row],[SERIE ]]="22SD004C","BODEGA",IF(Tabla2[[#This Row],[SERIE ]]="21DS000T","CASA MATRIZ","SUCURSAL"))</f>
        <v>SUCURSAL</v>
      </c>
    </row>
    <row r="1016" spans="1:20" ht="15.75" hidden="1" thickBot="1" x14ac:dyDescent="0.3">
      <c r="A1016" s="33" t="s">
        <v>8789</v>
      </c>
      <c r="B1016" s="38" t="s">
        <v>10869</v>
      </c>
      <c r="C1016" s="2" t="s">
        <v>1</v>
      </c>
      <c r="D1016" s="2" t="s">
        <v>0</v>
      </c>
      <c r="E1016" s="2" t="s">
        <v>9791</v>
      </c>
      <c r="F1016" s="2" t="s">
        <v>9792</v>
      </c>
      <c r="G1016" s="32">
        <v>3686</v>
      </c>
      <c r="H1016" s="36">
        <v>3686</v>
      </c>
      <c r="I1016" s="37" t="s">
        <v>10595</v>
      </c>
      <c r="J1016" s="31" t="s">
        <v>10801</v>
      </c>
      <c r="K1016" s="2">
        <v>0</v>
      </c>
      <c r="L1016" s="2">
        <v>0</v>
      </c>
      <c r="M1016" s="31">
        <v>161.94999999999999</v>
      </c>
      <c r="N1016" s="2">
        <v>21.0535</v>
      </c>
      <c r="O1016" s="2">
        <v>0</v>
      </c>
      <c r="P1016" s="2">
        <v>0</v>
      </c>
      <c r="Q1016" s="31">
        <v>183.00349999999997</v>
      </c>
      <c r="S1016" s="2" t="s">
        <v>1</v>
      </c>
      <c r="T1016" t="str">
        <f>IF(Tabla2[[#This Row],[SERIE ]]="22SD004C","BODEGA",IF(Tabla2[[#This Row],[SERIE ]]="21DS000T","CASA MATRIZ","SUCURSAL"))</f>
        <v>SUCURSAL</v>
      </c>
    </row>
    <row r="1017" spans="1:20" ht="15.75" hidden="1" thickBot="1" x14ac:dyDescent="0.3">
      <c r="A1017" s="33" t="s">
        <v>8789</v>
      </c>
      <c r="B1017" s="38" t="s">
        <v>10869</v>
      </c>
      <c r="C1017" s="2" t="s">
        <v>1</v>
      </c>
      <c r="D1017" s="2" t="s">
        <v>0</v>
      </c>
      <c r="E1017" s="2" t="s">
        <v>9791</v>
      </c>
      <c r="F1017" s="2" t="s">
        <v>9792</v>
      </c>
      <c r="G1017" s="32">
        <v>3685</v>
      </c>
      <c r="H1017" s="36">
        <v>3685</v>
      </c>
      <c r="I1017" s="37" t="s">
        <v>10595</v>
      </c>
      <c r="J1017" s="31" t="s">
        <v>10801</v>
      </c>
      <c r="K1017" s="2">
        <v>0</v>
      </c>
      <c r="L1017" s="2">
        <v>0</v>
      </c>
      <c r="M1017" s="31">
        <v>37.17</v>
      </c>
      <c r="N1017" s="2">
        <v>4.8321000000000005</v>
      </c>
      <c r="O1017" s="2">
        <v>0</v>
      </c>
      <c r="P1017" s="2">
        <v>0</v>
      </c>
      <c r="Q1017" s="31">
        <v>42.002099999999999</v>
      </c>
      <c r="S1017" s="2" t="s">
        <v>1</v>
      </c>
      <c r="T1017" t="str">
        <f>IF(Tabla2[[#This Row],[SERIE ]]="22SD004C","BODEGA",IF(Tabla2[[#This Row],[SERIE ]]="21DS000T","CASA MATRIZ","SUCURSAL"))</f>
        <v>SUCURSAL</v>
      </c>
    </row>
    <row r="1018" spans="1:20" ht="15.75" hidden="1" thickBot="1" x14ac:dyDescent="0.3">
      <c r="A1018" s="33" t="s">
        <v>8789</v>
      </c>
      <c r="B1018" s="38" t="s">
        <v>10869</v>
      </c>
      <c r="C1018" s="2" t="s">
        <v>1</v>
      </c>
      <c r="D1018" s="2" t="s">
        <v>0</v>
      </c>
      <c r="E1018" s="2" t="s">
        <v>9791</v>
      </c>
      <c r="F1018" s="2" t="s">
        <v>9792</v>
      </c>
      <c r="G1018" s="32">
        <v>3684</v>
      </c>
      <c r="H1018" s="36">
        <v>3684</v>
      </c>
      <c r="I1018" s="37" t="s">
        <v>9868</v>
      </c>
      <c r="J1018" s="31" t="s">
        <v>9826</v>
      </c>
      <c r="K1018" s="2">
        <v>0</v>
      </c>
      <c r="L1018" s="2">
        <v>0</v>
      </c>
      <c r="M1018" s="31">
        <v>35</v>
      </c>
      <c r="N1018" s="2">
        <v>4.55</v>
      </c>
      <c r="O1018" s="2">
        <v>0</v>
      </c>
      <c r="P1018" s="2">
        <v>0</v>
      </c>
      <c r="Q1018" s="31">
        <v>39.549999999999997</v>
      </c>
      <c r="S1018" s="2" t="s">
        <v>1</v>
      </c>
      <c r="T1018" t="str">
        <f>IF(Tabla2[[#This Row],[SERIE ]]="22SD004C","BODEGA",IF(Tabla2[[#This Row],[SERIE ]]="21DS000T","CASA MATRIZ","SUCURSAL"))</f>
        <v>SUCURSAL</v>
      </c>
    </row>
    <row r="1019" spans="1:20" ht="15.75" hidden="1" thickBot="1" x14ac:dyDescent="0.3">
      <c r="A1019" s="33" t="s">
        <v>8789</v>
      </c>
      <c r="B1019" s="38" t="s">
        <v>10869</v>
      </c>
      <c r="C1019" s="2" t="s">
        <v>1</v>
      </c>
      <c r="D1019" s="2" t="s">
        <v>0</v>
      </c>
      <c r="E1019" s="2" t="s">
        <v>9791</v>
      </c>
      <c r="F1019" s="2" t="s">
        <v>9792</v>
      </c>
      <c r="G1019" s="32">
        <v>3682</v>
      </c>
      <c r="H1019" s="36">
        <v>3682</v>
      </c>
      <c r="I1019" s="37" t="s">
        <v>9868</v>
      </c>
      <c r="J1019" s="31" t="s">
        <v>9826</v>
      </c>
      <c r="K1019" s="2">
        <v>0</v>
      </c>
      <c r="L1019" s="2">
        <v>0</v>
      </c>
      <c r="M1019" s="31">
        <v>34.07</v>
      </c>
      <c r="N1019" s="2">
        <v>4.4291</v>
      </c>
      <c r="O1019" s="2">
        <v>0</v>
      </c>
      <c r="P1019" s="2">
        <v>0</v>
      </c>
      <c r="Q1019" s="31">
        <v>38.499099999999999</v>
      </c>
      <c r="S1019" s="2" t="s">
        <v>1</v>
      </c>
      <c r="T1019" t="str">
        <f>IF(Tabla2[[#This Row],[SERIE ]]="22SD004C","BODEGA",IF(Tabla2[[#This Row],[SERIE ]]="21DS000T","CASA MATRIZ","SUCURSAL"))</f>
        <v>SUCURSAL</v>
      </c>
    </row>
    <row r="1020" spans="1:20" ht="15.75" hidden="1" thickBot="1" x14ac:dyDescent="0.3">
      <c r="A1020" s="33" t="s">
        <v>8789</v>
      </c>
      <c r="B1020" s="38" t="s">
        <v>10869</v>
      </c>
      <c r="C1020" s="2" t="s">
        <v>1</v>
      </c>
      <c r="D1020" s="2" t="s">
        <v>0</v>
      </c>
      <c r="E1020" s="2" t="s">
        <v>9791</v>
      </c>
      <c r="F1020" s="2" t="s">
        <v>9792</v>
      </c>
      <c r="G1020" s="32">
        <v>3682</v>
      </c>
      <c r="H1020" s="36">
        <v>3682</v>
      </c>
      <c r="I1020" s="37" t="s">
        <v>9961</v>
      </c>
      <c r="J1020" s="31" t="s">
        <v>9944</v>
      </c>
      <c r="K1020" s="2">
        <v>0</v>
      </c>
      <c r="L1020" s="2">
        <v>0</v>
      </c>
      <c r="M1020" s="31">
        <v>5.09</v>
      </c>
      <c r="N1020" s="2">
        <v>0.66169999999999995</v>
      </c>
      <c r="O1020" s="2">
        <v>0</v>
      </c>
      <c r="P1020" s="2">
        <v>0</v>
      </c>
      <c r="Q1020" s="31">
        <v>5.7516999999999996</v>
      </c>
      <c r="S1020" s="2" t="s">
        <v>1</v>
      </c>
      <c r="T1020" t="str">
        <f>IF(Tabla2[[#This Row],[SERIE ]]="22SD004C","BODEGA",IF(Tabla2[[#This Row],[SERIE ]]="21DS000T","CASA MATRIZ","SUCURSAL"))</f>
        <v>SUCURSAL</v>
      </c>
    </row>
    <row r="1021" spans="1:20" ht="15.75" hidden="1" thickBot="1" x14ac:dyDescent="0.3">
      <c r="A1021" s="33" t="s">
        <v>8789</v>
      </c>
      <c r="B1021" s="38" t="s">
        <v>10869</v>
      </c>
      <c r="C1021" s="2" t="s">
        <v>1</v>
      </c>
      <c r="D1021" s="2" t="s">
        <v>0</v>
      </c>
      <c r="E1021" s="2" t="s">
        <v>9791</v>
      </c>
      <c r="F1021" s="2" t="s">
        <v>9792</v>
      </c>
      <c r="G1021" s="32">
        <v>3681</v>
      </c>
      <c r="H1021" s="36">
        <v>3681</v>
      </c>
      <c r="I1021" s="37" t="s">
        <v>9814</v>
      </c>
      <c r="J1021" s="31" t="s">
        <v>9815</v>
      </c>
      <c r="K1021" s="2">
        <v>0</v>
      </c>
      <c r="L1021" s="2">
        <v>0</v>
      </c>
      <c r="M1021" s="31">
        <v>40</v>
      </c>
      <c r="N1021" s="2">
        <v>5.2</v>
      </c>
      <c r="O1021" s="2">
        <v>0</v>
      </c>
      <c r="P1021" s="2">
        <v>0</v>
      </c>
      <c r="Q1021" s="31">
        <v>45.2</v>
      </c>
      <c r="S1021" s="2" t="s">
        <v>1</v>
      </c>
      <c r="T1021" t="str">
        <f>IF(Tabla2[[#This Row],[SERIE ]]="22SD004C","BODEGA",IF(Tabla2[[#This Row],[SERIE ]]="21DS000T","CASA MATRIZ","SUCURSAL"))</f>
        <v>SUCURSAL</v>
      </c>
    </row>
    <row r="1022" spans="1:20" ht="15.75" hidden="1" thickBot="1" x14ac:dyDescent="0.3">
      <c r="A1022" s="33" t="s">
        <v>8789</v>
      </c>
      <c r="B1022" s="38" t="s">
        <v>10869</v>
      </c>
      <c r="C1022" s="2" t="s">
        <v>1</v>
      </c>
      <c r="D1022" s="2" t="s">
        <v>0</v>
      </c>
      <c r="E1022" s="2" t="s">
        <v>9791</v>
      </c>
      <c r="F1022" s="2" t="s">
        <v>9792</v>
      </c>
      <c r="G1022" s="32">
        <v>3680</v>
      </c>
      <c r="H1022" s="36">
        <v>3680</v>
      </c>
      <c r="I1022" s="37" t="s">
        <v>10062</v>
      </c>
      <c r="J1022" s="31" t="s">
        <v>10063</v>
      </c>
      <c r="K1022" s="2">
        <v>0</v>
      </c>
      <c r="L1022" s="2">
        <v>0</v>
      </c>
      <c r="M1022" s="31">
        <v>29.2</v>
      </c>
      <c r="N1022" s="2">
        <v>3.7959999999999998</v>
      </c>
      <c r="O1022" s="2">
        <v>0</v>
      </c>
      <c r="P1022" s="2">
        <v>0</v>
      </c>
      <c r="Q1022" s="31">
        <v>32.996000000000002</v>
      </c>
      <c r="S1022" s="2" t="s">
        <v>1</v>
      </c>
      <c r="T1022" t="str">
        <f>IF(Tabla2[[#This Row],[SERIE ]]="22SD004C","BODEGA",IF(Tabla2[[#This Row],[SERIE ]]="21DS000T","CASA MATRIZ","SUCURSAL"))</f>
        <v>SUCURSAL</v>
      </c>
    </row>
    <row r="1023" spans="1:20" ht="15.75" hidden="1" thickBot="1" x14ac:dyDescent="0.3">
      <c r="A1023" s="33" t="s">
        <v>8789</v>
      </c>
      <c r="B1023" s="38" t="s">
        <v>10869</v>
      </c>
      <c r="C1023" s="2" t="s">
        <v>1</v>
      </c>
      <c r="D1023" s="2" t="s">
        <v>0</v>
      </c>
      <c r="E1023" s="2" t="s">
        <v>9791</v>
      </c>
      <c r="F1023" s="2" t="s">
        <v>9792</v>
      </c>
      <c r="G1023" s="32">
        <v>3679</v>
      </c>
      <c r="H1023" s="36">
        <v>3679</v>
      </c>
      <c r="I1023" s="37" t="s">
        <v>9818</v>
      </c>
      <c r="J1023" s="31" t="s">
        <v>9819</v>
      </c>
      <c r="K1023" s="2">
        <v>0</v>
      </c>
      <c r="L1023" s="2">
        <v>0</v>
      </c>
      <c r="M1023" s="31">
        <v>25</v>
      </c>
      <c r="N1023" s="2">
        <v>3.25</v>
      </c>
      <c r="O1023" s="2">
        <v>0</v>
      </c>
      <c r="P1023" s="2">
        <v>0</v>
      </c>
      <c r="Q1023" s="31">
        <v>28.25</v>
      </c>
      <c r="S1023" s="2" t="s">
        <v>1</v>
      </c>
      <c r="T1023" t="str">
        <f>IF(Tabla2[[#This Row],[SERIE ]]="22SD004C","BODEGA",IF(Tabla2[[#This Row],[SERIE ]]="21DS000T","CASA MATRIZ","SUCURSAL"))</f>
        <v>SUCURSAL</v>
      </c>
    </row>
    <row r="1024" spans="1:20" ht="15.75" hidden="1" thickBot="1" x14ac:dyDescent="0.3">
      <c r="A1024" s="33" t="s">
        <v>8789</v>
      </c>
      <c r="B1024" s="38" t="s">
        <v>10869</v>
      </c>
      <c r="C1024" s="2" t="s">
        <v>1</v>
      </c>
      <c r="D1024" s="2" t="s">
        <v>0</v>
      </c>
      <c r="E1024" s="2" t="s">
        <v>9791</v>
      </c>
      <c r="F1024" s="2" t="s">
        <v>9792</v>
      </c>
      <c r="G1024" s="32">
        <v>3678</v>
      </c>
      <c r="H1024" s="36">
        <v>3678</v>
      </c>
      <c r="I1024" s="37" t="s">
        <v>9824</v>
      </c>
      <c r="J1024" s="31" t="s">
        <v>9825</v>
      </c>
      <c r="K1024" s="2">
        <v>0</v>
      </c>
      <c r="L1024" s="2">
        <v>0</v>
      </c>
      <c r="M1024" s="31">
        <v>64.16</v>
      </c>
      <c r="N1024" s="2">
        <v>8.3407999999999998</v>
      </c>
      <c r="O1024" s="2">
        <v>0</v>
      </c>
      <c r="P1024" s="2">
        <v>0</v>
      </c>
      <c r="Q1024" s="31">
        <v>72.500799999999998</v>
      </c>
      <c r="S1024" s="2" t="s">
        <v>1</v>
      </c>
      <c r="T1024" t="str">
        <f>IF(Tabla2[[#This Row],[SERIE ]]="22SD004C","BODEGA",IF(Tabla2[[#This Row],[SERIE ]]="21DS000T","CASA MATRIZ","SUCURSAL"))</f>
        <v>SUCURSAL</v>
      </c>
    </row>
    <row r="1025" spans="1:20" ht="15.75" hidden="1" thickBot="1" x14ac:dyDescent="0.3">
      <c r="A1025" s="33" t="s">
        <v>8789</v>
      </c>
      <c r="B1025" s="38" t="s">
        <v>10869</v>
      </c>
      <c r="C1025" s="2" t="s">
        <v>1</v>
      </c>
      <c r="D1025" s="2" t="s">
        <v>0</v>
      </c>
      <c r="E1025" s="2" t="s">
        <v>9791</v>
      </c>
      <c r="F1025" s="2" t="s">
        <v>9792</v>
      </c>
      <c r="G1025" s="32">
        <v>3677</v>
      </c>
      <c r="H1025" s="36">
        <v>3677</v>
      </c>
      <c r="I1025" s="37" t="s">
        <v>10048</v>
      </c>
      <c r="J1025" s="31" t="s">
        <v>10049</v>
      </c>
      <c r="K1025" s="2">
        <v>0</v>
      </c>
      <c r="L1025" s="2">
        <v>0</v>
      </c>
      <c r="M1025" s="31">
        <v>55.66</v>
      </c>
      <c r="N1025" s="2">
        <v>7.2358000000000002</v>
      </c>
      <c r="O1025" s="2">
        <v>0</v>
      </c>
      <c r="P1025" s="2">
        <v>0</v>
      </c>
      <c r="Q1025" s="31">
        <v>62.895799999999994</v>
      </c>
      <c r="S1025" s="2" t="s">
        <v>1</v>
      </c>
      <c r="T1025" t="str">
        <f>IF(Tabla2[[#This Row],[SERIE ]]="22SD004C","BODEGA",IF(Tabla2[[#This Row],[SERIE ]]="21DS000T","CASA MATRIZ","SUCURSAL"))</f>
        <v>SUCURSAL</v>
      </c>
    </row>
    <row r="1026" spans="1:20" ht="15.75" hidden="1" thickBot="1" x14ac:dyDescent="0.3">
      <c r="A1026" s="33" t="s">
        <v>8789</v>
      </c>
      <c r="B1026" s="38" t="s">
        <v>10869</v>
      </c>
      <c r="C1026" s="2" t="s">
        <v>1</v>
      </c>
      <c r="D1026" s="2" t="s">
        <v>0</v>
      </c>
      <c r="E1026" s="2" t="s">
        <v>9791</v>
      </c>
      <c r="F1026" s="2" t="s">
        <v>9792</v>
      </c>
      <c r="G1026" s="32">
        <v>3676</v>
      </c>
      <c r="H1026" s="36">
        <v>3676</v>
      </c>
      <c r="I1026" s="37" t="s">
        <v>7473</v>
      </c>
      <c r="J1026" s="31" t="s">
        <v>7472</v>
      </c>
      <c r="K1026" s="2">
        <v>0</v>
      </c>
      <c r="L1026" s="2">
        <v>0</v>
      </c>
      <c r="M1026" s="31">
        <v>0</v>
      </c>
      <c r="N1026" s="2">
        <v>0</v>
      </c>
      <c r="O1026" s="2">
        <v>0</v>
      </c>
      <c r="P1026" s="2">
        <v>0</v>
      </c>
      <c r="Q1026" s="31">
        <v>0</v>
      </c>
      <c r="S1026" s="2" t="s">
        <v>1</v>
      </c>
      <c r="T1026" t="str">
        <f>IF(Tabla2[[#This Row],[SERIE ]]="22SD004C","BODEGA",IF(Tabla2[[#This Row],[SERIE ]]="21DS000T","CASA MATRIZ","SUCURSAL"))</f>
        <v>SUCURSAL</v>
      </c>
    </row>
    <row r="1027" spans="1:20" ht="15.75" hidden="1" thickBot="1" x14ac:dyDescent="0.3">
      <c r="A1027" s="33" t="s">
        <v>8789</v>
      </c>
      <c r="B1027" s="38" t="s">
        <v>10869</v>
      </c>
      <c r="C1027" s="2" t="s">
        <v>1</v>
      </c>
      <c r="D1027" s="2" t="s">
        <v>0</v>
      </c>
      <c r="E1027" s="2" t="s">
        <v>9791</v>
      </c>
      <c r="F1027" s="2" t="s">
        <v>9792</v>
      </c>
      <c r="G1027" s="32">
        <v>3675</v>
      </c>
      <c r="H1027" s="36">
        <v>3675</v>
      </c>
      <c r="I1027" s="37" t="s">
        <v>9961</v>
      </c>
      <c r="J1027" s="31" t="s">
        <v>9944</v>
      </c>
      <c r="K1027" s="2">
        <v>0</v>
      </c>
      <c r="L1027" s="2">
        <v>0</v>
      </c>
      <c r="M1027" s="31">
        <v>8.85</v>
      </c>
      <c r="N1027" s="2">
        <v>1.1505000000000001</v>
      </c>
      <c r="O1027" s="2">
        <v>0</v>
      </c>
      <c r="P1027" s="2">
        <v>0</v>
      </c>
      <c r="Q1027" s="31">
        <v>10.000499999999999</v>
      </c>
      <c r="S1027" s="2" t="s">
        <v>1</v>
      </c>
      <c r="T1027" t="str">
        <f>IF(Tabla2[[#This Row],[SERIE ]]="22SD004C","BODEGA",IF(Tabla2[[#This Row],[SERIE ]]="21DS000T","CASA MATRIZ","SUCURSAL"))</f>
        <v>SUCURSAL</v>
      </c>
    </row>
    <row r="1028" spans="1:20" ht="15.75" hidden="1" thickBot="1" x14ac:dyDescent="0.3">
      <c r="A1028" s="33" t="s">
        <v>8789</v>
      </c>
      <c r="B1028" s="38" t="s">
        <v>10869</v>
      </c>
      <c r="C1028" s="2" t="s">
        <v>1</v>
      </c>
      <c r="D1028" s="2" t="s">
        <v>0</v>
      </c>
      <c r="E1028" s="2" t="s">
        <v>9791</v>
      </c>
      <c r="F1028" s="2" t="s">
        <v>9792</v>
      </c>
      <c r="G1028" s="32">
        <v>3674</v>
      </c>
      <c r="H1028" s="36">
        <v>3674</v>
      </c>
      <c r="I1028" s="37" t="s">
        <v>49</v>
      </c>
      <c r="J1028" s="31" t="s">
        <v>2228</v>
      </c>
      <c r="K1028" s="2">
        <v>0</v>
      </c>
      <c r="L1028" s="2">
        <v>0</v>
      </c>
      <c r="M1028" s="31">
        <v>495</v>
      </c>
      <c r="N1028" s="2">
        <v>64.350000000000009</v>
      </c>
      <c r="O1028" s="2">
        <v>0</v>
      </c>
      <c r="P1028" s="2">
        <v>0</v>
      </c>
      <c r="Q1028" s="31">
        <v>559.35</v>
      </c>
      <c r="S1028" s="2" t="s">
        <v>1</v>
      </c>
      <c r="T1028" t="str">
        <f>IF(Tabla2[[#This Row],[SERIE ]]="22SD004C","BODEGA",IF(Tabla2[[#This Row],[SERIE ]]="21DS000T","CASA MATRIZ","SUCURSAL"))</f>
        <v>SUCURSAL</v>
      </c>
    </row>
    <row r="1029" spans="1:20" ht="15.75" hidden="1" thickBot="1" x14ac:dyDescent="0.3">
      <c r="A1029" s="33" t="s">
        <v>8789</v>
      </c>
      <c r="B1029" s="38" t="s">
        <v>10869</v>
      </c>
      <c r="C1029" s="2" t="s">
        <v>1</v>
      </c>
      <c r="D1029" s="2" t="s">
        <v>0</v>
      </c>
      <c r="E1029" s="2" t="s">
        <v>9791</v>
      </c>
      <c r="F1029" s="2" t="s">
        <v>9792</v>
      </c>
      <c r="G1029" s="32">
        <v>3673</v>
      </c>
      <c r="H1029" s="36">
        <v>3673</v>
      </c>
      <c r="I1029" s="37" t="s">
        <v>7473</v>
      </c>
      <c r="J1029" s="31" t="s">
        <v>7472</v>
      </c>
      <c r="K1029" s="2">
        <v>0</v>
      </c>
      <c r="L1029" s="2">
        <v>0</v>
      </c>
      <c r="M1029" s="31">
        <v>0</v>
      </c>
      <c r="N1029" s="2">
        <v>0</v>
      </c>
      <c r="O1029" s="2">
        <v>0</v>
      </c>
      <c r="P1029" s="2">
        <v>0</v>
      </c>
      <c r="Q1029" s="31">
        <v>0</v>
      </c>
      <c r="S1029" s="2" t="s">
        <v>1</v>
      </c>
      <c r="T1029" t="str">
        <f>IF(Tabla2[[#This Row],[SERIE ]]="22SD004C","BODEGA",IF(Tabla2[[#This Row],[SERIE ]]="21DS000T","CASA MATRIZ","SUCURSAL"))</f>
        <v>SUCURSAL</v>
      </c>
    </row>
    <row r="1030" spans="1:20" ht="15.75" hidden="1" thickBot="1" x14ac:dyDescent="0.3">
      <c r="A1030" s="33" t="s">
        <v>8789</v>
      </c>
      <c r="B1030" s="38" t="s">
        <v>10869</v>
      </c>
      <c r="C1030" s="2" t="s">
        <v>1</v>
      </c>
      <c r="D1030" s="2" t="s">
        <v>0</v>
      </c>
      <c r="E1030" s="2" t="s">
        <v>9791</v>
      </c>
      <c r="F1030" s="2" t="s">
        <v>9792</v>
      </c>
      <c r="G1030" s="32">
        <v>3672</v>
      </c>
      <c r="H1030" s="36">
        <v>3672</v>
      </c>
      <c r="I1030" s="37" t="s">
        <v>10245</v>
      </c>
      <c r="J1030" s="31" t="s">
        <v>10246</v>
      </c>
      <c r="K1030" s="2">
        <v>0</v>
      </c>
      <c r="L1030" s="2">
        <v>0</v>
      </c>
      <c r="M1030" s="31">
        <v>60</v>
      </c>
      <c r="N1030" s="2">
        <v>7.8000000000000007</v>
      </c>
      <c r="O1030" s="2">
        <v>0</v>
      </c>
      <c r="P1030" s="2">
        <v>0</v>
      </c>
      <c r="Q1030" s="31">
        <v>67.8</v>
      </c>
      <c r="S1030" s="2" t="s">
        <v>1</v>
      </c>
      <c r="T1030" t="str">
        <f>IF(Tabla2[[#This Row],[SERIE ]]="22SD004C","BODEGA",IF(Tabla2[[#This Row],[SERIE ]]="21DS000T","CASA MATRIZ","SUCURSAL"))</f>
        <v>SUCURSAL</v>
      </c>
    </row>
    <row r="1031" spans="1:20" ht="15.75" hidden="1" thickBot="1" x14ac:dyDescent="0.3">
      <c r="A1031" s="33" t="s">
        <v>8789</v>
      </c>
      <c r="B1031" s="38" t="s">
        <v>10869</v>
      </c>
      <c r="C1031" s="2" t="s">
        <v>1</v>
      </c>
      <c r="D1031" s="2" t="s">
        <v>0</v>
      </c>
      <c r="E1031" s="2" t="s">
        <v>9791</v>
      </c>
      <c r="F1031" s="2" t="s">
        <v>9792</v>
      </c>
      <c r="G1031" s="32">
        <v>3671</v>
      </c>
      <c r="H1031" s="36">
        <v>3671</v>
      </c>
      <c r="I1031" s="37" t="s">
        <v>10888</v>
      </c>
      <c r="J1031" s="31" t="s">
        <v>10889</v>
      </c>
      <c r="K1031" s="2">
        <v>0</v>
      </c>
      <c r="L1031" s="2">
        <v>0</v>
      </c>
      <c r="M1031" s="31">
        <v>10</v>
      </c>
      <c r="N1031" s="2">
        <v>1.3</v>
      </c>
      <c r="O1031" s="2">
        <v>0</v>
      </c>
      <c r="P1031" s="2">
        <v>0</v>
      </c>
      <c r="Q1031" s="31">
        <v>11.3</v>
      </c>
      <c r="S1031" s="2" t="s">
        <v>1</v>
      </c>
      <c r="T1031" t="str">
        <f>IF(Tabla2[[#This Row],[SERIE ]]="22SD004C","BODEGA",IF(Tabla2[[#This Row],[SERIE ]]="21DS000T","CASA MATRIZ","SUCURSAL"))</f>
        <v>SUCURSAL</v>
      </c>
    </row>
    <row r="1032" spans="1:20" ht="15.75" hidden="1" thickBot="1" x14ac:dyDescent="0.3">
      <c r="A1032" s="33" t="s">
        <v>8789</v>
      </c>
      <c r="B1032" s="38" t="s">
        <v>10869</v>
      </c>
      <c r="C1032" s="2" t="s">
        <v>1</v>
      </c>
      <c r="D1032" s="2" t="s">
        <v>0</v>
      </c>
      <c r="E1032" s="2" t="s">
        <v>9791</v>
      </c>
      <c r="F1032" s="2" t="s">
        <v>9792</v>
      </c>
      <c r="G1032" s="32">
        <v>3670</v>
      </c>
      <c r="H1032" s="36">
        <v>3670</v>
      </c>
      <c r="I1032" s="37" t="s">
        <v>9961</v>
      </c>
      <c r="J1032" s="31" t="s">
        <v>9944</v>
      </c>
      <c r="K1032" s="2">
        <v>0</v>
      </c>
      <c r="L1032" s="2">
        <v>0</v>
      </c>
      <c r="M1032" s="31">
        <v>7.51</v>
      </c>
      <c r="N1032" s="2">
        <v>0.97630000000000006</v>
      </c>
      <c r="O1032" s="2">
        <v>0</v>
      </c>
      <c r="P1032" s="2">
        <v>0</v>
      </c>
      <c r="Q1032" s="31">
        <v>8.4863</v>
      </c>
      <c r="S1032" s="2" t="s">
        <v>1</v>
      </c>
      <c r="T1032" t="str">
        <f>IF(Tabla2[[#This Row],[SERIE ]]="22SD004C","BODEGA",IF(Tabla2[[#This Row],[SERIE ]]="21DS000T","CASA MATRIZ","SUCURSAL"))</f>
        <v>SUCURSAL</v>
      </c>
    </row>
    <row r="1033" spans="1:20" ht="15.75" hidden="1" thickBot="1" x14ac:dyDescent="0.3">
      <c r="A1033" s="33" t="s">
        <v>8789</v>
      </c>
      <c r="B1033" s="38" t="s">
        <v>10869</v>
      </c>
      <c r="C1033" s="2" t="s">
        <v>1</v>
      </c>
      <c r="D1033" s="2" t="s">
        <v>0</v>
      </c>
      <c r="E1033" s="2" t="s">
        <v>9791</v>
      </c>
      <c r="F1033" s="2" t="s">
        <v>9792</v>
      </c>
      <c r="G1033" s="32">
        <v>3669</v>
      </c>
      <c r="H1033" s="36">
        <v>3669</v>
      </c>
      <c r="I1033" s="37" t="s">
        <v>49</v>
      </c>
      <c r="J1033" s="31" t="s">
        <v>2228</v>
      </c>
      <c r="K1033" s="2">
        <v>0</v>
      </c>
      <c r="L1033" s="2">
        <v>0</v>
      </c>
      <c r="M1033" s="31">
        <v>36</v>
      </c>
      <c r="N1033" s="2">
        <v>4.68</v>
      </c>
      <c r="O1033" s="2">
        <v>0</v>
      </c>
      <c r="P1033" s="2">
        <v>0</v>
      </c>
      <c r="Q1033" s="31">
        <v>40.68</v>
      </c>
      <c r="S1033" s="2" t="s">
        <v>1</v>
      </c>
      <c r="T1033" t="str">
        <f>IF(Tabla2[[#This Row],[SERIE ]]="22SD004C","BODEGA",IF(Tabla2[[#This Row],[SERIE ]]="21DS000T","CASA MATRIZ","SUCURSAL"))</f>
        <v>SUCURSAL</v>
      </c>
    </row>
    <row r="1034" spans="1:20" ht="15.75" hidden="1" thickBot="1" x14ac:dyDescent="0.3">
      <c r="A1034" s="33" t="s">
        <v>8789</v>
      </c>
      <c r="B1034" s="38" t="s">
        <v>10869</v>
      </c>
      <c r="C1034" s="2" t="s">
        <v>1</v>
      </c>
      <c r="D1034" s="2" t="s">
        <v>0</v>
      </c>
      <c r="E1034" s="2" t="s">
        <v>9791</v>
      </c>
      <c r="F1034" s="2" t="s">
        <v>9792</v>
      </c>
      <c r="G1034" s="32">
        <v>3668</v>
      </c>
      <c r="H1034" s="36">
        <v>3668</v>
      </c>
      <c r="I1034" s="37" t="s">
        <v>49</v>
      </c>
      <c r="J1034" s="31" t="s">
        <v>2228</v>
      </c>
      <c r="K1034" s="2">
        <v>0</v>
      </c>
      <c r="L1034" s="2">
        <v>0</v>
      </c>
      <c r="M1034" s="31">
        <v>60</v>
      </c>
      <c r="N1034" s="2">
        <v>7.8000000000000007</v>
      </c>
      <c r="O1034" s="2">
        <v>0</v>
      </c>
      <c r="P1034" s="2">
        <v>0</v>
      </c>
      <c r="Q1034" s="31">
        <v>67.8</v>
      </c>
      <c r="S1034" s="2" t="s">
        <v>1</v>
      </c>
      <c r="T1034" t="str">
        <f>IF(Tabla2[[#This Row],[SERIE ]]="22SD004C","BODEGA",IF(Tabla2[[#This Row],[SERIE ]]="21DS000T","CASA MATRIZ","SUCURSAL"))</f>
        <v>SUCURSAL</v>
      </c>
    </row>
    <row r="1035" spans="1:20" ht="15.75" hidden="1" thickBot="1" x14ac:dyDescent="0.3">
      <c r="A1035" s="33" t="s">
        <v>8789</v>
      </c>
      <c r="B1035" s="38" t="s">
        <v>10868</v>
      </c>
      <c r="C1035" s="2" t="s">
        <v>1</v>
      </c>
      <c r="D1035" s="2" t="s">
        <v>0</v>
      </c>
      <c r="E1035" s="2" t="s">
        <v>9791</v>
      </c>
      <c r="F1035" s="2" t="s">
        <v>9792</v>
      </c>
      <c r="G1035" s="32">
        <v>3667</v>
      </c>
      <c r="H1035" s="36">
        <v>3667</v>
      </c>
      <c r="I1035" s="37" t="s">
        <v>10062</v>
      </c>
      <c r="J1035" s="31" t="s">
        <v>10063</v>
      </c>
      <c r="K1035" s="2">
        <v>0</v>
      </c>
      <c r="L1035" s="2">
        <v>0</v>
      </c>
      <c r="M1035" s="31">
        <v>40</v>
      </c>
      <c r="N1035" s="2">
        <v>5.2</v>
      </c>
      <c r="O1035" s="2">
        <v>0</v>
      </c>
      <c r="P1035" s="2">
        <v>0</v>
      </c>
      <c r="Q1035" s="31">
        <v>45.2</v>
      </c>
      <c r="S1035" s="2" t="s">
        <v>1</v>
      </c>
      <c r="T1035" t="str">
        <f>IF(Tabla2[[#This Row],[SERIE ]]="22SD004C","BODEGA",IF(Tabla2[[#This Row],[SERIE ]]="21DS000T","CASA MATRIZ","SUCURSAL"))</f>
        <v>SUCURSAL</v>
      </c>
    </row>
    <row r="1036" spans="1:20" ht="15.75" hidden="1" thickBot="1" x14ac:dyDescent="0.3">
      <c r="A1036" s="33" t="s">
        <v>8789</v>
      </c>
      <c r="B1036" s="38" t="s">
        <v>10868</v>
      </c>
      <c r="C1036" s="2" t="s">
        <v>1</v>
      </c>
      <c r="D1036" s="2" t="s">
        <v>0</v>
      </c>
      <c r="E1036" s="2" t="s">
        <v>9791</v>
      </c>
      <c r="F1036" s="2" t="s">
        <v>9792</v>
      </c>
      <c r="G1036" s="32">
        <v>3666</v>
      </c>
      <c r="H1036" s="36">
        <v>3666</v>
      </c>
      <c r="I1036" s="37" t="s">
        <v>10121</v>
      </c>
      <c r="J1036" s="31" t="s">
        <v>10122</v>
      </c>
      <c r="K1036" s="2">
        <v>0</v>
      </c>
      <c r="L1036" s="2">
        <v>0</v>
      </c>
      <c r="M1036" s="31">
        <v>15</v>
      </c>
      <c r="N1036" s="2">
        <v>1.9500000000000002</v>
      </c>
      <c r="O1036" s="2">
        <v>0</v>
      </c>
      <c r="P1036" s="2">
        <v>0</v>
      </c>
      <c r="Q1036" s="31">
        <v>16.95</v>
      </c>
      <c r="S1036" s="2" t="s">
        <v>1</v>
      </c>
      <c r="T1036" t="str">
        <f>IF(Tabla2[[#This Row],[SERIE ]]="22SD004C","BODEGA",IF(Tabla2[[#This Row],[SERIE ]]="21DS000T","CASA MATRIZ","SUCURSAL"))</f>
        <v>SUCURSAL</v>
      </c>
    </row>
    <row r="1037" spans="1:20" ht="15.75" hidden="1" thickBot="1" x14ac:dyDescent="0.3">
      <c r="A1037" s="33" t="s">
        <v>8789</v>
      </c>
      <c r="B1037" s="38" t="s">
        <v>10868</v>
      </c>
      <c r="C1037" s="2" t="s">
        <v>1</v>
      </c>
      <c r="D1037" s="2" t="s">
        <v>0</v>
      </c>
      <c r="E1037" s="2" t="s">
        <v>9791</v>
      </c>
      <c r="F1037" s="2" t="s">
        <v>9792</v>
      </c>
      <c r="G1037" s="32">
        <v>3665</v>
      </c>
      <c r="H1037" s="36">
        <v>3665</v>
      </c>
      <c r="I1037" s="37" t="s">
        <v>10121</v>
      </c>
      <c r="J1037" s="31" t="s">
        <v>10122</v>
      </c>
      <c r="K1037" s="2">
        <v>0</v>
      </c>
      <c r="L1037" s="2">
        <v>0</v>
      </c>
      <c r="M1037" s="31">
        <v>101.25</v>
      </c>
      <c r="N1037" s="2">
        <v>13.1625</v>
      </c>
      <c r="O1037" s="2">
        <v>0</v>
      </c>
      <c r="P1037" s="2">
        <v>0</v>
      </c>
      <c r="Q1037" s="31">
        <v>114.41249999999999</v>
      </c>
      <c r="S1037" s="2" t="s">
        <v>1</v>
      </c>
      <c r="T1037" t="str">
        <f>IF(Tabla2[[#This Row],[SERIE ]]="22SD004C","BODEGA",IF(Tabla2[[#This Row],[SERIE ]]="21DS000T","CASA MATRIZ","SUCURSAL"))</f>
        <v>SUCURSAL</v>
      </c>
    </row>
    <row r="1038" spans="1:20" ht="15.75" hidden="1" thickBot="1" x14ac:dyDescent="0.3">
      <c r="A1038" s="33" t="s">
        <v>8789</v>
      </c>
      <c r="B1038" s="38" t="s">
        <v>10868</v>
      </c>
      <c r="C1038" s="2" t="s">
        <v>1</v>
      </c>
      <c r="D1038" s="2" t="s">
        <v>0</v>
      </c>
      <c r="E1038" s="2" t="s">
        <v>9791</v>
      </c>
      <c r="F1038" s="2" t="s">
        <v>9792</v>
      </c>
      <c r="G1038" s="32">
        <v>3664</v>
      </c>
      <c r="H1038" s="36">
        <v>3664</v>
      </c>
      <c r="I1038" s="37" t="s">
        <v>10211</v>
      </c>
      <c r="J1038" s="31" t="s">
        <v>10212</v>
      </c>
      <c r="K1038" s="2">
        <v>0</v>
      </c>
      <c r="L1038" s="2">
        <v>0</v>
      </c>
      <c r="M1038" s="31">
        <v>10.62</v>
      </c>
      <c r="N1038" s="2">
        <v>1.3806</v>
      </c>
      <c r="O1038" s="2">
        <v>0</v>
      </c>
      <c r="P1038" s="2">
        <v>0</v>
      </c>
      <c r="Q1038" s="31">
        <v>12.000599999999999</v>
      </c>
      <c r="S1038" s="2" t="s">
        <v>1</v>
      </c>
      <c r="T1038" t="str">
        <f>IF(Tabla2[[#This Row],[SERIE ]]="22SD004C","BODEGA",IF(Tabla2[[#This Row],[SERIE ]]="21DS000T","CASA MATRIZ","SUCURSAL"))</f>
        <v>SUCURSAL</v>
      </c>
    </row>
    <row r="1039" spans="1:20" ht="15.75" hidden="1" thickBot="1" x14ac:dyDescent="0.3">
      <c r="A1039" s="33" t="s">
        <v>8789</v>
      </c>
      <c r="B1039" s="38" t="s">
        <v>10868</v>
      </c>
      <c r="C1039" s="2" t="s">
        <v>1</v>
      </c>
      <c r="D1039" s="2" t="s">
        <v>0</v>
      </c>
      <c r="E1039" s="2" t="s">
        <v>9791</v>
      </c>
      <c r="F1039" s="2" t="s">
        <v>9792</v>
      </c>
      <c r="G1039" s="32">
        <v>3663</v>
      </c>
      <c r="H1039" s="36">
        <v>3663</v>
      </c>
      <c r="I1039" s="37" t="s">
        <v>5592</v>
      </c>
      <c r="J1039" s="31" t="s">
        <v>5593</v>
      </c>
      <c r="K1039" s="2">
        <v>0</v>
      </c>
      <c r="L1039" s="2">
        <v>0</v>
      </c>
      <c r="M1039" s="31">
        <v>35.4</v>
      </c>
      <c r="N1039" s="2">
        <v>4.6020000000000003</v>
      </c>
      <c r="O1039" s="2">
        <v>0</v>
      </c>
      <c r="P1039" s="2">
        <v>0</v>
      </c>
      <c r="Q1039" s="31">
        <v>40.001999999999995</v>
      </c>
      <c r="S1039" s="2" t="s">
        <v>1</v>
      </c>
      <c r="T1039" t="str">
        <f>IF(Tabla2[[#This Row],[SERIE ]]="22SD004C","BODEGA",IF(Tabla2[[#This Row],[SERIE ]]="21DS000T","CASA MATRIZ","SUCURSAL"))</f>
        <v>SUCURSAL</v>
      </c>
    </row>
    <row r="1040" spans="1:20" ht="15.75" hidden="1" thickBot="1" x14ac:dyDescent="0.3">
      <c r="A1040" s="33" t="s">
        <v>8789</v>
      </c>
      <c r="B1040" s="38" t="s">
        <v>10866</v>
      </c>
      <c r="C1040" s="2" t="s">
        <v>1</v>
      </c>
      <c r="D1040" s="2" t="s">
        <v>0</v>
      </c>
      <c r="E1040" s="2" t="s">
        <v>9791</v>
      </c>
      <c r="F1040" s="2" t="s">
        <v>9792</v>
      </c>
      <c r="G1040" s="32">
        <v>3662</v>
      </c>
      <c r="H1040" s="36">
        <v>3662</v>
      </c>
      <c r="I1040" s="37" t="s">
        <v>10595</v>
      </c>
      <c r="J1040" s="31" t="s">
        <v>10801</v>
      </c>
      <c r="K1040" s="2">
        <v>0</v>
      </c>
      <c r="L1040" s="2">
        <v>0</v>
      </c>
      <c r="M1040" s="31">
        <v>50</v>
      </c>
      <c r="N1040" s="2">
        <v>6.5</v>
      </c>
      <c r="O1040" s="2">
        <v>0</v>
      </c>
      <c r="P1040" s="2">
        <v>0</v>
      </c>
      <c r="Q1040" s="31">
        <v>56.5</v>
      </c>
      <c r="S1040" s="2" t="s">
        <v>1</v>
      </c>
      <c r="T1040" t="str">
        <f>IF(Tabla2[[#This Row],[SERIE ]]="22SD004C","BODEGA",IF(Tabla2[[#This Row],[SERIE ]]="21DS000T","CASA MATRIZ","SUCURSAL"))</f>
        <v>SUCURSAL</v>
      </c>
    </row>
    <row r="1041" spans="1:20" ht="15.75" hidden="1" thickBot="1" x14ac:dyDescent="0.3">
      <c r="A1041" s="33" t="s">
        <v>8789</v>
      </c>
      <c r="B1041" s="38" t="s">
        <v>10866</v>
      </c>
      <c r="C1041" s="2" t="s">
        <v>1</v>
      </c>
      <c r="D1041" s="2" t="s">
        <v>0</v>
      </c>
      <c r="E1041" s="2" t="s">
        <v>9791</v>
      </c>
      <c r="F1041" s="2" t="s">
        <v>9792</v>
      </c>
      <c r="G1041" s="32">
        <v>3661</v>
      </c>
      <c r="H1041" s="36">
        <v>3661</v>
      </c>
      <c r="I1041" s="37" t="s">
        <v>9258</v>
      </c>
      <c r="J1041" s="31" t="s">
        <v>9259</v>
      </c>
      <c r="K1041" s="2">
        <v>0</v>
      </c>
      <c r="L1041" s="2">
        <v>0</v>
      </c>
      <c r="M1041" s="31">
        <v>12.83</v>
      </c>
      <c r="N1041" s="2">
        <v>1.6679000000000002</v>
      </c>
      <c r="O1041" s="2">
        <v>0</v>
      </c>
      <c r="P1041" s="2">
        <v>0</v>
      </c>
      <c r="Q1041" s="31">
        <v>14.4979</v>
      </c>
      <c r="S1041" s="2" t="s">
        <v>1</v>
      </c>
      <c r="T1041" t="str">
        <f>IF(Tabla2[[#This Row],[SERIE ]]="22SD004C","BODEGA",IF(Tabla2[[#This Row],[SERIE ]]="21DS000T","CASA MATRIZ","SUCURSAL"))</f>
        <v>SUCURSAL</v>
      </c>
    </row>
    <row r="1042" spans="1:20" ht="15.75" hidden="1" thickBot="1" x14ac:dyDescent="0.3">
      <c r="A1042" s="33" t="s">
        <v>8789</v>
      </c>
      <c r="B1042" s="38" t="s">
        <v>10866</v>
      </c>
      <c r="C1042" s="2" t="s">
        <v>1</v>
      </c>
      <c r="D1042" s="2" t="s">
        <v>0</v>
      </c>
      <c r="E1042" s="2" t="s">
        <v>9791</v>
      </c>
      <c r="F1042" s="2" t="s">
        <v>9792</v>
      </c>
      <c r="G1042" s="32">
        <v>3660</v>
      </c>
      <c r="H1042" s="36">
        <v>3660</v>
      </c>
      <c r="I1042" s="37" t="s">
        <v>46</v>
      </c>
      <c r="J1042" s="31" t="s">
        <v>6010</v>
      </c>
      <c r="K1042" s="2">
        <v>0</v>
      </c>
      <c r="L1042" s="2">
        <v>0</v>
      </c>
      <c r="M1042" s="31">
        <v>45</v>
      </c>
      <c r="N1042" s="2">
        <v>5.8500000000000005</v>
      </c>
      <c r="O1042" s="2">
        <v>0</v>
      </c>
      <c r="P1042" s="2">
        <v>0</v>
      </c>
      <c r="Q1042" s="31">
        <v>50.85</v>
      </c>
      <c r="S1042" s="2" t="s">
        <v>1</v>
      </c>
      <c r="T1042" t="str">
        <f>IF(Tabla2[[#This Row],[SERIE ]]="22SD004C","BODEGA",IF(Tabla2[[#This Row],[SERIE ]]="21DS000T","CASA MATRIZ","SUCURSAL"))</f>
        <v>SUCURSAL</v>
      </c>
    </row>
    <row r="1043" spans="1:20" ht="15.75" hidden="1" thickBot="1" x14ac:dyDescent="0.3">
      <c r="A1043" s="33" t="s">
        <v>8789</v>
      </c>
      <c r="B1043" s="38" t="s">
        <v>10866</v>
      </c>
      <c r="C1043" s="2" t="s">
        <v>1</v>
      </c>
      <c r="D1043" s="2" t="s">
        <v>0</v>
      </c>
      <c r="E1043" s="2" t="s">
        <v>9791</v>
      </c>
      <c r="F1043" s="2" t="s">
        <v>9792</v>
      </c>
      <c r="G1043" s="32">
        <v>3659</v>
      </c>
      <c r="H1043" s="36">
        <v>3659</v>
      </c>
      <c r="I1043" s="37" t="s">
        <v>46</v>
      </c>
      <c r="J1043" s="31" t="s">
        <v>6010</v>
      </c>
      <c r="K1043" s="2">
        <v>0</v>
      </c>
      <c r="L1043" s="2">
        <v>0</v>
      </c>
      <c r="M1043" s="31">
        <v>54</v>
      </c>
      <c r="N1043" s="2">
        <v>7.0200000000000005</v>
      </c>
      <c r="O1043" s="2">
        <v>0</v>
      </c>
      <c r="P1043" s="2">
        <v>0</v>
      </c>
      <c r="Q1043" s="31">
        <v>61.02</v>
      </c>
      <c r="S1043" s="2" t="s">
        <v>1</v>
      </c>
      <c r="T1043" t="str">
        <f>IF(Tabla2[[#This Row],[SERIE ]]="22SD004C","BODEGA",IF(Tabla2[[#This Row],[SERIE ]]="21DS000T","CASA MATRIZ","SUCURSAL"))</f>
        <v>SUCURSAL</v>
      </c>
    </row>
    <row r="1044" spans="1:20" ht="15.75" hidden="1" thickBot="1" x14ac:dyDescent="0.3">
      <c r="A1044" s="33" t="s">
        <v>8789</v>
      </c>
      <c r="B1044" s="38" t="s">
        <v>10866</v>
      </c>
      <c r="C1044" s="2" t="s">
        <v>1</v>
      </c>
      <c r="D1044" s="2" t="s">
        <v>0</v>
      </c>
      <c r="E1044" s="2" t="s">
        <v>9791</v>
      </c>
      <c r="F1044" s="2" t="s">
        <v>9792</v>
      </c>
      <c r="G1044" s="32">
        <v>3658</v>
      </c>
      <c r="H1044" s="36">
        <v>3658</v>
      </c>
      <c r="I1044" s="37" t="s">
        <v>32</v>
      </c>
      <c r="J1044" s="31" t="s">
        <v>4186</v>
      </c>
      <c r="K1044" s="2">
        <v>0</v>
      </c>
      <c r="L1044" s="2">
        <v>0</v>
      </c>
      <c r="M1044" s="31">
        <v>225</v>
      </c>
      <c r="N1044" s="2">
        <v>29.25</v>
      </c>
      <c r="O1044" s="2">
        <v>0</v>
      </c>
      <c r="P1044" s="2">
        <v>0</v>
      </c>
      <c r="Q1044" s="31">
        <v>254.25</v>
      </c>
      <c r="S1044" s="2" t="s">
        <v>1</v>
      </c>
      <c r="T1044" t="str">
        <f>IF(Tabla2[[#This Row],[SERIE ]]="22SD004C","BODEGA",IF(Tabla2[[#This Row],[SERIE ]]="21DS000T","CASA MATRIZ","SUCURSAL"))</f>
        <v>SUCURSAL</v>
      </c>
    </row>
    <row r="1045" spans="1:20" ht="15.75" hidden="1" thickBot="1" x14ac:dyDescent="0.3">
      <c r="A1045" s="33" t="s">
        <v>8789</v>
      </c>
      <c r="B1045" s="38" t="s">
        <v>10865</v>
      </c>
      <c r="C1045" s="2" t="s">
        <v>1</v>
      </c>
      <c r="D1045" s="2" t="s">
        <v>0</v>
      </c>
      <c r="E1045" s="2" t="s">
        <v>9791</v>
      </c>
      <c r="F1045" s="2" t="s">
        <v>9792</v>
      </c>
      <c r="G1045" s="32">
        <v>3657</v>
      </c>
      <c r="H1045" s="36">
        <v>3657</v>
      </c>
      <c r="I1045" s="37" t="s">
        <v>10211</v>
      </c>
      <c r="J1045" s="31" t="s">
        <v>10212</v>
      </c>
      <c r="K1045" s="2">
        <v>0</v>
      </c>
      <c r="L1045" s="2">
        <v>0</v>
      </c>
      <c r="M1045" s="31">
        <v>5.31</v>
      </c>
      <c r="N1045" s="2">
        <v>0.69030000000000002</v>
      </c>
      <c r="O1045" s="2">
        <v>0</v>
      </c>
      <c r="P1045" s="2">
        <v>0</v>
      </c>
      <c r="Q1045" s="31">
        <v>6.0002999999999993</v>
      </c>
      <c r="S1045" s="2" t="s">
        <v>1</v>
      </c>
      <c r="T1045" t="str">
        <f>IF(Tabla2[[#This Row],[SERIE ]]="22SD004C","BODEGA",IF(Tabla2[[#This Row],[SERIE ]]="21DS000T","CASA MATRIZ","SUCURSAL"))</f>
        <v>SUCURSAL</v>
      </c>
    </row>
    <row r="1046" spans="1:20" ht="15.75" hidden="1" thickBot="1" x14ac:dyDescent="0.3">
      <c r="A1046" s="33" t="s">
        <v>8789</v>
      </c>
      <c r="B1046" s="38" t="s">
        <v>10865</v>
      </c>
      <c r="C1046" s="2" t="s">
        <v>1</v>
      </c>
      <c r="D1046" s="2" t="s">
        <v>0</v>
      </c>
      <c r="E1046" s="2" t="s">
        <v>9791</v>
      </c>
      <c r="F1046" s="2" t="s">
        <v>9792</v>
      </c>
      <c r="G1046" s="32">
        <v>3656</v>
      </c>
      <c r="H1046" s="36">
        <v>3656</v>
      </c>
      <c r="I1046" s="37" t="s">
        <v>10048</v>
      </c>
      <c r="J1046" s="31" t="s">
        <v>10049</v>
      </c>
      <c r="K1046" s="2">
        <v>0</v>
      </c>
      <c r="L1046" s="2">
        <v>0</v>
      </c>
      <c r="M1046" s="31">
        <v>60</v>
      </c>
      <c r="N1046" s="2">
        <v>7.8000000000000007</v>
      </c>
      <c r="O1046" s="2">
        <v>0</v>
      </c>
      <c r="P1046" s="2">
        <v>0</v>
      </c>
      <c r="Q1046" s="31">
        <v>67.8</v>
      </c>
      <c r="S1046" s="2" t="s">
        <v>1</v>
      </c>
      <c r="T1046" t="str">
        <f>IF(Tabla2[[#This Row],[SERIE ]]="22SD004C","BODEGA",IF(Tabla2[[#This Row],[SERIE ]]="21DS000T","CASA MATRIZ","SUCURSAL"))</f>
        <v>SUCURSAL</v>
      </c>
    </row>
    <row r="1047" spans="1:20" ht="15.75" hidden="1" thickBot="1" x14ac:dyDescent="0.3">
      <c r="A1047" s="33" t="s">
        <v>8789</v>
      </c>
      <c r="B1047" s="38" t="s">
        <v>10865</v>
      </c>
      <c r="C1047" s="2" t="s">
        <v>1</v>
      </c>
      <c r="D1047" s="2" t="s">
        <v>0</v>
      </c>
      <c r="E1047" s="2" t="s">
        <v>9791</v>
      </c>
      <c r="F1047" s="2" t="s">
        <v>9792</v>
      </c>
      <c r="G1047" s="32">
        <v>3655</v>
      </c>
      <c r="H1047" s="36">
        <v>3655</v>
      </c>
      <c r="I1047" s="37" t="s">
        <v>9818</v>
      </c>
      <c r="J1047" s="31" t="s">
        <v>9819</v>
      </c>
      <c r="K1047" s="2">
        <v>0</v>
      </c>
      <c r="L1047" s="2">
        <v>0</v>
      </c>
      <c r="M1047" s="31">
        <v>80</v>
      </c>
      <c r="N1047" s="2">
        <v>10.4</v>
      </c>
      <c r="O1047" s="2">
        <v>0</v>
      </c>
      <c r="P1047" s="2">
        <v>0</v>
      </c>
      <c r="Q1047" s="31">
        <v>90.4</v>
      </c>
      <c r="S1047" s="2" t="s">
        <v>1</v>
      </c>
      <c r="T1047" t="str">
        <f>IF(Tabla2[[#This Row],[SERIE ]]="22SD004C","BODEGA",IF(Tabla2[[#This Row],[SERIE ]]="21DS000T","CASA MATRIZ","SUCURSAL"))</f>
        <v>SUCURSAL</v>
      </c>
    </row>
    <row r="1048" spans="1:20" ht="15.75" hidden="1" thickBot="1" x14ac:dyDescent="0.3">
      <c r="A1048" s="33" t="s">
        <v>8789</v>
      </c>
      <c r="B1048" s="38" t="s">
        <v>10865</v>
      </c>
      <c r="C1048" s="2" t="s">
        <v>1</v>
      </c>
      <c r="D1048" s="2" t="s">
        <v>0</v>
      </c>
      <c r="E1048" s="2" t="s">
        <v>9791</v>
      </c>
      <c r="F1048" s="2" t="s">
        <v>9792</v>
      </c>
      <c r="G1048" s="32">
        <v>3654</v>
      </c>
      <c r="H1048" s="36">
        <v>3654</v>
      </c>
      <c r="I1048" s="37" t="s">
        <v>10387</v>
      </c>
      <c r="J1048" s="31" t="s">
        <v>10388</v>
      </c>
      <c r="K1048" s="2">
        <v>0</v>
      </c>
      <c r="L1048" s="2">
        <v>0</v>
      </c>
      <c r="M1048" s="31">
        <v>57.52</v>
      </c>
      <c r="N1048" s="2">
        <v>7.4776000000000007</v>
      </c>
      <c r="O1048" s="2">
        <v>0</v>
      </c>
      <c r="P1048" s="2">
        <v>0</v>
      </c>
      <c r="Q1048" s="31">
        <v>64.997600000000006</v>
      </c>
      <c r="S1048" s="2" t="s">
        <v>1</v>
      </c>
      <c r="T1048" t="str">
        <f>IF(Tabla2[[#This Row],[SERIE ]]="22SD004C","BODEGA",IF(Tabla2[[#This Row],[SERIE ]]="21DS000T","CASA MATRIZ","SUCURSAL"))</f>
        <v>SUCURSAL</v>
      </c>
    </row>
    <row r="1049" spans="1:20" ht="15.75" hidden="1" thickBot="1" x14ac:dyDescent="0.3">
      <c r="A1049" s="33" t="s">
        <v>8789</v>
      </c>
      <c r="B1049" s="38" t="s">
        <v>10865</v>
      </c>
      <c r="C1049" s="2" t="s">
        <v>1</v>
      </c>
      <c r="D1049" s="2" t="s">
        <v>0</v>
      </c>
      <c r="E1049" s="2" t="s">
        <v>9791</v>
      </c>
      <c r="F1049" s="2" t="s">
        <v>9792</v>
      </c>
      <c r="G1049" s="32">
        <v>3653</v>
      </c>
      <c r="H1049" s="36">
        <v>3653</v>
      </c>
      <c r="I1049" s="37" t="s">
        <v>10387</v>
      </c>
      <c r="J1049" s="31" t="s">
        <v>10388</v>
      </c>
      <c r="K1049" s="2">
        <v>0</v>
      </c>
      <c r="L1049" s="2">
        <v>0</v>
      </c>
      <c r="M1049" s="31">
        <v>10</v>
      </c>
      <c r="N1049" s="2">
        <v>1.3</v>
      </c>
      <c r="O1049" s="2">
        <v>0</v>
      </c>
      <c r="P1049" s="2">
        <v>0</v>
      </c>
      <c r="Q1049" s="31">
        <v>11.3</v>
      </c>
      <c r="S1049" s="2" t="s">
        <v>1</v>
      </c>
      <c r="T1049" t="str">
        <f>IF(Tabla2[[#This Row],[SERIE ]]="22SD004C","BODEGA",IF(Tabla2[[#This Row],[SERIE ]]="21DS000T","CASA MATRIZ","SUCURSAL"))</f>
        <v>SUCURSAL</v>
      </c>
    </row>
    <row r="1050" spans="1:20" ht="15.75" hidden="1" thickBot="1" x14ac:dyDescent="0.3">
      <c r="A1050" s="33" t="s">
        <v>8789</v>
      </c>
      <c r="B1050" s="38" t="s">
        <v>10865</v>
      </c>
      <c r="C1050" s="2" t="s">
        <v>1</v>
      </c>
      <c r="D1050" s="2" t="s">
        <v>0</v>
      </c>
      <c r="E1050" s="2" t="s">
        <v>9791</v>
      </c>
      <c r="F1050" s="2" t="s">
        <v>9792</v>
      </c>
      <c r="G1050" s="32">
        <v>3652</v>
      </c>
      <c r="H1050" s="36">
        <v>3652</v>
      </c>
      <c r="I1050" s="37" t="s">
        <v>7473</v>
      </c>
      <c r="J1050" s="31" t="s">
        <v>7472</v>
      </c>
      <c r="K1050" s="2">
        <v>0</v>
      </c>
      <c r="L1050" s="2">
        <v>0</v>
      </c>
      <c r="M1050" s="31">
        <v>0</v>
      </c>
      <c r="N1050" s="2">
        <v>0</v>
      </c>
      <c r="O1050" s="2">
        <v>0</v>
      </c>
      <c r="P1050" s="2">
        <v>0</v>
      </c>
      <c r="Q1050" s="31">
        <v>0</v>
      </c>
      <c r="S1050" s="2" t="s">
        <v>1</v>
      </c>
      <c r="T1050" t="str">
        <f>IF(Tabla2[[#This Row],[SERIE ]]="22SD004C","BODEGA",IF(Tabla2[[#This Row],[SERIE ]]="21DS000T","CASA MATRIZ","SUCURSAL"))</f>
        <v>SUCURSAL</v>
      </c>
    </row>
    <row r="1051" spans="1:20" ht="15.75" hidden="1" thickBot="1" x14ac:dyDescent="0.3">
      <c r="A1051" s="33" t="s">
        <v>8789</v>
      </c>
      <c r="B1051" s="38" t="s">
        <v>10865</v>
      </c>
      <c r="C1051" s="2" t="s">
        <v>1</v>
      </c>
      <c r="D1051" s="2" t="s">
        <v>0</v>
      </c>
      <c r="E1051" s="2" t="s">
        <v>9791</v>
      </c>
      <c r="F1051" s="2" t="s">
        <v>9792</v>
      </c>
      <c r="G1051" s="32">
        <v>3651</v>
      </c>
      <c r="H1051" s="36">
        <v>3651</v>
      </c>
      <c r="I1051" s="37" t="s">
        <v>10387</v>
      </c>
      <c r="J1051" s="31" t="s">
        <v>10388</v>
      </c>
      <c r="K1051" s="2">
        <v>0</v>
      </c>
      <c r="L1051" s="2">
        <v>0</v>
      </c>
      <c r="M1051" s="31">
        <v>33.628318584070797</v>
      </c>
      <c r="N1051" s="2">
        <v>4.3716814159292037</v>
      </c>
      <c r="O1051" s="2">
        <v>0</v>
      </c>
      <c r="P1051" s="2">
        <v>0</v>
      </c>
      <c r="Q1051" s="31">
        <v>38</v>
      </c>
      <c r="S1051" s="2" t="s">
        <v>1</v>
      </c>
      <c r="T1051" t="str">
        <f>IF(Tabla2[[#This Row],[SERIE ]]="22SD004C","BODEGA",IF(Tabla2[[#This Row],[SERIE ]]="21DS000T","CASA MATRIZ","SUCURSAL"))</f>
        <v>SUCURSAL</v>
      </c>
    </row>
    <row r="1052" spans="1:20" ht="15.75" hidden="1" thickBot="1" x14ac:dyDescent="0.3">
      <c r="A1052" s="33" t="s">
        <v>8789</v>
      </c>
      <c r="B1052" s="38" t="s">
        <v>10865</v>
      </c>
      <c r="C1052" s="2" t="s">
        <v>1</v>
      </c>
      <c r="D1052" s="2" t="s">
        <v>0</v>
      </c>
      <c r="E1052" s="2" t="s">
        <v>9791</v>
      </c>
      <c r="F1052" s="2" t="s">
        <v>9792</v>
      </c>
      <c r="G1052" s="32">
        <v>3650</v>
      </c>
      <c r="H1052" s="36">
        <v>3650</v>
      </c>
      <c r="I1052" s="37" t="s">
        <v>9824</v>
      </c>
      <c r="J1052" s="31" t="s">
        <v>9825</v>
      </c>
      <c r="K1052" s="2">
        <v>0</v>
      </c>
      <c r="L1052" s="2">
        <v>0</v>
      </c>
      <c r="M1052" s="31">
        <v>9.2899999999999991</v>
      </c>
      <c r="N1052" s="2">
        <v>1.2077</v>
      </c>
      <c r="O1052" s="2">
        <v>0</v>
      </c>
      <c r="P1052" s="2">
        <v>0</v>
      </c>
      <c r="Q1052" s="31">
        <v>10.497699999999998</v>
      </c>
      <c r="S1052" s="2" t="s">
        <v>1</v>
      </c>
      <c r="T1052" t="str">
        <f>IF(Tabla2[[#This Row],[SERIE ]]="22SD004C","BODEGA",IF(Tabla2[[#This Row],[SERIE ]]="21DS000T","CASA MATRIZ","SUCURSAL"))</f>
        <v>SUCURSAL</v>
      </c>
    </row>
    <row r="1053" spans="1:20" ht="15.75" hidden="1" thickBot="1" x14ac:dyDescent="0.3">
      <c r="A1053" s="33" t="s">
        <v>8789</v>
      </c>
      <c r="B1053" s="38" t="s">
        <v>10865</v>
      </c>
      <c r="C1053" s="2" t="s">
        <v>1</v>
      </c>
      <c r="D1053" s="2" t="s">
        <v>0</v>
      </c>
      <c r="E1053" s="2" t="s">
        <v>9791</v>
      </c>
      <c r="F1053" s="2" t="s">
        <v>9792</v>
      </c>
      <c r="G1053" s="32">
        <v>3649</v>
      </c>
      <c r="H1053" s="36">
        <v>3649</v>
      </c>
      <c r="I1053" s="37" t="s">
        <v>10886</v>
      </c>
      <c r="J1053" s="31" t="s">
        <v>10887</v>
      </c>
      <c r="K1053" s="2">
        <v>0</v>
      </c>
      <c r="L1053" s="2">
        <v>0</v>
      </c>
      <c r="M1053" s="31">
        <v>108.41</v>
      </c>
      <c r="N1053" s="2">
        <v>14.093299999999999</v>
      </c>
      <c r="O1053" s="2">
        <v>0</v>
      </c>
      <c r="P1053" s="2">
        <v>0</v>
      </c>
      <c r="Q1053" s="31">
        <v>122.5033</v>
      </c>
      <c r="S1053" s="2" t="s">
        <v>1</v>
      </c>
      <c r="T1053" t="str">
        <f>IF(Tabla2[[#This Row],[SERIE ]]="22SD004C","BODEGA",IF(Tabla2[[#This Row],[SERIE ]]="21DS000T","CASA MATRIZ","SUCURSAL"))</f>
        <v>SUCURSAL</v>
      </c>
    </row>
    <row r="1054" spans="1:20" ht="15.75" hidden="1" thickBot="1" x14ac:dyDescent="0.3">
      <c r="A1054" s="33" t="s">
        <v>8789</v>
      </c>
      <c r="B1054" s="38" t="s">
        <v>10865</v>
      </c>
      <c r="C1054" s="2" t="s">
        <v>1</v>
      </c>
      <c r="D1054" s="2" t="s">
        <v>0</v>
      </c>
      <c r="E1054" s="2" t="s">
        <v>9791</v>
      </c>
      <c r="F1054" s="2" t="s">
        <v>9792</v>
      </c>
      <c r="G1054" s="32">
        <v>3648</v>
      </c>
      <c r="H1054" s="36">
        <v>3648</v>
      </c>
      <c r="I1054" s="37" t="s">
        <v>3749</v>
      </c>
      <c r="J1054" s="31" t="s">
        <v>3750</v>
      </c>
      <c r="K1054" s="2">
        <v>0</v>
      </c>
      <c r="L1054" s="2">
        <v>0</v>
      </c>
      <c r="M1054" s="31">
        <v>52.39</v>
      </c>
      <c r="N1054" s="2">
        <v>6.8107000000000006</v>
      </c>
      <c r="O1054" s="2">
        <v>0</v>
      </c>
      <c r="P1054" s="2">
        <v>0</v>
      </c>
      <c r="Q1054" s="31">
        <v>59.200699999999998</v>
      </c>
      <c r="S1054" s="2" t="s">
        <v>1</v>
      </c>
      <c r="T1054" t="str">
        <f>IF(Tabla2[[#This Row],[SERIE ]]="22SD004C","BODEGA",IF(Tabla2[[#This Row],[SERIE ]]="21DS000T","CASA MATRIZ","SUCURSAL"))</f>
        <v>SUCURSAL</v>
      </c>
    </row>
    <row r="1055" spans="1:20" ht="15.75" hidden="1" thickBot="1" x14ac:dyDescent="0.3">
      <c r="A1055" s="33" t="s">
        <v>8789</v>
      </c>
      <c r="B1055" s="38" t="s">
        <v>10865</v>
      </c>
      <c r="C1055" s="2" t="s">
        <v>1</v>
      </c>
      <c r="D1055" s="2" t="s">
        <v>0</v>
      </c>
      <c r="E1055" s="2" t="s">
        <v>9791</v>
      </c>
      <c r="F1055" s="2" t="s">
        <v>9792</v>
      </c>
      <c r="G1055" s="32">
        <v>3647</v>
      </c>
      <c r="H1055" s="36">
        <v>3647</v>
      </c>
      <c r="I1055" s="37" t="s">
        <v>6596</v>
      </c>
      <c r="J1055" s="31" t="s">
        <v>6597</v>
      </c>
      <c r="K1055" s="2">
        <v>0</v>
      </c>
      <c r="L1055" s="2">
        <v>0</v>
      </c>
      <c r="M1055" s="31">
        <v>7.08</v>
      </c>
      <c r="N1055" s="2">
        <v>0.9204</v>
      </c>
      <c r="O1055" s="2">
        <v>0</v>
      </c>
      <c r="P1055" s="2">
        <v>0</v>
      </c>
      <c r="Q1055" s="31">
        <v>8.0004000000000008</v>
      </c>
      <c r="S1055" s="2" t="s">
        <v>1</v>
      </c>
      <c r="T1055" t="str">
        <f>IF(Tabla2[[#This Row],[SERIE ]]="22SD004C","BODEGA",IF(Tabla2[[#This Row],[SERIE ]]="21DS000T","CASA MATRIZ","SUCURSAL"))</f>
        <v>SUCURSAL</v>
      </c>
    </row>
    <row r="1056" spans="1:20" ht="15.75" hidden="1" thickBot="1" x14ac:dyDescent="0.3">
      <c r="A1056" s="33" t="s">
        <v>8789</v>
      </c>
      <c r="B1056" s="38" t="s">
        <v>10864</v>
      </c>
      <c r="C1056" s="2" t="s">
        <v>1</v>
      </c>
      <c r="D1056" s="2" t="s">
        <v>0</v>
      </c>
      <c r="E1056" s="2" t="s">
        <v>9791</v>
      </c>
      <c r="F1056" s="2" t="s">
        <v>9792</v>
      </c>
      <c r="G1056" s="32">
        <v>3646</v>
      </c>
      <c r="H1056" s="36">
        <v>3646</v>
      </c>
      <c r="I1056" s="37" t="s">
        <v>5586</v>
      </c>
      <c r="J1056" s="31" t="s">
        <v>5587</v>
      </c>
      <c r="K1056" s="2">
        <v>0</v>
      </c>
      <c r="L1056" s="2">
        <v>0</v>
      </c>
      <c r="M1056" s="31">
        <v>250</v>
      </c>
      <c r="N1056" s="2">
        <v>32.5</v>
      </c>
      <c r="O1056" s="2">
        <v>0</v>
      </c>
      <c r="P1056" s="2">
        <v>0</v>
      </c>
      <c r="Q1056" s="31">
        <v>282.5</v>
      </c>
      <c r="S1056" s="2" t="s">
        <v>1</v>
      </c>
      <c r="T1056" t="str">
        <f>IF(Tabla2[[#This Row],[SERIE ]]="22SD004C","BODEGA",IF(Tabla2[[#This Row],[SERIE ]]="21DS000T","CASA MATRIZ","SUCURSAL"))</f>
        <v>SUCURSAL</v>
      </c>
    </row>
    <row r="1057" spans="1:20" ht="15.75" hidden="1" thickBot="1" x14ac:dyDescent="0.3">
      <c r="A1057" s="33" t="s">
        <v>8789</v>
      </c>
      <c r="B1057" s="38" t="s">
        <v>10864</v>
      </c>
      <c r="C1057" s="2" t="s">
        <v>1</v>
      </c>
      <c r="D1057" s="2" t="s">
        <v>0</v>
      </c>
      <c r="E1057" s="2" t="s">
        <v>9791</v>
      </c>
      <c r="F1057" s="2" t="s">
        <v>9792</v>
      </c>
      <c r="G1057" s="32">
        <v>3645</v>
      </c>
      <c r="H1057" s="36">
        <v>3645</v>
      </c>
      <c r="I1057" s="37" t="s">
        <v>9961</v>
      </c>
      <c r="J1057" s="31" t="s">
        <v>9944</v>
      </c>
      <c r="K1057" s="2">
        <v>0</v>
      </c>
      <c r="L1057" s="2">
        <v>0</v>
      </c>
      <c r="M1057" s="31">
        <v>3.35</v>
      </c>
      <c r="N1057" s="2">
        <v>0.43550000000000005</v>
      </c>
      <c r="O1057" s="2">
        <v>0</v>
      </c>
      <c r="P1057" s="2">
        <v>0</v>
      </c>
      <c r="Q1057" s="31">
        <v>3.7855000000000003</v>
      </c>
      <c r="S1057" s="2" t="s">
        <v>1</v>
      </c>
      <c r="T1057" t="str">
        <f>IF(Tabla2[[#This Row],[SERIE ]]="22SD004C","BODEGA",IF(Tabla2[[#This Row],[SERIE ]]="21DS000T","CASA MATRIZ","SUCURSAL"))</f>
        <v>SUCURSAL</v>
      </c>
    </row>
    <row r="1058" spans="1:20" ht="15.75" hidden="1" thickBot="1" x14ac:dyDescent="0.3">
      <c r="A1058" s="33" t="s">
        <v>8789</v>
      </c>
      <c r="B1058" s="38" t="s">
        <v>10864</v>
      </c>
      <c r="C1058" s="2" t="s">
        <v>1</v>
      </c>
      <c r="D1058" s="2" t="s">
        <v>0</v>
      </c>
      <c r="E1058" s="2" t="s">
        <v>9791</v>
      </c>
      <c r="F1058" s="2" t="s">
        <v>9792</v>
      </c>
      <c r="G1058" s="32">
        <v>3644</v>
      </c>
      <c r="H1058" s="36">
        <v>3644</v>
      </c>
      <c r="I1058" s="37" t="s">
        <v>7473</v>
      </c>
      <c r="J1058" s="31" t="s">
        <v>7472</v>
      </c>
      <c r="K1058" s="2">
        <v>0</v>
      </c>
      <c r="L1058" s="2">
        <v>0</v>
      </c>
      <c r="M1058" s="31">
        <v>0</v>
      </c>
      <c r="N1058" s="2">
        <v>0</v>
      </c>
      <c r="O1058" s="2">
        <v>0</v>
      </c>
      <c r="P1058" s="2">
        <v>0</v>
      </c>
      <c r="Q1058" s="31">
        <v>0</v>
      </c>
      <c r="S1058" s="2" t="s">
        <v>1</v>
      </c>
      <c r="T1058" t="str">
        <f>IF(Tabla2[[#This Row],[SERIE ]]="22SD004C","BODEGA",IF(Tabla2[[#This Row],[SERIE ]]="21DS000T","CASA MATRIZ","SUCURSAL"))</f>
        <v>SUCURSAL</v>
      </c>
    </row>
    <row r="1059" spans="1:20" ht="15.75" hidden="1" thickBot="1" x14ac:dyDescent="0.3">
      <c r="A1059" s="33" t="s">
        <v>8789</v>
      </c>
      <c r="B1059" s="38" t="s">
        <v>10864</v>
      </c>
      <c r="C1059" s="2" t="s">
        <v>1</v>
      </c>
      <c r="D1059" s="2" t="s">
        <v>0</v>
      </c>
      <c r="E1059" s="2" t="s">
        <v>9791</v>
      </c>
      <c r="F1059" s="2" t="s">
        <v>9792</v>
      </c>
      <c r="G1059" s="32">
        <v>3643</v>
      </c>
      <c r="H1059" s="36">
        <v>3643</v>
      </c>
      <c r="I1059" s="37" t="s">
        <v>6816</v>
      </c>
      <c r="J1059" s="31" t="s">
        <v>6817</v>
      </c>
      <c r="K1059" s="2">
        <v>0</v>
      </c>
      <c r="L1059" s="2">
        <v>0</v>
      </c>
      <c r="M1059" s="31">
        <v>3.9</v>
      </c>
      <c r="N1059" s="2">
        <v>0.50700000000000001</v>
      </c>
      <c r="O1059" s="2">
        <v>0</v>
      </c>
      <c r="P1059" s="2">
        <v>0</v>
      </c>
      <c r="Q1059" s="31">
        <v>4.407</v>
      </c>
      <c r="S1059" s="2" t="s">
        <v>1</v>
      </c>
      <c r="T1059" t="str">
        <f>IF(Tabla2[[#This Row],[SERIE ]]="22SD004C","BODEGA",IF(Tabla2[[#This Row],[SERIE ]]="21DS000T","CASA MATRIZ","SUCURSAL"))</f>
        <v>SUCURSAL</v>
      </c>
    </row>
    <row r="1060" spans="1:20" ht="15.75" hidden="1" thickBot="1" x14ac:dyDescent="0.3">
      <c r="A1060" s="33" t="s">
        <v>8789</v>
      </c>
      <c r="B1060" s="38" t="s">
        <v>10864</v>
      </c>
      <c r="C1060" s="2" t="s">
        <v>1</v>
      </c>
      <c r="D1060" s="2" t="s">
        <v>0</v>
      </c>
      <c r="E1060" s="2" t="s">
        <v>9791</v>
      </c>
      <c r="F1060" s="2" t="s">
        <v>9792</v>
      </c>
      <c r="G1060" s="32">
        <v>3642</v>
      </c>
      <c r="H1060" s="36">
        <v>3642</v>
      </c>
      <c r="I1060" s="37" t="s">
        <v>6596</v>
      </c>
      <c r="J1060" s="31" t="s">
        <v>6597</v>
      </c>
      <c r="K1060" s="2">
        <v>0</v>
      </c>
      <c r="L1060" s="2">
        <v>0</v>
      </c>
      <c r="M1060" s="31">
        <v>84</v>
      </c>
      <c r="N1060" s="2">
        <v>10.92</v>
      </c>
      <c r="O1060" s="2">
        <v>0</v>
      </c>
      <c r="P1060" s="2">
        <v>0</v>
      </c>
      <c r="Q1060" s="31">
        <v>94.92</v>
      </c>
      <c r="S1060" s="2" t="s">
        <v>1</v>
      </c>
      <c r="T1060" t="str">
        <f>IF(Tabla2[[#This Row],[SERIE ]]="22SD004C","BODEGA",IF(Tabla2[[#This Row],[SERIE ]]="21DS000T","CASA MATRIZ","SUCURSAL"))</f>
        <v>SUCURSAL</v>
      </c>
    </row>
    <row r="1061" spans="1:20" ht="15.75" hidden="1" thickBot="1" x14ac:dyDescent="0.3">
      <c r="A1061" s="33" t="s">
        <v>8789</v>
      </c>
      <c r="B1061" s="38" t="s">
        <v>10864</v>
      </c>
      <c r="C1061" s="2" t="s">
        <v>1</v>
      </c>
      <c r="D1061" s="2" t="s">
        <v>0</v>
      </c>
      <c r="E1061" s="2" t="s">
        <v>9791</v>
      </c>
      <c r="F1061" s="2" t="s">
        <v>9792</v>
      </c>
      <c r="G1061" s="32">
        <v>3641</v>
      </c>
      <c r="H1061" s="36">
        <v>3641</v>
      </c>
      <c r="I1061" s="37" t="s">
        <v>46</v>
      </c>
      <c r="J1061" s="31" t="s">
        <v>6010</v>
      </c>
      <c r="K1061" s="2">
        <v>0</v>
      </c>
      <c r="L1061" s="2">
        <v>0</v>
      </c>
      <c r="M1061" s="31">
        <v>600</v>
      </c>
      <c r="N1061" s="2">
        <v>78</v>
      </c>
      <c r="O1061" s="2">
        <v>0</v>
      </c>
      <c r="P1061" s="2">
        <v>0</v>
      </c>
      <c r="Q1061" s="31">
        <v>678</v>
      </c>
      <c r="S1061" s="2" t="s">
        <v>1</v>
      </c>
      <c r="T1061" t="str">
        <f>IF(Tabla2[[#This Row],[SERIE ]]="22SD004C","BODEGA",IF(Tabla2[[#This Row],[SERIE ]]="21DS000T","CASA MATRIZ","SUCURSAL"))</f>
        <v>SUCURSAL</v>
      </c>
    </row>
    <row r="1062" spans="1:20" ht="15.75" hidden="1" thickBot="1" x14ac:dyDescent="0.3">
      <c r="A1062" s="33" t="s">
        <v>8789</v>
      </c>
      <c r="B1062" s="38" t="s">
        <v>10864</v>
      </c>
      <c r="C1062" s="2" t="s">
        <v>1</v>
      </c>
      <c r="D1062" s="2" t="s">
        <v>0</v>
      </c>
      <c r="E1062" s="2" t="s">
        <v>9791</v>
      </c>
      <c r="F1062" s="2" t="s">
        <v>9792</v>
      </c>
      <c r="G1062" s="32">
        <v>3640</v>
      </c>
      <c r="H1062" s="36">
        <v>3640</v>
      </c>
      <c r="I1062" s="37" t="s">
        <v>9814</v>
      </c>
      <c r="J1062" s="31" t="s">
        <v>9815</v>
      </c>
      <c r="K1062" s="2">
        <v>0</v>
      </c>
      <c r="L1062" s="2">
        <v>0</v>
      </c>
      <c r="M1062" s="31">
        <v>60</v>
      </c>
      <c r="N1062" s="2">
        <v>7.8000000000000007</v>
      </c>
      <c r="O1062" s="2">
        <v>0</v>
      </c>
      <c r="P1062" s="2">
        <v>0</v>
      </c>
      <c r="Q1062" s="31">
        <v>67.8</v>
      </c>
      <c r="S1062" s="2" t="s">
        <v>1</v>
      </c>
      <c r="T1062" t="str">
        <f>IF(Tabla2[[#This Row],[SERIE ]]="22SD004C","BODEGA",IF(Tabla2[[#This Row],[SERIE ]]="21DS000T","CASA MATRIZ","SUCURSAL"))</f>
        <v>SUCURSAL</v>
      </c>
    </row>
    <row r="1063" spans="1:20" ht="15.75" hidden="1" thickBot="1" x14ac:dyDescent="0.3">
      <c r="A1063" s="33" t="s">
        <v>8789</v>
      </c>
      <c r="B1063" s="38" t="s">
        <v>10864</v>
      </c>
      <c r="C1063" s="2" t="s">
        <v>1</v>
      </c>
      <c r="D1063" s="2" t="s">
        <v>0</v>
      </c>
      <c r="E1063" s="2" t="s">
        <v>9791</v>
      </c>
      <c r="F1063" s="2" t="s">
        <v>9792</v>
      </c>
      <c r="G1063" s="32">
        <v>3639</v>
      </c>
      <c r="H1063" s="36">
        <v>3639</v>
      </c>
      <c r="I1063" s="37" t="s">
        <v>5586</v>
      </c>
      <c r="J1063" s="31" t="s">
        <v>5587</v>
      </c>
      <c r="K1063" s="2">
        <v>0</v>
      </c>
      <c r="L1063" s="2">
        <v>0</v>
      </c>
      <c r="M1063" s="31">
        <v>10</v>
      </c>
      <c r="N1063" s="2">
        <v>1.3</v>
      </c>
      <c r="O1063" s="2">
        <v>0</v>
      </c>
      <c r="P1063" s="2">
        <v>0</v>
      </c>
      <c r="Q1063" s="31">
        <v>11.3</v>
      </c>
      <c r="S1063" s="2" t="s">
        <v>1</v>
      </c>
      <c r="T1063" t="str">
        <f>IF(Tabla2[[#This Row],[SERIE ]]="22SD004C","BODEGA",IF(Tabla2[[#This Row],[SERIE ]]="21DS000T","CASA MATRIZ","SUCURSAL"))</f>
        <v>SUCURSAL</v>
      </c>
    </row>
    <row r="1064" spans="1:20" ht="15.75" hidden="1" thickBot="1" x14ac:dyDescent="0.3">
      <c r="A1064" s="33" t="s">
        <v>8789</v>
      </c>
      <c r="B1064" s="38" t="s">
        <v>10864</v>
      </c>
      <c r="C1064" s="2" t="s">
        <v>1</v>
      </c>
      <c r="D1064" s="2" t="s">
        <v>0</v>
      </c>
      <c r="E1064" s="2" t="s">
        <v>9791</v>
      </c>
      <c r="F1064" s="2" t="s">
        <v>9792</v>
      </c>
      <c r="G1064" s="32">
        <v>3638</v>
      </c>
      <c r="H1064" s="36">
        <v>3638</v>
      </c>
      <c r="I1064" s="37" t="s">
        <v>7473</v>
      </c>
      <c r="J1064" s="31" t="s">
        <v>7472</v>
      </c>
      <c r="K1064" s="2">
        <v>0</v>
      </c>
      <c r="L1064" s="2">
        <v>0</v>
      </c>
      <c r="M1064" s="31">
        <v>0</v>
      </c>
      <c r="N1064" s="2">
        <v>0</v>
      </c>
      <c r="O1064" s="2">
        <v>0</v>
      </c>
      <c r="P1064" s="2">
        <v>0</v>
      </c>
      <c r="Q1064" s="31">
        <v>0</v>
      </c>
      <c r="S1064" s="2" t="s">
        <v>1</v>
      </c>
      <c r="T1064" t="str">
        <f>IF(Tabla2[[#This Row],[SERIE ]]="22SD004C","BODEGA",IF(Tabla2[[#This Row],[SERIE ]]="21DS000T","CASA MATRIZ","SUCURSAL"))</f>
        <v>SUCURSAL</v>
      </c>
    </row>
    <row r="1065" spans="1:20" ht="15.75" hidden="1" thickBot="1" x14ac:dyDescent="0.3">
      <c r="A1065" s="33" t="s">
        <v>8789</v>
      </c>
      <c r="B1065" s="38" t="s">
        <v>10864</v>
      </c>
      <c r="C1065" s="2" t="s">
        <v>1</v>
      </c>
      <c r="D1065" s="2" t="s">
        <v>0</v>
      </c>
      <c r="E1065" s="2" t="s">
        <v>9791</v>
      </c>
      <c r="F1065" s="2" t="s">
        <v>9792</v>
      </c>
      <c r="G1065" s="32">
        <v>3637</v>
      </c>
      <c r="H1065" s="36">
        <v>3637</v>
      </c>
      <c r="I1065" s="37" t="s">
        <v>10052</v>
      </c>
      <c r="J1065" s="31" t="s">
        <v>10053</v>
      </c>
      <c r="K1065" s="2">
        <v>0</v>
      </c>
      <c r="L1065" s="2">
        <v>0</v>
      </c>
      <c r="M1065" s="31">
        <v>22</v>
      </c>
      <c r="N1065" s="2">
        <v>2.8600000000000003</v>
      </c>
      <c r="O1065" s="2">
        <v>0</v>
      </c>
      <c r="P1065" s="2">
        <v>0</v>
      </c>
      <c r="Q1065" s="31">
        <v>24.86</v>
      </c>
      <c r="S1065" s="2" t="s">
        <v>1</v>
      </c>
      <c r="T1065" t="str">
        <f>IF(Tabla2[[#This Row],[SERIE ]]="22SD004C","BODEGA",IF(Tabla2[[#This Row],[SERIE ]]="21DS000T","CASA MATRIZ","SUCURSAL"))</f>
        <v>SUCURSAL</v>
      </c>
    </row>
    <row r="1066" spans="1:20" ht="15.75" hidden="1" thickBot="1" x14ac:dyDescent="0.3">
      <c r="A1066" s="33" t="s">
        <v>8789</v>
      </c>
      <c r="B1066" s="38" t="s">
        <v>10864</v>
      </c>
      <c r="C1066" s="2" t="s">
        <v>1</v>
      </c>
      <c r="D1066" s="2" t="s">
        <v>0</v>
      </c>
      <c r="E1066" s="2" t="s">
        <v>9791</v>
      </c>
      <c r="F1066" s="2" t="s">
        <v>9792</v>
      </c>
      <c r="G1066" s="32">
        <v>3636</v>
      </c>
      <c r="H1066" s="36">
        <v>3636</v>
      </c>
      <c r="I1066" s="37" t="s">
        <v>9818</v>
      </c>
      <c r="J1066" s="31" t="s">
        <v>9819</v>
      </c>
      <c r="K1066" s="2">
        <v>0</v>
      </c>
      <c r="L1066" s="2">
        <v>0</v>
      </c>
      <c r="M1066" s="31">
        <v>30</v>
      </c>
      <c r="N1066" s="2">
        <v>3.9000000000000004</v>
      </c>
      <c r="O1066" s="2">
        <v>0</v>
      </c>
      <c r="P1066" s="2">
        <v>0</v>
      </c>
      <c r="Q1066" s="31">
        <v>33.9</v>
      </c>
      <c r="S1066" s="2" t="s">
        <v>1</v>
      </c>
      <c r="T1066" t="str">
        <f>IF(Tabla2[[#This Row],[SERIE ]]="22SD004C","BODEGA",IF(Tabla2[[#This Row],[SERIE ]]="21DS000T","CASA MATRIZ","SUCURSAL"))</f>
        <v>SUCURSAL</v>
      </c>
    </row>
    <row r="1067" spans="1:20" ht="15.75" hidden="1" thickBot="1" x14ac:dyDescent="0.3">
      <c r="A1067" s="33" t="s">
        <v>8789</v>
      </c>
      <c r="B1067" s="38" t="s">
        <v>10864</v>
      </c>
      <c r="C1067" s="2" t="s">
        <v>1</v>
      </c>
      <c r="D1067" s="2" t="s">
        <v>0</v>
      </c>
      <c r="E1067" s="2" t="s">
        <v>9791</v>
      </c>
      <c r="F1067" s="2" t="s">
        <v>9792</v>
      </c>
      <c r="G1067" s="32">
        <v>3635</v>
      </c>
      <c r="H1067" s="36">
        <v>3635</v>
      </c>
      <c r="I1067" s="37" t="s">
        <v>6816</v>
      </c>
      <c r="J1067" s="31" t="s">
        <v>6817</v>
      </c>
      <c r="K1067" s="2">
        <v>0</v>
      </c>
      <c r="L1067" s="2">
        <v>0</v>
      </c>
      <c r="M1067" s="31">
        <v>20</v>
      </c>
      <c r="N1067" s="2">
        <v>2.6</v>
      </c>
      <c r="O1067" s="2">
        <v>0</v>
      </c>
      <c r="P1067" s="2">
        <v>0</v>
      </c>
      <c r="Q1067" s="31">
        <v>22.6</v>
      </c>
      <c r="S1067" s="2" t="s">
        <v>1</v>
      </c>
      <c r="T1067" t="str">
        <f>IF(Tabla2[[#This Row],[SERIE ]]="22SD004C","BODEGA",IF(Tabla2[[#This Row],[SERIE ]]="21DS000T","CASA MATRIZ","SUCURSAL"))</f>
        <v>SUCURSAL</v>
      </c>
    </row>
    <row r="1068" spans="1:20" ht="15.75" hidden="1" thickBot="1" x14ac:dyDescent="0.3">
      <c r="A1068" s="33" t="s">
        <v>8789</v>
      </c>
      <c r="B1068" s="38" t="s">
        <v>10864</v>
      </c>
      <c r="C1068" s="2" t="s">
        <v>1</v>
      </c>
      <c r="D1068" s="2" t="s">
        <v>0</v>
      </c>
      <c r="E1068" s="2" t="s">
        <v>9791</v>
      </c>
      <c r="F1068" s="2" t="s">
        <v>9792</v>
      </c>
      <c r="G1068" s="32">
        <v>3634</v>
      </c>
      <c r="H1068" s="36">
        <v>3634</v>
      </c>
      <c r="I1068" s="37" t="s">
        <v>5586</v>
      </c>
      <c r="J1068" s="31" t="s">
        <v>5587</v>
      </c>
      <c r="K1068" s="2">
        <v>0</v>
      </c>
      <c r="L1068" s="2">
        <v>0</v>
      </c>
      <c r="M1068" s="31">
        <v>16</v>
      </c>
      <c r="N1068" s="2">
        <v>2.08</v>
      </c>
      <c r="O1068" s="2">
        <v>0</v>
      </c>
      <c r="P1068" s="2">
        <v>0</v>
      </c>
      <c r="Q1068" s="31">
        <v>18.079999999999998</v>
      </c>
      <c r="S1068" s="2" t="s">
        <v>1</v>
      </c>
      <c r="T1068" t="str">
        <f>IF(Tabla2[[#This Row],[SERIE ]]="22SD004C","BODEGA",IF(Tabla2[[#This Row],[SERIE ]]="21DS000T","CASA MATRIZ","SUCURSAL"))</f>
        <v>SUCURSAL</v>
      </c>
    </row>
    <row r="1069" spans="1:20" ht="15.75" hidden="1" thickBot="1" x14ac:dyDescent="0.3">
      <c r="A1069" s="33" t="s">
        <v>8789</v>
      </c>
      <c r="B1069" s="38" t="s">
        <v>10864</v>
      </c>
      <c r="C1069" s="2" t="s">
        <v>1</v>
      </c>
      <c r="D1069" s="2" t="s">
        <v>0</v>
      </c>
      <c r="E1069" s="2" t="s">
        <v>9791</v>
      </c>
      <c r="F1069" s="2" t="s">
        <v>9792</v>
      </c>
      <c r="G1069" s="32">
        <v>3633</v>
      </c>
      <c r="H1069" s="36">
        <v>3633</v>
      </c>
      <c r="I1069" s="37" t="s">
        <v>5586</v>
      </c>
      <c r="J1069" s="31" t="s">
        <v>5587</v>
      </c>
      <c r="K1069" s="2">
        <v>0</v>
      </c>
      <c r="L1069" s="2">
        <v>0</v>
      </c>
      <c r="M1069" s="31">
        <v>112</v>
      </c>
      <c r="N1069" s="2">
        <v>14.56</v>
      </c>
      <c r="O1069" s="2">
        <v>0</v>
      </c>
      <c r="P1069" s="2">
        <v>0</v>
      </c>
      <c r="Q1069" s="31">
        <v>126.56</v>
      </c>
      <c r="S1069" s="2" t="s">
        <v>1</v>
      </c>
      <c r="T1069" t="str">
        <f>IF(Tabla2[[#This Row],[SERIE ]]="22SD004C","BODEGA",IF(Tabla2[[#This Row],[SERIE ]]="21DS000T","CASA MATRIZ","SUCURSAL"))</f>
        <v>SUCURSAL</v>
      </c>
    </row>
    <row r="1070" spans="1:20" ht="15.75" hidden="1" thickBot="1" x14ac:dyDescent="0.3">
      <c r="A1070" s="33" t="s">
        <v>8789</v>
      </c>
      <c r="B1070" s="38" t="s">
        <v>10864</v>
      </c>
      <c r="C1070" s="2" t="s">
        <v>1</v>
      </c>
      <c r="D1070" s="2" t="s">
        <v>0</v>
      </c>
      <c r="E1070" s="2" t="s">
        <v>9791</v>
      </c>
      <c r="F1070" s="2" t="s">
        <v>9792</v>
      </c>
      <c r="G1070" s="32">
        <v>3632</v>
      </c>
      <c r="H1070" s="36">
        <v>3632</v>
      </c>
      <c r="I1070" s="37" t="s">
        <v>5586</v>
      </c>
      <c r="J1070" s="31" t="s">
        <v>5587</v>
      </c>
      <c r="K1070" s="2">
        <v>0</v>
      </c>
      <c r="L1070" s="2">
        <v>0</v>
      </c>
      <c r="M1070" s="31">
        <v>40</v>
      </c>
      <c r="N1070" s="2">
        <v>5.2</v>
      </c>
      <c r="O1070" s="2">
        <v>0</v>
      </c>
      <c r="P1070" s="2">
        <v>0</v>
      </c>
      <c r="Q1070" s="31">
        <v>45.2</v>
      </c>
      <c r="S1070" s="2" t="s">
        <v>1</v>
      </c>
      <c r="T1070" t="str">
        <f>IF(Tabla2[[#This Row],[SERIE ]]="22SD004C","BODEGA",IF(Tabla2[[#This Row],[SERIE ]]="21DS000T","CASA MATRIZ","SUCURSAL"))</f>
        <v>SUCURSAL</v>
      </c>
    </row>
    <row r="1071" spans="1:20" ht="15.75" hidden="1" thickBot="1" x14ac:dyDescent="0.3">
      <c r="A1071" s="33" t="s">
        <v>8789</v>
      </c>
      <c r="B1071" s="38" t="s">
        <v>10863</v>
      </c>
      <c r="C1071" s="2" t="s">
        <v>1</v>
      </c>
      <c r="D1071" s="2" t="s">
        <v>0</v>
      </c>
      <c r="E1071" s="2" t="s">
        <v>9791</v>
      </c>
      <c r="F1071" s="2" t="s">
        <v>9792</v>
      </c>
      <c r="G1071" s="32">
        <v>3631</v>
      </c>
      <c r="H1071" s="36">
        <v>3631</v>
      </c>
      <c r="I1071" s="37" t="s">
        <v>46</v>
      </c>
      <c r="J1071" s="31" t="s">
        <v>6010</v>
      </c>
      <c r="K1071" s="2">
        <v>0</v>
      </c>
      <c r="L1071" s="2">
        <v>0</v>
      </c>
      <c r="M1071" s="31">
        <v>15</v>
      </c>
      <c r="N1071" s="2">
        <v>1.9500000000000002</v>
      </c>
      <c r="O1071" s="2">
        <v>0</v>
      </c>
      <c r="P1071" s="2">
        <v>0</v>
      </c>
      <c r="Q1071" s="31">
        <v>16.95</v>
      </c>
      <c r="S1071" s="2" t="s">
        <v>1</v>
      </c>
      <c r="T1071" t="str">
        <f>IF(Tabla2[[#This Row],[SERIE ]]="22SD004C","BODEGA",IF(Tabla2[[#This Row],[SERIE ]]="21DS000T","CASA MATRIZ","SUCURSAL"))</f>
        <v>SUCURSAL</v>
      </c>
    </row>
    <row r="1072" spans="1:20" ht="15.75" hidden="1" thickBot="1" x14ac:dyDescent="0.3">
      <c r="A1072" s="33" t="s">
        <v>8789</v>
      </c>
      <c r="B1072" s="38" t="s">
        <v>10863</v>
      </c>
      <c r="C1072" s="2" t="s">
        <v>1</v>
      </c>
      <c r="D1072" s="2" t="s">
        <v>0</v>
      </c>
      <c r="E1072" s="2" t="s">
        <v>9791</v>
      </c>
      <c r="F1072" s="2" t="s">
        <v>9792</v>
      </c>
      <c r="G1072" s="32">
        <v>3630</v>
      </c>
      <c r="H1072" s="36">
        <v>3630</v>
      </c>
      <c r="I1072" s="37" t="s">
        <v>9898</v>
      </c>
      <c r="J1072" s="31" t="s">
        <v>9899</v>
      </c>
      <c r="K1072" s="2">
        <v>0</v>
      </c>
      <c r="L1072" s="2">
        <v>0</v>
      </c>
      <c r="M1072" s="31">
        <v>125</v>
      </c>
      <c r="N1072" s="2">
        <v>16.25</v>
      </c>
      <c r="O1072" s="2">
        <v>0</v>
      </c>
      <c r="P1072" s="2">
        <v>0</v>
      </c>
      <c r="Q1072" s="31">
        <v>141.25</v>
      </c>
      <c r="S1072" s="2" t="s">
        <v>1</v>
      </c>
      <c r="T1072" t="str">
        <f>IF(Tabla2[[#This Row],[SERIE ]]="22SD004C","BODEGA",IF(Tabla2[[#This Row],[SERIE ]]="21DS000T","CASA MATRIZ","SUCURSAL"))</f>
        <v>SUCURSAL</v>
      </c>
    </row>
    <row r="1073" spans="1:20" ht="15.75" hidden="1" thickBot="1" x14ac:dyDescent="0.3">
      <c r="A1073" s="33" t="s">
        <v>8789</v>
      </c>
      <c r="B1073" s="38" t="s">
        <v>10863</v>
      </c>
      <c r="C1073" s="2" t="s">
        <v>1</v>
      </c>
      <c r="D1073" s="2" t="s">
        <v>0</v>
      </c>
      <c r="E1073" s="2" t="s">
        <v>9791</v>
      </c>
      <c r="F1073" s="2" t="s">
        <v>9792</v>
      </c>
      <c r="G1073" s="32">
        <v>3629</v>
      </c>
      <c r="H1073" s="36">
        <v>3629</v>
      </c>
      <c r="I1073" s="37" t="s">
        <v>33</v>
      </c>
      <c r="J1073" s="31" t="s">
        <v>4989</v>
      </c>
      <c r="K1073" s="2">
        <v>0</v>
      </c>
      <c r="L1073" s="2">
        <v>0</v>
      </c>
      <c r="M1073" s="31">
        <v>29.2</v>
      </c>
      <c r="N1073" s="2">
        <v>3.7959999999999998</v>
      </c>
      <c r="O1073" s="2">
        <v>0</v>
      </c>
      <c r="P1073" s="2">
        <v>0</v>
      </c>
      <c r="Q1073" s="31">
        <v>32.996000000000002</v>
      </c>
      <c r="S1073" s="2" t="s">
        <v>1</v>
      </c>
      <c r="T1073" t="str">
        <f>IF(Tabla2[[#This Row],[SERIE ]]="22SD004C","BODEGA",IF(Tabla2[[#This Row],[SERIE ]]="21DS000T","CASA MATRIZ","SUCURSAL"))</f>
        <v>SUCURSAL</v>
      </c>
    </row>
    <row r="1074" spans="1:20" ht="15.75" hidden="1" thickBot="1" x14ac:dyDescent="0.3">
      <c r="A1074" s="33" t="s">
        <v>8789</v>
      </c>
      <c r="B1074" s="38" t="s">
        <v>10863</v>
      </c>
      <c r="C1074" s="2" t="s">
        <v>1</v>
      </c>
      <c r="D1074" s="2" t="s">
        <v>0</v>
      </c>
      <c r="E1074" s="2" t="s">
        <v>9791</v>
      </c>
      <c r="F1074" s="2" t="s">
        <v>9792</v>
      </c>
      <c r="G1074" s="32">
        <v>3628</v>
      </c>
      <c r="H1074" s="36">
        <v>3628</v>
      </c>
      <c r="I1074" s="37" t="s">
        <v>9818</v>
      </c>
      <c r="J1074" s="31" t="s">
        <v>9819</v>
      </c>
      <c r="K1074" s="2">
        <v>0</v>
      </c>
      <c r="L1074" s="2">
        <v>0</v>
      </c>
      <c r="M1074" s="31">
        <v>4.42</v>
      </c>
      <c r="N1074" s="2">
        <v>0.5746</v>
      </c>
      <c r="O1074" s="2">
        <v>0</v>
      </c>
      <c r="P1074" s="2">
        <v>0</v>
      </c>
      <c r="Q1074" s="31">
        <v>4.9946000000000002</v>
      </c>
      <c r="S1074" s="2" t="s">
        <v>1</v>
      </c>
      <c r="T1074" t="str">
        <f>IF(Tabla2[[#This Row],[SERIE ]]="22SD004C","BODEGA",IF(Tabla2[[#This Row],[SERIE ]]="21DS000T","CASA MATRIZ","SUCURSAL"))</f>
        <v>SUCURSAL</v>
      </c>
    </row>
    <row r="1075" spans="1:20" ht="15.75" hidden="1" thickBot="1" x14ac:dyDescent="0.3">
      <c r="A1075" s="33" t="s">
        <v>8789</v>
      </c>
      <c r="B1075" s="38" t="s">
        <v>10863</v>
      </c>
      <c r="C1075" s="2" t="s">
        <v>1</v>
      </c>
      <c r="D1075" s="2" t="s">
        <v>0</v>
      </c>
      <c r="E1075" s="2" t="s">
        <v>9791</v>
      </c>
      <c r="F1075" s="2" t="s">
        <v>9792</v>
      </c>
      <c r="G1075" s="32">
        <v>3627</v>
      </c>
      <c r="H1075" s="36">
        <v>3627</v>
      </c>
      <c r="I1075" s="37" t="s">
        <v>9818</v>
      </c>
      <c r="J1075" s="31" t="s">
        <v>9819</v>
      </c>
      <c r="K1075" s="2">
        <v>0</v>
      </c>
      <c r="L1075" s="2">
        <v>0</v>
      </c>
      <c r="M1075" s="31">
        <v>212.39</v>
      </c>
      <c r="N1075" s="2">
        <v>27.610699999999998</v>
      </c>
      <c r="O1075" s="2">
        <v>0</v>
      </c>
      <c r="P1075" s="2">
        <v>0</v>
      </c>
      <c r="Q1075" s="31">
        <v>240.00069999999999</v>
      </c>
      <c r="S1075" s="2" t="s">
        <v>1</v>
      </c>
      <c r="T1075" t="str">
        <f>IF(Tabla2[[#This Row],[SERIE ]]="22SD004C","BODEGA",IF(Tabla2[[#This Row],[SERIE ]]="21DS000T","CASA MATRIZ","SUCURSAL"))</f>
        <v>SUCURSAL</v>
      </c>
    </row>
    <row r="1076" spans="1:20" ht="15.75" hidden="1" thickBot="1" x14ac:dyDescent="0.3">
      <c r="A1076" s="33" t="s">
        <v>8789</v>
      </c>
      <c r="B1076" s="38" t="s">
        <v>10863</v>
      </c>
      <c r="C1076" s="2" t="s">
        <v>1</v>
      </c>
      <c r="D1076" s="2" t="s">
        <v>0</v>
      </c>
      <c r="E1076" s="2" t="s">
        <v>9791</v>
      </c>
      <c r="F1076" s="2" t="s">
        <v>9792</v>
      </c>
      <c r="G1076" s="32">
        <v>3626</v>
      </c>
      <c r="H1076" s="36">
        <v>3626</v>
      </c>
      <c r="I1076" s="37" t="s">
        <v>10052</v>
      </c>
      <c r="J1076" s="31" t="s">
        <v>10053</v>
      </c>
      <c r="K1076" s="2">
        <v>0</v>
      </c>
      <c r="L1076" s="2">
        <v>0</v>
      </c>
      <c r="M1076" s="31">
        <v>48.67</v>
      </c>
      <c r="N1076" s="2">
        <v>6.3271000000000006</v>
      </c>
      <c r="O1076" s="2">
        <v>0</v>
      </c>
      <c r="P1076" s="2">
        <v>0</v>
      </c>
      <c r="Q1076" s="31">
        <v>54.997100000000003</v>
      </c>
      <c r="S1076" s="2" t="s">
        <v>1</v>
      </c>
      <c r="T1076" t="str">
        <f>IF(Tabla2[[#This Row],[SERIE ]]="22SD004C","BODEGA",IF(Tabla2[[#This Row],[SERIE ]]="21DS000T","CASA MATRIZ","SUCURSAL"))</f>
        <v>SUCURSAL</v>
      </c>
    </row>
    <row r="1077" spans="1:20" ht="15.75" hidden="1" thickBot="1" x14ac:dyDescent="0.3">
      <c r="A1077" s="33" t="s">
        <v>8789</v>
      </c>
      <c r="B1077" s="38" t="s">
        <v>10863</v>
      </c>
      <c r="C1077" s="2" t="s">
        <v>1</v>
      </c>
      <c r="D1077" s="2" t="s">
        <v>0</v>
      </c>
      <c r="E1077" s="2" t="s">
        <v>9791</v>
      </c>
      <c r="F1077" s="2" t="s">
        <v>9792</v>
      </c>
      <c r="G1077" s="32">
        <v>3625</v>
      </c>
      <c r="H1077" s="36">
        <v>3625</v>
      </c>
      <c r="I1077" s="37" t="s">
        <v>5768</v>
      </c>
      <c r="J1077" s="31" t="s">
        <v>5769</v>
      </c>
      <c r="K1077" s="2">
        <v>0</v>
      </c>
      <c r="L1077" s="2">
        <v>0</v>
      </c>
      <c r="M1077" s="31">
        <v>2.65</v>
      </c>
      <c r="N1077" s="2">
        <v>0.34449999999999997</v>
      </c>
      <c r="O1077" s="2">
        <v>0</v>
      </c>
      <c r="P1077" s="2">
        <v>0</v>
      </c>
      <c r="Q1077" s="31">
        <v>2.9944999999999999</v>
      </c>
      <c r="S1077" s="2" t="s">
        <v>1</v>
      </c>
      <c r="T1077" t="str">
        <f>IF(Tabla2[[#This Row],[SERIE ]]="22SD004C","BODEGA",IF(Tabla2[[#This Row],[SERIE ]]="21DS000T","CASA MATRIZ","SUCURSAL"))</f>
        <v>SUCURSAL</v>
      </c>
    </row>
    <row r="1078" spans="1:20" ht="15.75" hidden="1" thickBot="1" x14ac:dyDescent="0.3">
      <c r="A1078" s="33" t="s">
        <v>8789</v>
      </c>
      <c r="B1078" s="38" t="s">
        <v>10863</v>
      </c>
      <c r="C1078" s="2" t="s">
        <v>1</v>
      </c>
      <c r="D1078" s="2" t="s">
        <v>0</v>
      </c>
      <c r="E1078" s="2" t="s">
        <v>9791</v>
      </c>
      <c r="F1078" s="2" t="s">
        <v>9792</v>
      </c>
      <c r="G1078" s="32">
        <v>3621</v>
      </c>
      <c r="H1078" s="36">
        <v>3621</v>
      </c>
      <c r="I1078" s="37" t="s">
        <v>49</v>
      </c>
      <c r="J1078" s="31" t="s">
        <v>2228</v>
      </c>
      <c r="K1078" s="2">
        <v>0</v>
      </c>
      <c r="L1078" s="2">
        <v>0</v>
      </c>
      <c r="M1078" s="31">
        <v>21.24</v>
      </c>
      <c r="N1078" s="2">
        <v>2.7612000000000001</v>
      </c>
      <c r="O1078" s="2">
        <v>0</v>
      </c>
      <c r="P1078" s="2">
        <v>0</v>
      </c>
      <c r="Q1078" s="31">
        <v>24.001199999999997</v>
      </c>
      <c r="S1078" s="2" t="s">
        <v>1</v>
      </c>
      <c r="T1078" t="str">
        <f>IF(Tabla2[[#This Row],[SERIE ]]="22SD004C","BODEGA",IF(Tabla2[[#This Row],[SERIE ]]="21DS000T","CASA MATRIZ","SUCURSAL"))</f>
        <v>SUCURSAL</v>
      </c>
    </row>
    <row r="1079" spans="1:20" ht="15.75" hidden="1" thickBot="1" x14ac:dyDescent="0.3">
      <c r="A1079" s="33" t="s">
        <v>8789</v>
      </c>
      <c r="B1079" s="38" t="s">
        <v>10863</v>
      </c>
      <c r="C1079" s="2" t="s">
        <v>1</v>
      </c>
      <c r="D1079" s="2" t="s">
        <v>0</v>
      </c>
      <c r="E1079" s="2" t="s">
        <v>9791</v>
      </c>
      <c r="F1079" s="2" t="s">
        <v>9792</v>
      </c>
      <c r="G1079" s="32">
        <v>3623</v>
      </c>
      <c r="H1079" s="36">
        <v>3623</v>
      </c>
      <c r="I1079" s="37" t="s">
        <v>9809</v>
      </c>
      <c r="J1079" s="31" t="s">
        <v>9810</v>
      </c>
      <c r="K1079" s="2">
        <v>0</v>
      </c>
      <c r="L1079" s="2">
        <v>0</v>
      </c>
      <c r="M1079" s="31">
        <v>36</v>
      </c>
      <c r="N1079" s="2">
        <v>4.68</v>
      </c>
      <c r="O1079" s="2">
        <v>0</v>
      </c>
      <c r="P1079" s="2">
        <v>0</v>
      </c>
      <c r="Q1079" s="31">
        <v>40.68</v>
      </c>
      <c r="S1079" s="2" t="s">
        <v>1</v>
      </c>
      <c r="T1079" t="str">
        <f>IF(Tabla2[[#This Row],[SERIE ]]="22SD004C","BODEGA",IF(Tabla2[[#This Row],[SERIE ]]="21DS000T","CASA MATRIZ","SUCURSAL"))</f>
        <v>SUCURSAL</v>
      </c>
    </row>
    <row r="1080" spans="1:20" ht="15.75" hidden="1" thickBot="1" x14ac:dyDescent="0.3">
      <c r="A1080" s="33" t="s">
        <v>8789</v>
      </c>
      <c r="B1080" s="38" t="s">
        <v>10863</v>
      </c>
      <c r="C1080" s="2" t="s">
        <v>1</v>
      </c>
      <c r="D1080" s="2" t="s">
        <v>0</v>
      </c>
      <c r="E1080" s="2" t="s">
        <v>9791</v>
      </c>
      <c r="F1080" s="2" t="s">
        <v>9792</v>
      </c>
      <c r="G1080" s="32">
        <v>3622</v>
      </c>
      <c r="H1080" s="36">
        <v>3622</v>
      </c>
      <c r="I1080" s="37" t="s">
        <v>42</v>
      </c>
      <c r="J1080" s="31" t="s">
        <v>3310</v>
      </c>
      <c r="K1080" s="2">
        <v>0</v>
      </c>
      <c r="L1080" s="2">
        <v>0</v>
      </c>
      <c r="M1080" s="31">
        <v>29.7</v>
      </c>
      <c r="N1080" s="2">
        <v>3.8610000000000002</v>
      </c>
      <c r="O1080" s="2">
        <v>0</v>
      </c>
      <c r="P1080" s="2">
        <v>0</v>
      </c>
      <c r="Q1080" s="31">
        <v>33.561</v>
      </c>
      <c r="S1080" s="2" t="s">
        <v>1</v>
      </c>
      <c r="T1080" t="str">
        <f>IF(Tabla2[[#This Row],[SERIE ]]="22SD004C","BODEGA",IF(Tabla2[[#This Row],[SERIE ]]="21DS000T","CASA MATRIZ","SUCURSAL"))</f>
        <v>SUCURSAL</v>
      </c>
    </row>
    <row r="1081" spans="1:20" ht="15.75" hidden="1" thickBot="1" x14ac:dyDescent="0.3">
      <c r="A1081" s="33" t="s">
        <v>8789</v>
      </c>
      <c r="B1081" s="38" t="s">
        <v>10863</v>
      </c>
      <c r="C1081" s="2" t="s">
        <v>1</v>
      </c>
      <c r="D1081" s="2" t="s">
        <v>0</v>
      </c>
      <c r="E1081" s="2" t="s">
        <v>9791</v>
      </c>
      <c r="F1081" s="2" t="s">
        <v>9792</v>
      </c>
      <c r="G1081" s="32">
        <v>3621</v>
      </c>
      <c r="H1081" s="36">
        <v>3621</v>
      </c>
      <c r="I1081" s="37" t="s">
        <v>42</v>
      </c>
      <c r="J1081" s="31" t="s">
        <v>3310</v>
      </c>
      <c r="K1081" s="2">
        <v>0</v>
      </c>
      <c r="L1081" s="2">
        <v>0</v>
      </c>
      <c r="M1081" s="31">
        <v>10</v>
      </c>
      <c r="N1081" s="2">
        <v>1.3</v>
      </c>
      <c r="O1081" s="2">
        <v>0</v>
      </c>
      <c r="P1081" s="2">
        <v>0</v>
      </c>
      <c r="Q1081" s="31">
        <v>11.3</v>
      </c>
      <c r="S1081" s="2" t="s">
        <v>1</v>
      </c>
      <c r="T1081" t="str">
        <f>IF(Tabla2[[#This Row],[SERIE ]]="22SD004C","BODEGA",IF(Tabla2[[#This Row],[SERIE ]]="21DS000T","CASA MATRIZ","SUCURSAL"))</f>
        <v>SUCURSAL</v>
      </c>
    </row>
    <row r="1082" spans="1:20" ht="15.75" hidden="1" thickBot="1" x14ac:dyDescent="0.3">
      <c r="A1082" s="33" t="s">
        <v>8789</v>
      </c>
      <c r="B1082" s="38" t="s">
        <v>10862</v>
      </c>
      <c r="C1082" s="2" t="s">
        <v>1</v>
      </c>
      <c r="D1082" s="2" t="s">
        <v>0</v>
      </c>
      <c r="E1082" s="2" t="s">
        <v>9791</v>
      </c>
      <c r="F1082" s="2" t="s">
        <v>9792</v>
      </c>
      <c r="G1082" s="32">
        <v>3620</v>
      </c>
      <c r="H1082" s="36">
        <v>3620</v>
      </c>
      <c r="I1082" s="37" t="s">
        <v>9868</v>
      </c>
      <c r="J1082" s="31" t="s">
        <v>9826</v>
      </c>
      <c r="K1082" s="2">
        <v>0</v>
      </c>
      <c r="L1082" s="2">
        <v>0</v>
      </c>
      <c r="M1082" s="31">
        <v>48.45</v>
      </c>
      <c r="N1082" s="2">
        <v>6.2985000000000007</v>
      </c>
      <c r="O1082" s="2">
        <v>0</v>
      </c>
      <c r="P1082" s="2">
        <v>0</v>
      </c>
      <c r="Q1082" s="31">
        <v>54.748500000000007</v>
      </c>
      <c r="S1082" s="2" t="s">
        <v>1</v>
      </c>
      <c r="T1082" t="str">
        <f>IF(Tabla2[[#This Row],[SERIE ]]="22SD004C","BODEGA",IF(Tabla2[[#This Row],[SERIE ]]="21DS000T","CASA MATRIZ","SUCURSAL"))</f>
        <v>SUCURSAL</v>
      </c>
    </row>
    <row r="1083" spans="1:20" ht="15.75" hidden="1" thickBot="1" x14ac:dyDescent="0.3">
      <c r="A1083" s="33" t="s">
        <v>8789</v>
      </c>
      <c r="B1083" s="38" t="s">
        <v>10862</v>
      </c>
      <c r="C1083" s="2" t="s">
        <v>1</v>
      </c>
      <c r="D1083" s="2" t="s">
        <v>0</v>
      </c>
      <c r="E1083" s="2" t="s">
        <v>9791</v>
      </c>
      <c r="F1083" s="2" t="s">
        <v>9792</v>
      </c>
      <c r="G1083" s="32">
        <v>3619</v>
      </c>
      <c r="H1083" s="36">
        <v>3619</v>
      </c>
      <c r="I1083" s="37" t="s">
        <v>10253</v>
      </c>
      <c r="J1083" s="31" t="s">
        <v>10254</v>
      </c>
      <c r="K1083" s="2">
        <v>0</v>
      </c>
      <c r="L1083" s="2">
        <v>0</v>
      </c>
      <c r="M1083" s="31">
        <v>29.2</v>
      </c>
      <c r="N1083" s="2">
        <v>3.7959999999999998</v>
      </c>
      <c r="O1083" s="2">
        <v>0</v>
      </c>
      <c r="P1083" s="2">
        <v>0</v>
      </c>
      <c r="Q1083" s="31">
        <v>32.996000000000002</v>
      </c>
      <c r="S1083" s="2" t="s">
        <v>1</v>
      </c>
      <c r="T1083" t="str">
        <f>IF(Tabla2[[#This Row],[SERIE ]]="22SD004C","BODEGA",IF(Tabla2[[#This Row],[SERIE ]]="21DS000T","CASA MATRIZ","SUCURSAL"))</f>
        <v>SUCURSAL</v>
      </c>
    </row>
    <row r="1084" spans="1:20" ht="15.75" hidden="1" thickBot="1" x14ac:dyDescent="0.3">
      <c r="A1084" s="33" t="s">
        <v>8789</v>
      </c>
      <c r="B1084" s="38" t="s">
        <v>10862</v>
      </c>
      <c r="C1084" s="2" t="s">
        <v>1</v>
      </c>
      <c r="D1084" s="2" t="s">
        <v>0</v>
      </c>
      <c r="E1084" s="2" t="s">
        <v>9791</v>
      </c>
      <c r="F1084" s="2" t="s">
        <v>9792</v>
      </c>
      <c r="G1084" s="32">
        <v>3618</v>
      </c>
      <c r="H1084" s="36">
        <v>3618</v>
      </c>
      <c r="I1084" s="37" t="s">
        <v>49</v>
      </c>
      <c r="J1084" s="31" t="s">
        <v>2228</v>
      </c>
      <c r="K1084" s="2">
        <v>0</v>
      </c>
      <c r="L1084" s="2">
        <v>0</v>
      </c>
      <c r="M1084" s="31">
        <v>73.45</v>
      </c>
      <c r="N1084" s="2">
        <v>9.5485000000000007</v>
      </c>
      <c r="O1084" s="2">
        <v>0</v>
      </c>
      <c r="P1084" s="2">
        <v>0</v>
      </c>
      <c r="Q1084" s="31">
        <v>82.998500000000007</v>
      </c>
      <c r="S1084" s="2" t="s">
        <v>1</v>
      </c>
      <c r="T1084" t="str">
        <f>IF(Tabla2[[#This Row],[SERIE ]]="22SD004C","BODEGA",IF(Tabla2[[#This Row],[SERIE ]]="21DS000T","CASA MATRIZ","SUCURSAL"))</f>
        <v>SUCURSAL</v>
      </c>
    </row>
    <row r="1085" spans="1:20" ht="15.75" hidden="1" thickBot="1" x14ac:dyDescent="0.3">
      <c r="A1085" s="33" t="s">
        <v>8789</v>
      </c>
      <c r="B1085" s="38" t="s">
        <v>10862</v>
      </c>
      <c r="C1085" s="2" t="s">
        <v>1</v>
      </c>
      <c r="D1085" s="2" t="s">
        <v>0</v>
      </c>
      <c r="E1085" s="2" t="s">
        <v>9791</v>
      </c>
      <c r="F1085" s="2" t="s">
        <v>9792</v>
      </c>
      <c r="G1085" s="32">
        <v>3617</v>
      </c>
      <c r="H1085" s="36">
        <v>3617</v>
      </c>
      <c r="I1085" s="37" t="s">
        <v>49</v>
      </c>
      <c r="J1085" s="31" t="s">
        <v>2228</v>
      </c>
      <c r="K1085" s="2">
        <v>0</v>
      </c>
      <c r="L1085" s="2">
        <v>0</v>
      </c>
      <c r="M1085" s="31">
        <v>560</v>
      </c>
      <c r="N1085" s="2">
        <v>72.8</v>
      </c>
      <c r="O1085" s="2">
        <v>0</v>
      </c>
      <c r="P1085" s="2">
        <v>0</v>
      </c>
      <c r="Q1085" s="31">
        <v>632.79999999999995</v>
      </c>
      <c r="S1085" s="2" t="s">
        <v>1</v>
      </c>
      <c r="T1085" t="str">
        <f>IF(Tabla2[[#This Row],[SERIE ]]="22SD004C","BODEGA",IF(Tabla2[[#This Row],[SERIE ]]="21DS000T","CASA MATRIZ","SUCURSAL"))</f>
        <v>SUCURSAL</v>
      </c>
    </row>
    <row r="1086" spans="1:20" ht="15.75" hidden="1" thickBot="1" x14ac:dyDescent="0.3">
      <c r="A1086" s="33" t="s">
        <v>8789</v>
      </c>
      <c r="B1086" s="38" t="s">
        <v>10862</v>
      </c>
      <c r="C1086" s="2" t="s">
        <v>1</v>
      </c>
      <c r="D1086" s="2" t="s">
        <v>0</v>
      </c>
      <c r="E1086" s="2" t="s">
        <v>9791</v>
      </c>
      <c r="F1086" s="2" t="s">
        <v>9792</v>
      </c>
      <c r="G1086" s="32">
        <v>3616</v>
      </c>
      <c r="H1086" s="36">
        <v>3616</v>
      </c>
      <c r="I1086" s="37" t="s">
        <v>7473</v>
      </c>
      <c r="J1086" s="31" t="s">
        <v>7472</v>
      </c>
      <c r="K1086" s="2">
        <v>0</v>
      </c>
      <c r="L1086" s="2">
        <v>0</v>
      </c>
      <c r="M1086" s="31">
        <v>0</v>
      </c>
      <c r="N1086" s="2">
        <v>0</v>
      </c>
      <c r="O1086" s="2">
        <v>0</v>
      </c>
      <c r="P1086" s="2">
        <v>0</v>
      </c>
      <c r="Q1086" s="31">
        <v>0</v>
      </c>
      <c r="S1086" s="2" t="s">
        <v>1</v>
      </c>
      <c r="T1086" t="str">
        <f>IF(Tabla2[[#This Row],[SERIE ]]="22SD004C","BODEGA",IF(Tabla2[[#This Row],[SERIE ]]="21DS000T","CASA MATRIZ","SUCURSAL"))</f>
        <v>SUCURSAL</v>
      </c>
    </row>
    <row r="1087" spans="1:20" ht="15.75" hidden="1" thickBot="1" x14ac:dyDescent="0.3">
      <c r="A1087" s="33" t="s">
        <v>8789</v>
      </c>
      <c r="B1087" s="38" t="s">
        <v>10862</v>
      </c>
      <c r="C1087" s="2" t="s">
        <v>1</v>
      </c>
      <c r="D1087" s="2" t="s">
        <v>0</v>
      </c>
      <c r="E1087" s="2" t="s">
        <v>9791</v>
      </c>
      <c r="F1087" s="2" t="s">
        <v>9792</v>
      </c>
      <c r="G1087" s="32">
        <v>3615</v>
      </c>
      <c r="H1087" s="36">
        <v>3615</v>
      </c>
      <c r="I1087" s="37" t="s">
        <v>10344</v>
      </c>
      <c r="J1087" s="31" t="s">
        <v>10345</v>
      </c>
      <c r="K1087" s="2">
        <v>0</v>
      </c>
      <c r="L1087" s="2">
        <v>0</v>
      </c>
      <c r="M1087" s="31">
        <v>60</v>
      </c>
      <c r="N1087" s="2">
        <v>7.8000000000000007</v>
      </c>
      <c r="O1087" s="2">
        <v>0</v>
      </c>
      <c r="P1087" s="2">
        <v>0</v>
      </c>
      <c r="Q1087" s="31">
        <v>67.8</v>
      </c>
      <c r="S1087" s="2" t="s">
        <v>1</v>
      </c>
      <c r="T1087" t="str">
        <f>IF(Tabla2[[#This Row],[SERIE ]]="22SD004C","BODEGA",IF(Tabla2[[#This Row],[SERIE ]]="21DS000T","CASA MATRIZ","SUCURSAL"))</f>
        <v>SUCURSAL</v>
      </c>
    </row>
    <row r="1088" spans="1:20" ht="15.75" hidden="1" thickBot="1" x14ac:dyDescent="0.3">
      <c r="A1088" s="33" t="s">
        <v>8789</v>
      </c>
      <c r="B1088" s="38" t="s">
        <v>10862</v>
      </c>
      <c r="C1088" s="2" t="s">
        <v>1</v>
      </c>
      <c r="D1088" s="2" t="s">
        <v>0</v>
      </c>
      <c r="E1088" s="2" t="s">
        <v>9791</v>
      </c>
      <c r="F1088" s="2" t="s">
        <v>9792</v>
      </c>
      <c r="G1088" s="32">
        <v>3614</v>
      </c>
      <c r="H1088" s="36">
        <v>3614</v>
      </c>
      <c r="I1088" s="37" t="s">
        <v>46</v>
      </c>
      <c r="J1088" s="31" t="s">
        <v>6010</v>
      </c>
      <c r="K1088" s="2">
        <v>0</v>
      </c>
      <c r="L1088" s="2">
        <v>0</v>
      </c>
      <c r="M1088" s="31">
        <v>187.35</v>
      </c>
      <c r="N1088" s="2">
        <v>24.355499999999999</v>
      </c>
      <c r="O1088" s="2">
        <v>0</v>
      </c>
      <c r="P1088" s="2">
        <v>0</v>
      </c>
      <c r="Q1088" s="31">
        <v>211.7055</v>
      </c>
      <c r="S1088" s="2" t="s">
        <v>1</v>
      </c>
      <c r="T1088" t="str">
        <f>IF(Tabla2[[#This Row],[SERIE ]]="22SD004C","BODEGA",IF(Tabla2[[#This Row],[SERIE ]]="21DS000T","CASA MATRIZ","SUCURSAL"))</f>
        <v>SUCURSAL</v>
      </c>
    </row>
    <row r="1089" spans="1:20" ht="15.75" hidden="1" thickBot="1" x14ac:dyDescent="0.3">
      <c r="A1089" s="33" t="s">
        <v>8789</v>
      </c>
      <c r="B1089" s="38" t="s">
        <v>10862</v>
      </c>
      <c r="C1089" s="2" t="s">
        <v>1</v>
      </c>
      <c r="D1089" s="2" t="s">
        <v>0</v>
      </c>
      <c r="E1089" s="2" t="s">
        <v>9791</v>
      </c>
      <c r="F1089" s="2" t="s">
        <v>9792</v>
      </c>
      <c r="G1089" s="32">
        <v>3613</v>
      </c>
      <c r="H1089" s="36">
        <v>3613</v>
      </c>
      <c r="I1089" s="37" t="s">
        <v>46</v>
      </c>
      <c r="J1089" s="31" t="s">
        <v>6010</v>
      </c>
      <c r="K1089" s="2">
        <v>0</v>
      </c>
      <c r="L1089" s="2">
        <v>0</v>
      </c>
      <c r="M1089" s="31">
        <v>65</v>
      </c>
      <c r="N1089" s="2">
        <v>8.4500000000000011</v>
      </c>
      <c r="O1089" s="2">
        <v>0</v>
      </c>
      <c r="P1089" s="2">
        <v>0</v>
      </c>
      <c r="Q1089" s="31">
        <v>73.45</v>
      </c>
      <c r="S1089" s="2" t="s">
        <v>1</v>
      </c>
      <c r="T1089" t="str">
        <f>IF(Tabla2[[#This Row],[SERIE ]]="22SD004C","BODEGA",IF(Tabla2[[#This Row],[SERIE ]]="21DS000T","CASA MATRIZ","SUCURSAL"))</f>
        <v>SUCURSAL</v>
      </c>
    </row>
    <row r="1090" spans="1:20" ht="15.75" hidden="1" thickBot="1" x14ac:dyDescent="0.3">
      <c r="A1090" s="33" t="s">
        <v>8789</v>
      </c>
      <c r="B1090" s="38" t="s">
        <v>10862</v>
      </c>
      <c r="C1090" s="2" t="s">
        <v>1</v>
      </c>
      <c r="D1090" s="2" t="s">
        <v>0</v>
      </c>
      <c r="E1090" s="2" t="s">
        <v>9791</v>
      </c>
      <c r="F1090" s="2" t="s">
        <v>9792</v>
      </c>
      <c r="G1090" s="32">
        <v>3612</v>
      </c>
      <c r="H1090" s="36">
        <v>3612</v>
      </c>
      <c r="I1090" s="37" t="s">
        <v>46</v>
      </c>
      <c r="J1090" s="31" t="s">
        <v>6010</v>
      </c>
      <c r="K1090" s="2">
        <v>0</v>
      </c>
      <c r="L1090" s="2">
        <v>0</v>
      </c>
      <c r="M1090" s="31">
        <v>200</v>
      </c>
      <c r="N1090" s="2">
        <v>26</v>
      </c>
      <c r="O1090" s="2">
        <v>0</v>
      </c>
      <c r="P1090" s="2">
        <v>0</v>
      </c>
      <c r="Q1090" s="31">
        <v>226</v>
      </c>
      <c r="S1090" s="2" t="s">
        <v>1</v>
      </c>
      <c r="T1090" t="str">
        <f>IF(Tabla2[[#This Row],[SERIE ]]="22SD004C","BODEGA",IF(Tabla2[[#This Row],[SERIE ]]="21DS000T","CASA MATRIZ","SUCURSAL"))</f>
        <v>SUCURSAL</v>
      </c>
    </row>
    <row r="1091" spans="1:20" ht="15.75" hidden="1" thickBot="1" x14ac:dyDescent="0.3">
      <c r="A1091" s="33" t="s">
        <v>8789</v>
      </c>
      <c r="B1091" s="38" t="s">
        <v>10862</v>
      </c>
      <c r="C1091" s="2" t="s">
        <v>1</v>
      </c>
      <c r="D1091" s="2" t="s">
        <v>0</v>
      </c>
      <c r="E1091" s="2" t="s">
        <v>9791</v>
      </c>
      <c r="F1091" s="2" t="s">
        <v>9792</v>
      </c>
      <c r="G1091" s="32">
        <v>3611</v>
      </c>
      <c r="H1091" s="36">
        <v>3611</v>
      </c>
      <c r="I1091" s="37" t="s">
        <v>9868</v>
      </c>
      <c r="J1091" s="31" t="s">
        <v>9826</v>
      </c>
      <c r="K1091" s="2">
        <v>0</v>
      </c>
      <c r="L1091" s="2">
        <v>0</v>
      </c>
      <c r="M1091" s="31">
        <v>2.65</v>
      </c>
      <c r="N1091" s="2">
        <v>0.34449999999999997</v>
      </c>
      <c r="O1091" s="2">
        <v>0</v>
      </c>
      <c r="P1091" s="2">
        <v>0</v>
      </c>
      <c r="Q1091" s="31">
        <v>2.9944999999999999</v>
      </c>
      <c r="S1091" s="2" t="s">
        <v>1</v>
      </c>
      <c r="T1091" t="str">
        <f>IF(Tabla2[[#This Row],[SERIE ]]="22SD004C","BODEGA",IF(Tabla2[[#This Row],[SERIE ]]="21DS000T","CASA MATRIZ","SUCURSAL"))</f>
        <v>SUCURSAL</v>
      </c>
    </row>
    <row r="1092" spans="1:20" ht="15.75" hidden="1" thickBot="1" x14ac:dyDescent="0.3">
      <c r="A1092" s="33" t="s">
        <v>8789</v>
      </c>
      <c r="B1092" s="38" t="s">
        <v>10861</v>
      </c>
      <c r="C1092" s="2" t="s">
        <v>1</v>
      </c>
      <c r="D1092" s="2" t="s">
        <v>0</v>
      </c>
      <c r="E1092" s="2" t="s">
        <v>9791</v>
      </c>
      <c r="F1092" s="2" t="s">
        <v>9792</v>
      </c>
      <c r="G1092" s="32">
        <v>3610</v>
      </c>
      <c r="H1092" s="36">
        <v>3610</v>
      </c>
      <c r="I1092" s="37" t="s">
        <v>47</v>
      </c>
      <c r="J1092" s="31" t="s">
        <v>2808</v>
      </c>
      <c r="K1092" s="2">
        <v>0</v>
      </c>
      <c r="L1092" s="2">
        <v>0</v>
      </c>
      <c r="M1092" s="31">
        <v>97.35</v>
      </c>
      <c r="N1092" s="2">
        <v>12.6555</v>
      </c>
      <c r="O1092" s="2">
        <v>0</v>
      </c>
      <c r="P1092" s="2">
        <v>0</v>
      </c>
      <c r="Q1092" s="31">
        <v>110.0055</v>
      </c>
      <c r="S1092" s="2" t="s">
        <v>1</v>
      </c>
      <c r="T1092" t="str">
        <f>IF(Tabla2[[#This Row],[SERIE ]]="22SD004C","BODEGA",IF(Tabla2[[#This Row],[SERIE ]]="21DS000T","CASA MATRIZ","SUCURSAL"))</f>
        <v>SUCURSAL</v>
      </c>
    </row>
    <row r="1093" spans="1:20" ht="15.75" hidden="1" thickBot="1" x14ac:dyDescent="0.3">
      <c r="A1093" s="33" t="s">
        <v>8789</v>
      </c>
      <c r="B1093" s="38" t="s">
        <v>10861</v>
      </c>
      <c r="C1093" s="2" t="s">
        <v>1</v>
      </c>
      <c r="D1093" s="2" t="s">
        <v>0</v>
      </c>
      <c r="E1093" s="2" t="s">
        <v>9791</v>
      </c>
      <c r="F1093" s="2" t="s">
        <v>9792</v>
      </c>
      <c r="G1093" s="32">
        <v>3609</v>
      </c>
      <c r="H1093" s="36">
        <v>3609</v>
      </c>
      <c r="I1093" s="37" t="s">
        <v>9809</v>
      </c>
      <c r="J1093" s="31" t="s">
        <v>9810</v>
      </c>
      <c r="K1093" s="2">
        <v>0</v>
      </c>
      <c r="L1093" s="2">
        <v>0</v>
      </c>
      <c r="M1093" s="31">
        <v>200</v>
      </c>
      <c r="N1093" s="2">
        <v>26</v>
      </c>
      <c r="O1093" s="2">
        <v>0</v>
      </c>
      <c r="P1093" s="2">
        <v>0</v>
      </c>
      <c r="Q1093" s="31">
        <v>226</v>
      </c>
      <c r="S1093" s="2" t="s">
        <v>1</v>
      </c>
      <c r="T1093" t="str">
        <f>IF(Tabla2[[#This Row],[SERIE ]]="22SD004C","BODEGA",IF(Tabla2[[#This Row],[SERIE ]]="21DS000T","CASA MATRIZ","SUCURSAL"))</f>
        <v>SUCURSAL</v>
      </c>
    </row>
    <row r="1094" spans="1:20" ht="15.75" hidden="1" thickBot="1" x14ac:dyDescent="0.3">
      <c r="A1094" s="33" t="s">
        <v>8789</v>
      </c>
      <c r="B1094" s="38" t="s">
        <v>10861</v>
      </c>
      <c r="C1094" s="2" t="s">
        <v>1</v>
      </c>
      <c r="D1094" s="2" t="s">
        <v>0</v>
      </c>
      <c r="E1094" s="2" t="s">
        <v>9791</v>
      </c>
      <c r="F1094" s="2" t="s">
        <v>9792</v>
      </c>
      <c r="G1094" s="32">
        <v>3608</v>
      </c>
      <c r="H1094" s="36">
        <v>3608</v>
      </c>
      <c r="I1094" s="37" t="s">
        <v>9809</v>
      </c>
      <c r="J1094" s="31" t="s">
        <v>9810</v>
      </c>
      <c r="K1094" s="2">
        <v>0</v>
      </c>
      <c r="L1094" s="2">
        <v>0</v>
      </c>
      <c r="M1094" s="31">
        <v>45</v>
      </c>
      <c r="N1094" s="2">
        <v>5.8500000000000005</v>
      </c>
      <c r="O1094" s="2">
        <v>0</v>
      </c>
      <c r="P1094" s="2">
        <v>0</v>
      </c>
      <c r="Q1094" s="31">
        <v>50.85</v>
      </c>
      <c r="S1094" s="2" t="s">
        <v>1</v>
      </c>
      <c r="T1094" t="str">
        <f>IF(Tabla2[[#This Row],[SERIE ]]="22SD004C","BODEGA",IF(Tabla2[[#This Row],[SERIE ]]="21DS000T","CASA MATRIZ","SUCURSAL"))</f>
        <v>SUCURSAL</v>
      </c>
    </row>
    <row r="1095" spans="1:20" ht="15.75" hidden="1" thickBot="1" x14ac:dyDescent="0.3">
      <c r="A1095" s="33" t="s">
        <v>8789</v>
      </c>
      <c r="B1095" s="38" t="s">
        <v>10861</v>
      </c>
      <c r="C1095" s="2" t="s">
        <v>1</v>
      </c>
      <c r="D1095" s="2" t="s">
        <v>0</v>
      </c>
      <c r="E1095" s="2" t="s">
        <v>9791</v>
      </c>
      <c r="F1095" s="2" t="s">
        <v>9792</v>
      </c>
      <c r="G1095" s="32">
        <v>3607</v>
      </c>
      <c r="H1095" s="36">
        <v>3607</v>
      </c>
      <c r="I1095" s="37" t="s">
        <v>9809</v>
      </c>
      <c r="J1095" s="31" t="s">
        <v>9810</v>
      </c>
      <c r="K1095" s="2">
        <v>0</v>
      </c>
      <c r="L1095" s="2">
        <v>0</v>
      </c>
      <c r="M1095" s="31">
        <v>17.100000000000001</v>
      </c>
      <c r="N1095" s="2">
        <v>2.2230000000000003</v>
      </c>
      <c r="O1095" s="2">
        <v>0</v>
      </c>
      <c r="P1095" s="2">
        <v>0</v>
      </c>
      <c r="Q1095" s="31">
        <v>19.323</v>
      </c>
      <c r="S1095" s="2" t="s">
        <v>1</v>
      </c>
      <c r="T1095" t="str">
        <f>IF(Tabla2[[#This Row],[SERIE ]]="22SD004C","BODEGA",IF(Tabla2[[#This Row],[SERIE ]]="21DS000T","CASA MATRIZ","SUCURSAL"))</f>
        <v>SUCURSAL</v>
      </c>
    </row>
    <row r="1096" spans="1:20" ht="15.75" hidden="1" thickBot="1" x14ac:dyDescent="0.3">
      <c r="A1096" s="33" t="s">
        <v>8789</v>
      </c>
      <c r="B1096" s="38" t="s">
        <v>10861</v>
      </c>
      <c r="C1096" s="2" t="s">
        <v>1</v>
      </c>
      <c r="D1096" s="2" t="s">
        <v>0</v>
      </c>
      <c r="E1096" s="2" t="s">
        <v>9791</v>
      </c>
      <c r="F1096" s="2" t="s">
        <v>9792</v>
      </c>
      <c r="G1096" s="32">
        <v>3606</v>
      </c>
      <c r="H1096" s="36">
        <v>3606</v>
      </c>
      <c r="I1096" s="37" t="s">
        <v>33</v>
      </c>
      <c r="J1096" s="31" t="s">
        <v>4989</v>
      </c>
      <c r="K1096" s="2">
        <v>0</v>
      </c>
      <c r="L1096" s="2">
        <v>0</v>
      </c>
      <c r="M1096" s="31">
        <v>217</v>
      </c>
      <c r="N1096" s="2">
        <v>28.21</v>
      </c>
      <c r="O1096" s="2">
        <v>0</v>
      </c>
      <c r="P1096" s="2">
        <v>0</v>
      </c>
      <c r="Q1096" s="31">
        <v>245.21</v>
      </c>
      <c r="S1096" s="2" t="s">
        <v>1</v>
      </c>
      <c r="T1096" t="str">
        <f>IF(Tabla2[[#This Row],[SERIE ]]="22SD004C","BODEGA",IF(Tabla2[[#This Row],[SERIE ]]="21DS000T","CASA MATRIZ","SUCURSAL"))</f>
        <v>SUCURSAL</v>
      </c>
    </row>
    <row r="1097" spans="1:20" ht="15.75" hidden="1" thickBot="1" x14ac:dyDescent="0.3">
      <c r="A1097" s="33" t="s">
        <v>8789</v>
      </c>
      <c r="B1097" s="38" t="s">
        <v>10861</v>
      </c>
      <c r="C1097" s="2" t="s">
        <v>1</v>
      </c>
      <c r="D1097" s="2" t="s">
        <v>0</v>
      </c>
      <c r="E1097" s="2" t="s">
        <v>9791</v>
      </c>
      <c r="F1097" s="2" t="s">
        <v>9792</v>
      </c>
      <c r="G1097" s="32">
        <v>3605</v>
      </c>
      <c r="H1097" s="36">
        <v>3605</v>
      </c>
      <c r="I1097" s="37" t="s">
        <v>33</v>
      </c>
      <c r="J1097" s="31" t="s">
        <v>4989</v>
      </c>
      <c r="K1097" s="2">
        <v>0</v>
      </c>
      <c r="L1097" s="2">
        <v>0</v>
      </c>
      <c r="M1097" s="31">
        <v>145</v>
      </c>
      <c r="N1097" s="2">
        <v>18.850000000000001</v>
      </c>
      <c r="O1097" s="2">
        <v>0</v>
      </c>
      <c r="P1097" s="2">
        <v>0</v>
      </c>
      <c r="Q1097" s="31">
        <v>163.85</v>
      </c>
      <c r="S1097" s="2" t="s">
        <v>1</v>
      </c>
      <c r="T1097" t="str">
        <f>IF(Tabla2[[#This Row],[SERIE ]]="22SD004C","BODEGA",IF(Tabla2[[#This Row],[SERIE ]]="21DS000T","CASA MATRIZ","SUCURSAL"))</f>
        <v>SUCURSAL</v>
      </c>
    </row>
    <row r="1098" spans="1:20" ht="15.75" hidden="1" thickBot="1" x14ac:dyDescent="0.3">
      <c r="A1098" s="33" t="s">
        <v>8789</v>
      </c>
      <c r="B1098" s="38" t="s">
        <v>10861</v>
      </c>
      <c r="C1098" s="2" t="s">
        <v>1</v>
      </c>
      <c r="D1098" s="2" t="s">
        <v>0</v>
      </c>
      <c r="E1098" s="2" t="s">
        <v>9791</v>
      </c>
      <c r="F1098" s="2" t="s">
        <v>9792</v>
      </c>
      <c r="G1098" s="32">
        <v>3604</v>
      </c>
      <c r="H1098" s="36">
        <v>3604</v>
      </c>
      <c r="I1098" s="37" t="s">
        <v>33</v>
      </c>
      <c r="J1098" s="31" t="s">
        <v>4989</v>
      </c>
      <c r="K1098" s="2">
        <v>0</v>
      </c>
      <c r="L1098" s="2">
        <v>0</v>
      </c>
      <c r="M1098" s="31">
        <v>152</v>
      </c>
      <c r="N1098" s="2">
        <v>19.760000000000002</v>
      </c>
      <c r="O1098" s="2">
        <v>0</v>
      </c>
      <c r="P1098" s="2">
        <v>0</v>
      </c>
      <c r="Q1098" s="31">
        <v>171.76</v>
      </c>
      <c r="S1098" s="2" t="s">
        <v>1</v>
      </c>
      <c r="T1098" t="str">
        <f>IF(Tabla2[[#This Row],[SERIE ]]="22SD004C","BODEGA",IF(Tabla2[[#This Row],[SERIE ]]="21DS000T","CASA MATRIZ","SUCURSAL"))</f>
        <v>SUCURSAL</v>
      </c>
    </row>
    <row r="1099" spans="1:20" ht="15.75" hidden="1" thickBot="1" x14ac:dyDescent="0.3">
      <c r="A1099" s="33" t="s">
        <v>8789</v>
      </c>
      <c r="B1099" s="38" t="s">
        <v>10861</v>
      </c>
      <c r="C1099" s="2" t="s">
        <v>1</v>
      </c>
      <c r="D1099" s="2" t="s">
        <v>0</v>
      </c>
      <c r="E1099" s="2" t="s">
        <v>9791</v>
      </c>
      <c r="F1099" s="2" t="s">
        <v>9792</v>
      </c>
      <c r="G1099" s="32">
        <v>3603</v>
      </c>
      <c r="H1099" s="36">
        <v>3603</v>
      </c>
      <c r="I1099" s="37" t="s">
        <v>33</v>
      </c>
      <c r="J1099" s="31" t="s">
        <v>4989</v>
      </c>
      <c r="K1099" s="2">
        <v>0</v>
      </c>
      <c r="L1099" s="2">
        <v>0</v>
      </c>
      <c r="M1099" s="31">
        <v>59.5</v>
      </c>
      <c r="N1099" s="2">
        <v>7.7350000000000003</v>
      </c>
      <c r="O1099" s="2">
        <v>0</v>
      </c>
      <c r="P1099" s="2">
        <v>0</v>
      </c>
      <c r="Q1099" s="31">
        <v>67.234999999999999</v>
      </c>
      <c r="S1099" s="2" t="s">
        <v>1</v>
      </c>
      <c r="T1099" t="str">
        <f>IF(Tabla2[[#This Row],[SERIE ]]="22SD004C","BODEGA",IF(Tabla2[[#This Row],[SERIE ]]="21DS000T","CASA MATRIZ","SUCURSAL"))</f>
        <v>SUCURSAL</v>
      </c>
    </row>
    <row r="1100" spans="1:20" ht="15.75" hidden="1" thickBot="1" x14ac:dyDescent="0.3">
      <c r="A1100" s="33" t="s">
        <v>8789</v>
      </c>
      <c r="B1100" s="38" t="s">
        <v>10861</v>
      </c>
      <c r="C1100" s="2" t="s">
        <v>1</v>
      </c>
      <c r="D1100" s="2" t="s">
        <v>0</v>
      </c>
      <c r="E1100" s="2" t="s">
        <v>9791</v>
      </c>
      <c r="F1100" s="2" t="s">
        <v>9792</v>
      </c>
      <c r="G1100" s="32">
        <v>3602</v>
      </c>
      <c r="H1100" s="36">
        <v>3602</v>
      </c>
      <c r="I1100" s="37" t="s">
        <v>33</v>
      </c>
      <c r="J1100" s="31" t="s">
        <v>4989</v>
      </c>
      <c r="K1100" s="2">
        <v>0</v>
      </c>
      <c r="L1100" s="2">
        <v>0</v>
      </c>
      <c r="M1100" s="31">
        <v>150</v>
      </c>
      <c r="N1100" s="2">
        <v>19.5</v>
      </c>
      <c r="O1100" s="2">
        <v>0</v>
      </c>
      <c r="P1100" s="2">
        <v>0</v>
      </c>
      <c r="Q1100" s="31">
        <v>169.5</v>
      </c>
      <c r="S1100" s="2" t="s">
        <v>1</v>
      </c>
      <c r="T1100" t="str">
        <f>IF(Tabla2[[#This Row],[SERIE ]]="22SD004C","BODEGA",IF(Tabla2[[#This Row],[SERIE ]]="21DS000T","CASA MATRIZ","SUCURSAL"))</f>
        <v>SUCURSAL</v>
      </c>
    </row>
    <row r="1101" spans="1:20" ht="15.75" hidden="1" thickBot="1" x14ac:dyDescent="0.3">
      <c r="A1101" s="33" t="s">
        <v>8789</v>
      </c>
      <c r="B1101" s="38" t="s">
        <v>10861</v>
      </c>
      <c r="C1101" s="2" t="s">
        <v>1</v>
      </c>
      <c r="D1101" s="2" t="s">
        <v>0</v>
      </c>
      <c r="E1101" s="2" t="s">
        <v>9791</v>
      </c>
      <c r="F1101" s="2" t="s">
        <v>9792</v>
      </c>
      <c r="G1101" s="32">
        <v>3601</v>
      </c>
      <c r="H1101" s="36">
        <v>3601</v>
      </c>
      <c r="I1101" s="37" t="s">
        <v>33</v>
      </c>
      <c r="J1101" s="31" t="s">
        <v>4989</v>
      </c>
      <c r="K1101" s="2">
        <v>0</v>
      </c>
      <c r="L1101" s="2">
        <v>0</v>
      </c>
      <c r="M1101" s="31">
        <v>112</v>
      </c>
      <c r="N1101" s="2">
        <v>14.56</v>
      </c>
      <c r="O1101" s="2">
        <v>0</v>
      </c>
      <c r="P1101" s="2">
        <v>0</v>
      </c>
      <c r="Q1101" s="31">
        <v>126.56</v>
      </c>
      <c r="S1101" s="2" t="s">
        <v>1</v>
      </c>
      <c r="T1101" t="str">
        <f>IF(Tabla2[[#This Row],[SERIE ]]="22SD004C","BODEGA",IF(Tabla2[[#This Row],[SERIE ]]="21DS000T","CASA MATRIZ","SUCURSAL"))</f>
        <v>SUCURSAL</v>
      </c>
    </row>
    <row r="1102" spans="1:20" ht="15.75" hidden="1" thickBot="1" x14ac:dyDescent="0.3">
      <c r="A1102" s="33" t="s">
        <v>8789</v>
      </c>
      <c r="B1102" s="38" t="s">
        <v>10861</v>
      </c>
      <c r="C1102" s="2" t="s">
        <v>1</v>
      </c>
      <c r="D1102" s="2" t="s">
        <v>0</v>
      </c>
      <c r="E1102" s="2" t="s">
        <v>9791</v>
      </c>
      <c r="F1102" s="2" t="s">
        <v>9792</v>
      </c>
      <c r="G1102" s="32">
        <v>3600</v>
      </c>
      <c r="H1102" s="36">
        <v>3600</v>
      </c>
      <c r="I1102" s="37" t="s">
        <v>7473</v>
      </c>
      <c r="J1102" s="31" t="s">
        <v>7472</v>
      </c>
      <c r="K1102" s="2">
        <v>0</v>
      </c>
      <c r="L1102" s="2">
        <v>0</v>
      </c>
      <c r="M1102" s="31">
        <v>0</v>
      </c>
      <c r="N1102" s="2">
        <v>0</v>
      </c>
      <c r="O1102" s="2">
        <v>0</v>
      </c>
      <c r="P1102" s="2">
        <v>0</v>
      </c>
      <c r="Q1102" s="31">
        <v>0</v>
      </c>
      <c r="S1102" s="2" t="s">
        <v>1</v>
      </c>
      <c r="T1102" t="str">
        <f>IF(Tabla2[[#This Row],[SERIE ]]="22SD004C","BODEGA",IF(Tabla2[[#This Row],[SERIE ]]="21DS000T","CASA MATRIZ","SUCURSAL"))</f>
        <v>SUCURSAL</v>
      </c>
    </row>
    <row r="1103" spans="1:20" ht="15.75" hidden="1" thickBot="1" x14ac:dyDescent="0.3">
      <c r="A1103" s="33" t="s">
        <v>8789</v>
      </c>
      <c r="B1103" s="38" t="s">
        <v>10861</v>
      </c>
      <c r="C1103" s="2" t="s">
        <v>1</v>
      </c>
      <c r="D1103" s="2" t="s">
        <v>0</v>
      </c>
      <c r="E1103" s="2" t="s">
        <v>9791</v>
      </c>
      <c r="F1103" s="2" t="s">
        <v>9792</v>
      </c>
      <c r="G1103" s="32">
        <v>3599</v>
      </c>
      <c r="H1103" s="36">
        <v>3599</v>
      </c>
      <c r="I1103" s="37" t="s">
        <v>9868</v>
      </c>
      <c r="J1103" s="31" t="s">
        <v>9826</v>
      </c>
      <c r="K1103" s="2">
        <v>0</v>
      </c>
      <c r="L1103" s="2">
        <v>0</v>
      </c>
      <c r="M1103" s="31">
        <v>135</v>
      </c>
      <c r="N1103" s="2">
        <v>17.55</v>
      </c>
      <c r="O1103" s="2">
        <v>0</v>
      </c>
      <c r="P1103" s="2">
        <v>0</v>
      </c>
      <c r="Q1103" s="31">
        <v>152.55000000000001</v>
      </c>
      <c r="S1103" s="2" t="s">
        <v>1</v>
      </c>
      <c r="T1103" t="str">
        <f>IF(Tabla2[[#This Row],[SERIE ]]="22SD004C","BODEGA",IF(Tabla2[[#This Row],[SERIE ]]="21DS000T","CASA MATRIZ","SUCURSAL"))</f>
        <v>SUCURSAL</v>
      </c>
    </row>
    <row r="1104" spans="1:20" ht="15.75" hidden="1" thickBot="1" x14ac:dyDescent="0.3">
      <c r="A1104" s="33" t="s">
        <v>8789</v>
      </c>
      <c r="B1104" s="38" t="s">
        <v>10861</v>
      </c>
      <c r="C1104" s="2" t="s">
        <v>1</v>
      </c>
      <c r="D1104" s="2" t="s">
        <v>0</v>
      </c>
      <c r="E1104" s="2" t="s">
        <v>9791</v>
      </c>
      <c r="F1104" s="2" t="s">
        <v>9792</v>
      </c>
      <c r="G1104" s="32">
        <v>3598</v>
      </c>
      <c r="H1104" s="36">
        <v>3598</v>
      </c>
      <c r="I1104" s="37" t="s">
        <v>9868</v>
      </c>
      <c r="J1104" s="31" t="s">
        <v>9826</v>
      </c>
      <c r="K1104" s="2">
        <v>0</v>
      </c>
      <c r="L1104" s="2">
        <v>0</v>
      </c>
      <c r="M1104" s="31">
        <v>38.94</v>
      </c>
      <c r="N1104" s="2">
        <v>5.0621999999999998</v>
      </c>
      <c r="O1104" s="2">
        <v>0</v>
      </c>
      <c r="P1104" s="2">
        <v>0</v>
      </c>
      <c r="Q1104" s="31">
        <v>44.002199999999995</v>
      </c>
      <c r="S1104" s="2" t="s">
        <v>1</v>
      </c>
      <c r="T1104" t="str">
        <f>IF(Tabla2[[#This Row],[SERIE ]]="22SD004C","BODEGA",IF(Tabla2[[#This Row],[SERIE ]]="21DS000T","CASA MATRIZ","SUCURSAL"))</f>
        <v>SUCURSAL</v>
      </c>
    </row>
    <row r="1105" spans="1:20" ht="15.75" hidden="1" thickBot="1" x14ac:dyDescent="0.3">
      <c r="A1105" s="33" t="s">
        <v>8789</v>
      </c>
      <c r="B1105" s="38" t="s">
        <v>10861</v>
      </c>
      <c r="C1105" s="2" t="s">
        <v>1</v>
      </c>
      <c r="D1105" s="2" t="s">
        <v>0</v>
      </c>
      <c r="E1105" s="2" t="s">
        <v>9791</v>
      </c>
      <c r="F1105" s="2" t="s">
        <v>9792</v>
      </c>
      <c r="G1105" s="32">
        <v>3597</v>
      </c>
      <c r="H1105" s="36">
        <v>3597</v>
      </c>
      <c r="I1105" s="37" t="s">
        <v>10813</v>
      </c>
      <c r="J1105" s="31" t="s">
        <v>10814</v>
      </c>
      <c r="K1105" s="2">
        <v>0</v>
      </c>
      <c r="L1105" s="2">
        <v>0</v>
      </c>
      <c r="M1105" s="31">
        <v>12.4</v>
      </c>
      <c r="N1105" s="2">
        <v>1.6120000000000001</v>
      </c>
      <c r="O1105" s="2">
        <v>0</v>
      </c>
      <c r="P1105" s="2">
        <v>0</v>
      </c>
      <c r="Q1105" s="31">
        <v>14.012</v>
      </c>
      <c r="S1105" s="2" t="s">
        <v>1</v>
      </c>
      <c r="T1105" t="str">
        <f>IF(Tabla2[[#This Row],[SERIE ]]="22SD004C","BODEGA",IF(Tabla2[[#This Row],[SERIE ]]="21DS000T","CASA MATRIZ","SUCURSAL"))</f>
        <v>SUCURSAL</v>
      </c>
    </row>
    <row r="1106" spans="1:20" ht="15.75" hidden="1" thickBot="1" x14ac:dyDescent="0.3">
      <c r="A1106" s="33" t="s">
        <v>8789</v>
      </c>
      <c r="B1106" s="38" t="s">
        <v>10885</v>
      </c>
      <c r="C1106" s="2" t="s">
        <v>1</v>
      </c>
      <c r="D1106" s="2" t="s">
        <v>0</v>
      </c>
      <c r="E1106" s="2" t="s">
        <v>9791</v>
      </c>
      <c r="F1106" s="2" t="s">
        <v>9792</v>
      </c>
      <c r="G1106" s="32">
        <v>3596</v>
      </c>
      <c r="H1106" s="36">
        <v>3596</v>
      </c>
      <c r="I1106" s="37" t="s">
        <v>10813</v>
      </c>
      <c r="J1106" s="31" t="s">
        <v>10814</v>
      </c>
      <c r="K1106" s="2">
        <v>0</v>
      </c>
      <c r="L1106" s="2">
        <v>0</v>
      </c>
      <c r="M1106" s="31">
        <v>19.47</v>
      </c>
      <c r="N1106" s="2">
        <v>2.5310999999999999</v>
      </c>
      <c r="O1106" s="2">
        <v>0</v>
      </c>
      <c r="P1106" s="2">
        <v>0</v>
      </c>
      <c r="Q1106" s="31">
        <v>22.001099999999997</v>
      </c>
      <c r="S1106" s="2" t="s">
        <v>1</v>
      </c>
      <c r="T1106" t="str">
        <f>IF(Tabla2[[#This Row],[SERIE ]]="22SD004C","BODEGA",IF(Tabla2[[#This Row],[SERIE ]]="21DS000T","CASA MATRIZ","SUCURSAL"))</f>
        <v>SUCURSAL</v>
      </c>
    </row>
    <row r="1107" spans="1:20" ht="15.75" hidden="1" thickBot="1" x14ac:dyDescent="0.3">
      <c r="A1107" s="33" t="s">
        <v>8789</v>
      </c>
      <c r="B1107" s="38" t="s">
        <v>10885</v>
      </c>
      <c r="C1107" s="2" t="s">
        <v>1</v>
      </c>
      <c r="D1107" s="2" t="s">
        <v>0</v>
      </c>
      <c r="E1107" s="2" t="s">
        <v>9791</v>
      </c>
      <c r="F1107" s="2" t="s">
        <v>9792</v>
      </c>
      <c r="G1107" s="32">
        <v>3595</v>
      </c>
      <c r="H1107" s="36">
        <v>3595</v>
      </c>
      <c r="I1107" s="37" t="s">
        <v>47</v>
      </c>
      <c r="J1107" s="31" t="s">
        <v>2808</v>
      </c>
      <c r="K1107" s="2">
        <v>0</v>
      </c>
      <c r="L1107" s="2">
        <v>0</v>
      </c>
      <c r="M1107" s="31">
        <v>80</v>
      </c>
      <c r="N1107" s="2">
        <v>10.4</v>
      </c>
      <c r="O1107" s="2">
        <v>0</v>
      </c>
      <c r="P1107" s="2">
        <v>0</v>
      </c>
      <c r="Q1107" s="31">
        <v>90.4</v>
      </c>
      <c r="S1107" s="2" t="s">
        <v>1</v>
      </c>
      <c r="T1107" t="str">
        <f>IF(Tabla2[[#This Row],[SERIE ]]="22SD004C","BODEGA",IF(Tabla2[[#This Row],[SERIE ]]="21DS000T","CASA MATRIZ","SUCURSAL"))</f>
        <v>SUCURSAL</v>
      </c>
    </row>
    <row r="1108" spans="1:20" ht="15.75" hidden="1" thickBot="1" x14ac:dyDescent="0.3">
      <c r="A1108" s="33" t="s">
        <v>8789</v>
      </c>
      <c r="B1108" s="38" t="s">
        <v>10885</v>
      </c>
      <c r="C1108" s="2" t="s">
        <v>1</v>
      </c>
      <c r="D1108" s="2" t="s">
        <v>0</v>
      </c>
      <c r="E1108" s="2" t="s">
        <v>9791</v>
      </c>
      <c r="F1108" s="2" t="s">
        <v>9792</v>
      </c>
      <c r="G1108" s="32">
        <v>3594</v>
      </c>
      <c r="H1108" s="36">
        <v>3594</v>
      </c>
      <c r="I1108" s="37" t="s">
        <v>47</v>
      </c>
      <c r="J1108" s="31" t="s">
        <v>2808</v>
      </c>
      <c r="K1108" s="2">
        <v>0</v>
      </c>
      <c r="L1108" s="2">
        <v>0</v>
      </c>
      <c r="M1108" s="31">
        <v>424.25</v>
      </c>
      <c r="N1108" s="2">
        <v>55.152500000000003</v>
      </c>
      <c r="O1108" s="2">
        <v>0</v>
      </c>
      <c r="P1108" s="2">
        <v>0</v>
      </c>
      <c r="Q1108" s="31">
        <v>479.40250000000003</v>
      </c>
      <c r="S1108" s="2" t="s">
        <v>1</v>
      </c>
      <c r="T1108" t="str">
        <f>IF(Tabla2[[#This Row],[SERIE ]]="22SD004C","BODEGA",IF(Tabla2[[#This Row],[SERIE ]]="21DS000T","CASA MATRIZ","SUCURSAL"))</f>
        <v>SUCURSAL</v>
      </c>
    </row>
    <row r="1109" spans="1:20" ht="15.75" hidden="1" thickBot="1" x14ac:dyDescent="0.3">
      <c r="A1109" s="33" t="s">
        <v>8789</v>
      </c>
      <c r="B1109" s="38" t="s">
        <v>10885</v>
      </c>
      <c r="C1109" s="2" t="s">
        <v>1</v>
      </c>
      <c r="D1109" s="2" t="s">
        <v>0</v>
      </c>
      <c r="E1109" s="2" t="s">
        <v>9791</v>
      </c>
      <c r="F1109" s="2" t="s">
        <v>9792</v>
      </c>
      <c r="G1109" s="32">
        <v>3593</v>
      </c>
      <c r="H1109" s="36">
        <v>3593</v>
      </c>
      <c r="I1109" s="37" t="s">
        <v>7473</v>
      </c>
      <c r="J1109" s="31" t="s">
        <v>7472</v>
      </c>
      <c r="K1109" s="2">
        <v>0</v>
      </c>
      <c r="L1109" s="2">
        <v>0</v>
      </c>
      <c r="M1109" s="31">
        <v>0</v>
      </c>
      <c r="N1109" s="2">
        <v>0</v>
      </c>
      <c r="O1109" s="2">
        <v>0</v>
      </c>
      <c r="P1109" s="2">
        <v>0</v>
      </c>
      <c r="Q1109" s="31">
        <v>0</v>
      </c>
      <c r="S1109" s="2" t="s">
        <v>1</v>
      </c>
      <c r="T1109" t="str">
        <f>IF(Tabla2[[#This Row],[SERIE ]]="22SD004C","BODEGA",IF(Tabla2[[#This Row],[SERIE ]]="21DS000T","CASA MATRIZ","SUCURSAL"))</f>
        <v>SUCURSAL</v>
      </c>
    </row>
    <row r="1110" spans="1:20" ht="15.75" hidden="1" thickBot="1" x14ac:dyDescent="0.3">
      <c r="A1110" s="33" t="s">
        <v>8789</v>
      </c>
      <c r="B1110" s="38" t="s">
        <v>10885</v>
      </c>
      <c r="C1110" s="2" t="s">
        <v>1</v>
      </c>
      <c r="D1110" s="2" t="s">
        <v>0</v>
      </c>
      <c r="E1110" s="2" t="s">
        <v>9791</v>
      </c>
      <c r="F1110" s="2" t="s">
        <v>9792</v>
      </c>
      <c r="G1110" s="32">
        <v>3592</v>
      </c>
      <c r="H1110" s="36">
        <v>3592</v>
      </c>
      <c r="I1110" s="37" t="s">
        <v>6596</v>
      </c>
      <c r="J1110" s="31" t="s">
        <v>6597</v>
      </c>
      <c r="K1110" s="2">
        <v>0</v>
      </c>
      <c r="L1110" s="2">
        <v>0</v>
      </c>
      <c r="M1110" s="31">
        <v>60</v>
      </c>
      <c r="N1110" s="2">
        <v>7.8000000000000007</v>
      </c>
      <c r="O1110" s="2">
        <v>0</v>
      </c>
      <c r="P1110" s="2">
        <v>0</v>
      </c>
      <c r="Q1110" s="31">
        <v>67.8</v>
      </c>
      <c r="S1110" s="2" t="s">
        <v>1</v>
      </c>
      <c r="T1110" t="str">
        <f>IF(Tabla2[[#This Row],[SERIE ]]="22SD004C","BODEGA",IF(Tabla2[[#This Row],[SERIE ]]="21DS000T","CASA MATRIZ","SUCURSAL"))</f>
        <v>SUCURSAL</v>
      </c>
    </row>
    <row r="1111" spans="1:20" ht="15.75" hidden="1" thickBot="1" x14ac:dyDescent="0.3">
      <c r="A1111" s="33" t="s">
        <v>8789</v>
      </c>
      <c r="B1111" s="38" t="s">
        <v>10882</v>
      </c>
      <c r="C1111" s="2" t="s">
        <v>1</v>
      </c>
      <c r="D1111" s="2" t="s">
        <v>0</v>
      </c>
      <c r="E1111" s="2" t="s">
        <v>9791</v>
      </c>
      <c r="F1111" s="2" t="s">
        <v>9792</v>
      </c>
      <c r="G1111" s="32">
        <v>3591</v>
      </c>
      <c r="H1111" s="36">
        <v>3591</v>
      </c>
      <c r="I1111" s="37" t="s">
        <v>9809</v>
      </c>
      <c r="J1111" s="31" t="s">
        <v>9810</v>
      </c>
      <c r="K1111" s="2">
        <v>0</v>
      </c>
      <c r="L1111" s="2">
        <v>0</v>
      </c>
      <c r="M1111" s="31">
        <v>26.64</v>
      </c>
      <c r="N1111" s="2">
        <v>3.4632000000000001</v>
      </c>
      <c r="O1111" s="2">
        <v>0</v>
      </c>
      <c r="P1111" s="2">
        <v>0</v>
      </c>
      <c r="Q1111" s="31">
        <v>30.103200000000001</v>
      </c>
      <c r="S1111" s="2" t="s">
        <v>1</v>
      </c>
      <c r="T1111" t="str">
        <f>IF(Tabla2[[#This Row],[SERIE ]]="22SD004C","BODEGA",IF(Tabla2[[#This Row],[SERIE ]]="21DS000T","CASA MATRIZ","SUCURSAL"))</f>
        <v>SUCURSAL</v>
      </c>
    </row>
    <row r="1112" spans="1:20" ht="15.75" hidden="1" thickBot="1" x14ac:dyDescent="0.3">
      <c r="A1112" s="33" t="s">
        <v>8789</v>
      </c>
      <c r="B1112" s="38" t="s">
        <v>10882</v>
      </c>
      <c r="C1112" s="2" t="s">
        <v>1</v>
      </c>
      <c r="D1112" s="2" t="s">
        <v>0</v>
      </c>
      <c r="E1112" s="2" t="s">
        <v>9791</v>
      </c>
      <c r="F1112" s="2" t="s">
        <v>9792</v>
      </c>
      <c r="G1112" s="32">
        <v>3590</v>
      </c>
      <c r="H1112" s="36">
        <v>3590</v>
      </c>
      <c r="I1112" s="37" t="s">
        <v>10883</v>
      </c>
      <c r="J1112" s="31" t="s">
        <v>10884</v>
      </c>
      <c r="K1112" s="2">
        <v>0</v>
      </c>
      <c r="L1112" s="2">
        <v>0</v>
      </c>
      <c r="M1112" s="31">
        <v>18.36</v>
      </c>
      <c r="N1112" s="2">
        <v>2.3868</v>
      </c>
      <c r="O1112" s="2">
        <v>0</v>
      </c>
      <c r="P1112" s="2">
        <v>0</v>
      </c>
      <c r="Q1112" s="31">
        <v>20.7468</v>
      </c>
      <c r="S1112" s="2" t="s">
        <v>1</v>
      </c>
      <c r="T1112" t="str">
        <f>IF(Tabla2[[#This Row],[SERIE ]]="22SD004C","BODEGA",IF(Tabla2[[#This Row],[SERIE ]]="21DS000T","CASA MATRIZ","SUCURSAL"))</f>
        <v>SUCURSAL</v>
      </c>
    </row>
    <row r="1113" spans="1:20" ht="15.75" hidden="1" thickBot="1" x14ac:dyDescent="0.3">
      <c r="A1113" s="33" t="s">
        <v>8789</v>
      </c>
      <c r="B1113" s="38" t="s">
        <v>10882</v>
      </c>
      <c r="C1113" s="2" t="s">
        <v>1</v>
      </c>
      <c r="D1113" s="2" t="s">
        <v>0</v>
      </c>
      <c r="E1113" s="2" t="s">
        <v>9791</v>
      </c>
      <c r="F1113" s="2" t="s">
        <v>9792</v>
      </c>
      <c r="G1113" s="32">
        <v>3589</v>
      </c>
      <c r="H1113" s="36">
        <v>3589</v>
      </c>
      <c r="I1113" s="37" t="s">
        <v>42</v>
      </c>
      <c r="J1113" s="31" t="s">
        <v>3310</v>
      </c>
      <c r="K1113" s="2">
        <v>0</v>
      </c>
      <c r="L1113" s="2">
        <v>0</v>
      </c>
      <c r="M1113" s="31">
        <v>40</v>
      </c>
      <c r="N1113" s="2">
        <v>5.2</v>
      </c>
      <c r="O1113" s="2">
        <v>0</v>
      </c>
      <c r="P1113" s="2">
        <v>0</v>
      </c>
      <c r="Q1113" s="31">
        <v>45.2</v>
      </c>
      <c r="S1113" s="2" t="s">
        <v>1</v>
      </c>
      <c r="T1113" t="str">
        <f>IF(Tabla2[[#This Row],[SERIE ]]="22SD004C","BODEGA",IF(Tabla2[[#This Row],[SERIE ]]="21DS000T","CASA MATRIZ","SUCURSAL"))</f>
        <v>SUCURSAL</v>
      </c>
    </row>
    <row r="1114" spans="1:20" ht="15.75" hidden="1" thickBot="1" x14ac:dyDescent="0.3">
      <c r="A1114" s="33" t="s">
        <v>8789</v>
      </c>
      <c r="B1114" s="38" t="s">
        <v>10882</v>
      </c>
      <c r="C1114" s="2" t="s">
        <v>1</v>
      </c>
      <c r="D1114" s="2" t="s">
        <v>0</v>
      </c>
      <c r="E1114" s="2" t="s">
        <v>9791</v>
      </c>
      <c r="F1114" s="2" t="s">
        <v>9792</v>
      </c>
      <c r="G1114" s="32">
        <v>3588</v>
      </c>
      <c r="H1114" s="36">
        <v>3588</v>
      </c>
      <c r="I1114" s="37" t="s">
        <v>42</v>
      </c>
      <c r="J1114" s="31" t="s">
        <v>3310</v>
      </c>
      <c r="K1114" s="2">
        <v>0</v>
      </c>
      <c r="L1114" s="2">
        <v>0</v>
      </c>
      <c r="M1114" s="31">
        <v>24</v>
      </c>
      <c r="N1114" s="2">
        <v>3.12</v>
      </c>
      <c r="O1114" s="2">
        <v>0</v>
      </c>
      <c r="P1114" s="2">
        <v>0</v>
      </c>
      <c r="Q1114" s="31">
        <v>27.12</v>
      </c>
      <c r="S1114" s="2" t="s">
        <v>1</v>
      </c>
      <c r="T1114" t="str">
        <f>IF(Tabla2[[#This Row],[SERIE ]]="22SD004C","BODEGA",IF(Tabla2[[#This Row],[SERIE ]]="21DS000T","CASA MATRIZ","SUCURSAL"))</f>
        <v>SUCURSAL</v>
      </c>
    </row>
    <row r="1115" spans="1:20" ht="15.75" hidden="1" thickBot="1" x14ac:dyDescent="0.3">
      <c r="A1115" s="33" t="s">
        <v>8789</v>
      </c>
      <c r="B1115" s="38" t="s">
        <v>10882</v>
      </c>
      <c r="C1115" s="2" t="s">
        <v>1</v>
      </c>
      <c r="D1115" s="2" t="s">
        <v>0</v>
      </c>
      <c r="E1115" s="2" t="s">
        <v>9791</v>
      </c>
      <c r="F1115" s="2" t="s">
        <v>9792</v>
      </c>
      <c r="G1115" s="32">
        <v>3587</v>
      </c>
      <c r="H1115" s="36">
        <v>3587</v>
      </c>
      <c r="I1115" s="37" t="s">
        <v>10099</v>
      </c>
      <c r="J1115" s="31" t="s">
        <v>10100</v>
      </c>
      <c r="K1115" s="2">
        <v>0</v>
      </c>
      <c r="L1115" s="2">
        <v>0</v>
      </c>
      <c r="M1115" s="31">
        <v>15.93</v>
      </c>
      <c r="N1115" s="2">
        <v>2.0709</v>
      </c>
      <c r="O1115" s="2">
        <v>0</v>
      </c>
      <c r="P1115" s="2">
        <v>0</v>
      </c>
      <c r="Q1115" s="31">
        <v>18.000900000000001</v>
      </c>
      <c r="S1115" s="2" t="s">
        <v>1</v>
      </c>
      <c r="T1115" t="str">
        <f>IF(Tabla2[[#This Row],[SERIE ]]="22SD004C","BODEGA",IF(Tabla2[[#This Row],[SERIE ]]="21DS000T","CASA MATRIZ","SUCURSAL"))</f>
        <v>SUCURSAL</v>
      </c>
    </row>
    <row r="1116" spans="1:20" ht="15.75" hidden="1" thickBot="1" x14ac:dyDescent="0.3">
      <c r="A1116" s="33" t="s">
        <v>8789</v>
      </c>
      <c r="B1116" s="38" t="s">
        <v>10882</v>
      </c>
      <c r="C1116" s="2" t="s">
        <v>1</v>
      </c>
      <c r="D1116" s="2" t="s">
        <v>0</v>
      </c>
      <c r="E1116" s="2" t="s">
        <v>9791</v>
      </c>
      <c r="F1116" s="2" t="s">
        <v>9792</v>
      </c>
      <c r="G1116" s="32">
        <v>3586</v>
      </c>
      <c r="H1116" s="36">
        <v>3586</v>
      </c>
      <c r="I1116" s="37" t="s">
        <v>9420</v>
      </c>
      <c r="J1116" s="31" t="s">
        <v>9421</v>
      </c>
      <c r="K1116" s="2">
        <v>0</v>
      </c>
      <c r="L1116" s="2">
        <v>0</v>
      </c>
      <c r="M1116" s="31">
        <v>20</v>
      </c>
      <c r="N1116" s="2">
        <v>2.6</v>
      </c>
      <c r="O1116" s="2">
        <v>0</v>
      </c>
      <c r="P1116" s="2">
        <v>0</v>
      </c>
      <c r="Q1116" s="31">
        <v>22.6</v>
      </c>
      <c r="S1116" s="2" t="s">
        <v>1</v>
      </c>
      <c r="T1116" t="str">
        <f>IF(Tabla2[[#This Row],[SERIE ]]="22SD004C","BODEGA",IF(Tabla2[[#This Row],[SERIE ]]="21DS000T","CASA MATRIZ","SUCURSAL"))</f>
        <v>SUCURSAL</v>
      </c>
    </row>
    <row r="1117" spans="1:20" ht="15.75" hidden="1" thickBot="1" x14ac:dyDescent="0.3">
      <c r="A1117" s="33" t="s">
        <v>8789</v>
      </c>
      <c r="B1117" s="38" t="s">
        <v>10882</v>
      </c>
      <c r="C1117" s="2" t="s">
        <v>1</v>
      </c>
      <c r="D1117" s="2" t="s">
        <v>0</v>
      </c>
      <c r="E1117" s="2" t="s">
        <v>9791</v>
      </c>
      <c r="F1117" s="2" t="s">
        <v>9792</v>
      </c>
      <c r="G1117" s="32">
        <v>3585</v>
      </c>
      <c r="H1117" s="36">
        <v>3585</v>
      </c>
      <c r="I1117" s="37" t="s">
        <v>7473</v>
      </c>
      <c r="J1117" s="31" t="s">
        <v>7472</v>
      </c>
      <c r="K1117" s="2">
        <v>0</v>
      </c>
      <c r="L1117" s="2">
        <v>0</v>
      </c>
      <c r="M1117" s="31">
        <v>0</v>
      </c>
      <c r="N1117" s="2">
        <v>0</v>
      </c>
      <c r="O1117" s="2">
        <v>0</v>
      </c>
      <c r="P1117" s="2">
        <v>0</v>
      </c>
      <c r="Q1117" s="31">
        <v>0</v>
      </c>
      <c r="S1117" s="2" t="s">
        <v>1</v>
      </c>
      <c r="T1117" t="str">
        <f>IF(Tabla2[[#This Row],[SERIE ]]="22SD004C","BODEGA",IF(Tabla2[[#This Row],[SERIE ]]="21DS000T","CASA MATRIZ","SUCURSAL"))</f>
        <v>SUCURSAL</v>
      </c>
    </row>
    <row r="1118" spans="1:20" ht="15.75" hidden="1" thickBot="1" x14ac:dyDescent="0.3">
      <c r="A1118" s="33" t="s">
        <v>8789</v>
      </c>
      <c r="B1118" s="38" t="s">
        <v>10882</v>
      </c>
      <c r="C1118" s="2" t="s">
        <v>1</v>
      </c>
      <c r="D1118" s="2" t="s">
        <v>0</v>
      </c>
      <c r="E1118" s="2" t="s">
        <v>9791</v>
      </c>
      <c r="F1118" s="2" t="s">
        <v>9792</v>
      </c>
      <c r="G1118" s="32">
        <v>3584</v>
      </c>
      <c r="H1118" s="36">
        <v>3584</v>
      </c>
      <c r="I1118" s="37" t="s">
        <v>8908</v>
      </c>
      <c r="J1118" s="31" t="s">
        <v>8909</v>
      </c>
      <c r="K1118" s="2">
        <v>0</v>
      </c>
      <c r="L1118" s="2">
        <v>0</v>
      </c>
      <c r="M1118" s="31">
        <v>50</v>
      </c>
      <c r="N1118" s="2">
        <v>6.5</v>
      </c>
      <c r="O1118" s="2">
        <v>0</v>
      </c>
      <c r="P1118" s="2">
        <v>0</v>
      </c>
      <c r="Q1118" s="31">
        <v>56.5</v>
      </c>
      <c r="S1118" s="2" t="s">
        <v>1</v>
      </c>
      <c r="T1118" t="str">
        <f>IF(Tabla2[[#This Row],[SERIE ]]="22SD004C","BODEGA",IF(Tabla2[[#This Row],[SERIE ]]="21DS000T","CASA MATRIZ","SUCURSAL"))</f>
        <v>SUCURSAL</v>
      </c>
    </row>
    <row r="1119" spans="1:20" ht="15.75" hidden="1" thickBot="1" x14ac:dyDescent="0.3">
      <c r="A1119" s="33" t="s">
        <v>8789</v>
      </c>
      <c r="B1119" s="38" t="s">
        <v>10882</v>
      </c>
      <c r="C1119" s="2" t="s">
        <v>1</v>
      </c>
      <c r="D1119" s="2" t="s">
        <v>0</v>
      </c>
      <c r="E1119" s="2" t="s">
        <v>9791</v>
      </c>
      <c r="F1119" s="2" t="s">
        <v>9792</v>
      </c>
      <c r="G1119" s="32">
        <v>3583</v>
      </c>
      <c r="H1119" s="36">
        <v>3583</v>
      </c>
      <c r="I1119" s="37" t="s">
        <v>46</v>
      </c>
      <c r="J1119" s="31" t="s">
        <v>6010</v>
      </c>
      <c r="K1119" s="2">
        <v>0</v>
      </c>
      <c r="L1119" s="2">
        <v>0</v>
      </c>
      <c r="M1119" s="31">
        <v>1190.8900000000001</v>
      </c>
      <c r="N1119" s="2">
        <v>154.81570000000002</v>
      </c>
      <c r="O1119" s="2">
        <v>0</v>
      </c>
      <c r="P1119" s="2">
        <v>0</v>
      </c>
      <c r="Q1119" s="31">
        <v>1345.7057000000002</v>
      </c>
      <c r="S1119" s="2" t="s">
        <v>1</v>
      </c>
      <c r="T1119" t="str">
        <f>IF(Tabla2[[#This Row],[SERIE ]]="22SD004C","BODEGA",IF(Tabla2[[#This Row],[SERIE ]]="21DS000T","CASA MATRIZ","SUCURSAL"))</f>
        <v>SUCURSAL</v>
      </c>
    </row>
    <row r="1120" spans="1:20" ht="15.75" hidden="1" thickBot="1" x14ac:dyDescent="0.3">
      <c r="A1120" s="33" t="s">
        <v>8789</v>
      </c>
      <c r="B1120" s="38" t="s">
        <v>10882</v>
      </c>
      <c r="C1120" s="2" t="s">
        <v>1</v>
      </c>
      <c r="D1120" s="2" t="s">
        <v>0</v>
      </c>
      <c r="E1120" s="2" t="s">
        <v>9791</v>
      </c>
      <c r="F1120" s="2" t="s">
        <v>9792</v>
      </c>
      <c r="G1120" s="32">
        <v>3582</v>
      </c>
      <c r="H1120" s="36">
        <v>3582</v>
      </c>
      <c r="I1120" s="37" t="s">
        <v>7473</v>
      </c>
      <c r="J1120" s="31" t="s">
        <v>7472</v>
      </c>
      <c r="K1120" s="2">
        <v>0</v>
      </c>
      <c r="L1120" s="2">
        <v>0</v>
      </c>
      <c r="M1120" s="31">
        <v>0</v>
      </c>
      <c r="N1120" s="2">
        <v>0</v>
      </c>
      <c r="O1120" s="2">
        <v>0</v>
      </c>
      <c r="P1120" s="2">
        <v>0</v>
      </c>
      <c r="Q1120" s="31">
        <v>0</v>
      </c>
      <c r="S1120" s="2" t="s">
        <v>1</v>
      </c>
      <c r="T1120" t="str">
        <f>IF(Tabla2[[#This Row],[SERIE ]]="22SD004C","BODEGA",IF(Tabla2[[#This Row],[SERIE ]]="21DS000T","CASA MATRIZ","SUCURSAL"))</f>
        <v>SUCURSAL</v>
      </c>
    </row>
    <row r="1121" spans="1:20" ht="15.75" hidden="1" thickBot="1" x14ac:dyDescent="0.3">
      <c r="A1121" s="33" t="s">
        <v>8789</v>
      </c>
      <c r="B1121" s="38" t="s">
        <v>10882</v>
      </c>
      <c r="C1121" s="2" t="s">
        <v>1</v>
      </c>
      <c r="D1121" s="2" t="s">
        <v>0</v>
      </c>
      <c r="E1121" s="2" t="s">
        <v>9791</v>
      </c>
      <c r="F1121" s="2" t="s">
        <v>9792</v>
      </c>
      <c r="G1121" s="32">
        <v>3581</v>
      </c>
      <c r="H1121" s="36">
        <v>3581</v>
      </c>
      <c r="I1121" s="37" t="s">
        <v>46</v>
      </c>
      <c r="J1121" s="31" t="s">
        <v>6010</v>
      </c>
      <c r="K1121" s="2">
        <v>0</v>
      </c>
      <c r="L1121" s="2">
        <v>0</v>
      </c>
      <c r="M1121" s="31">
        <v>19.510000000000002</v>
      </c>
      <c r="N1121" s="2">
        <v>2.5363000000000002</v>
      </c>
      <c r="O1121" s="2">
        <v>0</v>
      </c>
      <c r="P1121" s="2">
        <v>0</v>
      </c>
      <c r="Q1121" s="31">
        <v>22.046300000000002</v>
      </c>
      <c r="S1121" s="2" t="s">
        <v>1</v>
      </c>
      <c r="T1121" t="str">
        <f>IF(Tabla2[[#This Row],[SERIE ]]="22SD004C","BODEGA",IF(Tabla2[[#This Row],[SERIE ]]="21DS000T","CASA MATRIZ","SUCURSAL"))</f>
        <v>SUCURSAL</v>
      </c>
    </row>
    <row r="1122" spans="1:20" ht="15.75" hidden="1" thickBot="1" x14ac:dyDescent="0.3">
      <c r="A1122" s="33" t="s">
        <v>8789</v>
      </c>
      <c r="B1122" s="38" t="s">
        <v>10882</v>
      </c>
      <c r="C1122" s="2" t="s">
        <v>1</v>
      </c>
      <c r="D1122" s="2" t="s">
        <v>0</v>
      </c>
      <c r="E1122" s="2" t="s">
        <v>9791</v>
      </c>
      <c r="F1122" s="2" t="s">
        <v>9792</v>
      </c>
      <c r="G1122" s="32">
        <v>3580</v>
      </c>
      <c r="H1122" s="36">
        <v>3580</v>
      </c>
      <c r="I1122" s="37" t="s">
        <v>7473</v>
      </c>
      <c r="J1122" s="31" t="s">
        <v>7472</v>
      </c>
      <c r="K1122" s="2">
        <v>0</v>
      </c>
      <c r="L1122" s="2">
        <v>0</v>
      </c>
      <c r="M1122" s="31">
        <v>0</v>
      </c>
      <c r="N1122" s="2">
        <v>0</v>
      </c>
      <c r="O1122" s="2">
        <v>0</v>
      </c>
      <c r="P1122" s="2">
        <v>0</v>
      </c>
      <c r="Q1122" s="31">
        <v>0</v>
      </c>
      <c r="S1122" s="2" t="s">
        <v>1</v>
      </c>
      <c r="T1122" t="str">
        <f>IF(Tabla2[[#This Row],[SERIE ]]="22SD004C","BODEGA",IF(Tabla2[[#This Row],[SERIE ]]="21DS000T","CASA MATRIZ","SUCURSAL"))</f>
        <v>SUCURSAL</v>
      </c>
    </row>
    <row r="1123" spans="1:20" ht="15.75" hidden="1" thickBot="1" x14ac:dyDescent="0.3">
      <c r="A1123" s="33" t="s">
        <v>8789</v>
      </c>
      <c r="B1123" s="38" t="s">
        <v>10882</v>
      </c>
      <c r="C1123" s="2" t="s">
        <v>1</v>
      </c>
      <c r="D1123" s="2" t="s">
        <v>0</v>
      </c>
      <c r="E1123" s="2" t="s">
        <v>9791</v>
      </c>
      <c r="F1123" s="2" t="s">
        <v>9792</v>
      </c>
      <c r="G1123" s="32">
        <v>3579</v>
      </c>
      <c r="H1123" s="36">
        <v>3579</v>
      </c>
      <c r="I1123" s="37" t="s">
        <v>42</v>
      </c>
      <c r="J1123" s="31" t="s">
        <v>3310</v>
      </c>
      <c r="K1123" s="2">
        <v>0</v>
      </c>
      <c r="L1123" s="2">
        <v>0</v>
      </c>
      <c r="M1123" s="31">
        <v>57.5</v>
      </c>
      <c r="N1123" s="2">
        <v>7.4750000000000005</v>
      </c>
      <c r="O1123" s="2">
        <v>0</v>
      </c>
      <c r="P1123" s="2">
        <v>0</v>
      </c>
      <c r="Q1123" s="31">
        <v>64.974999999999994</v>
      </c>
      <c r="S1123" s="2" t="s">
        <v>1</v>
      </c>
      <c r="T1123" t="str">
        <f>IF(Tabla2[[#This Row],[SERIE ]]="22SD004C","BODEGA",IF(Tabla2[[#This Row],[SERIE ]]="21DS000T","CASA MATRIZ","SUCURSAL"))</f>
        <v>SUCURSAL</v>
      </c>
    </row>
    <row r="1124" spans="1:20" ht="15.75" hidden="1" thickBot="1" x14ac:dyDescent="0.3">
      <c r="A1124" s="33" t="s">
        <v>8789</v>
      </c>
      <c r="B1124" s="38" t="s">
        <v>10882</v>
      </c>
      <c r="C1124" s="2" t="s">
        <v>1</v>
      </c>
      <c r="D1124" s="2" t="s">
        <v>0</v>
      </c>
      <c r="E1124" s="2" t="s">
        <v>9791</v>
      </c>
      <c r="F1124" s="2" t="s">
        <v>9792</v>
      </c>
      <c r="G1124" s="32">
        <v>3578</v>
      </c>
      <c r="H1124" s="36">
        <v>3578</v>
      </c>
      <c r="I1124" s="37" t="s">
        <v>10052</v>
      </c>
      <c r="J1124" s="31" t="s">
        <v>10053</v>
      </c>
      <c r="K1124" s="2">
        <v>0</v>
      </c>
      <c r="L1124" s="2">
        <v>0</v>
      </c>
      <c r="M1124" s="31">
        <v>57.5</v>
      </c>
      <c r="N1124" s="2">
        <v>7.4750000000000005</v>
      </c>
      <c r="O1124" s="2">
        <v>0</v>
      </c>
      <c r="P1124" s="2">
        <v>0</v>
      </c>
      <c r="Q1124" s="31">
        <v>64.974999999999994</v>
      </c>
      <c r="S1124" s="2" t="s">
        <v>1</v>
      </c>
      <c r="T1124" t="str">
        <f>IF(Tabla2[[#This Row],[SERIE ]]="22SD004C","BODEGA",IF(Tabla2[[#This Row],[SERIE ]]="21DS000T","CASA MATRIZ","SUCURSAL"))</f>
        <v>SUCURSAL</v>
      </c>
    </row>
    <row r="1125" spans="1:20" ht="15.75" hidden="1" thickBot="1" x14ac:dyDescent="0.3">
      <c r="A1125" s="33" t="s">
        <v>8789</v>
      </c>
      <c r="B1125" s="38" t="s">
        <v>10882</v>
      </c>
      <c r="C1125" s="2" t="s">
        <v>1</v>
      </c>
      <c r="D1125" s="2" t="s">
        <v>0</v>
      </c>
      <c r="E1125" s="2" t="s">
        <v>9791</v>
      </c>
      <c r="F1125" s="2" t="s">
        <v>9792</v>
      </c>
      <c r="G1125" s="32">
        <v>3577</v>
      </c>
      <c r="H1125" s="36">
        <v>3577</v>
      </c>
      <c r="I1125" s="37" t="s">
        <v>10052</v>
      </c>
      <c r="J1125" s="31" t="s">
        <v>10053</v>
      </c>
      <c r="K1125" s="2">
        <v>0</v>
      </c>
      <c r="L1125" s="2">
        <v>0</v>
      </c>
      <c r="M1125" s="31">
        <v>100</v>
      </c>
      <c r="N1125" s="2">
        <v>13</v>
      </c>
      <c r="O1125" s="2">
        <v>0</v>
      </c>
      <c r="P1125" s="2">
        <v>0</v>
      </c>
      <c r="Q1125" s="31">
        <v>113</v>
      </c>
      <c r="S1125" s="2" t="s">
        <v>1</v>
      </c>
      <c r="T1125" t="str">
        <f>IF(Tabla2[[#This Row],[SERIE ]]="22SD004C","BODEGA",IF(Tabla2[[#This Row],[SERIE ]]="21DS000T","CASA MATRIZ","SUCURSAL"))</f>
        <v>SUCURSAL</v>
      </c>
    </row>
    <row r="1126" spans="1:20" ht="15.75" hidden="1" thickBot="1" x14ac:dyDescent="0.3">
      <c r="A1126" s="33" t="s">
        <v>8789</v>
      </c>
      <c r="B1126" s="38" t="s">
        <v>10882</v>
      </c>
      <c r="C1126" s="2" t="s">
        <v>1</v>
      </c>
      <c r="D1126" s="2" t="s">
        <v>0</v>
      </c>
      <c r="E1126" s="2" t="s">
        <v>9791</v>
      </c>
      <c r="F1126" s="2" t="s">
        <v>9792</v>
      </c>
      <c r="G1126" s="32">
        <v>3576</v>
      </c>
      <c r="H1126" s="36">
        <v>3576</v>
      </c>
      <c r="I1126" s="37" t="s">
        <v>7473</v>
      </c>
      <c r="J1126" s="31" t="s">
        <v>7472</v>
      </c>
      <c r="K1126" s="2">
        <v>0</v>
      </c>
      <c r="L1126" s="2">
        <v>0</v>
      </c>
      <c r="M1126" s="31">
        <v>0</v>
      </c>
      <c r="N1126" s="2">
        <v>0</v>
      </c>
      <c r="O1126" s="2">
        <v>0</v>
      </c>
      <c r="P1126" s="2">
        <v>0</v>
      </c>
      <c r="Q1126" s="31">
        <v>0</v>
      </c>
      <c r="S1126" s="2" t="s">
        <v>1</v>
      </c>
      <c r="T1126" t="str">
        <f>IF(Tabla2[[#This Row],[SERIE ]]="22SD004C","BODEGA",IF(Tabla2[[#This Row],[SERIE ]]="21DS000T","CASA MATRIZ","SUCURSAL"))</f>
        <v>SUCURSAL</v>
      </c>
    </row>
    <row r="1127" spans="1:20" ht="15.75" hidden="1" thickBot="1" x14ac:dyDescent="0.3">
      <c r="A1127" s="33" t="s">
        <v>8789</v>
      </c>
      <c r="B1127" s="38" t="s">
        <v>10882</v>
      </c>
      <c r="C1127" s="2" t="s">
        <v>1</v>
      </c>
      <c r="D1127" s="2" t="s">
        <v>0</v>
      </c>
      <c r="E1127" s="2" t="s">
        <v>9791</v>
      </c>
      <c r="F1127" s="2" t="s">
        <v>9792</v>
      </c>
      <c r="G1127" s="32">
        <v>3575</v>
      </c>
      <c r="H1127" s="36">
        <v>3575</v>
      </c>
      <c r="I1127" s="37" t="s">
        <v>9814</v>
      </c>
      <c r="J1127" s="31" t="s">
        <v>9815</v>
      </c>
      <c r="K1127" s="2">
        <v>0</v>
      </c>
      <c r="L1127" s="2">
        <v>0</v>
      </c>
      <c r="M1127" s="31">
        <v>15</v>
      </c>
      <c r="N1127" s="2">
        <v>1.9500000000000002</v>
      </c>
      <c r="O1127" s="2">
        <v>0</v>
      </c>
      <c r="P1127" s="2">
        <v>0</v>
      </c>
      <c r="Q1127" s="31">
        <v>16.95</v>
      </c>
      <c r="S1127" s="2" t="s">
        <v>1</v>
      </c>
      <c r="T1127" t="str">
        <f>IF(Tabla2[[#This Row],[SERIE ]]="22SD004C","BODEGA",IF(Tabla2[[#This Row],[SERIE ]]="21DS000T","CASA MATRIZ","SUCURSAL"))</f>
        <v>SUCURSAL</v>
      </c>
    </row>
    <row r="1128" spans="1:20" ht="15.75" hidden="1" thickBot="1" x14ac:dyDescent="0.3">
      <c r="A1128" s="33" t="s">
        <v>8789</v>
      </c>
      <c r="B1128" s="38" t="s">
        <v>10882</v>
      </c>
      <c r="C1128" s="2" t="s">
        <v>1</v>
      </c>
      <c r="D1128" s="2" t="s">
        <v>0</v>
      </c>
      <c r="E1128" s="2" t="s">
        <v>9791</v>
      </c>
      <c r="F1128" s="2" t="s">
        <v>9792</v>
      </c>
      <c r="G1128" s="32">
        <v>3574</v>
      </c>
      <c r="H1128" s="36">
        <v>3574</v>
      </c>
      <c r="I1128" s="37" t="s">
        <v>9814</v>
      </c>
      <c r="J1128" s="31" t="s">
        <v>9815</v>
      </c>
      <c r="K1128" s="2">
        <v>0</v>
      </c>
      <c r="L1128" s="2">
        <v>0</v>
      </c>
      <c r="M1128" s="31">
        <v>12</v>
      </c>
      <c r="N1128" s="2">
        <v>1.56</v>
      </c>
      <c r="O1128" s="2">
        <v>0</v>
      </c>
      <c r="P1128" s="2">
        <v>0</v>
      </c>
      <c r="Q1128" s="31">
        <v>13.56</v>
      </c>
      <c r="S1128" s="2" t="s">
        <v>1</v>
      </c>
      <c r="T1128" t="str">
        <f>IF(Tabla2[[#This Row],[SERIE ]]="22SD004C","BODEGA",IF(Tabla2[[#This Row],[SERIE ]]="21DS000T","CASA MATRIZ","SUCURSAL"))</f>
        <v>SUCURSAL</v>
      </c>
    </row>
    <row r="1129" spans="1:20" ht="15.75" hidden="1" thickBot="1" x14ac:dyDescent="0.3">
      <c r="A1129" s="33" t="s">
        <v>8789</v>
      </c>
      <c r="B1129" s="38" t="s">
        <v>10882</v>
      </c>
      <c r="C1129" s="2" t="s">
        <v>1</v>
      </c>
      <c r="D1129" s="2" t="s">
        <v>0</v>
      </c>
      <c r="E1129" s="2" t="s">
        <v>9791</v>
      </c>
      <c r="F1129" s="2" t="s">
        <v>9792</v>
      </c>
      <c r="G1129" s="32">
        <v>3573</v>
      </c>
      <c r="H1129" s="36">
        <v>3573</v>
      </c>
      <c r="I1129" s="37" t="s">
        <v>9814</v>
      </c>
      <c r="J1129" s="31" t="s">
        <v>9815</v>
      </c>
      <c r="K1129" s="2">
        <v>0</v>
      </c>
      <c r="L1129" s="2">
        <v>0</v>
      </c>
      <c r="M1129" s="31">
        <v>72</v>
      </c>
      <c r="N1129" s="2">
        <v>9.36</v>
      </c>
      <c r="O1129" s="2">
        <v>0</v>
      </c>
      <c r="P1129" s="2">
        <v>0</v>
      </c>
      <c r="Q1129" s="31">
        <v>81.36</v>
      </c>
      <c r="S1129" s="2" t="s">
        <v>1</v>
      </c>
      <c r="T1129" t="str">
        <f>IF(Tabla2[[#This Row],[SERIE ]]="22SD004C","BODEGA",IF(Tabla2[[#This Row],[SERIE ]]="21DS000T","CASA MATRIZ","SUCURSAL"))</f>
        <v>SUCURSAL</v>
      </c>
    </row>
    <row r="1130" spans="1:20" ht="15.75" hidden="1" thickBot="1" x14ac:dyDescent="0.3">
      <c r="A1130" s="33" t="s">
        <v>8789</v>
      </c>
      <c r="B1130" s="38" t="s">
        <v>10882</v>
      </c>
      <c r="C1130" s="2" t="s">
        <v>1</v>
      </c>
      <c r="D1130" s="2" t="s">
        <v>0</v>
      </c>
      <c r="E1130" s="2" t="s">
        <v>9791</v>
      </c>
      <c r="F1130" s="2" t="s">
        <v>9792</v>
      </c>
      <c r="G1130" s="32">
        <v>3572</v>
      </c>
      <c r="H1130" s="36">
        <v>3572</v>
      </c>
      <c r="I1130" s="37" t="s">
        <v>7287</v>
      </c>
      <c r="J1130" s="31" t="s">
        <v>7288</v>
      </c>
      <c r="K1130" s="2">
        <v>0</v>
      </c>
      <c r="L1130" s="2">
        <v>0</v>
      </c>
      <c r="M1130" s="31">
        <v>42.48</v>
      </c>
      <c r="N1130" s="2">
        <v>5.5224000000000002</v>
      </c>
      <c r="O1130" s="2">
        <v>0</v>
      </c>
      <c r="P1130" s="2">
        <v>0</v>
      </c>
      <c r="Q1130" s="31">
        <v>48.002399999999994</v>
      </c>
      <c r="S1130" s="2" t="s">
        <v>1</v>
      </c>
      <c r="T1130" t="str">
        <f>IF(Tabla2[[#This Row],[SERIE ]]="22SD004C","BODEGA",IF(Tabla2[[#This Row],[SERIE ]]="21DS000T","CASA MATRIZ","SUCURSAL"))</f>
        <v>SUCURSAL</v>
      </c>
    </row>
    <row r="1131" spans="1:20" ht="15.75" hidden="1" thickBot="1" x14ac:dyDescent="0.3">
      <c r="A1131" s="33" t="s">
        <v>8789</v>
      </c>
      <c r="B1131" s="38" t="s">
        <v>10860</v>
      </c>
      <c r="C1131" s="2" t="s">
        <v>1</v>
      </c>
      <c r="D1131" s="2" t="s">
        <v>0</v>
      </c>
      <c r="E1131" s="2" t="s">
        <v>9791</v>
      </c>
      <c r="F1131" s="2" t="s">
        <v>9792</v>
      </c>
      <c r="G1131" s="32">
        <v>3571</v>
      </c>
      <c r="H1131" s="36">
        <v>3571</v>
      </c>
      <c r="I1131" s="37" t="s">
        <v>7473</v>
      </c>
      <c r="J1131" s="31" t="s">
        <v>7472</v>
      </c>
      <c r="K1131" s="2">
        <v>0</v>
      </c>
      <c r="L1131" s="2">
        <v>0</v>
      </c>
      <c r="M1131" s="31">
        <v>0</v>
      </c>
      <c r="N1131" s="2">
        <v>0</v>
      </c>
      <c r="O1131" s="2">
        <v>0</v>
      </c>
      <c r="P1131" s="2">
        <v>0</v>
      </c>
      <c r="Q1131" s="31">
        <v>0</v>
      </c>
      <c r="S1131" s="2" t="s">
        <v>1</v>
      </c>
      <c r="T1131" t="str">
        <f>IF(Tabla2[[#This Row],[SERIE ]]="22SD004C","BODEGA",IF(Tabla2[[#This Row],[SERIE ]]="21DS000T","CASA MATRIZ","SUCURSAL"))</f>
        <v>SUCURSAL</v>
      </c>
    </row>
    <row r="1132" spans="1:20" ht="15.75" hidden="1" thickBot="1" x14ac:dyDescent="0.3">
      <c r="A1132" s="33" t="s">
        <v>8789</v>
      </c>
      <c r="B1132" s="38" t="s">
        <v>10860</v>
      </c>
      <c r="C1132" s="2" t="s">
        <v>1</v>
      </c>
      <c r="D1132" s="2" t="s">
        <v>0</v>
      </c>
      <c r="E1132" s="2" t="s">
        <v>9791</v>
      </c>
      <c r="F1132" s="2" t="s">
        <v>9792</v>
      </c>
      <c r="G1132" s="32">
        <v>3570</v>
      </c>
      <c r="H1132" s="36">
        <v>3570</v>
      </c>
      <c r="I1132" s="37" t="s">
        <v>6596</v>
      </c>
      <c r="J1132" s="31" t="s">
        <v>6597</v>
      </c>
      <c r="K1132" s="2">
        <v>0</v>
      </c>
      <c r="L1132" s="2">
        <v>0</v>
      </c>
      <c r="M1132" s="31">
        <v>475</v>
      </c>
      <c r="N1132" s="2">
        <v>61.75</v>
      </c>
      <c r="O1132" s="2">
        <v>0</v>
      </c>
      <c r="P1132" s="2">
        <v>0</v>
      </c>
      <c r="Q1132" s="31">
        <v>536.75</v>
      </c>
      <c r="S1132" s="2" t="s">
        <v>1</v>
      </c>
      <c r="T1132" t="str">
        <f>IF(Tabla2[[#This Row],[SERIE ]]="22SD004C","BODEGA",IF(Tabla2[[#This Row],[SERIE ]]="21DS000T","CASA MATRIZ","SUCURSAL"))</f>
        <v>SUCURSAL</v>
      </c>
    </row>
    <row r="1133" spans="1:20" ht="15.75" hidden="1" thickBot="1" x14ac:dyDescent="0.3">
      <c r="A1133" s="33" t="s">
        <v>8789</v>
      </c>
      <c r="B1133" s="38" t="s">
        <v>10860</v>
      </c>
      <c r="C1133" s="2" t="s">
        <v>1</v>
      </c>
      <c r="D1133" s="2" t="s">
        <v>0</v>
      </c>
      <c r="E1133" s="2" t="s">
        <v>9791</v>
      </c>
      <c r="F1133" s="2" t="s">
        <v>9792</v>
      </c>
      <c r="G1133" s="32">
        <v>3569</v>
      </c>
      <c r="H1133" s="36">
        <v>3569</v>
      </c>
      <c r="I1133" s="37" t="s">
        <v>9824</v>
      </c>
      <c r="J1133" s="31" t="s">
        <v>9825</v>
      </c>
      <c r="K1133" s="2">
        <v>0</v>
      </c>
      <c r="L1133" s="2">
        <v>0</v>
      </c>
      <c r="M1133" s="31">
        <v>30.84</v>
      </c>
      <c r="N1133" s="2">
        <v>4.0091999999999999</v>
      </c>
      <c r="O1133" s="2">
        <v>0</v>
      </c>
      <c r="P1133" s="2">
        <v>0</v>
      </c>
      <c r="Q1133" s="31">
        <v>34.849199999999996</v>
      </c>
      <c r="S1133" s="2" t="s">
        <v>1</v>
      </c>
      <c r="T1133" t="str">
        <f>IF(Tabla2[[#This Row],[SERIE ]]="22SD004C","BODEGA",IF(Tabla2[[#This Row],[SERIE ]]="21DS000T","CASA MATRIZ","SUCURSAL"))</f>
        <v>SUCURSAL</v>
      </c>
    </row>
    <row r="1134" spans="1:20" ht="15.75" hidden="1" thickBot="1" x14ac:dyDescent="0.3">
      <c r="A1134" s="33" t="s">
        <v>8789</v>
      </c>
      <c r="B1134" s="38" t="s">
        <v>10860</v>
      </c>
      <c r="C1134" s="2" t="s">
        <v>1</v>
      </c>
      <c r="D1134" s="2" t="s">
        <v>0</v>
      </c>
      <c r="E1134" s="2" t="s">
        <v>9791</v>
      </c>
      <c r="F1134" s="2" t="s">
        <v>9792</v>
      </c>
      <c r="G1134" s="32">
        <v>3568</v>
      </c>
      <c r="H1134" s="36">
        <v>3568</v>
      </c>
      <c r="I1134" s="37" t="s">
        <v>9824</v>
      </c>
      <c r="J1134" s="31" t="s">
        <v>9825</v>
      </c>
      <c r="K1134" s="2">
        <v>0</v>
      </c>
      <c r="L1134" s="2">
        <v>0</v>
      </c>
      <c r="M1134" s="31">
        <v>26.99</v>
      </c>
      <c r="N1134" s="2">
        <v>3.5086999999999997</v>
      </c>
      <c r="O1134" s="2">
        <v>0</v>
      </c>
      <c r="P1134" s="2">
        <v>0</v>
      </c>
      <c r="Q1134" s="31">
        <v>30.498699999999999</v>
      </c>
      <c r="S1134" s="2" t="s">
        <v>1</v>
      </c>
      <c r="T1134" t="str">
        <f>IF(Tabla2[[#This Row],[SERIE ]]="22SD004C","BODEGA",IF(Tabla2[[#This Row],[SERIE ]]="21DS000T","CASA MATRIZ","SUCURSAL"))</f>
        <v>SUCURSAL</v>
      </c>
    </row>
    <row r="1135" spans="1:20" ht="15.75" hidden="1" thickBot="1" x14ac:dyDescent="0.3">
      <c r="A1135" s="33" t="s">
        <v>8789</v>
      </c>
      <c r="B1135" s="38" t="s">
        <v>10860</v>
      </c>
      <c r="C1135" s="2" t="s">
        <v>1</v>
      </c>
      <c r="D1135" s="2" t="s">
        <v>0</v>
      </c>
      <c r="E1135" s="2" t="s">
        <v>9791</v>
      </c>
      <c r="F1135" s="2" t="s">
        <v>9792</v>
      </c>
      <c r="G1135" s="32">
        <v>3567</v>
      </c>
      <c r="H1135" s="36">
        <v>3567</v>
      </c>
      <c r="I1135" s="37" t="s">
        <v>46</v>
      </c>
      <c r="J1135" s="31" t="s">
        <v>6010</v>
      </c>
      <c r="K1135" s="2">
        <v>0</v>
      </c>
      <c r="L1135" s="2">
        <v>0</v>
      </c>
      <c r="M1135" s="31">
        <v>180</v>
      </c>
      <c r="N1135" s="2">
        <v>23.400000000000002</v>
      </c>
      <c r="O1135" s="2">
        <v>0</v>
      </c>
      <c r="P1135" s="2">
        <v>0</v>
      </c>
      <c r="Q1135" s="31">
        <v>203.4</v>
      </c>
      <c r="S1135" s="2" t="s">
        <v>1</v>
      </c>
      <c r="T1135" t="str">
        <f>IF(Tabla2[[#This Row],[SERIE ]]="22SD004C","BODEGA",IF(Tabla2[[#This Row],[SERIE ]]="21DS000T","CASA MATRIZ","SUCURSAL"))</f>
        <v>SUCURSAL</v>
      </c>
    </row>
    <row r="1136" spans="1:20" ht="15.75" hidden="1" thickBot="1" x14ac:dyDescent="0.3">
      <c r="A1136" s="33" t="s">
        <v>8789</v>
      </c>
      <c r="B1136" s="38" t="s">
        <v>10860</v>
      </c>
      <c r="C1136" s="2" t="s">
        <v>1</v>
      </c>
      <c r="D1136" s="2" t="s">
        <v>0</v>
      </c>
      <c r="E1136" s="2" t="s">
        <v>9791</v>
      </c>
      <c r="F1136" s="2" t="s">
        <v>9792</v>
      </c>
      <c r="G1136" s="32">
        <v>3566</v>
      </c>
      <c r="H1136" s="36">
        <v>3566</v>
      </c>
      <c r="I1136" s="37" t="s">
        <v>46</v>
      </c>
      <c r="J1136" s="31" t="s">
        <v>6010</v>
      </c>
      <c r="K1136" s="2">
        <v>0</v>
      </c>
      <c r="L1136" s="2">
        <v>0</v>
      </c>
      <c r="M1136" s="31">
        <v>140</v>
      </c>
      <c r="N1136" s="2">
        <v>18.2</v>
      </c>
      <c r="O1136" s="2">
        <v>0</v>
      </c>
      <c r="P1136" s="2">
        <v>0</v>
      </c>
      <c r="Q1136" s="31">
        <v>158.19999999999999</v>
      </c>
      <c r="S1136" s="2" t="s">
        <v>1</v>
      </c>
      <c r="T1136" t="str">
        <f>IF(Tabla2[[#This Row],[SERIE ]]="22SD004C","BODEGA",IF(Tabla2[[#This Row],[SERIE ]]="21DS000T","CASA MATRIZ","SUCURSAL"))</f>
        <v>SUCURSAL</v>
      </c>
    </row>
    <row r="1137" spans="1:20" ht="15.75" hidden="1" thickBot="1" x14ac:dyDescent="0.3">
      <c r="A1137" s="33" t="s">
        <v>8789</v>
      </c>
      <c r="B1137" s="38" t="s">
        <v>10860</v>
      </c>
      <c r="C1137" s="2" t="s">
        <v>1</v>
      </c>
      <c r="D1137" s="2" t="s">
        <v>0</v>
      </c>
      <c r="E1137" s="2" t="s">
        <v>9791</v>
      </c>
      <c r="F1137" s="2" t="s">
        <v>9792</v>
      </c>
      <c r="G1137" s="32">
        <v>3565</v>
      </c>
      <c r="H1137" s="36">
        <v>3565</v>
      </c>
      <c r="I1137" s="37" t="s">
        <v>9818</v>
      </c>
      <c r="J1137" s="31" t="s">
        <v>9819</v>
      </c>
      <c r="K1137" s="2">
        <v>0</v>
      </c>
      <c r="L1137" s="2">
        <v>0</v>
      </c>
      <c r="M1137" s="31">
        <v>40</v>
      </c>
      <c r="N1137" s="2">
        <v>5.2</v>
      </c>
      <c r="O1137" s="2">
        <v>0</v>
      </c>
      <c r="P1137" s="2">
        <v>0</v>
      </c>
      <c r="Q1137" s="31">
        <v>45.2</v>
      </c>
      <c r="S1137" s="2" t="s">
        <v>1</v>
      </c>
      <c r="T1137" t="str">
        <f>IF(Tabla2[[#This Row],[SERIE ]]="22SD004C","BODEGA",IF(Tabla2[[#This Row],[SERIE ]]="21DS000T","CASA MATRIZ","SUCURSAL"))</f>
        <v>SUCURSAL</v>
      </c>
    </row>
    <row r="1138" spans="1:20" ht="15.75" hidden="1" thickBot="1" x14ac:dyDescent="0.3">
      <c r="A1138" s="33" t="s">
        <v>8789</v>
      </c>
      <c r="B1138" s="38" t="s">
        <v>10860</v>
      </c>
      <c r="C1138" s="2" t="s">
        <v>1</v>
      </c>
      <c r="D1138" s="2" t="s">
        <v>0</v>
      </c>
      <c r="E1138" s="2" t="s">
        <v>9791</v>
      </c>
      <c r="F1138" s="2" t="s">
        <v>9792</v>
      </c>
      <c r="G1138" s="32">
        <v>3564</v>
      </c>
      <c r="H1138" s="36">
        <v>3564</v>
      </c>
      <c r="I1138" s="37" t="s">
        <v>46</v>
      </c>
      <c r="J1138" s="31" t="s">
        <v>6010</v>
      </c>
      <c r="K1138" s="2">
        <v>0</v>
      </c>
      <c r="L1138" s="2">
        <v>0</v>
      </c>
      <c r="M1138" s="31">
        <v>114</v>
      </c>
      <c r="N1138" s="2">
        <v>14.82</v>
      </c>
      <c r="O1138" s="2">
        <v>0</v>
      </c>
      <c r="P1138" s="2">
        <v>0</v>
      </c>
      <c r="Q1138" s="31">
        <v>128.82</v>
      </c>
      <c r="S1138" s="2" t="s">
        <v>1</v>
      </c>
      <c r="T1138" t="str">
        <f>IF(Tabla2[[#This Row],[SERIE ]]="22SD004C","BODEGA",IF(Tabla2[[#This Row],[SERIE ]]="21DS000T","CASA MATRIZ","SUCURSAL"))</f>
        <v>SUCURSAL</v>
      </c>
    </row>
    <row r="1139" spans="1:20" ht="15.75" hidden="1" thickBot="1" x14ac:dyDescent="0.3">
      <c r="A1139" s="33" t="s">
        <v>8789</v>
      </c>
      <c r="B1139" s="38" t="s">
        <v>10860</v>
      </c>
      <c r="C1139" s="2" t="s">
        <v>1</v>
      </c>
      <c r="D1139" s="2" t="s">
        <v>0</v>
      </c>
      <c r="E1139" s="2" t="s">
        <v>9791</v>
      </c>
      <c r="F1139" s="2" t="s">
        <v>9792</v>
      </c>
      <c r="G1139" s="32">
        <v>3563</v>
      </c>
      <c r="H1139" s="36">
        <v>3563</v>
      </c>
      <c r="I1139" s="37" t="s">
        <v>5768</v>
      </c>
      <c r="J1139" s="31" t="s">
        <v>5769</v>
      </c>
      <c r="K1139" s="2">
        <v>0</v>
      </c>
      <c r="L1139" s="2">
        <v>0</v>
      </c>
      <c r="M1139" s="31">
        <v>60</v>
      </c>
      <c r="N1139" s="2">
        <v>7.8000000000000007</v>
      </c>
      <c r="O1139" s="2">
        <v>0</v>
      </c>
      <c r="P1139" s="2">
        <v>0</v>
      </c>
      <c r="Q1139" s="31">
        <v>67.8</v>
      </c>
      <c r="S1139" s="2" t="s">
        <v>1</v>
      </c>
      <c r="T1139" t="str">
        <f>IF(Tabla2[[#This Row],[SERIE ]]="22SD004C","BODEGA",IF(Tabla2[[#This Row],[SERIE ]]="21DS000T","CASA MATRIZ","SUCURSAL"))</f>
        <v>SUCURSAL</v>
      </c>
    </row>
    <row r="1140" spans="1:20" ht="15.75" hidden="1" thickBot="1" x14ac:dyDescent="0.3">
      <c r="A1140" s="33" t="s">
        <v>8789</v>
      </c>
      <c r="B1140" s="38" t="s">
        <v>10881</v>
      </c>
      <c r="C1140" s="2" t="s">
        <v>1</v>
      </c>
      <c r="D1140" s="2" t="s">
        <v>0</v>
      </c>
      <c r="E1140" s="2" t="s">
        <v>9791</v>
      </c>
      <c r="F1140" s="2" t="s">
        <v>9792</v>
      </c>
      <c r="G1140" s="32">
        <v>3562</v>
      </c>
      <c r="H1140" s="36">
        <v>3562</v>
      </c>
      <c r="I1140" s="37" t="s">
        <v>5768</v>
      </c>
      <c r="J1140" s="31" t="s">
        <v>5769</v>
      </c>
      <c r="K1140" s="2">
        <v>0</v>
      </c>
      <c r="L1140" s="2">
        <v>0</v>
      </c>
      <c r="M1140" s="31">
        <v>40</v>
      </c>
      <c r="N1140" s="2">
        <v>5.2</v>
      </c>
      <c r="O1140" s="2">
        <v>0</v>
      </c>
      <c r="P1140" s="2">
        <v>0</v>
      </c>
      <c r="Q1140" s="31">
        <v>45.2</v>
      </c>
      <c r="S1140" s="2" t="s">
        <v>1</v>
      </c>
      <c r="T1140" t="str">
        <f>IF(Tabla2[[#This Row],[SERIE ]]="22SD004C","BODEGA",IF(Tabla2[[#This Row],[SERIE ]]="21DS000T","CASA MATRIZ","SUCURSAL"))</f>
        <v>SUCURSAL</v>
      </c>
    </row>
    <row r="1141" spans="1:20" ht="15.75" hidden="1" thickBot="1" x14ac:dyDescent="0.3">
      <c r="A1141" s="33" t="s">
        <v>8789</v>
      </c>
      <c r="B1141" s="38" t="s">
        <v>10881</v>
      </c>
      <c r="C1141" s="2" t="s">
        <v>1</v>
      </c>
      <c r="D1141" s="2" t="s">
        <v>0</v>
      </c>
      <c r="E1141" s="2" t="s">
        <v>9791</v>
      </c>
      <c r="F1141" s="2" t="s">
        <v>9792</v>
      </c>
      <c r="G1141" s="32">
        <v>3561</v>
      </c>
      <c r="H1141" s="36">
        <v>3561</v>
      </c>
      <c r="I1141" s="37" t="s">
        <v>5768</v>
      </c>
      <c r="J1141" s="31" t="s">
        <v>5769</v>
      </c>
      <c r="K1141" s="2">
        <v>0</v>
      </c>
      <c r="L1141" s="2">
        <v>0</v>
      </c>
      <c r="M1141" s="31">
        <v>7.08</v>
      </c>
      <c r="N1141" s="2">
        <v>0.9204</v>
      </c>
      <c r="O1141" s="2">
        <v>0</v>
      </c>
      <c r="P1141" s="2">
        <v>0</v>
      </c>
      <c r="Q1141" s="31">
        <v>8.0004000000000008</v>
      </c>
      <c r="S1141" s="2" t="s">
        <v>1</v>
      </c>
      <c r="T1141" t="str">
        <f>IF(Tabla2[[#This Row],[SERIE ]]="22SD004C","BODEGA",IF(Tabla2[[#This Row],[SERIE ]]="21DS000T","CASA MATRIZ","SUCURSAL"))</f>
        <v>SUCURSAL</v>
      </c>
    </row>
    <row r="1142" spans="1:20" ht="15.75" hidden="1" thickBot="1" x14ac:dyDescent="0.3">
      <c r="A1142" s="33" t="s">
        <v>8789</v>
      </c>
      <c r="B1142" s="38" t="s">
        <v>10881</v>
      </c>
      <c r="C1142" s="2" t="s">
        <v>1</v>
      </c>
      <c r="D1142" s="2" t="s">
        <v>0</v>
      </c>
      <c r="E1142" s="2" t="s">
        <v>9791</v>
      </c>
      <c r="F1142" s="2" t="s">
        <v>9792</v>
      </c>
      <c r="G1142" s="32">
        <v>3560</v>
      </c>
      <c r="H1142" s="36">
        <v>3560</v>
      </c>
      <c r="I1142" s="37" t="s">
        <v>6816</v>
      </c>
      <c r="J1142" s="31" t="s">
        <v>6817</v>
      </c>
      <c r="K1142" s="2">
        <v>0</v>
      </c>
      <c r="L1142" s="2">
        <v>0</v>
      </c>
      <c r="M1142" s="31">
        <v>74.510000000000005</v>
      </c>
      <c r="N1142" s="2">
        <v>9.686300000000001</v>
      </c>
      <c r="O1142" s="2">
        <v>0</v>
      </c>
      <c r="P1142" s="2">
        <v>0</v>
      </c>
      <c r="Q1142" s="31">
        <v>84.196300000000008</v>
      </c>
      <c r="S1142" s="2" t="s">
        <v>1</v>
      </c>
      <c r="T1142" t="str">
        <f>IF(Tabla2[[#This Row],[SERIE ]]="22SD004C","BODEGA",IF(Tabla2[[#This Row],[SERIE ]]="21DS000T","CASA MATRIZ","SUCURSAL"))</f>
        <v>SUCURSAL</v>
      </c>
    </row>
    <row r="1143" spans="1:20" ht="15.75" hidden="1" thickBot="1" x14ac:dyDescent="0.3">
      <c r="A1143" s="33" t="s">
        <v>8789</v>
      </c>
      <c r="B1143" s="38" t="s">
        <v>10881</v>
      </c>
      <c r="C1143" s="2" t="s">
        <v>1</v>
      </c>
      <c r="D1143" s="2" t="s">
        <v>0</v>
      </c>
      <c r="E1143" s="2" t="s">
        <v>9791</v>
      </c>
      <c r="F1143" s="2" t="s">
        <v>9792</v>
      </c>
      <c r="G1143" s="32">
        <v>3559</v>
      </c>
      <c r="H1143" s="36">
        <v>3559</v>
      </c>
      <c r="I1143" s="37" t="s">
        <v>32</v>
      </c>
      <c r="J1143" s="31" t="s">
        <v>4186</v>
      </c>
      <c r="K1143" s="2">
        <v>0</v>
      </c>
      <c r="L1143" s="2">
        <v>0</v>
      </c>
      <c r="M1143" s="31">
        <v>41.55</v>
      </c>
      <c r="N1143" s="2">
        <v>5.4014999999999995</v>
      </c>
      <c r="O1143" s="2">
        <v>0</v>
      </c>
      <c r="P1143" s="2">
        <v>0</v>
      </c>
      <c r="Q1143" s="31">
        <v>46.951499999999996</v>
      </c>
      <c r="S1143" s="2" t="s">
        <v>1</v>
      </c>
      <c r="T1143" t="str">
        <f>IF(Tabla2[[#This Row],[SERIE ]]="22SD004C","BODEGA",IF(Tabla2[[#This Row],[SERIE ]]="21DS000T","CASA MATRIZ","SUCURSAL"))</f>
        <v>SUCURSAL</v>
      </c>
    </row>
    <row r="1144" spans="1:20" ht="15.75" hidden="1" thickBot="1" x14ac:dyDescent="0.3">
      <c r="A1144" s="33" t="s">
        <v>8789</v>
      </c>
      <c r="B1144" s="38" t="s">
        <v>10881</v>
      </c>
      <c r="C1144" s="2" t="s">
        <v>1</v>
      </c>
      <c r="D1144" s="2" t="s">
        <v>0</v>
      </c>
      <c r="E1144" s="2" t="s">
        <v>9791</v>
      </c>
      <c r="F1144" s="2" t="s">
        <v>9792</v>
      </c>
      <c r="G1144" s="32">
        <v>3558</v>
      </c>
      <c r="H1144" s="36">
        <v>3558</v>
      </c>
      <c r="I1144" s="37" t="s">
        <v>32</v>
      </c>
      <c r="J1144" s="31" t="s">
        <v>4186</v>
      </c>
      <c r="K1144" s="2">
        <v>0</v>
      </c>
      <c r="L1144" s="2">
        <v>0</v>
      </c>
      <c r="M1144" s="31">
        <v>225</v>
      </c>
      <c r="N1144" s="2">
        <v>29.25</v>
      </c>
      <c r="O1144" s="2">
        <v>0</v>
      </c>
      <c r="P1144" s="2">
        <v>0</v>
      </c>
      <c r="Q1144" s="31">
        <v>254.25</v>
      </c>
      <c r="S1144" s="2" t="s">
        <v>1</v>
      </c>
      <c r="T1144" t="str">
        <f>IF(Tabla2[[#This Row],[SERIE ]]="22SD004C","BODEGA",IF(Tabla2[[#This Row],[SERIE ]]="21DS000T","CASA MATRIZ","SUCURSAL"))</f>
        <v>SUCURSAL</v>
      </c>
    </row>
    <row r="1145" spans="1:20" ht="15.75" hidden="1" thickBot="1" x14ac:dyDescent="0.3">
      <c r="A1145" s="33" t="s">
        <v>8789</v>
      </c>
      <c r="B1145" s="38" t="s">
        <v>10881</v>
      </c>
      <c r="C1145" s="2" t="s">
        <v>1</v>
      </c>
      <c r="D1145" s="2" t="s">
        <v>0</v>
      </c>
      <c r="E1145" s="2" t="s">
        <v>9791</v>
      </c>
      <c r="F1145" s="2" t="s">
        <v>9792</v>
      </c>
      <c r="G1145" s="32">
        <v>3557</v>
      </c>
      <c r="H1145" s="36">
        <v>3557</v>
      </c>
      <c r="I1145" s="37" t="s">
        <v>2664</v>
      </c>
      <c r="J1145" s="31" t="s">
        <v>2665</v>
      </c>
      <c r="K1145" s="2">
        <v>0</v>
      </c>
      <c r="L1145" s="2">
        <v>0</v>
      </c>
      <c r="M1145" s="31">
        <v>12.39</v>
      </c>
      <c r="N1145" s="2">
        <v>1.6107</v>
      </c>
      <c r="O1145" s="2">
        <v>0</v>
      </c>
      <c r="P1145" s="2">
        <v>0</v>
      </c>
      <c r="Q1145" s="31">
        <v>14.0007</v>
      </c>
      <c r="S1145" s="2" t="s">
        <v>1</v>
      </c>
      <c r="T1145" t="str">
        <f>IF(Tabla2[[#This Row],[SERIE ]]="22SD004C","BODEGA",IF(Tabla2[[#This Row],[SERIE ]]="21DS000T","CASA MATRIZ","SUCURSAL"))</f>
        <v>SUCURSAL</v>
      </c>
    </row>
    <row r="1146" spans="1:20" ht="15.75" hidden="1" thickBot="1" x14ac:dyDescent="0.3">
      <c r="A1146" s="33" t="s">
        <v>8789</v>
      </c>
      <c r="B1146" s="38" t="s">
        <v>10881</v>
      </c>
      <c r="C1146" s="2" t="s">
        <v>1</v>
      </c>
      <c r="D1146" s="2" t="s">
        <v>0</v>
      </c>
      <c r="E1146" s="2" t="s">
        <v>9791</v>
      </c>
      <c r="F1146" s="2" t="s">
        <v>9792</v>
      </c>
      <c r="G1146" s="32">
        <v>3556</v>
      </c>
      <c r="H1146" s="36">
        <v>3556</v>
      </c>
      <c r="I1146" s="37" t="s">
        <v>10879</v>
      </c>
      <c r="J1146" s="31" t="s">
        <v>10880</v>
      </c>
      <c r="K1146" s="2">
        <v>0</v>
      </c>
      <c r="L1146" s="2">
        <v>0</v>
      </c>
      <c r="M1146" s="31">
        <v>13.27</v>
      </c>
      <c r="N1146" s="2">
        <v>1.7251000000000001</v>
      </c>
      <c r="O1146" s="2">
        <v>0</v>
      </c>
      <c r="P1146" s="2">
        <v>0</v>
      </c>
      <c r="Q1146" s="31">
        <v>14.995099999999999</v>
      </c>
      <c r="S1146" s="2" t="s">
        <v>1</v>
      </c>
      <c r="T1146" t="str">
        <f>IF(Tabla2[[#This Row],[SERIE ]]="22SD004C","BODEGA",IF(Tabla2[[#This Row],[SERIE ]]="21DS000T","CASA MATRIZ","SUCURSAL"))</f>
        <v>SUCURSAL</v>
      </c>
    </row>
    <row r="1147" spans="1:20" ht="15.75" hidden="1" thickBot="1" x14ac:dyDescent="0.3">
      <c r="A1147" s="33" t="s">
        <v>8789</v>
      </c>
      <c r="B1147" s="38" t="s">
        <v>10881</v>
      </c>
      <c r="C1147" s="2" t="s">
        <v>1</v>
      </c>
      <c r="D1147" s="2" t="s">
        <v>0</v>
      </c>
      <c r="E1147" s="2" t="s">
        <v>9791</v>
      </c>
      <c r="F1147" s="2" t="s">
        <v>9792</v>
      </c>
      <c r="G1147" s="32">
        <v>3555</v>
      </c>
      <c r="H1147" s="36">
        <v>3555</v>
      </c>
      <c r="I1147" s="37" t="s">
        <v>10879</v>
      </c>
      <c r="J1147" s="31" t="s">
        <v>10880</v>
      </c>
      <c r="K1147" s="2">
        <v>0</v>
      </c>
      <c r="L1147" s="2">
        <v>0</v>
      </c>
      <c r="M1147" s="31">
        <v>30.09</v>
      </c>
      <c r="N1147" s="2">
        <v>3.9117000000000002</v>
      </c>
      <c r="O1147" s="2">
        <v>0</v>
      </c>
      <c r="P1147" s="2">
        <v>0</v>
      </c>
      <c r="Q1147" s="31">
        <v>34.0017</v>
      </c>
      <c r="S1147" s="2" t="s">
        <v>1</v>
      </c>
      <c r="T1147" t="str">
        <f>IF(Tabla2[[#This Row],[SERIE ]]="22SD004C","BODEGA",IF(Tabla2[[#This Row],[SERIE ]]="21DS000T","CASA MATRIZ","SUCURSAL"))</f>
        <v>SUCURSAL</v>
      </c>
    </row>
    <row r="1148" spans="1:20" ht="15.75" hidden="1" thickBot="1" x14ac:dyDescent="0.3">
      <c r="A1148" s="33" t="s">
        <v>8789</v>
      </c>
      <c r="B1148" s="38" t="s">
        <v>10857</v>
      </c>
      <c r="C1148" s="2" t="s">
        <v>1</v>
      </c>
      <c r="D1148" s="2" t="s">
        <v>0</v>
      </c>
      <c r="E1148" s="2" t="s">
        <v>9791</v>
      </c>
      <c r="F1148" s="2" t="s">
        <v>9792</v>
      </c>
      <c r="G1148" s="32">
        <v>3554</v>
      </c>
      <c r="H1148" s="36">
        <v>3554</v>
      </c>
      <c r="I1148" s="37" t="s">
        <v>9961</v>
      </c>
      <c r="J1148" s="31" t="s">
        <v>9944</v>
      </c>
      <c r="K1148" s="2">
        <v>0</v>
      </c>
      <c r="L1148" s="2">
        <v>0</v>
      </c>
      <c r="M1148" s="31">
        <v>19.96</v>
      </c>
      <c r="N1148" s="2">
        <v>2.5948000000000002</v>
      </c>
      <c r="O1148" s="2">
        <v>0</v>
      </c>
      <c r="P1148" s="2">
        <v>0</v>
      </c>
      <c r="Q1148" s="31">
        <v>22.5548</v>
      </c>
      <c r="S1148" s="2" t="s">
        <v>1</v>
      </c>
      <c r="T1148" t="str">
        <f>IF(Tabla2[[#This Row],[SERIE ]]="22SD004C","BODEGA",IF(Tabla2[[#This Row],[SERIE ]]="21DS000T","CASA MATRIZ","SUCURSAL"))</f>
        <v>SUCURSAL</v>
      </c>
    </row>
    <row r="1149" spans="1:20" ht="15.75" hidden="1" thickBot="1" x14ac:dyDescent="0.3">
      <c r="A1149" s="33" t="s">
        <v>8789</v>
      </c>
      <c r="B1149" s="38" t="s">
        <v>10857</v>
      </c>
      <c r="C1149" s="2" t="s">
        <v>1</v>
      </c>
      <c r="D1149" s="2" t="s">
        <v>0</v>
      </c>
      <c r="E1149" s="2" t="s">
        <v>9791</v>
      </c>
      <c r="F1149" s="2" t="s">
        <v>9792</v>
      </c>
      <c r="G1149" s="32">
        <v>3553</v>
      </c>
      <c r="H1149" s="36">
        <v>3553</v>
      </c>
      <c r="I1149" s="37" t="s">
        <v>10595</v>
      </c>
      <c r="J1149" s="31" t="s">
        <v>10801</v>
      </c>
      <c r="K1149" s="2">
        <v>0</v>
      </c>
      <c r="L1149" s="2">
        <v>0</v>
      </c>
      <c r="M1149" s="31">
        <v>12</v>
      </c>
      <c r="N1149" s="2">
        <v>1.56</v>
      </c>
      <c r="O1149" s="2">
        <v>0</v>
      </c>
      <c r="P1149" s="2">
        <v>0</v>
      </c>
      <c r="Q1149" s="31">
        <v>13.56</v>
      </c>
      <c r="S1149" s="2" t="s">
        <v>1</v>
      </c>
      <c r="T1149" t="str">
        <f>IF(Tabla2[[#This Row],[SERIE ]]="22SD004C","BODEGA",IF(Tabla2[[#This Row],[SERIE ]]="21DS000T","CASA MATRIZ","SUCURSAL"))</f>
        <v>SUCURSAL</v>
      </c>
    </row>
    <row r="1150" spans="1:20" ht="15.75" hidden="1" thickBot="1" x14ac:dyDescent="0.3">
      <c r="A1150" s="33" t="s">
        <v>8789</v>
      </c>
      <c r="B1150" s="38" t="s">
        <v>10857</v>
      </c>
      <c r="C1150" s="2" t="s">
        <v>1</v>
      </c>
      <c r="D1150" s="2" t="s">
        <v>0</v>
      </c>
      <c r="E1150" s="2" t="s">
        <v>9791</v>
      </c>
      <c r="F1150" s="2" t="s">
        <v>9792</v>
      </c>
      <c r="G1150" s="32">
        <v>3552</v>
      </c>
      <c r="H1150" s="36">
        <v>3552</v>
      </c>
      <c r="I1150" s="37" t="s">
        <v>9820</v>
      </c>
      <c r="J1150" s="31" t="s">
        <v>9821</v>
      </c>
      <c r="K1150" s="2">
        <v>0</v>
      </c>
      <c r="L1150" s="2">
        <v>0</v>
      </c>
      <c r="M1150" s="31">
        <v>7.74</v>
      </c>
      <c r="N1150" s="2">
        <v>1.0062</v>
      </c>
      <c r="O1150" s="2">
        <v>0</v>
      </c>
      <c r="P1150" s="2">
        <v>0</v>
      </c>
      <c r="Q1150" s="31">
        <v>8.7462</v>
      </c>
      <c r="S1150" s="2" t="s">
        <v>1</v>
      </c>
      <c r="T1150" t="str">
        <f>IF(Tabla2[[#This Row],[SERIE ]]="22SD004C","BODEGA",IF(Tabla2[[#This Row],[SERIE ]]="21DS000T","CASA MATRIZ","SUCURSAL"))</f>
        <v>SUCURSAL</v>
      </c>
    </row>
    <row r="1151" spans="1:20" ht="15.75" hidden="1" thickBot="1" x14ac:dyDescent="0.3">
      <c r="A1151" s="33" t="s">
        <v>8789</v>
      </c>
      <c r="B1151" s="38" t="s">
        <v>10857</v>
      </c>
      <c r="C1151" s="2" t="s">
        <v>1</v>
      </c>
      <c r="D1151" s="2" t="s">
        <v>0</v>
      </c>
      <c r="E1151" s="2" t="s">
        <v>9791</v>
      </c>
      <c r="F1151" s="2" t="s">
        <v>9792</v>
      </c>
      <c r="G1151" s="32">
        <v>3551</v>
      </c>
      <c r="H1151" s="36">
        <v>3551</v>
      </c>
      <c r="I1151" s="37" t="s">
        <v>9820</v>
      </c>
      <c r="J1151" s="31" t="s">
        <v>9821</v>
      </c>
      <c r="K1151" s="2">
        <v>0</v>
      </c>
      <c r="L1151" s="2">
        <v>0</v>
      </c>
      <c r="M1151" s="31">
        <v>14.16</v>
      </c>
      <c r="N1151" s="2">
        <v>1.8408</v>
      </c>
      <c r="O1151" s="2">
        <v>0</v>
      </c>
      <c r="P1151" s="2">
        <v>0</v>
      </c>
      <c r="Q1151" s="31">
        <v>16.000800000000002</v>
      </c>
      <c r="S1151" s="2" t="s">
        <v>1</v>
      </c>
      <c r="T1151" t="str">
        <f>IF(Tabla2[[#This Row],[SERIE ]]="22SD004C","BODEGA",IF(Tabla2[[#This Row],[SERIE ]]="21DS000T","CASA MATRIZ","SUCURSAL"))</f>
        <v>SUCURSAL</v>
      </c>
    </row>
    <row r="1152" spans="1:20" ht="15.75" hidden="1" thickBot="1" x14ac:dyDescent="0.3">
      <c r="A1152" s="33" t="s">
        <v>8789</v>
      </c>
      <c r="B1152" s="38" t="s">
        <v>10857</v>
      </c>
      <c r="C1152" s="2" t="s">
        <v>1</v>
      </c>
      <c r="D1152" s="2" t="s">
        <v>0</v>
      </c>
      <c r="E1152" s="2" t="s">
        <v>9791</v>
      </c>
      <c r="F1152" s="2" t="s">
        <v>9792</v>
      </c>
      <c r="G1152" s="32">
        <v>3550</v>
      </c>
      <c r="H1152" s="36">
        <v>3550</v>
      </c>
      <c r="I1152" s="37" t="s">
        <v>7473</v>
      </c>
      <c r="J1152" s="31" t="s">
        <v>7472</v>
      </c>
      <c r="K1152" s="2">
        <v>0</v>
      </c>
      <c r="L1152" s="2">
        <v>0</v>
      </c>
      <c r="M1152" s="31">
        <v>0</v>
      </c>
      <c r="N1152" s="2">
        <v>0</v>
      </c>
      <c r="O1152" s="2">
        <v>0</v>
      </c>
      <c r="P1152" s="2">
        <v>0</v>
      </c>
      <c r="Q1152" s="31">
        <v>0</v>
      </c>
      <c r="S1152" s="2" t="s">
        <v>1</v>
      </c>
      <c r="T1152" t="str">
        <f>IF(Tabla2[[#This Row],[SERIE ]]="22SD004C","BODEGA",IF(Tabla2[[#This Row],[SERIE ]]="21DS000T","CASA MATRIZ","SUCURSAL"))</f>
        <v>SUCURSAL</v>
      </c>
    </row>
    <row r="1153" spans="1:20" ht="15.75" hidden="1" thickBot="1" x14ac:dyDescent="0.3">
      <c r="A1153" s="33" t="s">
        <v>8789</v>
      </c>
      <c r="B1153" s="38" t="s">
        <v>10857</v>
      </c>
      <c r="C1153" s="2" t="s">
        <v>1</v>
      </c>
      <c r="D1153" s="2" t="s">
        <v>0</v>
      </c>
      <c r="E1153" s="2" t="s">
        <v>9791</v>
      </c>
      <c r="F1153" s="2" t="s">
        <v>9792</v>
      </c>
      <c r="G1153" s="32">
        <v>3549</v>
      </c>
      <c r="H1153" s="36">
        <v>3549</v>
      </c>
      <c r="I1153" s="37" t="s">
        <v>10348</v>
      </c>
      <c r="J1153" s="31" t="s">
        <v>10349</v>
      </c>
      <c r="K1153" s="2">
        <v>0</v>
      </c>
      <c r="L1153" s="2">
        <v>0</v>
      </c>
      <c r="M1153" s="31">
        <v>45</v>
      </c>
      <c r="N1153" s="2">
        <v>5.8500000000000005</v>
      </c>
      <c r="O1153" s="2">
        <v>0</v>
      </c>
      <c r="P1153" s="2">
        <v>0</v>
      </c>
      <c r="Q1153" s="31">
        <v>50.85</v>
      </c>
      <c r="S1153" s="2" t="s">
        <v>1</v>
      </c>
      <c r="T1153" t="str">
        <f>IF(Tabla2[[#This Row],[SERIE ]]="22SD004C","BODEGA",IF(Tabla2[[#This Row],[SERIE ]]="21DS000T","CASA MATRIZ","SUCURSAL"))</f>
        <v>SUCURSAL</v>
      </c>
    </row>
    <row r="1154" spans="1:20" ht="15.75" hidden="1" thickBot="1" x14ac:dyDescent="0.3">
      <c r="A1154" s="33" t="s">
        <v>8789</v>
      </c>
      <c r="B1154" s="38" t="s">
        <v>10857</v>
      </c>
      <c r="C1154" s="2" t="s">
        <v>1</v>
      </c>
      <c r="D1154" s="2" t="s">
        <v>0</v>
      </c>
      <c r="E1154" s="2" t="s">
        <v>9791</v>
      </c>
      <c r="F1154" s="2" t="s">
        <v>9792</v>
      </c>
      <c r="G1154" s="32">
        <v>3548</v>
      </c>
      <c r="H1154" s="36">
        <v>3548</v>
      </c>
      <c r="I1154" s="37" t="s">
        <v>10344</v>
      </c>
      <c r="J1154" s="31" t="s">
        <v>10345</v>
      </c>
      <c r="K1154" s="2">
        <v>0</v>
      </c>
      <c r="L1154" s="2">
        <v>0</v>
      </c>
      <c r="M1154" s="31">
        <v>8.1</v>
      </c>
      <c r="N1154" s="2">
        <v>1.0529999999999999</v>
      </c>
      <c r="O1154" s="2">
        <v>0</v>
      </c>
      <c r="P1154" s="2">
        <v>0</v>
      </c>
      <c r="Q1154" s="31">
        <v>9.1529999999999987</v>
      </c>
      <c r="S1154" s="2" t="s">
        <v>1</v>
      </c>
      <c r="T1154" t="str">
        <f>IF(Tabla2[[#This Row],[SERIE ]]="22SD004C","BODEGA",IF(Tabla2[[#This Row],[SERIE ]]="21DS000T","CASA MATRIZ","SUCURSAL"))</f>
        <v>SUCURSAL</v>
      </c>
    </row>
    <row r="1155" spans="1:20" ht="15.75" hidden="1" thickBot="1" x14ac:dyDescent="0.3">
      <c r="A1155" s="33" t="s">
        <v>8789</v>
      </c>
      <c r="B1155" s="38" t="s">
        <v>10857</v>
      </c>
      <c r="C1155" s="2" t="s">
        <v>1</v>
      </c>
      <c r="D1155" s="2" t="s">
        <v>0</v>
      </c>
      <c r="E1155" s="2" t="s">
        <v>9791</v>
      </c>
      <c r="F1155" s="2" t="s">
        <v>9792</v>
      </c>
      <c r="G1155" s="32">
        <v>3547</v>
      </c>
      <c r="H1155" s="36">
        <v>3547</v>
      </c>
      <c r="I1155" s="37" t="s">
        <v>10344</v>
      </c>
      <c r="J1155" s="31" t="s">
        <v>10345</v>
      </c>
      <c r="K1155" s="2">
        <v>0</v>
      </c>
      <c r="L1155" s="2">
        <v>0</v>
      </c>
      <c r="M1155" s="31">
        <v>525</v>
      </c>
      <c r="N1155" s="2">
        <v>68.25</v>
      </c>
      <c r="O1155" s="2">
        <v>0</v>
      </c>
      <c r="P1155" s="2">
        <v>0</v>
      </c>
      <c r="Q1155" s="31">
        <v>593.25</v>
      </c>
      <c r="S1155" s="2" t="s">
        <v>1</v>
      </c>
      <c r="T1155" t="str">
        <f>IF(Tabla2[[#This Row],[SERIE ]]="22SD004C","BODEGA",IF(Tabla2[[#This Row],[SERIE ]]="21DS000T","CASA MATRIZ","SUCURSAL"))</f>
        <v>SUCURSAL</v>
      </c>
    </row>
    <row r="1156" spans="1:20" ht="15.75" hidden="1" thickBot="1" x14ac:dyDescent="0.3">
      <c r="A1156" s="33" t="s">
        <v>8789</v>
      </c>
      <c r="B1156" s="38" t="s">
        <v>10857</v>
      </c>
      <c r="C1156" s="2" t="s">
        <v>1</v>
      </c>
      <c r="D1156" s="2" t="s">
        <v>0</v>
      </c>
      <c r="E1156" s="2" t="s">
        <v>9791</v>
      </c>
      <c r="F1156" s="2" t="s">
        <v>9792</v>
      </c>
      <c r="G1156" s="32">
        <v>3546</v>
      </c>
      <c r="H1156" s="36">
        <v>3546</v>
      </c>
      <c r="I1156" s="37" t="s">
        <v>10344</v>
      </c>
      <c r="J1156" s="31" t="s">
        <v>10345</v>
      </c>
      <c r="K1156" s="2">
        <v>0</v>
      </c>
      <c r="L1156" s="2">
        <v>0</v>
      </c>
      <c r="M1156" s="31">
        <v>12.39</v>
      </c>
      <c r="N1156" s="2">
        <v>1.6107</v>
      </c>
      <c r="O1156" s="2">
        <v>0</v>
      </c>
      <c r="P1156" s="2">
        <v>0</v>
      </c>
      <c r="Q1156" s="31">
        <v>14.0007</v>
      </c>
      <c r="S1156" s="2" t="s">
        <v>1</v>
      </c>
      <c r="T1156" t="str">
        <f>IF(Tabla2[[#This Row],[SERIE ]]="22SD004C","BODEGA",IF(Tabla2[[#This Row],[SERIE ]]="21DS000T","CASA MATRIZ","SUCURSAL"))</f>
        <v>SUCURSAL</v>
      </c>
    </row>
    <row r="1157" spans="1:20" ht="15.75" hidden="1" thickBot="1" x14ac:dyDescent="0.3">
      <c r="A1157" s="33" t="s">
        <v>8789</v>
      </c>
      <c r="B1157" s="38" t="s">
        <v>10857</v>
      </c>
      <c r="C1157" s="2" t="s">
        <v>1</v>
      </c>
      <c r="D1157" s="2" t="s">
        <v>0</v>
      </c>
      <c r="E1157" s="2" t="s">
        <v>9791</v>
      </c>
      <c r="F1157" s="2" t="s">
        <v>9792</v>
      </c>
      <c r="G1157" s="32">
        <v>3545</v>
      </c>
      <c r="H1157" s="36">
        <v>3545</v>
      </c>
      <c r="I1157" s="37" t="s">
        <v>10344</v>
      </c>
      <c r="J1157" s="31" t="s">
        <v>10345</v>
      </c>
      <c r="K1157" s="2">
        <v>0</v>
      </c>
      <c r="L1157" s="2">
        <v>0</v>
      </c>
      <c r="M1157" s="31">
        <v>20.58</v>
      </c>
      <c r="N1157" s="2">
        <v>2.6753999999999998</v>
      </c>
      <c r="O1157" s="2">
        <v>0</v>
      </c>
      <c r="P1157" s="2">
        <v>0</v>
      </c>
      <c r="Q1157" s="31">
        <v>23.255399999999998</v>
      </c>
      <c r="S1157" s="2" t="s">
        <v>1</v>
      </c>
      <c r="T1157" t="str">
        <f>IF(Tabla2[[#This Row],[SERIE ]]="22SD004C","BODEGA",IF(Tabla2[[#This Row],[SERIE ]]="21DS000T","CASA MATRIZ","SUCURSAL"))</f>
        <v>SUCURSAL</v>
      </c>
    </row>
    <row r="1158" spans="1:20" ht="15.75" hidden="1" thickBot="1" x14ac:dyDescent="0.3">
      <c r="A1158" s="33" t="s">
        <v>8789</v>
      </c>
      <c r="B1158" s="38" t="s">
        <v>10857</v>
      </c>
      <c r="C1158" s="2" t="s">
        <v>1</v>
      </c>
      <c r="D1158" s="2" t="s">
        <v>0</v>
      </c>
      <c r="E1158" s="2" t="s">
        <v>9791</v>
      </c>
      <c r="F1158" s="2" t="s">
        <v>9792</v>
      </c>
      <c r="G1158" s="32">
        <v>3544</v>
      </c>
      <c r="H1158" s="36">
        <v>3544</v>
      </c>
      <c r="I1158" s="37" t="s">
        <v>10344</v>
      </c>
      <c r="J1158" s="31" t="s">
        <v>10345</v>
      </c>
      <c r="K1158" s="2">
        <v>0</v>
      </c>
      <c r="L1158" s="2">
        <v>0</v>
      </c>
      <c r="M1158" s="31">
        <v>18</v>
      </c>
      <c r="N1158" s="2">
        <v>2.34</v>
      </c>
      <c r="O1158" s="2">
        <v>0</v>
      </c>
      <c r="P1158" s="2">
        <v>0</v>
      </c>
      <c r="Q1158" s="31">
        <v>20.34</v>
      </c>
      <c r="S1158" s="2" t="s">
        <v>1</v>
      </c>
      <c r="T1158" t="str">
        <f>IF(Tabla2[[#This Row],[SERIE ]]="22SD004C","BODEGA",IF(Tabla2[[#This Row],[SERIE ]]="21DS000T","CASA MATRIZ","SUCURSAL"))</f>
        <v>SUCURSAL</v>
      </c>
    </row>
    <row r="1159" spans="1:20" ht="15.75" hidden="1" thickBot="1" x14ac:dyDescent="0.3">
      <c r="A1159" s="33" t="s">
        <v>8789</v>
      </c>
      <c r="B1159" s="38" t="s">
        <v>10856</v>
      </c>
      <c r="C1159" s="2" t="s">
        <v>1</v>
      </c>
      <c r="D1159" s="2" t="s">
        <v>0</v>
      </c>
      <c r="E1159" s="2" t="s">
        <v>9791</v>
      </c>
      <c r="F1159" s="2" t="s">
        <v>9792</v>
      </c>
      <c r="G1159" s="32">
        <v>3543</v>
      </c>
      <c r="H1159" s="36">
        <v>3543</v>
      </c>
      <c r="I1159" s="37" t="s">
        <v>46</v>
      </c>
      <c r="J1159" s="31" t="s">
        <v>6010</v>
      </c>
      <c r="K1159" s="2">
        <v>0</v>
      </c>
      <c r="L1159" s="2">
        <v>0</v>
      </c>
      <c r="M1159" s="31">
        <v>35.4</v>
      </c>
      <c r="N1159" s="2">
        <v>4.6020000000000003</v>
      </c>
      <c r="O1159" s="2">
        <v>0</v>
      </c>
      <c r="P1159" s="2">
        <v>0</v>
      </c>
      <c r="Q1159" s="31">
        <v>40.001999999999995</v>
      </c>
      <c r="S1159" s="2" t="s">
        <v>1</v>
      </c>
      <c r="T1159" t="str">
        <f>IF(Tabla2[[#This Row],[SERIE ]]="22SD004C","BODEGA",IF(Tabla2[[#This Row],[SERIE ]]="21DS000T","CASA MATRIZ","SUCURSAL"))</f>
        <v>SUCURSAL</v>
      </c>
    </row>
    <row r="1160" spans="1:20" ht="15.75" hidden="1" thickBot="1" x14ac:dyDescent="0.3">
      <c r="A1160" s="33" t="s">
        <v>8789</v>
      </c>
      <c r="B1160" s="38" t="s">
        <v>10856</v>
      </c>
      <c r="C1160" s="2" t="s">
        <v>1</v>
      </c>
      <c r="D1160" s="2" t="s">
        <v>0</v>
      </c>
      <c r="E1160" s="2" t="s">
        <v>9791</v>
      </c>
      <c r="F1160" s="2" t="s">
        <v>9792</v>
      </c>
      <c r="G1160" s="32">
        <v>3542</v>
      </c>
      <c r="H1160" s="36">
        <v>3542</v>
      </c>
      <c r="I1160" s="37" t="s">
        <v>33</v>
      </c>
      <c r="J1160" s="31" t="s">
        <v>4989</v>
      </c>
      <c r="K1160" s="2">
        <v>0</v>
      </c>
      <c r="L1160" s="2">
        <v>0</v>
      </c>
      <c r="M1160" s="31">
        <v>80</v>
      </c>
      <c r="N1160" s="2">
        <v>10.4</v>
      </c>
      <c r="O1160" s="2">
        <v>0</v>
      </c>
      <c r="P1160" s="2">
        <v>0</v>
      </c>
      <c r="Q1160" s="31">
        <v>90.4</v>
      </c>
      <c r="S1160" s="2" t="s">
        <v>1</v>
      </c>
      <c r="T1160" t="str">
        <f>IF(Tabla2[[#This Row],[SERIE ]]="22SD004C","BODEGA",IF(Tabla2[[#This Row],[SERIE ]]="21DS000T","CASA MATRIZ","SUCURSAL"))</f>
        <v>SUCURSAL</v>
      </c>
    </row>
    <row r="1161" spans="1:20" ht="15.75" hidden="1" thickBot="1" x14ac:dyDescent="0.3">
      <c r="A1161" s="33" t="s">
        <v>8789</v>
      </c>
      <c r="B1161" s="38" t="s">
        <v>10856</v>
      </c>
      <c r="C1161" s="2" t="s">
        <v>1</v>
      </c>
      <c r="D1161" s="2" t="s">
        <v>0</v>
      </c>
      <c r="E1161" s="2" t="s">
        <v>9791</v>
      </c>
      <c r="F1161" s="2" t="s">
        <v>9792</v>
      </c>
      <c r="G1161" s="32">
        <v>3541</v>
      </c>
      <c r="H1161" s="36">
        <v>3541</v>
      </c>
      <c r="I1161" s="37" t="s">
        <v>46</v>
      </c>
      <c r="J1161" s="31" t="s">
        <v>6010</v>
      </c>
      <c r="K1161" s="2">
        <v>0</v>
      </c>
      <c r="L1161" s="2">
        <v>0</v>
      </c>
      <c r="M1161" s="31">
        <v>35</v>
      </c>
      <c r="N1161" s="2">
        <v>4.55</v>
      </c>
      <c r="O1161" s="2">
        <v>0</v>
      </c>
      <c r="P1161" s="2">
        <v>0</v>
      </c>
      <c r="Q1161" s="31">
        <v>39.549999999999997</v>
      </c>
      <c r="S1161" s="2" t="s">
        <v>1</v>
      </c>
      <c r="T1161" t="str">
        <f>IF(Tabla2[[#This Row],[SERIE ]]="22SD004C","BODEGA",IF(Tabla2[[#This Row],[SERIE ]]="21DS000T","CASA MATRIZ","SUCURSAL"))</f>
        <v>SUCURSAL</v>
      </c>
    </row>
    <row r="1162" spans="1:20" ht="15.75" hidden="1" thickBot="1" x14ac:dyDescent="0.3">
      <c r="A1162" s="33" t="s">
        <v>8789</v>
      </c>
      <c r="B1162" s="38" t="s">
        <v>10856</v>
      </c>
      <c r="C1162" s="2" t="s">
        <v>1</v>
      </c>
      <c r="D1162" s="2" t="s">
        <v>0</v>
      </c>
      <c r="E1162" s="2" t="s">
        <v>9791</v>
      </c>
      <c r="F1162" s="2" t="s">
        <v>9792</v>
      </c>
      <c r="G1162" s="32">
        <v>3540</v>
      </c>
      <c r="H1162" s="36">
        <v>3540</v>
      </c>
      <c r="I1162" s="37" t="s">
        <v>9814</v>
      </c>
      <c r="J1162" s="31" t="s">
        <v>9815</v>
      </c>
      <c r="K1162" s="2">
        <v>0</v>
      </c>
      <c r="L1162" s="2">
        <v>0</v>
      </c>
      <c r="M1162" s="31">
        <v>13.05</v>
      </c>
      <c r="N1162" s="2">
        <v>1.6965000000000001</v>
      </c>
      <c r="O1162" s="2">
        <v>0</v>
      </c>
      <c r="P1162" s="2">
        <v>0</v>
      </c>
      <c r="Q1162" s="31">
        <v>14.746500000000001</v>
      </c>
      <c r="S1162" s="2" t="s">
        <v>1</v>
      </c>
      <c r="T1162" t="str">
        <f>IF(Tabla2[[#This Row],[SERIE ]]="22SD004C","BODEGA",IF(Tabla2[[#This Row],[SERIE ]]="21DS000T","CASA MATRIZ","SUCURSAL"))</f>
        <v>SUCURSAL</v>
      </c>
    </row>
    <row r="1163" spans="1:20" ht="15.75" hidden="1" thickBot="1" x14ac:dyDescent="0.3">
      <c r="A1163" s="33" t="s">
        <v>8789</v>
      </c>
      <c r="B1163" s="38" t="s">
        <v>10856</v>
      </c>
      <c r="C1163" s="2" t="s">
        <v>1</v>
      </c>
      <c r="D1163" s="2" t="s">
        <v>0</v>
      </c>
      <c r="E1163" s="2" t="s">
        <v>9791</v>
      </c>
      <c r="F1163" s="2" t="s">
        <v>9792</v>
      </c>
      <c r="G1163" s="32">
        <v>3539</v>
      </c>
      <c r="H1163" s="36">
        <v>3539</v>
      </c>
      <c r="I1163" s="37" t="s">
        <v>9814</v>
      </c>
      <c r="J1163" s="31" t="s">
        <v>9815</v>
      </c>
      <c r="K1163" s="2">
        <v>0</v>
      </c>
      <c r="L1163" s="2">
        <v>0</v>
      </c>
      <c r="M1163" s="31">
        <v>3</v>
      </c>
      <c r="N1163" s="2">
        <v>0.39</v>
      </c>
      <c r="O1163" s="2">
        <v>0</v>
      </c>
      <c r="P1163" s="2">
        <v>0</v>
      </c>
      <c r="Q1163" s="31">
        <v>3.39</v>
      </c>
      <c r="S1163" s="2" t="s">
        <v>1</v>
      </c>
      <c r="T1163" t="str">
        <f>IF(Tabla2[[#This Row],[SERIE ]]="22SD004C","BODEGA",IF(Tabla2[[#This Row],[SERIE ]]="21DS000T","CASA MATRIZ","SUCURSAL"))</f>
        <v>SUCURSAL</v>
      </c>
    </row>
    <row r="1164" spans="1:20" ht="15.75" hidden="1" thickBot="1" x14ac:dyDescent="0.3">
      <c r="A1164" s="33" t="s">
        <v>8789</v>
      </c>
      <c r="B1164" s="38" t="s">
        <v>10856</v>
      </c>
      <c r="C1164" s="2" t="s">
        <v>1</v>
      </c>
      <c r="D1164" s="2" t="s">
        <v>0</v>
      </c>
      <c r="E1164" s="2" t="s">
        <v>9791</v>
      </c>
      <c r="F1164" s="2" t="s">
        <v>9792</v>
      </c>
      <c r="G1164" s="32">
        <v>3538</v>
      </c>
      <c r="H1164" s="36">
        <v>3538</v>
      </c>
      <c r="I1164" s="37" t="s">
        <v>46</v>
      </c>
      <c r="J1164" s="31" t="s">
        <v>6010</v>
      </c>
      <c r="K1164" s="2">
        <v>0</v>
      </c>
      <c r="L1164" s="2">
        <v>0</v>
      </c>
      <c r="M1164" s="31">
        <v>600</v>
      </c>
      <c r="N1164" s="2">
        <v>78</v>
      </c>
      <c r="O1164" s="2">
        <v>0</v>
      </c>
      <c r="P1164" s="2">
        <v>0</v>
      </c>
      <c r="Q1164" s="31">
        <v>678</v>
      </c>
      <c r="S1164" s="2" t="s">
        <v>1</v>
      </c>
      <c r="T1164" t="str">
        <f>IF(Tabla2[[#This Row],[SERIE ]]="22SD004C","BODEGA",IF(Tabla2[[#This Row],[SERIE ]]="21DS000T","CASA MATRIZ","SUCURSAL"))</f>
        <v>SUCURSAL</v>
      </c>
    </row>
    <row r="1165" spans="1:20" ht="15.75" hidden="1" thickBot="1" x14ac:dyDescent="0.3">
      <c r="A1165" s="33" t="s">
        <v>8789</v>
      </c>
      <c r="B1165" s="38" t="s">
        <v>10856</v>
      </c>
      <c r="C1165" s="2" t="s">
        <v>1</v>
      </c>
      <c r="D1165" s="2" t="s">
        <v>0</v>
      </c>
      <c r="E1165" s="2" t="s">
        <v>9791</v>
      </c>
      <c r="F1165" s="2" t="s">
        <v>9792</v>
      </c>
      <c r="G1165" s="32">
        <v>3537</v>
      </c>
      <c r="H1165" s="36">
        <v>3537</v>
      </c>
      <c r="I1165" s="37" t="s">
        <v>9809</v>
      </c>
      <c r="J1165" s="31" t="s">
        <v>9810</v>
      </c>
      <c r="K1165" s="2">
        <v>0</v>
      </c>
      <c r="L1165" s="2">
        <v>0</v>
      </c>
      <c r="M1165" s="31">
        <v>125</v>
      </c>
      <c r="N1165" s="2">
        <v>16.25</v>
      </c>
      <c r="O1165" s="2">
        <v>0</v>
      </c>
      <c r="P1165" s="2">
        <v>0</v>
      </c>
      <c r="Q1165" s="31">
        <v>141.25</v>
      </c>
      <c r="S1165" s="2" t="s">
        <v>1</v>
      </c>
      <c r="T1165" t="str">
        <f>IF(Tabla2[[#This Row],[SERIE ]]="22SD004C","BODEGA",IF(Tabla2[[#This Row],[SERIE ]]="21DS000T","CASA MATRIZ","SUCURSAL"))</f>
        <v>SUCURSAL</v>
      </c>
    </row>
    <row r="1166" spans="1:20" ht="15.75" hidden="1" thickBot="1" x14ac:dyDescent="0.3">
      <c r="A1166" s="33" t="s">
        <v>8789</v>
      </c>
      <c r="B1166" s="38" t="s">
        <v>10856</v>
      </c>
      <c r="C1166" s="2" t="s">
        <v>1</v>
      </c>
      <c r="D1166" s="2" t="s">
        <v>0</v>
      </c>
      <c r="E1166" s="2" t="s">
        <v>9791</v>
      </c>
      <c r="F1166" s="2" t="s">
        <v>9792</v>
      </c>
      <c r="G1166" s="32">
        <v>3536</v>
      </c>
      <c r="H1166" s="36">
        <v>3536</v>
      </c>
      <c r="I1166" s="37" t="s">
        <v>7473</v>
      </c>
      <c r="J1166" s="31" t="s">
        <v>7472</v>
      </c>
      <c r="K1166" s="2">
        <v>0</v>
      </c>
      <c r="L1166" s="2">
        <v>0</v>
      </c>
      <c r="M1166" s="31">
        <v>0</v>
      </c>
      <c r="N1166" s="2">
        <v>0</v>
      </c>
      <c r="O1166" s="2">
        <v>0</v>
      </c>
      <c r="P1166" s="2">
        <v>0</v>
      </c>
      <c r="Q1166" s="31">
        <v>0</v>
      </c>
      <c r="S1166" s="2" t="s">
        <v>1</v>
      </c>
      <c r="T1166" t="str">
        <f>IF(Tabla2[[#This Row],[SERIE ]]="22SD004C","BODEGA",IF(Tabla2[[#This Row],[SERIE ]]="21DS000T","CASA MATRIZ","SUCURSAL"))</f>
        <v>SUCURSAL</v>
      </c>
    </row>
    <row r="1167" spans="1:20" ht="15.75" hidden="1" thickBot="1" x14ac:dyDescent="0.3">
      <c r="A1167" s="33" t="s">
        <v>8789</v>
      </c>
      <c r="B1167" s="38" t="s">
        <v>10856</v>
      </c>
      <c r="C1167" s="2" t="s">
        <v>1</v>
      </c>
      <c r="D1167" s="2" t="s">
        <v>0</v>
      </c>
      <c r="E1167" s="2" t="s">
        <v>9791</v>
      </c>
      <c r="F1167" s="2" t="s">
        <v>9792</v>
      </c>
      <c r="G1167" s="32">
        <v>3535</v>
      </c>
      <c r="H1167" s="36">
        <v>3535</v>
      </c>
      <c r="I1167" s="37" t="s">
        <v>46</v>
      </c>
      <c r="J1167" s="31" t="s">
        <v>6010</v>
      </c>
      <c r="K1167" s="2">
        <v>0</v>
      </c>
      <c r="L1167" s="2">
        <v>0</v>
      </c>
      <c r="M1167" s="31">
        <v>150</v>
      </c>
      <c r="N1167" s="2">
        <v>19.5</v>
      </c>
      <c r="O1167" s="2">
        <v>0</v>
      </c>
      <c r="P1167" s="2">
        <v>0</v>
      </c>
      <c r="Q1167" s="31">
        <v>169.5</v>
      </c>
      <c r="S1167" s="2" t="s">
        <v>1</v>
      </c>
      <c r="T1167" t="str">
        <f>IF(Tabla2[[#This Row],[SERIE ]]="22SD004C","BODEGA",IF(Tabla2[[#This Row],[SERIE ]]="21DS000T","CASA MATRIZ","SUCURSAL"))</f>
        <v>SUCURSAL</v>
      </c>
    </row>
    <row r="1168" spans="1:20" ht="15.75" hidden="1" thickBot="1" x14ac:dyDescent="0.3">
      <c r="A1168" s="33" t="s">
        <v>8789</v>
      </c>
      <c r="B1168" s="38" t="s">
        <v>10856</v>
      </c>
      <c r="C1168" s="2" t="s">
        <v>1</v>
      </c>
      <c r="D1168" s="2" t="s">
        <v>0</v>
      </c>
      <c r="E1168" s="2" t="s">
        <v>9791</v>
      </c>
      <c r="F1168" s="2" t="s">
        <v>9792</v>
      </c>
      <c r="G1168" s="32">
        <v>3534</v>
      </c>
      <c r="H1168" s="36">
        <v>3534</v>
      </c>
      <c r="I1168" s="37" t="s">
        <v>5768</v>
      </c>
      <c r="J1168" s="31" t="s">
        <v>5769</v>
      </c>
      <c r="K1168" s="2">
        <v>0</v>
      </c>
      <c r="L1168" s="2">
        <v>0</v>
      </c>
      <c r="M1168" s="31">
        <v>12.25</v>
      </c>
      <c r="N1168" s="2">
        <v>1.5925</v>
      </c>
      <c r="O1168" s="2">
        <v>0</v>
      </c>
      <c r="P1168" s="2">
        <v>0</v>
      </c>
      <c r="Q1168" s="31">
        <v>13.842499999999999</v>
      </c>
      <c r="S1168" s="2" t="s">
        <v>1</v>
      </c>
      <c r="T1168" t="str">
        <f>IF(Tabla2[[#This Row],[SERIE ]]="22SD004C","BODEGA",IF(Tabla2[[#This Row],[SERIE ]]="21DS000T","CASA MATRIZ","SUCURSAL"))</f>
        <v>SUCURSAL</v>
      </c>
    </row>
    <row r="1169" spans="1:20" ht="15.75" hidden="1" thickBot="1" x14ac:dyDescent="0.3">
      <c r="A1169" s="33" t="s">
        <v>8789</v>
      </c>
      <c r="B1169" s="38" t="s">
        <v>10856</v>
      </c>
      <c r="C1169" s="2" t="s">
        <v>1</v>
      </c>
      <c r="D1169" s="2" t="s">
        <v>0</v>
      </c>
      <c r="E1169" s="2" t="s">
        <v>9791</v>
      </c>
      <c r="F1169" s="2" t="s">
        <v>9792</v>
      </c>
      <c r="G1169" s="32">
        <v>3533</v>
      </c>
      <c r="H1169" s="36">
        <v>3533</v>
      </c>
      <c r="I1169" s="37" t="s">
        <v>42</v>
      </c>
      <c r="J1169" s="31" t="s">
        <v>3310</v>
      </c>
      <c r="K1169" s="2">
        <v>0</v>
      </c>
      <c r="L1169" s="2">
        <v>0</v>
      </c>
      <c r="M1169" s="31">
        <v>75</v>
      </c>
      <c r="N1169" s="2">
        <v>9.75</v>
      </c>
      <c r="O1169" s="2">
        <v>0</v>
      </c>
      <c r="P1169" s="2">
        <v>0</v>
      </c>
      <c r="Q1169" s="31">
        <v>84.75</v>
      </c>
      <c r="S1169" s="2" t="s">
        <v>1</v>
      </c>
      <c r="T1169" t="str">
        <f>IF(Tabla2[[#This Row],[SERIE ]]="22SD004C","BODEGA",IF(Tabla2[[#This Row],[SERIE ]]="21DS000T","CASA MATRIZ","SUCURSAL"))</f>
        <v>SUCURSAL</v>
      </c>
    </row>
    <row r="1170" spans="1:20" ht="15.75" hidden="1" thickBot="1" x14ac:dyDescent="0.3">
      <c r="A1170" s="33" t="s">
        <v>8789</v>
      </c>
      <c r="B1170" s="38" t="s">
        <v>10856</v>
      </c>
      <c r="C1170" s="2" t="s">
        <v>1</v>
      </c>
      <c r="D1170" s="2" t="s">
        <v>0</v>
      </c>
      <c r="E1170" s="2" t="s">
        <v>9791</v>
      </c>
      <c r="F1170" s="2" t="s">
        <v>9792</v>
      </c>
      <c r="G1170" s="32">
        <v>3532</v>
      </c>
      <c r="H1170" s="36">
        <v>3532</v>
      </c>
      <c r="I1170" s="37" t="s">
        <v>42</v>
      </c>
      <c r="J1170" s="31" t="s">
        <v>3310</v>
      </c>
      <c r="K1170" s="2">
        <v>0</v>
      </c>
      <c r="L1170" s="2">
        <v>0</v>
      </c>
      <c r="M1170" s="31">
        <v>75</v>
      </c>
      <c r="N1170" s="2">
        <v>9.75</v>
      </c>
      <c r="O1170" s="2">
        <v>0</v>
      </c>
      <c r="P1170" s="2">
        <v>0</v>
      </c>
      <c r="Q1170" s="31">
        <v>84.75</v>
      </c>
      <c r="S1170" s="2" t="s">
        <v>1</v>
      </c>
      <c r="T1170" t="str">
        <f>IF(Tabla2[[#This Row],[SERIE ]]="22SD004C","BODEGA",IF(Tabla2[[#This Row],[SERIE ]]="21DS000T","CASA MATRIZ","SUCURSAL"))</f>
        <v>SUCURSAL</v>
      </c>
    </row>
    <row r="1171" spans="1:20" ht="15.75" hidden="1" thickBot="1" x14ac:dyDescent="0.3">
      <c r="A1171" s="33" t="s">
        <v>8789</v>
      </c>
      <c r="B1171" s="38" t="s">
        <v>10856</v>
      </c>
      <c r="C1171" s="2" t="s">
        <v>1</v>
      </c>
      <c r="D1171" s="2" t="s">
        <v>0</v>
      </c>
      <c r="E1171" s="2" t="s">
        <v>9791</v>
      </c>
      <c r="F1171" s="2" t="s">
        <v>9792</v>
      </c>
      <c r="G1171" s="32">
        <v>3531</v>
      </c>
      <c r="H1171" s="36">
        <v>3531</v>
      </c>
      <c r="I1171" s="37" t="s">
        <v>4961</v>
      </c>
      <c r="J1171" s="31" t="s">
        <v>4962</v>
      </c>
      <c r="K1171" s="2">
        <v>0</v>
      </c>
      <c r="L1171" s="2">
        <v>0</v>
      </c>
      <c r="M1171" s="31">
        <v>415</v>
      </c>
      <c r="N1171" s="2">
        <v>53.95</v>
      </c>
      <c r="O1171" s="2">
        <v>0</v>
      </c>
      <c r="P1171" s="2">
        <v>0</v>
      </c>
      <c r="Q1171" s="31">
        <v>468.95</v>
      </c>
      <c r="S1171" s="2" t="s">
        <v>1</v>
      </c>
      <c r="T1171" t="str">
        <f>IF(Tabla2[[#This Row],[SERIE ]]="22SD004C","BODEGA",IF(Tabla2[[#This Row],[SERIE ]]="21DS000T","CASA MATRIZ","SUCURSAL"))</f>
        <v>SUCURSAL</v>
      </c>
    </row>
    <row r="1172" spans="1:20" ht="15.75" hidden="1" thickBot="1" x14ac:dyDescent="0.3">
      <c r="A1172" s="33" t="s">
        <v>8789</v>
      </c>
      <c r="B1172" s="38" t="s">
        <v>10856</v>
      </c>
      <c r="C1172" s="2" t="s">
        <v>1</v>
      </c>
      <c r="D1172" s="2" t="s">
        <v>0</v>
      </c>
      <c r="E1172" s="2" t="s">
        <v>9791</v>
      </c>
      <c r="F1172" s="2" t="s">
        <v>9792</v>
      </c>
      <c r="G1172" s="32">
        <v>3530</v>
      </c>
      <c r="H1172" s="36">
        <v>3530</v>
      </c>
      <c r="I1172" s="37" t="s">
        <v>9809</v>
      </c>
      <c r="J1172" s="31" t="s">
        <v>9810</v>
      </c>
      <c r="K1172" s="2">
        <v>0</v>
      </c>
      <c r="L1172" s="2">
        <v>0</v>
      </c>
      <c r="M1172" s="31">
        <v>245</v>
      </c>
      <c r="N1172" s="2">
        <v>31.85</v>
      </c>
      <c r="O1172" s="2">
        <v>0</v>
      </c>
      <c r="P1172" s="2">
        <v>0</v>
      </c>
      <c r="Q1172" s="31">
        <v>276.85000000000002</v>
      </c>
      <c r="S1172" s="2" t="s">
        <v>1</v>
      </c>
      <c r="T1172" t="str">
        <f>IF(Tabla2[[#This Row],[SERIE ]]="22SD004C","BODEGA",IF(Tabla2[[#This Row],[SERIE ]]="21DS000T","CASA MATRIZ","SUCURSAL"))</f>
        <v>SUCURSAL</v>
      </c>
    </row>
    <row r="1173" spans="1:20" ht="15.75" hidden="1" thickBot="1" x14ac:dyDescent="0.3">
      <c r="A1173" s="33" t="s">
        <v>8789</v>
      </c>
      <c r="B1173" s="38" t="s">
        <v>10878</v>
      </c>
      <c r="C1173" s="2" t="s">
        <v>1</v>
      </c>
      <c r="D1173" s="2" t="s">
        <v>0</v>
      </c>
      <c r="E1173" s="2" t="s">
        <v>9791</v>
      </c>
      <c r="F1173" s="2" t="s">
        <v>9792</v>
      </c>
      <c r="G1173" s="32">
        <v>3529</v>
      </c>
      <c r="H1173" s="36">
        <v>3529</v>
      </c>
      <c r="I1173" s="37" t="s">
        <v>10371</v>
      </c>
      <c r="J1173" s="31" t="s">
        <v>10372</v>
      </c>
      <c r="K1173" s="2">
        <v>0</v>
      </c>
      <c r="L1173" s="2">
        <v>0</v>
      </c>
      <c r="M1173" s="31">
        <v>484.89</v>
      </c>
      <c r="N1173" s="2">
        <v>63.035699999999999</v>
      </c>
      <c r="O1173" s="2">
        <v>0</v>
      </c>
      <c r="P1173" s="2">
        <v>0</v>
      </c>
      <c r="Q1173" s="31">
        <v>547.92570000000001</v>
      </c>
      <c r="S1173" s="2" t="s">
        <v>1</v>
      </c>
      <c r="T1173" t="str">
        <f>IF(Tabla2[[#This Row],[SERIE ]]="22SD004C","BODEGA",IF(Tabla2[[#This Row],[SERIE ]]="21DS000T","CASA MATRIZ","SUCURSAL"))</f>
        <v>SUCURSAL</v>
      </c>
    </row>
    <row r="1174" spans="1:20" ht="15.75" hidden="1" thickBot="1" x14ac:dyDescent="0.3">
      <c r="A1174" s="33" t="s">
        <v>8789</v>
      </c>
      <c r="B1174" s="38" t="s">
        <v>10855</v>
      </c>
      <c r="C1174" s="2" t="s">
        <v>1</v>
      </c>
      <c r="D1174" s="2" t="s">
        <v>0</v>
      </c>
      <c r="E1174" s="2" t="s">
        <v>9791</v>
      </c>
      <c r="F1174" s="2" t="s">
        <v>9792</v>
      </c>
      <c r="G1174" s="32">
        <v>3528</v>
      </c>
      <c r="H1174" s="36">
        <v>3528</v>
      </c>
      <c r="I1174" s="37" t="s">
        <v>10876</v>
      </c>
      <c r="J1174" s="31" t="s">
        <v>10877</v>
      </c>
      <c r="K1174" s="2">
        <v>0</v>
      </c>
      <c r="L1174" s="2">
        <v>0</v>
      </c>
      <c r="M1174" s="31">
        <v>30</v>
      </c>
      <c r="N1174" s="2">
        <v>3.9000000000000004</v>
      </c>
      <c r="O1174" s="2">
        <v>0</v>
      </c>
      <c r="P1174" s="2">
        <v>0</v>
      </c>
      <c r="Q1174" s="31">
        <v>33.9</v>
      </c>
      <c r="S1174" s="2" t="s">
        <v>1</v>
      </c>
      <c r="T1174" t="str">
        <f>IF(Tabla2[[#This Row],[SERIE ]]="22SD004C","BODEGA",IF(Tabla2[[#This Row],[SERIE ]]="21DS000T","CASA MATRIZ","SUCURSAL"))</f>
        <v>SUCURSAL</v>
      </c>
    </row>
    <row r="1175" spans="1:20" ht="15.75" hidden="1" thickBot="1" x14ac:dyDescent="0.3">
      <c r="A1175" s="33" t="s">
        <v>8789</v>
      </c>
      <c r="B1175" s="38" t="s">
        <v>10855</v>
      </c>
      <c r="C1175" s="2" t="s">
        <v>1</v>
      </c>
      <c r="D1175" s="2" t="s">
        <v>0</v>
      </c>
      <c r="E1175" s="2" t="s">
        <v>9791</v>
      </c>
      <c r="F1175" s="2" t="s">
        <v>9792</v>
      </c>
      <c r="G1175" s="32">
        <v>3527</v>
      </c>
      <c r="H1175" s="36">
        <v>3527</v>
      </c>
      <c r="I1175" s="37" t="s">
        <v>7473</v>
      </c>
      <c r="J1175" s="31" t="s">
        <v>7472</v>
      </c>
      <c r="K1175" s="2">
        <v>0</v>
      </c>
      <c r="L1175" s="2">
        <v>0</v>
      </c>
      <c r="M1175" s="31">
        <v>0</v>
      </c>
      <c r="N1175" s="2">
        <v>0</v>
      </c>
      <c r="O1175" s="2">
        <v>0</v>
      </c>
      <c r="P1175" s="2">
        <v>0</v>
      </c>
      <c r="Q1175" s="31">
        <v>0</v>
      </c>
      <c r="S1175" s="2" t="s">
        <v>1</v>
      </c>
      <c r="T1175" t="str">
        <f>IF(Tabla2[[#This Row],[SERIE ]]="22SD004C","BODEGA",IF(Tabla2[[#This Row],[SERIE ]]="21DS000T","CASA MATRIZ","SUCURSAL"))</f>
        <v>SUCURSAL</v>
      </c>
    </row>
    <row r="1176" spans="1:20" ht="15.75" hidden="1" thickBot="1" x14ac:dyDescent="0.3">
      <c r="A1176" s="33" t="s">
        <v>8789</v>
      </c>
      <c r="B1176" s="38" t="s">
        <v>10855</v>
      </c>
      <c r="C1176" s="2" t="s">
        <v>1</v>
      </c>
      <c r="D1176" s="2" t="s">
        <v>0</v>
      </c>
      <c r="E1176" s="2" t="s">
        <v>9791</v>
      </c>
      <c r="F1176" s="2" t="s">
        <v>9792</v>
      </c>
      <c r="G1176" s="32">
        <v>3526</v>
      </c>
      <c r="H1176" s="36">
        <v>3526</v>
      </c>
      <c r="I1176" s="37" t="s">
        <v>9818</v>
      </c>
      <c r="J1176" s="31" t="s">
        <v>9819</v>
      </c>
      <c r="K1176" s="2">
        <v>0</v>
      </c>
      <c r="L1176" s="2">
        <v>0</v>
      </c>
      <c r="M1176" s="31">
        <v>20</v>
      </c>
      <c r="N1176" s="2">
        <v>2.6</v>
      </c>
      <c r="O1176" s="2">
        <v>0</v>
      </c>
      <c r="P1176" s="2">
        <v>0</v>
      </c>
      <c r="Q1176" s="31">
        <v>22.6</v>
      </c>
      <c r="S1176" s="2" t="s">
        <v>1</v>
      </c>
      <c r="T1176" t="str">
        <f>IF(Tabla2[[#This Row],[SERIE ]]="22SD004C","BODEGA",IF(Tabla2[[#This Row],[SERIE ]]="21DS000T","CASA MATRIZ","SUCURSAL"))</f>
        <v>SUCURSAL</v>
      </c>
    </row>
    <row r="1177" spans="1:20" ht="15.75" hidden="1" thickBot="1" x14ac:dyDescent="0.3">
      <c r="A1177" s="33" t="s">
        <v>8789</v>
      </c>
      <c r="B1177" s="38" t="s">
        <v>10855</v>
      </c>
      <c r="C1177" s="2" t="s">
        <v>1</v>
      </c>
      <c r="D1177" s="2" t="s">
        <v>0</v>
      </c>
      <c r="E1177" s="2" t="s">
        <v>9791</v>
      </c>
      <c r="F1177" s="2" t="s">
        <v>9792</v>
      </c>
      <c r="G1177" s="32">
        <v>3525</v>
      </c>
      <c r="H1177" s="36">
        <v>3525</v>
      </c>
      <c r="I1177" s="37" t="s">
        <v>1638</v>
      </c>
      <c r="J1177" s="31" t="s">
        <v>1639</v>
      </c>
      <c r="K1177" s="2">
        <v>0</v>
      </c>
      <c r="L1177" s="2">
        <v>0</v>
      </c>
      <c r="M1177" s="31">
        <v>70.13</v>
      </c>
      <c r="N1177" s="2">
        <v>9.1168999999999993</v>
      </c>
      <c r="O1177" s="2">
        <v>0</v>
      </c>
      <c r="P1177" s="2">
        <v>0</v>
      </c>
      <c r="Q1177" s="31">
        <v>79.246899999999997</v>
      </c>
      <c r="S1177" s="2" t="s">
        <v>1</v>
      </c>
      <c r="T1177" t="str">
        <f>IF(Tabla2[[#This Row],[SERIE ]]="22SD004C","BODEGA",IF(Tabla2[[#This Row],[SERIE ]]="21DS000T","CASA MATRIZ","SUCURSAL"))</f>
        <v>SUCURSAL</v>
      </c>
    </row>
    <row r="1178" spans="1:20" ht="15.75" hidden="1" thickBot="1" x14ac:dyDescent="0.3">
      <c r="A1178" s="33" t="s">
        <v>8789</v>
      </c>
      <c r="B1178" s="38" t="s">
        <v>10855</v>
      </c>
      <c r="C1178" s="2" t="s">
        <v>1</v>
      </c>
      <c r="D1178" s="2" t="s">
        <v>0</v>
      </c>
      <c r="E1178" s="2" t="s">
        <v>9791</v>
      </c>
      <c r="F1178" s="2" t="s">
        <v>9792</v>
      </c>
      <c r="G1178" s="32">
        <v>3524</v>
      </c>
      <c r="H1178" s="36">
        <v>3524</v>
      </c>
      <c r="I1178" s="37" t="s">
        <v>1638</v>
      </c>
      <c r="J1178" s="31" t="s">
        <v>1639</v>
      </c>
      <c r="K1178" s="2">
        <v>0</v>
      </c>
      <c r="L1178" s="2">
        <v>0</v>
      </c>
      <c r="M1178" s="31">
        <v>390</v>
      </c>
      <c r="N1178" s="2">
        <v>50.7</v>
      </c>
      <c r="O1178" s="2">
        <v>0</v>
      </c>
      <c r="P1178" s="2">
        <v>0</v>
      </c>
      <c r="Q1178" s="31">
        <v>440.7</v>
      </c>
      <c r="S1178" s="2" t="s">
        <v>1</v>
      </c>
      <c r="T1178" t="str">
        <f>IF(Tabla2[[#This Row],[SERIE ]]="22SD004C","BODEGA",IF(Tabla2[[#This Row],[SERIE ]]="21DS000T","CASA MATRIZ","SUCURSAL"))</f>
        <v>SUCURSAL</v>
      </c>
    </row>
    <row r="1179" spans="1:20" ht="15.75" hidden="1" thickBot="1" x14ac:dyDescent="0.3">
      <c r="A1179" s="33" t="s">
        <v>8789</v>
      </c>
      <c r="B1179" s="38" t="s">
        <v>10855</v>
      </c>
      <c r="C1179" s="2" t="s">
        <v>1</v>
      </c>
      <c r="D1179" s="2" t="s">
        <v>0</v>
      </c>
      <c r="E1179" s="2" t="s">
        <v>9791</v>
      </c>
      <c r="F1179" s="2" t="s">
        <v>9792</v>
      </c>
      <c r="G1179" s="32">
        <v>3523</v>
      </c>
      <c r="H1179" s="36">
        <v>3523</v>
      </c>
      <c r="I1179" s="37" t="s">
        <v>9824</v>
      </c>
      <c r="J1179" s="31" t="s">
        <v>9825</v>
      </c>
      <c r="K1179" s="2">
        <v>0</v>
      </c>
      <c r="L1179" s="2">
        <v>0</v>
      </c>
      <c r="M1179" s="31">
        <v>6.19</v>
      </c>
      <c r="N1179" s="2">
        <v>0.80470000000000008</v>
      </c>
      <c r="O1179" s="2">
        <v>0</v>
      </c>
      <c r="P1179" s="2">
        <v>0</v>
      </c>
      <c r="Q1179" s="31">
        <v>6.9947000000000008</v>
      </c>
      <c r="S1179" s="2" t="s">
        <v>1</v>
      </c>
      <c r="T1179" t="str">
        <f>IF(Tabla2[[#This Row],[SERIE ]]="22SD004C","BODEGA",IF(Tabla2[[#This Row],[SERIE ]]="21DS000T","CASA MATRIZ","SUCURSAL"))</f>
        <v>SUCURSAL</v>
      </c>
    </row>
    <row r="1180" spans="1:20" ht="15.75" hidden="1" thickBot="1" x14ac:dyDescent="0.3">
      <c r="A1180" s="33" t="s">
        <v>8789</v>
      </c>
      <c r="B1180" s="38" t="s">
        <v>10854</v>
      </c>
      <c r="C1180" s="2" t="s">
        <v>1</v>
      </c>
      <c r="D1180" s="2" t="s">
        <v>0</v>
      </c>
      <c r="E1180" s="2" t="s">
        <v>9791</v>
      </c>
      <c r="F1180" s="2" t="s">
        <v>9792</v>
      </c>
      <c r="G1180" s="32">
        <v>3522</v>
      </c>
      <c r="H1180" s="36">
        <v>3522</v>
      </c>
      <c r="I1180" s="37" t="s">
        <v>10876</v>
      </c>
      <c r="J1180" s="31" t="s">
        <v>10877</v>
      </c>
      <c r="K1180" s="2">
        <v>0</v>
      </c>
      <c r="L1180" s="2">
        <v>0</v>
      </c>
      <c r="M1180" s="31">
        <v>13.27</v>
      </c>
      <c r="N1180" s="2">
        <v>1.7251000000000001</v>
      </c>
      <c r="O1180" s="2">
        <v>0</v>
      </c>
      <c r="P1180" s="2">
        <v>0</v>
      </c>
      <c r="Q1180" s="31">
        <v>14.995099999999999</v>
      </c>
      <c r="S1180" s="2" t="s">
        <v>1</v>
      </c>
      <c r="T1180" t="str">
        <f>IF(Tabla2[[#This Row],[SERIE ]]="22SD004C","BODEGA",IF(Tabla2[[#This Row],[SERIE ]]="21DS000T","CASA MATRIZ","SUCURSAL"))</f>
        <v>SUCURSAL</v>
      </c>
    </row>
    <row r="1181" spans="1:20" ht="15.75" hidden="1" thickBot="1" x14ac:dyDescent="0.3">
      <c r="A1181" s="33" t="s">
        <v>8789</v>
      </c>
      <c r="B1181" s="38" t="s">
        <v>10854</v>
      </c>
      <c r="C1181" s="2" t="s">
        <v>1</v>
      </c>
      <c r="D1181" s="2" t="s">
        <v>0</v>
      </c>
      <c r="E1181" s="2" t="s">
        <v>9791</v>
      </c>
      <c r="F1181" s="2" t="s">
        <v>9792</v>
      </c>
      <c r="G1181" s="32">
        <v>3521</v>
      </c>
      <c r="H1181" s="36">
        <v>3521</v>
      </c>
      <c r="I1181" s="37" t="s">
        <v>10369</v>
      </c>
      <c r="J1181" s="31" t="s">
        <v>10370</v>
      </c>
      <c r="K1181" s="2">
        <v>0</v>
      </c>
      <c r="L1181" s="2">
        <v>0</v>
      </c>
      <c r="M1181" s="31">
        <v>31.24</v>
      </c>
      <c r="N1181" s="2">
        <v>4.0612000000000004</v>
      </c>
      <c r="O1181" s="2">
        <v>0</v>
      </c>
      <c r="P1181" s="2">
        <v>0</v>
      </c>
      <c r="Q1181" s="31">
        <v>35.301200000000001</v>
      </c>
      <c r="S1181" s="2" t="s">
        <v>1</v>
      </c>
      <c r="T1181" t="str">
        <f>IF(Tabla2[[#This Row],[SERIE ]]="22SD004C","BODEGA",IF(Tabla2[[#This Row],[SERIE ]]="21DS000T","CASA MATRIZ","SUCURSAL"))</f>
        <v>SUCURSAL</v>
      </c>
    </row>
    <row r="1182" spans="1:20" ht="15.75" hidden="1" thickBot="1" x14ac:dyDescent="0.3">
      <c r="A1182" s="33" t="s">
        <v>8789</v>
      </c>
      <c r="B1182" s="38" t="s">
        <v>10854</v>
      </c>
      <c r="C1182" s="2" t="s">
        <v>1</v>
      </c>
      <c r="D1182" s="2" t="s">
        <v>0</v>
      </c>
      <c r="E1182" s="2" t="s">
        <v>9791</v>
      </c>
      <c r="F1182" s="2" t="s">
        <v>9792</v>
      </c>
      <c r="G1182" s="32">
        <v>3520</v>
      </c>
      <c r="H1182" s="36">
        <v>3520</v>
      </c>
      <c r="I1182" s="37" t="s">
        <v>10369</v>
      </c>
      <c r="J1182" s="31" t="s">
        <v>10370</v>
      </c>
      <c r="K1182" s="2">
        <v>0</v>
      </c>
      <c r="L1182" s="2">
        <v>0</v>
      </c>
      <c r="M1182" s="31">
        <v>19.47</v>
      </c>
      <c r="N1182" s="2">
        <v>2.5310999999999999</v>
      </c>
      <c r="O1182" s="2">
        <v>0</v>
      </c>
      <c r="P1182" s="2">
        <v>0</v>
      </c>
      <c r="Q1182" s="31">
        <v>22.001099999999997</v>
      </c>
      <c r="S1182" s="2" t="s">
        <v>1</v>
      </c>
      <c r="T1182" t="str">
        <f>IF(Tabla2[[#This Row],[SERIE ]]="22SD004C","BODEGA",IF(Tabla2[[#This Row],[SERIE ]]="21DS000T","CASA MATRIZ","SUCURSAL"))</f>
        <v>SUCURSAL</v>
      </c>
    </row>
    <row r="1183" spans="1:20" ht="15.75" hidden="1" thickBot="1" x14ac:dyDescent="0.3">
      <c r="A1183" s="33" t="s">
        <v>8789</v>
      </c>
      <c r="B1183" s="38" t="s">
        <v>10854</v>
      </c>
      <c r="C1183" s="2" t="s">
        <v>1</v>
      </c>
      <c r="D1183" s="2" t="s">
        <v>0</v>
      </c>
      <c r="E1183" s="2" t="s">
        <v>9791</v>
      </c>
      <c r="F1183" s="2" t="s">
        <v>9792</v>
      </c>
      <c r="G1183" s="32">
        <v>3519</v>
      </c>
      <c r="H1183" s="36">
        <v>3519</v>
      </c>
      <c r="I1183" s="37" t="s">
        <v>9538</v>
      </c>
      <c r="J1183" s="31" t="s">
        <v>9539</v>
      </c>
      <c r="K1183" s="2">
        <v>0</v>
      </c>
      <c r="L1183" s="2">
        <v>0</v>
      </c>
      <c r="M1183" s="31">
        <v>61.79</v>
      </c>
      <c r="N1183" s="2">
        <v>8.0327000000000002</v>
      </c>
      <c r="O1183" s="2">
        <v>0</v>
      </c>
      <c r="P1183" s="2">
        <v>0</v>
      </c>
      <c r="Q1183" s="31">
        <v>69.822699999999998</v>
      </c>
      <c r="S1183" s="2" t="s">
        <v>1</v>
      </c>
      <c r="T1183" t="str">
        <f>IF(Tabla2[[#This Row],[SERIE ]]="22SD004C","BODEGA",IF(Tabla2[[#This Row],[SERIE ]]="21DS000T","CASA MATRIZ","SUCURSAL"))</f>
        <v>SUCURSAL</v>
      </c>
    </row>
    <row r="1184" spans="1:20" ht="15.75" hidden="1" thickBot="1" x14ac:dyDescent="0.3">
      <c r="A1184" s="33" t="s">
        <v>8789</v>
      </c>
      <c r="B1184" s="38" t="s">
        <v>10854</v>
      </c>
      <c r="C1184" s="2" t="s">
        <v>1</v>
      </c>
      <c r="D1184" s="2" t="s">
        <v>0</v>
      </c>
      <c r="E1184" s="2" t="s">
        <v>9791</v>
      </c>
      <c r="F1184" s="2" t="s">
        <v>9792</v>
      </c>
      <c r="G1184" s="32">
        <v>3518</v>
      </c>
      <c r="H1184" s="36">
        <v>3518</v>
      </c>
      <c r="I1184" s="37" t="s">
        <v>46</v>
      </c>
      <c r="J1184" s="31" t="s">
        <v>6010</v>
      </c>
      <c r="K1184" s="2">
        <v>0</v>
      </c>
      <c r="L1184" s="2">
        <v>0</v>
      </c>
      <c r="M1184" s="31">
        <v>170</v>
      </c>
      <c r="N1184" s="2">
        <v>22.1</v>
      </c>
      <c r="O1184" s="2">
        <v>0</v>
      </c>
      <c r="P1184" s="2">
        <v>0</v>
      </c>
      <c r="Q1184" s="31">
        <v>192.1</v>
      </c>
      <c r="S1184" s="2" t="s">
        <v>1</v>
      </c>
      <c r="T1184" t="str">
        <f>IF(Tabla2[[#This Row],[SERIE ]]="22SD004C","BODEGA",IF(Tabla2[[#This Row],[SERIE ]]="21DS000T","CASA MATRIZ","SUCURSAL"))</f>
        <v>SUCURSAL</v>
      </c>
    </row>
    <row r="1185" spans="1:20" ht="15.75" hidden="1" thickBot="1" x14ac:dyDescent="0.3">
      <c r="A1185" s="33" t="s">
        <v>8789</v>
      </c>
      <c r="B1185" s="38" t="s">
        <v>10854</v>
      </c>
      <c r="C1185" s="2" t="s">
        <v>1</v>
      </c>
      <c r="D1185" s="2" t="s">
        <v>0</v>
      </c>
      <c r="E1185" s="2" t="s">
        <v>9791</v>
      </c>
      <c r="F1185" s="2" t="s">
        <v>9792</v>
      </c>
      <c r="G1185" s="32">
        <v>3517</v>
      </c>
      <c r="H1185" s="36">
        <v>3517</v>
      </c>
      <c r="I1185" s="37" t="s">
        <v>47</v>
      </c>
      <c r="J1185" s="31" t="s">
        <v>2808</v>
      </c>
      <c r="K1185" s="2">
        <v>0</v>
      </c>
      <c r="L1185" s="2">
        <v>0</v>
      </c>
      <c r="M1185" s="31">
        <v>7.97</v>
      </c>
      <c r="N1185" s="2">
        <v>1.0361</v>
      </c>
      <c r="O1185" s="2">
        <v>0</v>
      </c>
      <c r="P1185" s="2">
        <v>0</v>
      </c>
      <c r="Q1185" s="31">
        <v>9.0061</v>
      </c>
      <c r="S1185" s="2" t="s">
        <v>1</v>
      </c>
      <c r="T1185" t="str">
        <f>IF(Tabla2[[#This Row],[SERIE ]]="22SD004C","BODEGA",IF(Tabla2[[#This Row],[SERIE ]]="21DS000T","CASA MATRIZ","SUCURSAL"))</f>
        <v>SUCURSAL</v>
      </c>
    </row>
    <row r="1186" spans="1:20" ht="15.75" hidden="1" thickBot="1" x14ac:dyDescent="0.3">
      <c r="A1186" s="33" t="s">
        <v>8789</v>
      </c>
      <c r="B1186" s="38" t="s">
        <v>10854</v>
      </c>
      <c r="C1186" s="2" t="s">
        <v>1</v>
      </c>
      <c r="D1186" s="2" t="s">
        <v>0</v>
      </c>
      <c r="E1186" s="2" t="s">
        <v>9791</v>
      </c>
      <c r="F1186" s="2" t="s">
        <v>9792</v>
      </c>
      <c r="G1186" s="32">
        <v>3516</v>
      </c>
      <c r="H1186" s="36">
        <v>3516</v>
      </c>
      <c r="I1186" s="37" t="s">
        <v>7473</v>
      </c>
      <c r="J1186" s="31" t="s">
        <v>7472</v>
      </c>
      <c r="K1186" s="2">
        <v>0</v>
      </c>
      <c r="L1186" s="2">
        <v>0</v>
      </c>
      <c r="M1186" s="31">
        <v>0</v>
      </c>
      <c r="N1186" s="2">
        <v>0</v>
      </c>
      <c r="O1186" s="2">
        <v>0</v>
      </c>
      <c r="P1186" s="2">
        <v>0</v>
      </c>
      <c r="Q1186" s="31">
        <v>0</v>
      </c>
      <c r="S1186" s="2" t="s">
        <v>1</v>
      </c>
      <c r="T1186" t="str">
        <f>IF(Tabla2[[#This Row],[SERIE ]]="22SD004C","BODEGA",IF(Tabla2[[#This Row],[SERIE ]]="21DS000T","CASA MATRIZ","SUCURSAL"))</f>
        <v>SUCURSAL</v>
      </c>
    </row>
    <row r="1187" spans="1:20" ht="15.75" hidden="1" thickBot="1" x14ac:dyDescent="0.3">
      <c r="A1187" s="33" t="s">
        <v>8789</v>
      </c>
      <c r="B1187" s="38" t="s">
        <v>10854</v>
      </c>
      <c r="C1187" s="2" t="s">
        <v>1</v>
      </c>
      <c r="D1187" s="2" t="s">
        <v>0</v>
      </c>
      <c r="E1187" s="2" t="s">
        <v>9791</v>
      </c>
      <c r="F1187" s="2" t="s">
        <v>9792</v>
      </c>
      <c r="G1187" s="32">
        <v>3515</v>
      </c>
      <c r="H1187" s="36">
        <v>3515</v>
      </c>
      <c r="I1187" s="37" t="s">
        <v>47</v>
      </c>
      <c r="J1187" s="31" t="s">
        <v>2808</v>
      </c>
      <c r="K1187" s="2">
        <v>0</v>
      </c>
      <c r="L1187" s="2">
        <v>0</v>
      </c>
      <c r="M1187" s="31">
        <v>45</v>
      </c>
      <c r="N1187" s="2">
        <v>5.8500000000000005</v>
      </c>
      <c r="O1187" s="2">
        <v>0</v>
      </c>
      <c r="P1187" s="2">
        <v>0</v>
      </c>
      <c r="Q1187" s="31">
        <v>50.85</v>
      </c>
      <c r="S1187" s="2" t="s">
        <v>1</v>
      </c>
      <c r="T1187" t="str">
        <f>IF(Tabla2[[#This Row],[SERIE ]]="22SD004C","BODEGA",IF(Tabla2[[#This Row],[SERIE ]]="21DS000T","CASA MATRIZ","SUCURSAL"))</f>
        <v>SUCURSAL</v>
      </c>
    </row>
    <row r="1188" spans="1:20" ht="15.75" hidden="1" thickBot="1" x14ac:dyDescent="0.3">
      <c r="A1188" s="33" t="s">
        <v>8789</v>
      </c>
      <c r="B1188" s="38" t="s">
        <v>10853</v>
      </c>
      <c r="C1188" s="2" t="s">
        <v>1</v>
      </c>
      <c r="D1188" s="2" t="s">
        <v>0</v>
      </c>
      <c r="E1188" s="2" t="s">
        <v>9791</v>
      </c>
      <c r="F1188" s="2" t="s">
        <v>9792</v>
      </c>
      <c r="G1188" s="32">
        <v>3514</v>
      </c>
      <c r="H1188" s="36">
        <v>3514</v>
      </c>
      <c r="I1188" s="37" t="s">
        <v>47</v>
      </c>
      <c r="J1188" s="31" t="s">
        <v>2808</v>
      </c>
      <c r="K1188" s="2">
        <v>0</v>
      </c>
      <c r="L1188" s="2">
        <v>0</v>
      </c>
      <c r="M1188" s="31">
        <v>20</v>
      </c>
      <c r="N1188" s="2">
        <v>2.6</v>
      </c>
      <c r="O1188" s="2">
        <v>0</v>
      </c>
      <c r="P1188" s="2">
        <v>0</v>
      </c>
      <c r="Q1188" s="31">
        <v>22.6</v>
      </c>
      <c r="S1188" s="2" t="s">
        <v>1</v>
      </c>
      <c r="T1188" t="str">
        <f>IF(Tabla2[[#This Row],[SERIE ]]="22SD004C","BODEGA",IF(Tabla2[[#This Row],[SERIE ]]="21DS000T","CASA MATRIZ","SUCURSAL"))</f>
        <v>SUCURSAL</v>
      </c>
    </row>
    <row r="1189" spans="1:20" ht="15.75" hidden="1" thickBot="1" x14ac:dyDescent="0.3">
      <c r="A1189" s="33" t="s">
        <v>8789</v>
      </c>
      <c r="B1189" s="38" t="s">
        <v>10853</v>
      </c>
      <c r="C1189" s="2" t="s">
        <v>1</v>
      </c>
      <c r="D1189" s="2" t="s">
        <v>0</v>
      </c>
      <c r="E1189" s="2" t="s">
        <v>9791</v>
      </c>
      <c r="F1189" s="2" t="s">
        <v>9792</v>
      </c>
      <c r="G1189" s="32">
        <v>3513</v>
      </c>
      <c r="H1189" s="36">
        <v>3513</v>
      </c>
      <c r="I1189" s="37" t="s">
        <v>47</v>
      </c>
      <c r="J1189" s="31" t="s">
        <v>2808</v>
      </c>
      <c r="K1189" s="2">
        <v>0</v>
      </c>
      <c r="L1189" s="2">
        <v>0</v>
      </c>
      <c r="M1189" s="31">
        <v>10</v>
      </c>
      <c r="N1189" s="2">
        <v>1.3</v>
      </c>
      <c r="O1189" s="2">
        <v>0</v>
      </c>
      <c r="P1189" s="2">
        <v>0</v>
      </c>
      <c r="Q1189" s="31">
        <v>11.3</v>
      </c>
      <c r="S1189" s="2" t="s">
        <v>1</v>
      </c>
      <c r="T1189" t="str">
        <f>IF(Tabla2[[#This Row],[SERIE ]]="22SD004C","BODEGA",IF(Tabla2[[#This Row],[SERIE ]]="21DS000T","CASA MATRIZ","SUCURSAL"))</f>
        <v>SUCURSAL</v>
      </c>
    </row>
    <row r="1190" spans="1:20" ht="15.75" hidden="1" thickBot="1" x14ac:dyDescent="0.3">
      <c r="A1190" s="33" t="s">
        <v>8789</v>
      </c>
      <c r="B1190" s="38" t="s">
        <v>10853</v>
      </c>
      <c r="C1190" s="2" t="s">
        <v>1</v>
      </c>
      <c r="D1190" s="2" t="s">
        <v>0</v>
      </c>
      <c r="E1190" s="2" t="s">
        <v>9791</v>
      </c>
      <c r="F1190" s="2" t="s">
        <v>9792</v>
      </c>
      <c r="G1190" s="32">
        <v>3512</v>
      </c>
      <c r="H1190" s="36">
        <v>3512</v>
      </c>
      <c r="I1190" s="37" t="s">
        <v>7473</v>
      </c>
      <c r="J1190" s="31" t="s">
        <v>7472</v>
      </c>
      <c r="K1190" s="2">
        <v>0</v>
      </c>
      <c r="L1190" s="2">
        <v>0</v>
      </c>
      <c r="M1190" s="31">
        <v>0</v>
      </c>
      <c r="N1190" s="2">
        <v>0</v>
      </c>
      <c r="O1190" s="2">
        <v>0</v>
      </c>
      <c r="P1190" s="2">
        <v>0</v>
      </c>
      <c r="Q1190" s="31">
        <v>0</v>
      </c>
      <c r="S1190" s="2" t="s">
        <v>1</v>
      </c>
      <c r="T1190" t="str">
        <f>IF(Tabla2[[#This Row],[SERIE ]]="22SD004C","BODEGA",IF(Tabla2[[#This Row],[SERIE ]]="21DS000T","CASA MATRIZ","SUCURSAL"))</f>
        <v>SUCURSAL</v>
      </c>
    </row>
    <row r="1191" spans="1:20" ht="15.75" hidden="1" thickBot="1" x14ac:dyDescent="0.3">
      <c r="A1191" s="33" t="s">
        <v>8789</v>
      </c>
      <c r="B1191" s="38" t="s">
        <v>10853</v>
      </c>
      <c r="C1191" s="2" t="s">
        <v>1</v>
      </c>
      <c r="D1191" s="2" t="s">
        <v>0</v>
      </c>
      <c r="E1191" s="2" t="s">
        <v>9791</v>
      </c>
      <c r="F1191" s="2" t="s">
        <v>9792</v>
      </c>
      <c r="G1191" s="32">
        <v>3511</v>
      </c>
      <c r="H1191" s="36">
        <v>3511</v>
      </c>
      <c r="I1191" s="37" t="s">
        <v>47</v>
      </c>
      <c r="J1191" s="31" t="s">
        <v>2808</v>
      </c>
      <c r="K1191" s="2">
        <v>0</v>
      </c>
      <c r="L1191" s="2">
        <v>0</v>
      </c>
      <c r="M1191" s="31">
        <v>640</v>
      </c>
      <c r="N1191" s="2">
        <v>83.2</v>
      </c>
      <c r="O1191" s="2">
        <v>0</v>
      </c>
      <c r="P1191" s="2">
        <v>0</v>
      </c>
      <c r="Q1191" s="31">
        <v>723.2</v>
      </c>
      <c r="S1191" s="2" t="s">
        <v>1</v>
      </c>
      <c r="T1191" t="str">
        <f>IF(Tabla2[[#This Row],[SERIE ]]="22SD004C","BODEGA",IF(Tabla2[[#This Row],[SERIE ]]="21DS000T","CASA MATRIZ","SUCURSAL"))</f>
        <v>SUCURSAL</v>
      </c>
    </row>
    <row r="1192" spans="1:20" ht="15.75" hidden="1" thickBot="1" x14ac:dyDescent="0.3">
      <c r="A1192" s="33" t="s">
        <v>8789</v>
      </c>
      <c r="B1192" s="38" t="s">
        <v>10853</v>
      </c>
      <c r="C1192" s="2" t="s">
        <v>1</v>
      </c>
      <c r="D1192" s="2" t="s">
        <v>0</v>
      </c>
      <c r="E1192" s="2" t="s">
        <v>9791</v>
      </c>
      <c r="F1192" s="2" t="s">
        <v>9792</v>
      </c>
      <c r="G1192" s="32">
        <v>3510</v>
      </c>
      <c r="H1192" s="36">
        <v>3510</v>
      </c>
      <c r="I1192" s="37" t="s">
        <v>33</v>
      </c>
      <c r="J1192" s="31" t="s">
        <v>4989</v>
      </c>
      <c r="K1192" s="2">
        <v>0</v>
      </c>
      <c r="L1192" s="2">
        <v>0</v>
      </c>
      <c r="M1192" s="31">
        <v>99.98</v>
      </c>
      <c r="N1192" s="2">
        <v>12.997400000000001</v>
      </c>
      <c r="O1192" s="2">
        <v>0</v>
      </c>
      <c r="P1192" s="2">
        <v>0</v>
      </c>
      <c r="Q1192" s="31">
        <v>112.9774</v>
      </c>
      <c r="S1192" s="2" t="s">
        <v>1</v>
      </c>
      <c r="T1192" t="str">
        <f>IF(Tabla2[[#This Row],[SERIE ]]="22SD004C","BODEGA",IF(Tabla2[[#This Row],[SERIE ]]="21DS000T","CASA MATRIZ","SUCURSAL"))</f>
        <v>SUCURSAL</v>
      </c>
    </row>
    <row r="1193" spans="1:20" ht="15.75" hidden="1" thickBot="1" x14ac:dyDescent="0.3">
      <c r="A1193" s="33" t="s">
        <v>8789</v>
      </c>
      <c r="B1193" s="38" t="s">
        <v>10853</v>
      </c>
      <c r="C1193" s="2" t="s">
        <v>1</v>
      </c>
      <c r="D1193" s="2" t="s">
        <v>0</v>
      </c>
      <c r="E1193" s="2" t="s">
        <v>9791</v>
      </c>
      <c r="F1193" s="2" t="s">
        <v>9792</v>
      </c>
      <c r="G1193" s="32">
        <v>3509</v>
      </c>
      <c r="H1193" s="36">
        <v>3509</v>
      </c>
      <c r="I1193" s="37" t="s">
        <v>9809</v>
      </c>
      <c r="J1193" s="31" t="s">
        <v>9810</v>
      </c>
      <c r="K1193" s="2">
        <v>0</v>
      </c>
      <c r="L1193" s="2">
        <v>0</v>
      </c>
      <c r="M1193" s="31">
        <v>30.84</v>
      </c>
      <c r="N1193" s="2">
        <v>4.0091999999999999</v>
      </c>
      <c r="O1193" s="2">
        <v>0</v>
      </c>
      <c r="P1193" s="2">
        <v>0</v>
      </c>
      <c r="Q1193" s="31">
        <v>34.849199999999996</v>
      </c>
      <c r="S1193" s="2" t="s">
        <v>1</v>
      </c>
      <c r="T1193" t="str">
        <f>IF(Tabla2[[#This Row],[SERIE ]]="22SD004C","BODEGA",IF(Tabla2[[#This Row],[SERIE ]]="21DS000T","CASA MATRIZ","SUCURSAL"))</f>
        <v>SUCURSAL</v>
      </c>
    </row>
    <row r="1194" spans="1:20" ht="15.75" hidden="1" thickBot="1" x14ac:dyDescent="0.3">
      <c r="A1194" s="33" t="s">
        <v>8789</v>
      </c>
      <c r="B1194" s="38" t="s">
        <v>10853</v>
      </c>
      <c r="C1194" s="2" t="s">
        <v>1</v>
      </c>
      <c r="D1194" s="2" t="s">
        <v>0</v>
      </c>
      <c r="E1194" s="2" t="s">
        <v>9791</v>
      </c>
      <c r="F1194" s="2" t="s">
        <v>9792</v>
      </c>
      <c r="G1194" s="32">
        <v>3508</v>
      </c>
      <c r="H1194" s="36">
        <v>3508</v>
      </c>
      <c r="I1194" s="37" t="s">
        <v>9891</v>
      </c>
      <c r="J1194" s="31" t="s">
        <v>9892</v>
      </c>
      <c r="K1194" s="2">
        <v>0</v>
      </c>
      <c r="L1194" s="2">
        <v>0</v>
      </c>
      <c r="M1194" s="31">
        <v>10.62</v>
      </c>
      <c r="N1194" s="2">
        <v>1.3806</v>
      </c>
      <c r="O1194" s="2">
        <v>0</v>
      </c>
      <c r="P1194" s="2">
        <v>0</v>
      </c>
      <c r="Q1194" s="31">
        <v>12.000599999999999</v>
      </c>
      <c r="S1194" s="2" t="s">
        <v>1</v>
      </c>
      <c r="T1194" t="str">
        <f>IF(Tabla2[[#This Row],[SERIE ]]="22SD004C","BODEGA",IF(Tabla2[[#This Row],[SERIE ]]="21DS000T","CASA MATRIZ","SUCURSAL"))</f>
        <v>SUCURSAL</v>
      </c>
    </row>
    <row r="1195" spans="1:20" ht="15.75" hidden="1" thickBot="1" x14ac:dyDescent="0.3">
      <c r="A1195" s="33" t="s">
        <v>8789</v>
      </c>
      <c r="B1195" s="38" t="s">
        <v>10853</v>
      </c>
      <c r="C1195" s="2" t="s">
        <v>1</v>
      </c>
      <c r="D1195" s="2" t="s">
        <v>0</v>
      </c>
      <c r="E1195" s="2" t="s">
        <v>9791</v>
      </c>
      <c r="F1195" s="2" t="s">
        <v>9792</v>
      </c>
      <c r="G1195" s="32">
        <v>3507</v>
      </c>
      <c r="H1195" s="36">
        <v>3507</v>
      </c>
      <c r="I1195" s="37" t="s">
        <v>46</v>
      </c>
      <c r="J1195" s="31" t="s">
        <v>6010</v>
      </c>
      <c r="K1195" s="2">
        <v>0</v>
      </c>
      <c r="L1195" s="2">
        <v>0</v>
      </c>
      <c r="M1195" s="31">
        <v>65</v>
      </c>
      <c r="N1195" s="2">
        <v>8.4500000000000011</v>
      </c>
      <c r="O1195" s="2">
        <v>0</v>
      </c>
      <c r="P1195" s="2">
        <v>0</v>
      </c>
      <c r="Q1195" s="31">
        <v>73.45</v>
      </c>
      <c r="S1195" s="2" t="s">
        <v>1</v>
      </c>
      <c r="T1195" t="str">
        <f>IF(Tabla2[[#This Row],[SERIE ]]="22SD004C","BODEGA",IF(Tabla2[[#This Row],[SERIE ]]="21DS000T","CASA MATRIZ","SUCURSAL"))</f>
        <v>SUCURSAL</v>
      </c>
    </row>
    <row r="1196" spans="1:20" ht="15.75" hidden="1" thickBot="1" x14ac:dyDescent="0.3">
      <c r="A1196" s="33" t="s">
        <v>8789</v>
      </c>
      <c r="B1196" s="38" t="s">
        <v>10853</v>
      </c>
      <c r="C1196" s="2" t="s">
        <v>1</v>
      </c>
      <c r="D1196" s="2" t="s">
        <v>0</v>
      </c>
      <c r="E1196" s="2" t="s">
        <v>9791</v>
      </c>
      <c r="F1196" s="2" t="s">
        <v>9792</v>
      </c>
      <c r="G1196" s="32">
        <v>3506</v>
      </c>
      <c r="H1196" s="36">
        <v>3506</v>
      </c>
      <c r="I1196" s="37" t="s">
        <v>46</v>
      </c>
      <c r="J1196" s="31" t="s">
        <v>6010</v>
      </c>
      <c r="K1196" s="2">
        <v>0</v>
      </c>
      <c r="L1196" s="2">
        <v>0</v>
      </c>
      <c r="M1196" s="31">
        <v>120</v>
      </c>
      <c r="N1196" s="2">
        <v>15.600000000000001</v>
      </c>
      <c r="O1196" s="2">
        <v>0</v>
      </c>
      <c r="P1196" s="2">
        <v>0</v>
      </c>
      <c r="Q1196" s="31">
        <v>135.6</v>
      </c>
      <c r="S1196" s="2" t="s">
        <v>1</v>
      </c>
      <c r="T1196" t="str">
        <f>IF(Tabla2[[#This Row],[SERIE ]]="22SD004C","BODEGA",IF(Tabla2[[#This Row],[SERIE ]]="21DS000T","CASA MATRIZ","SUCURSAL"))</f>
        <v>SUCURSAL</v>
      </c>
    </row>
    <row r="1197" spans="1:20" ht="15.75" hidden="1" thickBot="1" x14ac:dyDescent="0.3">
      <c r="A1197" s="33" t="s">
        <v>8789</v>
      </c>
      <c r="B1197" s="38" t="s">
        <v>10853</v>
      </c>
      <c r="C1197" s="2" t="s">
        <v>1</v>
      </c>
      <c r="D1197" s="2" t="s">
        <v>0</v>
      </c>
      <c r="E1197" s="2" t="s">
        <v>9791</v>
      </c>
      <c r="F1197" s="2" t="s">
        <v>9792</v>
      </c>
      <c r="G1197" s="32">
        <v>3505</v>
      </c>
      <c r="H1197" s="36">
        <v>3505</v>
      </c>
      <c r="I1197" s="37" t="s">
        <v>46</v>
      </c>
      <c r="J1197" s="31" t="s">
        <v>6010</v>
      </c>
      <c r="K1197" s="2">
        <v>0</v>
      </c>
      <c r="L1197" s="2">
        <v>0</v>
      </c>
      <c r="M1197" s="31">
        <v>60</v>
      </c>
      <c r="N1197" s="2">
        <v>7.8000000000000007</v>
      </c>
      <c r="O1197" s="2">
        <v>0</v>
      </c>
      <c r="P1197" s="2">
        <v>0</v>
      </c>
      <c r="Q1197" s="31">
        <v>67.8</v>
      </c>
      <c r="S1197" s="2" t="s">
        <v>1</v>
      </c>
      <c r="T1197" t="str">
        <f>IF(Tabla2[[#This Row],[SERIE ]]="22SD004C","BODEGA",IF(Tabla2[[#This Row],[SERIE ]]="21DS000T","CASA MATRIZ","SUCURSAL"))</f>
        <v>SUCURSAL</v>
      </c>
    </row>
    <row r="1198" spans="1:20" ht="15.75" hidden="1" thickBot="1" x14ac:dyDescent="0.3">
      <c r="A1198" s="33" t="s">
        <v>8789</v>
      </c>
      <c r="B1198" s="38" t="s">
        <v>10853</v>
      </c>
      <c r="C1198" s="2" t="s">
        <v>1</v>
      </c>
      <c r="D1198" s="2" t="s">
        <v>0</v>
      </c>
      <c r="E1198" s="2" t="s">
        <v>9791</v>
      </c>
      <c r="F1198" s="2" t="s">
        <v>9792</v>
      </c>
      <c r="G1198" s="32">
        <v>3504</v>
      </c>
      <c r="H1198" s="36">
        <v>3504</v>
      </c>
      <c r="I1198" s="37" t="s">
        <v>46</v>
      </c>
      <c r="J1198" s="31" t="s">
        <v>6010</v>
      </c>
      <c r="K1198" s="2">
        <v>0</v>
      </c>
      <c r="L1198" s="2">
        <v>0</v>
      </c>
      <c r="M1198" s="31">
        <v>112</v>
      </c>
      <c r="N1198" s="2">
        <v>14.56</v>
      </c>
      <c r="O1198" s="2">
        <v>0</v>
      </c>
      <c r="P1198" s="2">
        <v>0</v>
      </c>
      <c r="Q1198" s="31">
        <v>126.56</v>
      </c>
      <c r="S1198" s="2" t="s">
        <v>1</v>
      </c>
      <c r="T1198" t="str">
        <f>IF(Tabla2[[#This Row],[SERIE ]]="22SD004C","BODEGA",IF(Tabla2[[#This Row],[SERIE ]]="21DS000T","CASA MATRIZ","SUCURSAL"))</f>
        <v>SUCURSAL</v>
      </c>
    </row>
    <row r="1199" spans="1:20" ht="15.75" hidden="1" thickBot="1" x14ac:dyDescent="0.3">
      <c r="A1199" s="33" t="s">
        <v>8789</v>
      </c>
      <c r="B1199" s="38" t="s">
        <v>10853</v>
      </c>
      <c r="C1199" s="2" t="s">
        <v>1</v>
      </c>
      <c r="D1199" s="2" t="s">
        <v>0</v>
      </c>
      <c r="E1199" s="2" t="s">
        <v>9791</v>
      </c>
      <c r="F1199" s="2" t="s">
        <v>9792</v>
      </c>
      <c r="G1199" s="32">
        <v>3503</v>
      </c>
      <c r="H1199" s="36">
        <v>3503</v>
      </c>
      <c r="I1199" s="37" t="s">
        <v>46</v>
      </c>
      <c r="J1199" s="31" t="s">
        <v>6010</v>
      </c>
      <c r="K1199" s="2">
        <v>0</v>
      </c>
      <c r="L1199" s="2">
        <v>0</v>
      </c>
      <c r="M1199" s="31">
        <v>120</v>
      </c>
      <c r="N1199" s="2">
        <v>15.600000000000001</v>
      </c>
      <c r="O1199" s="2">
        <v>0</v>
      </c>
      <c r="P1199" s="2">
        <v>0</v>
      </c>
      <c r="Q1199" s="31">
        <v>135.6</v>
      </c>
      <c r="S1199" s="2" t="s">
        <v>1</v>
      </c>
      <c r="T1199" t="str">
        <f>IF(Tabla2[[#This Row],[SERIE ]]="22SD004C","BODEGA",IF(Tabla2[[#This Row],[SERIE ]]="21DS000T","CASA MATRIZ","SUCURSAL"))</f>
        <v>SUCURSAL</v>
      </c>
    </row>
    <row r="1200" spans="1:20" ht="15.75" hidden="1" thickBot="1" x14ac:dyDescent="0.3">
      <c r="A1200" s="33" t="s">
        <v>8789</v>
      </c>
      <c r="B1200" s="38" t="s">
        <v>10853</v>
      </c>
      <c r="C1200" s="2" t="s">
        <v>1</v>
      </c>
      <c r="D1200" s="2" t="s">
        <v>0</v>
      </c>
      <c r="E1200" s="2" t="s">
        <v>9791</v>
      </c>
      <c r="F1200" s="2" t="s">
        <v>9792</v>
      </c>
      <c r="G1200" s="32">
        <v>3502</v>
      </c>
      <c r="H1200" s="36">
        <v>3502</v>
      </c>
      <c r="I1200" s="37" t="s">
        <v>46</v>
      </c>
      <c r="J1200" s="31" t="s">
        <v>6010</v>
      </c>
      <c r="K1200" s="2">
        <v>0</v>
      </c>
      <c r="L1200" s="2">
        <v>0</v>
      </c>
      <c r="M1200" s="31">
        <v>35</v>
      </c>
      <c r="N1200" s="2">
        <v>4.55</v>
      </c>
      <c r="O1200" s="2">
        <v>0</v>
      </c>
      <c r="P1200" s="2">
        <v>0</v>
      </c>
      <c r="Q1200" s="31">
        <v>39.549999999999997</v>
      </c>
      <c r="S1200" s="2" t="s">
        <v>1</v>
      </c>
      <c r="T1200" t="str">
        <f>IF(Tabla2[[#This Row],[SERIE ]]="22SD004C","BODEGA",IF(Tabla2[[#This Row],[SERIE ]]="21DS000T","CASA MATRIZ","SUCURSAL"))</f>
        <v>SUCURSAL</v>
      </c>
    </row>
    <row r="1201" spans="1:20" ht="15.75" hidden="1" thickBot="1" x14ac:dyDescent="0.3">
      <c r="A1201" s="33" t="s">
        <v>8789</v>
      </c>
      <c r="B1201" s="38" t="s">
        <v>10853</v>
      </c>
      <c r="C1201" s="2" t="s">
        <v>1</v>
      </c>
      <c r="D1201" s="2" t="s">
        <v>0</v>
      </c>
      <c r="E1201" s="2" t="s">
        <v>9791</v>
      </c>
      <c r="F1201" s="2" t="s">
        <v>9792</v>
      </c>
      <c r="G1201" s="32">
        <v>3501</v>
      </c>
      <c r="H1201" s="36">
        <v>3501</v>
      </c>
      <c r="I1201" s="37" t="s">
        <v>46</v>
      </c>
      <c r="J1201" s="31" t="s">
        <v>6010</v>
      </c>
      <c r="K1201" s="2">
        <v>0</v>
      </c>
      <c r="L1201" s="2">
        <v>0</v>
      </c>
      <c r="M1201" s="31">
        <v>35</v>
      </c>
      <c r="N1201" s="2">
        <v>4.55</v>
      </c>
      <c r="O1201" s="2">
        <v>0</v>
      </c>
      <c r="P1201" s="2">
        <v>0</v>
      </c>
      <c r="Q1201" s="31">
        <v>39.549999999999997</v>
      </c>
      <c r="S1201" s="2" t="s">
        <v>1</v>
      </c>
      <c r="T1201" t="str">
        <f>IF(Tabla2[[#This Row],[SERIE ]]="22SD004C","BODEGA",IF(Tabla2[[#This Row],[SERIE ]]="21DS000T","CASA MATRIZ","SUCURSAL"))</f>
        <v>SUCURSAL</v>
      </c>
    </row>
    <row r="1202" spans="1:20" ht="15.75" hidden="1" thickBot="1" x14ac:dyDescent="0.3">
      <c r="A1202" s="33" t="s">
        <v>8789</v>
      </c>
      <c r="B1202" s="38" t="s">
        <v>10853</v>
      </c>
      <c r="C1202" s="2" t="s">
        <v>1</v>
      </c>
      <c r="D1202" s="2" t="s">
        <v>0</v>
      </c>
      <c r="E1202" s="2" t="s">
        <v>9791</v>
      </c>
      <c r="F1202" s="2" t="s">
        <v>9792</v>
      </c>
      <c r="G1202" s="32">
        <v>3501</v>
      </c>
      <c r="H1202" s="36">
        <v>3501</v>
      </c>
      <c r="I1202" s="37" t="s">
        <v>46</v>
      </c>
      <c r="J1202" s="31" t="s">
        <v>6010</v>
      </c>
      <c r="K1202" s="2">
        <v>0</v>
      </c>
      <c r="L1202" s="2">
        <v>0</v>
      </c>
      <c r="M1202" s="31">
        <v>65</v>
      </c>
      <c r="N1202" s="2">
        <v>8.4500000000000011</v>
      </c>
      <c r="O1202" s="2">
        <v>0</v>
      </c>
      <c r="P1202" s="2">
        <v>0</v>
      </c>
      <c r="Q1202" s="31">
        <v>73.45</v>
      </c>
      <c r="S1202" s="2" t="s">
        <v>1</v>
      </c>
      <c r="T1202" t="str">
        <f>IF(Tabla2[[#This Row],[SERIE ]]="22SD004C","BODEGA",IF(Tabla2[[#This Row],[SERIE ]]="21DS000T","CASA MATRIZ","SUCURSAL"))</f>
        <v>SUCURSAL</v>
      </c>
    </row>
    <row r="1203" spans="1:20" ht="15.75" hidden="1" thickBot="1" x14ac:dyDescent="0.3">
      <c r="A1203" s="33" t="s">
        <v>8789</v>
      </c>
      <c r="B1203" s="38" t="s">
        <v>10853</v>
      </c>
      <c r="C1203" s="2" t="s">
        <v>1</v>
      </c>
      <c r="D1203" s="2" t="s">
        <v>0</v>
      </c>
      <c r="E1203" s="2" t="s">
        <v>9791</v>
      </c>
      <c r="F1203" s="2" t="s">
        <v>9792</v>
      </c>
      <c r="G1203" s="32">
        <v>3500</v>
      </c>
      <c r="H1203" s="36">
        <v>3500</v>
      </c>
      <c r="I1203" s="37" t="s">
        <v>49</v>
      </c>
      <c r="J1203" s="31" t="s">
        <v>2228</v>
      </c>
      <c r="K1203" s="2">
        <v>0</v>
      </c>
      <c r="L1203" s="2">
        <v>0</v>
      </c>
      <c r="M1203" s="31">
        <v>360</v>
      </c>
      <c r="N1203" s="2">
        <v>46.800000000000004</v>
      </c>
      <c r="O1203" s="2">
        <v>0</v>
      </c>
      <c r="P1203" s="2">
        <v>0</v>
      </c>
      <c r="Q1203" s="31">
        <v>406.8</v>
      </c>
      <c r="S1203" s="2" t="s">
        <v>1</v>
      </c>
      <c r="T1203" t="str">
        <f>IF(Tabla2[[#This Row],[SERIE ]]="22SD004C","BODEGA",IF(Tabla2[[#This Row],[SERIE ]]="21DS000T","CASA MATRIZ","SUCURSAL"))</f>
        <v>SUCURSAL</v>
      </c>
    </row>
    <row r="1204" spans="1:20" ht="15.75" hidden="1" thickBot="1" x14ac:dyDescent="0.3">
      <c r="A1204" s="33" t="s">
        <v>8789</v>
      </c>
      <c r="B1204" s="38" t="s">
        <v>10873</v>
      </c>
      <c r="C1204" s="2" t="s">
        <v>1</v>
      </c>
      <c r="D1204" s="2" t="s">
        <v>0</v>
      </c>
      <c r="E1204" s="2" t="s">
        <v>9791</v>
      </c>
      <c r="F1204" s="2" t="s">
        <v>9792</v>
      </c>
      <c r="G1204" s="32">
        <v>3499</v>
      </c>
      <c r="H1204" s="36">
        <v>3499</v>
      </c>
      <c r="I1204" s="37" t="s">
        <v>10052</v>
      </c>
      <c r="J1204" s="31" t="s">
        <v>10053</v>
      </c>
      <c r="K1204" s="2">
        <v>0</v>
      </c>
      <c r="L1204" s="2">
        <v>0</v>
      </c>
      <c r="M1204" s="31">
        <v>53.1</v>
      </c>
      <c r="N1204" s="2">
        <v>6.9030000000000005</v>
      </c>
      <c r="O1204" s="2">
        <v>0</v>
      </c>
      <c r="P1204" s="2">
        <v>0</v>
      </c>
      <c r="Q1204" s="31">
        <v>60.003</v>
      </c>
      <c r="S1204" s="2" t="s">
        <v>1</v>
      </c>
      <c r="T1204" t="str">
        <f>IF(Tabla2[[#This Row],[SERIE ]]="22SD004C","BODEGA",IF(Tabla2[[#This Row],[SERIE ]]="21DS000T","CASA MATRIZ","SUCURSAL"))</f>
        <v>SUCURSAL</v>
      </c>
    </row>
    <row r="1205" spans="1:20" ht="15.75" hidden="1" thickBot="1" x14ac:dyDescent="0.3">
      <c r="A1205" s="33" t="s">
        <v>8789</v>
      </c>
      <c r="B1205" s="38" t="s">
        <v>10873</v>
      </c>
      <c r="C1205" s="2" t="s">
        <v>1</v>
      </c>
      <c r="D1205" s="2" t="s">
        <v>0</v>
      </c>
      <c r="E1205" s="2" t="s">
        <v>9791</v>
      </c>
      <c r="F1205" s="2" t="s">
        <v>9792</v>
      </c>
      <c r="G1205" s="32">
        <v>3498</v>
      </c>
      <c r="H1205" s="36">
        <v>3498</v>
      </c>
      <c r="I1205" s="37" t="s">
        <v>6816</v>
      </c>
      <c r="J1205" s="31" t="s">
        <v>6817</v>
      </c>
      <c r="K1205" s="2">
        <v>0</v>
      </c>
      <c r="L1205" s="2">
        <v>0</v>
      </c>
      <c r="M1205" s="31">
        <v>29.65</v>
      </c>
      <c r="N1205" s="2">
        <v>3.8544999999999998</v>
      </c>
      <c r="O1205" s="2">
        <v>0</v>
      </c>
      <c r="P1205" s="2">
        <v>0</v>
      </c>
      <c r="Q1205" s="31">
        <v>33.5045</v>
      </c>
      <c r="S1205" s="2" t="s">
        <v>1</v>
      </c>
      <c r="T1205" t="str">
        <f>IF(Tabla2[[#This Row],[SERIE ]]="22SD004C","BODEGA",IF(Tabla2[[#This Row],[SERIE ]]="21DS000T","CASA MATRIZ","SUCURSAL"))</f>
        <v>SUCURSAL</v>
      </c>
    </row>
    <row r="1206" spans="1:20" ht="15.75" hidden="1" thickBot="1" x14ac:dyDescent="0.3">
      <c r="A1206" s="33" t="s">
        <v>8789</v>
      </c>
      <c r="B1206" s="38" t="s">
        <v>10873</v>
      </c>
      <c r="C1206" s="2" t="s">
        <v>1</v>
      </c>
      <c r="D1206" s="2" t="s">
        <v>0</v>
      </c>
      <c r="E1206" s="2" t="s">
        <v>9791</v>
      </c>
      <c r="F1206" s="2" t="s">
        <v>9792</v>
      </c>
      <c r="G1206" s="32">
        <v>3497</v>
      </c>
      <c r="H1206" s="36">
        <v>3497</v>
      </c>
      <c r="I1206" s="37" t="s">
        <v>9961</v>
      </c>
      <c r="J1206" s="31" t="s">
        <v>9944</v>
      </c>
      <c r="K1206" s="2">
        <v>0</v>
      </c>
      <c r="L1206" s="2">
        <v>0</v>
      </c>
      <c r="M1206" s="31">
        <v>15.93</v>
      </c>
      <c r="N1206" s="2">
        <v>2.0709</v>
      </c>
      <c r="O1206" s="2">
        <v>0</v>
      </c>
      <c r="P1206" s="2">
        <v>0</v>
      </c>
      <c r="Q1206" s="31">
        <v>18.000900000000001</v>
      </c>
      <c r="S1206" s="2" t="s">
        <v>1</v>
      </c>
      <c r="T1206" t="str">
        <f>IF(Tabla2[[#This Row],[SERIE ]]="22SD004C","BODEGA",IF(Tabla2[[#This Row],[SERIE ]]="21DS000T","CASA MATRIZ","SUCURSAL"))</f>
        <v>SUCURSAL</v>
      </c>
    </row>
    <row r="1207" spans="1:20" ht="15.75" hidden="1" thickBot="1" x14ac:dyDescent="0.3">
      <c r="A1207" s="33" t="s">
        <v>8789</v>
      </c>
      <c r="B1207" s="38" t="s">
        <v>10873</v>
      </c>
      <c r="C1207" s="2" t="s">
        <v>1</v>
      </c>
      <c r="D1207" s="2" t="s">
        <v>0</v>
      </c>
      <c r="E1207" s="2" t="s">
        <v>9791</v>
      </c>
      <c r="F1207" s="2" t="s">
        <v>9792</v>
      </c>
      <c r="G1207" s="32">
        <v>3496</v>
      </c>
      <c r="H1207" s="36">
        <v>3496</v>
      </c>
      <c r="I1207" s="37" t="s">
        <v>46</v>
      </c>
      <c r="J1207" s="31" t="s">
        <v>6010</v>
      </c>
      <c r="K1207" s="2">
        <v>0</v>
      </c>
      <c r="L1207" s="2">
        <v>0</v>
      </c>
      <c r="M1207" s="31">
        <v>60</v>
      </c>
      <c r="N1207" s="2">
        <v>7.8000000000000007</v>
      </c>
      <c r="O1207" s="2">
        <v>0</v>
      </c>
      <c r="P1207" s="2">
        <v>0</v>
      </c>
      <c r="Q1207" s="31">
        <v>67.8</v>
      </c>
      <c r="S1207" s="2" t="s">
        <v>1</v>
      </c>
      <c r="T1207" t="str">
        <f>IF(Tabla2[[#This Row],[SERIE ]]="22SD004C","BODEGA",IF(Tabla2[[#This Row],[SERIE ]]="21DS000T","CASA MATRIZ","SUCURSAL"))</f>
        <v>SUCURSAL</v>
      </c>
    </row>
    <row r="1208" spans="1:20" ht="15.75" hidden="1" thickBot="1" x14ac:dyDescent="0.3">
      <c r="A1208" s="33" t="s">
        <v>8789</v>
      </c>
      <c r="B1208" s="38" t="s">
        <v>10873</v>
      </c>
      <c r="C1208" s="2" t="s">
        <v>1</v>
      </c>
      <c r="D1208" s="2" t="s">
        <v>0</v>
      </c>
      <c r="E1208" s="2" t="s">
        <v>9791</v>
      </c>
      <c r="F1208" s="2" t="s">
        <v>9792</v>
      </c>
      <c r="G1208" s="32">
        <v>3495</v>
      </c>
      <c r="H1208" s="36">
        <v>3495</v>
      </c>
      <c r="I1208" s="37" t="s">
        <v>10874</v>
      </c>
      <c r="J1208" s="31" t="s">
        <v>10875</v>
      </c>
      <c r="K1208" s="2">
        <v>0</v>
      </c>
      <c r="L1208" s="2">
        <v>0</v>
      </c>
      <c r="M1208" s="31">
        <v>156</v>
      </c>
      <c r="N1208" s="2">
        <v>20.28</v>
      </c>
      <c r="O1208" s="2">
        <v>0</v>
      </c>
      <c r="P1208" s="2">
        <v>0</v>
      </c>
      <c r="Q1208" s="31">
        <v>176.28</v>
      </c>
      <c r="S1208" s="2" t="s">
        <v>1</v>
      </c>
      <c r="T1208" t="str">
        <f>IF(Tabla2[[#This Row],[SERIE ]]="22SD004C","BODEGA",IF(Tabla2[[#This Row],[SERIE ]]="21DS000T","CASA MATRIZ","SUCURSAL"))</f>
        <v>SUCURSAL</v>
      </c>
    </row>
    <row r="1209" spans="1:20" ht="15.75" hidden="1" thickBot="1" x14ac:dyDescent="0.3">
      <c r="A1209" s="33" t="s">
        <v>8789</v>
      </c>
      <c r="B1209" s="38" t="s">
        <v>10873</v>
      </c>
      <c r="C1209" s="2" t="s">
        <v>1</v>
      </c>
      <c r="D1209" s="2" t="s">
        <v>0</v>
      </c>
      <c r="E1209" s="2" t="s">
        <v>9791</v>
      </c>
      <c r="F1209" s="2" t="s">
        <v>9792</v>
      </c>
      <c r="G1209" s="32">
        <v>3494</v>
      </c>
      <c r="H1209" s="36">
        <v>3494</v>
      </c>
      <c r="I1209" s="37" t="s">
        <v>10874</v>
      </c>
      <c r="J1209" s="31" t="s">
        <v>10875</v>
      </c>
      <c r="K1209" s="2">
        <v>0</v>
      </c>
      <c r="L1209" s="2">
        <v>0</v>
      </c>
      <c r="M1209" s="31">
        <v>37</v>
      </c>
      <c r="N1209" s="2">
        <v>4.8100000000000005</v>
      </c>
      <c r="O1209" s="2">
        <v>0</v>
      </c>
      <c r="P1209" s="2">
        <v>0</v>
      </c>
      <c r="Q1209" s="31">
        <v>41.81</v>
      </c>
      <c r="S1209" s="2" t="s">
        <v>1</v>
      </c>
      <c r="T1209" t="str">
        <f>IF(Tabla2[[#This Row],[SERIE ]]="22SD004C","BODEGA",IF(Tabla2[[#This Row],[SERIE ]]="21DS000T","CASA MATRIZ","SUCURSAL"))</f>
        <v>SUCURSAL</v>
      </c>
    </row>
    <row r="1210" spans="1:20" ht="15.75" hidden="1" thickBot="1" x14ac:dyDescent="0.3">
      <c r="A1210" s="33" t="s">
        <v>8789</v>
      </c>
      <c r="B1210" s="38" t="s">
        <v>10873</v>
      </c>
      <c r="C1210" s="2" t="s">
        <v>1</v>
      </c>
      <c r="D1210" s="2" t="s">
        <v>0</v>
      </c>
      <c r="E1210" s="2" t="s">
        <v>9791</v>
      </c>
      <c r="F1210" s="2" t="s">
        <v>9792</v>
      </c>
      <c r="G1210" s="32">
        <v>3493</v>
      </c>
      <c r="H1210" s="36">
        <v>3493</v>
      </c>
      <c r="I1210" s="37" t="s">
        <v>49</v>
      </c>
      <c r="J1210" s="31" t="s">
        <v>2228</v>
      </c>
      <c r="K1210" s="2">
        <v>0</v>
      </c>
      <c r="L1210" s="2">
        <v>0</v>
      </c>
      <c r="M1210" s="31">
        <v>2550</v>
      </c>
      <c r="N1210" s="2">
        <v>331.5</v>
      </c>
      <c r="O1210" s="2">
        <v>0</v>
      </c>
      <c r="P1210" s="2">
        <v>0</v>
      </c>
      <c r="Q1210" s="31">
        <v>2881.5</v>
      </c>
      <c r="S1210" s="2" t="s">
        <v>1</v>
      </c>
      <c r="T1210" t="str">
        <f>IF(Tabla2[[#This Row],[SERIE ]]="22SD004C","BODEGA",IF(Tabla2[[#This Row],[SERIE ]]="21DS000T","CASA MATRIZ","SUCURSAL"))</f>
        <v>SUCURSAL</v>
      </c>
    </row>
    <row r="1211" spans="1:20" ht="15.75" hidden="1" thickBot="1" x14ac:dyDescent="0.3">
      <c r="A1211" s="33" t="s">
        <v>8789</v>
      </c>
      <c r="B1211" s="38" t="s">
        <v>10873</v>
      </c>
      <c r="C1211" s="2" t="s">
        <v>1</v>
      </c>
      <c r="D1211" s="2" t="s">
        <v>0</v>
      </c>
      <c r="E1211" s="2" t="s">
        <v>9791</v>
      </c>
      <c r="F1211" s="2" t="s">
        <v>9792</v>
      </c>
      <c r="G1211" s="32">
        <v>3492</v>
      </c>
      <c r="H1211" s="36">
        <v>3492</v>
      </c>
      <c r="I1211" s="37" t="s">
        <v>6816</v>
      </c>
      <c r="J1211" s="31" t="s">
        <v>6817</v>
      </c>
      <c r="K1211" s="2">
        <v>0</v>
      </c>
      <c r="L1211" s="2">
        <v>0</v>
      </c>
      <c r="M1211" s="31">
        <v>40</v>
      </c>
      <c r="N1211" s="2">
        <v>5.2</v>
      </c>
      <c r="O1211" s="2">
        <v>0</v>
      </c>
      <c r="P1211" s="2">
        <v>0</v>
      </c>
      <c r="Q1211" s="31">
        <v>45.2</v>
      </c>
      <c r="S1211" s="2" t="s">
        <v>1</v>
      </c>
      <c r="T1211" t="str">
        <f>IF(Tabla2[[#This Row],[SERIE ]]="22SD004C","BODEGA",IF(Tabla2[[#This Row],[SERIE ]]="21DS000T","CASA MATRIZ","SUCURSAL"))</f>
        <v>SUCURSAL</v>
      </c>
    </row>
    <row r="1212" spans="1:20" ht="15.75" hidden="1" thickBot="1" x14ac:dyDescent="0.3">
      <c r="A1212" s="33" t="s">
        <v>8789</v>
      </c>
      <c r="B1212" s="38" t="s">
        <v>10873</v>
      </c>
      <c r="C1212" s="2" t="s">
        <v>1</v>
      </c>
      <c r="D1212" s="2" t="s">
        <v>0</v>
      </c>
      <c r="E1212" s="2" t="s">
        <v>9791</v>
      </c>
      <c r="F1212" s="2" t="s">
        <v>9792</v>
      </c>
      <c r="G1212" s="32">
        <v>3491</v>
      </c>
      <c r="H1212" s="36">
        <v>3491</v>
      </c>
      <c r="I1212" s="37" t="s">
        <v>10121</v>
      </c>
      <c r="J1212" s="31" t="s">
        <v>10122</v>
      </c>
      <c r="K1212" s="2">
        <v>0</v>
      </c>
      <c r="L1212" s="2">
        <v>0</v>
      </c>
      <c r="M1212" s="31">
        <v>45</v>
      </c>
      <c r="N1212" s="2">
        <v>5.8500000000000005</v>
      </c>
      <c r="O1212" s="2">
        <v>0</v>
      </c>
      <c r="P1212" s="2">
        <v>0</v>
      </c>
      <c r="Q1212" s="31">
        <v>50.85</v>
      </c>
      <c r="S1212" s="2" t="s">
        <v>1</v>
      </c>
      <c r="T1212" t="str">
        <f>IF(Tabla2[[#This Row],[SERIE ]]="22SD004C","BODEGA",IF(Tabla2[[#This Row],[SERIE ]]="21DS000T","CASA MATRIZ","SUCURSAL"))</f>
        <v>SUCURSAL</v>
      </c>
    </row>
    <row r="1213" spans="1:20" ht="15.75" hidden="1" thickBot="1" x14ac:dyDescent="0.3">
      <c r="A1213" s="33" t="s">
        <v>8789</v>
      </c>
      <c r="B1213" s="38" t="s">
        <v>10852</v>
      </c>
      <c r="C1213" s="2" t="s">
        <v>1</v>
      </c>
      <c r="D1213" s="2" t="s">
        <v>0</v>
      </c>
      <c r="E1213" s="2" t="s">
        <v>9791</v>
      </c>
      <c r="F1213" s="2" t="s">
        <v>9792</v>
      </c>
      <c r="G1213" s="32">
        <v>3490</v>
      </c>
      <c r="H1213" s="36">
        <v>3490</v>
      </c>
      <c r="I1213" s="37" t="s">
        <v>9839</v>
      </c>
      <c r="J1213" s="31" t="s">
        <v>9840</v>
      </c>
      <c r="K1213" s="2">
        <v>0</v>
      </c>
      <c r="L1213" s="2">
        <v>0</v>
      </c>
      <c r="M1213" s="31">
        <v>190</v>
      </c>
      <c r="N1213" s="2">
        <v>24.7</v>
      </c>
      <c r="O1213" s="2">
        <v>0</v>
      </c>
      <c r="P1213" s="2">
        <v>0</v>
      </c>
      <c r="Q1213" s="31">
        <v>214.7</v>
      </c>
      <c r="S1213" s="2" t="s">
        <v>1</v>
      </c>
      <c r="T1213" t="str">
        <f>IF(Tabla2[[#This Row],[SERIE ]]="22SD004C","BODEGA",IF(Tabla2[[#This Row],[SERIE ]]="21DS000T","CASA MATRIZ","SUCURSAL"))</f>
        <v>SUCURSAL</v>
      </c>
    </row>
    <row r="1214" spans="1:20" ht="15.75" hidden="1" thickBot="1" x14ac:dyDescent="0.3">
      <c r="A1214" s="33" t="s">
        <v>8789</v>
      </c>
      <c r="B1214" s="38" t="s">
        <v>10852</v>
      </c>
      <c r="C1214" s="2" t="s">
        <v>1</v>
      </c>
      <c r="D1214" s="2" t="s">
        <v>0</v>
      </c>
      <c r="E1214" s="2" t="s">
        <v>9791</v>
      </c>
      <c r="F1214" s="2" t="s">
        <v>9792</v>
      </c>
      <c r="G1214" s="32">
        <v>3489</v>
      </c>
      <c r="H1214" s="36">
        <v>3489</v>
      </c>
      <c r="I1214" s="37" t="s">
        <v>6816</v>
      </c>
      <c r="J1214" s="31" t="s">
        <v>6817</v>
      </c>
      <c r="K1214" s="2">
        <v>0</v>
      </c>
      <c r="L1214" s="2">
        <v>0</v>
      </c>
      <c r="M1214" s="31">
        <v>16.11</v>
      </c>
      <c r="N1214" s="2">
        <v>2.0943000000000001</v>
      </c>
      <c r="O1214" s="2">
        <v>0</v>
      </c>
      <c r="P1214" s="2">
        <v>0</v>
      </c>
      <c r="Q1214" s="31">
        <v>18.2043</v>
      </c>
      <c r="S1214" s="2" t="s">
        <v>1</v>
      </c>
      <c r="T1214" t="str">
        <f>IF(Tabla2[[#This Row],[SERIE ]]="22SD004C","BODEGA",IF(Tabla2[[#This Row],[SERIE ]]="21DS000T","CASA MATRIZ","SUCURSAL"))</f>
        <v>SUCURSAL</v>
      </c>
    </row>
    <row r="1215" spans="1:20" ht="15.75" hidden="1" thickBot="1" x14ac:dyDescent="0.3">
      <c r="A1215" s="33" t="s">
        <v>8789</v>
      </c>
      <c r="B1215" s="38" t="s">
        <v>10852</v>
      </c>
      <c r="C1215" s="2" t="s">
        <v>1</v>
      </c>
      <c r="D1215" s="2" t="s">
        <v>0</v>
      </c>
      <c r="E1215" s="2" t="s">
        <v>9791</v>
      </c>
      <c r="F1215" s="2" t="s">
        <v>9792</v>
      </c>
      <c r="G1215" s="32">
        <v>3488</v>
      </c>
      <c r="H1215" s="36">
        <v>3488</v>
      </c>
      <c r="I1215" s="37" t="s">
        <v>46</v>
      </c>
      <c r="J1215" s="31" t="s">
        <v>6010</v>
      </c>
      <c r="K1215" s="2">
        <v>0</v>
      </c>
      <c r="L1215" s="2">
        <v>0</v>
      </c>
      <c r="M1215" s="31">
        <v>140</v>
      </c>
      <c r="N1215" s="2">
        <v>18.2</v>
      </c>
      <c r="O1215" s="2">
        <v>0</v>
      </c>
      <c r="P1215" s="2">
        <v>0</v>
      </c>
      <c r="Q1215" s="31">
        <v>158.19999999999999</v>
      </c>
      <c r="S1215" s="2" t="s">
        <v>1</v>
      </c>
      <c r="T1215" t="str">
        <f>IF(Tabla2[[#This Row],[SERIE ]]="22SD004C","BODEGA",IF(Tabla2[[#This Row],[SERIE ]]="21DS000T","CASA MATRIZ","SUCURSAL"))</f>
        <v>SUCURSAL</v>
      </c>
    </row>
    <row r="1216" spans="1:20" ht="15.75" hidden="1" thickBot="1" x14ac:dyDescent="0.3">
      <c r="A1216" s="33" t="s">
        <v>8789</v>
      </c>
      <c r="B1216" s="38" t="s">
        <v>10852</v>
      </c>
      <c r="C1216" s="2" t="s">
        <v>1</v>
      </c>
      <c r="D1216" s="2" t="s">
        <v>0</v>
      </c>
      <c r="E1216" s="2" t="s">
        <v>9791</v>
      </c>
      <c r="F1216" s="2" t="s">
        <v>9792</v>
      </c>
      <c r="G1216" s="32">
        <v>3487</v>
      </c>
      <c r="H1216" s="36">
        <v>3487</v>
      </c>
      <c r="I1216" s="37" t="s">
        <v>46</v>
      </c>
      <c r="J1216" s="31" t="s">
        <v>6010</v>
      </c>
      <c r="K1216" s="2">
        <v>0</v>
      </c>
      <c r="L1216" s="2">
        <v>0</v>
      </c>
      <c r="M1216" s="31">
        <v>120</v>
      </c>
      <c r="N1216" s="2">
        <v>15.600000000000001</v>
      </c>
      <c r="O1216" s="2">
        <v>0</v>
      </c>
      <c r="P1216" s="2">
        <v>0</v>
      </c>
      <c r="Q1216" s="31">
        <v>135.6</v>
      </c>
      <c r="S1216" s="2" t="s">
        <v>1</v>
      </c>
      <c r="T1216" t="str">
        <f>IF(Tabla2[[#This Row],[SERIE ]]="22SD004C","BODEGA",IF(Tabla2[[#This Row],[SERIE ]]="21DS000T","CASA MATRIZ","SUCURSAL"))</f>
        <v>SUCURSAL</v>
      </c>
    </row>
    <row r="1217" spans="1:20" ht="15.75" hidden="1" thickBot="1" x14ac:dyDescent="0.3">
      <c r="A1217" s="33" t="s">
        <v>8789</v>
      </c>
      <c r="B1217" s="38" t="s">
        <v>10852</v>
      </c>
      <c r="C1217" s="2" t="s">
        <v>1</v>
      </c>
      <c r="D1217" s="2" t="s">
        <v>0</v>
      </c>
      <c r="E1217" s="2" t="s">
        <v>9791</v>
      </c>
      <c r="F1217" s="2" t="s">
        <v>9792</v>
      </c>
      <c r="G1217" s="32">
        <v>3486</v>
      </c>
      <c r="H1217" s="36">
        <v>3486</v>
      </c>
      <c r="I1217" s="37" t="s">
        <v>10257</v>
      </c>
      <c r="J1217" s="31" t="s">
        <v>10258</v>
      </c>
      <c r="K1217" s="2">
        <v>0</v>
      </c>
      <c r="L1217" s="2">
        <v>0</v>
      </c>
      <c r="M1217" s="31">
        <v>4.21</v>
      </c>
      <c r="N1217" s="2">
        <v>0.54730000000000001</v>
      </c>
      <c r="O1217" s="2">
        <v>0</v>
      </c>
      <c r="P1217" s="2">
        <v>0</v>
      </c>
      <c r="Q1217" s="31">
        <v>4.7572999999999999</v>
      </c>
      <c r="S1217" s="2" t="s">
        <v>1</v>
      </c>
      <c r="T1217" t="str">
        <f>IF(Tabla2[[#This Row],[SERIE ]]="22SD004C","BODEGA",IF(Tabla2[[#This Row],[SERIE ]]="21DS000T","CASA MATRIZ","SUCURSAL"))</f>
        <v>SUCURSAL</v>
      </c>
    </row>
    <row r="1218" spans="1:20" ht="15.75" hidden="1" thickBot="1" x14ac:dyDescent="0.3">
      <c r="A1218" s="33" t="s">
        <v>8789</v>
      </c>
      <c r="B1218" s="38" t="s">
        <v>10852</v>
      </c>
      <c r="C1218" s="2" t="s">
        <v>1</v>
      </c>
      <c r="D1218" s="2" t="s">
        <v>0</v>
      </c>
      <c r="E1218" s="2" t="s">
        <v>9791</v>
      </c>
      <c r="F1218" s="2" t="s">
        <v>9792</v>
      </c>
      <c r="G1218" s="32">
        <v>3485</v>
      </c>
      <c r="H1218" s="36">
        <v>3485</v>
      </c>
      <c r="I1218" s="37" t="s">
        <v>10253</v>
      </c>
      <c r="J1218" s="31" t="s">
        <v>10254</v>
      </c>
      <c r="K1218" s="2">
        <v>0</v>
      </c>
      <c r="L1218" s="2">
        <v>0</v>
      </c>
      <c r="M1218" s="31">
        <v>390</v>
      </c>
      <c r="N1218" s="2">
        <v>50.7</v>
      </c>
      <c r="O1218" s="2">
        <v>0</v>
      </c>
      <c r="P1218" s="2">
        <v>0</v>
      </c>
      <c r="Q1218" s="31">
        <v>440.7</v>
      </c>
      <c r="S1218" s="2" t="s">
        <v>1</v>
      </c>
      <c r="T1218" t="str">
        <f>IF(Tabla2[[#This Row],[SERIE ]]="22SD004C","BODEGA",IF(Tabla2[[#This Row],[SERIE ]]="21DS000T","CASA MATRIZ","SUCURSAL"))</f>
        <v>SUCURSAL</v>
      </c>
    </row>
    <row r="1219" spans="1:20" ht="15.75" hidden="1" thickBot="1" x14ac:dyDescent="0.3">
      <c r="A1219" s="33" t="s">
        <v>8789</v>
      </c>
      <c r="B1219" s="38" t="s">
        <v>10852</v>
      </c>
      <c r="C1219" s="2" t="s">
        <v>1</v>
      </c>
      <c r="D1219" s="2" t="s">
        <v>0</v>
      </c>
      <c r="E1219" s="2" t="s">
        <v>9791</v>
      </c>
      <c r="F1219" s="2" t="s">
        <v>9792</v>
      </c>
      <c r="G1219" s="32">
        <v>3484</v>
      </c>
      <c r="H1219" s="36">
        <v>3484</v>
      </c>
      <c r="I1219" s="37" t="s">
        <v>10245</v>
      </c>
      <c r="J1219" s="31" t="s">
        <v>10246</v>
      </c>
      <c r="K1219" s="2">
        <v>0</v>
      </c>
      <c r="L1219" s="2">
        <v>0</v>
      </c>
      <c r="M1219" s="31">
        <v>90</v>
      </c>
      <c r="N1219" s="2">
        <v>11.700000000000001</v>
      </c>
      <c r="O1219" s="2">
        <v>0</v>
      </c>
      <c r="P1219" s="2">
        <v>0</v>
      </c>
      <c r="Q1219" s="31">
        <v>101.7</v>
      </c>
      <c r="S1219" s="2" t="s">
        <v>1</v>
      </c>
      <c r="T1219" t="str">
        <f>IF(Tabla2[[#This Row],[SERIE ]]="22SD004C","BODEGA",IF(Tabla2[[#This Row],[SERIE ]]="21DS000T","CASA MATRIZ","SUCURSAL"))</f>
        <v>SUCURSAL</v>
      </c>
    </row>
    <row r="1220" spans="1:20" ht="15.75" hidden="1" thickBot="1" x14ac:dyDescent="0.3">
      <c r="A1220" s="33" t="s">
        <v>8789</v>
      </c>
      <c r="B1220" s="38" t="s">
        <v>10852</v>
      </c>
      <c r="C1220" s="2" t="s">
        <v>1</v>
      </c>
      <c r="D1220" s="2" t="s">
        <v>0</v>
      </c>
      <c r="E1220" s="2" t="s">
        <v>9791</v>
      </c>
      <c r="F1220" s="2" t="s">
        <v>9792</v>
      </c>
      <c r="G1220" s="32">
        <v>3483</v>
      </c>
      <c r="H1220" s="36">
        <v>3483</v>
      </c>
      <c r="I1220" s="37" t="s">
        <v>49</v>
      </c>
      <c r="J1220" s="31" t="s">
        <v>2228</v>
      </c>
      <c r="K1220" s="2">
        <v>0</v>
      </c>
      <c r="L1220" s="2">
        <v>0</v>
      </c>
      <c r="M1220" s="31">
        <v>360</v>
      </c>
      <c r="N1220" s="2">
        <v>46.800000000000004</v>
      </c>
      <c r="O1220" s="2">
        <v>0</v>
      </c>
      <c r="P1220" s="2">
        <v>0</v>
      </c>
      <c r="Q1220" s="31">
        <v>406.8</v>
      </c>
      <c r="S1220" s="2" t="s">
        <v>1</v>
      </c>
      <c r="T1220" t="str">
        <f>IF(Tabla2[[#This Row],[SERIE ]]="22SD004C","BODEGA",IF(Tabla2[[#This Row],[SERIE ]]="21DS000T","CASA MATRIZ","SUCURSAL"))</f>
        <v>SUCURSAL</v>
      </c>
    </row>
    <row r="1221" spans="1:20" ht="15.75" hidden="1" thickBot="1" x14ac:dyDescent="0.3">
      <c r="A1221" s="33" t="s">
        <v>8789</v>
      </c>
      <c r="B1221" s="38" t="s">
        <v>10851</v>
      </c>
      <c r="C1221" s="2" t="s">
        <v>1</v>
      </c>
      <c r="D1221" s="2" t="s">
        <v>0</v>
      </c>
      <c r="E1221" s="2" t="s">
        <v>9791</v>
      </c>
      <c r="F1221" s="2" t="s">
        <v>9792</v>
      </c>
      <c r="G1221" s="32">
        <v>3482</v>
      </c>
      <c r="H1221" s="36">
        <v>3482</v>
      </c>
      <c r="I1221" s="37" t="s">
        <v>9868</v>
      </c>
      <c r="J1221" s="31" t="s">
        <v>9826</v>
      </c>
      <c r="K1221" s="2">
        <v>0</v>
      </c>
      <c r="L1221" s="2">
        <v>0</v>
      </c>
      <c r="M1221" s="31">
        <v>6</v>
      </c>
      <c r="N1221" s="2">
        <v>0.78</v>
      </c>
      <c r="O1221" s="2">
        <v>0</v>
      </c>
      <c r="P1221" s="2">
        <v>0</v>
      </c>
      <c r="Q1221" s="31">
        <v>6.78</v>
      </c>
      <c r="S1221" s="2" t="s">
        <v>1</v>
      </c>
      <c r="T1221" t="str">
        <f>IF(Tabla2[[#This Row],[SERIE ]]="22SD004C","BODEGA",IF(Tabla2[[#This Row],[SERIE ]]="21DS000T","CASA MATRIZ","SUCURSAL"))</f>
        <v>SUCURSAL</v>
      </c>
    </row>
    <row r="1222" spans="1:20" ht="15.75" hidden="1" thickBot="1" x14ac:dyDescent="0.3">
      <c r="A1222" s="33" t="s">
        <v>8789</v>
      </c>
      <c r="B1222" s="38" t="s">
        <v>10851</v>
      </c>
      <c r="C1222" s="2" t="s">
        <v>1</v>
      </c>
      <c r="D1222" s="2" t="s">
        <v>0</v>
      </c>
      <c r="E1222" s="2" t="s">
        <v>9791</v>
      </c>
      <c r="F1222" s="2" t="s">
        <v>9792</v>
      </c>
      <c r="G1222" s="32">
        <v>3481</v>
      </c>
      <c r="H1222" s="36">
        <v>3481</v>
      </c>
      <c r="I1222" s="37" t="s">
        <v>9868</v>
      </c>
      <c r="J1222" s="31" t="s">
        <v>9826</v>
      </c>
      <c r="K1222" s="2">
        <v>0</v>
      </c>
      <c r="L1222" s="2">
        <v>0</v>
      </c>
      <c r="M1222" s="31">
        <v>160</v>
      </c>
      <c r="N1222" s="2">
        <v>20.8</v>
      </c>
      <c r="O1222" s="2">
        <v>0</v>
      </c>
      <c r="P1222" s="2">
        <v>0</v>
      </c>
      <c r="Q1222" s="31">
        <v>180.8</v>
      </c>
      <c r="S1222" s="2" t="s">
        <v>1</v>
      </c>
      <c r="T1222" t="str">
        <f>IF(Tabla2[[#This Row],[SERIE ]]="22SD004C","BODEGA",IF(Tabla2[[#This Row],[SERIE ]]="21DS000T","CASA MATRIZ","SUCURSAL"))</f>
        <v>SUCURSAL</v>
      </c>
    </row>
    <row r="1223" spans="1:20" ht="15.75" hidden="1" thickBot="1" x14ac:dyDescent="0.3">
      <c r="A1223" s="33" t="s">
        <v>8789</v>
      </c>
      <c r="B1223" s="38" t="s">
        <v>10851</v>
      </c>
      <c r="C1223" s="2" t="s">
        <v>1</v>
      </c>
      <c r="D1223" s="2" t="s">
        <v>0</v>
      </c>
      <c r="E1223" s="2" t="s">
        <v>9791</v>
      </c>
      <c r="F1223" s="2" t="s">
        <v>9792</v>
      </c>
      <c r="G1223" s="32">
        <v>3480</v>
      </c>
      <c r="H1223" s="36">
        <v>3480</v>
      </c>
      <c r="I1223" s="37" t="s">
        <v>5970</v>
      </c>
      <c r="J1223" s="31" t="s">
        <v>5971</v>
      </c>
      <c r="K1223" s="2">
        <v>0</v>
      </c>
      <c r="L1223" s="2">
        <v>0</v>
      </c>
      <c r="M1223" s="31">
        <v>16.809999999999999</v>
      </c>
      <c r="N1223" s="2">
        <v>2.1852999999999998</v>
      </c>
      <c r="O1223" s="2">
        <v>0</v>
      </c>
      <c r="P1223" s="2">
        <v>0</v>
      </c>
      <c r="Q1223" s="31">
        <v>18.9953</v>
      </c>
      <c r="S1223" s="2" t="s">
        <v>1</v>
      </c>
      <c r="T1223" t="str">
        <f>IF(Tabla2[[#This Row],[SERIE ]]="22SD004C","BODEGA",IF(Tabla2[[#This Row],[SERIE ]]="21DS000T","CASA MATRIZ","SUCURSAL"))</f>
        <v>SUCURSAL</v>
      </c>
    </row>
    <row r="1224" spans="1:20" ht="15.75" hidden="1" thickBot="1" x14ac:dyDescent="0.3">
      <c r="A1224" s="33" t="s">
        <v>8789</v>
      </c>
      <c r="B1224" s="38" t="s">
        <v>10851</v>
      </c>
      <c r="C1224" s="2" t="s">
        <v>1</v>
      </c>
      <c r="D1224" s="2" t="s">
        <v>0</v>
      </c>
      <c r="E1224" s="2" t="s">
        <v>9791</v>
      </c>
      <c r="F1224" s="2" t="s">
        <v>9792</v>
      </c>
      <c r="G1224" s="32">
        <v>3479</v>
      </c>
      <c r="H1224" s="36">
        <v>3479</v>
      </c>
      <c r="I1224" s="37" t="s">
        <v>32</v>
      </c>
      <c r="J1224" s="31" t="s">
        <v>4186</v>
      </c>
      <c r="K1224" s="2">
        <v>0</v>
      </c>
      <c r="L1224" s="2">
        <v>0</v>
      </c>
      <c r="M1224" s="31">
        <v>39.82</v>
      </c>
      <c r="N1224" s="2">
        <v>5.1766000000000005</v>
      </c>
      <c r="O1224" s="2">
        <v>0</v>
      </c>
      <c r="P1224" s="2">
        <v>0</v>
      </c>
      <c r="Q1224" s="31">
        <v>44.996600000000001</v>
      </c>
      <c r="S1224" s="2" t="s">
        <v>1</v>
      </c>
      <c r="T1224" t="str">
        <f>IF(Tabla2[[#This Row],[SERIE ]]="22SD004C","BODEGA",IF(Tabla2[[#This Row],[SERIE ]]="21DS000T","CASA MATRIZ","SUCURSAL"))</f>
        <v>SUCURSAL</v>
      </c>
    </row>
    <row r="1225" spans="1:20" ht="15.75" hidden="1" thickBot="1" x14ac:dyDescent="0.3">
      <c r="A1225" s="33" t="s">
        <v>8789</v>
      </c>
      <c r="B1225" s="38" t="s">
        <v>10851</v>
      </c>
      <c r="C1225" s="2" t="s">
        <v>1</v>
      </c>
      <c r="D1225" s="2" t="s">
        <v>0</v>
      </c>
      <c r="E1225" s="2" t="s">
        <v>9791</v>
      </c>
      <c r="F1225" s="2" t="s">
        <v>9792</v>
      </c>
      <c r="G1225" s="32">
        <v>3478</v>
      </c>
      <c r="H1225" s="36">
        <v>3478</v>
      </c>
      <c r="I1225" s="37" t="s">
        <v>9809</v>
      </c>
      <c r="J1225" s="31" t="s">
        <v>9810</v>
      </c>
      <c r="K1225" s="2">
        <v>0</v>
      </c>
      <c r="L1225" s="2">
        <v>0</v>
      </c>
      <c r="M1225" s="31">
        <v>26.5</v>
      </c>
      <c r="N1225" s="2">
        <v>3.4450000000000003</v>
      </c>
      <c r="O1225" s="2">
        <v>0</v>
      </c>
      <c r="P1225" s="2">
        <v>0</v>
      </c>
      <c r="Q1225" s="31">
        <v>29.945</v>
      </c>
      <c r="S1225" s="2" t="s">
        <v>1</v>
      </c>
      <c r="T1225" t="str">
        <f>IF(Tabla2[[#This Row],[SERIE ]]="22SD004C","BODEGA",IF(Tabla2[[#This Row],[SERIE ]]="21DS000T","CASA MATRIZ","SUCURSAL"))</f>
        <v>SUCURSAL</v>
      </c>
    </row>
    <row r="1226" spans="1:20" ht="15.75" hidden="1" thickBot="1" x14ac:dyDescent="0.3">
      <c r="A1226" s="33" t="s">
        <v>8789</v>
      </c>
      <c r="B1226" s="38" t="s">
        <v>10851</v>
      </c>
      <c r="C1226" s="2" t="s">
        <v>1</v>
      </c>
      <c r="D1226" s="2" t="s">
        <v>0</v>
      </c>
      <c r="E1226" s="2" t="s">
        <v>9791</v>
      </c>
      <c r="F1226" s="2" t="s">
        <v>9792</v>
      </c>
      <c r="G1226" s="32">
        <v>3477</v>
      </c>
      <c r="H1226" s="36">
        <v>3477</v>
      </c>
      <c r="I1226" s="37" t="s">
        <v>9809</v>
      </c>
      <c r="J1226" s="31" t="s">
        <v>9810</v>
      </c>
      <c r="K1226" s="2">
        <v>0</v>
      </c>
      <c r="L1226" s="2">
        <v>0</v>
      </c>
      <c r="M1226" s="31">
        <v>110</v>
      </c>
      <c r="N1226" s="2">
        <v>14.3</v>
      </c>
      <c r="O1226" s="2">
        <v>0</v>
      </c>
      <c r="P1226" s="2">
        <v>0</v>
      </c>
      <c r="Q1226" s="31">
        <v>124.3</v>
      </c>
      <c r="S1226" s="2" t="s">
        <v>1</v>
      </c>
      <c r="T1226" t="str">
        <f>IF(Tabla2[[#This Row],[SERIE ]]="22SD004C","BODEGA",IF(Tabla2[[#This Row],[SERIE ]]="21DS000T","CASA MATRIZ","SUCURSAL"))</f>
        <v>SUCURSAL</v>
      </c>
    </row>
    <row r="1227" spans="1:20" ht="15.75" hidden="1" thickBot="1" x14ac:dyDescent="0.3">
      <c r="A1227" s="33" t="s">
        <v>8789</v>
      </c>
      <c r="B1227" s="38" t="s">
        <v>10851</v>
      </c>
      <c r="C1227" s="2" t="s">
        <v>1</v>
      </c>
      <c r="D1227" s="2" t="s">
        <v>0</v>
      </c>
      <c r="E1227" s="2" t="s">
        <v>9791</v>
      </c>
      <c r="F1227" s="2" t="s">
        <v>9792</v>
      </c>
      <c r="G1227" s="32">
        <v>3476</v>
      </c>
      <c r="H1227" s="36">
        <v>3476</v>
      </c>
      <c r="I1227" s="37" t="s">
        <v>10114</v>
      </c>
      <c r="J1227" s="31" t="s">
        <v>10115</v>
      </c>
      <c r="K1227" s="2">
        <v>0</v>
      </c>
      <c r="L1227" s="2">
        <v>0</v>
      </c>
      <c r="M1227" s="31">
        <v>110.62</v>
      </c>
      <c r="N1227" s="2">
        <v>14.380600000000001</v>
      </c>
      <c r="O1227" s="2">
        <v>0</v>
      </c>
      <c r="P1227" s="2">
        <v>0</v>
      </c>
      <c r="Q1227" s="31">
        <v>125.00060000000001</v>
      </c>
      <c r="S1227" s="2" t="s">
        <v>1</v>
      </c>
      <c r="T1227" t="str">
        <f>IF(Tabla2[[#This Row],[SERIE ]]="22SD004C","BODEGA",IF(Tabla2[[#This Row],[SERIE ]]="21DS000T","CASA MATRIZ","SUCURSAL"))</f>
        <v>SUCURSAL</v>
      </c>
    </row>
    <row r="1228" spans="1:20" ht="15.75" hidden="1" thickBot="1" x14ac:dyDescent="0.3">
      <c r="A1228" s="33" t="s">
        <v>8789</v>
      </c>
      <c r="B1228" s="38" t="s">
        <v>10851</v>
      </c>
      <c r="C1228" s="2" t="s">
        <v>1</v>
      </c>
      <c r="D1228" s="2" t="s">
        <v>0</v>
      </c>
      <c r="E1228" s="2" t="s">
        <v>9791</v>
      </c>
      <c r="F1228" s="2" t="s">
        <v>9792</v>
      </c>
      <c r="G1228" s="32">
        <v>3475</v>
      </c>
      <c r="H1228" s="36">
        <v>3475</v>
      </c>
      <c r="I1228" s="37" t="s">
        <v>47</v>
      </c>
      <c r="J1228" s="31" t="s">
        <v>2808</v>
      </c>
      <c r="K1228" s="2">
        <v>0</v>
      </c>
      <c r="L1228" s="2">
        <v>0</v>
      </c>
      <c r="M1228" s="31">
        <v>56.42</v>
      </c>
      <c r="N1228" s="2">
        <v>7.3346000000000009</v>
      </c>
      <c r="O1228" s="2">
        <v>0</v>
      </c>
      <c r="P1228" s="2">
        <v>0</v>
      </c>
      <c r="Q1228" s="31">
        <v>63.754600000000003</v>
      </c>
      <c r="S1228" s="2" t="s">
        <v>1</v>
      </c>
      <c r="T1228" t="str">
        <f>IF(Tabla2[[#This Row],[SERIE ]]="22SD004C","BODEGA",IF(Tabla2[[#This Row],[SERIE ]]="21DS000T","CASA MATRIZ","SUCURSAL"))</f>
        <v>SUCURSAL</v>
      </c>
    </row>
    <row r="1229" spans="1:20" ht="15.75" hidden="1" thickBot="1" x14ac:dyDescent="0.3">
      <c r="A1229" s="33" t="s">
        <v>8789</v>
      </c>
      <c r="B1229" s="38" t="s">
        <v>10851</v>
      </c>
      <c r="C1229" s="2" t="s">
        <v>1</v>
      </c>
      <c r="D1229" s="2" t="s">
        <v>0</v>
      </c>
      <c r="E1229" s="2" t="s">
        <v>9791</v>
      </c>
      <c r="F1229" s="2" t="s">
        <v>9792</v>
      </c>
      <c r="G1229" s="32">
        <v>3474</v>
      </c>
      <c r="H1229" s="36">
        <v>3474</v>
      </c>
      <c r="I1229" s="37" t="s">
        <v>33</v>
      </c>
      <c r="J1229" s="31" t="s">
        <v>4989</v>
      </c>
      <c r="K1229" s="2">
        <v>0</v>
      </c>
      <c r="L1229" s="2">
        <v>0</v>
      </c>
      <c r="M1229" s="31">
        <v>150</v>
      </c>
      <c r="N1229" s="2">
        <v>19.5</v>
      </c>
      <c r="O1229" s="2">
        <v>0</v>
      </c>
      <c r="P1229" s="2">
        <v>0</v>
      </c>
      <c r="Q1229" s="31">
        <v>169.5</v>
      </c>
      <c r="S1229" s="2" t="s">
        <v>1</v>
      </c>
      <c r="T1229" t="str">
        <f>IF(Tabla2[[#This Row],[SERIE ]]="22SD004C","BODEGA",IF(Tabla2[[#This Row],[SERIE ]]="21DS000T","CASA MATRIZ","SUCURSAL"))</f>
        <v>SUCURSAL</v>
      </c>
    </row>
    <row r="1230" spans="1:20" ht="15.75" hidden="1" thickBot="1" x14ac:dyDescent="0.3">
      <c r="A1230" s="33" t="s">
        <v>8789</v>
      </c>
      <c r="B1230" s="38" t="s">
        <v>10871</v>
      </c>
      <c r="C1230" s="2" t="s">
        <v>1</v>
      </c>
      <c r="D1230" s="170" t="s">
        <v>9956</v>
      </c>
      <c r="E1230" s="2" t="s">
        <v>9791</v>
      </c>
      <c r="F1230" s="2" t="s">
        <v>9792</v>
      </c>
      <c r="G1230" s="32">
        <v>89</v>
      </c>
      <c r="H1230" s="36">
        <v>89</v>
      </c>
      <c r="I1230" s="37" t="s">
        <v>6596</v>
      </c>
      <c r="J1230" s="31" t="s">
        <v>6597</v>
      </c>
      <c r="K1230" s="2">
        <v>0</v>
      </c>
      <c r="L1230" s="2">
        <v>0</v>
      </c>
      <c r="M1230" s="31">
        <v>53.1</v>
      </c>
      <c r="N1230" s="2">
        <v>6.9030000000000005</v>
      </c>
      <c r="O1230" s="2">
        <v>0</v>
      </c>
      <c r="P1230" s="2">
        <v>0</v>
      </c>
      <c r="Q1230" s="31">
        <v>60.003</v>
      </c>
      <c r="S1230" s="2" t="s">
        <v>1</v>
      </c>
      <c r="T1230" t="str">
        <f>IF(Tabla2[[#This Row],[SERIE ]]="22SD004C","BODEGA",IF(Tabla2[[#This Row],[SERIE ]]="21DS000T","CASA MATRIZ","SUCURSAL"))</f>
        <v>SUCURSAL</v>
      </c>
    </row>
    <row r="1231" spans="1:20" ht="15.75" hidden="1" thickBot="1" x14ac:dyDescent="0.3">
      <c r="A1231" s="33" t="s">
        <v>8789</v>
      </c>
      <c r="B1231" s="38" t="s">
        <v>10871</v>
      </c>
      <c r="C1231" s="2" t="s">
        <v>1</v>
      </c>
      <c r="D1231" s="170" t="s">
        <v>9956</v>
      </c>
      <c r="E1231" s="2" t="s">
        <v>9791</v>
      </c>
      <c r="F1231" s="2" t="s">
        <v>9792</v>
      </c>
      <c r="G1231" s="32">
        <v>88</v>
      </c>
      <c r="H1231" s="36">
        <v>88</v>
      </c>
      <c r="I1231" s="37" t="s">
        <v>6596</v>
      </c>
      <c r="J1231" s="31" t="s">
        <v>6597</v>
      </c>
      <c r="K1231" s="2">
        <v>0</v>
      </c>
      <c r="L1231" s="2">
        <v>0</v>
      </c>
      <c r="M1231" s="31">
        <v>53.1</v>
      </c>
      <c r="N1231" s="2">
        <v>6.9030000000000005</v>
      </c>
      <c r="O1231" s="2">
        <v>0</v>
      </c>
      <c r="P1231" s="2">
        <v>0</v>
      </c>
      <c r="Q1231" s="31">
        <v>60.003</v>
      </c>
      <c r="S1231" s="2" t="s">
        <v>1</v>
      </c>
      <c r="T1231" t="str">
        <f>IF(Tabla2[[#This Row],[SERIE ]]="22SD004C","BODEGA",IF(Tabla2[[#This Row],[SERIE ]]="21DS000T","CASA MATRIZ","SUCURSAL"))</f>
        <v>SUCURSAL</v>
      </c>
    </row>
    <row r="1232" spans="1:20" ht="15.75" hidden="1" thickBot="1" x14ac:dyDescent="0.3">
      <c r="A1232" s="33" t="s">
        <v>8788</v>
      </c>
      <c r="B1232" s="38" t="s">
        <v>10789</v>
      </c>
      <c r="C1232" s="2" t="s">
        <v>1</v>
      </c>
      <c r="D1232" s="2" t="s">
        <v>0</v>
      </c>
      <c r="E1232" s="2" t="s">
        <v>9791</v>
      </c>
      <c r="F1232" s="2" t="s">
        <v>9792</v>
      </c>
      <c r="G1232" s="32">
        <v>3473</v>
      </c>
      <c r="H1232" s="36">
        <v>3473</v>
      </c>
      <c r="I1232" s="37" t="s">
        <v>6816</v>
      </c>
      <c r="J1232" s="31" t="s">
        <v>6817</v>
      </c>
      <c r="K1232" s="2">
        <v>0</v>
      </c>
      <c r="L1232" s="2">
        <v>0</v>
      </c>
      <c r="M1232" s="31">
        <v>40</v>
      </c>
      <c r="N1232" s="2">
        <v>5.2</v>
      </c>
      <c r="O1232" s="2">
        <v>0</v>
      </c>
      <c r="P1232" s="2">
        <v>0</v>
      </c>
      <c r="Q1232" s="31">
        <v>45.2</v>
      </c>
      <c r="S1232" s="2" t="s">
        <v>1</v>
      </c>
      <c r="T1232" t="str">
        <f>IF(Tabla2[[#This Row],[SERIE ]]="22SD004C","BODEGA",IF(Tabla2[[#This Row],[SERIE ]]="21DS000T","CASA MATRIZ","SUCURSAL"))</f>
        <v>SUCURSAL</v>
      </c>
    </row>
    <row r="1233" spans="1:20" ht="15.75" hidden="1" thickBot="1" x14ac:dyDescent="0.3">
      <c r="A1233" s="33" t="s">
        <v>8788</v>
      </c>
      <c r="B1233" s="38" t="s">
        <v>10789</v>
      </c>
      <c r="C1233" s="2" t="s">
        <v>1</v>
      </c>
      <c r="D1233" s="2" t="s">
        <v>0</v>
      </c>
      <c r="E1233" s="2" t="s">
        <v>9791</v>
      </c>
      <c r="F1233" s="2" t="s">
        <v>9792</v>
      </c>
      <c r="G1233" s="32">
        <v>3472</v>
      </c>
      <c r="H1233" s="36">
        <v>3472</v>
      </c>
      <c r="I1233" s="37" t="s">
        <v>47</v>
      </c>
      <c r="J1233" s="31" t="s">
        <v>2808</v>
      </c>
      <c r="K1233" s="2">
        <v>0</v>
      </c>
      <c r="L1233" s="2">
        <v>0</v>
      </c>
      <c r="M1233" s="31">
        <v>53.1</v>
      </c>
      <c r="N1233" s="2">
        <v>6.9030000000000005</v>
      </c>
      <c r="O1233" s="2">
        <v>0</v>
      </c>
      <c r="P1233" s="2">
        <v>0</v>
      </c>
      <c r="Q1233" s="31">
        <v>60.003</v>
      </c>
      <c r="S1233" s="2" t="s">
        <v>1</v>
      </c>
      <c r="T1233" t="str">
        <f>IF(Tabla2[[#This Row],[SERIE ]]="22SD004C","BODEGA",IF(Tabla2[[#This Row],[SERIE ]]="21DS000T","CASA MATRIZ","SUCURSAL"))</f>
        <v>SUCURSAL</v>
      </c>
    </row>
    <row r="1234" spans="1:20" ht="15.75" hidden="1" thickBot="1" x14ac:dyDescent="0.3">
      <c r="A1234" s="33" t="s">
        <v>8788</v>
      </c>
      <c r="B1234" s="38" t="s">
        <v>10789</v>
      </c>
      <c r="C1234" s="2" t="s">
        <v>1</v>
      </c>
      <c r="D1234" s="2" t="s">
        <v>0</v>
      </c>
      <c r="E1234" s="2" t="s">
        <v>9791</v>
      </c>
      <c r="F1234" s="2" t="s">
        <v>9792</v>
      </c>
      <c r="G1234" s="32">
        <v>3471</v>
      </c>
      <c r="H1234" s="36">
        <v>3471</v>
      </c>
      <c r="I1234" s="37" t="s">
        <v>47</v>
      </c>
      <c r="J1234" s="31" t="s">
        <v>2808</v>
      </c>
      <c r="K1234" s="2">
        <v>0</v>
      </c>
      <c r="L1234" s="2">
        <v>0</v>
      </c>
      <c r="M1234" s="31">
        <v>206.15</v>
      </c>
      <c r="N1234" s="2">
        <v>26.799500000000002</v>
      </c>
      <c r="O1234" s="2">
        <v>0</v>
      </c>
      <c r="P1234" s="2">
        <v>0</v>
      </c>
      <c r="Q1234" s="31">
        <v>232.9495</v>
      </c>
      <c r="S1234" s="2" t="s">
        <v>1</v>
      </c>
      <c r="T1234" t="str">
        <f>IF(Tabla2[[#This Row],[SERIE ]]="22SD004C","BODEGA",IF(Tabla2[[#This Row],[SERIE ]]="21DS000T","CASA MATRIZ","SUCURSAL"))</f>
        <v>SUCURSAL</v>
      </c>
    </row>
    <row r="1235" spans="1:20" ht="15.75" hidden="1" thickBot="1" x14ac:dyDescent="0.3">
      <c r="A1235" s="33" t="s">
        <v>8788</v>
      </c>
      <c r="B1235" s="38" t="s">
        <v>10789</v>
      </c>
      <c r="C1235" s="2" t="s">
        <v>1</v>
      </c>
      <c r="D1235" s="2" t="s">
        <v>0</v>
      </c>
      <c r="E1235" s="2" t="s">
        <v>9791</v>
      </c>
      <c r="F1235" s="2" t="s">
        <v>9792</v>
      </c>
      <c r="G1235" s="32">
        <v>3470</v>
      </c>
      <c r="H1235" s="36">
        <v>3470</v>
      </c>
      <c r="I1235" s="37" t="s">
        <v>5970</v>
      </c>
      <c r="J1235" s="31" t="s">
        <v>5971</v>
      </c>
      <c r="K1235" s="2">
        <v>0</v>
      </c>
      <c r="L1235" s="2">
        <v>0</v>
      </c>
      <c r="M1235" s="31">
        <v>83.27</v>
      </c>
      <c r="N1235" s="2">
        <v>10.825099999999999</v>
      </c>
      <c r="O1235" s="2">
        <v>0</v>
      </c>
      <c r="P1235" s="2">
        <v>0</v>
      </c>
      <c r="Q1235" s="31">
        <v>94.095100000000002</v>
      </c>
      <c r="S1235" s="2" t="s">
        <v>1</v>
      </c>
      <c r="T1235" t="str">
        <f>IF(Tabla2[[#This Row],[SERIE ]]="22SD004C","BODEGA",IF(Tabla2[[#This Row],[SERIE ]]="21DS000T","CASA MATRIZ","SUCURSAL"))</f>
        <v>SUCURSAL</v>
      </c>
    </row>
    <row r="1236" spans="1:20" ht="15.75" hidden="1" thickBot="1" x14ac:dyDescent="0.3">
      <c r="A1236" s="33" t="s">
        <v>8788</v>
      </c>
      <c r="B1236" s="38" t="s">
        <v>10789</v>
      </c>
      <c r="C1236" s="2" t="s">
        <v>1</v>
      </c>
      <c r="D1236" s="2" t="s">
        <v>0</v>
      </c>
      <c r="E1236" s="2" t="s">
        <v>9791</v>
      </c>
      <c r="F1236" s="2" t="s">
        <v>9792</v>
      </c>
      <c r="G1236" s="32">
        <v>3469</v>
      </c>
      <c r="H1236" s="36">
        <v>3469</v>
      </c>
      <c r="I1236" s="37" t="s">
        <v>5970</v>
      </c>
      <c r="J1236" s="31" t="s">
        <v>5971</v>
      </c>
      <c r="K1236" s="2">
        <v>0</v>
      </c>
      <c r="L1236" s="2">
        <v>0</v>
      </c>
      <c r="M1236" s="31">
        <v>63.72</v>
      </c>
      <c r="N1236" s="2">
        <v>8.2835999999999999</v>
      </c>
      <c r="O1236" s="2">
        <v>0</v>
      </c>
      <c r="P1236" s="2">
        <v>0</v>
      </c>
      <c r="Q1236" s="31">
        <v>72.003600000000006</v>
      </c>
      <c r="S1236" s="2" t="s">
        <v>1</v>
      </c>
      <c r="T1236" t="str">
        <f>IF(Tabla2[[#This Row],[SERIE ]]="22SD004C","BODEGA",IF(Tabla2[[#This Row],[SERIE ]]="21DS000T","CASA MATRIZ","SUCURSAL"))</f>
        <v>SUCURSAL</v>
      </c>
    </row>
    <row r="1237" spans="1:20" ht="15.75" hidden="1" thickBot="1" x14ac:dyDescent="0.3">
      <c r="A1237" s="33" t="s">
        <v>8788</v>
      </c>
      <c r="B1237" s="38" t="s">
        <v>10789</v>
      </c>
      <c r="C1237" s="2" t="s">
        <v>1</v>
      </c>
      <c r="D1237" s="2" t="s">
        <v>0</v>
      </c>
      <c r="E1237" s="2" t="s">
        <v>9791</v>
      </c>
      <c r="F1237" s="2" t="s">
        <v>9792</v>
      </c>
      <c r="G1237" s="32">
        <v>3468</v>
      </c>
      <c r="H1237" s="36">
        <v>3468</v>
      </c>
      <c r="I1237" s="37" t="s">
        <v>8908</v>
      </c>
      <c r="J1237" s="31" t="s">
        <v>8909</v>
      </c>
      <c r="K1237" s="2">
        <v>0</v>
      </c>
      <c r="L1237" s="2">
        <v>0</v>
      </c>
      <c r="M1237" s="31">
        <v>35</v>
      </c>
      <c r="N1237" s="2">
        <v>4.55</v>
      </c>
      <c r="O1237" s="2">
        <v>0</v>
      </c>
      <c r="P1237" s="2">
        <v>0</v>
      </c>
      <c r="Q1237" s="31">
        <v>39.549999999999997</v>
      </c>
      <c r="S1237" s="2" t="s">
        <v>1</v>
      </c>
      <c r="T1237" t="str">
        <f>IF(Tabla2[[#This Row],[SERIE ]]="22SD004C","BODEGA",IF(Tabla2[[#This Row],[SERIE ]]="21DS000T","CASA MATRIZ","SUCURSAL"))</f>
        <v>SUCURSAL</v>
      </c>
    </row>
    <row r="1238" spans="1:20" ht="15.75" hidden="1" thickBot="1" x14ac:dyDescent="0.3">
      <c r="A1238" s="33" t="s">
        <v>8788</v>
      </c>
      <c r="B1238" s="38" t="s">
        <v>10789</v>
      </c>
      <c r="C1238" s="2" t="s">
        <v>1</v>
      </c>
      <c r="D1238" s="2" t="s">
        <v>0</v>
      </c>
      <c r="E1238" s="2" t="s">
        <v>9791</v>
      </c>
      <c r="F1238" s="2" t="s">
        <v>9792</v>
      </c>
      <c r="G1238" s="32">
        <v>3467</v>
      </c>
      <c r="H1238" s="36">
        <v>3467</v>
      </c>
      <c r="I1238" s="37" t="s">
        <v>9868</v>
      </c>
      <c r="J1238" s="31" t="s">
        <v>9826</v>
      </c>
      <c r="K1238" s="2">
        <v>0</v>
      </c>
      <c r="L1238" s="2">
        <v>0</v>
      </c>
      <c r="M1238" s="31">
        <v>58.41</v>
      </c>
      <c r="N1238" s="2">
        <v>7.5933000000000002</v>
      </c>
      <c r="O1238" s="2">
        <v>0</v>
      </c>
      <c r="P1238" s="2">
        <v>0</v>
      </c>
      <c r="Q1238" s="31">
        <v>66.003299999999996</v>
      </c>
      <c r="S1238" s="2" t="s">
        <v>1</v>
      </c>
      <c r="T1238" t="str">
        <f>IF(Tabla2[[#This Row],[SERIE ]]="22SD004C","BODEGA",IF(Tabla2[[#This Row],[SERIE ]]="21DS000T","CASA MATRIZ","SUCURSAL"))</f>
        <v>SUCURSAL</v>
      </c>
    </row>
    <row r="1239" spans="1:20" ht="15.75" hidden="1" thickBot="1" x14ac:dyDescent="0.3">
      <c r="A1239" s="33" t="s">
        <v>8788</v>
      </c>
      <c r="B1239" s="38" t="s">
        <v>10789</v>
      </c>
      <c r="C1239" s="2" t="s">
        <v>1</v>
      </c>
      <c r="D1239" s="2" t="s">
        <v>0</v>
      </c>
      <c r="E1239" s="2" t="s">
        <v>9791</v>
      </c>
      <c r="F1239" s="2" t="s">
        <v>9792</v>
      </c>
      <c r="G1239" s="32">
        <v>3466</v>
      </c>
      <c r="H1239" s="36">
        <v>3466</v>
      </c>
      <c r="I1239" s="37" t="s">
        <v>5768</v>
      </c>
      <c r="J1239" s="31" t="s">
        <v>5769</v>
      </c>
      <c r="K1239" s="2">
        <v>0</v>
      </c>
      <c r="L1239" s="2">
        <v>0</v>
      </c>
      <c r="M1239" s="31">
        <v>17.7</v>
      </c>
      <c r="N1239" s="2">
        <v>2.3010000000000002</v>
      </c>
      <c r="O1239" s="2">
        <v>0</v>
      </c>
      <c r="P1239" s="2">
        <v>0</v>
      </c>
      <c r="Q1239" s="31">
        <v>20.000999999999998</v>
      </c>
      <c r="S1239" s="2" t="s">
        <v>1</v>
      </c>
      <c r="T1239" t="str">
        <f>IF(Tabla2[[#This Row],[SERIE ]]="22SD004C","BODEGA",IF(Tabla2[[#This Row],[SERIE ]]="21DS000T","CASA MATRIZ","SUCURSAL"))</f>
        <v>SUCURSAL</v>
      </c>
    </row>
    <row r="1240" spans="1:20" ht="15.75" hidden="1" thickBot="1" x14ac:dyDescent="0.3">
      <c r="A1240" s="33" t="s">
        <v>8788</v>
      </c>
      <c r="B1240" s="38" t="s">
        <v>10789</v>
      </c>
      <c r="C1240" s="2" t="s">
        <v>1</v>
      </c>
      <c r="D1240" s="2" t="s">
        <v>0</v>
      </c>
      <c r="E1240" s="2" t="s">
        <v>9791</v>
      </c>
      <c r="F1240" s="2" t="s">
        <v>9792</v>
      </c>
      <c r="G1240" s="32">
        <v>3465</v>
      </c>
      <c r="H1240" s="36">
        <v>3465</v>
      </c>
      <c r="I1240" s="37" t="s">
        <v>47</v>
      </c>
      <c r="J1240" s="31" t="s">
        <v>2808</v>
      </c>
      <c r="K1240" s="2">
        <v>0</v>
      </c>
      <c r="L1240" s="2">
        <v>0</v>
      </c>
      <c r="M1240" s="31">
        <v>760</v>
      </c>
      <c r="N1240" s="2">
        <v>98.8</v>
      </c>
      <c r="O1240" s="2">
        <v>0</v>
      </c>
      <c r="P1240" s="2">
        <v>0</v>
      </c>
      <c r="Q1240" s="31">
        <v>858.8</v>
      </c>
      <c r="S1240" s="2" t="s">
        <v>1</v>
      </c>
      <c r="T1240" t="str">
        <f>IF(Tabla2[[#This Row],[SERIE ]]="22SD004C","BODEGA",IF(Tabla2[[#This Row],[SERIE ]]="21DS000T","CASA MATRIZ","SUCURSAL"))</f>
        <v>SUCURSAL</v>
      </c>
    </row>
    <row r="1241" spans="1:20" ht="15.75" hidden="1" thickBot="1" x14ac:dyDescent="0.3">
      <c r="A1241" s="33" t="s">
        <v>8788</v>
      </c>
      <c r="B1241" s="38" t="s">
        <v>10787</v>
      </c>
      <c r="C1241" s="2" t="s">
        <v>1</v>
      </c>
      <c r="D1241" s="2" t="s">
        <v>0</v>
      </c>
      <c r="E1241" s="2" t="s">
        <v>9791</v>
      </c>
      <c r="F1241" s="2" t="s">
        <v>9792</v>
      </c>
      <c r="G1241" s="32">
        <v>3464</v>
      </c>
      <c r="H1241" s="36">
        <v>3464</v>
      </c>
      <c r="I1241" s="37" t="s">
        <v>9891</v>
      </c>
      <c r="J1241" s="31" t="s">
        <v>9892</v>
      </c>
      <c r="K1241" s="2">
        <v>0</v>
      </c>
      <c r="L1241" s="2">
        <v>0</v>
      </c>
      <c r="M1241" s="31">
        <v>9.2899999999999991</v>
      </c>
      <c r="N1241" s="2">
        <v>1.2077</v>
      </c>
      <c r="O1241" s="2">
        <v>0</v>
      </c>
      <c r="P1241" s="2">
        <v>0</v>
      </c>
      <c r="Q1241" s="31">
        <v>10.497699999999998</v>
      </c>
      <c r="S1241" s="2" t="s">
        <v>1</v>
      </c>
      <c r="T1241" t="str">
        <f>IF(Tabla2[[#This Row],[SERIE ]]="22SD004C","BODEGA",IF(Tabla2[[#This Row],[SERIE ]]="21DS000T","CASA MATRIZ","SUCURSAL"))</f>
        <v>SUCURSAL</v>
      </c>
    </row>
    <row r="1242" spans="1:20" ht="15.75" hidden="1" thickBot="1" x14ac:dyDescent="0.3">
      <c r="A1242" s="33" t="s">
        <v>8788</v>
      </c>
      <c r="B1242" s="38" t="s">
        <v>10787</v>
      </c>
      <c r="C1242" s="2" t="s">
        <v>1</v>
      </c>
      <c r="D1242" s="2" t="s">
        <v>0</v>
      </c>
      <c r="E1242" s="2" t="s">
        <v>9791</v>
      </c>
      <c r="F1242" s="2" t="s">
        <v>9792</v>
      </c>
      <c r="G1242" s="32">
        <v>3463</v>
      </c>
      <c r="H1242" s="36">
        <v>3463</v>
      </c>
      <c r="I1242" s="37" t="s">
        <v>46</v>
      </c>
      <c r="J1242" s="31" t="s">
        <v>6010</v>
      </c>
      <c r="K1242" s="2">
        <v>0</v>
      </c>
      <c r="L1242" s="2">
        <v>0</v>
      </c>
      <c r="M1242" s="31">
        <v>31.42</v>
      </c>
      <c r="N1242" s="2">
        <v>4.0846</v>
      </c>
      <c r="O1242" s="2">
        <v>0</v>
      </c>
      <c r="P1242" s="2">
        <v>0</v>
      </c>
      <c r="Q1242" s="31">
        <v>35.504600000000003</v>
      </c>
      <c r="S1242" s="2" t="s">
        <v>1</v>
      </c>
      <c r="T1242" t="str">
        <f>IF(Tabla2[[#This Row],[SERIE ]]="22SD004C","BODEGA",IF(Tabla2[[#This Row],[SERIE ]]="21DS000T","CASA MATRIZ","SUCURSAL"))</f>
        <v>SUCURSAL</v>
      </c>
    </row>
    <row r="1243" spans="1:20" ht="15.75" hidden="1" thickBot="1" x14ac:dyDescent="0.3">
      <c r="A1243" s="33" t="s">
        <v>8788</v>
      </c>
      <c r="B1243" s="38" t="s">
        <v>10787</v>
      </c>
      <c r="C1243" s="2" t="s">
        <v>1</v>
      </c>
      <c r="D1243" s="2" t="s">
        <v>0</v>
      </c>
      <c r="E1243" s="2" t="s">
        <v>9791</v>
      </c>
      <c r="F1243" s="2" t="s">
        <v>9792</v>
      </c>
      <c r="G1243" s="32">
        <v>3462</v>
      </c>
      <c r="H1243" s="36">
        <v>3462</v>
      </c>
      <c r="I1243" s="37"/>
      <c r="J1243" s="31" t="s">
        <v>10077</v>
      </c>
      <c r="K1243" s="2">
        <v>0</v>
      </c>
      <c r="L1243" s="2">
        <v>0</v>
      </c>
      <c r="M1243" s="31">
        <v>16.149999999999999</v>
      </c>
      <c r="N1243" s="2">
        <v>2.0994999999999999</v>
      </c>
      <c r="O1243" s="2">
        <v>0</v>
      </c>
      <c r="P1243" s="2">
        <v>0</v>
      </c>
      <c r="Q1243" s="31">
        <v>18.249499999999998</v>
      </c>
      <c r="R1243" s="2" t="s">
        <v>10076</v>
      </c>
      <c r="S1243" s="2" t="s">
        <v>1</v>
      </c>
      <c r="T1243" t="str">
        <f>IF(Tabla2[[#This Row],[SERIE ]]="22SD004C","BODEGA",IF(Tabla2[[#This Row],[SERIE ]]="21DS000T","CASA MATRIZ","SUCURSAL"))</f>
        <v>SUCURSAL</v>
      </c>
    </row>
    <row r="1244" spans="1:20" ht="15.75" hidden="1" thickBot="1" x14ac:dyDescent="0.3">
      <c r="A1244" s="33" t="s">
        <v>8788</v>
      </c>
      <c r="B1244" s="38" t="s">
        <v>10787</v>
      </c>
      <c r="C1244" s="2" t="s">
        <v>1</v>
      </c>
      <c r="D1244" s="2" t="s">
        <v>0</v>
      </c>
      <c r="E1244" s="2" t="s">
        <v>9791</v>
      </c>
      <c r="F1244" s="2" t="s">
        <v>9792</v>
      </c>
      <c r="G1244" s="32">
        <v>3461</v>
      </c>
      <c r="H1244" s="36">
        <v>3461</v>
      </c>
      <c r="I1244" s="37" t="s">
        <v>9898</v>
      </c>
      <c r="J1244" s="31" t="s">
        <v>9899</v>
      </c>
      <c r="K1244" s="2">
        <v>0</v>
      </c>
      <c r="L1244" s="2">
        <v>0</v>
      </c>
      <c r="M1244" s="31">
        <v>15.93</v>
      </c>
      <c r="N1244" s="2">
        <v>2.0709</v>
      </c>
      <c r="O1244" s="2">
        <v>0</v>
      </c>
      <c r="P1244" s="2">
        <v>0</v>
      </c>
      <c r="Q1244" s="31">
        <v>18.000900000000001</v>
      </c>
      <c r="S1244" s="2" t="s">
        <v>1</v>
      </c>
      <c r="T1244" t="str">
        <f>IF(Tabla2[[#This Row],[SERIE ]]="22SD004C","BODEGA",IF(Tabla2[[#This Row],[SERIE ]]="21DS000T","CASA MATRIZ","SUCURSAL"))</f>
        <v>SUCURSAL</v>
      </c>
    </row>
    <row r="1245" spans="1:20" ht="15.75" hidden="1" thickBot="1" x14ac:dyDescent="0.3">
      <c r="A1245" s="33" t="s">
        <v>8788</v>
      </c>
      <c r="B1245" s="38" t="s">
        <v>10787</v>
      </c>
      <c r="C1245" s="2" t="s">
        <v>1</v>
      </c>
      <c r="D1245" s="2" t="s">
        <v>0</v>
      </c>
      <c r="E1245" s="2" t="s">
        <v>9791</v>
      </c>
      <c r="F1245" s="2" t="s">
        <v>9792</v>
      </c>
      <c r="G1245" s="32">
        <v>3460</v>
      </c>
      <c r="H1245" s="36">
        <v>3460</v>
      </c>
      <c r="I1245" s="37" t="s">
        <v>33</v>
      </c>
      <c r="J1245" s="31" t="s">
        <v>4989</v>
      </c>
      <c r="K1245" s="2">
        <v>0</v>
      </c>
      <c r="L1245" s="2">
        <v>0</v>
      </c>
      <c r="M1245" s="31">
        <v>99.98</v>
      </c>
      <c r="N1245" s="2">
        <v>12.997400000000001</v>
      </c>
      <c r="O1245" s="2">
        <v>0</v>
      </c>
      <c r="P1245" s="2">
        <v>0</v>
      </c>
      <c r="Q1245" s="31">
        <v>112.9774</v>
      </c>
      <c r="S1245" s="2" t="s">
        <v>1</v>
      </c>
      <c r="T1245" t="str">
        <f>IF(Tabla2[[#This Row],[SERIE ]]="22SD004C","BODEGA",IF(Tabla2[[#This Row],[SERIE ]]="21DS000T","CASA MATRIZ","SUCURSAL"))</f>
        <v>SUCURSAL</v>
      </c>
    </row>
    <row r="1246" spans="1:20" ht="15.75" hidden="1" thickBot="1" x14ac:dyDescent="0.3">
      <c r="A1246" s="33" t="s">
        <v>8788</v>
      </c>
      <c r="B1246" s="38" t="s">
        <v>10787</v>
      </c>
      <c r="C1246" s="2" t="s">
        <v>1</v>
      </c>
      <c r="D1246" s="2" t="s">
        <v>0</v>
      </c>
      <c r="E1246" s="2" t="s">
        <v>9791</v>
      </c>
      <c r="F1246" s="2" t="s">
        <v>9792</v>
      </c>
      <c r="G1246" s="32">
        <v>3459</v>
      </c>
      <c r="H1246" s="36">
        <v>3459</v>
      </c>
      <c r="I1246" s="37" t="s">
        <v>9858</v>
      </c>
      <c r="J1246" s="31" t="s">
        <v>9859</v>
      </c>
      <c r="K1246" s="2">
        <v>0</v>
      </c>
      <c r="L1246" s="2">
        <v>0</v>
      </c>
      <c r="M1246" s="31">
        <v>31.86</v>
      </c>
      <c r="N1246" s="2">
        <v>4.1417999999999999</v>
      </c>
      <c r="O1246" s="2">
        <v>0</v>
      </c>
      <c r="P1246" s="2">
        <v>0</v>
      </c>
      <c r="Q1246" s="31">
        <v>36.001800000000003</v>
      </c>
      <c r="S1246" s="2" t="s">
        <v>1</v>
      </c>
      <c r="T1246" t="str">
        <f>IF(Tabla2[[#This Row],[SERIE ]]="22SD004C","BODEGA",IF(Tabla2[[#This Row],[SERIE ]]="21DS000T","CASA MATRIZ","SUCURSAL"))</f>
        <v>SUCURSAL</v>
      </c>
    </row>
    <row r="1247" spans="1:20" ht="15.75" hidden="1" thickBot="1" x14ac:dyDescent="0.3">
      <c r="A1247" s="33" t="s">
        <v>8788</v>
      </c>
      <c r="B1247" s="38" t="s">
        <v>10787</v>
      </c>
      <c r="C1247" s="2" t="s">
        <v>1</v>
      </c>
      <c r="D1247" s="2" t="s">
        <v>0</v>
      </c>
      <c r="E1247" s="2" t="s">
        <v>9791</v>
      </c>
      <c r="F1247" s="2" t="s">
        <v>9792</v>
      </c>
      <c r="G1247" s="32">
        <v>3458</v>
      </c>
      <c r="H1247" s="36">
        <v>3458</v>
      </c>
      <c r="I1247" s="37" t="s">
        <v>9858</v>
      </c>
      <c r="J1247" s="31" t="s">
        <v>9859</v>
      </c>
      <c r="K1247" s="2">
        <v>0</v>
      </c>
      <c r="L1247" s="2">
        <v>0</v>
      </c>
      <c r="M1247" s="31">
        <v>827.7</v>
      </c>
      <c r="N1247" s="2">
        <v>107.60100000000001</v>
      </c>
      <c r="O1247" s="2">
        <v>0</v>
      </c>
      <c r="P1247" s="2">
        <v>0</v>
      </c>
      <c r="Q1247" s="31">
        <v>935.30100000000004</v>
      </c>
      <c r="S1247" s="2" t="s">
        <v>1</v>
      </c>
      <c r="T1247" t="str">
        <f>IF(Tabla2[[#This Row],[SERIE ]]="22SD004C","BODEGA",IF(Tabla2[[#This Row],[SERIE ]]="21DS000T","CASA MATRIZ","SUCURSAL"))</f>
        <v>SUCURSAL</v>
      </c>
    </row>
    <row r="1248" spans="1:20" ht="15.75" hidden="1" thickBot="1" x14ac:dyDescent="0.3">
      <c r="A1248" s="33" t="s">
        <v>8788</v>
      </c>
      <c r="B1248" s="38" t="s">
        <v>10786</v>
      </c>
      <c r="C1248" s="2" t="s">
        <v>1</v>
      </c>
      <c r="D1248" s="2" t="s">
        <v>0</v>
      </c>
      <c r="E1248" s="2" t="s">
        <v>9791</v>
      </c>
      <c r="F1248" s="2" t="s">
        <v>9792</v>
      </c>
      <c r="G1248" s="32">
        <v>3457</v>
      </c>
      <c r="H1248" s="36">
        <v>3457</v>
      </c>
      <c r="I1248" s="37" t="s">
        <v>9420</v>
      </c>
      <c r="J1248" s="31" t="s">
        <v>9421</v>
      </c>
      <c r="K1248" s="2">
        <v>0</v>
      </c>
      <c r="L1248" s="2">
        <v>0</v>
      </c>
      <c r="M1248" s="31">
        <v>24.78</v>
      </c>
      <c r="N1248" s="2">
        <v>3.2214</v>
      </c>
      <c r="O1248" s="2">
        <v>0</v>
      </c>
      <c r="P1248" s="2">
        <v>0</v>
      </c>
      <c r="Q1248" s="31">
        <v>28.0014</v>
      </c>
      <c r="S1248" s="2" t="s">
        <v>1</v>
      </c>
      <c r="T1248" t="str">
        <f>IF(Tabla2[[#This Row],[SERIE ]]="22SD004C","BODEGA",IF(Tabla2[[#This Row],[SERIE ]]="21DS000T","CASA MATRIZ","SUCURSAL"))</f>
        <v>SUCURSAL</v>
      </c>
    </row>
    <row r="1249" spans="1:20" ht="15.75" hidden="1" thickBot="1" x14ac:dyDescent="0.3">
      <c r="A1249" s="33" t="s">
        <v>8788</v>
      </c>
      <c r="B1249" s="38" t="s">
        <v>10786</v>
      </c>
      <c r="C1249" s="2" t="s">
        <v>1</v>
      </c>
      <c r="D1249" s="2" t="s">
        <v>0</v>
      </c>
      <c r="E1249" s="2" t="s">
        <v>9791</v>
      </c>
      <c r="F1249" s="2" t="s">
        <v>9792</v>
      </c>
      <c r="G1249" s="32">
        <v>3456</v>
      </c>
      <c r="H1249" s="36">
        <v>3456</v>
      </c>
      <c r="I1249" s="37" t="s">
        <v>6299</v>
      </c>
      <c r="J1249" s="31" t="s">
        <v>6300</v>
      </c>
      <c r="K1249" s="2">
        <v>0</v>
      </c>
      <c r="L1249" s="2">
        <v>0</v>
      </c>
      <c r="M1249" s="31">
        <v>4.97</v>
      </c>
      <c r="N1249" s="2">
        <v>0.64610000000000001</v>
      </c>
      <c r="O1249" s="2">
        <v>0</v>
      </c>
      <c r="P1249" s="2">
        <v>0</v>
      </c>
      <c r="Q1249" s="31">
        <v>5.6160999999999994</v>
      </c>
      <c r="S1249" s="2" t="s">
        <v>1</v>
      </c>
      <c r="T1249" t="str">
        <f>IF(Tabla2[[#This Row],[SERIE ]]="22SD004C","BODEGA",IF(Tabla2[[#This Row],[SERIE ]]="21DS000T","CASA MATRIZ","SUCURSAL"))</f>
        <v>SUCURSAL</v>
      </c>
    </row>
    <row r="1250" spans="1:20" ht="15.75" hidden="1" thickBot="1" x14ac:dyDescent="0.3">
      <c r="A1250" s="33" t="s">
        <v>8788</v>
      </c>
      <c r="B1250" s="38" t="s">
        <v>10786</v>
      </c>
      <c r="C1250" s="2" t="s">
        <v>1</v>
      </c>
      <c r="D1250" s="2" t="s">
        <v>0</v>
      </c>
      <c r="E1250" s="2" t="s">
        <v>9791</v>
      </c>
      <c r="F1250" s="2" t="s">
        <v>9792</v>
      </c>
      <c r="G1250" s="32">
        <v>3455</v>
      </c>
      <c r="H1250" s="36">
        <v>3455</v>
      </c>
      <c r="I1250" s="37" t="s">
        <v>9961</v>
      </c>
      <c r="J1250" s="31" t="s">
        <v>9944</v>
      </c>
      <c r="K1250" s="2">
        <v>0</v>
      </c>
      <c r="L1250" s="2">
        <v>0</v>
      </c>
      <c r="M1250" s="31">
        <v>4.42</v>
      </c>
      <c r="N1250" s="2">
        <v>0.5746</v>
      </c>
      <c r="O1250" s="2">
        <v>0</v>
      </c>
      <c r="P1250" s="2">
        <v>0</v>
      </c>
      <c r="Q1250" s="31">
        <v>4.9946000000000002</v>
      </c>
      <c r="S1250" s="2" t="s">
        <v>1</v>
      </c>
      <c r="T1250" t="str">
        <f>IF(Tabla2[[#This Row],[SERIE ]]="22SD004C","BODEGA",IF(Tabla2[[#This Row],[SERIE ]]="21DS000T","CASA MATRIZ","SUCURSAL"))</f>
        <v>SUCURSAL</v>
      </c>
    </row>
    <row r="1251" spans="1:20" ht="15.75" hidden="1" thickBot="1" x14ac:dyDescent="0.3">
      <c r="A1251" s="33" t="s">
        <v>8788</v>
      </c>
      <c r="B1251" s="38" t="s">
        <v>10786</v>
      </c>
      <c r="C1251" s="2" t="s">
        <v>1</v>
      </c>
      <c r="D1251" s="2" t="s">
        <v>0</v>
      </c>
      <c r="E1251" s="2" t="s">
        <v>9791</v>
      </c>
      <c r="F1251" s="2" t="s">
        <v>9792</v>
      </c>
      <c r="G1251" s="32">
        <v>3454</v>
      </c>
      <c r="H1251" s="36">
        <v>3454</v>
      </c>
      <c r="I1251" s="37" t="s">
        <v>5768</v>
      </c>
      <c r="J1251" s="31" t="s">
        <v>5769</v>
      </c>
      <c r="K1251" s="2">
        <v>0</v>
      </c>
      <c r="L1251" s="2">
        <v>0</v>
      </c>
      <c r="M1251" s="31">
        <v>11.33</v>
      </c>
      <c r="N1251" s="2">
        <v>1.4729000000000001</v>
      </c>
      <c r="O1251" s="2">
        <v>0</v>
      </c>
      <c r="P1251" s="2">
        <v>0</v>
      </c>
      <c r="Q1251" s="31">
        <v>12.802900000000001</v>
      </c>
      <c r="S1251" s="2" t="s">
        <v>1</v>
      </c>
      <c r="T1251" t="str">
        <f>IF(Tabla2[[#This Row],[SERIE ]]="22SD004C","BODEGA",IF(Tabla2[[#This Row],[SERIE ]]="21DS000T","CASA MATRIZ","SUCURSAL"))</f>
        <v>SUCURSAL</v>
      </c>
    </row>
    <row r="1252" spans="1:20" ht="15.75" hidden="1" thickBot="1" x14ac:dyDescent="0.3">
      <c r="A1252" s="33" t="s">
        <v>8788</v>
      </c>
      <c r="B1252" s="38" t="s">
        <v>10786</v>
      </c>
      <c r="C1252" s="2" t="s">
        <v>1</v>
      </c>
      <c r="D1252" s="2" t="s">
        <v>0</v>
      </c>
      <c r="E1252" s="2" t="s">
        <v>9791</v>
      </c>
      <c r="F1252" s="2" t="s">
        <v>9792</v>
      </c>
      <c r="G1252" s="32">
        <v>3453</v>
      </c>
      <c r="H1252" s="36">
        <v>3453</v>
      </c>
      <c r="I1252" s="37" t="s">
        <v>9809</v>
      </c>
      <c r="J1252" s="31" t="s">
        <v>9810</v>
      </c>
      <c r="K1252" s="2">
        <v>0</v>
      </c>
      <c r="L1252" s="2">
        <v>0</v>
      </c>
      <c r="M1252" s="31">
        <v>38</v>
      </c>
      <c r="N1252" s="2">
        <v>4.9400000000000004</v>
      </c>
      <c r="O1252" s="2">
        <v>0</v>
      </c>
      <c r="P1252" s="2">
        <v>0</v>
      </c>
      <c r="Q1252" s="31">
        <v>42.94</v>
      </c>
      <c r="S1252" s="2" t="s">
        <v>1</v>
      </c>
      <c r="T1252" t="str">
        <f>IF(Tabla2[[#This Row],[SERIE ]]="22SD004C","BODEGA",IF(Tabla2[[#This Row],[SERIE ]]="21DS000T","CASA MATRIZ","SUCURSAL"))</f>
        <v>SUCURSAL</v>
      </c>
    </row>
    <row r="1253" spans="1:20" ht="15.75" hidden="1" thickBot="1" x14ac:dyDescent="0.3">
      <c r="A1253" s="33" t="s">
        <v>8788</v>
      </c>
      <c r="B1253" s="38" t="s">
        <v>10786</v>
      </c>
      <c r="C1253" s="2" t="s">
        <v>1</v>
      </c>
      <c r="D1253" s="2" t="s">
        <v>0</v>
      </c>
      <c r="E1253" s="2" t="s">
        <v>9791</v>
      </c>
      <c r="F1253" s="2" t="s">
        <v>9792</v>
      </c>
      <c r="G1253" s="32">
        <v>3452</v>
      </c>
      <c r="H1253" s="36">
        <v>3452</v>
      </c>
      <c r="I1253" s="37" t="s">
        <v>1638</v>
      </c>
      <c r="J1253" s="31" t="s">
        <v>1639</v>
      </c>
      <c r="K1253" s="2">
        <v>0</v>
      </c>
      <c r="L1253" s="2">
        <v>0</v>
      </c>
      <c r="M1253" s="31">
        <v>40</v>
      </c>
      <c r="N1253" s="2">
        <v>5.2</v>
      </c>
      <c r="O1253" s="2">
        <v>0</v>
      </c>
      <c r="P1253" s="2">
        <v>0</v>
      </c>
      <c r="Q1253" s="31">
        <v>45.2</v>
      </c>
      <c r="S1253" s="2" t="s">
        <v>1</v>
      </c>
      <c r="T1253" t="str">
        <f>IF(Tabla2[[#This Row],[SERIE ]]="22SD004C","BODEGA",IF(Tabla2[[#This Row],[SERIE ]]="21DS000T","CASA MATRIZ","SUCURSAL"))</f>
        <v>SUCURSAL</v>
      </c>
    </row>
    <row r="1254" spans="1:20" ht="15.75" hidden="1" thickBot="1" x14ac:dyDescent="0.3">
      <c r="A1254" s="33" t="s">
        <v>8788</v>
      </c>
      <c r="B1254" s="38" t="s">
        <v>10786</v>
      </c>
      <c r="C1254" s="2" t="s">
        <v>1</v>
      </c>
      <c r="D1254" s="2" t="s">
        <v>0</v>
      </c>
      <c r="E1254" s="2" t="s">
        <v>9791</v>
      </c>
      <c r="F1254" s="2" t="s">
        <v>9792</v>
      </c>
      <c r="G1254" s="32">
        <v>3451</v>
      </c>
      <c r="H1254" s="36">
        <v>3451</v>
      </c>
      <c r="I1254" s="37" t="s">
        <v>7473</v>
      </c>
      <c r="J1254" s="31" t="s">
        <v>7472</v>
      </c>
      <c r="K1254" s="2">
        <v>0</v>
      </c>
      <c r="L1254" s="2">
        <v>0</v>
      </c>
      <c r="M1254" s="31">
        <v>0</v>
      </c>
      <c r="N1254" s="2">
        <v>0</v>
      </c>
      <c r="O1254" s="2">
        <v>0</v>
      </c>
      <c r="P1254" s="2">
        <v>0</v>
      </c>
      <c r="Q1254" s="31">
        <v>0</v>
      </c>
      <c r="S1254" s="2" t="s">
        <v>1</v>
      </c>
      <c r="T1254" t="str">
        <f>IF(Tabla2[[#This Row],[SERIE ]]="22SD004C","BODEGA",IF(Tabla2[[#This Row],[SERIE ]]="21DS000T","CASA MATRIZ","SUCURSAL"))</f>
        <v>SUCURSAL</v>
      </c>
    </row>
    <row r="1255" spans="1:20" ht="15.75" hidden="1" thickBot="1" x14ac:dyDescent="0.3">
      <c r="A1255" s="33" t="s">
        <v>8788</v>
      </c>
      <c r="B1255" s="38" t="s">
        <v>10786</v>
      </c>
      <c r="C1255" s="2" t="s">
        <v>1</v>
      </c>
      <c r="D1255" s="2" t="s">
        <v>0</v>
      </c>
      <c r="E1255" s="2" t="s">
        <v>9791</v>
      </c>
      <c r="F1255" s="2" t="s">
        <v>9792</v>
      </c>
      <c r="G1255" s="32">
        <v>3450</v>
      </c>
      <c r="H1255" s="36">
        <v>3450</v>
      </c>
      <c r="I1255" s="37" t="s">
        <v>6816</v>
      </c>
      <c r="J1255" s="31" t="s">
        <v>6817</v>
      </c>
      <c r="K1255" s="2">
        <v>0</v>
      </c>
      <c r="L1255" s="2">
        <v>0</v>
      </c>
      <c r="M1255" s="31">
        <v>74.34</v>
      </c>
      <c r="N1255" s="2">
        <v>9.664200000000001</v>
      </c>
      <c r="O1255" s="2">
        <v>0</v>
      </c>
      <c r="P1255" s="2">
        <v>0</v>
      </c>
      <c r="Q1255" s="31">
        <v>84.004199999999997</v>
      </c>
      <c r="S1255" s="2" t="s">
        <v>1</v>
      </c>
      <c r="T1255" t="str">
        <f>IF(Tabla2[[#This Row],[SERIE ]]="22SD004C","BODEGA",IF(Tabla2[[#This Row],[SERIE ]]="21DS000T","CASA MATRIZ","SUCURSAL"))</f>
        <v>SUCURSAL</v>
      </c>
    </row>
    <row r="1256" spans="1:20" ht="15.75" hidden="1" thickBot="1" x14ac:dyDescent="0.3">
      <c r="A1256" s="33" t="s">
        <v>8788</v>
      </c>
      <c r="B1256" s="38" t="s">
        <v>10786</v>
      </c>
      <c r="C1256" s="2" t="s">
        <v>1</v>
      </c>
      <c r="D1256" s="2" t="s">
        <v>0</v>
      </c>
      <c r="E1256" s="2" t="s">
        <v>9791</v>
      </c>
      <c r="F1256" s="2" t="s">
        <v>9792</v>
      </c>
      <c r="G1256" s="32">
        <v>3449</v>
      </c>
      <c r="H1256" s="36">
        <v>3449</v>
      </c>
      <c r="I1256" s="37" t="s">
        <v>6816</v>
      </c>
      <c r="J1256" s="31" t="s">
        <v>6817</v>
      </c>
      <c r="K1256" s="2">
        <v>0</v>
      </c>
      <c r="L1256" s="2">
        <v>0</v>
      </c>
      <c r="M1256" s="31">
        <v>3.98</v>
      </c>
      <c r="N1256" s="2">
        <v>0.51739999999999997</v>
      </c>
      <c r="O1256" s="2">
        <v>0</v>
      </c>
      <c r="P1256" s="2">
        <v>0</v>
      </c>
      <c r="Q1256" s="31">
        <v>4.4973999999999998</v>
      </c>
      <c r="S1256" s="2" t="s">
        <v>1</v>
      </c>
      <c r="T1256" t="str">
        <f>IF(Tabla2[[#This Row],[SERIE ]]="22SD004C","BODEGA",IF(Tabla2[[#This Row],[SERIE ]]="21DS000T","CASA MATRIZ","SUCURSAL"))</f>
        <v>SUCURSAL</v>
      </c>
    </row>
    <row r="1257" spans="1:20" ht="15.75" hidden="1" thickBot="1" x14ac:dyDescent="0.3">
      <c r="A1257" s="33" t="s">
        <v>8788</v>
      </c>
      <c r="B1257" s="38" t="s">
        <v>10786</v>
      </c>
      <c r="C1257" s="2" t="s">
        <v>1</v>
      </c>
      <c r="D1257" s="2" t="s">
        <v>0</v>
      </c>
      <c r="E1257" s="2" t="s">
        <v>9791</v>
      </c>
      <c r="F1257" s="2" t="s">
        <v>9792</v>
      </c>
      <c r="G1257" s="32">
        <v>3448</v>
      </c>
      <c r="H1257" s="36">
        <v>3448</v>
      </c>
      <c r="I1257" s="37" t="s">
        <v>10271</v>
      </c>
      <c r="J1257" s="31" t="s">
        <v>10272</v>
      </c>
      <c r="K1257" s="2">
        <v>0</v>
      </c>
      <c r="L1257" s="2">
        <v>0</v>
      </c>
      <c r="M1257" s="31">
        <v>67.260000000000005</v>
      </c>
      <c r="N1257" s="2">
        <v>8.7438000000000002</v>
      </c>
      <c r="O1257" s="2">
        <v>0</v>
      </c>
      <c r="P1257" s="2">
        <v>0</v>
      </c>
      <c r="Q1257" s="31">
        <v>76.003800000000012</v>
      </c>
      <c r="S1257" s="2" t="s">
        <v>1</v>
      </c>
      <c r="T1257" t="str">
        <f>IF(Tabla2[[#This Row],[SERIE ]]="22SD004C","BODEGA",IF(Tabla2[[#This Row],[SERIE ]]="21DS000T","CASA MATRIZ","SUCURSAL"))</f>
        <v>SUCURSAL</v>
      </c>
    </row>
    <row r="1258" spans="1:20" ht="15.75" hidden="1" thickBot="1" x14ac:dyDescent="0.3">
      <c r="A1258" s="33" t="s">
        <v>8788</v>
      </c>
      <c r="B1258" s="38" t="s">
        <v>10785</v>
      </c>
      <c r="C1258" s="2" t="s">
        <v>1</v>
      </c>
      <c r="D1258" s="2" t="s">
        <v>0</v>
      </c>
      <c r="E1258" s="2" t="s">
        <v>9791</v>
      </c>
      <c r="F1258" s="2" t="s">
        <v>9792</v>
      </c>
      <c r="G1258" s="32">
        <v>3447</v>
      </c>
      <c r="H1258" s="36">
        <v>3447</v>
      </c>
      <c r="I1258" s="37" t="s">
        <v>6816</v>
      </c>
      <c r="J1258" s="31" t="s">
        <v>6817</v>
      </c>
      <c r="K1258" s="2">
        <v>0</v>
      </c>
      <c r="L1258" s="2">
        <v>0</v>
      </c>
      <c r="M1258" s="31">
        <v>11.77</v>
      </c>
      <c r="N1258" s="2">
        <v>1.5301</v>
      </c>
      <c r="O1258" s="2">
        <v>0</v>
      </c>
      <c r="P1258" s="2">
        <v>0</v>
      </c>
      <c r="Q1258" s="31">
        <v>13.3001</v>
      </c>
      <c r="S1258" s="2" t="s">
        <v>1</v>
      </c>
      <c r="T1258" t="str">
        <f>IF(Tabla2[[#This Row],[SERIE ]]="22SD004C","BODEGA",IF(Tabla2[[#This Row],[SERIE ]]="21DS000T","CASA MATRIZ","SUCURSAL"))</f>
        <v>SUCURSAL</v>
      </c>
    </row>
    <row r="1259" spans="1:20" ht="15.75" hidden="1" thickBot="1" x14ac:dyDescent="0.3">
      <c r="A1259" s="33" t="s">
        <v>8788</v>
      </c>
      <c r="B1259" s="38" t="s">
        <v>10784</v>
      </c>
      <c r="C1259" s="2" t="s">
        <v>1</v>
      </c>
      <c r="D1259" s="2" t="s">
        <v>0</v>
      </c>
      <c r="E1259" s="2" t="s">
        <v>9791</v>
      </c>
      <c r="F1259" s="2" t="s">
        <v>9792</v>
      </c>
      <c r="G1259" s="32">
        <v>3446</v>
      </c>
      <c r="H1259" s="36">
        <v>3446</v>
      </c>
      <c r="I1259" s="37" t="s">
        <v>9122</v>
      </c>
      <c r="J1259" s="31" t="s">
        <v>9123</v>
      </c>
      <c r="K1259" s="2">
        <v>0</v>
      </c>
      <c r="L1259" s="2">
        <v>0</v>
      </c>
      <c r="M1259" s="31">
        <v>12</v>
      </c>
      <c r="N1259" s="2">
        <v>1.56</v>
      </c>
      <c r="O1259" s="2">
        <v>0</v>
      </c>
      <c r="P1259" s="2">
        <v>0</v>
      </c>
      <c r="Q1259" s="31">
        <v>13.56</v>
      </c>
      <c r="S1259" s="2" t="s">
        <v>1</v>
      </c>
      <c r="T1259" t="str">
        <f>IF(Tabla2[[#This Row],[SERIE ]]="22SD004C","BODEGA",IF(Tabla2[[#This Row],[SERIE ]]="21DS000T","CASA MATRIZ","SUCURSAL"))</f>
        <v>SUCURSAL</v>
      </c>
    </row>
    <row r="1260" spans="1:20" ht="15.75" hidden="1" thickBot="1" x14ac:dyDescent="0.3">
      <c r="A1260" s="33" t="s">
        <v>8788</v>
      </c>
      <c r="B1260" s="38" t="s">
        <v>10784</v>
      </c>
      <c r="C1260" s="2" t="s">
        <v>1</v>
      </c>
      <c r="D1260" s="2" t="s">
        <v>0</v>
      </c>
      <c r="E1260" s="2" t="s">
        <v>9791</v>
      </c>
      <c r="F1260" s="2" t="s">
        <v>9792</v>
      </c>
      <c r="G1260" s="32">
        <v>3445</v>
      </c>
      <c r="H1260" s="36">
        <v>3445</v>
      </c>
      <c r="I1260" s="37" t="s">
        <v>7473</v>
      </c>
      <c r="J1260" s="31" t="s">
        <v>7472</v>
      </c>
      <c r="K1260" s="2">
        <v>0</v>
      </c>
      <c r="L1260" s="2">
        <v>0</v>
      </c>
      <c r="M1260" s="31">
        <v>0</v>
      </c>
      <c r="N1260" s="2">
        <v>0</v>
      </c>
      <c r="O1260" s="2">
        <v>0</v>
      </c>
      <c r="P1260" s="2">
        <v>0</v>
      </c>
      <c r="Q1260" s="31">
        <v>0</v>
      </c>
      <c r="S1260" s="2" t="s">
        <v>1</v>
      </c>
      <c r="T1260" t="str">
        <f>IF(Tabla2[[#This Row],[SERIE ]]="22SD004C","BODEGA",IF(Tabla2[[#This Row],[SERIE ]]="21DS000T","CASA MATRIZ","SUCURSAL"))</f>
        <v>SUCURSAL</v>
      </c>
    </row>
    <row r="1261" spans="1:20" ht="15.75" hidden="1" thickBot="1" x14ac:dyDescent="0.3">
      <c r="A1261" s="33" t="s">
        <v>8788</v>
      </c>
      <c r="B1261" s="38" t="s">
        <v>10784</v>
      </c>
      <c r="C1261" s="2" t="s">
        <v>1</v>
      </c>
      <c r="D1261" s="2" t="s">
        <v>0</v>
      </c>
      <c r="E1261" s="2" t="s">
        <v>9791</v>
      </c>
      <c r="F1261" s="2" t="s">
        <v>9792</v>
      </c>
      <c r="G1261" s="32">
        <v>3444</v>
      </c>
      <c r="H1261" s="36">
        <v>3444</v>
      </c>
      <c r="I1261" s="37" t="s">
        <v>46</v>
      </c>
      <c r="J1261" s="31" t="s">
        <v>6010</v>
      </c>
      <c r="K1261" s="2">
        <v>0</v>
      </c>
      <c r="L1261" s="2">
        <v>0</v>
      </c>
      <c r="M1261" s="31">
        <v>60</v>
      </c>
      <c r="N1261" s="2">
        <v>7.8000000000000007</v>
      </c>
      <c r="O1261" s="2">
        <v>0</v>
      </c>
      <c r="P1261" s="2">
        <v>0</v>
      </c>
      <c r="Q1261" s="31">
        <v>67.8</v>
      </c>
      <c r="S1261" s="2" t="s">
        <v>1</v>
      </c>
      <c r="T1261" t="str">
        <f>IF(Tabla2[[#This Row],[SERIE ]]="22SD004C","BODEGA",IF(Tabla2[[#This Row],[SERIE ]]="21DS000T","CASA MATRIZ","SUCURSAL"))</f>
        <v>SUCURSAL</v>
      </c>
    </row>
    <row r="1262" spans="1:20" ht="15.75" hidden="1" thickBot="1" x14ac:dyDescent="0.3">
      <c r="A1262" s="33" t="s">
        <v>8788</v>
      </c>
      <c r="B1262" s="38" t="s">
        <v>10784</v>
      </c>
      <c r="C1262" s="2" t="s">
        <v>1</v>
      </c>
      <c r="D1262" s="2" t="s">
        <v>0</v>
      </c>
      <c r="E1262" s="2" t="s">
        <v>9791</v>
      </c>
      <c r="F1262" s="2" t="s">
        <v>9792</v>
      </c>
      <c r="G1262" s="32">
        <v>3443</v>
      </c>
      <c r="H1262" s="36">
        <v>3443</v>
      </c>
      <c r="I1262" s="37" t="s">
        <v>46</v>
      </c>
      <c r="J1262" s="31" t="s">
        <v>6010</v>
      </c>
      <c r="K1262" s="2">
        <v>0</v>
      </c>
      <c r="L1262" s="2">
        <v>0</v>
      </c>
      <c r="M1262" s="31">
        <v>60</v>
      </c>
      <c r="N1262" s="2">
        <v>7.8000000000000007</v>
      </c>
      <c r="O1262" s="2">
        <v>0</v>
      </c>
      <c r="P1262" s="2">
        <v>0</v>
      </c>
      <c r="Q1262" s="31">
        <v>67.8</v>
      </c>
      <c r="S1262" s="2" t="s">
        <v>1</v>
      </c>
      <c r="T1262" t="str">
        <f>IF(Tabla2[[#This Row],[SERIE ]]="22SD004C","BODEGA",IF(Tabla2[[#This Row],[SERIE ]]="21DS000T","CASA MATRIZ","SUCURSAL"))</f>
        <v>SUCURSAL</v>
      </c>
    </row>
    <row r="1263" spans="1:20" ht="15.75" hidden="1" thickBot="1" x14ac:dyDescent="0.3">
      <c r="A1263" s="33" t="s">
        <v>8788</v>
      </c>
      <c r="B1263" s="38" t="s">
        <v>10784</v>
      </c>
      <c r="C1263" s="2" t="s">
        <v>1</v>
      </c>
      <c r="D1263" s="2" t="s">
        <v>0</v>
      </c>
      <c r="E1263" s="2" t="s">
        <v>9791</v>
      </c>
      <c r="F1263" s="2" t="s">
        <v>9792</v>
      </c>
      <c r="G1263" s="32">
        <v>3442</v>
      </c>
      <c r="H1263" s="36">
        <v>3442</v>
      </c>
      <c r="I1263" s="37" t="s">
        <v>46</v>
      </c>
      <c r="J1263" s="31" t="s">
        <v>6010</v>
      </c>
      <c r="K1263" s="2">
        <v>0</v>
      </c>
      <c r="L1263" s="2">
        <v>0</v>
      </c>
      <c r="M1263" s="31">
        <v>65</v>
      </c>
      <c r="N1263" s="2">
        <v>8.4500000000000011</v>
      </c>
      <c r="O1263" s="2">
        <v>0</v>
      </c>
      <c r="P1263" s="2">
        <v>0</v>
      </c>
      <c r="Q1263" s="31">
        <v>73.45</v>
      </c>
      <c r="S1263" s="2" t="s">
        <v>1</v>
      </c>
      <c r="T1263" t="str">
        <f>IF(Tabla2[[#This Row],[SERIE ]]="22SD004C","BODEGA",IF(Tabla2[[#This Row],[SERIE ]]="21DS000T","CASA MATRIZ","SUCURSAL"))</f>
        <v>SUCURSAL</v>
      </c>
    </row>
    <row r="1264" spans="1:20" ht="15.75" hidden="1" thickBot="1" x14ac:dyDescent="0.3">
      <c r="A1264" s="33" t="s">
        <v>8788</v>
      </c>
      <c r="B1264" s="38" t="s">
        <v>10784</v>
      </c>
      <c r="C1264" s="2" t="s">
        <v>1</v>
      </c>
      <c r="D1264" s="2" t="s">
        <v>0</v>
      </c>
      <c r="E1264" s="2" t="s">
        <v>9791</v>
      </c>
      <c r="F1264" s="2" t="s">
        <v>9792</v>
      </c>
      <c r="G1264" s="32">
        <v>3441</v>
      </c>
      <c r="H1264" s="36">
        <v>3441</v>
      </c>
      <c r="I1264" s="37" t="s">
        <v>46</v>
      </c>
      <c r="J1264" s="31" t="s">
        <v>6010</v>
      </c>
      <c r="K1264" s="2">
        <v>0</v>
      </c>
      <c r="L1264" s="2">
        <v>0</v>
      </c>
      <c r="M1264" s="31">
        <v>140</v>
      </c>
      <c r="N1264" s="2">
        <v>18.2</v>
      </c>
      <c r="O1264" s="2">
        <v>0</v>
      </c>
      <c r="P1264" s="2">
        <v>0</v>
      </c>
      <c r="Q1264" s="31">
        <v>158.19999999999999</v>
      </c>
      <c r="S1264" s="2" t="s">
        <v>1</v>
      </c>
      <c r="T1264" t="str">
        <f>IF(Tabla2[[#This Row],[SERIE ]]="22SD004C","BODEGA",IF(Tabla2[[#This Row],[SERIE ]]="21DS000T","CASA MATRIZ","SUCURSAL"))</f>
        <v>SUCURSAL</v>
      </c>
    </row>
    <row r="1265" spans="1:20" ht="15.75" hidden="1" thickBot="1" x14ac:dyDescent="0.3">
      <c r="A1265" s="33" t="s">
        <v>8788</v>
      </c>
      <c r="B1265" s="38" t="s">
        <v>10784</v>
      </c>
      <c r="C1265" s="2" t="s">
        <v>1</v>
      </c>
      <c r="D1265" s="2" t="s">
        <v>0</v>
      </c>
      <c r="E1265" s="2" t="s">
        <v>9791</v>
      </c>
      <c r="F1265" s="2" t="s">
        <v>9792</v>
      </c>
      <c r="G1265" s="32">
        <v>3440</v>
      </c>
      <c r="H1265" s="36">
        <v>3440</v>
      </c>
      <c r="I1265" s="37" t="s">
        <v>46</v>
      </c>
      <c r="J1265" s="31" t="s">
        <v>6010</v>
      </c>
      <c r="K1265" s="2">
        <v>0</v>
      </c>
      <c r="L1265" s="2">
        <v>0</v>
      </c>
      <c r="M1265" s="31">
        <v>110</v>
      </c>
      <c r="N1265" s="2">
        <v>14.3</v>
      </c>
      <c r="O1265" s="2">
        <v>0</v>
      </c>
      <c r="P1265" s="2">
        <v>0</v>
      </c>
      <c r="Q1265" s="31">
        <v>124.3</v>
      </c>
      <c r="S1265" s="2" t="s">
        <v>1</v>
      </c>
      <c r="T1265" t="str">
        <f>IF(Tabla2[[#This Row],[SERIE ]]="22SD004C","BODEGA",IF(Tabla2[[#This Row],[SERIE ]]="21DS000T","CASA MATRIZ","SUCURSAL"))</f>
        <v>SUCURSAL</v>
      </c>
    </row>
    <row r="1266" spans="1:20" ht="15.75" hidden="1" thickBot="1" x14ac:dyDescent="0.3">
      <c r="A1266" s="33" t="s">
        <v>8788</v>
      </c>
      <c r="B1266" s="38" t="s">
        <v>10784</v>
      </c>
      <c r="C1266" s="2" t="s">
        <v>1</v>
      </c>
      <c r="D1266" s="2" t="s">
        <v>0</v>
      </c>
      <c r="E1266" s="2" t="s">
        <v>9791</v>
      </c>
      <c r="F1266" s="2" t="s">
        <v>9792</v>
      </c>
      <c r="G1266" s="32">
        <v>3439</v>
      </c>
      <c r="H1266" s="36">
        <v>3439</v>
      </c>
      <c r="I1266" s="37" t="s">
        <v>10595</v>
      </c>
      <c r="J1266" s="31" t="s">
        <v>10801</v>
      </c>
      <c r="K1266" s="2">
        <v>0</v>
      </c>
      <c r="L1266" s="2">
        <v>0</v>
      </c>
      <c r="M1266" s="31">
        <v>10</v>
      </c>
      <c r="N1266" s="2">
        <v>1.3</v>
      </c>
      <c r="O1266" s="2">
        <v>0</v>
      </c>
      <c r="P1266" s="2">
        <v>0</v>
      </c>
      <c r="Q1266" s="31">
        <v>11.3</v>
      </c>
      <c r="S1266" s="2" t="s">
        <v>1</v>
      </c>
      <c r="T1266" t="str">
        <f>IF(Tabla2[[#This Row],[SERIE ]]="22SD004C","BODEGA",IF(Tabla2[[#This Row],[SERIE ]]="21DS000T","CASA MATRIZ","SUCURSAL"))</f>
        <v>SUCURSAL</v>
      </c>
    </row>
    <row r="1267" spans="1:20" ht="15.75" hidden="1" thickBot="1" x14ac:dyDescent="0.3">
      <c r="A1267" s="33" t="s">
        <v>8788</v>
      </c>
      <c r="B1267" s="38" t="s">
        <v>10784</v>
      </c>
      <c r="C1267" s="2" t="s">
        <v>1</v>
      </c>
      <c r="D1267" s="2" t="s">
        <v>0</v>
      </c>
      <c r="E1267" s="2" t="s">
        <v>9791</v>
      </c>
      <c r="F1267" s="2" t="s">
        <v>9792</v>
      </c>
      <c r="G1267" s="32">
        <v>3438</v>
      </c>
      <c r="H1267" s="36">
        <v>3438</v>
      </c>
      <c r="I1267" s="37" t="s">
        <v>46</v>
      </c>
      <c r="J1267" s="31" t="s">
        <v>6010</v>
      </c>
      <c r="K1267" s="2">
        <v>0</v>
      </c>
      <c r="L1267" s="2">
        <v>0</v>
      </c>
      <c r="M1267" s="31">
        <v>24</v>
      </c>
      <c r="N1267" s="2">
        <v>3.12</v>
      </c>
      <c r="O1267" s="2">
        <v>0</v>
      </c>
      <c r="P1267" s="2">
        <v>0</v>
      </c>
      <c r="Q1267" s="31">
        <v>27.12</v>
      </c>
      <c r="S1267" s="2" t="s">
        <v>1</v>
      </c>
      <c r="T1267" t="str">
        <f>IF(Tabla2[[#This Row],[SERIE ]]="22SD004C","BODEGA",IF(Tabla2[[#This Row],[SERIE ]]="21DS000T","CASA MATRIZ","SUCURSAL"))</f>
        <v>SUCURSAL</v>
      </c>
    </row>
    <row r="1268" spans="1:20" ht="15.75" hidden="1" thickBot="1" x14ac:dyDescent="0.3">
      <c r="A1268" s="33" t="s">
        <v>8788</v>
      </c>
      <c r="B1268" s="38" t="s">
        <v>10784</v>
      </c>
      <c r="C1268" s="2" t="s">
        <v>1</v>
      </c>
      <c r="D1268" s="2" t="s">
        <v>0</v>
      </c>
      <c r="E1268" s="2" t="s">
        <v>9791</v>
      </c>
      <c r="F1268" s="2" t="s">
        <v>9792</v>
      </c>
      <c r="G1268" s="32">
        <v>3437</v>
      </c>
      <c r="H1268" s="36">
        <v>3437</v>
      </c>
      <c r="I1268" s="37" t="s">
        <v>9858</v>
      </c>
      <c r="J1268" s="31" t="s">
        <v>9859</v>
      </c>
      <c r="K1268" s="2">
        <v>0</v>
      </c>
      <c r="L1268" s="2">
        <v>0</v>
      </c>
      <c r="M1268" s="31">
        <v>680</v>
      </c>
      <c r="N1268" s="2">
        <v>88.4</v>
      </c>
      <c r="O1268" s="2">
        <v>0</v>
      </c>
      <c r="P1268" s="2">
        <v>0</v>
      </c>
      <c r="Q1268" s="31">
        <v>768.4</v>
      </c>
      <c r="S1268" s="2" t="s">
        <v>1</v>
      </c>
      <c r="T1268" t="str">
        <f>IF(Tabla2[[#This Row],[SERIE ]]="22SD004C","BODEGA",IF(Tabla2[[#This Row],[SERIE ]]="21DS000T","CASA MATRIZ","SUCURSAL"))</f>
        <v>SUCURSAL</v>
      </c>
    </row>
    <row r="1269" spans="1:20" ht="15.75" hidden="1" thickBot="1" x14ac:dyDescent="0.3">
      <c r="A1269" s="33" t="s">
        <v>8788</v>
      </c>
      <c r="B1269" s="38" t="s">
        <v>10784</v>
      </c>
      <c r="C1269" s="2" t="s">
        <v>1</v>
      </c>
      <c r="D1269" s="2" t="s">
        <v>0</v>
      </c>
      <c r="E1269" s="2" t="s">
        <v>9791</v>
      </c>
      <c r="F1269" s="2" t="s">
        <v>9792</v>
      </c>
      <c r="G1269" s="32">
        <v>3436</v>
      </c>
      <c r="H1269" s="36">
        <v>3436</v>
      </c>
      <c r="I1269" s="37" t="s">
        <v>4961</v>
      </c>
      <c r="J1269" s="31" t="s">
        <v>4962</v>
      </c>
      <c r="K1269" s="2">
        <v>0</v>
      </c>
      <c r="L1269" s="2">
        <v>0</v>
      </c>
      <c r="M1269" s="31">
        <v>50</v>
      </c>
      <c r="N1269" s="2">
        <v>6.5</v>
      </c>
      <c r="O1269" s="2">
        <v>0</v>
      </c>
      <c r="P1269" s="2">
        <v>0</v>
      </c>
      <c r="Q1269" s="31">
        <v>56.5</v>
      </c>
      <c r="S1269" s="2" t="s">
        <v>1</v>
      </c>
      <c r="T1269" t="str">
        <f>IF(Tabla2[[#This Row],[SERIE ]]="22SD004C","BODEGA",IF(Tabla2[[#This Row],[SERIE ]]="21DS000T","CASA MATRIZ","SUCURSAL"))</f>
        <v>SUCURSAL</v>
      </c>
    </row>
    <row r="1270" spans="1:20" ht="15.75" hidden="1" thickBot="1" x14ac:dyDescent="0.3">
      <c r="A1270" s="33" t="s">
        <v>8788</v>
      </c>
      <c r="B1270" s="38" t="s">
        <v>10784</v>
      </c>
      <c r="C1270" s="2" t="s">
        <v>1</v>
      </c>
      <c r="D1270" s="2" t="s">
        <v>0</v>
      </c>
      <c r="E1270" s="2" t="s">
        <v>9791</v>
      </c>
      <c r="F1270" s="2" t="s">
        <v>9792</v>
      </c>
      <c r="G1270" s="32">
        <v>3435</v>
      </c>
      <c r="H1270" s="36">
        <v>3435</v>
      </c>
      <c r="I1270" s="37" t="s">
        <v>10344</v>
      </c>
      <c r="J1270" s="31" t="s">
        <v>10345</v>
      </c>
      <c r="K1270" s="2">
        <v>0</v>
      </c>
      <c r="L1270" s="2">
        <v>0</v>
      </c>
      <c r="M1270" s="31">
        <v>176.99</v>
      </c>
      <c r="N1270" s="2">
        <v>23.008700000000001</v>
      </c>
      <c r="O1270" s="2">
        <v>0</v>
      </c>
      <c r="P1270" s="2">
        <v>0</v>
      </c>
      <c r="Q1270" s="31">
        <v>199.99870000000001</v>
      </c>
      <c r="S1270" s="2" t="s">
        <v>1</v>
      </c>
      <c r="T1270" t="str">
        <f>IF(Tabla2[[#This Row],[SERIE ]]="22SD004C","BODEGA",IF(Tabla2[[#This Row],[SERIE ]]="21DS000T","CASA MATRIZ","SUCURSAL"))</f>
        <v>SUCURSAL</v>
      </c>
    </row>
    <row r="1271" spans="1:20" ht="15.75" hidden="1" thickBot="1" x14ac:dyDescent="0.3">
      <c r="A1271" s="33" t="s">
        <v>8788</v>
      </c>
      <c r="B1271" s="38" t="s">
        <v>10784</v>
      </c>
      <c r="C1271" s="2" t="s">
        <v>1</v>
      </c>
      <c r="D1271" s="2" t="s">
        <v>0</v>
      </c>
      <c r="E1271" s="2" t="s">
        <v>9791</v>
      </c>
      <c r="F1271" s="2" t="s">
        <v>9792</v>
      </c>
      <c r="G1271" s="32">
        <v>3434</v>
      </c>
      <c r="H1271" s="36">
        <v>3434</v>
      </c>
      <c r="I1271" s="37" t="s">
        <v>10062</v>
      </c>
      <c r="J1271" s="31" t="s">
        <v>10063</v>
      </c>
      <c r="K1271" s="2">
        <v>0</v>
      </c>
      <c r="L1271" s="2">
        <v>0</v>
      </c>
      <c r="M1271" s="31">
        <v>88.5</v>
      </c>
      <c r="N1271" s="2">
        <v>11.505000000000001</v>
      </c>
      <c r="O1271" s="2">
        <v>0</v>
      </c>
      <c r="P1271" s="2">
        <v>0</v>
      </c>
      <c r="Q1271" s="31">
        <v>100.005</v>
      </c>
      <c r="S1271" s="2" t="s">
        <v>1</v>
      </c>
      <c r="T1271" t="str">
        <f>IF(Tabla2[[#This Row],[SERIE ]]="22SD004C","BODEGA",IF(Tabla2[[#This Row],[SERIE ]]="21DS000T","CASA MATRIZ","SUCURSAL"))</f>
        <v>SUCURSAL</v>
      </c>
    </row>
    <row r="1272" spans="1:20" ht="15.75" hidden="1" thickBot="1" x14ac:dyDescent="0.3">
      <c r="A1272" s="33" t="s">
        <v>8788</v>
      </c>
      <c r="B1272" s="38" t="s">
        <v>10783</v>
      </c>
      <c r="C1272" s="2" t="s">
        <v>1</v>
      </c>
      <c r="D1272" s="2" t="s">
        <v>0</v>
      </c>
      <c r="E1272" s="2" t="s">
        <v>9791</v>
      </c>
      <c r="F1272" s="2" t="s">
        <v>9792</v>
      </c>
      <c r="G1272" s="32">
        <v>3433</v>
      </c>
      <c r="H1272" s="36">
        <v>3433</v>
      </c>
      <c r="I1272" s="37" t="s">
        <v>10813</v>
      </c>
      <c r="J1272" s="31" t="s">
        <v>10814</v>
      </c>
      <c r="K1272" s="2">
        <v>0</v>
      </c>
      <c r="L1272" s="2">
        <v>0</v>
      </c>
      <c r="M1272" s="31">
        <v>25</v>
      </c>
      <c r="N1272" s="2">
        <v>3.25</v>
      </c>
      <c r="O1272" s="2">
        <v>0</v>
      </c>
      <c r="P1272" s="2">
        <v>0</v>
      </c>
      <c r="Q1272" s="31">
        <v>28.25</v>
      </c>
      <c r="S1272" s="2" t="s">
        <v>1</v>
      </c>
      <c r="T1272" t="str">
        <f>IF(Tabla2[[#This Row],[SERIE ]]="22SD004C","BODEGA",IF(Tabla2[[#This Row],[SERIE ]]="21DS000T","CASA MATRIZ","SUCURSAL"))</f>
        <v>SUCURSAL</v>
      </c>
    </row>
    <row r="1273" spans="1:20" ht="15.75" hidden="1" thickBot="1" x14ac:dyDescent="0.3">
      <c r="A1273" s="33" t="s">
        <v>8788</v>
      </c>
      <c r="B1273" s="38" t="s">
        <v>10783</v>
      </c>
      <c r="C1273" s="2" t="s">
        <v>1</v>
      </c>
      <c r="D1273" s="2" t="s">
        <v>0</v>
      </c>
      <c r="E1273" s="2" t="s">
        <v>9791</v>
      </c>
      <c r="F1273" s="2" t="s">
        <v>9792</v>
      </c>
      <c r="G1273" s="32">
        <v>3432</v>
      </c>
      <c r="H1273" s="36">
        <v>3432</v>
      </c>
      <c r="I1273" s="37" t="s">
        <v>9891</v>
      </c>
      <c r="J1273" s="31" t="s">
        <v>9892</v>
      </c>
      <c r="K1273" s="2">
        <v>0</v>
      </c>
      <c r="L1273" s="2">
        <v>0</v>
      </c>
      <c r="M1273" s="31">
        <v>19.47</v>
      </c>
      <c r="N1273" s="2">
        <v>2.5310999999999999</v>
      </c>
      <c r="O1273" s="2">
        <v>0</v>
      </c>
      <c r="P1273" s="2">
        <v>0</v>
      </c>
      <c r="Q1273" s="31">
        <v>22.001099999999997</v>
      </c>
      <c r="S1273" s="2" t="s">
        <v>1</v>
      </c>
      <c r="T1273" t="str">
        <f>IF(Tabla2[[#This Row],[SERIE ]]="22SD004C","BODEGA",IF(Tabla2[[#This Row],[SERIE ]]="21DS000T","CASA MATRIZ","SUCURSAL"))</f>
        <v>SUCURSAL</v>
      </c>
    </row>
    <row r="1274" spans="1:20" ht="15.75" hidden="1" thickBot="1" x14ac:dyDescent="0.3">
      <c r="A1274" s="33" t="s">
        <v>8788</v>
      </c>
      <c r="B1274" s="38" t="s">
        <v>10783</v>
      </c>
      <c r="C1274" s="2" t="s">
        <v>1</v>
      </c>
      <c r="D1274" s="2" t="s">
        <v>0</v>
      </c>
      <c r="E1274" s="2" t="s">
        <v>9791</v>
      </c>
      <c r="F1274" s="2" t="s">
        <v>9792</v>
      </c>
      <c r="G1274" s="32">
        <v>3431</v>
      </c>
      <c r="H1274" s="36">
        <v>3431</v>
      </c>
      <c r="I1274" s="37" t="s">
        <v>9818</v>
      </c>
      <c r="J1274" s="31" t="s">
        <v>9819</v>
      </c>
      <c r="K1274" s="2">
        <v>0</v>
      </c>
      <c r="L1274" s="2">
        <v>0</v>
      </c>
      <c r="M1274" s="31">
        <v>71</v>
      </c>
      <c r="N1274" s="2">
        <v>9.23</v>
      </c>
      <c r="O1274" s="2">
        <v>0</v>
      </c>
      <c r="P1274" s="2">
        <v>0</v>
      </c>
      <c r="Q1274" s="31">
        <v>80.23</v>
      </c>
      <c r="S1274" s="2" t="s">
        <v>1</v>
      </c>
      <c r="T1274" t="str">
        <f>IF(Tabla2[[#This Row],[SERIE ]]="22SD004C","BODEGA",IF(Tabla2[[#This Row],[SERIE ]]="21DS000T","CASA MATRIZ","SUCURSAL"))</f>
        <v>SUCURSAL</v>
      </c>
    </row>
    <row r="1275" spans="1:20" ht="15.75" hidden="1" thickBot="1" x14ac:dyDescent="0.3">
      <c r="A1275" s="33" t="s">
        <v>8788</v>
      </c>
      <c r="B1275" s="38" t="s">
        <v>10783</v>
      </c>
      <c r="C1275" s="2" t="s">
        <v>1</v>
      </c>
      <c r="D1275" s="2" t="s">
        <v>0</v>
      </c>
      <c r="E1275" s="2" t="s">
        <v>9791</v>
      </c>
      <c r="F1275" s="2" t="s">
        <v>9792</v>
      </c>
      <c r="G1275" s="32">
        <v>3430</v>
      </c>
      <c r="H1275" s="36">
        <v>3430</v>
      </c>
      <c r="I1275" s="37" t="s">
        <v>10052</v>
      </c>
      <c r="J1275" s="31" t="s">
        <v>10053</v>
      </c>
      <c r="K1275" s="2">
        <v>0</v>
      </c>
      <c r="L1275" s="2">
        <v>0</v>
      </c>
      <c r="M1275" s="31">
        <v>35</v>
      </c>
      <c r="N1275" s="2">
        <v>4.55</v>
      </c>
      <c r="O1275" s="2">
        <v>0</v>
      </c>
      <c r="P1275" s="2">
        <v>0</v>
      </c>
      <c r="Q1275" s="31">
        <v>39.549999999999997</v>
      </c>
      <c r="S1275" s="2" t="s">
        <v>1</v>
      </c>
      <c r="T1275" t="str">
        <f>IF(Tabla2[[#This Row],[SERIE ]]="22SD004C","BODEGA",IF(Tabla2[[#This Row],[SERIE ]]="21DS000T","CASA MATRIZ","SUCURSAL"))</f>
        <v>SUCURSAL</v>
      </c>
    </row>
    <row r="1276" spans="1:20" ht="15.75" hidden="1" thickBot="1" x14ac:dyDescent="0.3">
      <c r="A1276" s="33" t="s">
        <v>8788</v>
      </c>
      <c r="B1276" s="38" t="s">
        <v>10783</v>
      </c>
      <c r="C1276" s="2" t="s">
        <v>1</v>
      </c>
      <c r="D1276" s="2" t="s">
        <v>0</v>
      </c>
      <c r="E1276" s="2" t="s">
        <v>9791</v>
      </c>
      <c r="F1276" s="2" t="s">
        <v>9792</v>
      </c>
      <c r="G1276" s="32">
        <v>3429</v>
      </c>
      <c r="H1276" s="36">
        <v>3429</v>
      </c>
      <c r="I1276" s="37" t="s">
        <v>32</v>
      </c>
      <c r="J1276" s="31" t="s">
        <v>4186</v>
      </c>
      <c r="K1276" s="2">
        <v>0</v>
      </c>
      <c r="L1276" s="2">
        <v>0</v>
      </c>
      <c r="M1276" s="31">
        <v>13.27</v>
      </c>
      <c r="N1276" s="2">
        <v>1.7251000000000001</v>
      </c>
      <c r="O1276" s="2">
        <v>0</v>
      </c>
      <c r="P1276" s="2">
        <v>0</v>
      </c>
      <c r="Q1276" s="31">
        <v>14.995099999999999</v>
      </c>
      <c r="S1276" s="2" t="s">
        <v>1</v>
      </c>
      <c r="T1276" t="str">
        <f>IF(Tabla2[[#This Row],[SERIE ]]="22SD004C","BODEGA",IF(Tabla2[[#This Row],[SERIE ]]="21DS000T","CASA MATRIZ","SUCURSAL"))</f>
        <v>SUCURSAL</v>
      </c>
    </row>
    <row r="1277" spans="1:20" ht="15.75" hidden="1" thickBot="1" x14ac:dyDescent="0.3">
      <c r="A1277" s="33" t="s">
        <v>8788</v>
      </c>
      <c r="B1277" s="38" t="s">
        <v>10783</v>
      </c>
      <c r="C1277" s="2" t="s">
        <v>1</v>
      </c>
      <c r="D1277" s="2" t="s">
        <v>0</v>
      </c>
      <c r="E1277" s="2" t="s">
        <v>9791</v>
      </c>
      <c r="F1277" s="2" t="s">
        <v>9792</v>
      </c>
      <c r="G1277" s="32">
        <v>3428</v>
      </c>
      <c r="H1277" s="36">
        <v>3428</v>
      </c>
      <c r="I1277" s="37" t="s">
        <v>5586</v>
      </c>
      <c r="J1277" s="31" t="s">
        <v>5587</v>
      </c>
      <c r="K1277" s="2">
        <v>0</v>
      </c>
      <c r="L1277" s="2">
        <v>0</v>
      </c>
      <c r="M1277" s="31">
        <v>24.78</v>
      </c>
      <c r="N1277" s="2">
        <v>3.2214</v>
      </c>
      <c r="O1277" s="2">
        <v>0</v>
      </c>
      <c r="P1277" s="2">
        <v>0</v>
      </c>
      <c r="Q1277" s="31">
        <v>28.0014</v>
      </c>
      <c r="S1277" s="2" t="s">
        <v>1</v>
      </c>
      <c r="T1277" t="str">
        <f>IF(Tabla2[[#This Row],[SERIE ]]="22SD004C","BODEGA",IF(Tabla2[[#This Row],[SERIE ]]="21DS000T","CASA MATRIZ","SUCURSAL"))</f>
        <v>SUCURSAL</v>
      </c>
    </row>
    <row r="1278" spans="1:20" ht="15.75" hidden="1" thickBot="1" x14ac:dyDescent="0.3">
      <c r="A1278" s="33" t="s">
        <v>8788</v>
      </c>
      <c r="B1278" s="38" t="s">
        <v>10783</v>
      </c>
      <c r="C1278" s="2" t="s">
        <v>1</v>
      </c>
      <c r="D1278" s="2" t="s">
        <v>0</v>
      </c>
      <c r="E1278" s="2" t="s">
        <v>9791</v>
      </c>
      <c r="F1278" s="2" t="s">
        <v>9792</v>
      </c>
      <c r="G1278" s="32">
        <v>3427</v>
      </c>
      <c r="H1278" s="36">
        <v>3427</v>
      </c>
      <c r="I1278" s="37" t="s">
        <v>5586</v>
      </c>
      <c r="J1278" s="31" t="s">
        <v>5587</v>
      </c>
      <c r="K1278" s="2">
        <v>0</v>
      </c>
      <c r="L1278" s="2">
        <v>0</v>
      </c>
      <c r="M1278" s="31">
        <v>30</v>
      </c>
      <c r="N1278" s="2">
        <v>3.9000000000000004</v>
      </c>
      <c r="O1278" s="2">
        <v>0</v>
      </c>
      <c r="P1278" s="2">
        <v>0</v>
      </c>
      <c r="Q1278" s="31">
        <v>33.9</v>
      </c>
      <c r="S1278" s="2" t="s">
        <v>1</v>
      </c>
      <c r="T1278" t="str">
        <f>IF(Tabla2[[#This Row],[SERIE ]]="22SD004C","BODEGA",IF(Tabla2[[#This Row],[SERIE ]]="21DS000T","CASA MATRIZ","SUCURSAL"))</f>
        <v>SUCURSAL</v>
      </c>
    </row>
    <row r="1279" spans="1:20" ht="15.75" hidden="1" thickBot="1" x14ac:dyDescent="0.3">
      <c r="A1279" s="33" t="s">
        <v>8788</v>
      </c>
      <c r="B1279" s="38" t="s">
        <v>10783</v>
      </c>
      <c r="C1279" s="2" t="s">
        <v>1</v>
      </c>
      <c r="D1279" s="2" t="s">
        <v>0</v>
      </c>
      <c r="E1279" s="2" t="s">
        <v>9791</v>
      </c>
      <c r="F1279" s="2" t="s">
        <v>9792</v>
      </c>
      <c r="G1279" s="32">
        <v>3426</v>
      </c>
      <c r="H1279" s="36">
        <v>3426</v>
      </c>
      <c r="I1279" s="37" t="s">
        <v>2120</v>
      </c>
      <c r="J1279" s="31" t="s">
        <v>2121</v>
      </c>
      <c r="K1279" s="2">
        <v>0</v>
      </c>
      <c r="L1279" s="2">
        <v>0</v>
      </c>
      <c r="M1279" s="31">
        <v>350</v>
      </c>
      <c r="N1279" s="2">
        <v>45.5</v>
      </c>
      <c r="O1279" s="2">
        <v>0</v>
      </c>
      <c r="P1279" s="2">
        <v>0</v>
      </c>
      <c r="Q1279" s="31">
        <v>395.5</v>
      </c>
      <c r="S1279" s="2" t="s">
        <v>1</v>
      </c>
      <c r="T1279" t="str">
        <f>IF(Tabla2[[#This Row],[SERIE ]]="22SD004C","BODEGA",IF(Tabla2[[#This Row],[SERIE ]]="21DS000T","CASA MATRIZ","SUCURSAL"))</f>
        <v>SUCURSAL</v>
      </c>
    </row>
    <row r="1280" spans="1:20" ht="15.75" hidden="1" thickBot="1" x14ac:dyDescent="0.3">
      <c r="A1280" s="33" t="s">
        <v>8788</v>
      </c>
      <c r="B1280" s="38" t="s">
        <v>10783</v>
      </c>
      <c r="C1280" s="2" t="s">
        <v>1</v>
      </c>
      <c r="D1280" s="2" t="s">
        <v>0</v>
      </c>
      <c r="E1280" s="2" t="s">
        <v>9791</v>
      </c>
      <c r="F1280" s="2" t="s">
        <v>9792</v>
      </c>
      <c r="G1280" s="32">
        <v>3425</v>
      </c>
      <c r="H1280" s="36">
        <v>3425</v>
      </c>
      <c r="I1280" s="37" t="s">
        <v>9818</v>
      </c>
      <c r="J1280" s="31" t="s">
        <v>9819</v>
      </c>
      <c r="K1280" s="2">
        <v>0</v>
      </c>
      <c r="L1280" s="2">
        <v>0</v>
      </c>
      <c r="M1280" s="31">
        <v>30</v>
      </c>
      <c r="N1280" s="2">
        <v>3.9000000000000004</v>
      </c>
      <c r="O1280" s="2">
        <v>0</v>
      </c>
      <c r="P1280" s="2">
        <v>0</v>
      </c>
      <c r="Q1280" s="31">
        <v>33.9</v>
      </c>
      <c r="S1280" s="2" t="s">
        <v>1</v>
      </c>
      <c r="T1280" t="str">
        <f>IF(Tabla2[[#This Row],[SERIE ]]="22SD004C","BODEGA",IF(Tabla2[[#This Row],[SERIE ]]="21DS000T","CASA MATRIZ","SUCURSAL"))</f>
        <v>SUCURSAL</v>
      </c>
    </row>
    <row r="1281" spans="1:20" ht="15.75" hidden="1" thickBot="1" x14ac:dyDescent="0.3">
      <c r="A1281" s="33" t="s">
        <v>8788</v>
      </c>
      <c r="B1281" s="38" t="s">
        <v>10783</v>
      </c>
      <c r="C1281" s="2" t="s">
        <v>1</v>
      </c>
      <c r="D1281" s="2" t="s">
        <v>0</v>
      </c>
      <c r="E1281" s="2" t="s">
        <v>9791</v>
      </c>
      <c r="F1281" s="2" t="s">
        <v>9792</v>
      </c>
      <c r="G1281" s="32">
        <v>3424</v>
      </c>
      <c r="H1281" s="36">
        <v>3424</v>
      </c>
      <c r="I1281" s="37" t="s">
        <v>46</v>
      </c>
      <c r="J1281" s="31" t="s">
        <v>6010</v>
      </c>
      <c r="K1281" s="2">
        <v>0</v>
      </c>
      <c r="L1281" s="2">
        <v>0</v>
      </c>
      <c r="M1281" s="31">
        <v>600</v>
      </c>
      <c r="N1281" s="2">
        <v>78</v>
      </c>
      <c r="O1281" s="2">
        <v>0</v>
      </c>
      <c r="P1281" s="2">
        <v>0</v>
      </c>
      <c r="Q1281" s="31">
        <v>678</v>
      </c>
      <c r="S1281" s="2" t="s">
        <v>1</v>
      </c>
      <c r="T1281" t="str">
        <f>IF(Tabla2[[#This Row],[SERIE ]]="22SD004C","BODEGA",IF(Tabla2[[#This Row],[SERIE ]]="21DS000T","CASA MATRIZ","SUCURSAL"))</f>
        <v>SUCURSAL</v>
      </c>
    </row>
    <row r="1282" spans="1:20" ht="15.75" hidden="1" thickBot="1" x14ac:dyDescent="0.3">
      <c r="A1282" s="33" t="s">
        <v>8788</v>
      </c>
      <c r="B1282" s="38" t="s">
        <v>10783</v>
      </c>
      <c r="C1282" s="2" t="s">
        <v>1</v>
      </c>
      <c r="D1282" s="2" t="s">
        <v>0</v>
      </c>
      <c r="E1282" s="2" t="s">
        <v>9791</v>
      </c>
      <c r="F1282" s="2" t="s">
        <v>9792</v>
      </c>
      <c r="G1282" s="32">
        <v>3423</v>
      </c>
      <c r="H1282" s="36">
        <v>3423</v>
      </c>
      <c r="I1282" s="37" t="s">
        <v>46</v>
      </c>
      <c r="J1282" s="31" t="s">
        <v>6010</v>
      </c>
      <c r="K1282" s="2">
        <v>0</v>
      </c>
      <c r="L1282" s="2">
        <v>0</v>
      </c>
      <c r="M1282" s="31">
        <v>27</v>
      </c>
      <c r="N1282" s="2">
        <v>3.5100000000000002</v>
      </c>
      <c r="O1282" s="2">
        <v>0</v>
      </c>
      <c r="P1282" s="2">
        <v>0</v>
      </c>
      <c r="Q1282" s="31">
        <v>30.51</v>
      </c>
      <c r="S1282" s="2" t="s">
        <v>1</v>
      </c>
      <c r="T1282" t="str">
        <f>IF(Tabla2[[#This Row],[SERIE ]]="22SD004C","BODEGA",IF(Tabla2[[#This Row],[SERIE ]]="21DS000T","CASA MATRIZ","SUCURSAL"))</f>
        <v>SUCURSAL</v>
      </c>
    </row>
    <row r="1283" spans="1:20" ht="15.75" hidden="1" thickBot="1" x14ac:dyDescent="0.3">
      <c r="A1283" s="33" t="s">
        <v>8788</v>
      </c>
      <c r="B1283" s="38" t="s">
        <v>10782</v>
      </c>
      <c r="C1283" s="2" t="s">
        <v>1</v>
      </c>
      <c r="D1283" s="2" t="s">
        <v>0</v>
      </c>
      <c r="E1283" s="2" t="s">
        <v>9791</v>
      </c>
      <c r="F1283" s="2" t="s">
        <v>9792</v>
      </c>
      <c r="G1283" s="32">
        <v>3422</v>
      </c>
      <c r="H1283" s="36">
        <v>3422</v>
      </c>
      <c r="I1283" s="37" t="s">
        <v>10099</v>
      </c>
      <c r="J1283" s="31" t="s">
        <v>10100</v>
      </c>
      <c r="K1283" s="2">
        <v>0</v>
      </c>
      <c r="L1283" s="2">
        <v>0</v>
      </c>
      <c r="M1283" s="31">
        <v>7.08</v>
      </c>
      <c r="N1283" s="2">
        <v>0.9204</v>
      </c>
      <c r="O1283" s="2">
        <v>0</v>
      </c>
      <c r="P1283" s="2">
        <v>0</v>
      </c>
      <c r="Q1283" s="31">
        <v>8.0004000000000008</v>
      </c>
      <c r="S1283" s="2" t="s">
        <v>1</v>
      </c>
      <c r="T1283" t="str">
        <f>IF(Tabla2[[#This Row],[SERIE ]]="22SD004C","BODEGA",IF(Tabla2[[#This Row],[SERIE ]]="21DS000T","CASA MATRIZ","SUCURSAL"))</f>
        <v>SUCURSAL</v>
      </c>
    </row>
    <row r="1284" spans="1:20" ht="15.75" hidden="1" thickBot="1" x14ac:dyDescent="0.3">
      <c r="A1284" s="33" t="s">
        <v>8788</v>
      </c>
      <c r="B1284" s="38" t="s">
        <v>10782</v>
      </c>
      <c r="C1284" s="2" t="s">
        <v>1</v>
      </c>
      <c r="D1284" s="2" t="s">
        <v>0</v>
      </c>
      <c r="E1284" s="2" t="s">
        <v>9791</v>
      </c>
      <c r="F1284" s="2" t="s">
        <v>9792</v>
      </c>
      <c r="G1284" s="32">
        <v>3421</v>
      </c>
      <c r="H1284" s="36">
        <v>3421</v>
      </c>
      <c r="I1284" s="37" t="s">
        <v>10344</v>
      </c>
      <c r="J1284" s="31" t="s">
        <v>10345</v>
      </c>
      <c r="K1284" s="2">
        <v>0</v>
      </c>
      <c r="L1284" s="2">
        <v>0</v>
      </c>
      <c r="M1284" s="31">
        <v>240</v>
      </c>
      <c r="N1284" s="2">
        <v>31.200000000000003</v>
      </c>
      <c r="O1284" s="2">
        <v>0</v>
      </c>
      <c r="P1284" s="2">
        <v>0</v>
      </c>
      <c r="Q1284" s="31">
        <v>271.2</v>
      </c>
      <c r="S1284" s="2" t="s">
        <v>1</v>
      </c>
      <c r="T1284" t="str">
        <f>IF(Tabla2[[#This Row],[SERIE ]]="22SD004C","BODEGA",IF(Tabla2[[#This Row],[SERIE ]]="21DS000T","CASA MATRIZ","SUCURSAL"))</f>
        <v>SUCURSAL</v>
      </c>
    </row>
    <row r="1285" spans="1:20" ht="15.75" hidden="1" thickBot="1" x14ac:dyDescent="0.3">
      <c r="A1285" s="33" t="s">
        <v>8788</v>
      </c>
      <c r="B1285" s="38" t="s">
        <v>10782</v>
      </c>
      <c r="C1285" s="2" t="s">
        <v>1</v>
      </c>
      <c r="D1285" s="2" t="s">
        <v>0</v>
      </c>
      <c r="E1285" s="2" t="s">
        <v>9791</v>
      </c>
      <c r="F1285" s="2" t="s">
        <v>9792</v>
      </c>
      <c r="G1285" s="32">
        <v>3420</v>
      </c>
      <c r="H1285" s="36">
        <v>3420</v>
      </c>
      <c r="I1285" s="37" t="s">
        <v>5586</v>
      </c>
      <c r="J1285" s="31" t="s">
        <v>5587</v>
      </c>
      <c r="K1285" s="2">
        <v>0</v>
      </c>
      <c r="L1285" s="2">
        <v>0</v>
      </c>
      <c r="M1285" s="31">
        <v>66</v>
      </c>
      <c r="N1285" s="2">
        <v>8.58</v>
      </c>
      <c r="O1285" s="2">
        <v>0</v>
      </c>
      <c r="P1285" s="2">
        <v>0</v>
      </c>
      <c r="Q1285" s="31">
        <v>74.58</v>
      </c>
      <c r="S1285" s="2" t="s">
        <v>1</v>
      </c>
      <c r="T1285" t="str">
        <f>IF(Tabla2[[#This Row],[SERIE ]]="22SD004C","BODEGA",IF(Tabla2[[#This Row],[SERIE ]]="21DS000T","CASA MATRIZ","SUCURSAL"))</f>
        <v>SUCURSAL</v>
      </c>
    </row>
    <row r="1286" spans="1:20" ht="15.75" hidden="1" thickBot="1" x14ac:dyDescent="0.3">
      <c r="A1286" s="33" t="s">
        <v>8788</v>
      </c>
      <c r="B1286" s="38" t="s">
        <v>10782</v>
      </c>
      <c r="C1286" s="2" t="s">
        <v>1</v>
      </c>
      <c r="D1286" s="2" t="s">
        <v>0</v>
      </c>
      <c r="E1286" s="2" t="s">
        <v>9791</v>
      </c>
      <c r="F1286" s="2" t="s">
        <v>9792</v>
      </c>
      <c r="G1286" s="32">
        <v>3419</v>
      </c>
      <c r="H1286" s="36">
        <v>3419</v>
      </c>
      <c r="I1286" s="37" t="s">
        <v>6816</v>
      </c>
      <c r="J1286" s="31" t="s">
        <v>6817</v>
      </c>
      <c r="K1286" s="2">
        <v>0</v>
      </c>
      <c r="L1286" s="2">
        <v>0</v>
      </c>
      <c r="M1286" s="31">
        <v>7.96</v>
      </c>
      <c r="N1286" s="2">
        <v>1.0347999999999999</v>
      </c>
      <c r="O1286" s="2">
        <v>0</v>
      </c>
      <c r="P1286" s="2">
        <v>0</v>
      </c>
      <c r="Q1286" s="31">
        <v>8.9947999999999997</v>
      </c>
      <c r="S1286" s="2" t="s">
        <v>1</v>
      </c>
      <c r="T1286" t="str">
        <f>IF(Tabla2[[#This Row],[SERIE ]]="22SD004C","BODEGA",IF(Tabla2[[#This Row],[SERIE ]]="21DS000T","CASA MATRIZ","SUCURSAL"))</f>
        <v>SUCURSAL</v>
      </c>
    </row>
    <row r="1287" spans="1:20" ht="15.75" hidden="1" thickBot="1" x14ac:dyDescent="0.3">
      <c r="A1287" s="33" t="s">
        <v>8788</v>
      </c>
      <c r="B1287" s="38" t="s">
        <v>10812</v>
      </c>
      <c r="C1287" s="2" t="s">
        <v>1</v>
      </c>
      <c r="D1287" s="2" t="s">
        <v>0</v>
      </c>
      <c r="E1287" s="2" t="s">
        <v>9791</v>
      </c>
      <c r="F1287" s="2" t="s">
        <v>9792</v>
      </c>
      <c r="G1287" s="32">
        <v>3418</v>
      </c>
      <c r="H1287" s="36">
        <v>3418</v>
      </c>
      <c r="I1287" s="37" t="s">
        <v>10211</v>
      </c>
      <c r="J1287" s="31" t="s">
        <v>10212</v>
      </c>
      <c r="K1287" s="2">
        <v>0</v>
      </c>
      <c r="L1287" s="2">
        <v>0</v>
      </c>
      <c r="M1287" s="31">
        <v>13.27</v>
      </c>
      <c r="N1287" s="2">
        <v>1.7251000000000001</v>
      </c>
      <c r="O1287" s="2">
        <v>0</v>
      </c>
      <c r="P1287" s="2">
        <v>0</v>
      </c>
      <c r="Q1287" s="31">
        <v>14.995099999999999</v>
      </c>
      <c r="S1287" s="2" t="s">
        <v>1</v>
      </c>
      <c r="T1287" t="str">
        <f>IF(Tabla2[[#This Row],[SERIE ]]="22SD004C","BODEGA",IF(Tabla2[[#This Row],[SERIE ]]="21DS000T","CASA MATRIZ","SUCURSAL"))</f>
        <v>SUCURSAL</v>
      </c>
    </row>
    <row r="1288" spans="1:20" ht="15.75" hidden="1" thickBot="1" x14ac:dyDescent="0.3">
      <c r="A1288" s="33" t="s">
        <v>8788</v>
      </c>
      <c r="B1288" s="38" t="s">
        <v>10812</v>
      </c>
      <c r="C1288" s="2" t="s">
        <v>1</v>
      </c>
      <c r="D1288" s="2" t="s">
        <v>0</v>
      </c>
      <c r="E1288" s="2" t="s">
        <v>9791</v>
      </c>
      <c r="F1288" s="2" t="s">
        <v>9792</v>
      </c>
      <c r="G1288" s="32">
        <v>3417</v>
      </c>
      <c r="H1288" s="36">
        <v>3417</v>
      </c>
      <c r="I1288" s="37" t="s">
        <v>6658</v>
      </c>
      <c r="J1288" s="31" t="s">
        <v>6659</v>
      </c>
      <c r="K1288" s="2">
        <v>0</v>
      </c>
      <c r="L1288" s="2">
        <v>0</v>
      </c>
      <c r="M1288" s="31">
        <v>10.62</v>
      </c>
      <c r="N1288" s="2">
        <v>1.3806</v>
      </c>
      <c r="O1288" s="2">
        <v>0</v>
      </c>
      <c r="P1288" s="2">
        <v>0</v>
      </c>
      <c r="Q1288" s="31">
        <v>12.000599999999999</v>
      </c>
      <c r="S1288" s="2" t="s">
        <v>1</v>
      </c>
      <c r="T1288" t="str">
        <f>IF(Tabla2[[#This Row],[SERIE ]]="22SD004C","BODEGA",IF(Tabla2[[#This Row],[SERIE ]]="21DS000T","CASA MATRIZ","SUCURSAL"))</f>
        <v>SUCURSAL</v>
      </c>
    </row>
    <row r="1289" spans="1:20" ht="15.75" hidden="1" thickBot="1" x14ac:dyDescent="0.3">
      <c r="A1289" s="33" t="s">
        <v>8788</v>
      </c>
      <c r="B1289" s="38" t="s">
        <v>10812</v>
      </c>
      <c r="C1289" s="2" t="s">
        <v>1</v>
      </c>
      <c r="D1289" s="2" t="s">
        <v>0</v>
      </c>
      <c r="E1289" s="2" t="s">
        <v>9791</v>
      </c>
      <c r="F1289" s="2" t="s">
        <v>9792</v>
      </c>
      <c r="G1289" s="32">
        <v>3416</v>
      </c>
      <c r="H1289" s="36">
        <v>3416</v>
      </c>
      <c r="I1289" s="37" t="s">
        <v>2120</v>
      </c>
      <c r="J1289" s="31" t="s">
        <v>2121</v>
      </c>
      <c r="K1289" s="2">
        <v>0</v>
      </c>
      <c r="L1289" s="2">
        <v>0</v>
      </c>
      <c r="M1289" s="31">
        <v>7.08</v>
      </c>
      <c r="N1289" s="2">
        <v>0.9204</v>
      </c>
      <c r="O1289" s="2">
        <v>0</v>
      </c>
      <c r="P1289" s="2">
        <v>0</v>
      </c>
      <c r="Q1289" s="31">
        <v>8.0004000000000008</v>
      </c>
      <c r="S1289" s="2" t="s">
        <v>1</v>
      </c>
      <c r="T1289" t="str">
        <f>IF(Tabla2[[#This Row],[SERIE ]]="22SD004C","BODEGA",IF(Tabla2[[#This Row],[SERIE ]]="21DS000T","CASA MATRIZ","SUCURSAL"))</f>
        <v>SUCURSAL</v>
      </c>
    </row>
    <row r="1290" spans="1:20" ht="15.75" hidden="1" thickBot="1" x14ac:dyDescent="0.3">
      <c r="A1290" s="33" t="s">
        <v>8788</v>
      </c>
      <c r="B1290" s="38" t="s">
        <v>10812</v>
      </c>
      <c r="C1290" s="2" t="s">
        <v>1</v>
      </c>
      <c r="D1290" s="2" t="s">
        <v>0</v>
      </c>
      <c r="E1290" s="2" t="s">
        <v>9791</v>
      </c>
      <c r="F1290" s="2" t="s">
        <v>9792</v>
      </c>
      <c r="G1290" s="32">
        <v>3415</v>
      </c>
      <c r="H1290" s="36">
        <v>3415</v>
      </c>
      <c r="I1290" s="37" t="s">
        <v>9900</v>
      </c>
      <c r="J1290" s="31" t="s">
        <v>9901</v>
      </c>
      <c r="K1290" s="2">
        <v>0</v>
      </c>
      <c r="L1290" s="2">
        <v>0</v>
      </c>
      <c r="M1290" s="31">
        <v>12.17</v>
      </c>
      <c r="N1290" s="2">
        <v>1.5821000000000001</v>
      </c>
      <c r="O1290" s="2">
        <v>0</v>
      </c>
      <c r="P1290" s="2">
        <v>0</v>
      </c>
      <c r="Q1290" s="31">
        <v>13.7521</v>
      </c>
      <c r="S1290" s="2" t="s">
        <v>1</v>
      </c>
      <c r="T1290" t="str">
        <f>IF(Tabla2[[#This Row],[SERIE ]]="22SD004C","BODEGA",IF(Tabla2[[#This Row],[SERIE ]]="21DS000T","CASA MATRIZ","SUCURSAL"))</f>
        <v>SUCURSAL</v>
      </c>
    </row>
    <row r="1291" spans="1:20" ht="15.75" hidden="1" thickBot="1" x14ac:dyDescent="0.3">
      <c r="A1291" s="33" t="s">
        <v>8788</v>
      </c>
      <c r="B1291" s="38" t="s">
        <v>10812</v>
      </c>
      <c r="C1291" s="2" t="s">
        <v>1</v>
      </c>
      <c r="D1291" s="2" t="s">
        <v>0</v>
      </c>
      <c r="E1291" s="2" t="s">
        <v>9791</v>
      </c>
      <c r="F1291" s="2" t="s">
        <v>9792</v>
      </c>
      <c r="G1291" s="32">
        <v>3414</v>
      </c>
      <c r="H1291" s="36">
        <v>3414</v>
      </c>
      <c r="I1291" s="37" t="s">
        <v>49</v>
      </c>
      <c r="J1291" s="31" t="s">
        <v>2228</v>
      </c>
      <c r="K1291" s="2">
        <v>0</v>
      </c>
      <c r="L1291" s="2">
        <v>0</v>
      </c>
      <c r="M1291" s="31">
        <v>520</v>
      </c>
      <c r="N1291" s="2">
        <v>67.600000000000009</v>
      </c>
      <c r="O1291" s="2">
        <v>0</v>
      </c>
      <c r="P1291" s="2">
        <v>0</v>
      </c>
      <c r="Q1291" s="31">
        <v>587.6</v>
      </c>
      <c r="S1291" s="2" t="s">
        <v>1</v>
      </c>
      <c r="T1291" t="str">
        <f>IF(Tabla2[[#This Row],[SERIE ]]="22SD004C","BODEGA",IF(Tabla2[[#This Row],[SERIE ]]="21DS000T","CASA MATRIZ","SUCURSAL"))</f>
        <v>SUCURSAL</v>
      </c>
    </row>
    <row r="1292" spans="1:20" ht="15.75" hidden="1" thickBot="1" x14ac:dyDescent="0.3">
      <c r="A1292" s="33" t="s">
        <v>8788</v>
      </c>
      <c r="B1292" s="38" t="s">
        <v>10812</v>
      </c>
      <c r="C1292" s="2" t="s">
        <v>1</v>
      </c>
      <c r="D1292" s="2" t="s">
        <v>0</v>
      </c>
      <c r="E1292" s="2" t="s">
        <v>9791</v>
      </c>
      <c r="F1292" s="2" t="s">
        <v>9792</v>
      </c>
      <c r="G1292" s="32">
        <v>3413</v>
      </c>
      <c r="H1292" s="36">
        <v>3413</v>
      </c>
      <c r="I1292" s="37" t="s">
        <v>46</v>
      </c>
      <c r="J1292" s="31" t="s">
        <v>6010</v>
      </c>
      <c r="K1292" s="2">
        <v>0</v>
      </c>
      <c r="L1292" s="2">
        <v>0</v>
      </c>
      <c r="M1292" s="31">
        <v>74</v>
      </c>
      <c r="N1292" s="2">
        <v>9.620000000000001</v>
      </c>
      <c r="O1292" s="2">
        <v>0</v>
      </c>
      <c r="P1292" s="2">
        <v>0</v>
      </c>
      <c r="Q1292" s="31">
        <v>83.62</v>
      </c>
      <c r="S1292" s="2" t="s">
        <v>1</v>
      </c>
      <c r="T1292" t="str">
        <f>IF(Tabla2[[#This Row],[SERIE ]]="22SD004C","BODEGA",IF(Tabla2[[#This Row],[SERIE ]]="21DS000T","CASA MATRIZ","SUCURSAL"))</f>
        <v>SUCURSAL</v>
      </c>
    </row>
    <row r="1293" spans="1:20" ht="15.75" hidden="1" thickBot="1" x14ac:dyDescent="0.3">
      <c r="A1293" s="33" t="s">
        <v>8788</v>
      </c>
      <c r="B1293" s="38" t="s">
        <v>10812</v>
      </c>
      <c r="C1293" s="2" t="s">
        <v>1</v>
      </c>
      <c r="D1293" s="2" t="s">
        <v>0</v>
      </c>
      <c r="E1293" s="2" t="s">
        <v>9791</v>
      </c>
      <c r="F1293" s="2" t="s">
        <v>9792</v>
      </c>
      <c r="G1293" s="32">
        <v>3412</v>
      </c>
      <c r="H1293" s="36">
        <v>3412</v>
      </c>
      <c r="I1293" s="37" t="s">
        <v>43</v>
      </c>
      <c r="J1293" s="31" t="s">
        <v>7196</v>
      </c>
      <c r="K1293" s="2">
        <v>0</v>
      </c>
      <c r="L1293" s="2">
        <v>0</v>
      </c>
      <c r="M1293" s="31">
        <v>95</v>
      </c>
      <c r="N1293" s="2">
        <v>12.35</v>
      </c>
      <c r="O1293" s="2">
        <v>0</v>
      </c>
      <c r="P1293" s="2">
        <v>0</v>
      </c>
      <c r="Q1293" s="31">
        <v>107.35</v>
      </c>
      <c r="S1293" s="2" t="s">
        <v>1</v>
      </c>
      <c r="T1293" t="str">
        <f>IF(Tabla2[[#This Row],[SERIE ]]="22SD004C","BODEGA",IF(Tabla2[[#This Row],[SERIE ]]="21DS000T","CASA MATRIZ","SUCURSAL"))</f>
        <v>SUCURSAL</v>
      </c>
    </row>
    <row r="1294" spans="1:20" ht="15.75" hidden="1" thickBot="1" x14ac:dyDescent="0.3">
      <c r="A1294" s="33" t="s">
        <v>8788</v>
      </c>
      <c r="B1294" s="38" t="s">
        <v>10812</v>
      </c>
      <c r="C1294" s="2" t="s">
        <v>1</v>
      </c>
      <c r="D1294" s="2" t="s">
        <v>0</v>
      </c>
      <c r="E1294" s="2" t="s">
        <v>9791</v>
      </c>
      <c r="F1294" s="2" t="s">
        <v>9792</v>
      </c>
      <c r="G1294" s="32">
        <v>3411</v>
      </c>
      <c r="H1294" s="36">
        <v>3411</v>
      </c>
      <c r="I1294" s="37" t="s">
        <v>6816</v>
      </c>
      <c r="J1294" s="31" t="s">
        <v>6817</v>
      </c>
      <c r="K1294" s="2">
        <v>0</v>
      </c>
      <c r="L1294" s="2">
        <v>0</v>
      </c>
      <c r="M1294" s="31">
        <v>7.08</v>
      </c>
      <c r="N1294" s="2">
        <v>0.9204</v>
      </c>
      <c r="O1294" s="2">
        <v>0</v>
      </c>
      <c r="P1294" s="2">
        <v>0</v>
      </c>
      <c r="Q1294" s="31">
        <v>8.0004000000000008</v>
      </c>
      <c r="S1294" s="2" t="s">
        <v>1</v>
      </c>
      <c r="T1294" t="str">
        <f>IF(Tabla2[[#This Row],[SERIE ]]="22SD004C","BODEGA",IF(Tabla2[[#This Row],[SERIE ]]="21DS000T","CASA MATRIZ","SUCURSAL"))</f>
        <v>SUCURSAL</v>
      </c>
    </row>
    <row r="1295" spans="1:20" ht="15.75" hidden="1" thickBot="1" x14ac:dyDescent="0.3">
      <c r="A1295" s="33" t="s">
        <v>8788</v>
      </c>
      <c r="B1295" s="38" t="s">
        <v>10812</v>
      </c>
      <c r="C1295" s="2" t="s">
        <v>1</v>
      </c>
      <c r="D1295" s="2" t="s">
        <v>0</v>
      </c>
      <c r="E1295" s="2" t="s">
        <v>9791</v>
      </c>
      <c r="F1295" s="2" t="s">
        <v>9792</v>
      </c>
      <c r="G1295" s="32">
        <v>3410</v>
      </c>
      <c r="H1295" s="36">
        <v>3410</v>
      </c>
      <c r="I1295" s="37" t="s">
        <v>9961</v>
      </c>
      <c r="J1295" s="31" t="s">
        <v>9944</v>
      </c>
      <c r="K1295" s="2">
        <v>0</v>
      </c>
      <c r="L1295" s="2">
        <v>0</v>
      </c>
      <c r="M1295" s="31">
        <v>9.91</v>
      </c>
      <c r="N1295" s="2">
        <v>1.2883</v>
      </c>
      <c r="O1295" s="2">
        <v>0</v>
      </c>
      <c r="P1295" s="2">
        <v>0</v>
      </c>
      <c r="Q1295" s="31">
        <v>11.1983</v>
      </c>
      <c r="S1295" s="2" t="s">
        <v>1</v>
      </c>
      <c r="T1295" t="str">
        <f>IF(Tabla2[[#This Row],[SERIE ]]="22SD004C","BODEGA",IF(Tabla2[[#This Row],[SERIE ]]="21DS000T","CASA MATRIZ","SUCURSAL"))</f>
        <v>SUCURSAL</v>
      </c>
    </row>
    <row r="1296" spans="1:20" ht="15.75" hidden="1" thickBot="1" x14ac:dyDescent="0.3">
      <c r="A1296" s="33" t="s">
        <v>8788</v>
      </c>
      <c r="B1296" s="38" t="s">
        <v>10812</v>
      </c>
      <c r="C1296" s="2" t="s">
        <v>1</v>
      </c>
      <c r="D1296" s="2" t="s">
        <v>0</v>
      </c>
      <c r="E1296" s="2" t="s">
        <v>9791</v>
      </c>
      <c r="F1296" s="2" t="s">
        <v>9792</v>
      </c>
      <c r="G1296" s="32">
        <v>3409</v>
      </c>
      <c r="H1296" s="36">
        <v>3409</v>
      </c>
      <c r="I1296" s="37" t="s">
        <v>7473</v>
      </c>
      <c r="J1296" s="31" t="s">
        <v>7472</v>
      </c>
      <c r="K1296" s="2">
        <v>0</v>
      </c>
      <c r="L1296" s="2">
        <v>0</v>
      </c>
      <c r="M1296" s="31">
        <v>0</v>
      </c>
      <c r="N1296" s="2">
        <v>0</v>
      </c>
      <c r="O1296" s="2">
        <v>0</v>
      </c>
      <c r="P1296" s="2">
        <v>0</v>
      </c>
      <c r="Q1296" s="31">
        <v>0</v>
      </c>
      <c r="S1296" s="2" t="s">
        <v>1</v>
      </c>
      <c r="T1296" t="str">
        <f>IF(Tabla2[[#This Row],[SERIE ]]="22SD004C","BODEGA",IF(Tabla2[[#This Row],[SERIE ]]="21DS000T","CASA MATRIZ","SUCURSAL"))</f>
        <v>SUCURSAL</v>
      </c>
    </row>
    <row r="1297" spans="1:20" ht="15.75" hidden="1" thickBot="1" x14ac:dyDescent="0.3">
      <c r="A1297" s="33" t="s">
        <v>8788</v>
      </c>
      <c r="B1297" s="38" t="s">
        <v>10781</v>
      </c>
      <c r="C1297" s="2" t="s">
        <v>1</v>
      </c>
      <c r="D1297" s="2" t="s">
        <v>0</v>
      </c>
      <c r="E1297" s="2" t="s">
        <v>9791</v>
      </c>
      <c r="F1297" s="2" t="s">
        <v>9792</v>
      </c>
      <c r="G1297" s="32">
        <v>3408</v>
      </c>
      <c r="H1297" s="36">
        <v>3408</v>
      </c>
      <c r="I1297" s="37"/>
      <c r="J1297" s="31" t="s">
        <v>10210</v>
      </c>
      <c r="K1297" s="2">
        <v>0</v>
      </c>
      <c r="L1297" s="2">
        <v>0</v>
      </c>
      <c r="M1297" s="31">
        <v>17.7</v>
      </c>
      <c r="N1297" s="2">
        <v>2.3010000000000002</v>
      </c>
      <c r="O1297" s="2">
        <v>0</v>
      </c>
      <c r="P1297" s="2">
        <v>0</v>
      </c>
      <c r="Q1297" s="31">
        <v>20.000999999999998</v>
      </c>
      <c r="R1297" s="2" t="s">
        <v>10209</v>
      </c>
      <c r="S1297" s="2" t="s">
        <v>1</v>
      </c>
      <c r="T1297" t="str">
        <f>IF(Tabla2[[#This Row],[SERIE ]]="22SD004C","BODEGA",IF(Tabla2[[#This Row],[SERIE ]]="21DS000T","CASA MATRIZ","SUCURSAL"))</f>
        <v>SUCURSAL</v>
      </c>
    </row>
    <row r="1298" spans="1:20" ht="15.75" hidden="1" thickBot="1" x14ac:dyDescent="0.3">
      <c r="A1298" s="33" t="s">
        <v>8788</v>
      </c>
      <c r="B1298" s="38" t="s">
        <v>10781</v>
      </c>
      <c r="C1298" s="2" t="s">
        <v>1</v>
      </c>
      <c r="D1298" s="2" t="s">
        <v>0</v>
      </c>
      <c r="E1298" s="2" t="s">
        <v>9791</v>
      </c>
      <c r="F1298" s="2" t="s">
        <v>9792</v>
      </c>
      <c r="G1298" s="32">
        <v>3407</v>
      </c>
      <c r="H1298" s="36">
        <v>3407</v>
      </c>
      <c r="I1298" s="37" t="s">
        <v>9868</v>
      </c>
      <c r="J1298" s="31" t="s">
        <v>9826</v>
      </c>
      <c r="K1298" s="2">
        <v>0</v>
      </c>
      <c r="L1298" s="2">
        <v>0</v>
      </c>
      <c r="M1298" s="31">
        <v>15</v>
      </c>
      <c r="N1298" s="2">
        <v>1.9500000000000002</v>
      </c>
      <c r="O1298" s="2">
        <v>0</v>
      </c>
      <c r="P1298" s="2">
        <v>0</v>
      </c>
      <c r="Q1298" s="31">
        <v>16.95</v>
      </c>
      <c r="S1298" s="2" t="s">
        <v>1</v>
      </c>
      <c r="T1298" t="str">
        <f>IF(Tabla2[[#This Row],[SERIE ]]="22SD004C","BODEGA",IF(Tabla2[[#This Row],[SERIE ]]="21DS000T","CASA MATRIZ","SUCURSAL"))</f>
        <v>SUCURSAL</v>
      </c>
    </row>
    <row r="1299" spans="1:20" ht="15.75" hidden="1" thickBot="1" x14ac:dyDescent="0.3">
      <c r="A1299" s="33" t="s">
        <v>8788</v>
      </c>
      <c r="B1299" s="38" t="s">
        <v>10781</v>
      </c>
      <c r="C1299" s="2" t="s">
        <v>1</v>
      </c>
      <c r="D1299" s="2" t="s">
        <v>0</v>
      </c>
      <c r="E1299" s="2" t="s">
        <v>9791</v>
      </c>
      <c r="F1299" s="2" t="s">
        <v>9792</v>
      </c>
      <c r="G1299" s="32">
        <v>3406</v>
      </c>
      <c r="H1299" s="36">
        <v>3406</v>
      </c>
      <c r="I1299" s="37" t="s">
        <v>10810</v>
      </c>
      <c r="J1299" s="31" t="s">
        <v>10811</v>
      </c>
      <c r="K1299" s="2">
        <v>0</v>
      </c>
      <c r="L1299" s="2">
        <v>0</v>
      </c>
      <c r="M1299" s="31">
        <v>21.24</v>
      </c>
      <c r="N1299" s="2">
        <v>2.7612000000000001</v>
      </c>
      <c r="O1299" s="2">
        <v>0</v>
      </c>
      <c r="P1299" s="2">
        <v>0</v>
      </c>
      <c r="Q1299" s="31">
        <v>24.001199999999997</v>
      </c>
      <c r="S1299" s="2" t="s">
        <v>1</v>
      </c>
      <c r="T1299" t="str">
        <f>IF(Tabla2[[#This Row],[SERIE ]]="22SD004C","BODEGA",IF(Tabla2[[#This Row],[SERIE ]]="21DS000T","CASA MATRIZ","SUCURSAL"))</f>
        <v>SUCURSAL</v>
      </c>
    </row>
    <row r="1300" spans="1:20" ht="15.75" hidden="1" thickBot="1" x14ac:dyDescent="0.3">
      <c r="A1300" s="33" t="s">
        <v>8788</v>
      </c>
      <c r="B1300" s="38" t="s">
        <v>10781</v>
      </c>
      <c r="C1300" s="2" t="s">
        <v>1</v>
      </c>
      <c r="D1300" s="2" t="s">
        <v>0</v>
      </c>
      <c r="E1300" s="2" t="s">
        <v>9791</v>
      </c>
      <c r="F1300" s="2" t="s">
        <v>9792</v>
      </c>
      <c r="G1300" s="32">
        <v>3405</v>
      </c>
      <c r="H1300" s="36">
        <v>3405</v>
      </c>
      <c r="I1300" s="37" t="s">
        <v>6816</v>
      </c>
      <c r="J1300" s="31" t="s">
        <v>6817</v>
      </c>
      <c r="K1300" s="2">
        <v>0</v>
      </c>
      <c r="L1300" s="2">
        <v>0</v>
      </c>
      <c r="M1300" s="31">
        <v>40</v>
      </c>
      <c r="N1300" s="2">
        <v>5.2</v>
      </c>
      <c r="O1300" s="2">
        <v>0</v>
      </c>
      <c r="P1300" s="2">
        <v>0</v>
      </c>
      <c r="Q1300" s="31">
        <v>45.2</v>
      </c>
      <c r="S1300" s="2" t="s">
        <v>1</v>
      </c>
      <c r="T1300" t="str">
        <f>IF(Tabla2[[#This Row],[SERIE ]]="22SD004C","BODEGA",IF(Tabla2[[#This Row],[SERIE ]]="21DS000T","CASA MATRIZ","SUCURSAL"))</f>
        <v>SUCURSAL</v>
      </c>
    </row>
    <row r="1301" spans="1:20" ht="15.75" hidden="1" thickBot="1" x14ac:dyDescent="0.3">
      <c r="A1301" s="33" t="s">
        <v>8788</v>
      </c>
      <c r="B1301" s="38" t="s">
        <v>10781</v>
      </c>
      <c r="C1301" s="2" t="s">
        <v>1</v>
      </c>
      <c r="D1301" s="2" t="s">
        <v>0</v>
      </c>
      <c r="E1301" s="2" t="s">
        <v>9791</v>
      </c>
      <c r="F1301" s="2" t="s">
        <v>9792</v>
      </c>
      <c r="G1301" s="32">
        <v>3404</v>
      </c>
      <c r="H1301" s="36">
        <v>3404</v>
      </c>
      <c r="I1301" s="37" t="s">
        <v>10344</v>
      </c>
      <c r="J1301" s="31" t="s">
        <v>10345</v>
      </c>
      <c r="K1301" s="2">
        <v>0</v>
      </c>
      <c r="L1301" s="2">
        <v>0</v>
      </c>
      <c r="M1301" s="31">
        <v>140</v>
      </c>
      <c r="N1301" s="2">
        <v>18.2</v>
      </c>
      <c r="O1301" s="2">
        <v>0</v>
      </c>
      <c r="P1301" s="2">
        <v>0</v>
      </c>
      <c r="Q1301" s="31">
        <v>158.19999999999999</v>
      </c>
      <c r="S1301" s="2" t="s">
        <v>1</v>
      </c>
      <c r="T1301" t="str">
        <f>IF(Tabla2[[#This Row],[SERIE ]]="22SD004C","BODEGA",IF(Tabla2[[#This Row],[SERIE ]]="21DS000T","CASA MATRIZ","SUCURSAL"))</f>
        <v>SUCURSAL</v>
      </c>
    </row>
    <row r="1302" spans="1:20" ht="15.75" hidden="1" thickBot="1" x14ac:dyDescent="0.3">
      <c r="A1302" s="33" t="s">
        <v>8788</v>
      </c>
      <c r="B1302" s="38" t="s">
        <v>10781</v>
      </c>
      <c r="C1302" s="2" t="s">
        <v>1</v>
      </c>
      <c r="D1302" s="2" t="s">
        <v>0</v>
      </c>
      <c r="E1302" s="2" t="s">
        <v>9791</v>
      </c>
      <c r="F1302" s="2" t="s">
        <v>9792</v>
      </c>
      <c r="G1302" s="32">
        <v>3403</v>
      </c>
      <c r="H1302" s="36">
        <v>3403</v>
      </c>
      <c r="I1302" s="37" t="s">
        <v>9809</v>
      </c>
      <c r="J1302" s="31" t="s">
        <v>9810</v>
      </c>
      <c r="K1302" s="2">
        <v>0</v>
      </c>
      <c r="L1302" s="2">
        <v>0</v>
      </c>
      <c r="M1302" s="31">
        <v>35.4</v>
      </c>
      <c r="N1302" s="2">
        <v>4.6020000000000003</v>
      </c>
      <c r="O1302" s="2">
        <v>0</v>
      </c>
      <c r="P1302" s="2">
        <v>0</v>
      </c>
      <c r="Q1302" s="31">
        <v>40.001999999999995</v>
      </c>
      <c r="S1302" s="2" t="s">
        <v>1</v>
      </c>
      <c r="T1302" t="str">
        <f>IF(Tabla2[[#This Row],[SERIE ]]="22SD004C","BODEGA",IF(Tabla2[[#This Row],[SERIE ]]="21DS000T","CASA MATRIZ","SUCURSAL"))</f>
        <v>SUCURSAL</v>
      </c>
    </row>
    <row r="1303" spans="1:20" ht="15.75" hidden="1" thickBot="1" x14ac:dyDescent="0.3">
      <c r="A1303" s="33" t="s">
        <v>8788</v>
      </c>
      <c r="B1303" s="38" t="s">
        <v>10781</v>
      </c>
      <c r="C1303" s="2" t="s">
        <v>1</v>
      </c>
      <c r="D1303" s="2" t="s">
        <v>0</v>
      </c>
      <c r="E1303" s="2" t="s">
        <v>9791</v>
      </c>
      <c r="F1303" s="2" t="s">
        <v>9792</v>
      </c>
      <c r="G1303" s="32">
        <v>3402</v>
      </c>
      <c r="H1303" s="36">
        <v>3402</v>
      </c>
      <c r="I1303" s="37" t="s">
        <v>32</v>
      </c>
      <c r="J1303" s="31" t="s">
        <v>4186</v>
      </c>
      <c r="K1303" s="2">
        <v>0</v>
      </c>
      <c r="L1303" s="2">
        <v>0</v>
      </c>
      <c r="M1303" s="31">
        <v>300</v>
      </c>
      <c r="N1303" s="2">
        <v>39</v>
      </c>
      <c r="O1303" s="2">
        <v>0</v>
      </c>
      <c r="P1303" s="2">
        <v>0</v>
      </c>
      <c r="Q1303" s="31">
        <v>339</v>
      </c>
      <c r="S1303" s="2" t="s">
        <v>1</v>
      </c>
      <c r="T1303" t="str">
        <f>IF(Tabla2[[#This Row],[SERIE ]]="22SD004C","BODEGA",IF(Tabla2[[#This Row],[SERIE ]]="21DS000T","CASA MATRIZ","SUCURSAL"))</f>
        <v>SUCURSAL</v>
      </c>
    </row>
    <row r="1304" spans="1:20" ht="15.75" hidden="1" thickBot="1" x14ac:dyDescent="0.3">
      <c r="A1304" s="33" t="s">
        <v>8788</v>
      </c>
      <c r="B1304" s="38" t="s">
        <v>10779</v>
      </c>
      <c r="C1304" s="2" t="s">
        <v>1</v>
      </c>
      <c r="D1304" s="2" t="s">
        <v>0</v>
      </c>
      <c r="E1304" s="2" t="s">
        <v>9791</v>
      </c>
      <c r="F1304" s="2" t="s">
        <v>9792</v>
      </c>
      <c r="G1304" s="32">
        <v>3401</v>
      </c>
      <c r="H1304" s="36">
        <v>3401</v>
      </c>
      <c r="I1304" s="37" t="s">
        <v>1899</v>
      </c>
      <c r="J1304" s="31" t="s">
        <v>1900</v>
      </c>
      <c r="K1304" s="2">
        <v>0</v>
      </c>
      <c r="L1304" s="2">
        <v>0</v>
      </c>
      <c r="M1304" s="31">
        <v>25</v>
      </c>
      <c r="N1304" s="2">
        <v>3.25</v>
      </c>
      <c r="O1304" s="2">
        <v>0</v>
      </c>
      <c r="P1304" s="2">
        <v>0</v>
      </c>
      <c r="Q1304" s="31">
        <v>28.25</v>
      </c>
      <c r="S1304" s="2" t="s">
        <v>1</v>
      </c>
      <c r="T1304" t="str">
        <f>IF(Tabla2[[#This Row],[SERIE ]]="22SD004C","BODEGA",IF(Tabla2[[#This Row],[SERIE ]]="21DS000T","CASA MATRIZ","SUCURSAL"))</f>
        <v>SUCURSAL</v>
      </c>
    </row>
    <row r="1305" spans="1:20" ht="15.75" hidden="1" thickBot="1" x14ac:dyDescent="0.3">
      <c r="A1305" s="33" t="s">
        <v>8788</v>
      </c>
      <c r="B1305" s="38" t="s">
        <v>10779</v>
      </c>
      <c r="C1305" s="2" t="s">
        <v>1</v>
      </c>
      <c r="D1305" s="2" t="s">
        <v>0</v>
      </c>
      <c r="E1305" s="2" t="s">
        <v>9791</v>
      </c>
      <c r="F1305" s="2" t="s">
        <v>9792</v>
      </c>
      <c r="G1305" s="32">
        <v>3400</v>
      </c>
      <c r="H1305" s="36">
        <v>3400</v>
      </c>
      <c r="I1305" s="37" t="s">
        <v>10101</v>
      </c>
      <c r="J1305" s="31" t="s">
        <v>10102</v>
      </c>
      <c r="K1305" s="2">
        <v>0</v>
      </c>
      <c r="L1305" s="2">
        <v>0</v>
      </c>
      <c r="M1305" s="31">
        <v>8.41</v>
      </c>
      <c r="N1305" s="2">
        <v>1.0933000000000002</v>
      </c>
      <c r="O1305" s="2">
        <v>0</v>
      </c>
      <c r="P1305" s="2">
        <v>0</v>
      </c>
      <c r="Q1305" s="31">
        <v>9.5032999999999994</v>
      </c>
      <c r="S1305" s="2" t="s">
        <v>1</v>
      </c>
      <c r="T1305" t="str">
        <f>IF(Tabla2[[#This Row],[SERIE ]]="22SD004C","BODEGA",IF(Tabla2[[#This Row],[SERIE ]]="21DS000T","CASA MATRIZ","SUCURSAL"))</f>
        <v>SUCURSAL</v>
      </c>
    </row>
    <row r="1306" spans="1:20" ht="15.75" hidden="1" thickBot="1" x14ac:dyDescent="0.3">
      <c r="A1306" s="33" t="s">
        <v>8788</v>
      </c>
      <c r="B1306" s="38" t="s">
        <v>10779</v>
      </c>
      <c r="C1306" s="2" t="s">
        <v>1</v>
      </c>
      <c r="D1306" s="2" t="s">
        <v>0</v>
      </c>
      <c r="E1306" s="2" t="s">
        <v>9791</v>
      </c>
      <c r="F1306" s="2" t="s">
        <v>9792</v>
      </c>
      <c r="G1306" s="32">
        <v>3399</v>
      </c>
      <c r="H1306" s="36">
        <v>3399</v>
      </c>
      <c r="I1306" s="37" t="s">
        <v>10101</v>
      </c>
      <c r="J1306" s="31" t="s">
        <v>10102</v>
      </c>
      <c r="K1306" s="2">
        <v>0</v>
      </c>
      <c r="L1306" s="2">
        <v>0</v>
      </c>
      <c r="M1306" s="31">
        <v>28.41</v>
      </c>
      <c r="N1306" s="2">
        <v>3.6933000000000002</v>
      </c>
      <c r="O1306" s="2">
        <v>0</v>
      </c>
      <c r="P1306" s="2">
        <v>0</v>
      </c>
      <c r="Q1306" s="31">
        <v>32.103299999999997</v>
      </c>
      <c r="S1306" s="2" t="s">
        <v>1</v>
      </c>
      <c r="T1306" t="str">
        <f>IF(Tabla2[[#This Row],[SERIE ]]="22SD004C","BODEGA",IF(Tabla2[[#This Row],[SERIE ]]="21DS000T","CASA MATRIZ","SUCURSAL"))</f>
        <v>SUCURSAL</v>
      </c>
    </row>
    <row r="1307" spans="1:20" ht="15.75" hidden="1" thickBot="1" x14ac:dyDescent="0.3">
      <c r="A1307" s="33" t="s">
        <v>8788</v>
      </c>
      <c r="B1307" s="38" t="s">
        <v>10779</v>
      </c>
      <c r="C1307" s="2" t="s">
        <v>1</v>
      </c>
      <c r="D1307" s="2" t="s">
        <v>0</v>
      </c>
      <c r="E1307" s="2" t="s">
        <v>9791</v>
      </c>
      <c r="F1307" s="2" t="s">
        <v>9792</v>
      </c>
      <c r="G1307" s="32">
        <v>3398</v>
      </c>
      <c r="H1307" s="36">
        <v>3398</v>
      </c>
      <c r="I1307" s="37" t="s">
        <v>5768</v>
      </c>
      <c r="J1307" s="31" t="s">
        <v>5769</v>
      </c>
      <c r="K1307" s="2">
        <v>0</v>
      </c>
      <c r="L1307" s="2">
        <v>0</v>
      </c>
      <c r="M1307" s="31">
        <v>28.32</v>
      </c>
      <c r="N1307" s="2">
        <v>3.6816</v>
      </c>
      <c r="O1307" s="2">
        <v>0</v>
      </c>
      <c r="P1307" s="2">
        <v>0</v>
      </c>
      <c r="Q1307" s="31">
        <v>32.001600000000003</v>
      </c>
      <c r="S1307" s="2" t="s">
        <v>1</v>
      </c>
      <c r="T1307" t="str">
        <f>IF(Tabla2[[#This Row],[SERIE ]]="22SD004C","BODEGA",IF(Tabla2[[#This Row],[SERIE ]]="21DS000T","CASA MATRIZ","SUCURSAL"))</f>
        <v>SUCURSAL</v>
      </c>
    </row>
    <row r="1308" spans="1:20" ht="15.75" hidden="1" thickBot="1" x14ac:dyDescent="0.3">
      <c r="A1308" s="33" t="s">
        <v>8788</v>
      </c>
      <c r="B1308" s="38" t="s">
        <v>10779</v>
      </c>
      <c r="C1308" s="2" t="s">
        <v>1</v>
      </c>
      <c r="D1308" s="2" t="s">
        <v>0</v>
      </c>
      <c r="E1308" s="2" t="s">
        <v>9791</v>
      </c>
      <c r="F1308" s="2" t="s">
        <v>9792</v>
      </c>
      <c r="G1308" s="32">
        <v>3397</v>
      </c>
      <c r="H1308" s="36">
        <v>3397</v>
      </c>
      <c r="I1308" s="37" t="s">
        <v>6596</v>
      </c>
      <c r="J1308" s="31" t="s">
        <v>6597</v>
      </c>
      <c r="K1308" s="2">
        <v>0</v>
      </c>
      <c r="L1308" s="2">
        <v>0</v>
      </c>
      <c r="M1308" s="31">
        <v>54.87</v>
      </c>
      <c r="N1308" s="2">
        <v>7.1330999999999998</v>
      </c>
      <c r="O1308" s="2">
        <v>0</v>
      </c>
      <c r="P1308" s="2">
        <v>0</v>
      </c>
      <c r="Q1308" s="31">
        <v>62.003099999999996</v>
      </c>
      <c r="S1308" s="2" t="s">
        <v>1</v>
      </c>
      <c r="T1308" t="str">
        <f>IF(Tabla2[[#This Row],[SERIE ]]="22SD004C","BODEGA",IF(Tabla2[[#This Row],[SERIE ]]="21DS000T","CASA MATRIZ","SUCURSAL"))</f>
        <v>SUCURSAL</v>
      </c>
    </row>
    <row r="1309" spans="1:20" ht="15.75" hidden="1" thickBot="1" x14ac:dyDescent="0.3">
      <c r="A1309" s="33" t="s">
        <v>8788</v>
      </c>
      <c r="B1309" s="38" t="s">
        <v>10779</v>
      </c>
      <c r="C1309" s="2" t="s">
        <v>1</v>
      </c>
      <c r="D1309" s="2" t="s">
        <v>0</v>
      </c>
      <c r="E1309" s="2" t="s">
        <v>9791</v>
      </c>
      <c r="F1309" s="2" t="s">
        <v>9792</v>
      </c>
      <c r="G1309" s="32">
        <v>3396</v>
      </c>
      <c r="H1309" s="36">
        <v>3396</v>
      </c>
      <c r="I1309" s="37" t="s">
        <v>9961</v>
      </c>
      <c r="J1309" s="31" t="s">
        <v>9944</v>
      </c>
      <c r="K1309" s="2">
        <v>0</v>
      </c>
      <c r="L1309" s="2">
        <v>0</v>
      </c>
      <c r="M1309" s="31">
        <v>15.04</v>
      </c>
      <c r="N1309" s="2">
        <v>1.9552</v>
      </c>
      <c r="O1309" s="2">
        <v>0</v>
      </c>
      <c r="P1309" s="2">
        <v>0</v>
      </c>
      <c r="Q1309" s="31">
        <v>16.995200000000001</v>
      </c>
      <c r="S1309" s="2" t="s">
        <v>1</v>
      </c>
      <c r="T1309" t="str">
        <f>IF(Tabla2[[#This Row],[SERIE ]]="22SD004C","BODEGA",IF(Tabla2[[#This Row],[SERIE ]]="21DS000T","CASA MATRIZ","SUCURSAL"))</f>
        <v>SUCURSAL</v>
      </c>
    </row>
    <row r="1310" spans="1:20" ht="15.75" hidden="1" thickBot="1" x14ac:dyDescent="0.3">
      <c r="A1310" s="33" t="s">
        <v>8788</v>
      </c>
      <c r="B1310" s="38" t="s">
        <v>10778</v>
      </c>
      <c r="C1310" s="2" t="s">
        <v>1</v>
      </c>
      <c r="D1310" s="2" t="s">
        <v>0</v>
      </c>
      <c r="E1310" s="2" t="s">
        <v>9791</v>
      </c>
      <c r="F1310" s="2" t="s">
        <v>9792</v>
      </c>
      <c r="G1310" s="32">
        <v>3395</v>
      </c>
      <c r="H1310" s="36">
        <v>3395</v>
      </c>
      <c r="I1310" s="37" t="s">
        <v>48</v>
      </c>
      <c r="J1310" s="31" t="s">
        <v>1991</v>
      </c>
      <c r="K1310" s="2">
        <v>0</v>
      </c>
      <c r="L1310" s="2">
        <v>0</v>
      </c>
      <c r="M1310" s="31">
        <v>200</v>
      </c>
      <c r="N1310" s="2">
        <v>26</v>
      </c>
      <c r="O1310" s="2">
        <v>0</v>
      </c>
      <c r="P1310" s="2">
        <v>0</v>
      </c>
      <c r="Q1310" s="31">
        <v>226</v>
      </c>
      <c r="S1310" s="2" t="s">
        <v>1</v>
      </c>
      <c r="T1310" t="str">
        <f>IF(Tabla2[[#This Row],[SERIE ]]="22SD004C","BODEGA",IF(Tabla2[[#This Row],[SERIE ]]="21DS000T","CASA MATRIZ","SUCURSAL"))</f>
        <v>SUCURSAL</v>
      </c>
    </row>
    <row r="1311" spans="1:20" ht="15.75" hidden="1" thickBot="1" x14ac:dyDescent="0.3">
      <c r="A1311" s="33" t="s">
        <v>8788</v>
      </c>
      <c r="B1311" s="38" t="s">
        <v>10778</v>
      </c>
      <c r="C1311" s="2" t="s">
        <v>1</v>
      </c>
      <c r="D1311" s="2" t="s">
        <v>0</v>
      </c>
      <c r="E1311" s="2" t="s">
        <v>9791</v>
      </c>
      <c r="F1311" s="2" t="s">
        <v>9792</v>
      </c>
      <c r="G1311" s="32">
        <v>3394</v>
      </c>
      <c r="H1311" s="36">
        <v>3394</v>
      </c>
      <c r="I1311" s="37" t="s">
        <v>48</v>
      </c>
      <c r="J1311" s="31" t="s">
        <v>1991</v>
      </c>
      <c r="K1311" s="2">
        <v>0</v>
      </c>
      <c r="L1311" s="2">
        <v>0</v>
      </c>
      <c r="M1311" s="31">
        <v>200</v>
      </c>
      <c r="N1311" s="2">
        <v>26</v>
      </c>
      <c r="O1311" s="2">
        <v>0</v>
      </c>
      <c r="P1311" s="2">
        <v>0</v>
      </c>
      <c r="Q1311" s="31">
        <v>226</v>
      </c>
      <c r="S1311" s="2" t="s">
        <v>1</v>
      </c>
      <c r="T1311" t="str">
        <f>IF(Tabla2[[#This Row],[SERIE ]]="22SD004C","BODEGA",IF(Tabla2[[#This Row],[SERIE ]]="21DS000T","CASA MATRIZ","SUCURSAL"))</f>
        <v>SUCURSAL</v>
      </c>
    </row>
    <row r="1312" spans="1:20" ht="15.75" hidden="1" thickBot="1" x14ac:dyDescent="0.3">
      <c r="A1312" s="33" t="s">
        <v>8788</v>
      </c>
      <c r="B1312" s="38" t="s">
        <v>10778</v>
      </c>
      <c r="C1312" s="2" t="s">
        <v>1</v>
      </c>
      <c r="D1312" s="2" t="s">
        <v>0</v>
      </c>
      <c r="E1312" s="2" t="s">
        <v>9791</v>
      </c>
      <c r="F1312" s="2" t="s">
        <v>9792</v>
      </c>
      <c r="G1312" s="32">
        <v>3393</v>
      </c>
      <c r="H1312" s="36">
        <v>3393</v>
      </c>
      <c r="I1312" s="37" t="s">
        <v>48</v>
      </c>
      <c r="J1312" s="31" t="s">
        <v>1991</v>
      </c>
      <c r="K1312" s="2">
        <v>0</v>
      </c>
      <c r="L1312" s="2">
        <v>0</v>
      </c>
      <c r="M1312" s="31">
        <v>50</v>
      </c>
      <c r="N1312" s="2">
        <v>6.5</v>
      </c>
      <c r="O1312" s="2">
        <v>0</v>
      </c>
      <c r="P1312" s="2">
        <v>0</v>
      </c>
      <c r="Q1312" s="31">
        <v>56.5</v>
      </c>
      <c r="S1312" s="2" t="s">
        <v>1</v>
      </c>
      <c r="T1312" t="str">
        <f>IF(Tabla2[[#This Row],[SERIE ]]="22SD004C","BODEGA",IF(Tabla2[[#This Row],[SERIE ]]="21DS000T","CASA MATRIZ","SUCURSAL"))</f>
        <v>SUCURSAL</v>
      </c>
    </row>
    <row r="1313" spans="1:20" ht="15.75" hidden="1" thickBot="1" x14ac:dyDescent="0.3">
      <c r="A1313" s="33" t="s">
        <v>8788</v>
      </c>
      <c r="B1313" s="38" t="s">
        <v>10778</v>
      </c>
      <c r="C1313" s="2" t="s">
        <v>1</v>
      </c>
      <c r="D1313" s="2" t="s">
        <v>0</v>
      </c>
      <c r="E1313" s="2" t="s">
        <v>9791</v>
      </c>
      <c r="F1313" s="2" t="s">
        <v>9792</v>
      </c>
      <c r="G1313" s="32">
        <v>3392</v>
      </c>
      <c r="H1313" s="36">
        <v>3392</v>
      </c>
      <c r="I1313" s="37" t="s">
        <v>48</v>
      </c>
      <c r="J1313" s="31" t="s">
        <v>1991</v>
      </c>
      <c r="K1313" s="2">
        <v>0</v>
      </c>
      <c r="L1313" s="2">
        <v>0</v>
      </c>
      <c r="M1313" s="31">
        <v>219.12</v>
      </c>
      <c r="N1313" s="2">
        <v>28.485600000000002</v>
      </c>
      <c r="O1313" s="2">
        <v>0</v>
      </c>
      <c r="P1313" s="2">
        <v>0</v>
      </c>
      <c r="Q1313" s="31">
        <v>247.60560000000001</v>
      </c>
      <c r="S1313" s="2" t="s">
        <v>1</v>
      </c>
      <c r="T1313" t="str">
        <f>IF(Tabla2[[#This Row],[SERIE ]]="22SD004C","BODEGA",IF(Tabla2[[#This Row],[SERIE ]]="21DS000T","CASA MATRIZ","SUCURSAL"))</f>
        <v>SUCURSAL</v>
      </c>
    </row>
    <row r="1314" spans="1:20" ht="15.75" hidden="1" thickBot="1" x14ac:dyDescent="0.3">
      <c r="A1314" s="33" t="s">
        <v>8788</v>
      </c>
      <c r="B1314" s="38" t="s">
        <v>10778</v>
      </c>
      <c r="C1314" s="2" t="s">
        <v>1</v>
      </c>
      <c r="D1314" s="2" t="s">
        <v>0</v>
      </c>
      <c r="E1314" s="2" t="s">
        <v>9791</v>
      </c>
      <c r="F1314" s="2" t="s">
        <v>9792</v>
      </c>
      <c r="G1314" s="32">
        <v>3391</v>
      </c>
      <c r="H1314" s="36">
        <v>3391</v>
      </c>
      <c r="I1314" s="37" t="s">
        <v>6816</v>
      </c>
      <c r="J1314" s="31" t="s">
        <v>6817</v>
      </c>
      <c r="K1314" s="2">
        <v>0</v>
      </c>
      <c r="L1314" s="2">
        <v>0</v>
      </c>
      <c r="M1314" s="31">
        <v>17.170000000000002</v>
      </c>
      <c r="N1314" s="2">
        <v>2.2321000000000004</v>
      </c>
      <c r="O1314" s="2">
        <v>0</v>
      </c>
      <c r="P1314" s="2">
        <v>0</v>
      </c>
      <c r="Q1314" s="31">
        <v>19.402100000000001</v>
      </c>
      <c r="S1314" s="2" t="s">
        <v>1</v>
      </c>
      <c r="T1314" t="str">
        <f>IF(Tabla2[[#This Row],[SERIE ]]="22SD004C","BODEGA",IF(Tabla2[[#This Row],[SERIE ]]="21DS000T","CASA MATRIZ","SUCURSAL"))</f>
        <v>SUCURSAL</v>
      </c>
    </row>
    <row r="1315" spans="1:20" ht="15.75" hidden="1" thickBot="1" x14ac:dyDescent="0.3">
      <c r="A1315" s="33" t="s">
        <v>8788</v>
      </c>
      <c r="B1315" s="38" t="s">
        <v>10778</v>
      </c>
      <c r="C1315" s="2" t="s">
        <v>1</v>
      </c>
      <c r="D1315" s="2" t="s">
        <v>0</v>
      </c>
      <c r="E1315" s="2" t="s">
        <v>9791</v>
      </c>
      <c r="F1315" s="2" t="s">
        <v>9792</v>
      </c>
      <c r="G1315" s="32">
        <v>3390</v>
      </c>
      <c r="H1315" s="36">
        <v>3390</v>
      </c>
      <c r="I1315" s="37" t="s">
        <v>7473</v>
      </c>
      <c r="J1315" s="31" t="s">
        <v>7472</v>
      </c>
      <c r="K1315" s="2">
        <v>0</v>
      </c>
      <c r="L1315" s="2">
        <v>0</v>
      </c>
      <c r="M1315" s="31">
        <v>0</v>
      </c>
      <c r="N1315" s="2">
        <v>0</v>
      </c>
      <c r="O1315" s="2">
        <v>0</v>
      </c>
      <c r="P1315" s="2">
        <v>0</v>
      </c>
      <c r="Q1315" s="31">
        <v>0</v>
      </c>
      <c r="S1315" s="2" t="s">
        <v>1</v>
      </c>
      <c r="T1315" t="str">
        <f>IF(Tabla2[[#This Row],[SERIE ]]="22SD004C","BODEGA",IF(Tabla2[[#This Row],[SERIE ]]="21DS000T","CASA MATRIZ","SUCURSAL"))</f>
        <v>SUCURSAL</v>
      </c>
    </row>
    <row r="1316" spans="1:20" ht="15.75" hidden="1" thickBot="1" x14ac:dyDescent="0.3">
      <c r="A1316" s="33" t="s">
        <v>8788</v>
      </c>
      <c r="B1316" s="38" t="s">
        <v>10778</v>
      </c>
      <c r="C1316" s="2" t="s">
        <v>1</v>
      </c>
      <c r="D1316" s="2" t="s">
        <v>0</v>
      </c>
      <c r="E1316" s="2" t="s">
        <v>9791</v>
      </c>
      <c r="F1316" s="2" t="s">
        <v>9792</v>
      </c>
      <c r="G1316" s="32">
        <v>3389</v>
      </c>
      <c r="H1316" s="36">
        <v>3389</v>
      </c>
      <c r="I1316" s="37" t="s">
        <v>48</v>
      </c>
      <c r="J1316" s="31" t="s">
        <v>1991</v>
      </c>
      <c r="K1316" s="2">
        <v>0</v>
      </c>
      <c r="L1316" s="2">
        <v>0</v>
      </c>
      <c r="M1316" s="31">
        <v>100</v>
      </c>
      <c r="N1316" s="2">
        <v>13</v>
      </c>
      <c r="O1316" s="2">
        <v>0</v>
      </c>
      <c r="P1316" s="2">
        <v>0</v>
      </c>
      <c r="Q1316" s="31">
        <v>113</v>
      </c>
      <c r="S1316" s="2" t="s">
        <v>1</v>
      </c>
      <c r="T1316" t="str">
        <f>IF(Tabla2[[#This Row],[SERIE ]]="22SD004C","BODEGA",IF(Tabla2[[#This Row],[SERIE ]]="21DS000T","CASA MATRIZ","SUCURSAL"))</f>
        <v>SUCURSAL</v>
      </c>
    </row>
    <row r="1317" spans="1:20" ht="15.75" hidden="1" thickBot="1" x14ac:dyDescent="0.3">
      <c r="A1317" s="33" t="s">
        <v>8788</v>
      </c>
      <c r="B1317" s="38" t="s">
        <v>10778</v>
      </c>
      <c r="C1317" s="2" t="s">
        <v>1</v>
      </c>
      <c r="D1317" s="2" t="s">
        <v>0</v>
      </c>
      <c r="E1317" s="2" t="s">
        <v>9791</v>
      </c>
      <c r="F1317" s="2" t="s">
        <v>9792</v>
      </c>
      <c r="G1317" s="32">
        <v>3388</v>
      </c>
      <c r="H1317" s="36">
        <v>3388</v>
      </c>
      <c r="I1317" s="37" t="s">
        <v>48</v>
      </c>
      <c r="J1317" s="31" t="s">
        <v>1991</v>
      </c>
      <c r="K1317" s="2">
        <v>0</v>
      </c>
      <c r="L1317" s="2">
        <v>0</v>
      </c>
      <c r="M1317" s="31">
        <v>160</v>
      </c>
      <c r="N1317" s="2">
        <v>20.8</v>
      </c>
      <c r="O1317" s="2">
        <v>0</v>
      </c>
      <c r="P1317" s="2">
        <v>0</v>
      </c>
      <c r="Q1317" s="31">
        <v>180.8</v>
      </c>
      <c r="S1317" s="2" t="s">
        <v>1</v>
      </c>
      <c r="T1317" t="str">
        <f>IF(Tabla2[[#This Row],[SERIE ]]="22SD004C","BODEGA",IF(Tabla2[[#This Row],[SERIE ]]="21DS000T","CASA MATRIZ","SUCURSAL"))</f>
        <v>SUCURSAL</v>
      </c>
    </row>
    <row r="1318" spans="1:20" ht="15.75" hidden="1" thickBot="1" x14ac:dyDescent="0.3">
      <c r="A1318" s="33" t="s">
        <v>8788</v>
      </c>
      <c r="B1318" s="38" t="s">
        <v>10778</v>
      </c>
      <c r="C1318" s="2" t="s">
        <v>1</v>
      </c>
      <c r="D1318" s="2" t="s">
        <v>0</v>
      </c>
      <c r="E1318" s="2" t="s">
        <v>9791</v>
      </c>
      <c r="F1318" s="2" t="s">
        <v>9792</v>
      </c>
      <c r="G1318" s="32">
        <v>3387</v>
      </c>
      <c r="H1318" s="36">
        <v>3387</v>
      </c>
      <c r="I1318" s="37" t="s">
        <v>48</v>
      </c>
      <c r="J1318" s="31" t="s">
        <v>1991</v>
      </c>
      <c r="K1318" s="2">
        <v>0</v>
      </c>
      <c r="L1318" s="2">
        <v>0</v>
      </c>
      <c r="M1318" s="31">
        <v>50</v>
      </c>
      <c r="N1318" s="2">
        <v>6.5</v>
      </c>
      <c r="O1318" s="2">
        <v>0</v>
      </c>
      <c r="P1318" s="2">
        <v>0</v>
      </c>
      <c r="Q1318" s="31">
        <v>56.5</v>
      </c>
      <c r="S1318" s="2" t="s">
        <v>1</v>
      </c>
      <c r="T1318" t="str">
        <f>IF(Tabla2[[#This Row],[SERIE ]]="22SD004C","BODEGA",IF(Tabla2[[#This Row],[SERIE ]]="21DS000T","CASA MATRIZ","SUCURSAL"))</f>
        <v>SUCURSAL</v>
      </c>
    </row>
    <row r="1319" spans="1:20" ht="15.75" hidden="1" thickBot="1" x14ac:dyDescent="0.3">
      <c r="A1319" s="33" t="s">
        <v>8788</v>
      </c>
      <c r="B1319" s="38" t="s">
        <v>10778</v>
      </c>
      <c r="C1319" s="2" t="s">
        <v>1</v>
      </c>
      <c r="D1319" s="2" t="s">
        <v>0</v>
      </c>
      <c r="E1319" s="2" t="s">
        <v>9791</v>
      </c>
      <c r="F1319" s="2" t="s">
        <v>9792</v>
      </c>
      <c r="G1319" s="32">
        <v>3386</v>
      </c>
      <c r="H1319" s="36">
        <v>3386</v>
      </c>
      <c r="I1319" s="37" t="s">
        <v>48</v>
      </c>
      <c r="J1319" s="31" t="s">
        <v>1991</v>
      </c>
      <c r="K1319" s="2">
        <v>0</v>
      </c>
      <c r="L1319" s="2">
        <v>0</v>
      </c>
      <c r="M1319" s="31">
        <v>70</v>
      </c>
      <c r="N1319" s="2">
        <v>9.1</v>
      </c>
      <c r="O1319" s="2">
        <v>0</v>
      </c>
      <c r="P1319" s="2">
        <v>0</v>
      </c>
      <c r="Q1319" s="31">
        <v>79.099999999999994</v>
      </c>
      <c r="S1319" s="2" t="s">
        <v>1</v>
      </c>
      <c r="T1319" t="str">
        <f>IF(Tabla2[[#This Row],[SERIE ]]="22SD004C","BODEGA",IF(Tabla2[[#This Row],[SERIE ]]="21DS000T","CASA MATRIZ","SUCURSAL"))</f>
        <v>SUCURSAL</v>
      </c>
    </row>
    <row r="1320" spans="1:20" ht="15.75" hidden="1" thickBot="1" x14ac:dyDescent="0.3">
      <c r="A1320" s="33" t="s">
        <v>8788</v>
      </c>
      <c r="B1320" s="38" t="s">
        <v>10778</v>
      </c>
      <c r="C1320" s="2" t="s">
        <v>1</v>
      </c>
      <c r="D1320" s="2" t="s">
        <v>0</v>
      </c>
      <c r="E1320" s="2" t="s">
        <v>9791</v>
      </c>
      <c r="F1320" s="2" t="s">
        <v>9792</v>
      </c>
      <c r="G1320" s="32">
        <v>3385</v>
      </c>
      <c r="H1320" s="36">
        <v>3385</v>
      </c>
      <c r="I1320" s="37" t="s">
        <v>48</v>
      </c>
      <c r="J1320" s="31" t="s">
        <v>1991</v>
      </c>
      <c r="K1320" s="2">
        <v>0</v>
      </c>
      <c r="L1320" s="2">
        <v>0</v>
      </c>
      <c r="M1320" s="31">
        <v>55.75</v>
      </c>
      <c r="N1320" s="2">
        <v>7.2475000000000005</v>
      </c>
      <c r="O1320" s="2">
        <v>0</v>
      </c>
      <c r="P1320" s="2">
        <v>0</v>
      </c>
      <c r="Q1320" s="31">
        <v>62.997500000000002</v>
      </c>
      <c r="S1320" s="2" t="s">
        <v>1</v>
      </c>
      <c r="T1320" t="str">
        <f>IF(Tabla2[[#This Row],[SERIE ]]="22SD004C","BODEGA",IF(Tabla2[[#This Row],[SERIE ]]="21DS000T","CASA MATRIZ","SUCURSAL"))</f>
        <v>SUCURSAL</v>
      </c>
    </row>
    <row r="1321" spans="1:20" ht="15.75" hidden="1" thickBot="1" x14ac:dyDescent="0.3">
      <c r="A1321" s="33" t="s">
        <v>8788</v>
      </c>
      <c r="B1321" s="38" t="s">
        <v>10778</v>
      </c>
      <c r="C1321" s="2" t="s">
        <v>1</v>
      </c>
      <c r="D1321" s="2" t="s">
        <v>0</v>
      </c>
      <c r="E1321" s="2" t="s">
        <v>9791</v>
      </c>
      <c r="F1321" s="2" t="s">
        <v>9792</v>
      </c>
      <c r="G1321" s="32">
        <v>3384</v>
      </c>
      <c r="H1321" s="36">
        <v>3384</v>
      </c>
      <c r="I1321" s="37" t="s">
        <v>48</v>
      </c>
      <c r="J1321" s="31" t="s">
        <v>1991</v>
      </c>
      <c r="K1321" s="2">
        <v>0</v>
      </c>
      <c r="L1321" s="2">
        <v>0</v>
      </c>
      <c r="M1321" s="31">
        <v>40</v>
      </c>
      <c r="N1321" s="2">
        <v>5.2</v>
      </c>
      <c r="O1321" s="2">
        <v>0</v>
      </c>
      <c r="P1321" s="2">
        <v>0</v>
      </c>
      <c r="Q1321" s="31">
        <v>45.2</v>
      </c>
      <c r="S1321" s="2" t="s">
        <v>1</v>
      </c>
      <c r="T1321" t="str">
        <f>IF(Tabla2[[#This Row],[SERIE ]]="22SD004C","BODEGA",IF(Tabla2[[#This Row],[SERIE ]]="21DS000T","CASA MATRIZ","SUCURSAL"))</f>
        <v>SUCURSAL</v>
      </c>
    </row>
    <row r="1322" spans="1:20" ht="15.75" hidden="1" thickBot="1" x14ac:dyDescent="0.3">
      <c r="A1322" s="33" t="s">
        <v>8788</v>
      </c>
      <c r="B1322" s="38" t="s">
        <v>10778</v>
      </c>
      <c r="C1322" s="2" t="s">
        <v>1</v>
      </c>
      <c r="D1322" s="2" t="s">
        <v>0</v>
      </c>
      <c r="E1322" s="2" t="s">
        <v>9791</v>
      </c>
      <c r="F1322" s="2" t="s">
        <v>9792</v>
      </c>
      <c r="G1322" s="32">
        <v>3383</v>
      </c>
      <c r="H1322" s="36">
        <v>3383</v>
      </c>
      <c r="I1322" s="37" t="s">
        <v>48</v>
      </c>
      <c r="J1322" s="31" t="s">
        <v>1991</v>
      </c>
      <c r="K1322" s="2">
        <v>0</v>
      </c>
      <c r="L1322" s="2">
        <v>0</v>
      </c>
      <c r="M1322" s="31">
        <v>19.12</v>
      </c>
      <c r="N1322" s="2">
        <v>2.4856000000000003</v>
      </c>
      <c r="O1322" s="2">
        <v>0</v>
      </c>
      <c r="P1322" s="2">
        <v>0</v>
      </c>
      <c r="Q1322" s="31">
        <v>21.605600000000003</v>
      </c>
      <c r="S1322" s="2" t="s">
        <v>1</v>
      </c>
      <c r="T1322" t="str">
        <f>IF(Tabla2[[#This Row],[SERIE ]]="22SD004C","BODEGA",IF(Tabla2[[#This Row],[SERIE ]]="21DS000T","CASA MATRIZ","SUCURSAL"))</f>
        <v>SUCURSAL</v>
      </c>
    </row>
    <row r="1323" spans="1:20" ht="15.75" hidden="1" thickBot="1" x14ac:dyDescent="0.3">
      <c r="A1323" s="33" t="s">
        <v>8788</v>
      </c>
      <c r="B1323" s="38" t="s">
        <v>10778</v>
      </c>
      <c r="C1323" s="2" t="s">
        <v>1</v>
      </c>
      <c r="D1323" s="2" t="s">
        <v>0</v>
      </c>
      <c r="E1323" s="2" t="s">
        <v>9791</v>
      </c>
      <c r="F1323" s="2" t="s">
        <v>9792</v>
      </c>
      <c r="G1323" s="32">
        <v>3382</v>
      </c>
      <c r="H1323" s="36">
        <v>3382</v>
      </c>
      <c r="I1323" s="37" t="s">
        <v>48</v>
      </c>
      <c r="J1323" s="31" t="s">
        <v>1991</v>
      </c>
      <c r="K1323" s="2">
        <v>0</v>
      </c>
      <c r="L1323" s="2">
        <v>0</v>
      </c>
      <c r="M1323" s="31">
        <v>64.16</v>
      </c>
      <c r="N1323" s="2">
        <v>8.3407999999999998</v>
      </c>
      <c r="O1323" s="2">
        <v>0</v>
      </c>
      <c r="P1323" s="2">
        <v>0</v>
      </c>
      <c r="Q1323" s="31">
        <v>72.500799999999998</v>
      </c>
      <c r="S1323" s="2" t="s">
        <v>1</v>
      </c>
      <c r="T1323" t="str">
        <f>IF(Tabla2[[#This Row],[SERIE ]]="22SD004C","BODEGA",IF(Tabla2[[#This Row],[SERIE ]]="21DS000T","CASA MATRIZ","SUCURSAL"))</f>
        <v>SUCURSAL</v>
      </c>
    </row>
    <row r="1324" spans="1:20" ht="15.75" hidden="1" thickBot="1" x14ac:dyDescent="0.3">
      <c r="A1324" s="33" t="s">
        <v>8788</v>
      </c>
      <c r="B1324" s="38" t="s">
        <v>10778</v>
      </c>
      <c r="C1324" s="2" t="s">
        <v>1</v>
      </c>
      <c r="D1324" s="2" t="s">
        <v>0</v>
      </c>
      <c r="E1324" s="2" t="s">
        <v>9791</v>
      </c>
      <c r="F1324" s="2" t="s">
        <v>9792</v>
      </c>
      <c r="G1324" s="32">
        <v>3381</v>
      </c>
      <c r="H1324" s="36">
        <v>3381</v>
      </c>
      <c r="I1324" s="37" t="s">
        <v>7473</v>
      </c>
      <c r="J1324" s="31" t="s">
        <v>7472</v>
      </c>
      <c r="K1324" s="2">
        <v>0</v>
      </c>
      <c r="L1324" s="2">
        <v>0</v>
      </c>
      <c r="M1324" s="31">
        <v>0</v>
      </c>
      <c r="N1324" s="2">
        <v>0</v>
      </c>
      <c r="O1324" s="2">
        <v>0</v>
      </c>
      <c r="P1324" s="2">
        <v>0</v>
      </c>
      <c r="Q1324" s="31">
        <v>0</v>
      </c>
      <c r="S1324" s="2" t="s">
        <v>1</v>
      </c>
      <c r="T1324" t="str">
        <f>IF(Tabla2[[#This Row],[SERIE ]]="22SD004C","BODEGA",IF(Tabla2[[#This Row],[SERIE ]]="21DS000T","CASA MATRIZ","SUCURSAL"))</f>
        <v>SUCURSAL</v>
      </c>
    </row>
    <row r="1325" spans="1:20" ht="15.75" hidden="1" thickBot="1" x14ac:dyDescent="0.3">
      <c r="A1325" s="33" t="s">
        <v>8788</v>
      </c>
      <c r="B1325" s="38" t="s">
        <v>10778</v>
      </c>
      <c r="C1325" s="2" t="s">
        <v>1</v>
      </c>
      <c r="D1325" s="2" t="s">
        <v>0</v>
      </c>
      <c r="E1325" s="2" t="s">
        <v>9791</v>
      </c>
      <c r="F1325" s="2" t="s">
        <v>9792</v>
      </c>
      <c r="G1325" s="32">
        <v>3380</v>
      </c>
      <c r="H1325" s="36">
        <v>3380</v>
      </c>
      <c r="I1325" s="37" t="s">
        <v>7473</v>
      </c>
      <c r="J1325" s="31" t="s">
        <v>7472</v>
      </c>
      <c r="K1325" s="2">
        <v>0</v>
      </c>
      <c r="L1325" s="2">
        <v>0</v>
      </c>
      <c r="M1325" s="31">
        <v>0</v>
      </c>
      <c r="N1325" s="2">
        <v>0</v>
      </c>
      <c r="O1325" s="2">
        <v>0</v>
      </c>
      <c r="P1325" s="2">
        <v>0</v>
      </c>
      <c r="Q1325" s="31">
        <v>0</v>
      </c>
      <c r="S1325" s="2" t="s">
        <v>1</v>
      </c>
      <c r="T1325" t="str">
        <f>IF(Tabla2[[#This Row],[SERIE ]]="22SD004C","BODEGA",IF(Tabla2[[#This Row],[SERIE ]]="21DS000T","CASA MATRIZ","SUCURSAL"))</f>
        <v>SUCURSAL</v>
      </c>
    </row>
    <row r="1326" spans="1:20" ht="15.75" hidden="1" thickBot="1" x14ac:dyDescent="0.3">
      <c r="A1326" s="33" t="s">
        <v>8788</v>
      </c>
      <c r="B1326" s="38" t="s">
        <v>10778</v>
      </c>
      <c r="C1326" s="2" t="s">
        <v>1</v>
      </c>
      <c r="D1326" s="2" t="s">
        <v>0</v>
      </c>
      <c r="E1326" s="2" t="s">
        <v>9791</v>
      </c>
      <c r="F1326" s="2" t="s">
        <v>9792</v>
      </c>
      <c r="G1326" s="32">
        <v>3379</v>
      </c>
      <c r="H1326" s="36">
        <v>3379</v>
      </c>
      <c r="I1326" s="37" t="s">
        <v>7473</v>
      </c>
      <c r="J1326" s="31" t="s">
        <v>7472</v>
      </c>
      <c r="K1326" s="2">
        <v>0</v>
      </c>
      <c r="L1326" s="2">
        <v>0</v>
      </c>
      <c r="M1326" s="31">
        <v>0</v>
      </c>
      <c r="N1326" s="2">
        <v>0</v>
      </c>
      <c r="O1326" s="2">
        <v>0</v>
      </c>
      <c r="P1326" s="2">
        <v>0</v>
      </c>
      <c r="Q1326" s="31">
        <v>0</v>
      </c>
      <c r="S1326" s="2" t="s">
        <v>1</v>
      </c>
      <c r="T1326" t="str">
        <f>IF(Tabla2[[#This Row],[SERIE ]]="22SD004C","BODEGA",IF(Tabla2[[#This Row],[SERIE ]]="21DS000T","CASA MATRIZ","SUCURSAL"))</f>
        <v>SUCURSAL</v>
      </c>
    </row>
    <row r="1327" spans="1:20" ht="15.75" hidden="1" thickBot="1" x14ac:dyDescent="0.3">
      <c r="A1327" s="33" t="s">
        <v>8788</v>
      </c>
      <c r="B1327" s="38" t="s">
        <v>10778</v>
      </c>
      <c r="C1327" s="2" t="s">
        <v>1</v>
      </c>
      <c r="D1327" s="2" t="s">
        <v>0</v>
      </c>
      <c r="E1327" s="2" t="s">
        <v>9791</v>
      </c>
      <c r="F1327" s="2" t="s">
        <v>9792</v>
      </c>
      <c r="G1327" s="32">
        <v>3378</v>
      </c>
      <c r="H1327" s="36">
        <v>3378</v>
      </c>
      <c r="I1327" s="37" t="s">
        <v>7473</v>
      </c>
      <c r="J1327" s="31" t="s">
        <v>7472</v>
      </c>
      <c r="K1327" s="2">
        <v>0</v>
      </c>
      <c r="L1327" s="2">
        <v>0</v>
      </c>
      <c r="M1327" s="31">
        <v>0</v>
      </c>
      <c r="N1327" s="2">
        <v>0</v>
      </c>
      <c r="O1327" s="2">
        <v>0</v>
      </c>
      <c r="P1327" s="2">
        <v>0</v>
      </c>
      <c r="Q1327" s="31">
        <v>0</v>
      </c>
      <c r="S1327" s="2" t="s">
        <v>1</v>
      </c>
      <c r="T1327" t="str">
        <f>IF(Tabla2[[#This Row],[SERIE ]]="22SD004C","BODEGA",IF(Tabla2[[#This Row],[SERIE ]]="21DS000T","CASA MATRIZ","SUCURSAL"))</f>
        <v>SUCURSAL</v>
      </c>
    </row>
    <row r="1328" spans="1:20" ht="15.75" hidden="1" thickBot="1" x14ac:dyDescent="0.3">
      <c r="A1328" s="33" t="s">
        <v>8788</v>
      </c>
      <c r="B1328" s="38" t="s">
        <v>10778</v>
      </c>
      <c r="C1328" s="2" t="s">
        <v>1</v>
      </c>
      <c r="D1328" s="2" t="s">
        <v>0</v>
      </c>
      <c r="E1328" s="2" t="s">
        <v>9791</v>
      </c>
      <c r="F1328" s="2" t="s">
        <v>9792</v>
      </c>
      <c r="G1328" s="32">
        <v>3377</v>
      </c>
      <c r="H1328" s="36">
        <v>3377</v>
      </c>
      <c r="I1328" s="37" t="s">
        <v>7473</v>
      </c>
      <c r="J1328" s="31" t="s">
        <v>7472</v>
      </c>
      <c r="K1328" s="2">
        <v>0</v>
      </c>
      <c r="L1328" s="2">
        <v>0</v>
      </c>
      <c r="M1328" s="31">
        <v>0</v>
      </c>
      <c r="N1328" s="2">
        <v>0</v>
      </c>
      <c r="O1328" s="2">
        <v>0</v>
      </c>
      <c r="P1328" s="2">
        <v>0</v>
      </c>
      <c r="Q1328" s="31">
        <v>0</v>
      </c>
      <c r="S1328" s="2" t="s">
        <v>1</v>
      </c>
      <c r="T1328" t="str">
        <f>IF(Tabla2[[#This Row],[SERIE ]]="22SD004C","BODEGA",IF(Tabla2[[#This Row],[SERIE ]]="21DS000T","CASA MATRIZ","SUCURSAL"))</f>
        <v>SUCURSAL</v>
      </c>
    </row>
    <row r="1329" spans="1:20" ht="15.75" hidden="1" thickBot="1" x14ac:dyDescent="0.3">
      <c r="A1329" s="33" t="s">
        <v>8788</v>
      </c>
      <c r="B1329" s="38" t="s">
        <v>10778</v>
      </c>
      <c r="C1329" s="2" t="s">
        <v>1</v>
      </c>
      <c r="D1329" s="2" t="s">
        <v>0</v>
      </c>
      <c r="E1329" s="2" t="s">
        <v>9791</v>
      </c>
      <c r="F1329" s="2" t="s">
        <v>9792</v>
      </c>
      <c r="G1329" s="32">
        <v>3376</v>
      </c>
      <c r="H1329" s="36">
        <v>3376</v>
      </c>
      <c r="I1329" s="37" t="s">
        <v>7473</v>
      </c>
      <c r="J1329" s="31" t="s">
        <v>7472</v>
      </c>
      <c r="K1329" s="2">
        <v>0</v>
      </c>
      <c r="L1329" s="2">
        <v>0</v>
      </c>
      <c r="M1329" s="31">
        <v>0</v>
      </c>
      <c r="N1329" s="2">
        <v>0</v>
      </c>
      <c r="O1329" s="2">
        <v>0</v>
      </c>
      <c r="P1329" s="2">
        <v>0</v>
      </c>
      <c r="Q1329" s="31">
        <v>0</v>
      </c>
      <c r="S1329" s="2" t="s">
        <v>1</v>
      </c>
      <c r="T1329" t="str">
        <f>IF(Tabla2[[#This Row],[SERIE ]]="22SD004C","BODEGA",IF(Tabla2[[#This Row],[SERIE ]]="21DS000T","CASA MATRIZ","SUCURSAL"))</f>
        <v>SUCURSAL</v>
      </c>
    </row>
    <row r="1330" spans="1:20" ht="15.75" hidden="1" thickBot="1" x14ac:dyDescent="0.3">
      <c r="A1330" s="33" t="s">
        <v>8788</v>
      </c>
      <c r="B1330" s="38" t="s">
        <v>10778</v>
      </c>
      <c r="C1330" s="2" t="s">
        <v>1</v>
      </c>
      <c r="D1330" s="2" t="s">
        <v>0</v>
      </c>
      <c r="E1330" s="2" t="s">
        <v>9791</v>
      </c>
      <c r="F1330" s="2" t="s">
        <v>9792</v>
      </c>
      <c r="G1330" s="32">
        <v>3375</v>
      </c>
      <c r="H1330" s="36">
        <v>3375</v>
      </c>
      <c r="I1330" s="37" t="s">
        <v>7473</v>
      </c>
      <c r="J1330" s="31" t="s">
        <v>7472</v>
      </c>
      <c r="K1330" s="2">
        <v>0</v>
      </c>
      <c r="L1330" s="2">
        <v>0</v>
      </c>
      <c r="M1330" s="31">
        <v>0</v>
      </c>
      <c r="N1330" s="2">
        <v>0</v>
      </c>
      <c r="O1330" s="2">
        <v>0</v>
      </c>
      <c r="P1330" s="2">
        <v>0</v>
      </c>
      <c r="Q1330" s="31">
        <v>0</v>
      </c>
      <c r="S1330" s="2" t="s">
        <v>1</v>
      </c>
      <c r="T1330" t="str">
        <f>IF(Tabla2[[#This Row],[SERIE ]]="22SD004C","BODEGA",IF(Tabla2[[#This Row],[SERIE ]]="21DS000T","CASA MATRIZ","SUCURSAL"))</f>
        <v>SUCURSAL</v>
      </c>
    </row>
    <row r="1331" spans="1:20" ht="15.75" hidden="1" thickBot="1" x14ac:dyDescent="0.3">
      <c r="A1331" s="33" t="s">
        <v>8788</v>
      </c>
      <c r="B1331" s="38" t="s">
        <v>10778</v>
      </c>
      <c r="C1331" s="2" t="s">
        <v>1</v>
      </c>
      <c r="D1331" s="2" t="s">
        <v>0</v>
      </c>
      <c r="E1331" s="2" t="s">
        <v>9791</v>
      </c>
      <c r="F1331" s="2" t="s">
        <v>9792</v>
      </c>
      <c r="G1331" s="32">
        <v>3374</v>
      </c>
      <c r="H1331" s="36">
        <v>3374</v>
      </c>
      <c r="I1331" s="37" t="s">
        <v>7473</v>
      </c>
      <c r="J1331" s="31" t="s">
        <v>7472</v>
      </c>
      <c r="K1331" s="2">
        <v>0</v>
      </c>
      <c r="L1331" s="2">
        <v>0</v>
      </c>
      <c r="M1331" s="31">
        <v>0</v>
      </c>
      <c r="N1331" s="2">
        <v>0</v>
      </c>
      <c r="O1331" s="2">
        <v>0</v>
      </c>
      <c r="P1331" s="2">
        <v>0</v>
      </c>
      <c r="Q1331" s="31">
        <v>0</v>
      </c>
      <c r="S1331" s="2" t="s">
        <v>1</v>
      </c>
      <c r="T1331" t="str">
        <f>IF(Tabla2[[#This Row],[SERIE ]]="22SD004C","BODEGA",IF(Tabla2[[#This Row],[SERIE ]]="21DS000T","CASA MATRIZ","SUCURSAL"))</f>
        <v>SUCURSAL</v>
      </c>
    </row>
    <row r="1332" spans="1:20" ht="15.75" hidden="1" thickBot="1" x14ac:dyDescent="0.3">
      <c r="A1332" s="33" t="s">
        <v>8788</v>
      </c>
      <c r="B1332" s="38" t="s">
        <v>10778</v>
      </c>
      <c r="C1332" s="2" t="s">
        <v>1</v>
      </c>
      <c r="D1332" s="2" t="s">
        <v>0</v>
      </c>
      <c r="E1332" s="2" t="s">
        <v>9791</v>
      </c>
      <c r="F1332" s="2" t="s">
        <v>9792</v>
      </c>
      <c r="G1332" s="32">
        <v>3373</v>
      </c>
      <c r="H1332" s="36">
        <v>3373</v>
      </c>
      <c r="I1332" s="37" t="s">
        <v>46</v>
      </c>
      <c r="J1332" s="31" t="s">
        <v>6010</v>
      </c>
      <c r="K1332" s="2">
        <v>0</v>
      </c>
      <c r="L1332" s="2">
        <v>0</v>
      </c>
      <c r="M1332" s="31">
        <v>65</v>
      </c>
      <c r="N1332" s="2">
        <v>8.4500000000000011</v>
      </c>
      <c r="O1332" s="2">
        <v>0</v>
      </c>
      <c r="P1332" s="2">
        <v>0</v>
      </c>
      <c r="Q1332" s="31">
        <v>73.45</v>
      </c>
      <c r="S1332" s="2" t="s">
        <v>1</v>
      </c>
      <c r="T1332" t="str">
        <f>IF(Tabla2[[#This Row],[SERIE ]]="22SD004C","BODEGA",IF(Tabla2[[#This Row],[SERIE ]]="21DS000T","CASA MATRIZ","SUCURSAL"))</f>
        <v>SUCURSAL</v>
      </c>
    </row>
    <row r="1333" spans="1:20" ht="15.75" hidden="1" thickBot="1" x14ac:dyDescent="0.3">
      <c r="A1333" s="33" t="s">
        <v>8788</v>
      </c>
      <c r="B1333" s="38" t="s">
        <v>10778</v>
      </c>
      <c r="C1333" s="2" t="s">
        <v>1</v>
      </c>
      <c r="D1333" s="2" t="s">
        <v>0</v>
      </c>
      <c r="E1333" s="2" t="s">
        <v>9791</v>
      </c>
      <c r="F1333" s="2" t="s">
        <v>9792</v>
      </c>
      <c r="G1333" s="32">
        <v>3372</v>
      </c>
      <c r="H1333" s="36">
        <v>3372</v>
      </c>
      <c r="I1333" s="37" t="s">
        <v>6596</v>
      </c>
      <c r="J1333" s="31" t="s">
        <v>6597</v>
      </c>
      <c r="K1333" s="2">
        <v>0</v>
      </c>
      <c r="L1333" s="2">
        <v>0</v>
      </c>
      <c r="M1333" s="31">
        <v>15.93</v>
      </c>
      <c r="N1333" s="2">
        <v>2.0709</v>
      </c>
      <c r="O1333" s="2">
        <v>0</v>
      </c>
      <c r="P1333" s="2">
        <v>0</v>
      </c>
      <c r="Q1333" s="31">
        <v>18.000900000000001</v>
      </c>
      <c r="S1333" s="2" t="s">
        <v>1</v>
      </c>
      <c r="T1333" t="str">
        <f>IF(Tabla2[[#This Row],[SERIE ]]="22SD004C","BODEGA",IF(Tabla2[[#This Row],[SERIE ]]="21DS000T","CASA MATRIZ","SUCURSAL"))</f>
        <v>SUCURSAL</v>
      </c>
    </row>
    <row r="1334" spans="1:20" ht="15.75" hidden="1" thickBot="1" x14ac:dyDescent="0.3">
      <c r="A1334" s="33" t="s">
        <v>8788</v>
      </c>
      <c r="B1334" s="38" t="s">
        <v>10778</v>
      </c>
      <c r="C1334" s="2" t="s">
        <v>1</v>
      </c>
      <c r="D1334" s="2" t="s">
        <v>0</v>
      </c>
      <c r="E1334" s="2" t="s">
        <v>9791</v>
      </c>
      <c r="F1334" s="2" t="s">
        <v>9792</v>
      </c>
      <c r="G1334" s="32">
        <v>3371</v>
      </c>
      <c r="H1334" s="36">
        <v>3371</v>
      </c>
      <c r="I1334" s="37" t="s">
        <v>6816</v>
      </c>
      <c r="J1334" s="31" t="s">
        <v>6817</v>
      </c>
      <c r="K1334" s="2">
        <v>0</v>
      </c>
      <c r="L1334" s="2">
        <v>0</v>
      </c>
      <c r="M1334" s="31">
        <v>8.85</v>
      </c>
      <c r="N1334" s="2">
        <v>1.1505000000000001</v>
      </c>
      <c r="O1334" s="2">
        <v>0</v>
      </c>
      <c r="P1334" s="2">
        <v>0</v>
      </c>
      <c r="Q1334" s="31">
        <v>10.000499999999999</v>
      </c>
      <c r="S1334" s="2" t="s">
        <v>1</v>
      </c>
      <c r="T1334" t="str">
        <f>IF(Tabla2[[#This Row],[SERIE ]]="22SD004C","BODEGA",IF(Tabla2[[#This Row],[SERIE ]]="21DS000T","CASA MATRIZ","SUCURSAL"))</f>
        <v>SUCURSAL</v>
      </c>
    </row>
    <row r="1335" spans="1:20" ht="15.75" hidden="1" thickBot="1" x14ac:dyDescent="0.3">
      <c r="A1335" s="33" t="s">
        <v>8788</v>
      </c>
      <c r="B1335" s="38" t="s">
        <v>10778</v>
      </c>
      <c r="C1335" s="2" t="s">
        <v>1</v>
      </c>
      <c r="D1335" s="2" t="s">
        <v>0</v>
      </c>
      <c r="E1335" s="2" t="s">
        <v>9791</v>
      </c>
      <c r="F1335" s="2" t="s">
        <v>9792</v>
      </c>
      <c r="G1335" s="32">
        <v>3370</v>
      </c>
      <c r="H1335" s="36">
        <v>3370</v>
      </c>
      <c r="I1335" s="37" t="s">
        <v>9848</v>
      </c>
      <c r="J1335" s="31" t="s">
        <v>9849</v>
      </c>
      <c r="K1335" s="2">
        <v>0</v>
      </c>
      <c r="L1335" s="2">
        <v>0</v>
      </c>
      <c r="M1335" s="31">
        <v>27.88</v>
      </c>
      <c r="N1335" s="2">
        <v>3.6244000000000001</v>
      </c>
      <c r="O1335" s="2">
        <v>0</v>
      </c>
      <c r="P1335" s="2">
        <v>0</v>
      </c>
      <c r="Q1335" s="31">
        <v>31.5044</v>
      </c>
      <c r="S1335" s="2" t="s">
        <v>1</v>
      </c>
      <c r="T1335" t="str">
        <f>IF(Tabla2[[#This Row],[SERIE ]]="22SD004C","BODEGA",IF(Tabla2[[#This Row],[SERIE ]]="21DS000T","CASA MATRIZ","SUCURSAL"))</f>
        <v>SUCURSAL</v>
      </c>
    </row>
    <row r="1336" spans="1:20" ht="15.75" hidden="1" thickBot="1" x14ac:dyDescent="0.3">
      <c r="A1336" s="33" t="s">
        <v>8788</v>
      </c>
      <c r="B1336" s="38" t="s">
        <v>10778</v>
      </c>
      <c r="C1336" s="2" t="s">
        <v>1</v>
      </c>
      <c r="D1336" s="2" t="s">
        <v>0</v>
      </c>
      <c r="E1336" s="2" t="s">
        <v>9791</v>
      </c>
      <c r="F1336" s="2" t="s">
        <v>9792</v>
      </c>
      <c r="G1336" s="32">
        <v>3369</v>
      </c>
      <c r="H1336" s="36">
        <v>3369</v>
      </c>
      <c r="I1336" s="37"/>
      <c r="J1336" s="31" t="s">
        <v>10108</v>
      </c>
      <c r="K1336" s="2">
        <v>0</v>
      </c>
      <c r="L1336" s="2">
        <v>0</v>
      </c>
      <c r="M1336" s="31">
        <v>23</v>
      </c>
      <c r="N1336" s="2">
        <v>2.99</v>
      </c>
      <c r="O1336" s="2">
        <v>0</v>
      </c>
      <c r="P1336" s="2">
        <v>0</v>
      </c>
      <c r="Q1336" s="31">
        <v>25.990000000000002</v>
      </c>
      <c r="R1336" s="2" t="s">
        <v>10107</v>
      </c>
      <c r="S1336" s="2" t="s">
        <v>1</v>
      </c>
      <c r="T1336" t="str">
        <f>IF(Tabla2[[#This Row],[SERIE ]]="22SD004C","BODEGA",IF(Tabla2[[#This Row],[SERIE ]]="21DS000T","CASA MATRIZ","SUCURSAL"))</f>
        <v>SUCURSAL</v>
      </c>
    </row>
    <row r="1337" spans="1:20" ht="15.75" hidden="1" thickBot="1" x14ac:dyDescent="0.3">
      <c r="A1337" s="33" t="s">
        <v>8788</v>
      </c>
      <c r="B1337" s="38" t="s">
        <v>10778</v>
      </c>
      <c r="C1337" s="2" t="s">
        <v>1</v>
      </c>
      <c r="D1337" s="2" t="s">
        <v>0</v>
      </c>
      <c r="E1337" s="2" t="s">
        <v>9791</v>
      </c>
      <c r="F1337" s="2" t="s">
        <v>9792</v>
      </c>
      <c r="G1337" s="32">
        <v>3368</v>
      </c>
      <c r="H1337" s="36">
        <v>3368</v>
      </c>
      <c r="I1337" s="37" t="s">
        <v>46</v>
      </c>
      <c r="J1337" s="31" t="s">
        <v>6010</v>
      </c>
      <c r="K1337" s="2">
        <v>0</v>
      </c>
      <c r="L1337" s="2">
        <v>0</v>
      </c>
      <c r="M1337" s="31">
        <v>187.35</v>
      </c>
      <c r="N1337" s="2">
        <v>24.355499999999999</v>
      </c>
      <c r="O1337" s="2">
        <v>0</v>
      </c>
      <c r="P1337" s="2">
        <v>0</v>
      </c>
      <c r="Q1337" s="31">
        <v>211.7055</v>
      </c>
      <c r="S1337" s="2" t="s">
        <v>1</v>
      </c>
      <c r="T1337" t="str">
        <f>IF(Tabla2[[#This Row],[SERIE ]]="22SD004C","BODEGA",IF(Tabla2[[#This Row],[SERIE ]]="21DS000T","CASA MATRIZ","SUCURSAL"))</f>
        <v>SUCURSAL</v>
      </c>
    </row>
    <row r="1338" spans="1:20" ht="15.75" hidden="1" thickBot="1" x14ac:dyDescent="0.3">
      <c r="A1338" s="33" t="s">
        <v>8788</v>
      </c>
      <c r="B1338" s="38" t="s">
        <v>10778</v>
      </c>
      <c r="C1338" s="2" t="s">
        <v>1</v>
      </c>
      <c r="D1338" s="2" t="s">
        <v>0</v>
      </c>
      <c r="E1338" s="2" t="s">
        <v>9791</v>
      </c>
      <c r="F1338" s="2" t="s">
        <v>9792</v>
      </c>
      <c r="G1338" s="32">
        <v>3367</v>
      </c>
      <c r="H1338" s="36">
        <v>3367</v>
      </c>
      <c r="I1338" s="37" t="s">
        <v>7473</v>
      </c>
      <c r="J1338" s="31" t="s">
        <v>7472</v>
      </c>
      <c r="K1338" s="2">
        <v>0</v>
      </c>
      <c r="L1338" s="2">
        <v>0</v>
      </c>
      <c r="M1338" s="31">
        <v>0</v>
      </c>
      <c r="N1338" s="2">
        <v>0</v>
      </c>
      <c r="O1338" s="2">
        <v>0</v>
      </c>
      <c r="P1338" s="2">
        <v>0</v>
      </c>
      <c r="Q1338" s="31">
        <v>0</v>
      </c>
      <c r="S1338" s="2" t="s">
        <v>1</v>
      </c>
      <c r="T1338" t="str">
        <f>IF(Tabla2[[#This Row],[SERIE ]]="22SD004C","BODEGA",IF(Tabla2[[#This Row],[SERIE ]]="21DS000T","CASA MATRIZ","SUCURSAL"))</f>
        <v>SUCURSAL</v>
      </c>
    </row>
    <row r="1339" spans="1:20" ht="15.75" hidden="1" thickBot="1" x14ac:dyDescent="0.3">
      <c r="A1339" s="33" t="s">
        <v>8788</v>
      </c>
      <c r="B1339" s="38" t="s">
        <v>10778</v>
      </c>
      <c r="C1339" s="2" t="s">
        <v>1</v>
      </c>
      <c r="D1339" s="2" t="s">
        <v>0</v>
      </c>
      <c r="E1339" s="2" t="s">
        <v>9791</v>
      </c>
      <c r="F1339" s="2" t="s">
        <v>9792</v>
      </c>
      <c r="G1339" s="32">
        <v>3366</v>
      </c>
      <c r="H1339" s="36">
        <v>3366</v>
      </c>
      <c r="I1339" s="37" t="s">
        <v>1638</v>
      </c>
      <c r="J1339" s="31" t="s">
        <v>1639</v>
      </c>
      <c r="K1339" s="2">
        <v>0</v>
      </c>
      <c r="L1339" s="2">
        <v>0</v>
      </c>
      <c r="M1339" s="31">
        <v>30</v>
      </c>
      <c r="N1339" s="2">
        <v>3.9000000000000004</v>
      </c>
      <c r="O1339" s="2">
        <v>0</v>
      </c>
      <c r="P1339" s="2">
        <v>0</v>
      </c>
      <c r="Q1339" s="31">
        <v>33.9</v>
      </c>
      <c r="S1339" s="2" t="s">
        <v>1</v>
      </c>
      <c r="T1339" t="str">
        <f>IF(Tabla2[[#This Row],[SERIE ]]="22SD004C","BODEGA",IF(Tabla2[[#This Row],[SERIE ]]="21DS000T","CASA MATRIZ","SUCURSAL"))</f>
        <v>SUCURSAL</v>
      </c>
    </row>
    <row r="1340" spans="1:20" ht="15.75" hidden="1" thickBot="1" x14ac:dyDescent="0.3">
      <c r="A1340" s="33" t="s">
        <v>8788</v>
      </c>
      <c r="B1340" s="38" t="s">
        <v>10778</v>
      </c>
      <c r="C1340" s="2" t="s">
        <v>1</v>
      </c>
      <c r="D1340" s="2" t="s">
        <v>0</v>
      </c>
      <c r="E1340" s="2" t="s">
        <v>9791</v>
      </c>
      <c r="F1340" s="2" t="s">
        <v>9792</v>
      </c>
      <c r="G1340" s="32">
        <v>3365</v>
      </c>
      <c r="H1340" s="36">
        <v>3365</v>
      </c>
      <c r="I1340" s="37" t="s">
        <v>7473</v>
      </c>
      <c r="J1340" s="31" t="s">
        <v>7472</v>
      </c>
      <c r="K1340" s="2">
        <v>0</v>
      </c>
      <c r="L1340" s="2">
        <v>0</v>
      </c>
      <c r="M1340" s="31">
        <v>0</v>
      </c>
      <c r="N1340" s="2">
        <v>0</v>
      </c>
      <c r="O1340" s="2">
        <v>0</v>
      </c>
      <c r="P1340" s="2">
        <v>0</v>
      </c>
      <c r="Q1340" s="31">
        <v>0</v>
      </c>
      <c r="S1340" s="2" t="s">
        <v>1</v>
      </c>
      <c r="T1340" t="str">
        <f>IF(Tabla2[[#This Row],[SERIE ]]="22SD004C","BODEGA",IF(Tabla2[[#This Row],[SERIE ]]="21DS000T","CASA MATRIZ","SUCURSAL"))</f>
        <v>SUCURSAL</v>
      </c>
    </row>
    <row r="1341" spans="1:20" ht="15.75" hidden="1" thickBot="1" x14ac:dyDescent="0.3">
      <c r="A1341" s="33" t="s">
        <v>8788</v>
      </c>
      <c r="B1341" s="38" t="s">
        <v>10778</v>
      </c>
      <c r="C1341" s="2" t="s">
        <v>1</v>
      </c>
      <c r="D1341" s="2" t="s">
        <v>0</v>
      </c>
      <c r="E1341" s="2" t="s">
        <v>9791</v>
      </c>
      <c r="F1341" s="2" t="s">
        <v>9792</v>
      </c>
      <c r="G1341" s="32">
        <v>3364</v>
      </c>
      <c r="H1341" s="36">
        <v>3364</v>
      </c>
      <c r="I1341" s="37" t="s">
        <v>49</v>
      </c>
      <c r="J1341" s="31" t="s">
        <v>2228</v>
      </c>
      <c r="K1341" s="2">
        <v>0</v>
      </c>
      <c r="L1341" s="2">
        <v>0</v>
      </c>
      <c r="M1341" s="31">
        <v>600</v>
      </c>
      <c r="N1341" s="2">
        <v>78</v>
      </c>
      <c r="O1341" s="2">
        <v>0</v>
      </c>
      <c r="P1341" s="2">
        <v>0</v>
      </c>
      <c r="Q1341" s="31">
        <v>678</v>
      </c>
      <c r="S1341" s="2" t="s">
        <v>1</v>
      </c>
      <c r="T1341" t="str">
        <f>IF(Tabla2[[#This Row],[SERIE ]]="22SD004C","BODEGA",IF(Tabla2[[#This Row],[SERIE ]]="21DS000T","CASA MATRIZ","SUCURSAL"))</f>
        <v>SUCURSAL</v>
      </c>
    </row>
    <row r="1342" spans="1:20" ht="15.75" hidden="1" thickBot="1" x14ac:dyDescent="0.3">
      <c r="A1342" s="33" t="s">
        <v>8788</v>
      </c>
      <c r="B1342" s="38" t="s">
        <v>10777</v>
      </c>
      <c r="C1342" s="2" t="s">
        <v>1</v>
      </c>
      <c r="D1342" s="2" t="s">
        <v>0</v>
      </c>
      <c r="E1342" s="2" t="s">
        <v>9791</v>
      </c>
      <c r="F1342" s="2" t="s">
        <v>9792</v>
      </c>
      <c r="G1342" s="32">
        <v>3363</v>
      </c>
      <c r="H1342" s="36">
        <v>3363</v>
      </c>
      <c r="I1342" s="37"/>
      <c r="J1342" s="31" t="s">
        <v>10276</v>
      </c>
      <c r="K1342" s="2">
        <v>0</v>
      </c>
      <c r="L1342" s="2">
        <v>0</v>
      </c>
      <c r="M1342" s="31">
        <v>25</v>
      </c>
      <c r="N1342" s="2">
        <v>3.25</v>
      </c>
      <c r="O1342" s="2">
        <v>0</v>
      </c>
      <c r="P1342" s="2">
        <v>0</v>
      </c>
      <c r="Q1342" s="31">
        <v>28.25</v>
      </c>
      <c r="R1342" s="2" t="s">
        <v>10275</v>
      </c>
      <c r="S1342" s="2" t="s">
        <v>1</v>
      </c>
      <c r="T1342" t="str">
        <f>IF(Tabla2[[#This Row],[SERIE ]]="22SD004C","BODEGA",IF(Tabla2[[#This Row],[SERIE ]]="21DS000T","CASA MATRIZ","SUCURSAL"))</f>
        <v>SUCURSAL</v>
      </c>
    </row>
    <row r="1343" spans="1:20" ht="15.75" hidden="1" thickBot="1" x14ac:dyDescent="0.3">
      <c r="A1343" s="33" t="s">
        <v>8788</v>
      </c>
      <c r="B1343" s="38" t="s">
        <v>10777</v>
      </c>
      <c r="C1343" s="2" t="s">
        <v>1</v>
      </c>
      <c r="D1343" s="2" t="s">
        <v>0</v>
      </c>
      <c r="E1343" s="2" t="s">
        <v>9791</v>
      </c>
      <c r="F1343" s="2" t="s">
        <v>9792</v>
      </c>
      <c r="G1343" s="32">
        <v>3362</v>
      </c>
      <c r="H1343" s="36">
        <v>3362</v>
      </c>
      <c r="I1343" s="37" t="s">
        <v>5592</v>
      </c>
      <c r="J1343" s="31" t="s">
        <v>5593</v>
      </c>
      <c r="K1343" s="2">
        <v>0</v>
      </c>
      <c r="L1343" s="2">
        <v>0</v>
      </c>
      <c r="M1343" s="31">
        <v>60</v>
      </c>
      <c r="N1343" s="2">
        <v>7.8000000000000007</v>
      </c>
      <c r="O1343" s="2">
        <v>0</v>
      </c>
      <c r="P1343" s="2">
        <v>0</v>
      </c>
      <c r="Q1343" s="31">
        <v>67.8</v>
      </c>
      <c r="S1343" s="2" t="s">
        <v>1</v>
      </c>
      <c r="T1343" t="str">
        <f>IF(Tabla2[[#This Row],[SERIE ]]="22SD004C","BODEGA",IF(Tabla2[[#This Row],[SERIE ]]="21DS000T","CASA MATRIZ","SUCURSAL"))</f>
        <v>SUCURSAL</v>
      </c>
    </row>
    <row r="1344" spans="1:20" ht="15.75" hidden="1" thickBot="1" x14ac:dyDescent="0.3">
      <c r="A1344" s="33" t="s">
        <v>8788</v>
      </c>
      <c r="B1344" s="38" t="s">
        <v>10777</v>
      </c>
      <c r="C1344" s="2" t="s">
        <v>1</v>
      </c>
      <c r="D1344" s="2" t="s">
        <v>0</v>
      </c>
      <c r="E1344" s="2" t="s">
        <v>9791</v>
      </c>
      <c r="F1344" s="2" t="s">
        <v>9792</v>
      </c>
      <c r="G1344" s="32">
        <v>3361</v>
      </c>
      <c r="H1344" s="36">
        <v>3361</v>
      </c>
      <c r="I1344" s="37" t="s">
        <v>10375</v>
      </c>
      <c r="J1344" s="31" t="s">
        <v>10376</v>
      </c>
      <c r="K1344" s="2">
        <v>0</v>
      </c>
      <c r="L1344" s="2">
        <v>0</v>
      </c>
      <c r="M1344" s="31">
        <v>8.41</v>
      </c>
      <c r="N1344" s="2">
        <v>1.0933000000000002</v>
      </c>
      <c r="O1344" s="2">
        <v>0</v>
      </c>
      <c r="P1344" s="2">
        <v>0</v>
      </c>
      <c r="Q1344" s="31">
        <v>9.5032999999999994</v>
      </c>
      <c r="S1344" s="2" t="s">
        <v>1</v>
      </c>
      <c r="T1344" t="str">
        <f>IF(Tabla2[[#This Row],[SERIE ]]="22SD004C","BODEGA",IF(Tabla2[[#This Row],[SERIE ]]="21DS000T","CASA MATRIZ","SUCURSAL"))</f>
        <v>SUCURSAL</v>
      </c>
    </row>
    <row r="1345" spans="1:20" ht="15.75" hidden="1" thickBot="1" x14ac:dyDescent="0.3">
      <c r="A1345" s="33" t="s">
        <v>8788</v>
      </c>
      <c r="B1345" s="38" t="s">
        <v>10777</v>
      </c>
      <c r="C1345" s="2" t="s">
        <v>1</v>
      </c>
      <c r="D1345" s="2" t="s">
        <v>0</v>
      </c>
      <c r="E1345" s="2" t="s">
        <v>9791</v>
      </c>
      <c r="F1345" s="2" t="s">
        <v>9792</v>
      </c>
      <c r="G1345" s="32">
        <v>3360</v>
      </c>
      <c r="H1345" s="36">
        <v>3360</v>
      </c>
      <c r="I1345" s="37" t="s">
        <v>47</v>
      </c>
      <c r="J1345" s="31" t="s">
        <v>2808</v>
      </c>
      <c r="K1345" s="2">
        <v>0</v>
      </c>
      <c r="L1345" s="2">
        <v>0</v>
      </c>
      <c r="M1345" s="31">
        <v>640</v>
      </c>
      <c r="N1345" s="2">
        <v>83.2</v>
      </c>
      <c r="O1345" s="2">
        <v>0</v>
      </c>
      <c r="P1345" s="2">
        <v>0</v>
      </c>
      <c r="Q1345" s="31">
        <v>723.2</v>
      </c>
      <c r="S1345" s="2" t="s">
        <v>1</v>
      </c>
      <c r="T1345" t="str">
        <f>IF(Tabla2[[#This Row],[SERIE ]]="22SD004C","BODEGA",IF(Tabla2[[#This Row],[SERIE ]]="21DS000T","CASA MATRIZ","SUCURSAL"))</f>
        <v>SUCURSAL</v>
      </c>
    </row>
    <row r="1346" spans="1:20" ht="15.75" hidden="1" thickBot="1" x14ac:dyDescent="0.3">
      <c r="A1346" s="33" t="s">
        <v>8788</v>
      </c>
      <c r="B1346" s="38" t="s">
        <v>10777</v>
      </c>
      <c r="C1346" s="2" t="s">
        <v>1</v>
      </c>
      <c r="D1346" s="2" t="s">
        <v>0</v>
      </c>
      <c r="E1346" s="2" t="s">
        <v>9791</v>
      </c>
      <c r="F1346" s="2" t="s">
        <v>9792</v>
      </c>
      <c r="G1346" s="32">
        <v>3359</v>
      </c>
      <c r="H1346" s="36">
        <v>3359</v>
      </c>
      <c r="I1346" s="37" t="s">
        <v>10595</v>
      </c>
      <c r="J1346" s="31" t="s">
        <v>10801</v>
      </c>
      <c r="K1346" s="2">
        <v>0</v>
      </c>
      <c r="L1346" s="2">
        <v>0</v>
      </c>
      <c r="M1346" s="31">
        <v>16</v>
      </c>
      <c r="N1346" s="2">
        <v>2.08</v>
      </c>
      <c r="O1346" s="2">
        <v>0</v>
      </c>
      <c r="P1346" s="2">
        <v>0</v>
      </c>
      <c r="Q1346" s="31">
        <v>18.079999999999998</v>
      </c>
      <c r="S1346" s="2" t="s">
        <v>1</v>
      </c>
      <c r="T1346" t="str">
        <f>IF(Tabla2[[#This Row],[SERIE ]]="22SD004C","BODEGA",IF(Tabla2[[#This Row],[SERIE ]]="21DS000T","CASA MATRIZ","SUCURSAL"))</f>
        <v>SUCURSAL</v>
      </c>
    </row>
    <row r="1347" spans="1:20" ht="15.75" hidden="1" thickBot="1" x14ac:dyDescent="0.3">
      <c r="A1347" s="33" t="s">
        <v>8788</v>
      </c>
      <c r="B1347" s="38" t="s">
        <v>10777</v>
      </c>
      <c r="C1347" s="2" t="s">
        <v>1</v>
      </c>
      <c r="D1347" s="2" t="s">
        <v>0</v>
      </c>
      <c r="E1347" s="2" t="s">
        <v>9791</v>
      </c>
      <c r="F1347" s="2" t="s">
        <v>9792</v>
      </c>
      <c r="G1347" s="32">
        <v>3358</v>
      </c>
      <c r="H1347" s="36">
        <v>3358</v>
      </c>
      <c r="I1347" s="37" t="s">
        <v>5768</v>
      </c>
      <c r="J1347" s="31" t="s">
        <v>5769</v>
      </c>
      <c r="K1347" s="2">
        <v>0</v>
      </c>
      <c r="L1347" s="2">
        <v>0</v>
      </c>
      <c r="M1347" s="31">
        <v>7.96</v>
      </c>
      <c r="N1347" s="2">
        <v>1.0347999999999999</v>
      </c>
      <c r="O1347" s="2">
        <v>0</v>
      </c>
      <c r="P1347" s="2">
        <v>0</v>
      </c>
      <c r="Q1347" s="31">
        <v>8.9947999999999997</v>
      </c>
      <c r="S1347" s="2" t="s">
        <v>1</v>
      </c>
      <c r="T1347" t="str">
        <f>IF(Tabla2[[#This Row],[SERIE ]]="22SD004C","BODEGA",IF(Tabla2[[#This Row],[SERIE ]]="21DS000T","CASA MATRIZ","SUCURSAL"))</f>
        <v>SUCURSAL</v>
      </c>
    </row>
    <row r="1348" spans="1:20" ht="15.75" hidden="1" thickBot="1" x14ac:dyDescent="0.3">
      <c r="A1348" s="33" t="s">
        <v>8788</v>
      </c>
      <c r="B1348" s="38" t="s">
        <v>10777</v>
      </c>
      <c r="C1348" s="2" t="s">
        <v>1</v>
      </c>
      <c r="D1348" s="2" t="s">
        <v>0</v>
      </c>
      <c r="E1348" s="2" t="s">
        <v>9791</v>
      </c>
      <c r="F1348" s="2" t="s">
        <v>9792</v>
      </c>
      <c r="G1348" s="32">
        <v>3357</v>
      </c>
      <c r="H1348" s="36">
        <v>3357</v>
      </c>
      <c r="I1348" s="37" t="s">
        <v>10211</v>
      </c>
      <c r="J1348" s="31" t="s">
        <v>10212</v>
      </c>
      <c r="K1348" s="2">
        <v>0</v>
      </c>
      <c r="L1348" s="2">
        <v>0</v>
      </c>
      <c r="M1348" s="31">
        <v>10.62</v>
      </c>
      <c r="N1348" s="2">
        <v>1.3806</v>
      </c>
      <c r="O1348" s="2">
        <v>0</v>
      </c>
      <c r="P1348" s="2">
        <v>0</v>
      </c>
      <c r="Q1348" s="31">
        <v>12.000599999999999</v>
      </c>
      <c r="S1348" s="2" t="s">
        <v>1</v>
      </c>
      <c r="T1348" t="str">
        <f>IF(Tabla2[[#This Row],[SERIE ]]="22SD004C","BODEGA",IF(Tabla2[[#This Row],[SERIE ]]="21DS000T","CASA MATRIZ","SUCURSAL"))</f>
        <v>SUCURSAL</v>
      </c>
    </row>
    <row r="1349" spans="1:20" ht="15.75" hidden="1" thickBot="1" x14ac:dyDescent="0.3">
      <c r="A1349" s="33" t="s">
        <v>8788</v>
      </c>
      <c r="B1349" s="38" t="s">
        <v>10777</v>
      </c>
      <c r="C1349" s="2" t="s">
        <v>1</v>
      </c>
      <c r="D1349" s="2" t="s">
        <v>0</v>
      </c>
      <c r="E1349" s="2" t="s">
        <v>9791</v>
      </c>
      <c r="F1349" s="2" t="s">
        <v>9792</v>
      </c>
      <c r="G1349" s="32">
        <v>3356</v>
      </c>
      <c r="H1349" s="36">
        <v>3356</v>
      </c>
      <c r="I1349" s="37" t="s">
        <v>5592</v>
      </c>
      <c r="J1349" s="31" t="s">
        <v>5593</v>
      </c>
      <c r="K1349" s="2">
        <v>0</v>
      </c>
      <c r="L1349" s="2">
        <v>0</v>
      </c>
      <c r="M1349" s="31">
        <v>17.7</v>
      </c>
      <c r="N1349" s="2">
        <v>2.3010000000000002</v>
      </c>
      <c r="O1349" s="2">
        <v>0</v>
      </c>
      <c r="P1349" s="2">
        <v>0</v>
      </c>
      <c r="Q1349" s="31">
        <v>20.000999999999998</v>
      </c>
      <c r="S1349" s="2" t="s">
        <v>1</v>
      </c>
      <c r="T1349" t="str">
        <f>IF(Tabla2[[#This Row],[SERIE ]]="22SD004C","BODEGA",IF(Tabla2[[#This Row],[SERIE ]]="21DS000T","CASA MATRIZ","SUCURSAL"))</f>
        <v>SUCURSAL</v>
      </c>
    </row>
    <row r="1350" spans="1:20" ht="15.75" hidden="1" thickBot="1" x14ac:dyDescent="0.3">
      <c r="A1350" s="33" t="s">
        <v>8788</v>
      </c>
      <c r="B1350" s="38" t="s">
        <v>10777</v>
      </c>
      <c r="C1350" s="2" t="s">
        <v>1</v>
      </c>
      <c r="D1350" s="2" t="s">
        <v>0</v>
      </c>
      <c r="E1350" s="2" t="s">
        <v>9791</v>
      </c>
      <c r="F1350" s="2" t="s">
        <v>9792</v>
      </c>
      <c r="G1350" s="32">
        <v>3355</v>
      </c>
      <c r="H1350" s="36">
        <v>3355</v>
      </c>
      <c r="I1350" s="37" t="s">
        <v>49</v>
      </c>
      <c r="J1350" s="31" t="s">
        <v>2228</v>
      </c>
      <c r="K1350" s="2">
        <v>0</v>
      </c>
      <c r="L1350" s="2">
        <v>0</v>
      </c>
      <c r="M1350" s="31">
        <v>390</v>
      </c>
      <c r="N1350" s="2">
        <v>50.7</v>
      </c>
      <c r="O1350" s="2">
        <v>0</v>
      </c>
      <c r="P1350" s="2">
        <v>0</v>
      </c>
      <c r="Q1350" s="31">
        <v>440.7</v>
      </c>
      <c r="S1350" s="2" t="s">
        <v>1</v>
      </c>
      <c r="T1350" t="str">
        <f>IF(Tabla2[[#This Row],[SERIE ]]="22SD004C","BODEGA",IF(Tabla2[[#This Row],[SERIE ]]="21DS000T","CASA MATRIZ","SUCURSAL"))</f>
        <v>SUCURSAL</v>
      </c>
    </row>
    <row r="1351" spans="1:20" ht="15.75" hidden="1" thickBot="1" x14ac:dyDescent="0.3">
      <c r="A1351" s="33" t="s">
        <v>8788</v>
      </c>
      <c r="B1351" s="38" t="s">
        <v>10776</v>
      </c>
      <c r="C1351" s="2" t="s">
        <v>1</v>
      </c>
      <c r="D1351" s="2" t="s">
        <v>0</v>
      </c>
      <c r="E1351" s="2" t="s">
        <v>9791</v>
      </c>
      <c r="F1351" s="2" t="s">
        <v>9792</v>
      </c>
      <c r="G1351" s="32">
        <v>3354</v>
      </c>
      <c r="H1351" s="36">
        <v>3354</v>
      </c>
      <c r="I1351" s="37" t="s">
        <v>10595</v>
      </c>
      <c r="J1351" s="31" t="s">
        <v>10801</v>
      </c>
      <c r="K1351" s="2">
        <v>0</v>
      </c>
      <c r="L1351" s="2">
        <v>0</v>
      </c>
      <c r="M1351" s="31">
        <v>16</v>
      </c>
      <c r="N1351" s="2">
        <v>2.08</v>
      </c>
      <c r="O1351" s="2">
        <v>0</v>
      </c>
      <c r="P1351" s="2">
        <v>0</v>
      </c>
      <c r="Q1351" s="31">
        <v>18.079999999999998</v>
      </c>
      <c r="S1351" s="2" t="s">
        <v>1</v>
      </c>
      <c r="T1351" t="str">
        <f>IF(Tabla2[[#This Row],[SERIE ]]="22SD004C","BODEGA",IF(Tabla2[[#This Row],[SERIE ]]="21DS000T","CASA MATRIZ","SUCURSAL"))</f>
        <v>SUCURSAL</v>
      </c>
    </row>
    <row r="1352" spans="1:20" ht="15.75" hidden="1" thickBot="1" x14ac:dyDescent="0.3">
      <c r="A1352" s="33" t="s">
        <v>8788</v>
      </c>
      <c r="B1352" s="38" t="s">
        <v>10776</v>
      </c>
      <c r="C1352" s="2" t="s">
        <v>1</v>
      </c>
      <c r="D1352" s="2" t="s">
        <v>0</v>
      </c>
      <c r="E1352" s="2" t="s">
        <v>9791</v>
      </c>
      <c r="F1352" s="2" t="s">
        <v>9792</v>
      </c>
      <c r="G1352" s="32">
        <v>3353</v>
      </c>
      <c r="H1352" s="36">
        <v>3353</v>
      </c>
      <c r="I1352" s="37" t="s">
        <v>5970</v>
      </c>
      <c r="J1352" s="31" t="s">
        <v>5971</v>
      </c>
      <c r="K1352" s="2">
        <v>0</v>
      </c>
      <c r="L1352" s="2">
        <v>0</v>
      </c>
      <c r="M1352" s="31">
        <v>31.86</v>
      </c>
      <c r="N1352" s="2">
        <v>4.1417999999999999</v>
      </c>
      <c r="O1352" s="2">
        <v>0</v>
      </c>
      <c r="P1352" s="2">
        <v>0</v>
      </c>
      <c r="Q1352" s="31">
        <v>36.001800000000003</v>
      </c>
      <c r="S1352" s="2" t="s">
        <v>1</v>
      </c>
      <c r="T1352" t="str">
        <f>IF(Tabla2[[#This Row],[SERIE ]]="22SD004C","BODEGA",IF(Tabla2[[#This Row],[SERIE ]]="21DS000T","CASA MATRIZ","SUCURSAL"))</f>
        <v>SUCURSAL</v>
      </c>
    </row>
    <row r="1353" spans="1:20" ht="15.75" hidden="1" thickBot="1" x14ac:dyDescent="0.3">
      <c r="A1353" s="33" t="s">
        <v>8788</v>
      </c>
      <c r="B1353" s="38" t="s">
        <v>10776</v>
      </c>
      <c r="C1353" s="2" t="s">
        <v>1</v>
      </c>
      <c r="D1353" s="2" t="s">
        <v>0</v>
      </c>
      <c r="E1353" s="2" t="s">
        <v>9791</v>
      </c>
      <c r="F1353" s="2" t="s">
        <v>9792</v>
      </c>
      <c r="G1353" s="32">
        <v>3352</v>
      </c>
      <c r="H1353" s="36">
        <v>3352</v>
      </c>
      <c r="I1353" s="37" t="s">
        <v>1638</v>
      </c>
      <c r="J1353" s="31" t="s">
        <v>1639</v>
      </c>
      <c r="K1353" s="2">
        <v>0</v>
      </c>
      <c r="L1353" s="2">
        <v>0</v>
      </c>
      <c r="M1353" s="31">
        <v>84</v>
      </c>
      <c r="N1353" s="2">
        <v>10.92</v>
      </c>
      <c r="O1353" s="2">
        <v>0</v>
      </c>
      <c r="P1353" s="2">
        <v>0</v>
      </c>
      <c r="Q1353" s="31">
        <v>94.92</v>
      </c>
      <c r="S1353" s="2" t="s">
        <v>1</v>
      </c>
      <c r="T1353" t="str">
        <f>IF(Tabla2[[#This Row],[SERIE ]]="22SD004C","BODEGA",IF(Tabla2[[#This Row],[SERIE ]]="21DS000T","CASA MATRIZ","SUCURSAL"))</f>
        <v>SUCURSAL</v>
      </c>
    </row>
    <row r="1354" spans="1:20" ht="15.75" hidden="1" thickBot="1" x14ac:dyDescent="0.3">
      <c r="A1354" s="33" t="s">
        <v>8788</v>
      </c>
      <c r="B1354" s="38" t="s">
        <v>10776</v>
      </c>
      <c r="C1354" s="2" t="s">
        <v>1</v>
      </c>
      <c r="D1354" s="2" t="s">
        <v>0</v>
      </c>
      <c r="E1354" s="2" t="s">
        <v>9791</v>
      </c>
      <c r="F1354" s="2" t="s">
        <v>9792</v>
      </c>
      <c r="G1354" s="32">
        <v>3351</v>
      </c>
      <c r="H1354" s="36">
        <v>3351</v>
      </c>
      <c r="I1354" s="37" t="s">
        <v>1638</v>
      </c>
      <c r="J1354" s="31" t="s">
        <v>1639</v>
      </c>
      <c r="K1354" s="2">
        <v>0</v>
      </c>
      <c r="L1354" s="2">
        <v>0</v>
      </c>
      <c r="M1354" s="31">
        <v>185</v>
      </c>
      <c r="N1354" s="2">
        <v>24.05</v>
      </c>
      <c r="O1354" s="2">
        <v>0</v>
      </c>
      <c r="P1354" s="2">
        <v>0</v>
      </c>
      <c r="Q1354" s="31">
        <v>209.05</v>
      </c>
      <c r="S1354" s="2" t="s">
        <v>1</v>
      </c>
      <c r="T1354" t="str">
        <f>IF(Tabla2[[#This Row],[SERIE ]]="22SD004C","BODEGA",IF(Tabla2[[#This Row],[SERIE ]]="21DS000T","CASA MATRIZ","SUCURSAL"))</f>
        <v>SUCURSAL</v>
      </c>
    </row>
    <row r="1355" spans="1:20" ht="15.75" hidden="1" thickBot="1" x14ac:dyDescent="0.3">
      <c r="A1355" s="33" t="s">
        <v>8788</v>
      </c>
      <c r="B1355" s="38" t="s">
        <v>10776</v>
      </c>
      <c r="C1355" s="2" t="s">
        <v>1</v>
      </c>
      <c r="D1355" s="2" t="s">
        <v>0</v>
      </c>
      <c r="E1355" s="2" t="s">
        <v>9791</v>
      </c>
      <c r="F1355" s="2" t="s">
        <v>9792</v>
      </c>
      <c r="G1355" s="32">
        <v>3350</v>
      </c>
      <c r="H1355" s="36">
        <v>3350</v>
      </c>
      <c r="I1355" s="37" t="s">
        <v>1638</v>
      </c>
      <c r="J1355" s="31" t="s">
        <v>1639</v>
      </c>
      <c r="K1355" s="2">
        <v>0</v>
      </c>
      <c r="L1355" s="2">
        <v>0</v>
      </c>
      <c r="M1355" s="31">
        <v>180</v>
      </c>
      <c r="N1355" s="2">
        <v>23.400000000000002</v>
      </c>
      <c r="O1355" s="2">
        <v>0</v>
      </c>
      <c r="P1355" s="2">
        <v>0</v>
      </c>
      <c r="Q1355" s="31">
        <v>203.4</v>
      </c>
      <c r="S1355" s="2" t="s">
        <v>1</v>
      </c>
      <c r="T1355" t="str">
        <f>IF(Tabla2[[#This Row],[SERIE ]]="22SD004C","BODEGA",IF(Tabla2[[#This Row],[SERIE ]]="21DS000T","CASA MATRIZ","SUCURSAL"))</f>
        <v>SUCURSAL</v>
      </c>
    </row>
    <row r="1356" spans="1:20" ht="15.75" hidden="1" thickBot="1" x14ac:dyDescent="0.3">
      <c r="A1356" s="33" t="s">
        <v>8788</v>
      </c>
      <c r="B1356" s="38" t="s">
        <v>10776</v>
      </c>
      <c r="C1356" s="2" t="s">
        <v>1</v>
      </c>
      <c r="D1356" s="2" t="s">
        <v>0</v>
      </c>
      <c r="E1356" s="2" t="s">
        <v>9791</v>
      </c>
      <c r="F1356" s="2" t="s">
        <v>9792</v>
      </c>
      <c r="G1356" s="32">
        <v>3349</v>
      </c>
      <c r="H1356" s="36">
        <v>3349</v>
      </c>
      <c r="I1356" s="37" t="s">
        <v>7473</v>
      </c>
      <c r="J1356" s="31" t="s">
        <v>7472</v>
      </c>
      <c r="K1356" s="2">
        <v>0</v>
      </c>
      <c r="L1356" s="2">
        <v>0</v>
      </c>
      <c r="M1356" s="31">
        <v>0</v>
      </c>
      <c r="N1356" s="2">
        <v>0</v>
      </c>
      <c r="O1356" s="2">
        <v>0</v>
      </c>
      <c r="P1356" s="2">
        <v>0</v>
      </c>
      <c r="Q1356" s="31">
        <v>0</v>
      </c>
      <c r="S1356" s="2" t="s">
        <v>1</v>
      </c>
      <c r="T1356" t="str">
        <f>IF(Tabla2[[#This Row],[SERIE ]]="22SD004C","BODEGA",IF(Tabla2[[#This Row],[SERIE ]]="21DS000T","CASA MATRIZ","SUCURSAL"))</f>
        <v>SUCURSAL</v>
      </c>
    </row>
    <row r="1357" spans="1:20" ht="15.75" hidden="1" thickBot="1" x14ac:dyDescent="0.3">
      <c r="A1357" s="33" t="s">
        <v>8788</v>
      </c>
      <c r="B1357" s="38" t="s">
        <v>10776</v>
      </c>
      <c r="C1357" s="2" t="s">
        <v>1</v>
      </c>
      <c r="D1357" s="2" t="s">
        <v>0</v>
      </c>
      <c r="E1357" s="2" t="s">
        <v>9791</v>
      </c>
      <c r="F1357" s="2" t="s">
        <v>9792</v>
      </c>
      <c r="G1357" s="32">
        <v>3348</v>
      </c>
      <c r="H1357" s="36">
        <v>3348</v>
      </c>
      <c r="I1357" s="37" t="s">
        <v>7473</v>
      </c>
      <c r="J1357" s="31" t="s">
        <v>7472</v>
      </c>
      <c r="K1357" s="2">
        <v>0</v>
      </c>
      <c r="L1357" s="2">
        <v>0</v>
      </c>
      <c r="M1357" s="31">
        <v>0</v>
      </c>
      <c r="N1357" s="2">
        <v>0</v>
      </c>
      <c r="O1357" s="2">
        <v>0</v>
      </c>
      <c r="P1357" s="2">
        <v>0</v>
      </c>
      <c r="Q1357" s="31">
        <v>0</v>
      </c>
      <c r="S1357" s="2" t="s">
        <v>1</v>
      </c>
      <c r="T1357" t="str">
        <f>IF(Tabla2[[#This Row],[SERIE ]]="22SD004C","BODEGA",IF(Tabla2[[#This Row],[SERIE ]]="21DS000T","CASA MATRIZ","SUCURSAL"))</f>
        <v>SUCURSAL</v>
      </c>
    </row>
    <row r="1358" spans="1:20" ht="15.75" hidden="1" thickBot="1" x14ac:dyDescent="0.3">
      <c r="A1358" s="33" t="s">
        <v>8788</v>
      </c>
      <c r="B1358" s="38" t="s">
        <v>10776</v>
      </c>
      <c r="C1358" s="2" t="s">
        <v>1</v>
      </c>
      <c r="D1358" s="2" t="s">
        <v>0</v>
      </c>
      <c r="E1358" s="2" t="s">
        <v>9791</v>
      </c>
      <c r="F1358" s="2" t="s">
        <v>9792</v>
      </c>
      <c r="G1358" s="32">
        <v>3347</v>
      </c>
      <c r="H1358" s="36">
        <v>3347</v>
      </c>
      <c r="I1358" s="37" t="s">
        <v>9868</v>
      </c>
      <c r="J1358" s="31" t="s">
        <v>9826</v>
      </c>
      <c r="K1358" s="2">
        <v>0</v>
      </c>
      <c r="L1358" s="2">
        <v>0</v>
      </c>
      <c r="M1358" s="31">
        <v>11.5</v>
      </c>
      <c r="N1358" s="2">
        <v>1.4950000000000001</v>
      </c>
      <c r="O1358" s="2">
        <v>0</v>
      </c>
      <c r="P1358" s="2">
        <v>0</v>
      </c>
      <c r="Q1358" s="31">
        <v>12.995000000000001</v>
      </c>
      <c r="S1358" s="2" t="s">
        <v>1</v>
      </c>
      <c r="T1358" t="str">
        <f>IF(Tabla2[[#This Row],[SERIE ]]="22SD004C","BODEGA",IF(Tabla2[[#This Row],[SERIE ]]="21DS000T","CASA MATRIZ","SUCURSAL"))</f>
        <v>SUCURSAL</v>
      </c>
    </row>
    <row r="1359" spans="1:20" ht="15.75" hidden="1" thickBot="1" x14ac:dyDescent="0.3">
      <c r="A1359" s="33" t="s">
        <v>8788</v>
      </c>
      <c r="B1359" s="38" t="s">
        <v>10776</v>
      </c>
      <c r="C1359" s="2" t="s">
        <v>1</v>
      </c>
      <c r="D1359" s="2" t="s">
        <v>0</v>
      </c>
      <c r="E1359" s="2" t="s">
        <v>9791</v>
      </c>
      <c r="F1359" s="2" t="s">
        <v>9792</v>
      </c>
      <c r="G1359" s="32">
        <v>3346</v>
      </c>
      <c r="H1359" s="36">
        <v>3346</v>
      </c>
      <c r="I1359" s="37" t="s">
        <v>33</v>
      </c>
      <c r="J1359" s="31" t="s">
        <v>4989</v>
      </c>
      <c r="K1359" s="2">
        <v>0</v>
      </c>
      <c r="L1359" s="2">
        <v>0</v>
      </c>
      <c r="M1359" s="31">
        <v>653.34</v>
      </c>
      <c r="N1359" s="2">
        <v>84.934200000000004</v>
      </c>
      <c r="O1359" s="2">
        <v>0</v>
      </c>
      <c r="P1359" s="2">
        <v>0</v>
      </c>
      <c r="Q1359" s="31">
        <v>738.27420000000006</v>
      </c>
      <c r="S1359" s="2" t="s">
        <v>1</v>
      </c>
      <c r="T1359" t="str">
        <f>IF(Tabla2[[#This Row],[SERIE ]]="22SD004C","BODEGA",IF(Tabla2[[#This Row],[SERIE ]]="21DS000T","CASA MATRIZ","SUCURSAL"))</f>
        <v>SUCURSAL</v>
      </c>
    </row>
    <row r="1360" spans="1:20" ht="15.75" hidden="1" thickBot="1" x14ac:dyDescent="0.3">
      <c r="A1360" s="33" t="s">
        <v>8788</v>
      </c>
      <c r="B1360" s="38" t="s">
        <v>10776</v>
      </c>
      <c r="C1360" s="2" t="s">
        <v>1</v>
      </c>
      <c r="D1360" s="2" t="s">
        <v>0</v>
      </c>
      <c r="E1360" s="2" t="s">
        <v>9791</v>
      </c>
      <c r="F1360" s="2" t="s">
        <v>9792</v>
      </c>
      <c r="G1360" s="32">
        <v>3345</v>
      </c>
      <c r="H1360" s="36">
        <v>3345</v>
      </c>
      <c r="I1360" s="37" t="s">
        <v>7473</v>
      </c>
      <c r="J1360" s="31" t="s">
        <v>7472</v>
      </c>
      <c r="K1360" s="2">
        <v>0</v>
      </c>
      <c r="L1360" s="2">
        <v>0</v>
      </c>
      <c r="M1360" s="31">
        <v>0</v>
      </c>
      <c r="N1360" s="2">
        <v>0</v>
      </c>
      <c r="O1360" s="2">
        <v>0</v>
      </c>
      <c r="P1360" s="2">
        <v>0</v>
      </c>
      <c r="Q1360" s="31">
        <v>0</v>
      </c>
      <c r="S1360" s="2" t="s">
        <v>1</v>
      </c>
      <c r="T1360" t="str">
        <f>IF(Tabla2[[#This Row],[SERIE ]]="22SD004C","BODEGA",IF(Tabla2[[#This Row],[SERIE ]]="21DS000T","CASA MATRIZ","SUCURSAL"))</f>
        <v>SUCURSAL</v>
      </c>
    </row>
    <row r="1361" spans="1:20" ht="15.75" hidden="1" thickBot="1" x14ac:dyDescent="0.3">
      <c r="A1361" s="33" t="s">
        <v>8788</v>
      </c>
      <c r="B1361" s="38" t="s">
        <v>10776</v>
      </c>
      <c r="C1361" s="2" t="s">
        <v>1</v>
      </c>
      <c r="D1361" s="2" t="s">
        <v>0</v>
      </c>
      <c r="E1361" s="2" t="s">
        <v>9791</v>
      </c>
      <c r="F1361" s="2" t="s">
        <v>9792</v>
      </c>
      <c r="G1361" s="32">
        <v>3344</v>
      </c>
      <c r="H1361" s="36">
        <v>3344</v>
      </c>
      <c r="I1361" s="37" t="s">
        <v>4961</v>
      </c>
      <c r="J1361" s="31" t="s">
        <v>4962</v>
      </c>
      <c r="K1361" s="2">
        <v>0</v>
      </c>
      <c r="L1361" s="2">
        <v>0</v>
      </c>
      <c r="M1361" s="31">
        <v>325</v>
      </c>
      <c r="N1361" s="2">
        <v>42.25</v>
      </c>
      <c r="O1361" s="2">
        <v>0</v>
      </c>
      <c r="P1361" s="2">
        <v>0</v>
      </c>
      <c r="Q1361" s="31">
        <v>367.25</v>
      </c>
      <c r="S1361" s="2" t="s">
        <v>1</v>
      </c>
      <c r="T1361" t="str">
        <f>IF(Tabla2[[#This Row],[SERIE ]]="22SD004C","BODEGA",IF(Tabla2[[#This Row],[SERIE ]]="21DS000T","CASA MATRIZ","SUCURSAL"))</f>
        <v>SUCURSAL</v>
      </c>
    </row>
    <row r="1362" spans="1:20" ht="15.75" hidden="1" thickBot="1" x14ac:dyDescent="0.3">
      <c r="A1362" s="33" t="s">
        <v>8788</v>
      </c>
      <c r="B1362" s="38" t="s">
        <v>10776</v>
      </c>
      <c r="C1362" s="2" t="s">
        <v>1</v>
      </c>
      <c r="D1362" s="2" t="s">
        <v>0</v>
      </c>
      <c r="E1362" s="2" t="s">
        <v>9791</v>
      </c>
      <c r="F1362" s="2" t="s">
        <v>9792</v>
      </c>
      <c r="G1362" s="32">
        <v>3343</v>
      </c>
      <c r="H1362" s="36">
        <v>3343</v>
      </c>
      <c r="I1362" s="37" t="s">
        <v>33</v>
      </c>
      <c r="J1362" s="31" t="s">
        <v>4989</v>
      </c>
      <c r="K1362" s="2">
        <v>0</v>
      </c>
      <c r="L1362" s="2">
        <v>0</v>
      </c>
      <c r="M1362" s="31">
        <v>110</v>
      </c>
      <c r="N1362" s="2">
        <v>14.3</v>
      </c>
      <c r="O1362" s="2">
        <v>0</v>
      </c>
      <c r="P1362" s="2">
        <v>0</v>
      </c>
      <c r="Q1362" s="31">
        <v>124.3</v>
      </c>
      <c r="S1362" s="2" t="s">
        <v>1</v>
      </c>
      <c r="T1362" t="str">
        <f>IF(Tabla2[[#This Row],[SERIE ]]="22SD004C","BODEGA",IF(Tabla2[[#This Row],[SERIE ]]="21DS000T","CASA MATRIZ","SUCURSAL"))</f>
        <v>SUCURSAL</v>
      </c>
    </row>
    <row r="1363" spans="1:20" ht="15.75" hidden="1" thickBot="1" x14ac:dyDescent="0.3">
      <c r="A1363" s="33" t="s">
        <v>8788</v>
      </c>
      <c r="B1363" s="38" t="s">
        <v>10775</v>
      </c>
      <c r="C1363" s="2" t="s">
        <v>1</v>
      </c>
      <c r="D1363" s="2" t="s">
        <v>0</v>
      </c>
      <c r="E1363" s="2" t="s">
        <v>9791</v>
      </c>
      <c r="F1363" s="2" t="s">
        <v>9792</v>
      </c>
      <c r="G1363" s="32">
        <v>3342</v>
      </c>
      <c r="H1363" s="36">
        <v>3342</v>
      </c>
      <c r="I1363" s="37" t="s">
        <v>1899</v>
      </c>
      <c r="J1363" s="31" t="s">
        <v>1900</v>
      </c>
      <c r="K1363" s="2">
        <v>0</v>
      </c>
      <c r="L1363" s="2">
        <v>0</v>
      </c>
      <c r="M1363" s="31">
        <v>311.95</v>
      </c>
      <c r="N1363" s="2">
        <v>40.5535</v>
      </c>
      <c r="O1363" s="2">
        <v>0</v>
      </c>
      <c r="P1363" s="2">
        <v>0</v>
      </c>
      <c r="Q1363" s="31">
        <v>352.50349999999997</v>
      </c>
      <c r="S1363" s="2" t="s">
        <v>1</v>
      </c>
      <c r="T1363" t="str">
        <f>IF(Tabla2[[#This Row],[SERIE ]]="22SD004C","BODEGA",IF(Tabla2[[#This Row],[SERIE ]]="21DS000T","CASA MATRIZ","SUCURSAL"))</f>
        <v>SUCURSAL</v>
      </c>
    </row>
    <row r="1364" spans="1:20" ht="15.75" hidden="1" thickBot="1" x14ac:dyDescent="0.3">
      <c r="A1364" s="33" t="s">
        <v>8788</v>
      </c>
      <c r="B1364" s="38" t="s">
        <v>10775</v>
      </c>
      <c r="C1364" s="2" t="s">
        <v>1</v>
      </c>
      <c r="D1364" s="2" t="s">
        <v>0</v>
      </c>
      <c r="E1364" s="2" t="s">
        <v>9791</v>
      </c>
      <c r="F1364" s="2" t="s">
        <v>9792</v>
      </c>
      <c r="G1364" s="32">
        <v>3341</v>
      </c>
      <c r="H1364" s="36">
        <v>3341</v>
      </c>
      <c r="I1364" s="37" t="s">
        <v>9809</v>
      </c>
      <c r="J1364" s="31" t="s">
        <v>9810</v>
      </c>
      <c r="K1364" s="2">
        <v>0</v>
      </c>
      <c r="L1364" s="2">
        <v>0</v>
      </c>
      <c r="M1364" s="31">
        <v>90</v>
      </c>
      <c r="N1364" s="2">
        <v>11.700000000000001</v>
      </c>
      <c r="O1364" s="2">
        <v>0</v>
      </c>
      <c r="P1364" s="2">
        <v>0</v>
      </c>
      <c r="Q1364" s="31">
        <v>101.7</v>
      </c>
      <c r="S1364" s="2" t="s">
        <v>1</v>
      </c>
      <c r="T1364" t="str">
        <f>IF(Tabla2[[#This Row],[SERIE ]]="22SD004C","BODEGA",IF(Tabla2[[#This Row],[SERIE ]]="21DS000T","CASA MATRIZ","SUCURSAL"))</f>
        <v>SUCURSAL</v>
      </c>
    </row>
    <row r="1365" spans="1:20" ht="15.75" hidden="1" thickBot="1" x14ac:dyDescent="0.3">
      <c r="A1365" s="33" t="s">
        <v>8788</v>
      </c>
      <c r="B1365" s="38" t="s">
        <v>10775</v>
      </c>
      <c r="C1365" s="2" t="s">
        <v>1</v>
      </c>
      <c r="D1365" s="2" t="s">
        <v>0</v>
      </c>
      <c r="E1365" s="2" t="s">
        <v>9791</v>
      </c>
      <c r="F1365" s="2" t="s">
        <v>9792</v>
      </c>
      <c r="G1365" s="32">
        <v>3340</v>
      </c>
      <c r="H1365" s="36">
        <v>3340</v>
      </c>
      <c r="I1365" s="37"/>
      <c r="J1365" s="31" t="s">
        <v>10809</v>
      </c>
      <c r="K1365" s="2">
        <v>0</v>
      </c>
      <c r="L1365" s="2">
        <v>0</v>
      </c>
      <c r="M1365" s="31">
        <v>8.41</v>
      </c>
      <c r="N1365" s="2">
        <v>1.0933000000000002</v>
      </c>
      <c r="O1365" s="2">
        <v>0</v>
      </c>
      <c r="P1365" s="2">
        <v>0</v>
      </c>
      <c r="Q1365" s="31">
        <v>9.5032999999999994</v>
      </c>
      <c r="R1365" s="2" t="s">
        <v>10808</v>
      </c>
      <c r="S1365" s="2" t="s">
        <v>1</v>
      </c>
      <c r="T1365" t="str">
        <f>IF(Tabla2[[#This Row],[SERIE ]]="22SD004C","BODEGA",IF(Tabla2[[#This Row],[SERIE ]]="21DS000T","CASA MATRIZ","SUCURSAL"))</f>
        <v>SUCURSAL</v>
      </c>
    </row>
    <row r="1366" spans="1:20" ht="15.75" hidden="1" thickBot="1" x14ac:dyDescent="0.3">
      <c r="A1366" s="33" t="s">
        <v>8788</v>
      </c>
      <c r="B1366" s="38" t="s">
        <v>10775</v>
      </c>
      <c r="C1366" s="2" t="s">
        <v>1</v>
      </c>
      <c r="D1366" s="2" t="s">
        <v>0</v>
      </c>
      <c r="E1366" s="2" t="s">
        <v>9791</v>
      </c>
      <c r="F1366" s="2" t="s">
        <v>9792</v>
      </c>
      <c r="G1366" s="32">
        <v>3339</v>
      </c>
      <c r="H1366" s="36">
        <v>3339</v>
      </c>
      <c r="I1366" s="37" t="s">
        <v>9896</v>
      </c>
      <c r="J1366" s="31" t="s">
        <v>9897</v>
      </c>
      <c r="K1366" s="2">
        <v>0</v>
      </c>
      <c r="L1366" s="2">
        <v>0</v>
      </c>
      <c r="M1366" s="31">
        <v>150</v>
      </c>
      <c r="N1366" s="2">
        <v>19.5</v>
      </c>
      <c r="O1366" s="2">
        <v>0</v>
      </c>
      <c r="P1366" s="2">
        <v>0</v>
      </c>
      <c r="Q1366" s="31">
        <v>169.5</v>
      </c>
      <c r="S1366" s="2" t="s">
        <v>1</v>
      </c>
      <c r="T1366" t="str">
        <f>IF(Tabla2[[#This Row],[SERIE ]]="22SD004C","BODEGA",IF(Tabla2[[#This Row],[SERIE ]]="21DS000T","CASA MATRIZ","SUCURSAL"))</f>
        <v>SUCURSAL</v>
      </c>
    </row>
    <row r="1367" spans="1:20" ht="15.75" hidden="1" thickBot="1" x14ac:dyDescent="0.3">
      <c r="A1367" s="33" t="s">
        <v>8788</v>
      </c>
      <c r="B1367" s="38" t="s">
        <v>10775</v>
      </c>
      <c r="C1367" s="2" t="s">
        <v>1</v>
      </c>
      <c r="D1367" s="2" t="s">
        <v>0</v>
      </c>
      <c r="E1367" s="2" t="s">
        <v>9791</v>
      </c>
      <c r="F1367" s="2" t="s">
        <v>9792</v>
      </c>
      <c r="G1367" s="32">
        <v>3338</v>
      </c>
      <c r="H1367" s="36">
        <v>3338</v>
      </c>
      <c r="I1367" s="37" t="s">
        <v>9868</v>
      </c>
      <c r="J1367" s="31" t="s">
        <v>9826</v>
      </c>
      <c r="K1367" s="2">
        <v>0</v>
      </c>
      <c r="L1367" s="2">
        <v>0</v>
      </c>
      <c r="M1367" s="31">
        <v>74.97</v>
      </c>
      <c r="N1367" s="2">
        <v>9.7461000000000002</v>
      </c>
      <c r="O1367" s="2">
        <v>0</v>
      </c>
      <c r="P1367" s="2">
        <v>0</v>
      </c>
      <c r="Q1367" s="31">
        <v>84.716099999999997</v>
      </c>
      <c r="S1367" s="2" t="s">
        <v>1</v>
      </c>
      <c r="T1367" t="str">
        <f>IF(Tabla2[[#This Row],[SERIE ]]="22SD004C","BODEGA",IF(Tabla2[[#This Row],[SERIE ]]="21DS000T","CASA MATRIZ","SUCURSAL"))</f>
        <v>SUCURSAL</v>
      </c>
    </row>
    <row r="1368" spans="1:20" ht="15.75" hidden="1" thickBot="1" x14ac:dyDescent="0.3">
      <c r="A1368" s="33" t="s">
        <v>8788</v>
      </c>
      <c r="B1368" s="38" t="s">
        <v>10775</v>
      </c>
      <c r="C1368" s="2" t="s">
        <v>1</v>
      </c>
      <c r="D1368" s="2" t="s">
        <v>0</v>
      </c>
      <c r="E1368" s="2" t="s">
        <v>9791</v>
      </c>
      <c r="F1368" s="2" t="s">
        <v>9792</v>
      </c>
      <c r="G1368" s="32">
        <v>3337</v>
      </c>
      <c r="H1368" s="36">
        <v>3337</v>
      </c>
      <c r="I1368" s="37" t="s">
        <v>40</v>
      </c>
      <c r="J1368" s="31" t="s">
        <v>2515</v>
      </c>
      <c r="K1368" s="2">
        <v>0</v>
      </c>
      <c r="L1368" s="2">
        <v>0</v>
      </c>
      <c r="M1368" s="31">
        <v>40</v>
      </c>
      <c r="N1368" s="2">
        <v>5.2</v>
      </c>
      <c r="O1368" s="2">
        <v>0</v>
      </c>
      <c r="P1368" s="2">
        <v>0</v>
      </c>
      <c r="Q1368" s="31">
        <v>45.2</v>
      </c>
      <c r="S1368" s="2" t="s">
        <v>1</v>
      </c>
      <c r="T1368" t="str">
        <f>IF(Tabla2[[#This Row],[SERIE ]]="22SD004C","BODEGA",IF(Tabla2[[#This Row],[SERIE ]]="21DS000T","CASA MATRIZ","SUCURSAL"))</f>
        <v>SUCURSAL</v>
      </c>
    </row>
    <row r="1369" spans="1:20" ht="15.75" hidden="1" thickBot="1" x14ac:dyDescent="0.3">
      <c r="A1369" s="33" t="s">
        <v>8788</v>
      </c>
      <c r="B1369" s="38" t="s">
        <v>10775</v>
      </c>
      <c r="C1369" s="2" t="s">
        <v>1</v>
      </c>
      <c r="D1369" s="2" t="s">
        <v>0</v>
      </c>
      <c r="E1369" s="2" t="s">
        <v>9791</v>
      </c>
      <c r="F1369" s="2" t="s">
        <v>9792</v>
      </c>
      <c r="G1369" s="32">
        <v>3336</v>
      </c>
      <c r="H1369" s="36">
        <v>3336</v>
      </c>
      <c r="I1369" s="37" t="s">
        <v>9809</v>
      </c>
      <c r="J1369" s="31" t="s">
        <v>9810</v>
      </c>
      <c r="K1369" s="2">
        <v>0</v>
      </c>
      <c r="L1369" s="2">
        <v>0</v>
      </c>
      <c r="M1369" s="31">
        <v>161.94999999999999</v>
      </c>
      <c r="N1369" s="2">
        <v>21.0535</v>
      </c>
      <c r="O1369" s="2">
        <v>0</v>
      </c>
      <c r="P1369" s="2">
        <v>0</v>
      </c>
      <c r="Q1369" s="31">
        <v>183.00349999999997</v>
      </c>
      <c r="S1369" s="2" t="s">
        <v>1</v>
      </c>
      <c r="T1369" t="str">
        <f>IF(Tabla2[[#This Row],[SERIE ]]="22SD004C","BODEGA",IF(Tabla2[[#This Row],[SERIE ]]="21DS000T","CASA MATRIZ","SUCURSAL"))</f>
        <v>SUCURSAL</v>
      </c>
    </row>
    <row r="1370" spans="1:20" ht="15.75" hidden="1" thickBot="1" x14ac:dyDescent="0.3">
      <c r="A1370" s="33" t="s">
        <v>8788</v>
      </c>
      <c r="B1370" s="38" t="s">
        <v>10775</v>
      </c>
      <c r="C1370" s="2" t="s">
        <v>1</v>
      </c>
      <c r="D1370" s="2" t="s">
        <v>0</v>
      </c>
      <c r="E1370" s="2" t="s">
        <v>9791</v>
      </c>
      <c r="F1370" s="2" t="s">
        <v>9792</v>
      </c>
      <c r="G1370" s="32">
        <v>3335</v>
      </c>
      <c r="H1370" s="36">
        <v>3335</v>
      </c>
      <c r="I1370" s="37" t="s">
        <v>6816</v>
      </c>
      <c r="J1370" s="31" t="s">
        <v>6817</v>
      </c>
      <c r="K1370" s="2">
        <v>0</v>
      </c>
      <c r="L1370" s="2">
        <v>0</v>
      </c>
      <c r="M1370" s="31">
        <v>117.7</v>
      </c>
      <c r="N1370" s="2">
        <v>15.301</v>
      </c>
      <c r="O1370" s="2">
        <v>0</v>
      </c>
      <c r="P1370" s="2">
        <v>0</v>
      </c>
      <c r="Q1370" s="31">
        <v>133.001</v>
      </c>
      <c r="S1370" s="2" t="s">
        <v>1</v>
      </c>
      <c r="T1370" t="str">
        <f>IF(Tabla2[[#This Row],[SERIE ]]="22SD004C","BODEGA",IF(Tabla2[[#This Row],[SERIE ]]="21DS000T","CASA MATRIZ","SUCURSAL"))</f>
        <v>SUCURSAL</v>
      </c>
    </row>
    <row r="1371" spans="1:20" ht="15.75" hidden="1" thickBot="1" x14ac:dyDescent="0.3">
      <c r="A1371" s="33" t="s">
        <v>8788</v>
      </c>
      <c r="B1371" s="38" t="s">
        <v>10775</v>
      </c>
      <c r="C1371" s="2" t="s">
        <v>1</v>
      </c>
      <c r="D1371" s="2" t="s">
        <v>0</v>
      </c>
      <c r="E1371" s="2" t="s">
        <v>9791</v>
      </c>
      <c r="F1371" s="2" t="s">
        <v>9792</v>
      </c>
      <c r="G1371" s="32">
        <v>3334</v>
      </c>
      <c r="H1371" s="36">
        <v>3334</v>
      </c>
      <c r="I1371" s="37" t="s">
        <v>7473</v>
      </c>
      <c r="J1371" s="31" t="s">
        <v>7472</v>
      </c>
      <c r="K1371" s="2">
        <v>0</v>
      </c>
      <c r="L1371" s="2">
        <v>0</v>
      </c>
      <c r="M1371" s="31">
        <v>0</v>
      </c>
      <c r="N1371" s="2">
        <v>0</v>
      </c>
      <c r="O1371" s="2">
        <v>0</v>
      </c>
      <c r="P1371" s="2">
        <v>0</v>
      </c>
      <c r="Q1371" s="31">
        <v>0</v>
      </c>
      <c r="S1371" s="2" t="s">
        <v>1</v>
      </c>
      <c r="T1371" t="str">
        <f>IF(Tabla2[[#This Row],[SERIE ]]="22SD004C","BODEGA",IF(Tabla2[[#This Row],[SERIE ]]="21DS000T","CASA MATRIZ","SUCURSAL"))</f>
        <v>SUCURSAL</v>
      </c>
    </row>
    <row r="1372" spans="1:20" ht="15.75" hidden="1" thickBot="1" x14ac:dyDescent="0.3">
      <c r="A1372" s="33" t="s">
        <v>8788</v>
      </c>
      <c r="B1372" s="38" t="s">
        <v>10775</v>
      </c>
      <c r="C1372" s="2" t="s">
        <v>1</v>
      </c>
      <c r="D1372" s="2" t="s">
        <v>0</v>
      </c>
      <c r="E1372" s="2" t="s">
        <v>9791</v>
      </c>
      <c r="F1372" s="2" t="s">
        <v>9792</v>
      </c>
      <c r="G1372" s="32">
        <v>3333</v>
      </c>
      <c r="H1372" s="36">
        <v>3333</v>
      </c>
      <c r="I1372" s="37" t="s">
        <v>9868</v>
      </c>
      <c r="J1372" s="31" t="s">
        <v>9826</v>
      </c>
      <c r="K1372" s="2">
        <v>0</v>
      </c>
      <c r="L1372" s="2">
        <v>0</v>
      </c>
      <c r="M1372" s="31">
        <v>7.91</v>
      </c>
      <c r="N1372" s="2">
        <v>1.0283</v>
      </c>
      <c r="O1372" s="2">
        <v>0</v>
      </c>
      <c r="P1372" s="2">
        <v>0</v>
      </c>
      <c r="Q1372" s="31">
        <v>8.9382999999999999</v>
      </c>
      <c r="S1372" s="2" t="s">
        <v>1</v>
      </c>
      <c r="T1372" t="str">
        <f>IF(Tabla2[[#This Row],[SERIE ]]="22SD004C","BODEGA",IF(Tabla2[[#This Row],[SERIE ]]="21DS000T","CASA MATRIZ","SUCURSAL"))</f>
        <v>SUCURSAL</v>
      </c>
    </row>
    <row r="1373" spans="1:20" ht="15.75" hidden="1" thickBot="1" x14ac:dyDescent="0.3">
      <c r="A1373" s="33" t="s">
        <v>8788</v>
      </c>
      <c r="B1373" s="38" t="s">
        <v>10775</v>
      </c>
      <c r="C1373" s="2" t="s">
        <v>1</v>
      </c>
      <c r="D1373" s="2" t="s">
        <v>0</v>
      </c>
      <c r="E1373" s="2" t="s">
        <v>9791</v>
      </c>
      <c r="F1373" s="2" t="s">
        <v>9792</v>
      </c>
      <c r="G1373" s="32">
        <v>3332</v>
      </c>
      <c r="H1373" s="36">
        <v>3332</v>
      </c>
      <c r="I1373" s="37" t="s">
        <v>9868</v>
      </c>
      <c r="J1373" s="31" t="s">
        <v>9826</v>
      </c>
      <c r="K1373" s="2">
        <v>0</v>
      </c>
      <c r="L1373" s="2">
        <v>0</v>
      </c>
      <c r="M1373" s="31">
        <v>34.51</v>
      </c>
      <c r="N1373" s="2">
        <v>4.4863</v>
      </c>
      <c r="O1373" s="2">
        <v>0</v>
      </c>
      <c r="P1373" s="2">
        <v>0</v>
      </c>
      <c r="Q1373" s="31">
        <v>38.996299999999998</v>
      </c>
      <c r="S1373" s="2" t="s">
        <v>1</v>
      </c>
      <c r="T1373" t="str">
        <f>IF(Tabla2[[#This Row],[SERIE ]]="22SD004C","BODEGA",IF(Tabla2[[#This Row],[SERIE ]]="21DS000T","CASA MATRIZ","SUCURSAL"))</f>
        <v>SUCURSAL</v>
      </c>
    </row>
    <row r="1374" spans="1:20" ht="15.75" hidden="1" thickBot="1" x14ac:dyDescent="0.3">
      <c r="A1374" s="33" t="s">
        <v>8788</v>
      </c>
      <c r="B1374" s="38" t="s">
        <v>10775</v>
      </c>
      <c r="C1374" s="2" t="s">
        <v>1</v>
      </c>
      <c r="D1374" s="2" t="s">
        <v>0</v>
      </c>
      <c r="E1374" s="2" t="s">
        <v>9791</v>
      </c>
      <c r="F1374" s="2" t="s">
        <v>9792</v>
      </c>
      <c r="G1374" s="32">
        <v>3331</v>
      </c>
      <c r="H1374" s="36">
        <v>3331</v>
      </c>
      <c r="I1374" s="37" t="s">
        <v>7473</v>
      </c>
      <c r="J1374" s="31" t="s">
        <v>7472</v>
      </c>
      <c r="K1374" s="2">
        <v>0</v>
      </c>
      <c r="L1374" s="2">
        <v>0</v>
      </c>
      <c r="M1374" s="31">
        <v>0</v>
      </c>
      <c r="N1374" s="2">
        <v>0</v>
      </c>
      <c r="O1374" s="2">
        <v>0</v>
      </c>
      <c r="P1374" s="2">
        <v>0</v>
      </c>
      <c r="Q1374" s="31">
        <v>0</v>
      </c>
      <c r="S1374" s="2" t="s">
        <v>1</v>
      </c>
      <c r="T1374" t="str">
        <f>IF(Tabla2[[#This Row],[SERIE ]]="22SD004C","BODEGA",IF(Tabla2[[#This Row],[SERIE ]]="21DS000T","CASA MATRIZ","SUCURSAL"))</f>
        <v>SUCURSAL</v>
      </c>
    </row>
    <row r="1375" spans="1:20" ht="15.75" hidden="1" thickBot="1" x14ac:dyDescent="0.3">
      <c r="A1375" s="33" t="s">
        <v>8788</v>
      </c>
      <c r="B1375" s="38" t="s">
        <v>10774</v>
      </c>
      <c r="C1375" s="2" t="s">
        <v>1</v>
      </c>
      <c r="D1375" s="2" t="s">
        <v>0</v>
      </c>
      <c r="E1375" s="2" t="s">
        <v>9791</v>
      </c>
      <c r="F1375" s="2" t="s">
        <v>9792</v>
      </c>
      <c r="G1375" s="32">
        <v>3330</v>
      </c>
      <c r="H1375" s="36">
        <v>3330</v>
      </c>
      <c r="I1375" s="37" t="s">
        <v>6299</v>
      </c>
      <c r="J1375" s="31" t="s">
        <v>6300</v>
      </c>
      <c r="K1375" s="2">
        <v>0</v>
      </c>
      <c r="L1375" s="2">
        <v>0</v>
      </c>
      <c r="M1375" s="31">
        <v>5.31</v>
      </c>
      <c r="N1375" s="2">
        <v>0.69030000000000002</v>
      </c>
      <c r="O1375" s="2">
        <v>0</v>
      </c>
      <c r="P1375" s="2">
        <v>0</v>
      </c>
      <c r="Q1375" s="31">
        <v>6.0002999999999993</v>
      </c>
      <c r="S1375" s="2" t="s">
        <v>1</v>
      </c>
      <c r="T1375" t="str">
        <f>IF(Tabla2[[#This Row],[SERIE ]]="22SD004C","BODEGA",IF(Tabla2[[#This Row],[SERIE ]]="21DS000T","CASA MATRIZ","SUCURSAL"))</f>
        <v>SUCURSAL</v>
      </c>
    </row>
    <row r="1376" spans="1:20" ht="15.75" hidden="1" thickBot="1" x14ac:dyDescent="0.3">
      <c r="A1376" s="33" t="s">
        <v>8788</v>
      </c>
      <c r="B1376" s="38" t="s">
        <v>10774</v>
      </c>
      <c r="C1376" s="2" t="s">
        <v>1</v>
      </c>
      <c r="D1376" s="2" t="s">
        <v>0</v>
      </c>
      <c r="E1376" s="2" t="s">
        <v>9791</v>
      </c>
      <c r="F1376" s="2" t="s">
        <v>9792</v>
      </c>
      <c r="G1376" s="32">
        <v>3329</v>
      </c>
      <c r="H1376" s="36">
        <v>3329</v>
      </c>
      <c r="I1376" s="37" t="s">
        <v>7279</v>
      </c>
      <c r="J1376" s="31" t="s">
        <v>7280</v>
      </c>
      <c r="K1376" s="2">
        <v>0</v>
      </c>
      <c r="L1376" s="2">
        <v>0</v>
      </c>
      <c r="M1376" s="31">
        <v>24</v>
      </c>
      <c r="N1376" s="2">
        <v>3.12</v>
      </c>
      <c r="O1376" s="2">
        <v>0</v>
      </c>
      <c r="P1376" s="2">
        <v>0</v>
      </c>
      <c r="Q1376" s="31">
        <v>27.12</v>
      </c>
      <c r="S1376" s="2" t="s">
        <v>1</v>
      </c>
      <c r="T1376" t="str">
        <f>IF(Tabla2[[#This Row],[SERIE ]]="22SD004C","BODEGA",IF(Tabla2[[#This Row],[SERIE ]]="21DS000T","CASA MATRIZ","SUCURSAL"))</f>
        <v>SUCURSAL</v>
      </c>
    </row>
    <row r="1377" spans="1:20" ht="15.75" hidden="1" thickBot="1" x14ac:dyDescent="0.3">
      <c r="A1377" s="33" t="s">
        <v>8788</v>
      </c>
      <c r="B1377" s="38" t="s">
        <v>10774</v>
      </c>
      <c r="C1377" s="2" t="s">
        <v>1</v>
      </c>
      <c r="D1377" s="2" t="s">
        <v>0</v>
      </c>
      <c r="E1377" s="2" t="s">
        <v>9791</v>
      </c>
      <c r="F1377" s="2" t="s">
        <v>9792</v>
      </c>
      <c r="G1377" s="32">
        <v>3328</v>
      </c>
      <c r="H1377" s="36">
        <v>3328</v>
      </c>
      <c r="I1377" s="37" t="s">
        <v>10806</v>
      </c>
      <c r="J1377" s="31" t="s">
        <v>10807</v>
      </c>
      <c r="K1377" s="2">
        <v>0</v>
      </c>
      <c r="L1377" s="2">
        <v>0</v>
      </c>
      <c r="M1377" s="31">
        <v>7.08</v>
      </c>
      <c r="N1377" s="2">
        <v>0.9204</v>
      </c>
      <c r="O1377" s="2">
        <v>0</v>
      </c>
      <c r="P1377" s="2">
        <v>0</v>
      </c>
      <c r="Q1377" s="31">
        <v>8.0004000000000008</v>
      </c>
      <c r="S1377" s="2" t="s">
        <v>1</v>
      </c>
      <c r="T1377" t="str">
        <f>IF(Tabla2[[#This Row],[SERIE ]]="22SD004C","BODEGA",IF(Tabla2[[#This Row],[SERIE ]]="21DS000T","CASA MATRIZ","SUCURSAL"))</f>
        <v>SUCURSAL</v>
      </c>
    </row>
    <row r="1378" spans="1:20" ht="15.75" hidden="1" thickBot="1" x14ac:dyDescent="0.3">
      <c r="A1378" s="33" t="s">
        <v>8788</v>
      </c>
      <c r="B1378" s="38" t="s">
        <v>10774</v>
      </c>
      <c r="C1378" s="2" t="s">
        <v>1</v>
      </c>
      <c r="D1378" s="2" t="s">
        <v>0</v>
      </c>
      <c r="E1378" s="2" t="s">
        <v>9791</v>
      </c>
      <c r="F1378" s="2" t="s">
        <v>9792</v>
      </c>
      <c r="G1378" s="32">
        <v>3327</v>
      </c>
      <c r="H1378" s="36">
        <v>3327</v>
      </c>
      <c r="I1378" s="37" t="s">
        <v>7473</v>
      </c>
      <c r="J1378" s="31" t="s">
        <v>7472</v>
      </c>
      <c r="K1378" s="2">
        <v>0</v>
      </c>
      <c r="L1378" s="2">
        <v>0</v>
      </c>
      <c r="M1378" s="31">
        <v>0</v>
      </c>
      <c r="N1378" s="2">
        <v>0</v>
      </c>
      <c r="O1378" s="2">
        <v>0</v>
      </c>
      <c r="P1378" s="2">
        <v>0</v>
      </c>
      <c r="Q1378" s="31">
        <v>0</v>
      </c>
      <c r="S1378" s="2" t="s">
        <v>1</v>
      </c>
      <c r="T1378" t="str">
        <f>IF(Tabla2[[#This Row],[SERIE ]]="22SD004C","BODEGA",IF(Tabla2[[#This Row],[SERIE ]]="21DS000T","CASA MATRIZ","SUCURSAL"))</f>
        <v>SUCURSAL</v>
      </c>
    </row>
    <row r="1379" spans="1:20" ht="15.75" hidden="1" thickBot="1" x14ac:dyDescent="0.3">
      <c r="A1379" s="33" t="s">
        <v>8788</v>
      </c>
      <c r="B1379" s="38" t="s">
        <v>10774</v>
      </c>
      <c r="C1379" s="2" t="s">
        <v>1</v>
      </c>
      <c r="D1379" s="2" t="s">
        <v>0</v>
      </c>
      <c r="E1379" s="2" t="s">
        <v>9791</v>
      </c>
      <c r="F1379" s="2" t="s">
        <v>9792</v>
      </c>
      <c r="G1379" s="32">
        <v>3326</v>
      </c>
      <c r="H1379" s="36">
        <v>3326</v>
      </c>
      <c r="I1379" s="37" t="s">
        <v>46</v>
      </c>
      <c r="J1379" s="31" t="s">
        <v>6010</v>
      </c>
      <c r="K1379" s="2">
        <v>0</v>
      </c>
      <c r="L1379" s="2">
        <v>0</v>
      </c>
      <c r="M1379" s="31">
        <v>40</v>
      </c>
      <c r="N1379" s="2">
        <v>5.2</v>
      </c>
      <c r="O1379" s="2">
        <v>0</v>
      </c>
      <c r="P1379" s="2">
        <v>0</v>
      </c>
      <c r="Q1379" s="31">
        <v>45.2</v>
      </c>
      <c r="S1379" s="2" t="s">
        <v>1</v>
      </c>
      <c r="T1379" t="str">
        <f>IF(Tabla2[[#This Row],[SERIE ]]="22SD004C","BODEGA",IF(Tabla2[[#This Row],[SERIE ]]="21DS000T","CASA MATRIZ","SUCURSAL"))</f>
        <v>SUCURSAL</v>
      </c>
    </row>
    <row r="1380" spans="1:20" ht="15.75" hidden="1" thickBot="1" x14ac:dyDescent="0.3">
      <c r="A1380" s="33" t="s">
        <v>8788</v>
      </c>
      <c r="B1380" s="38" t="s">
        <v>10774</v>
      </c>
      <c r="C1380" s="2" t="s">
        <v>1</v>
      </c>
      <c r="D1380" s="2" t="s">
        <v>0</v>
      </c>
      <c r="E1380" s="2" t="s">
        <v>9791</v>
      </c>
      <c r="F1380" s="2" t="s">
        <v>9792</v>
      </c>
      <c r="G1380" s="32">
        <v>3325</v>
      </c>
      <c r="H1380" s="36">
        <v>3325</v>
      </c>
      <c r="I1380" s="37" t="s">
        <v>9809</v>
      </c>
      <c r="J1380" s="31" t="s">
        <v>9810</v>
      </c>
      <c r="K1380" s="2">
        <v>0</v>
      </c>
      <c r="L1380" s="2">
        <v>0</v>
      </c>
      <c r="M1380" s="31">
        <v>60</v>
      </c>
      <c r="N1380" s="2">
        <v>7.8000000000000007</v>
      </c>
      <c r="O1380" s="2">
        <v>0</v>
      </c>
      <c r="P1380" s="2">
        <v>0</v>
      </c>
      <c r="Q1380" s="31">
        <v>67.8</v>
      </c>
      <c r="S1380" s="2" t="s">
        <v>1</v>
      </c>
      <c r="T1380" t="str">
        <f>IF(Tabla2[[#This Row],[SERIE ]]="22SD004C","BODEGA",IF(Tabla2[[#This Row],[SERIE ]]="21DS000T","CASA MATRIZ","SUCURSAL"))</f>
        <v>SUCURSAL</v>
      </c>
    </row>
    <row r="1381" spans="1:20" ht="15.75" hidden="1" thickBot="1" x14ac:dyDescent="0.3">
      <c r="A1381" s="33" t="s">
        <v>8788</v>
      </c>
      <c r="B1381" s="38" t="s">
        <v>10774</v>
      </c>
      <c r="C1381" s="2" t="s">
        <v>1</v>
      </c>
      <c r="D1381" s="2" t="s">
        <v>0</v>
      </c>
      <c r="E1381" s="2" t="s">
        <v>9791</v>
      </c>
      <c r="F1381" s="2" t="s">
        <v>9792</v>
      </c>
      <c r="G1381" s="32">
        <v>3324</v>
      </c>
      <c r="H1381" s="36">
        <v>3324</v>
      </c>
      <c r="I1381" s="37" t="s">
        <v>9809</v>
      </c>
      <c r="J1381" s="31" t="s">
        <v>9810</v>
      </c>
      <c r="K1381" s="2">
        <v>0</v>
      </c>
      <c r="L1381" s="2">
        <v>0</v>
      </c>
      <c r="M1381" s="31">
        <v>260</v>
      </c>
      <c r="N1381" s="2">
        <v>33.800000000000004</v>
      </c>
      <c r="O1381" s="2">
        <v>0</v>
      </c>
      <c r="P1381" s="2">
        <v>0</v>
      </c>
      <c r="Q1381" s="31">
        <v>293.8</v>
      </c>
      <c r="S1381" s="2" t="s">
        <v>1</v>
      </c>
      <c r="T1381" t="str">
        <f>IF(Tabla2[[#This Row],[SERIE ]]="22SD004C","BODEGA",IF(Tabla2[[#This Row],[SERIE ]]="21DS000T","CASA MATRIZ","SUCURSAL"))</f>
        <v>SUCURSAL</v>
      </c>
    </row>
    <row r="1382" spans="1:20" ht="15.75" hidden="1" thickBot="1" x14ac:dyDescent="0.3">
      <c r="A1382" s="33" t="s">
        <v>8788</v>
      </c>
      <c r="B1382" s="38" t="s">
        <v>10774</v>
      </c>
      <c r="C1382" s="2" t="s">
        <v>1</v>
      </c>
      <c r="D1382" s="2" t="s">
        <v>0</v>
      </c>
      <c r="E1382" s="2" t="s">
        <v>9791</v>
      </c>
      <c r="F1382" s="2" t="s">
        <v>9792</v>
      </c>
      <c r="G1382" s="32">
        <v>3323</v>
      </c>
      <c r="H1382" s="36">
        <v>3323</v>
      </c>
      <c r="I1382" s="37" t="s">
        <v>46</v>
      </c>
      <c r="J1382" s="31" t="s">
        <v>6010</v>
      </c>
      <c r="K1382" s="2">
        <v>0</v>
      </c>
      <c r="L1382" s="2">
        <v>0</v>
      </c>
      <c r="M1382" s="31">
        <v>81</v>
      </c>
      <c r="N1382" s="2">
        <v>10.530000000000001</v>
      </c>
      <c r="O1382" s="2">
        <v>0</v>
      </c>
      <c r="P1382" s="2">
        <v>0</v>
      </c>
      <c r="Q1382" s="31">
        <v>91.53</v>
      </c>
      <c r="S1382" s="2" t="s">
        <v>1</v>
      </c>
      <c r="T1382" t="str">
        <f>IF(Tabla2[[#This Row],[SERIE ]]="22SD004C","BODEGA",IF(Tabla2[[#This Row],[SERIE ]]="21DS000T","CASA MATRIZ","SUCURSAL"))</f>
        <v>SUCURSAL</v>
      </c>
    </row>
    <row r="1383" spans="1:20" ht="15.75" hidden="1" thickBot="1" x14ac:dyDescent="0.3">
      <c r="A1383" s="33" t="s">
        <v>8788</v>
      </c>
      <c r="B1383" s="38" t="s">
        <v>10774</v>
      </c>
      <c r="C1383" s="2" t="s">
        <v>1</v>
      </c>
      <c r="D1383" s="2" t="s">
        <v>0</v>
      </c>
      <c r="E1383" s="2" t="s">
        <v>9791</v>
      </c>
      <c r="F1383" s="2" t="s">
        <v>9792</v>
      </c>
      <c r="G1383" s="32">
        <v>3322</v>
      </c>
      <c r="H1383" s="36">
        <v>3322</v>
      </c>
      <c r="I1383" s="37" t="s">
        <v>46</v>
      </c>
      <c r="J1383" s="31" t="s">
        <v>6010</v>
      </c>
      <c r="K1383" s="2">
        <v>0</v>
      </c>
      <c r="L1383" s="2">
        <v>0</v>
      </c>
      <c r="M1383" s="31">
        <v>60</v>
      </c>
      <c r="N1383" s="2">
        <v>7.8000000000000007</v>
      </c>
      <c r="O1383" s="2">
        <v>0</v>
      </c>
      <c r="P1383" s="2">
        <v>0</v>
      </c>
      <c r="Q1383" s="31">
        <v>67.8</v>
      </c>
      <c r="S1383" s="2" t="s">
        <v>1</v>
      </c>
      <c r="T1383" t="str">
        <f>IF(Tabla2[[#This Row],[SERIE ]]="22SD004C","BODEGA",IF(Tabla2[[#This Row],[SERIE ]]="21DS000T","CASA MATRIZ","SUCURSAL"))</f>
        <v>SUCURSAL</v>
      </c>
    </row>
    <row r="1384" spans="1:20" ht="15.75" hidden="1" thickBot="1" x14ac:dyDescent="0.3">
      <c r="A1384" s="33" t="s">
        <v>8788</v>
      </c>
      <c r="B1384" s="38" t="s">
        <v>10774</v>
      </c>
      <c r="C1384" s="2" t="s">
        <v>1</v>
      </c>
      <c r="D1384" s="2" t="s">
        <v>0</v>
      </c>
      <c r="E1384" s="2" t="s">
        <v>9791</v>
      </c>
      <c r="F1384" s="2" t="s">
        <v>9792</v>
      </c>
      <c r="G1384" s="32">
        <v>3321</v>
      </c>
      <c r="H1384" s="36">
        <v>3321</v>
      </c>
      <c r="I1384" s="37" t="s">
        <v>46</v>
      </c>
      <c r="J1384" s="31" t="s">
        <v>6010</v>
      </c>
      <c r="K1384" s="2">
        <v>0</v>
      </c>
      <c r="L1384" s="2">
        <v>0</v>
      </c>
      <c r="M1384" s="31">
        <v>65</v>
      </c>
      <c r="N1384" s="2">
        <v>8.4500000000000011</v>
      </c>
      <c r="O1384" s="2">
        <v>0</v>
      </c>
      <c r="P1384" s="2">
        <v>0</v>
      </c>
      <c r="Q1384" s="31">
        <v>73.45</v>
      </c>
      <c r="S1384" s="2" t="s">
        <v>1</v>
      </c>
      <c r="T1384" t="str">
        <f>IF(Tabla2[[#This Row],[SERIE ]]="22SD004C","BODEGA",IF(Tabla2[[#This Row],[SERIE ]]="21DS000T","CASA MATRIZ","SUCURSAL"))</f>
        <v>SUCURSAL</v>
      </c>
    </row>
    <row r="1385" spans="1:20" ht="15.75" hidden="1" thickBot="1" x14ac:dyDescent="0.3">
      <c r="A1385" s="33" t="s">
        <v>8788</v>
      </c>
      <c r="B1385" s="38" t="s">
        <v>10774</v>
      </c>
      <c r="C1385" s="2" t="s">
        <v>1</v>
      </c>
      <c r="D1385" s="2" t="s">
        <v>0</v>
      </c>
      <c r="E1385" s="2" t="s">
        <v>9791</v>
      </c>
      <c r="F1385" s="2" t="s">
        <v>9792</v>
      </c>
      <c r="G1385" s="32">
        <v>3320</v>
      </c>
      <c r="H1385" s="36">
        <v>3320</v>
      </c>
      <c r="I1385" s="37" t="s">
        <v>46</v>
      </c>
      <c r="J1385" s="31" t="s">
        <v>6010</v>
      </c>
      <c r="K1385" s="2">
        <v>0</v>
      </c>
      <c r="L1385" s="2">
        <v>0</v>
      </c>
      <c r="M1385" s="31">
        <v>80</v>
      </c>
      <c r="N1385" s="2">
        <v>10.4</v>
      </c>
      <c r="O1385" s="2">
        <v>0</v>
      </c>
      <c r="P1385" s="2">
        <v>0</v>
      </c>
      <c r="Q1385" s="31">
        <v>90.4</v>
      </c>
      <c r="S1385" s="2" t="s">
        <v>1</v>
      </c>
      <c r="T1385" t="str">
        <f>IF(Tabla2[[#This Row],[SERIE ]]="22SD004C","BODEGA",IF(Tabla2[[#This Row],[SERIE ]]="21DS000T","CASA MATRIZ","SUCURSAL"))</f>
        <v>SUCURSAL</v>
      </c>
    </row>
    <row r="1386" spans="1:20" ht="15.75" hidden="1" thickBot="1" x14ac:dyDescent="0.3">
      <c r="A1386" s="33" t="s">
        <v>8788</v>
      </c>
      <c r="B1386" s="38" t="s">
        <v>10774</v>
      </c>
      <c r="C1386" s="2" t="s">
        <v>1</v>
      </c>
      <c r="D1386" s="2" t="s">
        <v>0</v>
      </c>
      <c r="E1386" s="2" t="s">
        <v>9791</v>
      </c>
      <c r="F1386" s="2" t="s">
        <v>9792</v>
      </c>
      <c r="G1386" s="32">
        <v>3319</v>
      </c>
      <c r="H1386" s="36">
        <v>3319</v>
      </c>
      <c r="I1386" s="37" t="s">
        <v>46</v>
      </c>
      <c r="J1386" s="31" t="s">
        <v>6010</v>
      </c>
      <c r="K1386" s="2">
        <v>0</v>
      </c>
      <c r="L1386" s="2">
        <v>0</v>
      </c>
      <c r="M1386" s="31">
        <v>120</v>
      </c>
      <c r="N1386" s="2">
        <v>15.600000000000001</v>
      </c>
      <c r="O1386" s="2">
        <v>0</v>
      </c>
      <c r="P1386" s="2">
        <v>0</v>
      </c>
      <c r="Q1386" s="31">
        <v>135.6</v>
      </c>
      <c r="S1386" s="2" t="s">
        <v>1</v>
      </c>
      <c r="T1386" t="str">
        <f>IF(Tabla2[[#This Row],[SERIE ]]="22SD004C","BODEGA",IF(Tabla2[[#This Row],[SERIE ]]="21DS000T","CASA MATRIZ","SUCURSAL"))</f>
        <v>SUCURSAL</v>
      </c>
    </row>
    <row r="1387" spans="1:20" ht="15.75" hidden="1" thickBot="1" x14ac:dyDescent="0.3">
      <c r="A1387" s="33" t="s">
        <v>8788</v>
      </c>
      <c r="B1387" s="38" t="s">
        <v>10774</v>
      </c>
      <c r="C1387" s="2" t="s">
        <v>1</v>
      </c>
      <c r="D1387" s="2" t="s">
        <v>0</v>
      </c>
      <c r="E1387" s="2" t="s">
        <v>9791</v>
      </c>
      <c r="F1387" s="2" t="s">
        <v>9792</v>
      </c>
      <c r="G1387" s="32">
        <v>3318</v>
      </c>
      <c r="H1387" s="36">
        <v>3318</v>
      </c>
      <c r="I1387" s="37" t="s">
        <v>46</v>
      </c>
      <c r="J1387" s="31" t="s">
        <v>6010</v>
      </c>
      <c r="K1387" s="2">
        <v>0</v>
      </c>
      <c r="L1387" s="2">
        <v>0</v>
      </c>
      <c r="M1387" s="31">
        <v>60</v>
      </c>
      <c r="N1387" s="2">
        <v>7.8000000000000007</v>
      </c>
      <c r="O1387" s="2">
        <v>0</v>
      </c>
      <c r="P1387" s="2">
        <v>0</v>
      </c>
      <c r="Q1387" s="31">
        <v>67.8</v>
      </c>
      <c r="S1387" s="2" t="s">
        <v>1</v>
      </c>
      <c r="T1387" t="str">
        <f>IF(Tabla2[[#This Row],[SERIE ]]="22SD004C","BODEGA",IF(Tabla2[[#This Row],[SERIE ]]="21DS000T","CASA MATRIZ","SUCURSAL"))</f>
        <v>SUCURSAL</v>
      </c>
    </row>
    <row r="1388" spans="1:20" ht="15.75" hidden="1" thickBot="1" x14ac:dyDescent="0.3">
      <c r="A1388" s="33" t="s">
        <v>8788</v>
      </c>
      <c r="B1388" s="38" t="s">
        <v>10774</v>
      </c>
      <c r="C1388" s="2" t="s">
        <v>1</v>
      </c>
      <c r="D1388" s="2" t="s">
        <v>0</v>
      </c>
      <c r="E1388" s="2" t="s">
        <v>9791</v>
      </c>
      <c r="F1388" s="2" t="s">
        <v>9792</v>
      </c>
      <c r="G1388" s="32">
        <v>3317</v>
      </c>
      <c r="H1388" s="36">
        <v>3317</v>
      </c>
      <c r="I1388" s="37" t="s">
        <v>6816</v>
      </c>
      <c r="J1388" s="31" t="s">
        <v>6817</v>
      </c>
      <c r="K1388" s="2">
        <v>0</v>
      </c>
      <c r="L1388" s="2">
        <v>0</v>
      </c>
      <c r="M1388" s="31">
        <v>15.5</v>
      </c>
      <c r="N1388" s="2">
        <v>2.0150000000000001</v>
      </c>
      <c r="O1388" s="2">
        <v>0</v>
      </c>
      <c r="P1388" s="2">
        <v>0</v>
      </c>
      <c r="Q1388" s="31">
        <v>17.515000000000001</v>
      </c>
      <c r="S1388" s="2" t="s">
        <v>1</v>
      </c>
      <c r="T1388" t="str">
        <f>IF(Tabla2[[#This Row],[SERIE ]]="22SD004C","BODEGA",IF(Tabla2[[#This Row],[SERIE ]]="21DS000T","CASA MATRIZ","SUCURSAL"))</f>
        <v>SUCURSAL</v>
      </c>
    </row>
    <row r="1389" spans="1:20" ht="15.75" hidden="1" thickBot="1" x14ac:dyDescent="0.3">
      <c r="A1389" s="33" t="s">
        <v>8788</v>
      </c>
      <c r="B1389" s="38" t="s">
        <v>10773</v>
      </c>
      <c r="C1389" s="2" t="s">
        <v>1</v>
      </c>
      <c r="D1389" s="2" t="s">
        <v>0</v>
      </c>
      <c r="E1389" s="2" t="s">
        <v>9791</v>
      </c>
      <c r="F1389" s="2" t="s">
        <v>9792</v>
      </c>
      <c r="G1389" s="32">
        <v>3316</v>
      </c>
      <c r="H1389" s="36">
        <v>3316</v>
      </c>
      <c r="I1389" s="37" t="s">
        <v>6299</v>
      </c>
      <c r="J1389" s="31" t="s">
        <v>6300</v>
      </c>
      <c r="K1389" s="2">
        <v>0</v>
      </c>
      <c r="L1389" s="2">
        <v>0</v>
      </c>
      <c r="M1389" s="31">
        <v>6.19</v>
      </c>
      <c r="N1389" s="2">
        <v>0.80470000000000008</v>
      </c>
      <c r="O1389" s="2">
        <v>0</v>
      </c>
      <c r="P1389" s="2">
        <v>0</v>
      </c>
      <c r="Q1389" s="31">
        <v>6.9947000000000008</v>
      </c>
      <c r="S1389" s="2" t="s">
        <v>1</v>
      </c>
      <c r="T1389" t="str">
        <f>IF(Tabla2[[#This Row],[SERIE ]]="22SD004C","BODEGA",IF(Tabla2[[#This Row],[SERIE ]]="21DS000T","CASA MATRIZ","SUCURSAL"))</f>
        <v>SUCURSAL</v>
      </c>
    </row>
    <row r="1390" spans="1:20" ht="15.75" hidden="1" thickBot="1" x14ac:dyDescent="0.3">
      <c r="A1390" s="33" t="s">
        <v>8788</v>
      </c>
      <c r="B1390" s="38" t="s">
        <v>10773</v>
      </c>
      <c r="C1390" s="2" t="s">
        <v>1</v>
      </c>
      <c r="D1390" s="2" t="s">
        <v>0</v>
      </c>
      <c r="E1390" s="2" t="s">
        <v>9791</v>
      </c>
      <c r="F1390" s="2" t="s">
        <v>9792</v>
      </c>
      <c r="G1390" s="32">
        <v>3315</v>
      </c>
      <c r="H1390" s="36">
        <v>3315</v>
      </c>
      <c r="I1390" s="37" t="s">
        <v>9856</v>
      </c>
      <c r="J1390" s="31" t="s">
        <v>9857</v>
      </c>
      <c r="K1390" s="2">
        <v>0</v>
      </c>
      <c r="L1390" s="2">
        <v>0</v>
      </c>
      <c r="M1390" s="31">
        <v>312.5</v>
      </c>
      <c r="N1390" s="2">
        <v>40.625</v>
      </c>
      <c r="O1390" s="2">
        <v>0</v>
      </c>
      <c r="P1390" s="2">
        <v>0</v>
      </c>
      <c r="Q1390" s="31">
        <v>353.125</v>
      </c>
      <c r="S1390" s="2" t="s">
        <v>1</v>
      </c>
      <c r="T1390" t="str">
        <f>IF(Tabla2[[#This Row],[SERIE ]]="22SD004C","BODEGA",IF(Tabla2[[#This Row],[SERIE ]]="21DS000T","CASA MATRIZ","SUCURSAL"))</f>
        <v>SUCURSAL</v>
      </c>
    </row>
    <row r="1391" spans="1:20" ht="15.75" hidden="1" thickBot="1" x14ac:dyDescent="0.3">
      <c r="A1391" s="33" t="s">
        <v>8788</v>
      </c>
      <c r="B1391" s="38" t="s">
        <v>10773</v>
      </c>
      <c r="C1391" s="2" t="s">
        <v>1</v>
      </c>
      <c r="D1391" s="2" t="s">
        <v>0</v>
      </c>
      <c r="E1391" s="2" t="s">
        <v>9791</v>
      </c>
      <c r="F1391" s="2" t="s">
        <v>9792</v>
      </c>
      <c r="G1391" s="32">
        <v>3314</v>
      </c>
      <c r="H1391" s="36">
        <v>3314</v>
      </c>
      <c r="I1391" s="37" t="s">
        <v>10099</v>
      </c>
      <c r="J1391" s="31" t="s">
        <v>10100</v>
      </c>
      <c r="K1391" s="2">
        <v>0</v>
      </c>
      <c r="L1391" s="2">
        <v>0</v>
      </c>
      <c r="M1391" s="31">
        <v>6</v>
      </c>
      <c r="N1391" s="2">
        <v>0.78</v>
      </c>
      <c r="O1391" s="2">
        <v>0</v>
      </c>
      <c r="P1391" s="2">
        <v>0</v>
      </c>
      <c r="Q1391" s="31">
        <v>6.78</v>
      </c>
      <c r="S1391" s="2" t="s">
        <v>1</v>
      </c>
      <c r="T1391" t="str">
        <f>IF(Tabla2[[#This Row],[SERIE ]]="22SD004C","BODEGA",IF(Tabla2[[#This Row],[SERIE ]]="21DS000T","CASA MATRIZ","SUCURSAL"))</f>
        <v>SUCURSAL</v>
      </c>
    </row>
    <row r="1392" spans="1:20" ht="15.75" hidden="1" thickBot="1" x14ac:dyDescent="0.3">
      <c r="A1392" s="33" t="s">
        <v>8788</v>
      </c>
      <c r="B1392" s="38" t="s">
        <v>10773</v>
      </c>
      <c r="C1392" s="2" t="s">
        <v>1</v>
      </c>
      <c r="D1392" s="2" t="s">
        <v>0</v>
      </c>
      <c r="E1392" s="2" t="s">
        <v>9791</v>
      </c>
      <c r="F1392" s="2" t="s">
        <v>9792</v>
      </c>
      <c r="G1392" s="32">
        <v>3313</v>
      </c>
      <c r="H1392" s="36">
        <v>3313</v>
      </c>
      <c r="I1392" s="37"/>
      <c r="J1392" s="31" t="s">
        <v>9817</v>
      </c>
      <c r="K1392" s="2">
        <v>0</v>
      </c>
      <c r="L1392" s="2">
        <v>0</v>
      </c>
      <c r="M1392" s="31">
        <v>60</v>
      </c>
      <c r="N1392" s="2">
        <v>7.8000000000000007</v>
      </c>
      <c r="O1392" s="2">
        <v>0</v>
      </c>
      <c r="P1392" s="2">
        <v>0</v>
      </c>
      <c r="Q1392" s="31">
        <v>67.8</v>
      </c>
      <c r="R1392" s="2" t="s">
        <v>9816</v>
      </c>
      <c r="S1392" s="2" t="s">
        <v>1</v>
      </c>
      <c r="T1392" t="str">
        <f>IF(Tabla2[[#This Row],[SERIE ]]="22SD004C","BODEGA",IF(Tabla2[[#This Row],[SERIE ]]="21DS000T","CASA MATRIZ","SUCURSAL"))</f>
        <v>SUCURSAL</v>
      </c>
    </row>
    <row r="1393" spans="1:20" ht="15.75" hidden="1" thickBot="1" x14ac:dyDescent="0.3">
      <c r="A1393" s="33" t="s">
        <v>8788</v>
      </c>
      <c r="B1393" s="38" t="s">
        <v>10773</v>
      </c>
      <c r="C1393" s="2" t="s">
        <v>1</v>
      </c>
      <c r="D1393" s="2" t="s">
        <v>0</v>
      </c>
      <c r="E1393" s="2" t="s">
        <v>9791</v>
      </c>
      <c r="F1393" s="2" t="s">
        <v>9792</v>
      </c>
      <c r="G1393" s="32">
        <v>3312</v>
      </c>
      <c r="H1393" s="36">
        <v>3312</v>
      </c>
      <c r="I1393" s="37" t="s">
        <v>9809</v>
      </c>
      <c r="J1393" s="31" t="s">
        <v>9810</v>
      </c>
      <c r="K1393" s="2">
        <v>0</v>
      </c>
      <c r="L1393" s="2">
        <v>0</v>
      </c>
      <c r="M1393" s="31">
        <v>96</v>
      </c>
      <c r="N1393" s="2">
        <v>12.48</v>
      </c>
      <c r="O1393" s="2">
        <v>0</v>
      </c>
      <c r="P1393" s="2">
        <v>0</v>
      </c>
      <c r="Q1393" s="31">
        <v>108.48</v>
      </c>
      <c r="S1393" s="2" t="s">
        <v>1</v>
      </c>
      <c r="T1393" t="str">
        <f>IF(Tabla2[[#This Row],[SERIE ]]="22SD004C","BODEGA",IF(Tabla2[[#This Row],[SERIE ]]="21DS000T","CASA MATRIZ","SUCURSAL"))</f>
        <v>SUCURSAL</v>
      </c>
    </row>
    <row r="1394" spans="1:20" ht="15.75" hidden="1" thickBot="1" x14ac:dyDescent="0.3">
      <c r="A1394" s="33" t="s">
        <v>8788</v>
      </c>
      <c r="B1394" s="38" t="s">
        <v>10773</v>
      </c>
      <c r="C1394" s="2" t="s">
        <v>1</v>
      </c>
      <c r="D1394" s="2" t="s">
        <v>0</v>
      </c>
      <c r="E1394" s="2" t="s">
        <v>9791</v>
      </c>
      <c r="F1394" s="2" t="s">
        <v>9792</v>
      </c>
      <c r="G1394" s="32">
        <v>3311</v>
      </c>
      <c r="H1394" s="36">
        <v>3311</v>
      </c>
      <c r="I1394" s="37" t="s">
        <v>10062</v>
      </c>
      <c r="J1394" s="31" t="s">
        <v>10063</v>
      </c>
      <c r="K1394" s="2">
        <v>0</v>
      </c>
      <c r="L1394" s="2">
        <v>0</v>
      </c>
      <c r="M1394" s="31">
        <v>39.82</v>
      </c>
      <c r="N1394" s="2">
        <v>5.1766000000000005</v>
      </c>
      <c r="O1394" s="2">
        <v>0</v>
      </c>
      <c r="P1394" s="2">
        <v>0</v>
      </c>
      <c r="Q1394" s="31">
        <v>44.996600000000001</v>
      </c>
      <c r="S1394" s="2" t="s">
        <v>1</v>
      </c>
      <c r="T1394" t="str">
        <f>IF(Tabla2[[#This Row],[SERIE ]]="22SD004C","BODEGA",IF(Tabla2[[#This Row],[SERIE ]]="21DS000T","CASA MATRIZ","SUCURSAL"))</f>
        <v>SUCURSAL</v>
      </c>
    </row>
    <row r="1395" spans="1:20" ht="15.75" hidden="1" thickBot="1" x14ac:dyDescent="0.3">
      <c r="A1395" s="33" t="s">
        <v>8788</v>
      </c>
      <c r="B1395" s="38" t="s">
        <v>10772</v>
      </c>
      <c r="C1395" s="2" t="s">
        <v>1</v>
      </c>
      <c r="D1395" s="2" t="s">
        <v>0</v>
      </c>
      <c r="E1395" s="2" t="s">
        <v>9791</v>
      </c>
      <c r="F1395" s="2" t="s">
        <v>9792</v>
      </c>
      <c r="G1395" s="32">
        <v>3310</v>
      </c>
      <c r="H1395" s="36">
        <v>3310</v>
      </c>
      <c r="I1395" s="37" t="s">
        <v>9200</v>
      </c>
      <c r="J1395" s="31" t="s">
        <v>9201</v>
      </c>
      <c r="K1395" s="2">
        <v>0</v>
      </c>
      <c r="L1395" s="2">
        <v>0</v>
      </c>
      <c r="M1395" s="31">
        <v>20.350000000000001</v>
      </c>
      <c r="N1395" s="2">
        <v>2.6455000000000002</v>
      </c>
      <c r="O1395" s="2">
        <v>0</v>
      </c>
      <c r="P1395" s="2">
        <v>0</v>
      </c>
      <c r="Q1395" s="31">
        <v>22.9955</v>
      </c>
      <c r="S1395" s="2" t="s">
        <v>1</v>
      </c>
      <c r="T1395" t="str">
        <f>IF(Tabla2[[#This Row],[SERIE ]]="22SD004C","BODEGA",IF(Tabla2[[#This Row],[SERIE ]]="21DS000T","CASA MATRIZ","SUCURSAL"))</f>
        <v>SUCURSAL</v>
      </c>
    </row>
    <row r="1396" spans="1:20" ht="15.75" hidden="1" thickBot="1" x14ac:dyDescent="0.3">
      <c r="A1396" s="33" t="s">
        <v>8788</v>
      </c>
      <c r="B1396" s="38" t="s">
        <v>10772</v>
      </c>
      <c r="C1396" s="2" t="s">
        <v>1</v>
      </c>
      <c r="D1396" s="2" t="s">
        <v>0</v>
      </c>
      <c r="E1396" s="2" t="s">
        <v>9791</v>
      </c>
      <c r="F1396" s="2" t="s">
        <v>9792</v>
      </c>
      <c r="G1396" s="32">
        <v>3309</v>
      </c>
      <c r="H1396" s="36">
        <v>3309</v>
      </c>
      <c r="I1396" s="37" t="s">
        <v>5768</v>
      </c>
      <c r="J1396" s="31" t="s">
        <v>5769</v>
      </c>
      <c r="K1396" s="2">
        <v>0</v>
      </c>
      <c r="L1396" s="2">
        <v>0</v>
      </c>
      <c r="M1396" s="31">
        <v>3.1</v>
      </c>
      <c r="N1396" s="2">
        <v>0.40300000000000002</v>
      </c>
      <c r="O1396" s="2">
        <v>0</v>
      </c>
      <c r="P1396" s="2">
        <v>0</v>
      </c>
      <c r="Q1396" s="31">
        <v>3.5030000000000001</v>
      </c>
      <c r="S1396" s="2" t="s">
        <v>1</v>
      </c>
      <c r="T1396" t="str">
        <f>IF(Tabla2[[#This Row],[SERIE ]]="22SD004C","BODEGA",IF(Tabla2[[#This Row],[SERIE ]]="21DS000T","CASA MATRIZ","SUCURSAL"))</f>
        <v>SUCURSAL</v>
      </c>
    </row>
    <row r="1397" spans="1:20" ht="15.75" hidden="1" thickBot="1" x14ac:dyDescent="0.3">
      <c r="A1397" s="33" t="s">
        <v>8788</v>
      </c>
      <c r="B1397" s="38" t="s">
        <v>10772</v>
      </c>
      <c r="C1397" s="2" t="s">
        <v>1</v>
      </c>
      <c r="D1397" s="2" t="s">
        <v>0</v>
      </c>
      <c r="E1397" s="2" t="s">
        <v>9791</v>
      </c>
      <c r="F1397" s="2" t="s">
        <v>9792</v>
      </c>
      <c r="G1397" s="32">
        <v>3308</v>
      </c>
      <c r="H1397" s="36">
        <v>3308</v>
      </c>
      <c r="I1397" s="37" t="s">
        <v>9809</v>
      </c>
      <c r="J1397" s="31" t="s">
        <v>9810</v>
      </c>
      <c r="K1397" s="2">
        <v>0</v>
      </c>
      <c r="L1397" s="2">
        <v>0</v>
      </c>
      <c r="M1397" s="31">
        <v>32.74</v>
      </c>
      <c r="N1397" s="2">
        <v>4.2562000000000006</v>
      </c>
      <c r="O1397" s="2">
        <v>0</v>
      </c>
      <c r="P1397" s="2">
        <v>0</v>
      </c>
      <c r="Q1397" s="31">
        <v>36.996200000000002</v>
      </c>
      <c r="S1397" s="2" t="s">
        <v>1</v>
      </c>
      <c r="T1397" t="str">
        <f>IF(Tabla2[[#This Row],[SERIE ]]="22SD004C","BODEGA",IF(Tabla2[[#This Row],[SERIE ]]="21DS000T","CASA MATRIZ","SUCURSAL"))</f>
        <v>SUCURSAL</v>
      </c>
    </row>
    <row r="1398" spans="1:20" ht="15.75" hidden="1" thickBot="1" x14ac:dyDescent="0.3">
      <c r="A1398" s="33" t="s">
        <v>8788</v>
      </c>
      <c r="B1398" s="38" t="s">
        <v>10772</v>
      </c>
      <c r="C1398" s="2" t="s">
        <v>1</v>
      </c>
      <c r="D1398" s="2" t="s">
        <v>0</v>
      </c>
      <c r="E1398" s="2" t="s">
        <v>9791</v>
      </c>
      <c r="F1398" s="2" t="s">
        <v>9792</v>
      </c>
      <c r="G1398" s="32">
        <v>3307</v>
      </c>
      <c r="H1398" s="36">
        <v>3307</v>
      </c>
      <c r="I1398" s="37" t="s">
        <v>10056</v>
      </c>
      <c r="J1398" s="31" t="s">
        <v>10057</v>
      </c>
      <c r="K1398" s="2">
        <v>0</v>
      </c>
      <c r="L1398" s="2">
        <v>0</v>
      </c>
      <c r="M1398" s="31">
        <v>11.73</v>
      </c>
      <c r="N1398" s="2">
        <v>1.5249000000000001</v>
      </c>
      <c r="O1398" s="2">
        <v>0</v>
      </c>
      <c r="P1398" s="2">
        <v>0</v>
      </c>
      <c r="Q1398" s="31">
        <v>13.254900000000001</v>
      </c>
      <c r="S1398" s="2" t="s">
        <v>1</v>
      </c>
      <c r="T1398" t="str">
        <f>IF(Tabla2[[#This Row],[SERIE ]]="22SD004C","BODEGA",IF(Tabla2[[#This Row],[SERIE ]]="21DS000T","CASA MATRIZ","SUCURSAL"))</f>
        <v>SUCURSAL</v>
      </c>
    </row>
    <row r="1399" spans="1:20" ht="15.75" hidden="1" thickBot="1" x14ac:dyDescent="0.3">
      <c r="A1399" s="33" t="s">
        <v>8788</v>
      </c>
      <c r="B1399" s="38" t="s">
        <v>10772</v>
      </c>
      <c r="C1399" s="2" t="s">
        <v>1</v>
      </c>
      <c r="D1399" s="2" t="s">
        <v>0</v>
      </c>
      <c r="E1399" s="2" t="s">
        <v>9791</v>
      </c>
      <c r="F1399" s="2" t="s">
        <v>9792</v>
      </c>
      <c r="G1399" s="32">
        <v>3306</v>
      </c>
      <c r="H1399" s="36">
        <v>3306</v>
      </c>
      <c r="I1399" s="37" t="s">
        <v>9918</v>
      </c>
      <c r="J1399" s="31" t="s">
        <v>9919</v>
      </c>
      <c r="K1399" s="2">
        <v>0</v>
      </c>
      <c r="L1399" s="2">
        <v>0</v>
      </c>
      <c r="M1399" s="31">
        <v>35</v>
      </c>
      <c r="N1399" s="2">
        <v>4.55</v>
      </c>
      <c r="O1399" s="2">
        <v>0</v>
      </c>
      <c r="P1399" s="2">
        <v>0</v>
      </c>
      <c r="Q1399" s="31">
        <v>39.549999999999997</v>
      </c>
      <c r="S1399" s="2" t="s">
        <v>1</v>
      </c>
      <c r="T1399" t="str">
        <f>IF(Tabla2[[#This Row],[SERIE ]]="22SD004C","BODEGA",IF(Tabla2[[#This Row],[SERIE ]]="21DS000T","CASA MATRIZ","SUCURSAL"))</f>
        <v>SUCURSAL</v>
      </c>
    </row>
    <row r="1400" spans="1:20" ht="15.75" hidden="1" thickBot="1" x14ac:dyDescent="0.3">
      <c r="A1400" s="33" t="s">
        <v>8788</v>
      </c>
      <c r="B1400" s="38" t="s">
        <v>10772</v>
      </c>
      <c r="C1400" s="2" t="s">
        <v>1</v>
      </c>
      <c r="D1400" s="2" t="s">
        <v>0</v>
      </c>
      <c r="E1400" s="2" t="s">
        <v>9791</v>
      </c>
      <c r="F1400" s="2" t="s">
        <v>9792</v>
      </c>
      <c r="G1400" s="32">
        <v>3305</v>
      </c>
      <c r="H1400" s="36">
        <v>3305</v>
      </c>
      <c r="I1400" s="37" t="s">
        <v>47</v>
      </c>
      <c r="J1400" s="31" t="s">
        <v>2808</v>
      </c>
      <c r="K1400" s="2">
        <v>0</v>
      </c>
      <c r="L1400" s="2">
        <v>0</v>
      </c>
      <c r="M1400" s="31">
        <v>238.2</v>
      </c>
      <c r="N1400" s="2">
        <v>30.966000000000001</v>
      </c>
      <c r="O1400" s="2">
        <v>0</v>
      </c>
      <c r="P1400" s="2">
        <v>0</v>
      </c>
      <c r="Q1400" s="31">
        <v>269.166</v>
      </c>
      <c r="S1400" s="2" t="s">
        <v>1</v>
      </c>
      <c r="T1400" t="str">
        <f>IF(Tabla2[[#This Row],[SERIE ]]="22SD004C","BODEGA",IF(Tabla2[[#This Row],[SERIE ]]="21DS000T","CASA MATRIZ","SUCURSAL"))</f>
        <v>SUCURSAL</v>
      </c>
    </row>
    <row r="1401" spans="1:20" ht="15.75" hidden="1" thickBot="1" x14ac:dyDescent="0.3">
      <c r="A1401" s="33" t="s">
        <v>8788</v>
      </c>
      <c r="B1401" s="38" t="s">
        <v>10772</v>
      </c>
      <c r="C1401" s="2" t="s">
        <v>1</v>
      </c>
      <c r="D1401" s="2" t="s">
        <v>0</v>
      </c>
      <c r="E1401" s="2" t="s">
        <v>9791</v>
      </c>
      <c r="F1401" s="2" t="s">
        <v>9792</v>
      </c>
      <c r="G1401" s="32">
        <v>3304</v>
      </c>
      <c r="H1401" s="36">
        <v>3304</v>
      </c>
      <c r="I1401" s="37" t="s">
        <v>9200</v>
      </c>
      <c r="J1401" s="31" t="s">
        <v>9201</v>
      </c>
      <c r="K1401" s="2">
        <v>0</v>
      </c>
      <c r="L1401" s="2">
        <v>0</v>
      </c>
      <c r="M1401" s="31">
        <v>39.82</v>
      </c>
      <c r="N1401" s="2">
        <v>5.1766000000000005</v>
      </c>
      <c r="O1401" s="2">
        <v>0</v>
      </c>
      <c r="P1401" s="2">
        <v>0</v>
      </c>
      <c r="Q1401" s="31">
        <v>44.996600000000001</v>
      </c>
      <c r="S1401" s="2" t="s">
        <v>1</v>
      </c>
      <c r="T1401" t="str">
        <f>IF(Tabla2[[#This Row],[SERIE ]]="22SD004C","BODEGA",IF(Tabla2[[#This Row],[SERIE ]]="21DS000T","CASA MATRIZ","SUCURSAL"))</f>
        <v>SUCURSAL</v>
      </c>
    </row>
    <row r="1402" spans="1:20" ht="15.75" hidden="1" thickBot="1" x14ac:dyDescent="0.3">
      <c r="A1402" s="33" t="s">
        <v>8788</v>
      </c>
      <c r="B1402" s="38" t="s">
        <v>10771</v>
      </c>
      <c r="C1402" s="2" t="s">
        <v>1</v>
      </c>
      <c r="D1402" s="2" t="s">
        <v>0</v>
      </c>
      <c r="E1402" s="2" t="s">
        <v>9791</v>
      </c>
      <c r="F1402" s="2" t="s">
        <v>9792</v>
      </c>
      <c r="G1402" s="32">
        <v>3303</v>
      </c>
      <c r="H1402" s="36">
        <v>3303</v>
      </c>
      <c r="I1402" s="37" t="s">
        <v>46</v>
      </c>
      <c r="J1402" s="31" t="s">
        <v>6010</v>
      </c>
      <c r="K1402" s="2">
        <v>0</v>
      </c>
      <c r="L1402" s="2">
        <v>0</v>
      </c>
      <c r="M1402" s="31">
        <v>40</v>
      </c>
      <c r="N1402" s="2">
        <v>5.2</v>
      </c>
      <c r="O1402" s="2">
        <v>0</v>
      </c>
      <c r="P1402" s="2">
        <v>0</v>
      </c>
      <c r="Q1402" s="31">
        <v>45.2</v>
      </c>
      <c r="S1402" s="2" t="s">
        <v>1</v>
      </c>
      <c r="T1402" t="str">
        <f>IF(Tabla2[[#This Row],[SERIE ]]="22SD004C","BODEGA",IF(Tabla2[[#This Row],[SERIE ]]="21DS000T","CASA MATRIZ","SUCURSAL"))</f>
        <v>SUCURSAL</v>
      </c>
    </row>
    <row r="1403" spans="1:20" ht="15.75" hidden="1" thickBot="1" x14ac:dyDescent="0.3">
      <c r="A1403" s="33" t="s">
        <v>8788</v>
      </c>
      <c r="B1403" s="38" t="s">
        <v>10771</v>
      </c>
      <c r="C1403" s="2" t="s">
        <v>1</v>
      </c>
      <c r="D1403" s="2" t="s">
        <v>0</v>
      </c>
      <c r="E1403" s="2" t="s">
        <v>9791</v>
      </c>
      <c r="F1403" s="2" t="s">
        <v>9792</v>
      </c>
      <c r="G1403" s="32">
        <v>3302</v>
      </c>
      <c r="H1403" s="36">
        <v>3302</v>
      </c>
      <c r="I1403" s="37" t="s">
        <v>9809</v>
      </c>
      <c r="J1403" s="31" t="s">
        <v>9810</v>
      </c>
      <c r="K1403" s="2">
        <v>0</v>
      </c>
      <c r="L1403" s="2">
        <v>0</v>
      </c>
      <c r="M1403" s="31">
        <v>13.45</v>
      </c>
      <c r="N1403" s="2">
        <v>1.7484999999999999</v>
      </c>
      <c r="O1403" s="2">
        <v>0</v>
      </c>
      <c r="P1403" s="2">
        <v>0</v>
      </c>
      <c r="Q1403" s="31">
        <v>15.198499999999999</v>
      </c>
      <c r="S1403" s="2" t="s">
        <v>1</v>
      </c>
      <c r="T1403" t="str">
        <f>IF(Tabla2[[#This Row],[SERIE ]]="22SD004C","BODEGA",IF(Tabla2[[#This Row],[SERIE ]]="21DS000T","CASA MATRIZ","SUCURSAL"))</f>
        <v>SUCURSAL</v>
      </c>
    </row>
    <row r="1404" spans="1:20" ht="15.75" hidden="1" thickBot="1" x14ac:dyDescent="0.3">
      <c r="A1404" s="33" t="s">
        <v>8788</v>
      </c>
      <c r="B1404" s="38" t="s">
        <v>10771</v>
      </c>
      <c r="C1404" s="2" t="s">
        <v>1</v>
      </c>
      <c r="D1404" s="2" t="s">
        <v>0</v>
      </c>
      <c r="E1404" s="2" t="s">
        <v>9791</v>
      </c>
      <c r="F1404" s="2" t="s">
        <v>9792</v>
      </c>
      <c r="G1404" s="32">
        <v>3301</v>
      </c>
      <c r="H1404" s="36">
        <v>3301</v>
      </c>
      <c r="I1404" s="37" t="s">
        <v>9809</v>
      </c>
      <c r="J1404" s="31" t="s">
        <v>9810</v>
      </c>
      <c r="K1404" s="2">
        <v>0</v>
      </c>
      <c r="L1404" s="2">
        <v>0</v>
      </c>
      <c r="M1404" s="31">
        <v>19.38</v>
      </c>
      <c r="N1404" s="2">
        <v>2.5194000000000001</v>
      </c>
      <c r="O1404" s="2">
        <v>0</v>
      </c>
      <c r="P1404" s="2">
        <v>0</v>
      </c>
      <c r="Q1404" s="31">
        <v>21.8994</v>
      </c>
      <c r="S1404" s="2" t="s">
        <v>1</v>
      </c>
      <c r="T1404" t="str">
        <f>IF(Tabla2[[#This Row],[SERIE ]]="22SD004C","BODEGA",IF(Tabla2[[#This Row],[SERIE ]]="21DS000T","CASA MATRIZ","SUCURSAL"))</f>
        <v>SUCURSAL</v>
      </c>
    </row>
    <row r="1405" spans="1:20" ht="15.75" hidden="1" thickBot="1" x14ac:dyDescent="0.3">
      <c r="A1405" s="33" t="s">
        <v>8788</v>
      </c>
      <c r="B1405" s="38" t="s">
        <v>10771</v>
      </c>
      <c r="C1405" s="2" t="s">
        <v>1</v>
      </c>
      <c r="D1405" s="2" t="s">
        <v>0</v>
      </c>
      <c r="E1405" s="2" t="s">
        <v>9791</v>
      </c>
      <c r="F1405" s="2" t="s">
        <v>9792</v>
      </c>
      <c r="G1405" s="32">
        <v>3300</v>
      </c>
      <c r="H1405" s="36">
        <v>3300</v>
      </c>
      <c r="I1405" s="37" t="s">
        <v>9824</v>
      </c>
      <c r="J1405" s="31" t="s">
        <v>9825</v>
      </c>
      <c r="K1405" s="2">
        <v>0</v>
      </c>
      <c r="L1405" s="2">
        <v>0</v>
      </c>
      <c r="M1405" s="31">
        <v>3.5</v>
      </c>
      <c r="N1405" s="2">
        <v>0.45500000000000002</v>
      </c>
      <c r="O1405" s="2">
        <v>0</v>
      </c>
      <c r="P1405" s="2">
        <v>0</v>
      </c>
      <c r="Q1405" s="31">
        <v>3.9550000000000001</v>
      </c>
      <c r="S1405" s="2" t="s">
        <v>1</v>
      </c>
      <c r="T1405" t="str">
        <f>IF(Tabla2[[#This Row],[SERIE ]]="22SD004C","BODEGA",IF(Tabla2[[#This Row],[SERIE ]]="21DS000T","CASA MATRIZ","SUCURSAL"))</f>
        <v>SUCURSAL</v>
      </c>
    </row>
    <row r="1406" spans="1:20" ht="15.75" hidden="1" thickBot="1" x14ac:dyDescent="0.3">
      <c r="A1406" s="33" t="s">
        <v>8788</v>
      </c>
      <c r="B1406" s="38" t="s">
        <v>10770</v>
      </c>
      <c r="C1406" s="2" t="s">
        <v>1</v>
      </c>
      <c r="D1406" s="2" t="s">
        <v>0</v>
      </c>
      <c r="E1406" s="2" t="s">
        <v>9791</v>
      </c>
      <c r="F1406" s="2" t="s">
        <v>9792</v>
      </c>
      <c r="G1406" s="32">
        <v>3299</v>
      </c>
      <c r="H1406" s="36">
        <v>3299</v>
      </c>
      <c r="I1406" s="37" t="s">
        <v>10804</v>
      </c>
      <c r="J1406" s="31" t="s">
        <v>10805</v>
      </c>
      <c r="K1406" s="2">
        <v>0</v>
      </c>
      <c r="L1406" s="2">
        <v>0</v>
      </c>
      <c r="M1406" s="31">
        <v>32</v>
      </c>
      <c r="N1406" s="2">
        <v>4.16</v>
      </c>
      <c r="O1406" s="2">
        <v>0</v>
      </c>
      <c r="P1406" s="2">
        <v>0</v>
      </c>
      <c r="Q1406" s="31">
        <v>36.159999999999997</v>
      </c>
      <c r="S1406" s="2" t="s">
        <v>1</v>
      </c>
      <c r="T1406" t="str">
        <f>IF(Tabla2[[#This Row],[SERIE ]]="22SD004C","BODEGA",IF(Tabla2[[#This Row],[SERIE ]]="21DS000T","CASA MATRIZ","SUCURSAL"))</f>
        <v>SUCURSAL</v>
      </c>
    </row>
    <row r="1407" spans="1:20" ht="15.75" hidden="1" thickBot="1" x14ac:dyDescent="0.3">
      <c r="A1407" s="33" t="s">
        <v>8788</v>
      </c>
      <c r="B1407" s="38" t="s">
        <v>10770</v>
      </c>
      <c r="C1407" s="2" t="s">
        <v>1</v>
      </c>
      <c r="D1407" s="2" t="s">
        <v>0</v>
      </c>
      <c r="E1407" s="2" t="s">
        <v>9791</v>
      </c>
      <c r="F1407" s="2" t="s">
        <v>9792</v>
      </c>
      <c r="G1407" s="32">
        <v>3298</v>
      </c>
      <c r="H1407" s="36">
        <v>3298</v>
      </c>
      <c r="I1407" s="37" t="s">
        <v>9809</v>
      </c>
      <c r="J1407" s="31" t="s">
        <v>9810</v>
      </c>
      <c r="K1407" s="2">
        <v>0</v>
      </c>
      <c r="L1407" s="2">
        <v>0</v>
      </c>
      <c r="M1407" s="31">
        <v>180</v>
      </c>
      <c r="N1407" s="2">
        <v>23.400000000000002</v>
      </c>
      <c r="O1407" s="2">
        <v>0</v>
      </c>
      <c r="P1407" s="2">
        <v>0</v>
      </c>
      <c r="Q1407" s="31">
        <v>203.4</v>
      </c>
      <c r="S1407" s="2" t="s">
        <v>1</v>
      </c>
      <c r="T1407" t="str">
        <f>IF(Tabla2[[#This Row],[SERIE ]]="22SD004C","BODEGA",IF(Tabla2[[#This Row],[SERIE ]]="21DS000T","CASA MATRIZ","SUCURSAL"))</f>
        <v>SUCURSAL</v>
      </c>
    </row>
    <row r="1408" spans="1:20" ht="15.75" hidden="1" thickBot="1" x14ac:dyDescent="0.3">
      <c r="A1408" s="33" t="s">
        <v>8788</v>
      </c>
      <c r="B1408" s="38" t="s">
        <v>10770</v>
      </c>
      <c r="C1408" s="2" t="s">
        <v>1</v>
      </c>
      <c r="D1408" s="2" t="s">
        <v>0</v>
      </c>
      <c r="E1408" s="2" t="s">
        <v>9791</v>
      </c>
      <c r="F1408" s="2" t="s">
        <v>9792</v>
      </c>
      <c r="G1408" s="32">
        <v>3297</v>
      </c>
      <c r="H1408" s="36">
        <v>3297</v>
      </c>
      <c r="I1408" s="37" t="s">
        <v>2120</v>
      </c>
      <c r="J1408" s="31" t="s">
        <v>2121</v>
      </c>
      <c r="K1408" s="2">
        <v>0</v>
      </c>
      <c r="L1408" s="2">
        <v>0</v>
      </c>
      <c r="M1408" s="31">
        <v>14.16</v>
      </c>
      <c r="N1408" s="2">
        <v>1.8408</v>
      </c>
      <c r="O1408" s="2">
        <v>0</v>
      </c>
      <c r="P1408" s="2">
        <v>0</v>
      </c>
      <c r="Q1408" s="31">
        <v>16.000800000000002</v>
      </c>
      <c r="S1408" s="2" t="s">
        <v>1</v>
      </c>
      <c r="T1408" t="str">
        <f>IF(Tabla2[[#This Row],[SERIE ]]="22SD004C","BODEGA",IF(Tabla2[[#This Row],[SERIE ]]="21DS000T","CASA MATRIZ","SUCURSAL"))</f>
        <v>SUCURSAL</v>
      </c>
    </row>
    <row r="1409" spans="1:20" ht="15.75" hidden="1" thickBot="1" x14ac:dyDescent="0.3">
      <c r="A1409" s="33" t="s">
        <v>8788</v>
      </c>
      <c r="B1409" s="38" t="s">
        <v>10770</v>
      </c>
      <c r="C1409" s="2" t="s">
        <v>1</v>
      </c>
      <c r="D1409" s="2" t="s">
        <v>0</v>
      </c>
      <c r="E1409" s="2" t="s">
        <v>9791</v>
      </c>
      <c r="F1409" s="2" t="s">
        <v>9792</v>
      </c>
      <c r="G1409" s="32">
        <v>3296</v>
      </c>
      <c r="H1409" s="36">
        <v>3296</v>
      </c>
      <c r="I1409" s="37" t="s">
        <v>9614</v>
      </c>
      <c r="J1409" s="31" t="s">
        <v>9615</v>
      </c>
      <c r="K1409" s="2">
        <v>0</v>
      </c>
      <c r="L1409" s="2">
        <v>0</v>
      </c>
      <c r="M1409" s="31">
        <v>6.19</v>
      </c>
      <c r="N1409" s="2">
        <v>0.80470000000000008</v>
      </c>
      <c r="O1409" s="2">
        <v>0</v>
      </c>
      <c r="P1409" s="2">
        <v>0</v>
      </c>
      <c r="Q1409" s="31">
        <v>6.9947000000000008</v>
      </c>
      <c r="S1409" s="2" t="s">
        <v>1</v>
      </c>
      <c r="T1409" t="str">
        <f>IF(Tabla2[[#This Row],[SERIE ]]="22SD004C","BODEGA",IF(Tabla2[[#This Row],[SERIE ]]="21DS000T","CASA MATRIZ","SUCURSAL"))</f>
        <v>SUCURSAL</v>
      </c>
    </row>
    <row r="1410" spans="1:20" ht="15.75" hidden="1" thickBot="1" x14ac:dyDescent="0.3">
      <c r="A1410" s="33" t="s">
        <v>8788</v>
      </c>
      <c r="B1410" s="38" t="s">
        <v>10770</v>
      </c>
      <c r="C1410" s="2" t="s">
        <v>1</v>
      </c>
      <c r="D1410" s="2" t="s">
        <v>0</v>
      </c>
      <c r="E1410" s="2" t="s">
        <v>9791</v>
      </c>
      <c r="F1410" s="2" t="s">
        <v>9792</v>
      </c>
      <c r="G1410" s="32">
        <v>3295</v>
      </c>
      <c r="H1410" s="36">
        <v>3295</v>
      </c>
      <c r="I1410" s="37" t="s">
        <v>9824</v>
      </c>
      <c r="J1410" s="31" t="s">
        <v>9825</v>
      </c>
      <c r="K1410" s="2">
        <v>0</v>
      </c>
      <c r="L1410" s="2">
        <v>0</v>
      </c>
      <c r="M1410" s="31">
        <v>65</v>
      </c>
      <c r="N1410" s="2">
        <v>8.4500000000000011</v>
      </c>
      <c r="O1410" s="2">
        <v>0</v>
      </c>
      <c r="P1410" s="2">
        <v>0</v>
      </c>
      <c r="Q1410" s="31">
        <v>73.45</v>
      </c>
      <c r="S1410" s="2" t="s">
        <v>1</v>
      </c>
      <c r="T1410" t="str">
        <f>IF(Tabla2[[#This Row],[SERIE ]]="22SD004C","BODEGA",IF(Tabla2[[#This Row],[SERIE ]]="21DS000T","CASA MATRIZ","SUCURSAL"))</f>
        <v>SUCURSAL</v>
      </c>
    </row>
    <row r="1411" spans="1:20" ht="15.75" hidden="1" thickBot="1" x14ac:dyDescent="0.3">
      <c r="A1411" s="33" t="s">
        <v>8788</v>
      </c>
      <c r="B1411" s="38" t="s">
        <v>10770</v>
      </c>
      <c r="C1411" s="2" t="s">
        <v>1</v>
      </c>
      <c r="D1411" s="2" t="s">
        <v>0</v>
      </c>
      <c r="E1411" s="2" t="s">
        <v>9791</v>
      </c>
      <c r="F1411" s="2" t="s">
        <v>9792</v>
      </c>
      <c r="G1411" s="32">
        <v>3294</v>
      </c>
      <c r="H1411" s="36">
        <v>3294</v>
      </c>
      <c r="I1411" s="37" t="s">
        <v>10099</v>
      </c>
      <c r="J1411" s="31" t="s">
        <v>10100</v>
      </c>
      <c r="K1411" s="2">
        <v>0</v>
      </c>
      <c r="L1411" s="2">
        <v>0</v>
      </c>
      <c r="M1411" s="31">
        <v>150</v>
      </c>
      <c r="N1411" s="2">
        <v>19.5</v>
      </c>
      <c r="O1411" s="2">
        <v>0</v>
      </c>
      <c r="P1411" s="2">
        <v>0</v>
      </c>
      <c r="Q1411" s="31">
        <v>169.5</v>
      </c>
      <c r="S1411" s="2" t="s">
        <v>1</v>
      </c>
      <c r="T1411" t="str">
        <f>IF(Tabla2[[#This Row],[SERIE ]]="22SD004C","BODEGA",IF(Tabla2[[#This Row],[SERIE ]]="21DS000T","CASA MATRIZ","SUCURSAL"))</f>
        <v>SUCURSAL</v>
      </c>
    </row>
    <row r="1412" spans="1:20" ht="15.75" hidden="1" thickBot="1" x14ac:dyDescent="0.3">
      <c r="A1412" s="33" t="s">
        <v>8788</v>
      </c>
      <c r="B1412" s="38" t="s">
        <v>10770</v>
      </c>
      <c r="C1412" s="2" t="s">
        <v>1</v>
      </c>
      <c r="D1412" s="2" t="s">
        <v>0</v>
      </c>
      <c r="E1412" s="2" t="s">
        <v>9791</v>
      </c>
      <c r="F1412" s="2" t="s">
        <v>9792</v>
      </c>
      <c r="G1412" s="32">
        <v>3293</v>
      </c>
      <c r="H1412" s="36">
        <v>3293</v>
      </c>
      <c r="I1412" s="37" t="s">
        <v>9868</v>
      </c>
      <c r="J1412" s="31" t="s">
        <v>9826</v>
      </c>
      <c r="K1412" s="2">
        <v>0</v>
      </c>
      <c r="L1412" s="2">
        <v>0</v>
      </c>
      <c r="M1412" s="31">
        <v>19.12</v>
      </c>
      <c r="N1412" s="2">
        <v>2.4856000000000003</v>
      </c>
      <c r="O1412" s="2">
        <v>0</v>
      </c>
      <c r="P1412" s="2">
        <v>0</v>
      </c>
      <c r="Q1412" s="31">
        <v>21.605600000000003</v>
      </c>
      <c r="S1412" s="2" t="s">
        <v>1</v>
      </c>
      <c r="T1412" t="str">
        <f>IF(Tabla2[[#This Row],[SERIE ]]="22SD004C","BODEGA",IF(Tabla2[[#This Row],[SERIE ]]="21DS000T","CASA MATRIZ","SUCURSAL"))</f>
        <v>SUCURSAL</v>
      </c>
    </row>
    <row r="1413" spans="1:20" ht="15.75" hidden="1" thickBot="1" x14ac:dyDescent="0.3">
      <c r="A1413" s="33" t="s">
        <v>8788</v>
      </c>
      <c r="B1413" s="38" t="s">
        <v>10770</v>
      </c>
      <c r="C1413" s="2" t="s">
        <v>1</v>
      </c>
      <c r="D1413" s="2" t="s">
        <v>0</v>
      </c>
      <c r="E1413" s="2" t="s">
        <v>9791</v>
      </c>
      <c r="F1413" s="2" t="s">
        <v>9792</v>
      </c>
      <c r="G1413" s="32">
        <v>3292</v>
      </c>
      <c r="H1413" s="36">
        <v>3292</v>
      </c>
      <c r="I1413" s="37" t="s">
        <v>46</v>
      </c>
      <c r="J1413" s="31" t="s">
        <v>6010</v>
      </c>
      <c r="K1413" s="2">
        <v>0</v>
      </c>
      <c r="L1413" s="2">
        <v>0</v>
      </c>
      <c r="M1413" s="31">
        <v>64</v>
      </c>
      <c r="N1413" s="2">
        <v>8.32</v>
      </c>
      <c r="O1413" s="2">
        <v>0</v>
      </c>
      <c r="P1413" s="2">
        <v>0</v>
      </c>
      <c r="Q1413" s="31">
        <v>72.319999999999993</v>
      </c>
      <c r="S1413" s="2" t="s">
        <v>1</v>
      </c>
      <c r="T1413" t="str">
        <f>IF(Tabla2[[#This Row],[SERIE ]]="22SD004C","BODEGA",IF(Tabla2[[#This Row],[SERIE ]]="21DS000T","CASA MATRIZ","SUCURSAL"))</f>
        <v>SUCURSAL</v>
      </c>
    </row>
    <row r="1414" spans="1:20" ht="15.75" hidden="1" thickBot="1" x14ac:dyDescent="0.3">
      <c r="A1414" s="33" t="s">
        <v>8788</v>
      </c>
      <c r="B1414" s="38" t="s">
        <v>10770</v>
      </c>
      <c r="C1414" s="2" t="s">
        <v>1</v>
      </c>
      <c r="D1414" s="2" t="s">
        <v>0</v>
      </c>
      <c r="E1414" s="2" t="s">
        <v>9791</v>
      </c>
      <c r="F1414" s="2" t="s">
        <v>9792</v>
      </c>
      <c r="G1414" s="32">
        <v>3291</v>
      </c>
      <c r="H1414" s="36">
        <v>3291</v>
      </c>
      <c r="I1414" s="37"/>
      <c r="J1414" s="31" t="s">
        <v>10803</v>
      </c>
      <c r="K1414" s="2">
        <v>0</v>
      </c>
      <c r="L1414" s="2">
        <v>0</v>
      </c>
      <c r="M1414" s="31">
        <v>14.16</v>
      </c>
      <c r="N1414" s="2">
        <v>1.8408</v>
      </c>
      <c r="O1414" s="2">
        <v>0</v>
      </c>
      <c r="P1414" s="2">
        <v>0</v>
      </c>
      <c r="Q1414" s="31">
        <v>16.000800000000002</v>
      </c>
      <c r="R1414" s="2" t="s">
        <v>10802</v>
      </c>
      <c r="S1414" s="2" t="s">
        <v>1</v>
      </c>
      <c r="T1414" t="str">
        <f>IF(Tabla2[[#This Row],[SERIE ]]="22SD004C","BODEGA",IF(Tabla2[[#This Row],[SERIE ]]="21DS000T","CASA MATRIZ","SUCURSAL"))</f>
        <v>SUCURSAL</v>
      </c>
    </row>
    <row r="1415" spans="1:20" ht="15.75" hidden="1" thickBot="1" x14ac:dyDescent="0.3">
      <c r="A1415" s="33" t="s">
        <v>8788</v>
      </c>
      <c r="B1415" s="38" t="s">
        <v>10770</v>
      </c>
      <c r="C1415" s="2" t="s">
        <v>1</v>
      </c>
      <c r="D1415" s="2" t="s">
        <v>0</v>
      </c>
      <c r="E1415" s="2" t="s">
        <v>9791</v>
      </c>
      <c r="F1415" s="2" t="s">
        <v>9792</v>
      </c>
      <c r="G1415" s="32">
        <v>3290</v>
      </c>
      <c r="H1415" s="36">
        <v>3290</v>
      </c>
      <c r="I1415" s="37" t="s">
        <v>49</v>
      </c>
      <c r="J1415" s="31" t="s">
        <v>2228</v>
      </c>
      <c r="K1415" s="2">
        <v>0</v>
      </c>
      <c r="L1415" s="2">
        <v>0</v>
      </c>
      <c r="M1415" s="31">
        <v>75</v>
      </c>
      <c r="N1415" s="2">
        <v>9.75</v>
      </c>
      <c r="O1415" s="2">
        <v>0</v>
      </c>
      <c r="P1415" s="2">
        <v>0</v>
      </c>
      <c r="Q1415" s="31">
        <v>84.75</v>
      </c>
      <c r="S1415" s="2" t="s">
        <v>1</v>
      </c>
      <c r="T1415" t="str">
        <f>IF(Tabla2[[#This Row],[SERIE ]]="22SD004C","BODEGA",IF(Tabla2[[#This Row],[SERIE ]]="21DS000T","CASA MATRIZ","SUCURSAL"))</f>
        <v>SUCURSAL</v>
      </c>
    </row>
    <row r="1416" spans="1:20" ht="15.75" hidden="1" thickBot="1" x14ac:dyDescent="0.3">
      <c r="A1416" s="33" t="s">
        <v>8788</v>
      </c>
      <c r="B1416" s="38" t="s">
        <v>10769</v>
      </c>
      <c r="C1416" s="2" t="s">
        <v>1</v>
      </c>
      <c r="D1416" s="2" t="s">
        <v>0</v>
      </c>
      <c r="E1416" s="2" t="s">
        <v>9791</v>
      </c>
      <c r="F1416" s="2" t="s">
        <v>9792</v>
      </c>
      <c r="G1416" s="32">
        <v>3289</v>
      </c>
      <c r="H1416" s="36">
        <v>3289</v>
      </c>
      <c r="I1416" s="37" t="s">
        <v>9809</v>
      </c>
      <c r="J1416" s="31" t="s">
        <v>9810</v>
      </c>
      <c r="K1416" s="2">
        <v>0</v>
      </c>
      <c r="L1416" s="2">
        <v>0</v>
      </c>
      <c r="M1416" s="31">
        <v>95</v>
      </c>
      <c r="N1416" s="2">
        <v>12.35</v>
      </c>
      <c r="O1416" s="2">
        <v>0</v>
      </c>
      <c r="P1416" s="2">
        <v>0</v>
      </c>
      <c r="Q1416" s="31">
        <v>107.35</v>
      </c>
      <c r="S1416" s="2" t="s">
        <v>1</v>
      </c>
      <c r="T1416" t="str">
        <f>IF(Tabla2[[#This Row],[SERIE ]]="22SD004C","BODEGA",IF(Tabla2[[#This Row],[SERIE ]]="21DS000T","CASA MATRIZ","SUCURSAL"))</f>
        <v>SUCURSAL</v>
      </c>
    </row>
    <row r="1417" spans="1:20" ht="15.75" hidden="1" thickBot="1" x14ac:dyDescent="0.3">
      <c r="A1417" s="33" t="s">
        <v>8788</v>
      </c>
      <c r="B1417" s="38" t="s">
        <v>10769</v>
      </c>
      <c r="C1417" s="2" t="s">
        <v>1</v>
      </c>
      <c r="D1417" s="2" t="s">
        <v>0</v>
      </c>
      <c r="E1417" s="2" t="s">
        <v>9791</v>
      </c>
      <c r="F1417" s="2" t="s">
        <v>9792</v>
      </c>
      <c r="G1417" s="32">
        <v>3288</v>
      </c>
      <c r="H1417" s="36">
        <v>3288</v>
      </c>
      <c r="I1417" s="37" t="s">
        <v>10253</v>
      </c>
      <c r="J1417" s="31" t="s">
        <v>10254</v>
      </c>
      <c r="K1417" s="2">
        <v>0</v>
      </c>
      <c r="L1417" s="2">
        <v>0</v>
      </c>
      <c r="M1417" s="31">
        <v>29.2</v>
      </c>
      <c r="N1417" s="2">
        <v>3.7959999999999998</v>
      </c>
      <c r="O1417" s="2">
        <v>0</v>
      </c>
      <c r="P1417" s="2">
        <v>0</v>
      </c>
      <c r="Q1417" s="31">
        <v>32.996000000000002</v>
      </c>
      <c r="S1417" s="2" t="s">
        <v>1</v>
      </c>
      <c r="T1417" t="str">
        <f>IF(Tabla2[[#This Row],[SERIE ]]="22SD004C","BODEGA",IF(Tabla2[[#This Row],[SERIE ]]="21DS000T","CASA MATRIZ","SUCURSAL"))</f>
        <v>SUCURSAL</v>
      </c>
    </row>
    <row r="1418" spans="1:20" ht="15.75" hidden="1" thickBot="1" x14ac:dyDescent="0.3">
      <c r="A1418" s="33" t="s">
        <v>8788</v>
      </c>
      <c r="B1418" s="38" t="s">
        <v>10769</v>
      </c>
      <c r="C1418" s="2" t="s">
        <v>1</v>
      </c>
      <c r="D1418" s="2" t="s">
        <v>0</v>
      </c>
      <c r="E1418" s="2" t="s">
        <v>9791</v>
      </c>
      <c r="F1418" s="2" t="s">
        <v>9792</v>
      </c>
      <c r="G1418" s="32">
        <v>3287</v>
      </c>
      <c r="H1418" s="36">
        <v>3287</v>
      </c>
      <c r="I1418" s="37" t="s">
        <v>9875</v>
      </c>
      <c r="J1418" s="31" t="s">
        <v>9876</v>
      </c>
      <c r="K1418" s="2">
        <v>0</v>
      </c>
      <c r="L1418" s="2">
        <v>0</v>
      </c>
      <c r="M1418" s="31">
        <v>35</v>
      </c>
      <c r="N1418" s="2">
        <v>4.55</v>
      </c>
      <c r="O1418" s="2">
        <v>0</v>
      </c>
      <c r="P1418" s="2">
        <v>0</v>
      </c>
      <c r="Q1418" s="31">
        <v>39.549999999999997</v>
      </c>
      <c r="S1418" s="2" t="s">
        <v>1</v>
      </c>
      <c r="T1418" t="str">
        <f>IF(Tabla2[[#This Row],[SERIE ]]="22SD004C","BODEGA",IF(Tabla2[[#This Row],[SERIE ]]="21DS000T","CASA MATRIZ","SUCURSAL"))</f>
        <v>SUCURSAL</v>
      </c>
    </row>
    <row r="1419" spans="1:20" ht="15.75" hidden="1" thickBot="1" x14ac:dyDescent="0.3">
      <c r="A1419" s="33" t="s">
        <v>8788</v>
      </c>
      <c r="B1419" s="38" t="s">
        <v>10769</v>
      </c>
      <c r="C1419" s="2" t="s">
        <v>1</v>
      </c>
      <c r="D1419" s="2" t="s">
        <v>0</v>
      </c>
      <c r="E1419" s="2" t="s">
        <v>9791</v>
      </c>
      <c r="F1419" s="2" t="s">
        <v>9792</v>
      </c>
      <c r="G1419" s="32">
        <v>3286</v>
      </c>
      <c r="H1419" s="36">
        <v>3286</v>
      </c>
      <c r="I1419" s="37" t="s">
        <v>6816</v>
      </c>
      <c r="J1419" s="31" t="s">
        <v>6817</v>
      </c>
      <c r="K1419" s="2">
        <v>0</v>
      </c>
      <c r="L1419" s="2">
        <v>0</v>
      </c>
      <c r="M1419" s="31">
        <v>9.2899999999999991</v>
      </c>
      <c r="N1419" s="2">
        <v>1.2077</v>
      </c>
      <c r="O1419" s="2">
        <v>0</v>
      </c>
      <c r="P1419" s="2">
        <v>0</v>
      </c>
      <c r="Q1419" s="31">
        <v>10.497699999999998</v>
      </c>
      <c r="S1419" s="2" t="s">
        <v>1</v>
      </c>
      <c r="T1419" t="str">
        <f>IF(Tabla2[[#This Row],[SERIE ]]="22SD004C","BODEGA",IF(Tabla2[[#This Row],[SERIE ]]="21DS000T","CASA MATRIZ","SUCURSAL"))</f>
        <v>SUCURSAL</v>
      </c>
    </row>
    <row r="1420" spans="1:20" ht="15.75" hidden="1" thickBot="1" x14ac:dyDescent="0.3">
      <c r="A1420" s="33" t="s">
        <v>8788</v>
      </c>
      <c r="B1420" s="38" t="s">
        <v>10768</v>
      </c>
      <c r="C1420" s="2" t="s">
        <v>1</v>
      </c>
      <c r="D1420" s="2" t="s">
        <v>0</v>
      </c>
      <c r="E1420" s="2" t="s">
        <v>9791</v>
      </c>
      <c r="F1420" s="2" t="s">
        <v>9792</v>
      </c>
      <c r="G1420" s="32">
        <v>3285</v>
      </c>
      <c r="H1420" s="36">
        <v>3285</v>
      </c>
      <c r="I1420" s="37" t="s">
        <v>9814</v>
      </c>
      <c r="J1420" s="31" t="s">
        <v>9815</v>
      </c>
      <c r="K1420" s="2">
        <v>0</v>
      </c>
      <c r="L1420" s="2">
        <v>0</v>
      </c>
      <c r="M1420" s="31">
        <v>13.27</v>
      </c>
      <c r="N1420" s="2">
        <v>1.7251000000000001</v>
      </c>
      <c r="O1420" s="2">
        <v>0</v>
      </c>
      <c r="P1420" s="2">
        <v>0</v>
      </c>
      <c r="Q1420" s="31">
        <v>14.995099999999999</v>
      </c>
      <c r="S1420" s="2" t="s">
        <v>1</v>
      </c>
      <c r="T1420" t="str">
        <f>IF(Tabla2[[#This Row],[SERIE ]]="22SD004C","BODEGA",IF(Tabla2[[#This Row],[SERIE ]]="21DS000T","CASA MATRIZ","SUCURSAL"))</f>
        <v>SUCURSAL</v>
      </c>
    </row>
    <row r="1421" spans="1:20" ht="15.75" hidden="1" thickBot="1" x14ac:dyDescent="0.3">
      <c r="A1421" s="33" t="s">
        <v>8788</v>
      </c>
      <c r="B1421" s="38" t="s">
        <v>10768</v>
      </c>
      <c r="C1421" s="2" t="s">
        <v>1</v>
      </c>
      <c r="D1421" s="2" t="s">
        <v>0</v>
      </c>
      <c r="E1421" s="2" t="s">
        <v>9791</v>
      </c>
      <c r="F1421" s="2" t="s">
        <v>9792</v>
      </c>
      <c r="G1421" s="32">
        <v>3284</v>
      </c>
      <c r="H1421" s="36">
        <v>3284</v>
      </c>
      <c r="I1421" s="37" t="s">
        <v>46</v>
      </c>
      <c r="J1421" s="31" t="s">
        <v>6010</v>
      </c>
      <c r="K1421" s="2">
        <v>0</v>
      </c>
      <c r="L1421" s="2">
        <v>0</v>
      </c>
      <c r="M1421" s="31">
        <v>141.24</v>
      </c>
      <c r="N1421" s="2">
        <v>18.3612</v>
      </c>
      <c r="O1421" s="2">
        <v>0</v>
      </c>
      <c r="P1421" s="2">
        <v>0</v>
      </c>
      <c r="Q1421" s="31">
        <v>159.60120000000001</v>
      </c>
      <c r="S1421" s="2" t="s">
        <v>1</v>
      </c>
      <c r="T1421" t="str">
        <f>IF(Tabla2[[#This Row],[SERIE ]]="22SD004C","BODEGA",IF(Tabla2[[#This Row],[SERIE ]]="21DS000T","CASA MATRIZ","SUCURSAL"))</f>
        <v>SUCURSAL</v>
      </c>
    </row>
    <row r="1422" spans="1:20" ht="15.75" hidden="1" thickBot="1" x14ac:dyDescent="0.3">
      <c r="A1422" s="33" t="s">
        <v>8788</v>
      </c>
      <c r="B1422" s="38" t="s">
        <v>10768</v>
      </c>
      <c r="C1422" s="2" t="s">
        <v>1</v>
      </c>
      <c r="D1422" s="2" t="s">
        <v>0</v>
      </c>
      <c r="E1422" s="2" t="s">
        <v>9791</v>
      </c>
      <c r="F1422" s="2" t="s">
        <v>9792</v>
      </c>
      <c r="G1422" s="32">
        <v>3283</v>
      </c>
      <c r="H1422" s="36">
        <v>3283</v>
      </c>
      <c r="I1422" s="37" t="s">
        <v>46</v>
      </c>
      <c r="J1422" s="31" t="s">
        <v>6010</v>
      </c>
      <c r="K1422" s="2">
        <v>0</v>
      </c>
      <c r="L1422" s="2">
        <v>0</v>
      </c>
      <c r="M1422" s="31">
        <v>40</v>
      </c>
      <c r="N1422" s="2">
        <v>5.2</v>
      </c>
      <c r="O1422" s="2">
        <v>0</v>
      </c>
      <c r="P1422" s="2">
        <v>0</v>
      </c>
      <c r="Q1422" s="31">
        <v>45.2</v>
      </c>
      <c r="S1422" s="2" t="s">
        <v>1</v>
      </c>
      <c r="T1422" t="str">
        <f>IF(Tabla2[[#This Row],[SERIE ]]="22SD004C","BODEGA",IF(Tabla2[[#This Row],[SERIE ]]="21DS000T","CASA MATRIZ","SUCURSAL"))</f>
        <v>SUCURSAL</v>
      </c>
    </row>
    <row r="1423" spans="1:20" ht="15.75" hidden="1" thickBot="1" x14ac:dyDescent="0.3">
      <c r="A1423" s="33" t="s">
        <v>8788</v>
      </c>
      <c r="B1423" s="38" t="s">
        <v>10768</v>
      </c>
      <c r="C1423" s="2" t="s">
        <v>1</v>
      </c>
      <c r="D1423" s="2" t="s">
        <v>0</v>
      </c>
      <c r="E1423" s="2" t="s">
        <v>9791</v>
      </c>
      <c r="F1423" s="2" t="s">
        <v>9792</v>
      </c>
      <c r="G1423" s="32">
        <v>3282</v>
      </c>
      <c r="H1423" s="36">
        <v>3282</v>
      </c>
      <c r="I1423" s="37" t="s">
        <v>10070</v>
      </c>
      <c r="J1423" s="31" t="s">
        <v>10071</v>
      </c>
      <c r="K1423" s="2">
        <v>0</v>
      </c>
      <c r="L1423" s="2">
        <v>0</v>
      </c>
      <c r="M1423" s="31">
        <v>210</v>
      </c>
      <c r="N1423" s="2">
        <v>27.3</v>
      </c>
      <c r="O1423" s="2">
        <v>0</v>
      </c>
      <c r="P1423" s="2">
        <v>0</v>
      </c>
      <c r="Q1423" s="31">
        <v>237.3</v>
      </c>
      <c r="S1423" s="2" t="s">
        <v>1</v>
      </c>
      <c r="T1423" t="str">
        <f>IF(Tabla2[[#This Row],[SERIE ]]="22SD004C","BODEGA",IF(Tabla2[[#This Row],[SERIE ]]="21DS000T","CASA MATRIZ","SUCURSAL"))</f>
        <v>SUCURSAL</v>
      </c>
    </row>
    <row r="1424" spans="1:20" ht="15.75" hidden="1" thickBot="1" x14ac:dyDescent="0.3">
      <c r="A1424" s="33" t="s">
        <v>8788</v>
      </c>
      <c r="B1424" s="38" t="s">
        <v>10768</v>
      </c>
      <c r="C1424" s="2" t="s">
        <v>1</v>
      </c>
      <c r="D1424" s="2" t="s">
        <v>0</v>
      </c>
      <c r="E1424" s="2" t="s">
        <v>9791</v>
      </c>
      <c r="F1424" s="2" t="s">
        <v>9792</v>
      </c>
      <c r="G1424" s="32">
        <v>3281</v>
      </c>
      <c r="H1424" s="36">
        <v>3281</v>
      </c>
      <c r="I1424" s="37" t="s">
        <v>7473</v>
      </c>
      <c r="J1424" s="31" t="s">
        <v>7472</v>
      </c>
      <c r="K1424" s="2">
        <v>0</v>
      </c>
      <c r="L1424" s="2">
        <v>0</v>
      </c>
      <c r="M1424" s="31">
        <v>0</v>
      </c>
      <c r="N1424" s="2">
        <v>0</v>
      </c>
      <c r="O1424" s="2">
        <v>0</v>
      </c>
      <c r="P1424" s="2">
        <v>0</v>
      </c>
      <c r="Q1424" s="31">
        <v>0</v>
      </c>
      <c r="S1424" s="2" t="s">
        <v>1</v>
      </c>
      <c r="T1424" t="str">
        <f>IF(Tabla2[[#This Row],[SERIE ]]="22SD004C","BODEGA",IF(Tabla2[[#This Row],[SERIE ]]="21DS000T","CASA MATRIZ","SUCURSAL"))</f>
        <v>SUCURSAL</v>
      </c>
    </row>
    <row r="1425" spans="1:20" ht="15.75" hidden="1" thickBot="1" x14ac:dyDescent="0.3">
      <c r="A1425" s="33" t="s">
        <v>8788</v>
      </c>
      <c r="B1425" s="38" t="s">
        <v>10768</v>
      </c>
      <c r="C1425" s="2" t="s">
        <v>1</v>
      </c>
      <c r="D1425" s="2" t="s">
        <v>0</v>
      </c>
      <c r="E1425" s="2" t="s">
        <v>9791</v>
      </c>
      <c r="F1425" s="2" t="s">
        <v>9792</v>
      </c>
      <c r="G1425" s="32">
        <v>3280</v>
      </c>
      <c r="H1425" s="36">
        <v>3280</v>
      </c>
      <c r="I1425" s="37" t="s">
        <v>10062</v>
      </c>
      <c r="J1425" s="31" t="s">
        <v>10063</v>
      </c>
      <c r="K1425" s="2">
        <v>0</v>
      </c>
      <c r="L1425" s="2">
        <v>0</v>
      </c>
      <c r="M1425" s="31">
        <v>15</v>
      </c>
      <c r="N1425" s="2">
        <v>1.9500000000000002</v>
      </c>
      <c r="O1425" s="2">
        <v>0</v>
      </c>
      <c r="P1425" s="2">
        <v>0</v>
      </c>
      <c r="Q1425" s="31">
        <v>16.95</v>
      </c>
      <c r="S1425" s="2" t="s">
        <v>1</v>
      </c>
      <c r="T1425" t="str">
        <f>IF(Tabla2[[#This Row],[SERIE ]]="22SD004C","BODEGA",IF(Tabla2[[#This Row],[SERIE ]]="21DS000T","CASA MATRIZ","SUCURSAL"))</f>
        <v>SUCURSAL</v>
      </c>
    </row>
    <row r="1426" spans="1:20" ht="15.75" hidden="1" thickBot="1" x14ac:dyDescent="0.3">
      <c r="A1426" s="33" t="s">
        <v>8788</v>
      </c>
      <c r="B1426" s="38" t="s">
        <v>10767</v>
      </c>
      <c r="C1426" s="2" t="s">
        <v>1</v>
      </c>
      <c r="D1426" s="2" t="s">
        <v>0</v>
      </c>
      <c r="E1426" s="2" t="s">
        <v>9791</v>
      </c>
      <c r="F1426" s="2" t="s">
        <v>9792</v>
      </c>
      <c r="G1426" s="32">
        <v>3279</v>
      </c>
      <c r="H1426" s="36">
        <v>3279</v>
      </c>
      <c r="I1426" s="37" t="s">
        <v>9868</v>
      </c>
      <c r="J1426" s="31" t="s">
        <v>9826</v>
      </c>
      <c r="K1426" s="2">
        <v>0</v>
      </c>
      <c r="L1426" s="2">
        <v>0</v>
      </c>
      <c r="M1426" s="31">
        <v>44.25</v>
      </c>
      <c r="N1426" s="2">
        <v>5.7525000000000004</v>
      </c>
      <c r="O1426" s="2">
        <v>0</v>
      </c>
      <c r="P1426" s="2">
        <v>0</v>
      </c>
      <c r="Q1426" s="31">
        <v>50.002499999999998</v>
      </c>
      <c r="S1426" s="2" t="s">
        <v>1</v>
      </c>
      <c r="T1426" t="str">
        <f>IF(Tabla2[[#This Row],[SERIE ]]="22SD004C","BODEGA",IF(Tabla2[[#This Row],[SERIE ]]="21DS000T","CASA MATRIZ","SUCURSAL"))</f>
        <v>SUCURSAL</v>
      </c>
    </row>
    <row r="1427" spans="1:20" ht="15.75" hidden="1" thickBot="1" x14ac:dyDescent="0.3">
      <c r="A1427" s="33" t="s">
        <v>8788</v>
      </c>
      <c r="B1427" s="38" t="s">
        <v>10767</v>
      </c>
      <c r="C1427" s="2" t="s">
        <v>1</v>
      </c>
      <c r="D1427" s="2" t="s">
        <v>0</v>
      </c>
      <c r="E1427" s="2" t="s">
        <v>9791</v>
      </c>
      <c r="F1427" s="2" t="s">
        <v>9792</v>
      </c>
      <c r="G1427" s="32">
        <v>3278</v>
      </c>
      <c r="H1427" s="36">
        <v>3278</v>
      </c>
      <c r="I1427" s="37" t="s">
        <v>46</v>
      </c>
      <c r="J1427" s="31" t="s">
        <v>6010</v>
      </c>
      <c r="K1427" s="2">
        <v>0</v>
      </c>
      <c r="L1427" s="2">
        <v>0</v>
      </c>
      <c r="M1427" s="31">
        <v>53.1</v>
      </c>
      <c r="N1427" s="2">
        <v>6.9030000000000005</v>
      </c>
      <c r="O1427" s="2">
        <v>0</v>
      </c>
      <c r="P1427" s="2">
        <v>0</v>
      </c>
      <c r="Q1427" s="31">
        <v>60.003</v>
      </c>
      <c r="S1427" s="2" t="s">
        <v>1</v>
      </c>
      <c r="T1427" t="str">
        <f>IF(Tabla2[[#This Row],[SERIE ]]="22SD004C","BODEGA",IF(Tabla2[[#This Row],[SERIE ]]="21DS000T","CASA MATRIZ","SUCURSAL"))</f>
        <v>SUCURSAL</v>
      </c>
    </row>
    <row r="1428" spans="1:20" ht="15.75" hidden="1" thickBot="1" x14ac:dyDescent="0.3">
      <c r="A1428" s="33" t="s">
        <v>8788</v>
      </c>
      <c r="B1428" s="38" t="s">
        <v>10767</v>
      </c>
      <c r="C1428" s="2" t="s">
        <v>1</v>
      </c>
      <c r="D1428" s="2" t="s">
        <v>0</v>
      </c>
      <c r="E1428" s="2" t="s">
        <v>9791</v>
      </c>
      <c r="F1428" s="2" t="s">
        <v>9792</v>
      </c>
      <c r="G1428" s="32">
        <v>3277</v>
      </c>
      <c r="H1428" s="36">
        <v>3277</v>
      </c>
      <c r="I1428" s="37"/>
      <c r="J1428" s="31" t="s">
        <v>10060</v>
      </c>
      <c r="K1428" s="2">
        <v>0</v>
      </c>
      <c r="L1428" s="2">
        <v>0</v>
      </c>
      <c r="M1428" s="31">
        <v>235</v>
      </c>
      <c r="N1428" s="2">
        <v>30.55</v>
      </c>
      <c r="O1428" s="2">
        <v>0</v>
      </c>
      <c r="P1428" s="2">
        <v>0</v>
      </c>
      <c r="Q1428" s="31">
        <v>265.55</v>
      </c>
      <c r="R1428" s="2" t="s">
        <v>10061</v>
      </c>
      <c r="S1428" s="2" t="s">
        <v>1</v>
      </c>
      <c r="T1428" t="str">
        <f>IF(Tabla2[[#This Row],[SERIE ]]="22SD004C","BODEGA",IF(Tabla2[[#This Row],[SERIE ]]="21DS000T","CASA MATRIZ","SUCURSAL"))</f>
        <v>SUCURSAL</v>
      </c>
    </row>
    <row r="1429" spans="1:20" ht="15.75" hidden="1" thickBot="1" x14ac:dyDescent="0.3">
      <c r="A1429" s="33" t="s">
        <v>8788</v>
      </c>
      <c r="B1429" s="38" t="s">
        <v>10767</v>
      </c>
      <c r="C1429" s="2" t="s">
        <v>1</v>
      </c>
      <c r="D1429" s="2" t="s">
        <v>0</v>
      </c>
      <c r="E1429" s="2" t="s">
        <v>9791</v>
      </c>
      <c r="F1429" s="2" t="s">
        <v>9792</v>
      </c>
      <c r="G1429" s="32">
        <v>3276</v>
      </c>
      <c r="H1429" s="36">
        <v>3276</v>
      </c>
      <c r="I1429" s="37" t="s">
        <v>46</v>
      </c>
      <c r="J1429" s="31" t="s">
        <v>6010</v>
      </c>
      <c r="K1429" s="2">
        <v>0</v>
      </c>
      <c r="L1429" s="2">
        <v>0</v>
      </c>
      <c r="M1429" s="31">
        <v>47</v>
      </c>
      <c r="N1429" s="2">
        <v>6.11</v>
      </c>
      <c r="O1429" s="2">
        <v>0</v>
      </c>
      <c r="P1429" s="2">
        <v>0</v>
      </c>
      <c r="Q1429" s="31">
        <v>53.11</v>
      </c>
      <c r="S1429" s="2" t="s">
        <v>1</v>
      </c>
      <c r="T1429" t="str">
        <f>IF(Tabla2[[#This Row],[SERIE ]]="22SD004C","BODEGA",IF(Tabla2[[#This Row],[SERIE ]]="21DS000T","CASA MATRIZ","SUCURSAL"))</f>
        <v>SUCURSAL</v>
      </c>
    </row>
    <row r="1430" spans="1:20" ht="15.75" hidden="1" thickBot="1" x14ac:dyDescent="0.3">
      <c r="A1430" s="33" t="s">
        <v>8788</v>
      </c>
      <c r="B1430" s="38" t="s">
        <v>10767</v>
      </c>
      <c r="C1430" s="2" t="s">
        <v>1</v>
      </c>
      <c r="D1430" s="2" t="s">
        <v>0</v>
      </c>
      <c r="E1430" s="2" t="s">
        <v>9791</v>
      </c>
      <c r="F1430" s="2" t="s">
        <v>9792</v>
      </c>
      <c r="G1430" s="32">
        <v>3275</v>
      </c>
      <c r="H1430" s="36">
        <v>3275</v>
      </c>
      <c r="I1430" s="37" t="s">
        <v>6596</v>
      </c>
      <c r="J1430" s="31" t="s">
        <v>6597</v>
      </c>
      <c r="K1430" s="2">
        <v>0</v>
      </c>
      <c r="L1430" s="2">
        <v>0</v>
      </c>
      <c r="M1430" s="31">
        <v>53.1</v>
      </c>
      <c r="N1430" s="2">
        <v>6.9030000000000005</v>
      </c>
      <c r="O1430" s="2">
        <v>0</v>
      </c>
      <c r="P1430" s="2">
        <v>0</v>
      </c>
      <c r="Q1430" s="31">
        <v>60.003</v>
      </c>
      <c r="S1430" s="2" t="s">
        <v>1</v>
      </c>
      <c r="T1430" t="str">
        <f>IF(Tabla2[[#This Row],[SERIE ]]="22SD004C","BODEGA",IF(Tabla2[[#This Row],[SERIE ]]="21DS000T","CASA MATRIZ","SUCURSAL"))</f>
        <v>SUCURSAL</v>
      </c>
    </row>
    <row r="1431" spans="1:20" ht="15.75" hidden="1" thickBot="1" x14ac:dyDescent="0.3">
      <c r="A1431" s="33" t="s">
        <v>8788</v>
      </c>
      <c r="B1431" s="38" t="s">
        <v>10766</v>
      </c>
      <c r="C1431" s="2" t="s">
        <v>1</v>
      </c>
      <c r="D1431" s="2" t="s">
        <v>0</v>
      </c>
      <c r="E1431" s="2" t="s">
        <v>9791</v>
      </c>
      <c r="F1431" s="2" t="s">
        <v>9792</v>
      </c>
      <c r="G1431" s="32">
        <v>3274</v>
      </c>
      <c r="H1431" s="36">
        <v>3274</v>
      </c>
      <c r="I1431" s="37" t="s">
        <v>9891</v>
      </c>
      <c r="J1431" s="31" t="s">
        <v>9892</v>
      </c>
      <c r="K1431" s="2">
        <v>0</v>
      </c>
      <c r="L1431" s="2">
        <v>0</v>
      </c>
      <c r="M1431" s="31">
        <v>7.96</v>
      </c>
      <c r="N1431" s="2">
        <v>1.0347999999999999</v>
      </c>
      <c r="O1431" s="2">
        <v>0</v>
      </c>
      <c r="P1431" s="2">
        <v>0</v>
      </c>
      <c r="Q1431" s="31">
        <v>8.9947999999999997</v>
      </c>
      <c r="S1431" s="2" t="s">
        <v>1</v>
      </c>
      <c r="T1431" t="str">
        <f>IF(Tabla2[[#This Row],[SERIE ]]="22SD004C","BODEGA",IF(Tabla2[[#This Row],[SERIE ]]="21DS000T","CASA MATRIZ","SUCURSAL"))</f>
        <v>SUCURSAL</v>
      </c>
    </row>
    <row r="1432" spans="1:20" ht="15.75" hidden="1" thickBot="1" x14ac:dyDescent="0.3">
      <c r="A1432" s="33" t="s">
        <v>8788</v>
      </c>
      <c r="B1432" s="38" t="s">
        <v>10766</v>
      </c>
      <c r="C1432" s="2" t="s">
        <v>1</v>
      </c>
      <c r="D1432" s="2" t="s">
        <v>0</v>
      </c>
      <c r="E1432" s="2" t="s">
        <v>9791</v>
      </c>
      <c r="F1432" s="2" t="s">
        <v>9792</v>
      </c>
      <c r="G1432" s="32">
        <v>3273</v>
      </c>
      <c r="H1432" s="36">
        <v>3273</v>
      </c>
      <c r="I1432" s="37" t="s">
        <v>6596</v>
      </c>
      <c r="J1432" s="31" t="s">
        <v>6597</v>
      </c>
      <c r="K1432" s="2">
        <v>0</v>
      </c>
      <c r="L1432" s="2">
        <v>0</v>
      </c>
      <c r="M1432" s="31">
        <v>49.56</v>
      </c>
      <c r="N1432" s="2">
        <v>6.4428000000000001</v>
      </c>
      <c r="O1432" s="2">
        <v>0</v>
      </c>
      <c r="P1432" s="2">
        <v>0</v>
      </c>
      <c r="Q1432" s="31">
        <v>56.002800000000001</v>
      </c>
      <c r="S1432" s="2" t="s">
        <v>1</v>
      </c>
      <c r="T1432" t="str">
        <f>IF(Tabla2[[#This Row],[SERIE ]]="22SD004C","BODEGA",IF(Tabla2[[#This Row],[SERIE ]]="21DS000T","CASA MATRIZ","SUCURSAL"))</f>
        <v>SUCURSAL</v>
      </c>
    </row>
    <row r="1433" spans="1:20" ht="15.75" hidden="1" thickBot="1" x14ac:dyDescent="0.3">
      <c r="A1433" s="33" t="s">
        <v>8788</v>
      </c>
      <c r="B1433" s="38" t="s">
        <v>10766</v>
      </c>
      <c r="C1433" s="2" t="s">
        <v>1</v>
      </c>
      <c r="D1433" s="2" t="s">
        <v>0</v>
      </c>
      <c r="E1433" s="2" t="s">
        <v>9791</v>
      </c>
      <c r="F1433" s="2" t="s">
        <v>9792</v>
      </c>
      <c r="G1433" s="32">
        <v>3272</v>
      </c>
      <c r="H1433" s="36">
        <v>3272</v>
      </c>
      <c r="I1433" s="37" t="s">
        <v>40</v>
      </c>
      <c r="J1433" s="31" t="s">
        <v>2515</v>
      </c>
      <c r="K1433" s="2">
        <v>0</v>
      </c>
      <c r="L1433" s="2">
        <v>0</v>
      </c>
      <c r="M1433" s="31">
        <v>45</v>
      </c>
      <c r="N1433" s="2">
        <v>5.8500000000000005</v>
      </c>
      <c r="O1433" s="2">
        <v>0</v>
      </c>
      <c r="P1433" s="2">
        <v>0</v>
      </c>
      <c r="Q1433" s="31">
        <v>50.85</v>
      </c>
      <c r="S1433" s="2" t="s">
        <v>1</v>
      </c>
      <c r="T1433" t="str">
        <f>IF(Tabla2[[#This Row],[SERIE ]]="22SD004C","BODEGA",IF(Tabla2[[#This Row],[SERIE ]]="21DS000T","CASA MATRIZ","SUCURSAL"))</f>
        <v>SUCURSAL</v>
      </c>
    </row>
    <row r="1434" spans="1:20" ht="15.75" hidden="1" thickBot="1" x14ac:dyDescent="0.3">
      <c r="A1434" s="33" t="s">
        <v>8788</v>
      </c>
      <c r="B1434" s="38" t="s">
        <v>10766</v>
      </c>
      <c r="C1434" s="2" t="s">
        <v>1</v>
      </c>
      <c r="D1434" s="2" t="s">
        <v>0</v>
      </c>
      <c r="E1434" s="2" t="s">
        <v>9791</v>
      </c>
      <c r="F1434" s="2" t="s">
        <v>9792</v>
      </c>
      <c r="G1434" s="32">
        <v>3271</v>
      </c>
      <c r="H1434" s="36">
        <v>3271</v>
      </c>
      <c r="I1434" s="37" t="s">
        <v>9961</v>
      </c>
      <c r="J1434" s="31" t="s">
        <v>9944</v>
      </c>
      <c r="K1434" s="2">
        <v>0</v>
      </c>
      <c r="L1434" s="2">
        <v>0</v>
      </c>
      <c r="M1434" s="31">
        <v>3.1</v>
      </c>
      <c r="N1434" s="2">
        <v>0.40300000000000002</v>
      </c>
      <c r="O1434" s="2">
        <v>0</v>
      </c>
      <c r="P1434" s="2">
        <v>0</v>
      </c>
      <c r="Q1434" s="31">
        <v>3.5030000000000001</v>
      </c>
      <c r="S1434" s="2" t="s">
        <v>1</v>
      </c>
      <c r="T1434" t="str">
        <f>IF(Tabla2[[#This Row],[SERIE ]]="22SD004C","BODEGA",IF(Tabla2[[#This Row],[SERIE ]]="21DS000T","CASA MATRIZ","SUCURSAL"))</f>
        <v>SUCURSAL</v>
      </c>
    </row>
    <row r="1435" spans="1:20" ht="15.75" hidden="1" thickBot="1" x14ac:dyDescent="0.3">
      <c r="A1435" s="33" t="s">
        <v>8788</v>
      </c>
      <c r="B1435" s="38" t="s">
        <v>10766</v>
      </c>
      <c r="C1435" s="2" t="s">
        <v>1</v>
      </c>
      <c r="D1435" s="2" t="s">
        <v>0</v>
      </c>
      <c r="E1435" s="2" t="s">
        <v>9791</v>
      </c>
      <c r="F1435" s="2" t="s">
        <v>9792</v>
      </c>
      <c r="G1435" s="32">
        <v>3270</v>
      </c>
      <c r="H1435" s="36">
        <v>3270</v>
      </c>
      <c r="I1435" s="37" t="s">
        <v>9914</v>
      </c>
      <c r="J1435" s="31" t="s">
        <v>9915</v>
      </c>
      <c r="K1435" s="2">
        <v>0</v>
      </c>
      <c r="L1435" s="2">
        <v>0</v>
      </c>
      <c r="M1435" s="31">
        <v>30.97</v>
      </c>
      <c r="N1435" s="2">
        <v>4.0260999999999996</v>
      </c>
      <c r="O1435" s="2">
        <v>0</v>
      </c>
      <c r="P1435" s="2">
        <v>0</v>
      </c>
      <c r="Q1435" s="31">
        <v>34.996099999999998</v>
      </c>
      <c r="S1435" s="2" t="s">
        <v>1</v>
      </c>
      <c r="T1435" t="str">
        <f>IF(Tabla2[[#This Row],[SERIE ]]="22SD004C","BODEGA",IF(Tabla2[[#This Row],[SERIE ]]="21DS000T","CASA MATRIZ","SUCURSAL"))</f>
        <v>SUCURSAL</v>
      </c>
    </row>
    <row r="1436" spans="1:20" ht="15.75" hidden="1" thickBot="1" x14ac:dyDescent="0.3">
      <c r="A1436" s="33" t="s">
        <v>8788</v>
      </c>
      <c r="B1436" s="38" t="s">
        <v>10766</v>
      </c>
      <c r="C1436" s="2" t="s">
        <v>1</v>
      </c>
      <c r="D1436" s="2" t="s">
        <v>0</v>
      </c>
      <c r="E1436" s="2" t="s">
        <v>9791</v>
      </c>
      <c r="F1436" s="2" t="s">
        <v>9792</v>
      </c>
      <c r="G1436" s="32">
        <v>3269</v>
      </c>
      <c r="H1436" s="36">
        <v>3269</v>
      </c>
      <c r="I1436" s="37" t="s">
        <v>9864</v>
      </c>
      <c r="J1436" s="31" t="s">
        <v>9865</v>
      </c>
      <c r="K1436" s="2">
        <v>0</v>
      </c>
      <c r="L1436" s="2">
        <v>0</v>
      </c>
      <c r="M1436" s="31">
        <v>6</v>
      </c>
      <c r="N1436" s="2">
        <v>0.78</v>
      </c>
      <c r="O1436" s="2">
        <v>0</v>
      </c>
      <c r="P1436" s="2">
        <v>0</v>
      </c>
      <c r="Q1436" s="31">
        <v>6.78</v>
      </c>
      <c r="S1436" s="2" t="s">
        <v>1</v>
      </c>
      <c r="T1436" t="str">
        <f>IF(Tabla2[[#This Row],[SERIE ]]="22SD004C","BODEGA",IF(Tabla2[[#This Row],[SERIE ]]="21DS000T","CASA MATRIZ","SUCURSAL"))</f>
        <v>SUCURSAL</v>
      </c>
    </row>
    <row r="1437" spans="1:20" ht="15.75" hidden="1" thickBot="1" x14ac:dyDescent="0.3">
      <c r="A1437" s="33" t="s">
        <v>8788</v>
      </c>
      <c r="B1437" s="38" t="s">
        <v>10766</v>
      </c>
      <c r="C1437" s="2" t="s">
        <v>1</v>
      </c>
      <c r="D1437" s="2" t="s">
        <v>0</v>
      </c>
      <c r="E1437" s="2" t="s">
        <v>9791</v>
      </c>
      <c r="F1437" s="2" t="s">
        <v>9792</v>
      </c>
      <c r="G1437" s="32">
        <v>3268</v>
      </c>
      <c r="H1437" s="36">
        <v>3268</v>
      </c>
      <c r="I1437" s="37" t="s">
        <v>9420</v>
      </c>
      <c r="J1437" s="31" t="s">
        <v>9421</v>
      </c>
      <c r="K1437" s="2">
        <v>0</v>
      </c>
      <c r="L1437" s="2">
        <v>0</v>
      </c>
      <c r="M1437" s="31">
        <v>8.41</v>
      </c>
      <c r="N1437" s="2">
        <v>1.0933000000000002</v>
      </c>
      <c r="O1437" s="2">
        <v>0</v>
      </c>
      <c r="P1437" s="2">
        <v>0</v>
      </c>
      <c r="Q1437" s="31">
        <v>9.5032999999999994</v>
      </c>
      <c r="S1437" s="2" t="s">
        <v>1</v>
      </c>
      <c r="T1437" t="str">
        <f>IF(Tabla2[[#This Row],[SERIE ]]="22SD004C","BODEGA",IF(Tabla2[[#This Row],[SERIE ]]="21DS000T","CASA MATRIZ","SUCURSAL"))</f>
        <v>SUCURSAL</v>
      </c>
    </row>
    <row r="1438" spans="1:20" ht="15.75" hidden="1" thickBot="1" x14ac:dyDescent="0.3">
      <c r="A1438" s="33" t="s">
        <v>8788</v>
      </c>
      <c r="B1438" s="38" t="s">
        <v>10766</v>
      </c>
      <c r="C1438" s="2" t="s">
        <v>1</v>
      </c>
      <c r="D1438" s="2" t="s">
        <v>0</v>
      </c>
      <c r="E1438" s="2" t="s">
        <v>9791</v>
      </c>
      <c r="F1438" s="2" t="s">
        <v>9792</v>
      </c>
      <c r="G1438" s="32">
        <v>3267</v>
      </c>
      <c r="H1438" s="36">
        <v>3267</v>
      </c>
      <c r="I1438" s="37" t="s">
        <v>10595</v>
      </c>
      <c r="J1438" s="31" t="s">
        <v>10801</v>
      </c>
      <c r="K1438" s="2">
        <v>0</v>
      </c>
      <c r="L1438" s="2">
        <v>0</v>
      </c>
      <c r="M1438" s="31">
        <v>115</v>
      </c>
      <c r="N1438" s="2">
        <v>14.950000000000001</v>
      </c>
      <c r="O1438" s="2">
        <v>0</v>
      </c>
      <c r="P1438" s="2">
        <v>0</v>
      </c>
      <c r="Q1438" s="31">
        <v>129.94999999999999</v>
      </c>
      <c r="S1438" s="2" t="s">
        <v>1</v>
      </c>
      <c r="T1438" t="str">
        <f>IF(Tabla2[[#This Row],[SERIE ]]="22SD004C","BODEGA",IF(Tabla2[[#This Row],[SERIE ]]="21DS000T","CASA MATRIZ","SUCURSAL"))</f>
        <v>SUCURSAL</v>
      </c>
    </row>
    <row r="1439" spans="1:20" ht="15.75" hidden="1" thickBot="1" x14ac:dyDescent="0.3">
      <c r="A1439" s="33" t="s">
        <v>8788</v>
      </c>
      <c r="B1439" s="38" t="s">
        <v>10766</v>
      </c>
      <c r="C1439" s="2" t="s">
        <v>1</v>
      </c>
      <c r="D1439" s="2" t="s">
        <v>0</v>
      </c>
      <c r="E1439" s="2" t="s">
        <v>9791</v>
      </c>
      <c r="F1439" s="2" t="s">
        <v>9792</v>
      </c>
      <c r="G1439" s="32">
        <v>3266</v>
      </c>
      <c r="H1439" s="36">
        <v>3266</v>
      </c>
      <c r="I1439" s="37" t="s">
        <v>49</v>
      </c>
      <c r="J1439" s="31" t="s">
        <v>2228</v>
      </c>
      <c r="K1439" s="2">
        <v>0</v>
      </c>
      <c r="L1439" s="2">
        <v>0</v>
      </c>
      <c r="M1439" s="31">
        <v>500</v>
      </c>
      <c r="N1439" s="2">
        <v>65</v>
      </c>
      <c r="O1439" s="2">
        <v>0</v>
      </c>
      <c r="P1439" s="2">
        <v>0</v>
      </c>
      <c r="Q1439" s="31">
        <v>565</v>
      </c>
      <c r="S1439" s="2" t="s">
        <v>1</v>
      </c>
      <c r="T1439" t="str">
        <f>IF(Tabla2[[#This Row],[SERIE ]]="22SD004C","BODEGA",IF(Tabla2[[#This Row],[SERIE ]]="21DS000T","CASA MATRIZ","SUCURSAL"))</f>
        <v>SUCURSAL</v>
      </c>
    </row>
    <row r="1440" spans="1:20" ht="15.75" hidden="1" thickBot="1" x14ac:dyDescent="0.3">
      <c r="A1440" s="33" t="s">
        <v>8788</v>
      </c>
      <c r="B1440" s="38" t="s">
        <v>10765</v>
      </c>
      <c r="C1440" s="2" t="s">
        <v>1</v>
      </c>
      <c r="D1440" s="2" t="s">
        <v>0</v>
      </c>
      <c r="E1440" s="2" t="s">
        <v>9791</v>
      </c>
      <c r="F1440" s="2" t="s">
        <v>9792</v>
      </c>
      <c r="G1440" s="32">
        <v>3265</v>
      </c>
      <c r="H1440" s="36">
        <v>3265</v>
      </c>
      <c r="I1440" s="37" t="s">
        <v>10263</v>
      </c>
      <c r="J1440" s="31" t="s">
        <v>10264</v>
      </c>
      <c r="K1440" s="2">
        <v>0</v>
      </c>
      <c r="L1440" s="2">
        <v>0</v>
      </c>
      <c r="M1440" s="31">
        <v>22.12</v>
      </c>
      <c r="N1440" s="2">
        <v>2.8756000000000004</v>
      </c>
      <c r="O1440" s="2">
        <v>0</v>
      </c>
      <c r="P1440" s="2">
        <v>0</v>
      </c>
      <c r="Q1440" s="31">
        <v>24.995600000000003</v>
      </c>
      <c r="S1440" s="2" t="s">
        <v>1</v>
      </c>
      <c r="T1440" t="str">
        <f>IF(Tabla2[[#This Row],[SERIE ]]="22SD004C","BODEGA",IF(Tabla2[[#This Row],[SERIE ]]="21DS000T","CASA MATRIZ","SUCURSAL"))</f>
        <v>SUCURSAL</v>
      </c>
    </row>
    <row r="1441" spans="1:20" ht="15.75" hidden="1" thickBot="1" x14ac:dyDescent="0.3">
      <c r="A1441" s="33" t="s">
        <v>8788</v>
      </c>
      <c r="B1441" s="38" t="s">
        <v>10765</v>
      </c>
      <c r="C1441" s="2" t="s">
        <v>1</v>
      </c>
      <c r="D1441" s="2" t="s">
        <v>0</v>
      </c>
      <c r="E1441" s="2" t="s">
        <v>9791</v>
      </c>
      <c r="F1441" s="2" t="s">
        <v>9792</v>
      </c>
      <c r="G1441" s="32">
        <v>3264</v>
      </c>
      <c r="H1441" s="36">
        <v>3264</v>
      </c>
      <c r="I1441" s="37" t="s">
        <v>10070</v>
      </c>
      <c r="J1441" s="31" t="s">
        <v>10071</v>
      </c>
      <c r="K1441" s="2">
        <v>0</v>
      </c>
      <c r="L1441" s="2">
        <v>0</v>
      </c>
      <c r="M1441" s="31">
        <v>34.159999999999997</v>
      </c>
      <c r="N1441" s="2">
        <v>4.4407999999999994</v>
      </c>
      <c r="O1441" s="2">
        <v>0</v>
      </c>
      <c r="P1441" s="2">
        <v>0</v>
      </c>
      <c r="Q1441" s="31">
        <v>38.600799999999992</v>
      </c>
      <c r="S1441" s="2" t="s">
        <v>1</v>
      </c>
      <c r="T1441" t="str">
        <f>IF(Tabla2[[#This Row],[SERIE ]]="22SD004C","BODEGA",IF(Tabla2[[#This Row],[SERIE ]]="21DS000T","CASA MATRIZ","SUCURSAL"))</f>
        <v>SUCURSAL</v>
      </c>
    </row>
    <row r="1442" spans="1:20" ht="15.75" hidden="1" thickBot="1" x14ac:dyDescent="0.3">
      <c r="A1442" s="33" t="s">
        <v>8788</v>
      </c>
      <c r="B1442" s="38" t="s">
        <v>10765</v>
      </c>
      <c r="C1442" s="2" t="s">
        <v>1</v>
      </c>
      <c r="D1442" s="2" t="s">
        <v>0</v>
      </c>
      <c r="E1442" s="2" t="s">
        <v>9791</v>
      </c>
      <c r="F1442" s="2" t="s">
        <v>9792</v>
      </c>
      <c r="G1442" s="32">
        <v>3263</v>
      </c>
      <c r="H1442" s="36">
        <v>3263</v>
      </c>
      <c r="I1442" s="37"/>
      <c r="J1442" s="31" t="s">
        <v>10108</v>
      </c>
      <c r="K1442" s="2">
        <v>0</v>
      </c>
      <c r="L1442" s="2">
        <v>0</v>
      </c>
      <c r="M1442" s="31">
        <v>50</v>
      </c>
      <c r="N1442" s="2">
        <v>6.5</v>
      </c>
      <c r="O1442" s="2">
        <v>0</v>
      </c>
      <c r="P1442" s="2">
        <v>0</v>
      </c>
      <c r="Q1442" s="31">
        <v>56.5</v>
      </c>
      <c r="R1442" s="2" t="s">
        <v>10107</v>
      </c>
      <c r="S1442" s="2" t="s">
        <v>1</v>
      </c>
      <c r="T1442" t="str">
        <f>IF(Tabla2[[#This Row],[SERIE ]]="22SD004C","BODEGA",IF(Tabla2[[#This Row],[SERIE ]]="21DS000T","CASA MATRIZ","SUCURSAL"))</f>
        <v>SUCURSAL</v>
      </c>
    </row>
    <row r="1443" spans="1:20" ht="15.75" hidden="1" thickBot="1" x14ac:dyDescent="0.3">
      <c r="A1443" s="33" t="s">
        <v>8788</v>
      </c>
      <c r="B1443" s="38" t="s">
        <v>10765</v>
      </c>
      <c r="C1443" s="2" t="s">
        <v>1</v>
      </c>
      <c r="D1443" s="2" t="s">
        <v>0</v>
      </c>
      <c r="E1443" s="2" t="s">
        <v>9791</v>
      </c>
      <c r="F1443" s="2" t="s">
        <v>9792</v>
      </c>
      <c r="G1443" s="32">
        <v>3262</v>
      </c>
      <c r="H1443" s="36">
        <v>3262</v>
      </c>
      <c r="I1443" s="37" t="s">
        <v>9824</v>
      </c>
      <c r="J1443" s="31" t="s">
        <v>9825</v>
      </c>
      <c r="K1443" s="2">
        <v>0</v>
      </c>
      <c r="L1443" s="2">
        <v>0</v>
      </c>
      <c r="M1443" s="31">
        <v>5.31</v>
      </c>
      <c r="N1443" s="2">
        <v>0.69030000000000002</v>
      </c>
      <c r="O1443" s="2">
        <v>0</v>
      </c>
      <c r="P1443" s="2">
        <v>0</v>
      </c>
      <c r="Q1443" s="31">
        <v>6.0002999999999993</v>
      </c>
      <c r="S1443" s="2" t="s">
        <v>1</v>
      </c>
      <c r="T1443" t="str">
        <f>IF(Tabla2[[#This Row],[SERIE ]]="22SD004C","BODEGA",IF(Tabla2[[#This Row],[SERIE ]]="21DS000T","CASA MATRIZ","SUCURSAL"))</f>
        <v>SUCURSAL</v>
      </c>
    </row>
    <row r="1444" spans="1:20" ht="15.75" hidden="1" thickBot="1" x14ac:dyDescent="0.3">
      <c r="A1444" s="33" t="s">
        <v>8788</v>
      </c>
      <c r="B1444" s="38" t="s">
        <v>10765</v>
      </c>
      <c r="C1444" s="2" t="s">
        <v>1</v>
      </c>
      <c r="D1444" s="2" t="s">
        <v>0</v>
      </c>
      <c r="E1444" s="2" t="s">
        <v>9791</v>
      </c>
      <c r="F1444" s="2" t="s">
        <v>9792</v>
      </c>
      <c r="G1444" s="32">
        <v>3261</v>
      </c>
      <c r="H1444" s="36">
        <v>3261</v>
      </c>
      <c r="I1444" s="37" t="s">
        <v>47</v>
      </c>
      <c r="J1444" s="31" t="s">
        <v>2808</v>
      </c>
      <c r="K1444" s="2">
        <v>0</v>
      </c>
      <c r="L1444" s="2">
        <v>0</v>
      </c>
      <c r="M1444" s="31">
        <v>560</v>
      </c>
      <c r="N1444" s="2">
        <v>72.8</v>
      </c>
      <c r="O1444" s="2">
        <v>0</v>
      </c>
      <c r="P1444" s="2">
        <v>0</v>
      </c>
      <c r="Q1444" s="31">
        <v>632.79999999999995</v>
      </c>
      <c r="S1444" s="2" t="s">
        <v>1</v>
      </c>
      <c r="T1444" t="str">
        <f>IF(Tabla2[[#This Row],[SERIE ]]="22SD004C","BODEGA",IF(Tabla2[[#This Row],[SERIE ]]="21DS000T","CASA MATRIZ","SUCURSAL"))</f>
        <v>SUCURSAL</v>
      </c>
    </row>
    <row r="1445" spans="1:20" ht="15.75" hidden="1" thickBot="1" x14ac:dyDescent="0.3">
      <c r="A1445" s="33" t="s">
        <v>8788</v>
      </c>
      <c r="B1445" s="38" t="s">
        <v>10765</v>
      </c>
      <c r="C1445" s="2" t="s">
        <v>1</v>
      </c>
      <c r="D1445" s="2" t="s">
        <v>0</v>
      </c>
      <c r="E1445" s="2" t="s">
        <v>9791</v>
      </c>
      <c r="F1445" s="2" t="s">
        <v>9792</v>
      </c>
      <c r="G1445" s="32">
        <v>3260</v>
      </c>
      <c r="H1445" s="36">
        <v>3260</v>
      </c>
      <c r="I1445" s="37" t="s">
        <v>6816</v>
      </c>
      <c r="J1445" s="31" t="s">
        <v>6817</v>
      </c>
      <c r="K1445" s="2">
        <v>0</v>
      </c>
      <c r="L1445" s="2">
        <v>0</v>
      </c>
      <c r="M1445" s="31">
        <v>6.19</v>
      </c>
      <c r="N1445" s="2">
        <v>0.80470000000000008</v>
      </c>
      <c r="O1445" s="2">
        <v>0</v>
      </c>
      <c r="P1445" s="2">
        <v>0</v>
      </c>
      <c r="Q1445" s="31">
        <v>6.9947000000000008</v>
      </c>
      <c r="S1445" s="2" t="s">
        <v>1</v>
      </c>
      <c r="T1445" t="str">
        <f>IF(Tabla2[[#This Row],[SERIE ]]="22SD004C","BODEGA",IF(Tabla2[[#This Row],[SERIE ]]="21DS000T","CASA MATRIZ","SUCURSAL"))</f>
        <v>SUCURSAL</v>
      </c>
    </row>
    <row r="1446" spans="1:20" ht="15.75" hidden="1" thickBot="1" x14ac:dyDescent="0.3">
      <c r="A1446" s="33" t="s">
        <v>8788</v>
      </c>
      <c r="B1446" s="38" t="s">
        <v>10765</v>
      </c>
      <c r="C1446" s="2" t="s">
        <v>1</v>
      </c>
      <c r="D1446" s="2" t="s">
        <v>0</v>
      </c>
      <c r="E1446" s="2" t="s">
        <v>9791</v>
      </c>
      <c r="F1446" s="2" t="s">
        <v>9792</v>
      </c>
      <c r="G1446" s="32">
        <v>3259</v>
      </c>
      <c r="H1446" s="36">
        <v>3259</v>
      </c>
      <c r="I1446" s="37" t="s">
        <v>7473</v>
      </c>
      <c r="J1446" s="31" t="s">
        <v>7472</v>
      </c>
      <c r="K1446" s="2">
        <v>0</v>
      </c>
      <c r="L1446" s="2">
        <v>0</v>
      </c>
      <c r="M1446" s="31">
        <v>0</v>
      </c>
      <c r="N1446" s="2">
        <v>0</v>
      </c>
      <c r="O1446" s="2">
        <v>0</v>
      </c>
      <c r="P1446" s="2">
        <v>0</v>
      </c>
      <c r="Q1446" s="31">
        <v>0</v>
      </c>
      <c r="S1446" s="2" t="s">
        <v>1</v>
      </c>
      <c r="T1446" t="str">
        <f>IF(Tabla2[[#This Row],[SERIE ]]="22SD004C","BODEGA",IF(Tabla2[[#This Row],[SERIE ]]="21DS000T","CASA MATRIZ","SUCURSAL"))</f>
        <v>SUCURSAL</v>
      </c>
    </row>
    <row r="1447" spans="1:20" ht="15.75" hidden="1" thickBot="1" x14ac:dyDescent="0.3">
      <c r="A1447" s="33" t="s">
        <v>8788</v>
      </c>
      <c r="B1447" s="38" t="s">
        <v>10765</v>
      </c>
      <c r="C1447" s="2" t="s">
        <v>1</v>
      </c>
      <c r="D1447" s="2" t="s">
        <v>0</v>
      </c>
      <c r="E1447" s="2" t="s">
        <v>9791</v>
      </c>
      <c r="F1447" s="2" t="s">
        <v>9792</v>
      </c>
      <c r="G1447" s="32">
        <v>3258</v>
      </c>
      <c r="H1447" s="36">
        <v>3258</v>
      </c>
      <c r="I1447" s="37" t="s">
        <v>42</v>
      </c>
      <c r="J1447" s="31" t="s">
        <v>3310</v>
      </c>
      <c r="K1447" s="2">
        <v>0</v>
      </c>
      <c r="L1447" s="2">
        <v>0</v>
      </c>
      <c r="M1447" s="31">
        <v>15</v>
      </c>
      <c r="N1447" s="2">
        <v>1.9500000000000002</v>
      </c>
      <c r="O1447" s="2">
        <v>0</v>
      </c>
      <c r="P1447" s="2">
        <v>0</v>
      </c>
      <c r="Q1447" s="31">
        <v>16.95</v>
      </c>
      <c r="S1447" s="2" t="s">
        <v>1</v>
      </c>
      <c r="T1447" t="str">
        <f>IF(Tabla2[[#This Row],[SERIE ]]="22SD004C","BODEGA",IF(Tabla2[[#This Row],[SERIE ]]="21DS000T","CASA MATRIZ","SUCURSAL"))</f>
        <v>SUCURSAL</v>
      </c>
    </row>
    <row r="1448" spans="1:20" ht="15.75" hidden="1" thickBot="1" x14ac:dyDescent="0.3">
      <c r="A1448" s="33" t="s">
        <v>8788</v>
      </c>
      <c r="B1448" s="38" t="s">
        <v>10765</v>
      </c>
      <c r="C1448" s="2" t="s">
        <v>1</v>
      </c>
      <c r="D1448" s="2" t="s">
        <v>0</v>
      </c>
      <c r="E1448" s="2" t="s">
        <v>9791</v>
      </c>
      <c r="F1448" s="2" t="s">
        <v>9792</v>
      </c>
      <c r="G1448" s="32">
        <v>3257</v>
      </c>
      <c r="H1448" s="36">
        <v>3257</v>
      </c>
      <c r="I1448" s="37" t="s">
        <v>9868</v>
      </c>
      <c r="J1448" s="31" t="s">
        <v>9826</v>
      </c>
      <c r="K1448" s="2">
        <v>0</v>
      </c>
      <c r="L1448" s="2">
        <v>0</v>
      </c>
      <c r="M1448" s="31">
        <v>84.95</v>
      </c>
      <c r="N1448" s="2">
        <v>11.0435</v>
      </c>
      <c r="O1448" s="2">
        <v>0</v>
      </c>
      <c r="P1448" s="2">
        <v>0</v>
      </c>
      <c r="Q1448" s="31">
        <v>95.993499999999997</v>
      </c>
      <c r="S1448" s="2" t="s">
        <v>1</v>
      </c>
      <c r="T1448" t="str">
        <f>IF(Tabla2[[#This Row],[SERIE ]]="22SD004C","BODEGA",IF(Tabla2[[#This Row],[SERIE ]]="21DS000T","CASA MATRIZ","SUCURSAL"))</f>
        <v>SUCURSAL</v>
      </c>
    </row>
    <row r="1449" spans="1:20" ht="15.75" hidden="1" thickBot="1" x14ac:dyDescent="0.3">
      <c r="A1449" s="33" t="s">
        <v>8788</v>
      </c>
      <c r="B1449" s="38" t="s">
        <v>10765</v>
      </c>
      <c r="C1449" s="2" t="s">
        <v>1</v>
      </c>
      <c r="D1449" s="2" t="s">
        <v>0</v>
      </c>
      <c r="E1449" s="2" t="s">
        <v>9791</v>
      </c>
      <c r="F1449" s="2" t="s">
        <v>9792</v>
      </c>
      <c r="G1449" s="32">
        <v>3256</v>
      </c>
      <c r="H1449" s="36">
        <v>3256</v>
      </c>
      <c r="I1449" s="37" t="s">
        <v>9814</v>
      </c>
      <c r="J1449" s="31" t="s">
        <v>9815</v>
      </c>
      <c r="K1449" s="2">
        <v>0</v>
      </c>
      <c r="L1449" s="2">
        <v>0</v>
      </c>
      <c r="M1449" s="31">
        <v>25</v>
      </c>
      <c r="N1449" s="2">
        <v>3.25</v>
      </c>
      <c r="O1449" s="2">
        <v>0</v>
      </c>
      <c r="P1449" s="2">
        <v>0</v>
      </c>
      <c r="Q1449" s="31">
        <v>28.25</v>
      </c>
      <c r="S1449" s="2" t="s">
        <v>1</v>
      </c>
      <c r="T1449" t="str">
        <f>IF(Tabla2[[#This Row],[SERIE ]]="22SD004C","BODEGA",IF(Tabla2[[#This Row],[SERIE ]]="21DS000T","CASA MATRIZ","SUCURSAL"))</f>
        <v>SUCURSAL</v>
      </c>
    </row>
    <row r="1450" spans="1:20" ht="15.75" hidden="1" thickBot="1" x14ac:dyDescent="0.3">
      <c r="A1450" s="33" t="s">
        <v>8788</v>
      </c>
      <c r="B1450" s="38" t="s">
        <v>10765</v>
      </c>
      <c r="C1450" s="2" t="s">
        <v>1</v>
      </c>
      <c r="D1450" s="2" t="s">
        <v>0</v>
      </c>
      <c r="E1450" s="2" t="s">
        <v>9791</v>
      </c>
      <c r="F1450" s="2" t="s">
        <v>9792</v>
      </c>
      <c r="G1450" s="32">
        <v>3255</v>
      </c>
      <c r="H1450" s="36">
        <v>3255</v>
      </c>
      <c r="I1450" s="37" t="s">
        <v>42</v>
      </c>
      <c r="J1450" s="31" t="s">
        <v>3310</v>
      </c>
      <c r="K1450" s="2">
        <v>0</v>
      </c>
      <c r="L1450" s="2">
        <v>0</v>
      </c>
      <c r="M1450" s="31">
        <v>15</v>
      </c>
      <c r="N1450" s="2">
        <v>1.9500000000000002</v>
      </c>
      <c r="O1450" s="2">
        <v>0</v>
      </c>
      <c r="P1450" s="2">
        <v>0</v>
      </c>
      <c r="Q1450" s="31">
        <v>16.95</v>
      </c>
      <c r="S1450" s="2" t="s">
        <v>1</v>
      </c>
      <c r="T1450" t="str">
        <f>IF(Tabla2[[#This Row],[SERIE ]]="22SD004C","BODEGA",IF(Tabla2[[#This Row],[SERIE ]]="21DS000T","CASA MATRIZ","SUCURSAL"))</f>
        <v>SUCURSAL</v>
      </c>
    </row>
    <row r="1451" spans="1:20" ht="15.75" hidden="1" thickBot="1" x14ac:dyDescent="0.3">
      <c r="A1451" s="33" t="s">
        <v>8788</v>
      </c>
      <c r="B1451" s="38" t="s">
        <v>10765</v>
      </c>
      <c r="C1451" s="2" t="s">
        <v>1</v>
      </c>
      <c r="D1451" s="2" t="s">
        <v>0</v>
      </c>
      <c r="E1451" s="2" t="s">
        <v>9791</v>
      </c>
      <c r="F1451" s="2" t="s">
        <v>9792</v>
      </c>
      <c r="G1451" s="32">
        <v>3254</v>
      </c>
      <c r="H1451" s="36">
        <v>3254</v>
      </c>
      <c r="I1451" s="37" t="s">
        <v>42</v>
      </c>
      <c r="J1451" s="31" t="s">
        <v>3310</v>
      </c>
      <c r="K1451" s="2">
        <v>0</v>
      </c>
      <c r="L1451" s="2">
        <v>0</v>
      </c>
      <c r="M1451" s="31">
        <v>66.37</v>
      </c>
      <c r="N1451" s="2">
        <v>8.6281000000000017</v>
      </c>
      <c r="O1451" s="2">
        <v>0</v>
      </c>
      <c r="P1451" s="2">
        <v>0</v>
      </c>
      <c r="Q1451" s="31">
        <v>74.998100000000008</v>
      </c>
      <c r="S1451" s="2" t="s">
        <v>1</v>
      </c>
      <c r="T1451" t="str">
        <f>IF(Tabla2[[#This Row],[SERIE ]]="22SD004C","BODEGA",IF(Tabla2[[#This Row],[SERIE ]]="21DS000T","CASA MATRIZ","SUCURSAL"))</f>
        <v>SUCURSAL</v>
      </c>
    </row>
    <row r="1452" spans="1:20" ht="15.75" hidden="1" thickBot="1" x14ac:dyDescent="0.3">
      <c r="A1452" s="33" t="s">
        <v>8788</v>
      </c>
      <c r="B1452" s="38" t="s">
        <v>10765</v>
      </c>
      <c r="C1452" s="2" t="s">
        <v>1</v>
      </c>
      <c r="D1452" s="2" t="s">
        <v>0</v>
      </c>
      <c r="E1452" s="2" t="s">
        <v>9791</v>
      </c>
      <c r="F1452" s="2" t="s">
        <v>9792</v>
      </c>
      <c r="G1452" s="32">
        <v>3253</v>
      </c>
      <c r="H1452" s="36">
        <v>3253</v>
      </c>
      <c r="I1452" s="37" t="s">
        <v>42</v>
      </c>
      <c r="J1452" s="31" t="s">
        <v>3310</v>
      </c>
      <c r="K1452" s="2">
        <v>0</v>
      </c>
      <c r="L1452" s="2">
        <v>0</v>
      </c>
      <c r="M1452" s="31">
        <v>66.37</v>
      </c>
      <c r="N1452" s="2">
        <v>8.6281000000000017</v>
      </c>
      <c r="O1452" s="2">
        <v>0</v>
      </c>
      <c r="P1452" s="2">
        <v>0</v>
      </c>
      <c r="Q1452" s="31">
        <v>74.998100000000008</v>
      </c>
      <c r="S1452" s="2" t="s">
        <v>1</v>
      </c>
      <c r="T1452" t="str">
        <f>IF(Tabla2[[#This Row],[SERIE ]]="22SD004C","BODEGA",IF(Tabla2[[#This Row],[SERIE ]]="21DS000T","CASA MATRIZ","SUCURSAL"))</f>
        <v>SUCURSAL</v>
      </c>
    </row>
    <row r="1453" spans="1:20" ht="15.75" hidden="1" thickBot="1" x14ac:dyDescent="0.3">
      <c r="A1453" s="33" t="s">
        <v>8788</v>
      </c>
      <c r="B1453" s="38" t="s">
        <v>10765</v>
      </c>
      <c r="C1453" s="2" t="s">
        <v>1</v>
      </c>
      <c r="D1453" s="2" t="s">
        <v>0</v>
      </c>
      <c r="E1453" s="2" t="s">
        <v>9791</v>
      </c>
      <c r="F1453" s="2" t="s">
        <v>9792</v>
      </c>
      <c r="G1453" s="32">
        <v>3252</v>
      </c>
      <c r="H1453" s="36">
        <v>3252</v>
      </c>
      <c r="I1453" s="37" t="s">
        <v>42</v>
      </c>
      <c r="J1453" s="31" t="s">
        <v>3310</v>
      </c>
      <c r="K1453" s="2">
        <v>0</v>
      </c>
      <c r="L1453" s="2">
        <v>0</v>
      </c>
      <c r="M1453" s="31">
        <v>66.37</v>
      </c>
      <c r="N1453" s="2">
        <v>8.6281000000000017</v>
      </c>
      <c r="O1453" s="2">
        <v>0</v>
      </c>
      <c r="P1453" s="2">
        <v>0</v>
      </c>
      <c r="Q1453" s="31">
        <v>74.998100000000008</v>
      </c>
      <c r="S1453" s="2" t="s">
        <v>1</v>
      </c>
      <c r="T1453" t="str">
        <f>IF(Tabla2[[#This Row],[SERIE ]]="22SD004C","BODEGA",IF(Tabla2[[#This Row],[SERIE ]]="21DS000T","CASA MATRIZ","SUCURSAL"))</f>
        <v>SUCURSAL</v>
      </c>
    </row>
    <row r="1454" spans="1:20" ht="15.75" hidden="1" thickBot="1" x14ac:dyDescent="0.3">
      <c r="A1454" s="33" t="s">
        <v>8788</v>
      </c>
      <c r="B1454" s="38" t="s">
        <v>10765</v>
      </c>
      <c r="C1454" s="2" t="s">
        <v>1</v>
      </c>
      <c r="D1454" s="2" t="s">
        <v>0</v>
      </c>
      <c r="E1454" s="2" t="s">
        <v>9791</v>
      </c>
      <c r="F1454" s="2" t="s">
        <v>9792</v>
      </c>
      <c r="G1454" s="32">
        <v>3251</v>
      </c>
      <c r="H1454" s="36">
        <v>3251</v>
      </c>
      <c r="I1454" s="37" t="s">
        <v>47</v>
      </c>
      <c r="J1454" s="31" t="s">
        <v>2808</v>
      </c>
      <c r="K1454" s="2">
        <v>0</v>
      </c>
      <c r="L1454" s="2">
        <v>0</v>
      </c>
      <c r="M1454" s="31">
        <v>24</v>
      </c>
      <c r="N1454" s="2">
        <v>3.12</v>
      </c>
      <c r="O1454" s="2">
        <v>0</v>
      </c>
      <c r="P1454" s="2">
        <v>0</v>
      </c>
      <c r="Q1454" s="31">
        <v>27.12</v>
      </c>
      <c r="S1454" s="2" t="s">
        <v>1</v>
      </c>
      <c r="T1454" t="str">
        <f>IF(Tabla2[[#This Row],[SERIE ]]="22SD004C","BODEGA",IF(Tabla2[[#This Row],[SERIE ]]="21DS000T","CASA MATRIZ","SUCURSAL"))</f>
        <v>SUCURSAL</v>
      </c>
    </row>
    <row r="1455" spans="1:20" ht="15.75" hidden="1" thickBot="1" x14ac:dyDescent="0.3">
      <c r="A1455" s="33" t="s">
        <v>8788</v>
      </c>
      <c r="B1455" s="38" t="s">
        <v>10765</v>
      </c>
      <c r="C1455" s="2" t="s">
        <v>1</v>
      </c>
      <c r="D1455" s="2" t="s">
        <v>0</v>
      </c>
      <c r="E1455" s="2" t="s">
        <v>9791</v>
      </c>
      <c r="F1455" s="2" t="s">
        <v>9792</v>
      </c>
      <c r="G1455" s="32">
        <v>3250</v>
      </c>
      <c r="H1455" s="36">
        <v>3250</v>
      </c>
      <c r="I1455" s="37" t="s">
        <v>7287</v>
      </c>
      <c r="J1455" s="31" t="s">
        <v>7288</v>
      </c>
      <c r="K1455" s="2">
        <v>0</v>
      </c>
      <c r="L1455" s="2">
        <v>0</v>
      </c>
      <c r="M1455" s="31">
        <v>18.579999999999998</v>
      </c>
      <c r="N1455" s="2">
        <v>2.4154</v>
      </c>
      <c r="O1455" s="2">
        <v>0</v>
      </c>
      <c r="P1455" s="2">
        <v>0</v>
      </c>
      <c r="Q1455" s="31">
        <v>20.995399999999997</v>
      </c>
      <c r="S1455" s="2" t="s">
        <v>1</v>
      </c>
      <c r="T1455" t="str">
        <f>IF(Tabla2[[#This Row],[SERIE ]]="22SD004C","BODEGA",IF(Tabla2[[#This Row],[SERIE ]]="21DS000T","CASA MATRIZ","SUCURSAL"))</f>
        <v>SUCURSAL</v>
      </c>
    </row>
    <row r="1456" spans="1:20" ht="15.75" hidden="1" thickBot="1" x14ac:dyDescent="0.3">
      <c r="A1456" s="33" t="s">
        <v>8788</v>
      </c>
      <c r="B1456" s="38" t="s">
        <v>10765</v>
      </c>
      <c r="C1456" s="2" t="s">
        <v>1</v>
      </c>
      <c r="D1456" s="2" t="s">
        <v>0</v>
      </c>
      <c r="E1456" s="2" t="s">
        <v>9791</v>
      </c>
      <c r="F1456" s="2" t="s">
        <v>9792</v>
      </c>
      <c r="G1456" s="32">
        <v>3249</v>
      </c>
      <c r="H1456" s="36">
        <v>3249</v>
      </c>
      <c r="I1456" s="37" t="s">
        <v>46</v>
      </c>
      <c r="J1456" s="31" t="s">
        <v>6010</v>
      </c>
      <c r="K1456" s="2">
        <v>0</v>
      </c>
      <c r="L1456" s="2">
        <v>0</v>
      </c>
      <c r="M1456" s="31">
        <v>20</v>
      </c>
      <c r="N1456" s="2">
        <v>2.6</v>
      </c>
      <c r="O1456" s="2">
        <v>0</v>
      </c>
      <c r="P1456" s="2">
        <v>0</v>
      </c>
      <c r="Q1456" s="31">
        <v>22.6</v>
      </c>
      <c r="S1456" s="2" t="s">
        <v>1</v>
      </c>
      <c r="T1456" t="str">
        <f>IF(Tabla2[[#This Row],[SERIE ]]="22SD004C","BODEGA",IF(Tabla2[[#This Row],[SERIE ]]="21DS000T","CASA MATRIZ","SUCURSAL"))</f>
        <v>SUCURSAL</v>
      </c>
    </row>
    <row r="1457" spans="1:20" ht="15.75" hidden="1" thickBot="1" x14ac:dyDescent="0.3">
      <c r="A1457" s="33" t="s">
        <v>8788</v>
      </c>
      <c r="B1457" s="38" t="s">
        <v>10765</v>
      </c>
      <c r="C1457" s="2" t="s">
        <v>1</v>
      </c>
      <c r="D1457" s="2" t="s">
        <v>0</v>
      </c>
      <c r="E1457" s="2" t="s">
        <v>9791</v>
      </c>
      <c r="F1457" s="2" t="s">
        <v>9792</v>
      </c>
      <c r="G1457" s="32">
        <v>3248</v>
      </c>
      <c r="H1457" s="36">
        <v>3248</v>
      </c>
      <c r="I1457" s="37" t="s">
        <v>49</v>
      </c>
      <c r="J1457" s="31" t="s">
        <v>2228</v>
      </c>
      <c r="K1457" s="2">
        <v>0</v>
      </c>
      <c r="L1457" s="2">
        <v>0</v>
      </c>
      <c r="M1457" s="31">
        <v>45</v>
      </c>
      <c r="N1457" s="2">
        <v>5.8500000000000005</v>
      </c>
      <c r="O1457" s="2">
        <v>0</v>
      </c>
      <c r="P1457" s="2">
        <v>0</v>
      </c>
      <c r="Q1457" s="31">
        <v>50.85</v>
      </c>
      <c r="S1457" s="2" t="s">
        <v>1</v>
      </c>
      <c r="T1457" t="str">
        <f>IF(Tabla2[[#This Row],[SERIE ]]="22SD004C","BODEGA",IF(Tabla2[[#This Row],[SERIE ]]="21DS000T","CASA MATRIZ","SUCURSAL"))</f>
        <v>SUCURSAL</v>
      </c>
    </row>
    <row r="1458" spans="1:20" ht="15.75" hidden="1" thickBot="1" x14ac:dyDescent="0.3">
      <c r="A1458" s="33" t="s">
        <v>8788</v>
      </c>
      <c r="B1458" s="38" t="s">
        <v>10765</v>
      </c>
      <c r="C1458" s="2" t="s">
        <v>1</v>
      </c>
      <c r="D1458" s="2" t="s">
        <v>0</v>
      </c>
      <c r="E1458" s="2" t="s">
        <v>9791</v>
      </c>
      <c r="F1458" s="2" t="s">
        <v>9792</v>
      </c>
      <c r="G1458" s="32">
        <v>3247</v>
      </c>
      <c r="H1458" s="36">
        <v>3247</v>
      </c>
      <c r="I1458" s="37" t="s">
        <v>10595</v>
      </c>
      <c r="J1458" s="31" t="s">
        <v>10801</v>
      </c>
      <c r="K1458" s="2">
        <v>0</v>
      </c>
      <c r="L1458" s="2">
        <v>0</v>
      </c>
      <c r="M1458" s="31">
        <v>20</v>
      </c>
      <c r="N1458" s="2">
        <v>2.6</v>
      </c>
      <c r="O1458" s="2">
        <v>0</v>
      </c>
      <c r="P1458" s="2">
        <v>0</v>
      </c>
      <c r="Q1458" s="31">
        <v>22.6</v>
      </c>
      <c r="S1458" s="2" t="s">
        <v>1</v>
      </c>
      <c r="T1458" t="str">
        <f>IF(Tabla2[[#This Row],[SERIE ]]="22SD004C","BODEGA",IF(Tabla2[[#This Row],[SERIE ]]="21DS000T","CASA MATRIZ","SUCURSAL"))</f>
        <v>SUCURSAL</v>
      </c>
    </row>
    <row r="1459" spans="1:20" ht="15.75" hidden="1" thickBot="1" x14ac:dyDescent="0.3">
      <c r="A1459" s="33" t="s">
        <v>8788</v>
      </c>
      <c r="B1459" s="38" t="s">
        <v>10765</v>
      </c>
      <c r="C1459" s="2" t="s">
        <v>1</v>
      </c>
      <c r="D1459" s="2" t="s">
        <v>0</v>
      </c>
      <c r="E1459" s="2" t="s">
        <v>9791</v>
      </c>
      <c r="F1459" s="2" t="s">
        <v>9792</v>
      </c>
      <c r="G1459" s="32">
        <v>3246</v>
      </c>
      <c r="H1459" s="36">
        <v>3246</v>
      </c>
      <c r="I1459" s="37" t="s">
        <v>10631</v>
      </c>
      <c r="J1459" s="31" t="s">
        <v>10800</v>
      </c>
      <c r="K1459" s="2">
        <v>0</v>
      </c>
      <c r="L1459" s="2">
        <v>0</v>
      </c>
      <c r="M1459" s="31">
        <v>5.3</v>
      </c>
      <c r="N1459" s="2">
        <v>0.68899999999999995</v>
      </c>
      <c r="O1459" s="2">
        <v>0</v>
      </c>
      <c r="P1459" s="2">
        <v>0</v>
      </c>
      <c r="Q1459" s="31">
        <v>5.9889999999999999</v>
      </c>
      <c r="S1459" s="2" t="s">
        <v>1</v>
      </c>
      <c r="T1459" t="str">
        <f>IF(Tabla2[[#This Row],[SERIE ]]="22SD004C","BODEGA",IF(Tabla2[[#This Row],[SERIE ]]="21DS000T","CASA MATRIZ","SUCURSAL"))</f>
        <v>SUCURSAL</v>
      </c>
    </row>
    <row r="1460" spans="1:20" ht="15.75" hidden="1" thickBot="1" x14ac:dyDescent="0.3">
      <c r="A1460" s="33" t="s">
        <v>8788</v>
      </c>
      <c r="B1460" s="38" t="s">
        <v>10764</v>
      </c>
      <c r="C1460" s="2" t="s">
        <v>1</v>
      </c>
      <c r="D1460" s="2" t="s">
        <v>0</v>
      </c>
      <c r="E1460" s="2" t="s">
        <v>9791</v>
      </c>
      <c r="F1460" s="2" t="s">
        <v>9792</v>
      </c>
      <c r="G1460" s="32">
        <v>3245</v>
      </c>
      <c r="H1460" s="36">
        <v>3245</v>
      </c>
      <c r="I1460" s="37" t="s">
        <v>44</v>
      </c>
      <c r="J1460" s="31" t="s">
        <v>4508</v>
      </c>
      <c r="K1460" s="2">
        <v>0</v>
      </c>
      <c r="L1460" s="2">
        <v>0</v>
      </c>
      <c r="M1460" s="31">
        <v>80</v>
      </c>
      <c r="N1460" s="2">
        <v>10.4</v>
      </c>
      <c r="O1460" s="2">
        <v>0</v>
      </c>
      <c r="P1460" s="2">
        <v>0</v>
      </c>
      <c r="Q1460" s="31">
        <v>90.4</v>
      </c>
      <c r="S1460" s="2" t="s">
        <v>1</v>
      </c>
      <c r="T1460" t="str">
        <f>IF(Tabla2[[#This Row],[SERIE ]]="22SD004C","BODEGA",IF(Tabla2[[#This Row],[SERIE ]]="21DS000T","CASA MATRIZ","SUCURSAL"))</f>
        <v>SUCURSAL</v>
      </c>
    </row>
    <row r="1461" spans="1:20" ht="15.75" hidden="1" thickBot="1" x14ac:dyDescent="0.3">
      <c r="A1461" s="33" t="s">
        <v>8788</v>
      </c>
      <c r="B1461" s="38" t="s">
        <v>10764</v>
      </c>
      <c r="C1461" s="2" t="s">
        <v>1</v>
      </c>
      <c r="D1461" s="2" t="s">
        <v>0</v>
      </c>
      <c r="E1461" s="2" t="s">
        <v>9791</v>
      </c>
      <c r="F1461" s="2" t="s">
        <v>9792</v>
      </c>
      <c r="G1461" s="32">
        <v>3244</v>
      </c>
      <c r="H1461" s="36">
        <v>3244</v>
      </c>
      <c r="I1461" s="37" t="s">
        <v>1638</v>
      </c>
      <c r="J1461" s="31" t="s">
        <v>1639</v>
      </c>
      <c r="K1461" s="2">
        <v>0</v>
      </c>
      <c r="L1461" s="2">
        <v>0</v>
      </c>
      <c r="M1461" s="31">
        <v>15</v>
      </c>
      <c r="N1461" s="2">
        <v>1.9500000000000002</v>
      </c>
      <c r="O1461" s="2">
        <v>0</v>
      </c>
      <c r="P1461" s="2">
        <v>0</v>
      </c>
      <c r="Q1461" s="31">
        <v>16.95</v>
      </c>
      <c r="S1461" s="2" t="s">
        <v>1</v>
      </c>
      <c r="T1461" t="str">
        <f>IF(Tabla2[[#This Row],[SERIE ]]="22SD004C","BODEGA",IF(Tabla2[[#This Row],[SERIE ]]="21DS000T","CASA MATRIZ","SUCURSAL"))</f>
        <v>SUCURSAL</v>
      </c>
    </row>
    <row r="1462" spans="1:20" ht="15.75" hidden="1" thickBot="1" x14ac:dyDescent="0.3">
      <c r="A1462" s="33" t="s">
        <v>8788</v>
      </c>
      <c r="B1462" s="38" t="s">
        <v>10764</v>
      </c>
      <c r="C1462" s="2" t="s">
        <v>1</v>
      </c>
      <c r="D1462" s="2" t="s">
        <v>0</v>
      </c>
      <c r="E1462" s="2" t="s">
        <v>9791</v>
      </c>
      <c r="F1462" s="2" t="s">
        <v>9792</v>
      </c>
      <c r="G1462" s="32">
        <v>3243</v>
      </c>
      <c r="H1462" s="36">
        <v>3243</v>
      </c>
      <c r="I1462" s="37" t="s">
        <v>1638</v>
      </c>
      <c r="J1462" s="31" t="s">
        <v>1639</v>
      </c>
      <c r="K1462" s="2">
        <v>0</v>
      </c>
      <c r="L1462" s="2">
        <v>0</v>
      </c>
      <c r="M1462" s="31">
        <v>154</v>
      </c>
      <c r="N1462" s="2">
        <v>20.02</v>
      </c>
      <c r="O1462" s="2">
        <v>0</v>
      </c>
      <c r="P1462" s="2">
        <v>0</v>
      </c>
      <c r="Q1462" s="31">
        <v>174.02</v>
      </c>
      <c r="S1462" s="2" t="s">
        <v>1</v>
      </c>
      <c r="T1462" t="str">
        <f>IF(Tabla2[[#This Row],[SERIE ]]="22SD004C","BODEGA",IF(Tabla2[[#This Row],[SERIE ]]="21DS000T","CASA MATRIZ","SUCURSAL"))</f>
        <v>SUCURSAL</v>
      </c>
    </row>
    <row r="1463" spans="1:20" ht="15.75" hidden="1" thickBot="1" x14ac:dyDescent="0.3">
      <c r="A1463" s="33" t="s">
        <v>8788</v>
      </c>
      <c r="B1463" s="38" t="s">
        <v>10764</v>
      </c>
      <c r="C1463" s="2" t="s">
        <v>1</v>
      </c>
      <c r="D1463" s="2" t="s">
        <v>0</v>
      </c>
      <c r="E1463" s="2" t="s">
        <v>9791</v>
      </c>
      <c r="F1463" s="2" t="s">
        <v>9792</v>
      </c>
      <c r="G1463" s="32">
        <v>3242</v>
      </c>
      <c r="H1463" s="36">
        <v>3242</v>
      </c>
      <c r="I1463" s="37" t="s">
        <v>1638</v>
      </c>
      <c r="J1463" s="31" t="s">
        <v>1639</v>
      </c>
      <c r="K1463" s="2">
        <v>0</v>
      </c>
      <c r="L1463" s="2">
        <v>0</v>
      </c>
      <c r="M1463" s="31">
        <v>180</v>
      </c>
      <c r="N1463" s="2">
        <v>23.400000000000002</v>
      </c>
      <c r="O1463" s="2">
        <v>0</v>
      </c>
      <c r="P1463" s="2">
        <v>0</v>
      </c>
      <c r="Q1463" s="31">
        <v>203.4</v>
      </c>
      <c r="S1463" s="2" t="s">
        <v>1</v>
      </c>
      <c r="T1463" t="str">
        <f>IF(Tabla2[[#This Row],[SERIE ]]="22SD004C","BODEGA",IF(Tabla2[[#This Row],[SERIE ]]="21DS000T","CASA MATRIZ","SUCURSAL"))</f>
        <v>SUCURSAL</v>
      </c>
    </row>
    <row r="1464" spans="1:20" ht="15.75" hidden="1" thickBot="1" x14ac:dyDescent="0.3">
      <c r="A1464" s="33" t="s">
        <v>8788</v>
      </c>
      <c r="B1464" s="38" t="s">
        <v>10764</v>
      </c>
      <c r="C1464" s="2" t="s">
        <v>1</v>
      </c>
      <c r="D1464" s="2" t="s">
        <v>0</v>
      </c>
      <c r="E1464" s="2" t="s">
        <v>9791</v>
      </c>
      <c r="F1464" s="2" t="s">
        <v>9792</v>
      </c>
      <c r="G1464" s="32">
        <v>3241</v>
      </c>
      <c r="H1464" s="36">
        <v>3241</v>
      </c>
      <c r="I1464" s="37" t="s">
        <v>10798</v>
      </c>
      <c r="J1464" s="31" t="s">
        <v>10799</v>
      </c>
      <c r="K1464" s="2">
        <v>0</v>
      </c>
      <c r="L1464" s="2">
        <v>0</v>
      </c>
      <c r="M1464" s="31">
        <v>61.95</v>
      </c>
      <c r="N1464" s="2">
        <v>8.0535000000000014</v>
      </c>
      <c r="O1464" s="2">
        <v>0</v>
      </c>
      <c r="P1464" s="2">
        <v>0</v>
      </c>
      <c r="Q1464" s="31">
        <v>70.003500000000003</v>
      </c>
      <c r="S1464" s="2" t="s">
        <v>1</v>
      </c>
      <c r="T1464" t="str">
        <f>IF(Tabla2[[#This Row],[SERIE ]]="22SD004C","BODEGA",IF(Tabla2[[#This Row],[SERIE ]]="21DS000T","CASA MATRIZ","SUCURSAL"))</f>
        <v>SUCURSAL</v>
      </c>
    </row>
    <row r="1465" spans="1:20" ht="15.75" hidden="1" thickBot="1" x14ac:dyDescent="0.3">
      <c r="A1465" s="33" t="s">
        <v>8788</v>
      </c>
      <c r="B1465" s="38" t="s">
        <v>10764</v>
      </c>
      <c r="C1465" s="2" t="s">
        <v>1</v>
      </c>
      <c r="D1465" s="2" t="s">
        <v>0</v>
      </c>
      <c r="E1465" s="2" t="s">
        <v>9791</v>
      </c>
      <c r="F1465" s="2" t="s">
        <v>9792</v>
      </c>
      <c r="G1465" s="32">
        <v>3240</v>
      </c>
      <c r="H1465" s="36">
        <v>3240</v>
      </c>
      <c r="I1465" s="37"/>
      <c r="J1465" s="31" t="s">
        <v>10223</v>
      </c>
      <c r="K1465" s="2">
        <v>0</v>
      </c>
      <c r="L1465" s="2">
        <v>0</v>
      </c>
      <c r="M1465" s="31">
        <v>172.57</v>
      </c>
      <c r="N1465" s="2">
        <v>22.434100000000001</v>
      </c>
      <c r="O1465" s="2">
        <v>0</v>
      </c>
      <c r="P1465" s="2">
        <v>0</v>
      </c>
      <c r="Q1465" s="31">
        <v>195.00409999999999</v>
      </c>
      <c r="R1465" s="2" t="s">
        <v>10222</v>
      </c>
      <c r="S1465" s="2" t="s">
        <v>1</v>
      </c>
      <c r="T1465" t="str">
        <f>IF(Tabla2[[#This Row],[SERIE ]]="22SD004C","BODEGA",IF(Tabla2[[#This Row],[SERIE ]]="21DS000T","CASA MATRIZ","SUCURSAL"))</f>
        <v>SUCURSAL</v>
      </c>
    </row>
    <row r="1466" spans="1:20" ht="15.75" hidden="1" thickBot="1" x14ac:dyDescent="0.3">
      <c r="A1466" s="33" t="s">
        <v>8788</v>
      </c>
      <c r="B1466" s="38" t="s">
        <v>10764</v>
      </c>
      <c r="C1466" s="2" t="s">
        <v>1</v>
      </c>
      <c r="D1466" s="2" t="s">
        <v>0</v>
      </c>
      <c r="E1466" s="2" t="s">
        <v>9791</v>
      </c>
      <c r="F1466" s="2" t="s">
        <v>9792</v>
      </c>
      <c r="G1466" s="32">
        <v>3239</v>
      </c>
      <c r="H1466" s="36">
        <v>3239</v>
      </c>
      <c r="I1466" s="37" t="s">
        <v>7473</v>
      </c>
      <c r="J1466" s="31" t="s">
        <v>7472</v>
      </c>
      <c r="K1466" s="2">
        <v>0</v>
      </c>
      <c r="L1466" s="2">
        <v>0</v>
      </c>
      <c r="M1466" s="31">
        <v>0</v>
      </c>
      <c r="N1466" s="2">
        <v>0</v>
      </c>
      <c r="O1466" s="2">
        <v>0</v>
      </c>
      <c r="P1466" s="2">
        <v>0</v>
      </c>
      <c r="Q1466" s="31">
        <v>0</v>
      </c>
      <c r="S1466" s="2" t="s">
        <v>1</v>
      </c>
      <c r="T1466" t="str">
        <f>IF(Tabla2[[#This Row],[SERIE ]]="22SD004C","BODEGA",IF(Tabla2[[#This Row],[SERIE ]]="21DS000T","CASA MATRIZ","SUCURSAL"))</f>
        <v>SUCURSAL</v>
      </c>
    </row>
    <row r="1467" spans="1:20" ht="15.75" hidden="1" thickBot="1" x14ac:dyDescent="0.3">
      <c r="A1467" s="33" t="s">
        <v>8788</v>
      </c>
      <c r="B1467" s="38" t="s">
        <v>10764</v>
      </c>
      <c r="C1467" s="2" t="s">
        <v>1</v>
      </c>
      <c r="D1467" s="2" t="s">
        <v>0</v>
      </c>
      <c r="E1467" s="2" t="s">
        <v>9791</v>
      </c>
      <c r="F1467" s="2" t="s">
        <v>9792</v>
      </c>
      <c r="G1467" s="32">
        <v>3238</v>
      </c>
      <c r="H1467" s="36">
        <v>3238</v>
      </c>
      <c r="I1467" s="37" t="s">
        <v>10205</v>
      </c>
      <c r="J1467" s="31" t="s">
        <v>10206</v>
      </c>
      <c r="K1467" s="2">
        <v>0</v>
      </c>
      <c r="L1467" s="2">
        <v>0</v>
      </c>
      <c r="M1467" s="31">
        <v>185</v>
      </c>
      <c r="N1467" s="2">
        <v>24.05</v>
      </c>
      <c r="O1467" s="2">
        <v>0</v>
      </c>
      <c r="P1467" s="2">
        <v>0</v>
      </c>
      <c r="Q1467" s="31">
        <v>209.05</v>
      </c>
      <c r="S1467" s="2" t="s">
        <v>1</v>
      </c>
      <c r="T1467" t="str">
        <f>IF(Tabla2[[#This Row],[SERIE ]]="22SD004C","BODEGA",IF(Tabla2[[#This Row],[SERIE ]]="21DS000T","CASA MATRIZ","SUCURSAL"))</f>
        <v>SUCURSAL</v>
      </c>
    </row>
    <row r="1468" spans="1:20" ht="15.75" hidden="1" thickBot="1" x14ac:dyDescent="0.3">
      <c r="A1468" s="33" t="s">
        <v>8788</v>
      </c>
      <c r="B1468" s="38" t="s">
        <v>10764</v>
      </c>
      <c r="C1468" s="2" t="s">
        <v>1</v>
      </c>
      <c r="D1468" s="2" t="s">
        <v>0</v>
      </c>
      <c r="E1468" s="2" t="s">
        <v>9791</v>
      </c>
      <c r="F1468" s="2" t="s">
        <v>9792</v>
      </c>
      <c r="G1468" s="32">
        <v>3237</v>
      </c>
      <c r="H1468" s="36">
        <v>3237</v>
      </c>
      <c r="I1468" s="37" t="s">
        <v>10357</v>
      </c>
      <c r="J1468" s="31" t="s">
        <v>10358</v>
      </c>
      <c r="K1468" s="2">
        <v>0</v>
      </c>
      <c r="L1468" s="2">
        <v>0</v>
      </c>
      <c r="M1468" s="31">
        <v>12.18</v>
      </c>
      <c r="N1468" s="2">
        <v>1.5833999999999999</v>
      </c>
      <c r="O1468" s="2">
        <v>0</v>
      </c>
      <c r="P1468" s="2">
        <v>0</v>
      </c>
      <c r="Q1468" s="31">
        <v>13.763399999999999</v>
      </c>
      <c r="S1468" s="2" t="s">
        <v>1</v>
      </c>
      <c r="T1468" t="str">
        <f>IF(Tabla2[[#This Row],[SERIE ]]="22SD004C","BODEGA",IF(Tabla2[[#This Row],[SERIE ]]="21DS000T","CASA MATRIZ","SUCURSAL"))</f>
        <v>SUCURSAL</v>
      </c>
    </row>
    <row r="1469" spans="1:20" ht="15.75" hidden="1" thickBot="1" x14ac:dyDescent="0.3">
      <c r="A1469" s="33" t="s">
        <v>8788</v>
      </c>
      <c r="B1469" s="38" t="s">
        <v>10763</v>
      </c>
      <c r="C1469" s="2" t="s">
        <v>1</v>
      </c>
      <c r="D1469" s="2" t="s">
        <v>0</v>
      </c>
      <c r="E1469" s="2" t="s">
        <v>9791</v>
      </c>
      <c r="F1469" s="2" t="s">
        <v>9792</v>
      </c>
      <c r="G1469" s="32">
        <v>3236</v>
      </c>
      <c r="H1469" s="36">
        <v>3236</v>
      </c>
      <c r="I1469" s="37" t="s">
        <v>7279</v>
      </c>
      <c r="J1469" s="31" t="s">
        <v>7280</v>
      </c>
      <c r="K1469" s="2">
        <v>0</v>
      </c>
      <c r="L1469" s="2">
        <v>0</v>
      </c>
      <c r="M1469" s="31">
        <v>40.270000000000003</v>
      </c>
      <c r="N1469" s="2">
        <v>5.235100000000001</v>
      </c>
      <c r="O1469" s="2">
        <v>0</v>
      </c>
      <c r="P1469" s="2">
        <v>0</v>
      </c>
      <c r="Q1469" s="31">
        <v>45.505100000000006</v>
      </c>
      <c r="S1469" s="2" t="s">
        <v>1</v>
      </c>
      <c r="T1469" t="str">
        <f>IF(Tabla2[[#This Row],[SERIE ]]="22SD004C","BODEGA",IF(Tabla2[[#This Row],[SERIE ]]="21DS000T","CASA MATRIZ","SUCURSAL"))</f>
        <v>SUCURSAL</v>
      </c>
    </row>
    <row r="1470" spans="1:20" ht="15.75" hidden="1" thickBot="1" x14ac:dyDescent="0.3">
      <c r="A1470" s="33" t="s">
        <v>8788</v>
      </c>
      <c r="B1470" s="38" t="s">
        <v>10763</v>
      </c>
      <c r="C1470" s="2" t="s">
        <v>1</v>
      </c>
      <c r="D1470" s="2" t="s">
        <v>0</v>
      </c>
      <c r="E1470" s="2" t="s">
        <v>9791</v>
      </c>
      <c r="F1470" s="2" t="s">
        <v>9792</v>
      </c>
      <c r="G1470" s="32">
        <v>3235</v>
      </c>
      <c r="H1470" s="36">
        <v>3235</v>
      </c>
      <c r="I1470" s="37" t="s">
        <v>7279</v>
      </c>
      <c r="J1470" s="31" t="s">
        <v>7280</v>
      </c>
      <c r="K1470" s="2">
        <v>0</v>
      </c>
      <c r="L1470" s="2">
        <v>0</v>
      </c>
      <c r="M1470" s="31">
        <v>30</v>
      </c>
      <c r="N1470" s="2">
        <v>3.9000000000000004</v>
      </c>
      <c r="O1470" s="2">
        <v>0</v>
      </c>
      <c r="P1470" s="2">
        <v>0</v>
      </c>
      <c r="Q1470" s="31">
        <v>33.9</v>
      </c>
      <c r="S1470" s="2" t="s">
        <v>1</v>
      </c>
      <c r="T1470" t="str">
        <f>IF(Tabla2[[#This Row],[SERIE ]]="22SD004C","BODEGA",IF(Tabla2[[#This Row],[SERIE ]]="21DS000T","CASA MATRIZ","SUCURSAL"))</f>
        <v>SUCURSAL</v>
      </c>
    </row>
    <row r="1471" spans="1:20" ht="15.75" hidden="1" thickBot="1" x14ac:dyDescent="0.3">
      <c r="A1471" s="33" t="s">
        <v>8788</v>
      </c>
      <c r="B1471" s="38" t="s">
        <v>10763</v>
      </c>
      <c r="C1471" s="2" t="s">
        <v>1</v>
      </c>
      <c r="D1471" s="2" t="s">
        <v>0</v>
      </c>
      <c r="E1471" s="2" t="s">
        <v>9791</v>
      </c>
      <c r="F1471" s="2" t="s">
        <v>9792</v>
      </c>
      <c r="G1471" s="32">
        <v>3234</v>
      </c>
      <c r="H1471" s="36">
        <v>3234</v>
      </c>
      <c r="I1471" s="37" t="s">
        <v>9868</v>
      </c>
      <c r="J1471" s="31" t="s">
        <v>9826</v>
      </c>
      <c r="K1471" s="2">
        <v>0</v>
      </c>
      <c r="L1471" s="2">
        <v>0</v>
      </c>
      <c r="M1471" s="31">
        <v>14.34</v>
      </c>
      <c r="N1471" s="2">
        <v>1.8642000000000001</v>
      </c>
      <c r="O1471" s="2">
        <v>0</v>
      </c>
      <c r="P1471" s="2">
        <v>0</v>
      </c>
      <c r="Q1471" s="31">
        <v>16.2042</v>
      </c>
      <c r="S1471" s="2" t="s">
        <v>1</v>
      </c>
      <c r="T1471" t="str">
        <f>IF(Tabla2[[#This Row],[SERIE ]]="22SD004C","BODEGA",IF(Tabla2[[#This Row],[SERIE ]]="21DS000T","CASA MATRIZ","SUCURSAL"))</f>
        <v>SUCURSAL</v>
      </c>
    </row>
    <row r="1472" spans="1:20" ht="15.75" hidden="1" thickBot="1" x14ac:dyDescent="0.3">
      <c r="A1472" s="33" t="s">
        <v>8788</v>
      </c>
      <c r="B1472" s="38" t="s">
        <v>10763</v>
      </c>
      <c r="C1472" s="2" t="s">
        <v>1</v>
      </c>
      <c r="D1472" s="2" t="s">
        <v>0</v>
      </c>
      <c r="E1472" s="2" t="s">
        <v>9791</v>
      </c>
      <c r="F1472" s="2" t="s">
        <v>9792</v>
      </c>
      <c r="G1472" s="32">
        <v>3233</v>
      </c>
      <c r="H1472" s="36">
        <v>3233</v>
      </c>
      <c r="I1472" s="37" t="s">
        <v>9900</v>
      </c>
      <c r="J1472" s="31" t="s">
        <v>9901</v>
      </c>
      <c r="K1472" s="2">
        <v>0</v>
      </c>
      <c r="L1472" s="2">
        <v>0</v>
      </c>
      <c r="M1472" s="31">
        <v>48.67</v>
      </c>
      <c r="N1472" s="2">
        <v>6.3271000000000006</v>
      </c>
      <c r="O1472" s="2">
        <v>0</v>
      </c>
      <c r="P1472" s="2">
        <v>0</v>
      </c>
      <c r="Q1472" s="31">
        <v>54.997100000000003</v>
      </c>
      <c r="S1472" s="2" t="s">
        <v>1</v>
      </c>
      <c r="T1472" t="str">
        <f>IF(Tabla2[[#This Row],[SERIE ]]="22SD004C","BODEGA",IF(Tabla2[[#This Row],[SERIE ]]="21DS000T","CASA MATRIZ","SUCURSAL"))</f>
        <v>SUCURSAL</v>
      </c>
    </row>
    <row r="1473" spans="1:20" ht="15.75" hidden="1" thickBot="1" x14ac:dyDescent="0.3">
      <c r="A1473" s="33" t="s">
        <v>8788</v>
      </c>
      <c r="B1473" s="38" t="s">
        <v>10763</v>
      </c>
      <c r="C1473" s="2" t="s">
        <v>1</v>
      </c>
      <c r="D1473" s="2" t="s">
        <v>0</v>
      </c>
      <c r="E1473" s="2" t="s">
        <v>9791</v>
      </c>
      <c r="F1473" s="2" t="s">
        <v>9792</v>
      </c>
      <c r="G1473" s="32">
        <v>3232</v>
      </c>
      <c r="H1473" s="36">
        <v>3232</v>
      </c>
      <c r="I1473" s="37"/>
      <c r="J1473" s="31" t="s">
        <v>10111</v>
      </c>
      <c r="K1473" s="2">
        <v>0</v>
      </c>
      <c r="L1473" s="2">
        <v>0</v>
      </c>
      <c r="M1473" s="31">
        <v>19.25</v>
      </c>
      <c r="N1473" s="2">
        <v>2.5024999999999999</v>
      </c>
      <c r="O1473" s="2">
        <v>0</v>
      </c>
      <c r="P1473" s="2">
        <v>0</v>
      </c>
      <c r="Q1473" s="31">
        <v>21.752500000000001</v>
      </c>
      <c r="R1473" s="2" t="s">
        <v>10110</v>
      </c>
      <c r="S1473" s="2" t="s">
        <v>1</v>
      </c>
      <c r="T1473" t="str">
        <f>IF(Tabla2[[#This Row],[SERIE ]]="22SD004C","BODEGA",IF(Tabla2[[#This Row],[SERIE ]]="21DS000T","CASA MATRIZ","SUCURSAL"))</f>
        <v>SUCURSAL</v>
      </c>
    </row>
    <row r="1474" spans="1:20" ht="15.75" hidden="1" thickBot="1" x14ac:dyDescent="0.3">
      <c r="A1474" s="33" t="s">
        <v>8788</v>
      </c>
      <c r="B1474" s="38" t="s">
        <v>10763</v>
      </c>
      <c r="C1474" s="2" t="s">
        <v>1</v>
      </c>
      <c r="D1474" s="2" t="s">
        <v>0</v>
      </c>
      <c r="E1474" s="2" t="s">
        <v>9791</v>
      </c>
      <c r="F1474" s="2" t="s">
        <v>9792</v>
      </c>
      <c r="G1474" s="32">
        <v>3231</v>
      </c>
      <c r="H1474" s="36">
        <v>3231</v>
      </c>
      <c r="I1474" s="37" t="s">
        <v>9538</v>
      </c>
      <c r="J1474" s="31" t="s">
        <v>9539</v>
      </c>
      <c r="K1474" s="2">
        <v>0</v>
      </c>
      <c r="L1474" s="2">
        <v>0</v>
      </c>
      <c r="M1474" s="31">
        <v>60</v>
      </c>
      <c r="N1474" s="2">
        <v>7.8000000000000007</v>
      </c>
      <c r="O1474" s="2">
        <v>0</v>
      </c>
      <c r="P1474" s="2">
        <v>0</v>
      </c>
      <c r="Q1474" s="31">
        <v>67.8</v>
      </c>
      <c r="S1474" s="2" t="s">
        <v>1</v>
      </c>
      <c r="T1474" t="str">
        <f>IF(Tabla2[[#This Row],[SERIE ]]="22SD004C","BODEGA",IF(Tabla2[[#This Row],[SERIE ]]="21DS000T","CASA MATRIZ","SUCURSAL"))</f>
        <v>SUCURSAL</v>
      </c>
    </row>
    <row r="1475" spans="1:20" ht="15.75" hidden="1" thickBot="1" x14ac:dyDescent="0.3">
      <c r="A1475" s="33" t="s">
        <v>8788</v>
      </c>
      <c r="B1475" s="38" t="s">
        <v>10763</v>
      </c>
      <c r="C1475" s="2" t="s">
        <v>1</v>
      </c>
      <c r="D1475" s="2" t="s">
        <v>0</v>
      </c>
      <c r="E1475" s="2" t="s">
        <v>9791</v>
      </c>
      <c r="F1475" s="2" t="s">
        <v>9792</v>
      </c>
      <c r="G1475" s="32">
        <v>3230</v>
      </c>
      <c r="H1475" s="36">
        <v>3230</v>
      </c>
      <c r="I1475" s="37" t="s">
        <v>6640</v>
      </c>
      <c r="J1475" s="31" t="s">
        <v>6641</v>
      </c>
      <c r="K1475" s="2">
        <v>0</v>
      </c>
      <c r="L1475" s="2">
        <v>0</v>
      </c>
      <c r="M1475" s="31">
        <v>12</v>
      </c>
      <c r="N1475" s="2">
        <v>1.56</v>
      </c>
      <c r="O1475" s="2">
        <v>0</v>
      </c>
      <c r="P1475" s="2">
        <v>0</v>
      </c>
      <c r="Q1475" s="31">
        <v>13.56</v>
      </c>
      <c r="S1475" s="2" t="s">
        <v>1</v>
      </c>
      <c r="T1475" t="str">
        <f>IF(Tabla2[[#This Row],[SERIE ]]="22SD004C","BODEGA",IF(Tabla2[[#This Row],[SERIE ]]="21DS000T","CASA MATRIZ","SUCURSAL"))</f>
        <v>SUCURSAL</v>
      </c>
    </row>
    <row r="1476" spans="1:20" ht="15.75" hidden="1" thickBot="1" x14ac:dyDescent="0.3">
      <c r="A1476" s="33" t="s">
        <v>8788</v>
      </c>
      <c r="B1476" s="38" t="s">
        <v>10763</v>
      </c>
      <c r="C1476" s="2" t="s">
        <v>1</v>
      </c>
      <c r="D1476" s="2" t="s">
        <v>0</v>
      </c>
      <c r="E1476" s="2" t="s">
        <v>9791</v>
      </c>
      <c r="F1476" s="2" t="s">
        <v>9792</v>
      </c>
      <c r="G1476" s="32">
        <v>3229</v>
      </c>
      <c r="H1476" s="36">
        <v>3229</v>
      </c>
      <c r="I1476" s="37" t="s">
        <v>9875</v>
      </c>
      <c r="J1476" s="31" t="s">
        <v>9876</v>
      </c>
      <c r="K1476" s="2">
        <v>0</v>
      </c>
      <c r="L1476" s="2">
        <v>0</v>
      </c>
      <c r="M1476" s="31">
        <v>45.13</v>
      </c>
      <c r="N1476" s="2">
        <v>5.8669000000000002</v>
      </c>
      <c r="O1476" s="2">
        <v>0</v>
      </c>
      <c r="P1476" s="2">
        <v>0</v>
      </c>
      <c r="Q1476" s="31">
        <v>50.996900000000004</v>
      </c>
      <c r="S1476" s="2" t="s">
        <v>1</v>
      </c>
      <c r="T1476" t="str">
        <f>IF(Tabla2[[#This Row],[SERIE ]]="22SD004C","BODEGA",IF(Tabla2[[#This Row],[SERIE ]]="21DS000T","CASA MATRIZ","SUCURSAL"))</f>
        <v>SUCURSAL</v>
      </c>
    </row>
    <row r="1477" spans="1:20" ht="15.75" hidden="1" thickBot="1" x14ac:dyDescent="0.3">
      <c r="A1477" s="33" t="s">
        <v>8788</v>
      </c>
      <c r="B1477" s="38" t="s">
        <v>10763</v>
      </c>
      <c r="C1477" s="2" t="s">
        <v>1</v>
      </c>
      <c r="D1477" s="2" t="s">
        <v>0</v>
      </c>
      <c r="E1477" s="2" t="s">
        <v>9791</v>
      </c>
      <c r="F1477" s="2" t="s">
        <v>9792</v>
      </c>
      <c r="G1477" s="32">
        <v>3228</v>
      </c>
      <c r="H1477" s="36">
        <v>3228</v>
      </c>
      <c r="I1477" s="37" t="s">
        <v>6596</v>
      </c>
      <c r="J1477" s="31" t="s">
        <v>6597</v>
      </c>
      <c r="K1477" s="2">
        <v>0</v>
      </c>
      <c r="L1477" s="2">
        <v>0</v>
      </c>
      <c r="M1477" s="31">
        <v>21.24</v>
      </c>
      <c r="N1477" s="2">
        <v>2.7612000000000001</v>
      </c>
      <c r="O1477" s="2">
        <v>0</v>
      </c>
      <c r="P1477" s="2">
        <v>0</v>
      </c>
      <c r="Q1477" s="31">
        <v>24.001199999999997</v>
      </c>
      <c r="S1477" s="2" t="s">
        <v>1</v>
      </c>
      <c r="T1477" t="str">
        <f>IF(Tabla2[[#This Row],[SERIE ]]="22SD004C","BODEGA",IF(Tabla2[[#This Row],[SERIE ]]="21DS000T","CASA MATRIZ","SUCURSAL"))</f>
        <v>SUCURSAL</v>
      </c>
    </row>
    <row r="1478" spans="1:20" ht="15.75" hidden="1" thickBot="1" x14ac:dyDescent="0.3">
      <c r="A1478" s="33" t="s">
        <v>8788</v>
      </c>
      <c r="B1478" s="38" t="s">
        <v>10763</v>
      </c>
      <c r="C1478" s="2" t="s">
        <v>1</v>
      </c>
      <c r="D1478" s="2" t="s">
        <v>0</v>
      </c>
      <c r="E1478" s="2" t="s">
        <v>9791</v>
      </c>
      <c r="F1478" s="2" t="s">
        <v>9792</v>
      </c>
      <c r="G1478" s="32">
        <v>3227</v>
      </c>
      <c r="H1478" s="36">
        <v>3227</v>
      </c>
      <c r="I1478" s="37" t="s">
        <v>49</v>
      </c>
      <c r="J1478" s="31" t="s">
        <v>2228</v>
      </c>
      <c r="K1478" s="2">
        <v>0</v>
      </c>
      <c r="L1478" s="2">
        <v>0</v>
      </c>
      <c r="M1478" s="31">
        <v>160</v>
      </c>
      <c r="N1478" s="2">
        <v>20.8</v>
      </c>
      <c r="O1478" s="2">
        <v>0</v>
      </c>
      <c r="P1478" s="2">
        <v>0</v>
      </c>
      <c r="Q1478" s="31">
        <v>180.8</v>
      </c>
      <c r="S1478" s="2" t="s">
        <v>1</v>
      </c>
      <c r="T1478" t="str">
        <f>IF(Tabla2[[#This Row],[SERIE ]]="22SD004C","BODEGA",IF(Tabla2[[#This Row],[SERIE ]]="21DS000T","CASA MATRIZ","SUCURSAL"))</f>
        <v>SUCURSAL</v>
      </c>
    </row>
    <row r="1479" spans="1:20" ht="15.75" hidden="1" thickBot="1" x14ac:dyDescent="0.3">
      <c r="A1479" s="33" t="s">
        <v>8788</v>
      </c>
      <c r="B1479" s="38" t="s">
        <v>10761</v>
      </c>
      <c r="C1479" s="2" t="s">
        <v>1</v>
      </c>
      <c r="D1479" s="2" t="s">
        <v>0</v>
      </c>
      <c r="E1479" s="2" t="s">
        <v>9791</v>
      </c>
      <c r="F1479" s="2" t="s">
        <v>9792</v>
      </c>
      <c r="G1479" s="32">
        <v>3226</v>
      </c>
      <c r="H1479" s="36">
        <v>3226</v>
      </c>
      <c r="I1479" s="37" t="s">
        <v>5592</v>
      </c>
      <c r="J1479" s="31" t="s">
        <v>5593</v>
      </c>
      <c r="K1479" s="2">
        <v>0</v>
      </c>
      <c r="L1479" s="2">
        <v>0</v>
      </c>
      <c r="M1479" s="31">
        <v>25</v>
      </c>
      <c r="N1479" s="2">
        <v>3.25</v>
      </c>
      <c r="O1479" s="2">
        <v>0</v>
      </c>
      <c r="P1479" s="2">
        <v>0</v>
      </c>
      <c r="Q1479" s="31">
        <v>28.25</v>
      </c>
      <c r="S1479" s="2" t="s">
        <v>1</v>
      </c>
      <c r="T1479" t="str">
        <f>IF(Tabla2[[#This Row],[SERIE ]]="22SD004C","BODEGA",IF(Tabla2[[#This Row],[SERIE ]]="21DS000T","CASA MATRIZ","SUCURSAL"))</f>
        <v>SUCURSAL</v>
      </c>
    </row>
    <row r="1480" spans="1:20" ht="15.75" hidden="1" thickBot="1" x14ac:dyDescent="0.3">
      <c r="A1480" s="33" t="s">
        <v>8788</v>
      </c>
      <c r="B1480" s="38" t="s">
        <v>10761</v>
      </c>
      <c r="C1480" s="2" t="s">
        <v>1</v>
      </c>
      <c r="D1480" s="2" t="s">
        <v>0</v>
      </c>
      <c r="E1480" s="2" t="s">
        <v>9791</v>
      </c>
      <c r="F1480" s="2" t="s">
        <v>9792</v>
      </c>
      <c r="G1480" s="32">
        <v>3225</v>
      </c>
      <c r="H1480" s="36">
        <v>3225</v>
      </c>
      <c r="I1480" s="37" t="s">
        <v>10213</v>
      </c>
      <c r="J1480" s="31" t="s">
        <v>10214</v>
      </c>
      <c r="K1480" s="2">
        <v>0</v>
      </c>
      <c r="L1480" s="2">
        <v>0</v>
      </c>
      <c r="M1480" s="31">
        <v>101.77</v>
      </c>
      <c r="N1480" s="2">
        <v>13.2301</v>
      </c>
      <c r="O1480" s="2">
        <v>0</v>
      </c>
      <c r="P1480" s="2">
        <v>0</v>
      </c>
      <c r="Q1480" s="31">
        <v>115.0001</v>
      </c>
      <c r="S1480" s="2" t="s">
        <v>1</v>
      </c>
      <c r="T1480" t="str">
        <f>IF(Tabla2[[#This Row],[SERIE ]]="22SD004C","BODEGA",IF(Tabla2[[#This Row],[SERIE ]]="21DS000T","CASA MATRIZ","SUCURSAL"))</f>
        <v>SUCURSAL</v>
      </c>
    </row>
    <row r="1481" spans="1:20" ht="15.75" hidden="1" thickBot="1" x14ac:dyDescent="0.3">
      <c r="A1481" s="33" t="s">
        <v>8788</v>
      </c>
      <c r="B1481" s="38" t="s">
        <v>10761</v>
      </c>
      <c r="C1481" s="2" t="s">
        <v>1</v>
      </c>
      <c r="D1481" s="2" t="s">
        <v>0</v>
      </c>
      <c r="E1481" s="2" t="s">
        <v>9791</v>
      </c>
      <c r="F1481" s="2" t="s">
        <v>9792</v>
      </c>
      <c r="G1481" s="32">
        <v>3224</v>
      </c>
      <c r="H1481" s="36">
        <v>3224</v>
      </c>
      <c r="I1481" s="37" t="s">
        <v>6816</v>
      </c>
      <c r="J1481" s="31" t="s">
        <v>6817</v>
      </c>
      <c r="K1481" s="2">
        <v>0</v>
      </c>
      <c r="L1481" s="2">
        <v>0</v>
      </c>
      <c r="M1481" s="31">
        <v>31.86</v>
      </c>
      <c r="N1481" s="2">
        <v>4.1417999999999999</v>
      </c>
      <c r="O1481" s="2">
        <v>0</v>
      </c>
      <c r="P1481" s="2">
        <v>0</v>
      </c>
      <c r="Q1481" s="31">
        <v>36.001800000000003</v>
      </c>
      <c r="S1481" s="2" t="s">
        <v>1</v>
      </c>
      <c r="T1481" t="str">
        <f>IF(Tabla2[[#This Row],[SERIE ]]="22SD004C","BODEGA",IF(Tabla2[[#This Row],[SERIE ]]="21DS000T","CASA MATRIZ","SUCURSAL"))</f>
        <v>SUCURSAL</v>
      </c>
    </row>
    <row r="1482" spans="1:20" ht="15.75" hidden="1" thickBot="1" x14ac:dyDescent="0.3">
      <c r="A1482" s="33" t="s">
        <v>8788</v>
      </c>
      <c r="B1482" s="38" t="s">
        <v>10761</v>
      </c>
      <c r="C1482" s="2" t="s">
        <v>1</v>
      </c>
      <c r="D1482" s="2" t="s">
        <v>0</v>
      </c>
      <c r="E1482" s="2" t="s">
        <v>9791</v>
      </c>
      <c r="F1482" s="2" t="s">
        <v>9792</v>
      </c>
      <c r="G1482" s="32">
        <v>3223</v>
      </c>
      <c r="H1482" s="36">
        <v>3223</v>
      </c>
      <c r="I1482" s="37"/>
      <c r="J1482" s="31" t="s">
        <v>10797</v>
      </c>
      <c r="K1482" s="2">
        <v>0</v>
      </c>
      <c r="L1482" s="2">
        <v>0</v>
      </c>
      <c r="M1482" s="31">
        <v>32</v>
      </c>
      <c r="N1482" s="2">
        <v>4.16</v>
      </c>
      <c r="O1482" s="2">
        <v>0</v>
      </c>
      <c r="P1482" s="2">
        <v>0</v>
      </c>
      <c r="Q1482" s="31">
        <v>36.159999999999997</v>
      </c>
      <c r="R1482" s="2" t="s">
        <v>10796</v>
      </c>
      <c r="S1482" s="2" t="s">
        <v>1</v>
      </c>
      <c r="T1482" t="str">
        <f>IF(Tabla2[[#This Row],[SERIE ]]="22SD004C","BODEGA",IF(Tabla2[[#This Row],[SERIE ]]="21DS000T","CASA MATRIZ","SUCURSAL"))</f>
        <v>SUCURSAL</v>
      </c>
    </row>
    <row r="1483" spans="1:20" ht="15.75" hidden="1" thickBot="1" x14ac:dyDescent="0.3">
      <c r="A1483" s="33" t="s">
        <v>8788</v>
      </c>
      <c r="B1483" s="38" t="s">
        <v>10761</v>
      </c>
      <c r="C1483" s="2" t="s">
        <v>1</v>
      </c>
      <c r="D1483" s="2" t="s">
        <v>0</v>
      </c>
      <c r="E1483" s="2" t="s">
        <v>9791</v>
      </c>
      <c r="F1483" s="2" t="s">
        <v>9792</v>
      </c>
      <c r="G1483" s="32">
        <v>3222</v>
      </c>
      <c r="H1483" s="36">
        <v>3222</v>
      </c>
      <c r="I1483" s="37" t="s">
        <v>9875</v>
      </c>
      <c r="J1483" s="31" t="s">
        <v>9876</v>
      </c>
      <c r="K1483" s="2">
        <v>0</v>
      </c>
      <c r="L1483" s="2">
        <v>0</v>
      </c>
      <c r="M1483" s="31">
        <v>18.36</v>
      </c>
      <c r="N1483" s="2">
        <v>2.3868</v>
      </c>
      <c r="O1483" s="2">
        <v>0</v>
      </c>
      <c r="P1483" s="2">
        <v>0</v>
      </c>
      <c r="Q1483" s="31">
        <v>20.7468</v>
      </c>
      <c r="S1483" s="2" t="s">
        <v>1</v>
      </c>
      <c r="T1483" t="str">
        <f>IF(Tabla2[[#This Row],[SERIE ]]="22SD004C","BODEGA",IF(Tabla2[[#This Row],[SERIE ]]="21DS000T","CASA MATRIZ","SUCURSAL"))</f>
        <v>SUCURSAL</v>
      </c>
    </row>
    <row r="1484" spans="1:20" ht="15.75" hidden="1" thickBot="1" x14ac:dyDescent="0.3">
      <c r="A1484" s="33" t="s">
        <v>8788</v>
      </c>
      <c r="B1484" s="38" t="s">
        <v>10761</v>
      </c>
      <c r="C1484" s="2" t="s">
        <v>1</v>
      </c>
      <c r="D1484" s="2" t="s">
        <v>0</v>
      </c>
      <c r="E1484" s="2" t="s">
        <v>9791</v>
      </c>
      <c r="F1484" s="2" t="s">
        <v>9792</v>
      </c>
      <c r="G1484" s="32">
        <v>3221</v>
      </c>
      <c r="H1484" s="36">
        <v>3221</v>
      </c>
      <c r="I1484" s="37" t="s">
        <v>10074</v>
      </c>
      <c r="J1484" s="31" t="s">
        <v>10075</v>
      </c>
      <c r="K1484" s="2">
        <v>0</v>
      </c>
      <c r="L1484" s="2">
        <v>0</v>
      </c>
      <c r="M1484" s="31">
        <v>125</v>
      </c>
      <c r="N1484" s="2">
        <v>16.25</v>
      </c>
      <c r="O1484" s="2">
        <v>0</v>
      </c>
      <c r="P1484" s="2">
        <v>0</v>
      </c>
      <c r="Q1484" s="31">
        <v>141.25</v>
      </c>
      <c r="S1484" s="2" t="s">
        <v>1</v>
      </c>
      <c r="T1484" t="str">
        <f>IF(Tabla2[[#This Row],[SERIE ]]="22SD004C","BODEGA",IF(Tabla2[[#This Row],[SERIE ]]="21DS000T","CASA MATRIZ","SUCURSAL"))</f>
        <v>SUCURSAL</v>
      </c>
    </row>
    <row r="1485" spans="1:20" ht="15.75" hidden="1" thickBot="1" x14ac:dyDescent="0.3">
      <c r="A1485" s="33" t="s">
        <v>8788</v>
      </c>
      <c r="B1485" s="38" t="s">
        <v>10761</v>
      </c>
      <c r="C1485" s="2" t="s">
        <v>1</v>
      </c>
      <c r="D1485" s="2" t="s">
        <v>0</v>
      </c>
      <c r="E1485" s="2" t="s">
        <v>9791</v>
      </c>
      <c r="F1485" s="2" t="s">
        <v>9792</v>
      </c>
      <c r="G1485" s="32">
        <v>3220</v>
      </c>
      <c r="H1485" s="36">
        <v>3220</v>
      </c>
      <c r="I1485" s="37" t="s">
        <v>10794</v>
      </c>
      <c r="J1485" s="31" t="s">
        <v>10795</v>
      </c>
      <c r="K1485" s="2">
        <v>0</v>
      </c>
      <c r="L1485" s="2">
        <v>0</v>
      </c>
      <c r="M1485" s="31">
        <v>21.24</v>
      </c>
      <c r="N1485" s="2">
        <v>2.7612000000000001</v>
      </c>
      <c r="O1485" s="2">
        <v>0</v>
      </c>
      <c r="P1485" s="2">
        <v>0</v>
      </c>
      <c r="Q1485" s="31">
        <v>24.001199999999997</v>
      </c>
      <c r="S1485" s="2" t="s">
        <v>1</v>
      </c>
      <c r="T1485" t="str">
        <f>IF(Tabla2[[#This Row],[SERIE ]]="22SD004C","BODEGA",IF(Tabla2[[#This Row],[SERIE ]]="21DS000T","CASA MATRIZ","SUCURSAL"))</f>
        <v>SUCURSAL</v>
      </c>
    </row>
    <row r="1486" spans="1:20" ht="15.75" hidden="1" thickBot="1" x14ac:dyDescent="0.3">
      <c r="A1486" s="33" t="s">
        <v>8788</v>
      </c>
      <c r="B1486" s="38" t="s">
        <v>10761</v>
      </c>
      <c r="C1486" s="2" t="s">
        <v>1</v>
      </c>
      <c r="D1486" s="2" t="s">
        <v>0</v>
      </c>
      <c r="E1486" s="2" t="s">
        <v>9791</v>
      </c>
      <c r="F1486" s="2" t="s">
        <v>9792</v>
      </c>
      <c r="G1486" s="32">
        <v>3219</v>
      </c>
      <c r="H1486" s="36">
        <v>3219</v>
      </c>
      <c r="I1486" s="37" t="s">
        <v>9824</v>
      </c>
      <c r="J1486" s="31" t="s">
        <v>9825</v>
      </c>
      <c r="K1486" s="2">
        <v>0</v>
      </c>
      <c r="L1486" s="2">
        <v>0</v>
      </c>
      <c r="M1486" s="31">
        <v>28.32</v>
      </c>
      <c r="N1486" s="2">
        <v>3.6816</v>
      </c>
      <c r="O1486" s="2">
        <v>0</v>
      </c>
      <c r="P1486" s="2">
        <v>0</v>
      </c>
      <c r="Q1486" s="31">
        <v>32.001600000000003</v>
      </c>
      <c r="S1486" s="2" t="s">
        <v>1</v>
      </c>
      <c r="T1486" t="str">
        <f>IF(Tabla2[[#This Row],[SERIE ]]="22SD004C","BODEGA",IF(Tabla2[[#This Row],[SERIE ]]="21DS000T","CASA MATRIZ","SUCURSAL"))</f>
        <v>SUCURSAL</v>
      </c>
    </row>
    <row r="1487" spans="1:20" ht="15.75" hidden="1" thickBot="1" x14ac:dyDescent="0.3">
      <c r="A1487" t="s">
        <v>8788</v>
      </c>
      <c r="B1487" s="164" t="s">
        <v>10761</v>
      </c>
      <c r="C1487" t="s">
        <v>1</v>
      </c>
      <c r="D1487" t="s">
        <v>0</v>
      </c>
      <c r="E1487" t="s">
        <v>9791</v>
      </c>
      <c r="F1487" t="s">
        <v>9792</v>
      </c>
      <c r="G1487">
        <v>3198</v>
      </c>
      <c r="H1487">
        <v>3198</v>
      </c>
      <c r="I1487" s="21" t="s">
        <v>10205</v>
      </c>
      <c r="J1487" t="s">
        <v>10206</v>
      </c>
      <c r="K1487" s="2">
        <v>0</v>
      </c>
      <c r="L1487" s="2">
        <v>0</v>
      </c>
      <c r="M1487" s="2">
        <v>200</v>
      </c>
      <c r="N1487" s="2">
        <v>26</v>
      </c>
      <c r="O1487" s="2">
        <v>0</v>
      </c>
      <c r="P1487" s="2">
        <v>0</v>
      </c>
      <c r="Q1487" s="2">
        <v>226</v>
      </c>
      <c r="S1487" t="s">
        <v>1</v>
      </c>
      <c r="T1487" t="s">
        <v>8191</v>
      </c>
    </row>
    <row r="1488" spans="1:20" ht="15.75" hidden="1" thickBot="1" x14ac:dyDescent="0.3">
      <c r="A1488" s="33" t="s">
        <v>8270</v>
      </c>
      <c r="B1488" s="38" t="s">
        <v>10688</v>
      </c>
      <c r="C1488" s="2" t="s">
        <v>1</v>
      </c>
      <c r="D1488" s="2" t="s">
        <v>0</v>
      </c>
      <c r="E1488" s="2" t="s">
        <v>9791</v>
      </c>
      <c r="F1488" s="2" t="s">
        <v>9792</v>
      </c>
      <c r="G1488" s="32">
        <v>3218</v>
      </c>
      <c r="H1488" s="36">
        <v>3218</v>
      </c>
      <c r="I1488" s="37" t="s">
        <v>6299</v>
      </c>
      <c r="J1488" s="31" t="s">
        <v>6300</v>
      </c>
      <c r="K1488" s="2">
        <v>0</v>
      </c>
      <c r="L1488" s="2">
        <v>0</v>
      </c>
      <c r="M1488" s="31">
        <v>21.24</v>
      </c>
      <c r="N1488" s="2">
        <v>2.7612000000000001</v>
      </c>
      <c r="O1488" s="2">
        <v>0</v>
      </c>
      <c r="P1488" s="2">
        <v>0</v>
      </c>
      <c r="Q1488" s="31">
        <v>24.001199999999997</v>
      </c>
      <c r="S1488" s="2" t="s">
        <v>1</v>
      </c>
      <c r="T1488" t="str">
        <f>IF(Tabla2[[#This Row],[SERIE ]]="22SD004C","BODEGA",IF(Tabla2[[#This Row],[SERIE ]]="21DS000T","CASA MATRIZ","SUCURSAL"))</f>
        <v>SUCURSAL</v>
      </c>
    </row>
    <row r="1489" spans="1:20" ht="15.75" hidden="1" thickBot="1" x14ac:dyDescent="0.3">
      <c r="A1489" s="33" t="s">
        <v>8270</v>
      </c>
      <c r="B1489" s="38" t="s">
        <v>10688</v>
      </c>
      <c r="C1489" s="2" t="s">
        <v>1</v>
      </c>
      <c r="D1489" s="2" t="s">
        <v>0</v>
      </c>
      <c r="E1489" s="2" t="s">
        <v>9791</v>
      </c>
      <c r="F1489" s="2" t="s">
        <v>9792</v>
      </c>
      <c r="G1489" s="32">
        <v>3217</v>
      </c>
      <c r="H1489" s="36">
        <v>3217</v>
      </c>
      <c r="I1489" s="37" t="s">
        <v>46</v>
      </c>
      <c r="J1489" s="31" t="s">
        <v>6010</v>
      </c>
      <c r="K1489" s="2">
        <v>0</v>
      </c>
      <c r="L1489" s="2">
        <v>0</v>
      </c>
      <c r="M1489" s="31">
        <v>187.35</v>
      </c>
      <c r="N1489" s="2">
        <v>24.355499999999999</v>
      </c>
      <c r="O1489" s="2">
        <v>0</v>
      </c>
      <c r="P1489" s="2">
        <v>0</v>
      </c>
      <c r="Q1489" s="31">
        <v>211.7055</v>
      </c>
      <c r="S1489" s="2" t="s">
        <v>1</v>
      </c>
      <c r="T1489" t="str">
        <f>IF(Tabla2[[#This Row],[SERIE ]]="22SD004C","BODEGA",IF(Tabla2[[#This Row],[SERIE ]]="21DS000T","CASA MATRIZ","SUCURSAL"))</f>
        <v>SUCURSAL</v>
      </c>
    </row>
    <row r="1490" spans="1:20" ht="15.75" hidden="1" thickBot="1" x14ac:dyDescent="0.3">
      <c r="A1490" s="33" t="s">
        <v>8270</v>
      </c>
      <c r="B1490" s="38" t="s">
        <v>10688</v>
      </c>
      <c r="C1490" s="2" t="s">
        <v>1</v>
      </c>
      <c r="D1490" s="2" t="s">
        <v>0</v>
      </c>
      <c r="E1490" s="2" t="s">
        <v>9791</v>
      </c>
      <c r="F1490" s="2" t="s">
        <v>9792</v>
      </c>
      <c r="G1490" s="32">
        <v>3216</v>
      </c>
      <c r="H1490" s="36">
        <v>3216</v>
      </c>
      <c r="I1490" s="37" t="s">
        <v>46</v>
      </c>
      <c r="J1490" s="31" t="s">
        <v>6010</v>
      </c>
      <c r="K1490" s="2">
        <v>0</v>
      </c>
      <c r="L1490" s="2">
        <v>0</v>
      </c>
      <c r="M1490" s="31">
        <v>136</v>
      </c>
      <c r="N1490" s="2">
        <v>17.68</v>
      </c>
      <c r="O1490" s="2">
        <v>0</v>
      </c>
      <c r="P1490" s="2">
        <v>0</v>
      </c>
      <c r="Q1490" s="31">
        <v>153.68</v>
      </c>
      <c r="S1490" s="2" t="s">
        <v>1</v>
      </c>
      <c r="T1490" t="str">
        <f>IF(Tabla2[[#This Row],[SERIE ]]="22SD004C","BODEGA",IF(Tabla2[[#This Row],[SERIE ]]="21DS000T","CASA MATRIZ","SUCURSAL"))</f>
        <v>SUCURSAL</v>
      </c>
    </row>
    <row r="1491" spans="1:20" ht="15.75" hidden="1" thickBot="1" x14ac:dyDescent="0.3">
      <c r="A1491" s="33" t="s">
        <v>8270</v>
      </c>
      <c r="B1491" s="38" t="s">
        <v>10688</v>
      </c>
      <c r="C1491" s="2" t="s">
        <v>1</v>
      </c>
      <c r="D1491" s="2" t="s">
        <v>0</v>
      </c>
      <c r="E1491" s="2" t="s">
        <v>9791</v>
      </c>
      <c r="F1491" s="2" t="s">
        <v>9792</v>
      </c>
      <c r="G1491" s="32">
        <v>3215</v>
      </c>
      <c r="H1491" s="36">
        <v>3215</v>
      </c>
      <c r="I1491" s="37" t="s">
        <v>10701</v>
      </c>
      <c r="J1491" s="31" t="s">
        <v>10702</v>
      </c>
      <c r="K1491" s="2">
        <v>0</v>
      </c>
      <c r="L1491" s="2">
        <v>0</v>
      </c>
      <c r="M1491" s="31">
        <v>22.12</v>
      </c>
      <c r="N1491" s="2">
        <v>2.8756000000000004</v>
      </c>
      <c r="O1491" s="2">
        <v>0</v>
      </c>
      <c r="P1491" s="2">
        <v>0</v>
      </c>
      <c r="Q1491" s="31">
        <v>24.995600000000003</v>
      </c>
      <c r="S1491" s="2" t="s">
        <v>1</v>
      </c>
      <c r="T1491" t="str">
        <f>IF(Tabla2[[#This Row],[SERIE ]]="22SD004C","BODEGA",IF(Tabla2[[#This Row],[SERIE ]]="21DS000T","CASA MATRIZ","SUCURSAL"))</f>
        <v>SUCURSAL</v>
      </c>
    </row>
    <row r="1492" spans="1:20" ht="15.75" hidden="1" thickBot="1" x14ac:dyDescent="0.3">
      <c r="A1492" s="33" t="s">
        <v>8270</v>
      </c>
      <c r="B1492" s="38" t="s">
        <v>10687</v>
      </c>
      <c r="C1492" s="2" t="s">
        <v>1</v>
      </c>
      <c r="D1492" s="2" t="s">
        <v>0</v>
      </c>
      <c r="E1492" s="2" t="s">
        <v>9791</v>
      </c>
      <c r="F1492" s="2" t="s">
        <v>9792</v>
      </c>
      <c r="G1492" s="32">
        <v>3214</v>
      </c>
      <c r="H1492" s="36">
        <v>3214</v>
      </c>
      <c r="I1492" s="37" t="s">
        <v>9914</v>
      </c>
      <c r="J1492" s="31" t="s">
        <v>9915</v>
      </c>
      <c r="K1492" s="2">
        <v>0</v>
      </c>
      <c r="L1492" s="2">
        <v>0</v>
      </c>
      <c r="M1492" s="31">
        <v>105.49</v>
      </c>
      <c r="N1492" s="2">
        <v>13.713699999999999</v>
      </c>
      <c r="O1492" s="2">
        <v>0</v>
      </c>
      <c r="P1492" s="2">
        <v>0</v>
      </c>
      <c r="Q1492" s="31">
        <v>119.2037</v>
      </c>
      <c r="S1492" s="2" t="s">
        <v>1</v>
      </c>
      <c r="T1492" t="str">
        <f>IF(Tabla2[[#This Row],[SERIE ]]="22SD004C","BODEGA",IF(Tabla2[[#This Row],[SERIE ]]="21DS000T","CASA MATRIZ","SUCURSAL"))</f>
        <v>SUCURSAL</v>
      </c>
    </row>
    <row r="1493" spans="1:20" ht="15.75" hidden="1" thickBot="1" x14ac:dyDescent="0.3">
      <c r="A1493" s="33" t="s">
        <v>8270</v>
      </c>
      <c r="B1493" s="38" t="s">
        <v>10687</v>
      </c>
      <c r="C1493" s="2" t="s">
        <v>1</v>
      </c>
      <c r="D1493" s="2" t="s">
        <v>0</v>
      </c>
      <c r="E1493" s="2" t="s">
        <v>9791</v>
      </c>
      <c r="F1493" s="2" t="s">
        <v>9792</v>
      </c>
      <c r="G1493" s="32">
        <v>3213</v>
      </c>
      <c r="H1493" s="36">
        <v>3213</v>
      </c>
      <c r="I1493" s="37" t="s">
        <v>9809</v>
      </c>
      <c r="J1493" s="31" t="s">
        <v>9810</v>
      </c>
      <c r="K1493" s="2">
        <v>0</v>
      </c>
      <c r="L1493" s="2">
        <v>0</v>
      </c>
      <c r="M1493" s="31">
        <v>120</v>
      </c>
      <c r="N1493" s="2">
        <v>15.600000000000001</v>
      </c>
      <c r="O1493" s="2">
        <v>0</v>
      </c>
      <c r="P1493" s="2">
        <v>0</v>
      </c>
      <c r="Q1493" s="31">
        <v>135.6</v>
      </c>
      <c r="S1493" s="2" t="s">
        <v>1</v>
      </c>
      <c r="T1493" t="str">
        <f>IF(Tabla2[[#This Row],[SERIE ]]="22SD004C","BODEGA",IF(Tabla2[[#This Row],[SERIE ]]="21DS000T","CASA MATRIZ","SUCURSAL"))</f>
        <v>SUCURSAL</v>
      </c>
    </row>
    <row r="1494" spans="1:20" ht="15.75" hidden="1" thickBot="1" x14ac:dyDescent="0.3">
      <c r="A1494" s="33" t="s">
        <v>8270</v>
      </c>
      <c r="B1494" s="38" t="s">
        <v>10687</v>
      </c>
      <c r="C1494" s="2" t="s">
        <v>1</v>
      </c>
      <c r="D1494" s="2" t="s">
        <v>0</v>
      </c>
      <c r="E1494" s="2" t="s">
        <v>9791</v>
      </c>
      <c r="F1494" s="2" t="s">
        <v>9792</v>
      </c>
      <c r="G1494" s="32">
        <v>3212</v>
      </c>
      <c r="H1494" s="36">
        <v>3212</v>
      </c>
      <c r="I1494" s="37" t="s">
        <v>10265</v>
      </c>
      <c r="J1494" s="31" t="s">
        <v>10266</v>
      </c>
      <c r="K1494" s="2">
        <v>0</v>
      </c>
      <c r="L1494" s="2">
        <v>0</v>
      </c>
      <c r="M1494" s="31">
        <v>31.86</v>
      </c>
      <c r="N1494" s="2">
        <v>4.1417999999999999</v>
      </c>
      <c r="O1494" s="2">
        <v>0</v>
      </c>
      <c r="P1494" s="2">
        <v>0</v>
      </c>
      <c r="Q1494" s="31">
        <v>36.001800000000003</v>
      </c>
      <c r="S1494" s="2" t="s">
        <v>1</v>
      </c>
      <c r="T1494" t="str">
        <f>IF(Tabla2[[#This Row],[SERIE ]]="22SD004C","BODEGA",IF(Tabla2[[#This Row],[SERIE ]]="21DS000T","CASA MATRIZ","SUCURSAL"))</f>
        <v>SUCURSAL</v>
      </c>
    </row>
    <row r="1495" spans="1:20" ht="15.75" hidden="1" thickBot="1" x14ac:dyDescent="0.3">
      <c r="A1495" s="33" t="s">
        <v>8270</v>
      </c>
      <c r="B1495" s="38" t="s">
        <v>10687</v>
      </c>
      <c r="C1495" s="2" t="s">
        <v>1</v>
      </c>
      <c r="D1495" s="2" t="s">
        <v>0</v>
      </c>
      <c r="E1495" s="2" t="s">
        <v>9791</v>
      </c>
      <c r="F1495" s="2" t="s">
        <v>9792</v>
      </c>
      <c r="G1495" s="32">
        <v>3211</v>
      </c>
      <c r="H1495" s="36">
        <v>3211</v>
      </c>
      <c r="I1495" s="37" t="s">
        <v>4961</v>
      </c>
      <c r="J1495" s="31" t="s">
        <v>4962</v>
      </c>
      <c r="K1495" s="2">
        <v>0</v>
      </c>
      <c r="L1495" s="2">
        <v>0</v>
      </c>
      <c r="M1495" s="31">
        <v>275</v>
      </c>
      <c r="N1495" s="2">
        <v>35.75</v>
      </c>
      <c r="O1495" s="2">
        <v>0</v>
      </c>
      <c r="P1495" s="2">
        <v>0</v>
      </c>
      <c r="Q1495" s="31">
        <v>310.75</v>
      </c>
      <c r="S1495" s="2" t="s">
        <v>1</v>
      </c>
      <c r="T1495" t="str">
        <f>IF(Tabla2[[#This Row],[SERIE ]]="22SD004C","BODEGA",IF(Tabla2[[#This Row],[SERIE ]]="21DS000T","CASA MATRIZ","SUCURSAL"))</f>
        <v>SUCURSAL</v>
      </c>
    </row>
    <row r="1496" spans="1:20" ht="15.75" hidden="1" thickBot="1" x14ac:dyDescent="0.3">
      <c r="A1496" s="33" t="s">
        <v>8270</v>
      </c>
      <c r="B1496" s="38" t="s">
        <v>10687</v>
      </c>
      <c r="C1496" s="2" t="s">
        <v>1</v>
      </c>
      <c r="D1496" s="2" t="s">
        <v>0</v>
      </c>
      <c r="E1496" s="2" t="s">
        <v>9791</v>
      </c>
      <c r="F1496" s="2" t="s">
        <v>9792</v>
      </c>
      <c r="G1496" s="32">
        <v>3210</v>
      </c>
      <c r="H1496" s="36">
        <v>3210</v>
      </c>
      <c r="I1496" s="37" t="s">
        <v>4961</v>
      </c>
      <c r="J1496" s="31" t="s">
        <v>4962</v>
      </c>
      <c r="K1496" s="2">
        <v>0</v>
      </c>
      <c r="L1496" s="2">
        <v>0</v>
      </c>
      <c r="M1496" s="31">
        <v>750</v>
      </c>
      <c r="N1496" s="2">
        <v>97.5</v>
      </c>
      <c r="O1496" s="2">
        <v>0</v>
      </c>
      <c r="P1496" s="2">
        <v>0</v>
      </c>
      <c r="Q1496" s="31">
        <v>847.5</v>
      </c>
      <c r="S1496" s="2" t="s">
        <v>1</v>
      </c>
      <c r="T1496" t="str">
        <f>IF(Tabla2[[#This Row],[SERIE ]]="22SD004C","BODEGA",IF(Tabla2[[#This Row],[SERIE ]]="21DS000T","CASA MATRIZ","SUCURSAL"))</f>
        <v>SUCURSAL</v>
      </c>
    </row>
    <row r="1497" spans="1:20" ht="15.75" hidden="1" thickBot="1" x14ac:dyDescent="0.3">
      <c r="A1497" s="33" t="s">
        <v>8270</v>
      </c>
      <c r="B1497" s="38" t="s">
        <v>10687</v>
      </c>
      <c r="C1497" s="2" t="s">
        <v>1</v>
      </c>
      <c r="D1497" s="2" t="s">
        <v>0</v>
      </c>
      <c r="E1497" s="2" t="s">
        <v>9791</v>
      </c>
      <c r="F1497" s="2" t="s">
        <v>9792</v>
      </c>
      <c r="G1497" s="32">
        <v>3209</v>
      </c>
      <c r="H1497" s="36">
        <v>3209</v>
      </c>
      <c r="I1497" s="37" t="s">
        <v>4961</v>
      </c>
      <c r="J1497" s="31" t="s">
        <v>4962</v>
      </c>
      <c r="K1497" s="2">
        <v>0</v>
      </c>
      <c r="L1497" s="2">
        <v>0</v>
      </c>
      <c r="M1497" s="31">
        <v>200</v>
      </c>
      <c r="N1497" s="2">
        <v>26</v>
      </c>
      <c r="O1497" s="2">
        <v>0</v>
      </c>
      <c r="P1497" s="2">
        <v>0</v>
      </c>
      <c r="Q1497" s="31">
        <v>226</v>
      </c>
      <c r="S1497" s="2" t="s">
        <v>1</v>
      </c>
      <c r="T1497" t="str">
        <f>IF(Tabla2[[#This Row],[SERIE ]]="22SD004C","BODEGA",IF(Tabla2[[#This Row],[SERIE ]]="21DS000T","CASA MATRIZ","SUCURSAL"))</f>
        <v>SUCURSAL</v>
      </c>
    </row>
    <row r="1498" spans="1:20" ht="15.75" hidden="1" thickBot="1" x14ac:dyDescent="0.3">
      <c r="A1498" s="33" t="s">
        <v>8270</v>
      </c>
      <c r="B1498" s="38" t="s">
        <v>10687</v>
      </c>
      <c r="C1498" s="2" t="s">
        <v>1</v>
      </c>
      <c r="D1498" s="2" t="s">
        <v>0</v>
      </c>
      <c r="E1498" s="2" t="s">
        <v>9791</v>
      </c>
      <c r="F1498" s="2" t="s">
        <v>9792</v>
      </c>
      <c r="G1498" s="32">
        <v>3208</v>
      </c>
      <c r="H1498" s="36">
        <v>3208</v>
      </c>
      <c r="I1498" s="37" t="s">
        <v>9839</v>
      </c>
      <c r="J1498" s="31" t="s">
        <v>9840</v>
      </c>
      <c r="K1498" s="2">
        <v>0</v>
      </c>
      <c r="L1498" s="2">
        <v>0</v>
      </c>
      <c r="M1498" s="31">
        <v>40</v>
      </c>
      <c r="N1498" s="2">
        <v>5.2</v>
      </c>
      <c r="O1498" s="2">
        <v>0</v>
      </c>
      <c r="P1498" s="2">
        <v>0</v>
      </c>
      <c r="Q1498" s="31">
        <v>45.2</v>
      </c>
      <c r="S1498" s="2" t="s">
        <v>1</v>
      </c>
      <c r="T1498" t="str">
        <f>IF(Tabla2[[#This Row],[SERIE ]]="22SD004C","BODEGA",IF(Tabla2[[#This Row],[SERIE ]]="21DS000T","CASA MATRIZ","SUCURSAL"))</f>
        <v>SUCURSAL</v>
      </c>
    </row>
    <row r="1499" spans="1:20" ht="15.75" hidden="1" thickBot="1" x14ac:dyDescent="0.3">
      <c r="A1499" s="33" t="s">
        <v>8270</v>
      </c>
      <c r="B1499" s="38" t="s">
        <v>10687</v>
      </c>
      <c r="C1499" s="2" t="s">
        <v>1</v>
      </c>
      <c r="D1499" s="2" t="s">
        <v>0</v>
      </c>
      <c r="E1499" s="2" t="s">
        <v>9791</v>
      </c>
      <c r="F1499" s="2" t="s">
        <v>9792</v>
      </c>
      <c r="G1499" s="32">
        <v>3207</v>
      </c>
      <c r="H1499" s="36">
        <v>3207</v>
      </c>
      <c r="I1499" s="37" t="s">
        <v>47</v>
      </c>
      <c r="J1499" s="31" t="s">
        <v>2808</v>
      </c>
      <c r="K1499" s="2">
        <v>0</v>
      </c>
      <c r="L1499" s="2">
        <v>0</v>
      </c>
      <c r="M1499" s="31">
        <v>1530</v>
      </c>
      <c r="N1499" s="2">
        <v>198.9</v>
      </c>
      <c r="O1499" s="2">
        <v>0</v>
      </c>
      <c r="P1499" s="2">
        <v>0</v>
      </c>
      <c r="Q1499" s="31">
        <v>1728.9</v>
      </c>
      <c r="S1499" s="2" t="s">
        <v>1</v>
      </c>
      <c r="T1499" t="str">
        <f>IF(Tabla2[[#This Row],[SERIE ]]="22SD004C","BODEGA",IF(Tabla2[[#This Row],[SERIE ]]="21DS000T","CASA MATRIZ","SUCURSAL"))</f>
        <v>SUCURSAL</v>
      </c>
    </row>
    <row r="1500" spans="1:20" ht="15.75" hidden="1" thickBot="1" x14ac:dyDescent="0.3">
      <c r="A1500" s="33" t="s">
        <v>8270</v>
      </c>
      <c r="B1500" s="177" t="s">
        <v>10687</v>
      </c>
      <c r="C1500" s="2" t="s">
        <v>1</v>
      </c>
      <c r="D1500" s="2" t="s">
        <v>0</v>
      </c>
      <c r="E1500" s="2" t="s">
        <v>9791</v>
      </c>
      <c r="F1500" s="2" t="s">
        <v>9792</v>
      </c>
      <c r="G1500" s="32">
        <v>3206</v>
      </c>
      <c r="H1500" s="36">
        <v>3206</v>
      </c>
      <c r="I1500" s="37" t="s">
        <v>47</v>
      </c>
      <c r="J1500" s="31" t="s">
        <v>2808</v>
      </c>
      <c r="K1500" s="2">
        <v>0</v>
      </c>
      <c r="L1500" s="2">
        <v>0</v>
      </c>
      <c r="M1500" s="31">
        <v>230</v>
      </c>
      <c r="N1500" s="2">
        <v>29.900000000000002</v>
      </c>
      <c r="O1500" s="2">
        <v>0</v>
      </c>
      <c r="P1500" s="2">
        <v>0</v>
      </c>
      <c r="Q1500" s="31">
        <v>259.89999999999998</v>
      </c>
      <c r="S1500" s="2" t="s">
        <v>1</v>
      </c>
      <c r="T1500" t="str">
        <f>IF(Tabla2[[#This Row],[SERIE ]]="22SD004C","BODEGA",IF(Tabla2[[#This Row],[SERIE ]]="21DS000T","CASA MATRIZ","SUCURSAL"))</f>
        <v>SUCURSAL</v>
      </c>
    </row>
    <row r="1501" spans="1:20" ht="15.75" hidden="1" thickBot="1" x14ac:dyDescent="0.3">
      <c r="A1501" s="33" t="s">
        <v>8270</v>
      </c>
      <c r="B1501" s="38" t="s">
        <v>10686</v>
      </c>
      <c r="C1501" s="2" t="s">
        <v>1</v>
      </c>
      <c r="D1501" s="2" t="s">
        <v>0</v>
      </c>
      <c r="E1501" s="2" t="s">
        <v>9791</v>
      </c>
      <c r="F1501" s="2" t="s">
        <v>9792</v>
      </c>
      <c r="G1501" s="32">
        <v>3205</v>
      </c>
      <c r="H1501" s="36">
        <v>3205</v>
      </c>
      <c r="I1501" s="37" t="s">
        <v>9814</v>
      </c>
      <c r="J1501" s="31" t="s">
        <v>9815</v>
      </c>
      <c r="K1501" s="2">
        <v>0</v>
      </c>
      <c r="L1501" s="2">
        <v>0</v>
      </c>
      <c r="M1501" s="31">
        <v>30</v>
      </c>
      <c r="N1501" s="2">
        <v>3.9000000000000004</v>
      </c>
      <c r="O1501" s="2">
        <v>0</v>
      </c>
      <c r="P1501" s="2">
        <v>0</v>
      </c>
      <c r="Q1501" s="31">
        <v>33.9</v>
      </c>
      <c r="S1501" s="2" t="s">
        <v>1</v>
      </c>
      <c r="T1501" t="str">
        <f>IF(Tabla2[[#This Row],[SERIE ]]="22SD004C","BODEGA",IF(Tabla2[[#This Row],[SERIE ]]="21DS000T","CASA MATRIZ","SUCURSAL"))</f>
        <v>SUCURSAL</v>
      </c>
    </row>
    <row r="1502" spans="1:20" ht="15.75" hidden="1" thickBot="1" x14ac:dyDescent="0.3">
      <c r="A1502" s="33" t="s">
        <v>8270</v>
      </c>
      <c r="B1502" s="38" t="s">
        <v>10686</v>
      </c>
      <c r="C1502" s="2" t="s">
        <v>1</v>
      </c>
      <c r="D1502" s="2" t="s">
        <v>0</v>
      </c>
      <c r="E1502" s="2" t="s">
        <v>9791</v>
      </c>
      <c r="F1502" s="2" t="s">
        <v>9792</v>
      </c>
      <c r="G1502" s="32">
        <v>3204</v>
      </c>
      <c r="H1502" s="36">
        <v>3204</v>
      </c>
      <c r="I1502" s="37" t="s">
        <v>9809</v>
      </c>
      <c r="J1502" s="31" t="s">
        <v>9810</v>
      </c>
      <c r="K1502" s="2">
        <v>0</v>
      </c>
      <c r="L1502" s="2">
        <v>0</v>
      </c>
      <c r="M1502" s="31">
        <v>31.86</v>
      </c>
      <c r="N1502" s="2">
        <v>4.1417999999999999</v>
      </c>
      <c r="O1502" s="2">
        <v>0</v>
      </c>
      <c r="P1502" s="2">
        <v>0</v>
      </c>
      <c r="Q1502" s="31">
        <v>36.001800000000003</v>
      </c>
      <c r="S1502" s="2" t="s">
        <v>1</v>
      </c>
      <c r="T1502" t="str">
        <f>IF(Tabla2[[#This Row],[SERIE ]]="22SD004C","BODEGA",IF(Tabla2[[#This Row],[SERIE ]]="21DS000T","CASA MATRIZ","SUCURSAL"))</f>
        <v>SUCURSAL</v>
      </c>
    </row>
    <row r="1503" spans="1:20" ht="15.75" hidden="1" thickBot="1" x14ac:dyDescent="0.3">
      <c r="A1503" s="33" t="s">
        <v>8270</v>
      </c>
      <c r="B1503" s="38" t="s">
        <v>10686</v>
      </c>
      <c r="C1503" s="2" t="s">
        <v>1</v>
      </c>
      <c r="D1503" s="2" t="s">
        <v>0</v>
      </c>
      <c r="E1503" s="2" t="s">
        <v>9791</v>
      </c>
      <c r="F1503" s="2" t="s">
        <v>9792</v>
      </c>
      <c r="G1503" s="32">
        <v>3203</v>
      </c>
      <c r="H1503" s="36">
        <v>3203</v>
      </c>
      <c r="I1503" s="37" t="s">
        <v>9809</v>
      </c>
      <c r="J1503" s="31" t="s">
        <v>9810</v>
      </c>
      <c r="K1503" s="2">
        <v>0</v>
      </c>
      <c r="L1503" s="2">
        <v>0</v>
      </c>
      <c r="M1503" s="31">
        <v>161.94999999999999</v>
      </c>
      <c r="N1503" s="2">
        <v>21.0535</v>
      </c>
      <c r="O1503" s="2">
        <v>0</v>
      </c>
      <c r="P1503" s="2">
        <v>0</v>
      </c>
      <c r="Q1503" s="31">
        <v>183.00349999999997</v>
      </c>
      <c r="S1503" s="2" t="s">
        <v>1</v>
      </c>
      <c r="T1503" t="str">
        <f>IF(Tabla2[[#This Row],[SERIE ]]="22SD004C","BODEGA",IF(Tabla2[[#This Row],[SERIE ]]="21DS000T","CASA MATRIZ","SUCURSAL"))</f>
        <v>SUCURSAL</v>
      </c>
    </row>
    <row r="1504" spans="1:20" ht="15.75" hidden="1" thickBot="1" x14ac:dyDescent="0.3">
      <c r="A1504" s="33" t="s">
        <v>8270</v>
      </c>
      <c r="B1504" s="38" t="s">
        <v>10686</v>
      </c>
      <c r="C1504" s="2" t="s">
        <v>1</v>
      </c>
      <c r="D1504" s="2" t="s">
        <v>0</v>
      </c>
      <c r="E1504" s="2" t="s">
        <v>9791</v>
      </c>
      <c r="F1504" s="2" t="s">
        <v>9792</v>
      </c>
      <c r="G1504" s="32">
        <v>3202</v>
      </c>
      <c r="H1504" s="36">
        <v>3202</v>
      </c>
      <c r="I1504" s="37" t="s">
        <v>10263</v>
      </c>
      <c r="J1504" s="31" t="s">
        <v>10264</v>
      </c>
      <c r="K1504" s="2">
        <v>0</v>
      </c>
      <c r="L1504" s="2">
        <v>0</v>
      </c>
      <c r="M1504" s="31">
        <v>12</v>
      </c>
      <c r="N1504" s="2">
        <v>1.56</v>
      </c>
      <c r="O1504" s="2">
        <v>0</v>
      </c>
      <c r="P1504" s="2">
        <v>0</v>
      </c>
      <c r="Q1504" s="31">
        <v>13.56</v>
      </c>
      <c r="S1504" s="2" t="s">
        <v>1</v>
      </c>
      <c r="T1504" t="str">
        <f>IF(Tabla2[[#This Row],[SERIE ]]="22SD004C","BODEGA",IF(Tabla2[[#This Row],[SERIE ]]="21DS000T","CASA MATRIZ","SUCURSAL"))</f>
        <v>SUCURSAL</v>
      </c>
    </row>
    <row r="1505" spans="1:20" ht="15.75" hidden="1" thickBot="1" x14ac:dyDescent="0.3">
      <c r="A1505" s="33" t="s">
        <v>8270</v>
      </c>
      <c r="B1505" s="38" t="s">
        <v>10686</v>
      </c>
      <c r="C1505" s="2" t="s">
        <v>1</v>
      </c>
      <c r="D1505" s="2" t="s">
        <v>0</v>
      </c>
      <c r="E1505" s="2" t="s">
        <v>9791</v>
      </c>
      <c r="F1505" s="2" t="s">
        <v>9792</v>
      </c>
      <c r="G1505" s="32">
        <v>3201</v>
      </c>
      <c r="H1505" s="36">
        <v>3201</v>
      </c>
      <c r="I1505" s="37" t="s">
        <v>10070</v>
      </c>
      <c r="J1505" s="31" t="s">
        <v>10071</v>
      </c>
      <c r="K1505" s="2">
        <v>0</v>
      </c>
      <c r="L1505" s="2">
        <v>0</v>
      </c>
      <c r="M1505" s="31">
        <v>210</v>
      </c>
      <c r="N1505" s="2">
        <v>27.3</v>
      </c>
      <c r="O1505" s="2">
        <v>0</v>
      </c>
      <c r="P1505" s="2">
        <v>0</v>
      </c>
      <c r="Q1505" s="31">
        <v>237.3</v>
      </c>
      <c r="S1505" s="2" t="s">
        <v>1</v>
      </c>
      <c r="T1505" t="str">
        <f>IF(Tabla2[[#This Row],[SERIE ]]="22SD004C","BODEGA",IF(Tabla2[[#This Row],[SERIE ]]="21DS000T","CASA MATRIZ","SUCURSAL"))</f>
        <v>SUCURSAL</v>
      </c>
    </row>
    <row r="1506" spans="1:20" ht="15.75" hidden="1" thickBot="1" x14ac:dyDescent="0.3">
      <c r="A1506" s="33" t="s">
        <v>8270</v>
      </c>
      <c r="B1506" s="38" t="s">
        <v>10686</v>
      </c>
      <c r="C1506" s="2" t="s">
        <v>1</v>
      </c>
      <c r="D1506" s="2" t="s">
        <v>0</v>
      </c>
      <c r="E1506" s="2" t="s">
        <v>9791</v>
      </c>
      <c r="F1506" s="2" t="s">
        <v>9792</v>
      </c>
      <c r="G1506" s="32">
        <v>3200</v>
      </c>
      <c r="H1506" s="36">
        <v>3200</v>
      </c>
      <c r="I1506" s="37" t="s">
        <v>1638</v>
      </c>
      <c r="J1506" s="31" t="s">
        <v>1639</v>
      </c>
      <c r="K1506" s="2">
        <v>0</v>
      </c>
      <c r="L1506" s="2">
        <v>0</v>
      </c>
      <c r="M1506" s="31">
        <v>40</v>
      </c>
      <c r="N1506" s="2">
        <v>5.2</v>
      </c>
      <c r="O1506" s="2">
        <v>0</v>
      </c>
      <c r="P1506" s="2">
        <v>0</v>
      </c>
      <c r="Q1506" s="31">
        <v>45.2</v>
      </c>
      <c r="S1506" s="2" t="s">
        <v>1</v>
      </c>
      <c r="T1506" t="str">
        <f>IF(Tabla2[[#This Row],[SERIE ]]="22SD004C","BODEGA",IF(Tabla2[[#This Row],[SERIE ]]="21DS000T","CASA MATRIZ","SUCURSAL"))</f>
        <v>SUCURSAL</v>
      </c>
    </row>
    <row r="1507" spans="1:20" ht="15.75" hidden="1" thickBot="1" x14ac:dyDescent="0.3">
      <c r="A1507" s="33" t="s">
        <v>8270</v>
      </c>
      <c r="B1507" s="38" t="s">
        <v>10686</v>
      </c>
      <c r="C1507" s="2" t="s">
        <v>1</v>
      </c>
      <c r="D1507" s="2" t="s">
        <v>0</v>
      </c>
      <c r="E1507" s="2" t="s">
        <v>9791</v>
      </c>
      <c r="F1507" s="2" t="s">
        <v>9792</v>
      </c>
      <c r="G1507" s="32">
        <v>3199</v>
      </c>
      <c r="H1507" s="36">
        <v>3199</v>
      </c>
      <c r="I1507" s="37" t="s">
        <v>46</v>
      </c>
      <c r="J1507" s="31" t="s">
        <v>6010</v>
      </c>
      <c r="K1507" s="2">
        <v>0</v>
      </c>
      <c r="L1507" s="2">
        <v>0</v>
      </c>
      <c r="M1507" s="31">
        <v>136</v>
      </c>
      <c r="N1507" s="2">
        <v>17.68</v>
      </c>
      <c r="O1507" s="2">
        <v>0</v>
      </c>
      <c r="P1507" s="2">
        <v>0</v>
      </c>
      <c r="Q1507" s="31">
        <v>153.68</v>
      </c>
      <c r="S1507" s="2" t="s">
        <v>1</v>
      </c>
      <c r="T1507" t="str">
        <f>IF(Tabla2[[#This Row],[SERIE ]]="22SD004C","BODEGA",IF(Tabla2[[#This Row],[SERIE ]]="21DS000T","CASA MATRIZ","SUCURSAL"))</f>
        <v>SUCURSAL</v>
      </c>
    </row>
    <row r="1508" spans="1:20" ht="15.75" hidden="1" thickBot="1" x14ac:dyDescent="0.3">
      <c r="A1508" s="33" t="s">
        <v>8270</v>
      </c>
      <c r="B1508" s="38" t="s">
        <v>10685</v>
      </c>
      <c r="C1508" s="2" t="s">
        <v>1</v>
      </c>
      <c r="D1508" s="2" t="s">
        <v>0</v>
      </c>
      <c r="E1508" s="2" t="s">
        <v>9791</v>
      </c>
      <c r="F1508" s="2" t="s">
        <v>9792</v>
      </c>
      <c r="G1508" s="32">
        <v>3197</v>
      </c>
      <c r="H1508" s="36">
        <v>3197</v>
      </c>
      <c r="I1508" s="37" t="s">
        <v>9868</v>
      </c>
      <c r="J1508" s="31" t="s">
        <v>9826</v>
      </c>
      <c r="K1508" s="2">
        <v>0</v>
      </c>
      <c r="L1508" s="2">
        <v>0</v>
      </c>
      <c r="M1508" s="31">
        <v>181.42</v>
      </c>
      <c r="N1508" s="2">
        <v>23.584599999999998</v>
      </c>
      <c r="O1508" s="2">
        <v>0</v>
      </c>
      <c r="P1508" s="2">
        <v>0</v>
      </c>
      <c r="Q1508" s="31">
        <v>205.00459999999998</v>
      </c>
      <c r="S1508" s="2" t="s">
        <v>1</v>
      </c>
      <c r="T1508" t="str">
        <f>IF(Tabla2[[#This Row],[SERIE ]]="22SD004C","BODEGA",IF(Tabla2[[#This Row],[SERIE ]]="21DS000T","CASA MATRIZ","SUCURSAL"))</f>
        <v>SUCURSAL</v>
      </c>
    </row>
    <row r="1509" spans="1:20" ht="15.75" hidden="1" thickBot="1" x14ac:dyDescent="0.3">
      <c r="A1509" s="33" t="s">
        <v>8270</v>
      </c>
      <c r="B1509" s="38" t="s">
        <v>10685</v>
      </c>
      <c r="C1509" s="2" t="s">
        <v>1</v>
      </c>
      <c r="D1509" s="2" t="s">
        <v>0</v>
      </c>
      <c r="E1509" s="2" t="s">
        <v>9791</v>
      </c>
      <c r="F1509" s="2" t="s">
        <v>9792</v>
      </c>
      <c r="G1509" s="32">
        <v>3196</v>
      </c>
      <c r="H1509" s="36">
        <v>3196</v>
      </c>
      <c r="I1509" s="37" t="s">
        <v>9420</v>
      </c>
      <c r="J1509" s="31" t="s">
        <v>9421</v>
      </c>
      <c r="K1509" s="2">
        <v>0</v>
      </c>
      <c r="L1509" s="2">
        <v>0</v>
      </c>
      <c r="M1509" s="31">
        <v>40</v>
      </c>
      <c r="N1509" s="2">
        <v>5.2</v>
      </c>
      <c r="O1509" s="2">
        <v>0</v>
      </c>
      <c r="P1509" s="2">
        <v>0</v>
      </c>
      <c r="Q1509" s="31">
        <v>45.2</v>
      </c>
      <c r="S1509" s="2" t="s">
        <v>1</v>
      </c>
      <c r="T1509" t="str">
        <f>IF(Tabla2[[#This Row],[SERIE ]]="22SD004C","BODEGA",IF(Tabla2[[#This Row],[SERIE ]]="21DS000T","CASA MATRIZ","SUCURSAL"))</f>
        <v>SUCURSAL</v>
      </c>
    </row>
    <row r="1510" spans="1:20" ht="15.75" hidden="1" thickBot="1" x14ac:dyDescent="0.3">
      <c r="A1510" s="33" t="s">
        <v>8270</v>
      </c>
      <c r="B1510" s="38" t="s">
        <v>10684</v>
      </c>
      <c r="C1510" s="2" t="s">
        <v>1</v>
      </c>
      <c r="D1510" s="2" t="s">
        <v>0</v>
      </c>
      <c r="E1510" s="2" t="s">
        <v>9791</v>
      </c>
      <c r="F1510" s="2" t="s">
        <v>9792</v>
      </c>
      <c r="G1510" s="32">
        <v>3195</v>
      </c>
      <c r="H1510" s="36">
        <v>3195</v>
      </c>
      <c r="I1510" s="37" t="s">
        <v>9538</v>
      </c>
      <c r="J1510" s="31" t="s">
        <v>9539</v>
      </c>
      <c r="K1510" s="2">
        <v>0</v>
      </c>
      <c r="L1510" s="2">
        <v>0</v>
      </c>
      <c r="M1510" s="31">
        <v>191.2</v>
      </c>
      <c r="N1510" s="2">
        <v>24.855999999999998</v>
      </c>
      <c r="O1510" s="2">
        <v>0</v>
      </c>
      <c r="P1510" s="2">
        <v>0</v>
      </c>
      <c r="Q1510" s="31">
        <v>216.05599999999998</v>
      </c>
      <c r="S1510" s="2" t="s">
        <v>1</v>
      </c>
      <c r="T1510" t="str">
        <f>IF(Tabla2[[#This Row],[SERIE ]]="22SD004C","BODEGA",IF(Tabla2[[#This Row],[SERIE ]]="21DS000T","CASA MATRIZ","SUCURSAL"))</f>
        <v>SUCURSAL</v>
      </c>
    </row>
    <row r="1511" spans="1:20" ht="15.75" hidden="1" thickBot="1" x14ac:dyDescent="0.3">
      <c r="A1511" s="33" t="s">
        <v>8270</v>
      </c>
      <c r="B1511" s="38" t="s">
        <v>10684</v>
      </c>
      <c r="C1511" s="2" t="s">
        <v>1</v>
      </c>
      <c r="D1511" s="2" t="s">
        <v>0</v>
      </c>
      <c r="E1511" s="2" t="s">
        <v>9791</v>
      </c>
      <c r="F1511" s="2" t="s">
        <v>9792</v>
      </c>
      <c r="G1511" s="32">
        <v>3194</v>
      </c>
      <c r="H1511" s="36">
        <v>3194</v>
      </c>
      <c r="I1511" s="37" t="s">
        <v>9918</v>
      </c>
      <c r="J1511" s="31" t="s">
        <v>9919</v>
      </c>
      <c r="K1511" s="2">
        <v>0</v>
      </c>
      <c r="L1511" s="2">
        <v>0</v>
      </c>
      <c r="M1511" s="31">
        <v>17.7</v>
      </c>
      <c r="N1511" s="2">
        <v>2.3010000000000002</v>
      </c>
      <c r="O1511" s="2">
        <v>0</v>
      </c>
      <c r="P1511" s="2">
        <v>0</v>
      </c>
      <c r="Q1511" s="31">
        <v>20.000999999999998</v>
      </c>
      <c r="S1511" s="2" t="s">
        <v>1</v>
      </c>
      <c r="T1511" t="str">
        <f>IF(Tabla2[[#This Row],[SERIE ]]="22SD004C","BODEGA",IF(Tabla2[[#This Row],[SERIE ]]="21DS000T","CASA MATRIZ","SUCURSAL"))</f>
        <v>SUCURSAL</v>
      </c>
    </row>
    <row r="1512" spans="1:20" ht="15.75" hidden="1" thickBot="1" x14ac:dyDescent="0.3">
      <c r="A1512" s="33" t="s">
        <v>8270</v>
      </c>
      <c r="B1512" s="38" t="s">
        <v>10684</v>
      </c>
      <c r="C1512" s="2" t="s">
        <v>1</v>
      </c>
      <c r="D1512" s="2" t="s">
        <v>0</v>
      </c>
      <c r="E1512" s="2" t="s">
        <v>9791</v>
      </c>
      <c r="F1512" s="2" t="s">
        <v>9792</v>
      </c>
      <c r="G1512" s="32">
        <v>3193</v>
      </c>
      <c r="H1512" s="36">
        <v>3193</v>
      </c>
      <c r="I1512" s="37" t="s">
        <v>46</v>
      </c>
      <c r="J1512" s="31" t="s">
        <v>6010</v>
      </c>
      <c r="K1512" s="2">
        <v>0</v>
      </c>
      <c r="L1512" s="2">
        <v>0</v>
      </c>
      <c r="M1512" s="31">
        <v>124</v>
      </c>
      <c r="N1512" s="2">
        <v>16.12</v>
      </c>
      <c r="O1512" s="2">
        <v>0</v>
      </c>
      <c r="P1512" s="2">
        <v>0</v>
      </c>
      <c r="Q1512" s="31">
        <v>140.12</v>
      </c>
      <c r="S1512" s="2" t="s">
        <v>1</v>
      </c>
      <c r="T1512" t="str">
        <f>IF(Tabla2[[#This Row],[SERIE ]]="22SD004C","BODEGA",IF(Tabla2[[#This Row],[SERIE ]]="21DS000T","CASA MATRIZ","SUCURSAL"))</f>
        <v>SUCURSAL</v>
      </c>
    </row>
    <row r="1513" spans="1:20" ht="15.75" hidden="1" thickBot="1" x14ac:dyDescent="0.3">
      <c r="A1513" s="33" t="s">
        <v>8270</v>
      </c>
      <c r="B1513" s="38" t="s">
        <v>10684</v>
      </c>
      <c r="C1513" s="2" t="s">
        <v>1</v>
      </c>
      <c r="D1513" s="2" t="s">
        <v>0</v>
      </c>
      <c r="E1513" s="2" t="s">
        <v>9791</v>
      </c>
      <c r="F1513" s="2" t="s">
        <v>9792</v>
      </c>
      <c r="G1513" s="32">
        <v>3192</v>
      </c>
      <c r="H1513" s="36">
        <v>3192</v>
      </c>
      <c r="I1513" s="37" t="s">
        <v>10391</v>
      </c>
      <c r="J1513" s="31" t="s">
        <v>10392</v>
      </c>
      <c r="K1513" s="2">
        <v>0</v>
      </c>
      <c r="L1513" s="2">
        <v>0</v>
      </c>
      <c r="M1513" s="31">
        <v>216.81</v>
      </c>
      <c r="N1513" s="2">
        <v>28.185300000000002</v>
      </c>
      <c r="O1513" s="2">
        <v>0</v>
      </c>
      <c r="P1513" s="2">
        <v>0</v>
      </c>
      <c r="Q1513" s="31">
        <v>244.99530000000001</v>
      </c>
      <c r="S1513" s="2" t="s">
        <v>1</v>
      </c>
      <c r="T1513" t="str">
        <f>IF(Tabla2[[#This Row],[SERIE ]]="22SD004C","BODEGA",IF(Tabla2[[#This Row],[SERIE ]]="21DS000T","CASA MATRIZ","SUCURSAL"))</f>
        <v>SUCURSAL</v>
      </c>
    </row>
    <row r="1514" spans="1:20" ht="15.75" hidden="1" thickBot="1" x14ac:dyDescent="0.3">
      <c r="A1514" s="33" t="s">
        <v>8270</v>
      </c>
      <c r="B1514" s="38" t="s">
        <v>10684</v>
      </c>
      <c r="C1514" s="2" t="s">
        <v>1</v>
      </c>
      <c r="D1514" s="2" t="s">
        <v>0</v>
      </c>
      <c r="E1514" s="2" t="s">
        <v>9791</v>
      </c>
      <c r="F1514" s="2" t="s">
        <v>9792</v>
      </c>
      <c r="G1514" s="32">
        <v>3191</v>
      </c>
      <c r="H1514" s="36">
        <v>3191</v>
      </c>
      <c r="I1514" s="37" t="s">
        <v>10699</v>
      </c>
      <c r="J1514" s="31" t="s">
        <v>10700</v>
      </c>
      <c r="K1514" s="2">
        <v>0</v>
      </c>
      <c r="L1514" s="2">
        <v>0</v>
      </c>
      <c r="M1514" s="31">
        <v>35.4</v>
      </c>
      <c r="N1514" s="2">
        <v>4.6020000000000003</v>
      </c>
      <c r="O1514" s="2">
        <v>0</v>
      </c>
      <c r="P1514" s="2">
        <v>0</v>
      </c>
      <c r="Q1514" s="31">
        <v>40.001999999999995</v>
      </c>
      <c r="S1514" s="2" t="s">
        <v>1</v>
      </c>
      <c r="T1514" t="str">
        <f>IF(Tabla2[[#This Row],[SERIE ]]="22SD004C","BODEGA",IF(Tabla2[[#This Row],[SERIE ]]="21DS000T","CASA MATRIZ","SUCURSAL"))</f>
        <v>SUCURSAL</v>
      </c>
    </row>
    <row r="1515" spans="1:20" ht="15.75" hidden="1" thickBot="1" x14ac:dyDescent="0.3">
      <c r="A1515" s="33" t="s">
        <v>8270</v>
      </c>
      <c r="B1515" s="38" t="s">
        <v>10684</v>
      </c>
      <c r="C1515" s="2" t="s">
        <v>1</v>
      </c>
      <c r="D1515" s="2" t="s">
        <v>0</v>
      </c>
      <c r="E1515" s="2" t="s">
        <v>9791</v>
      </c>
      <c r="F1515" s="2" t="s">
        <v>9792</v>
      </c>
      <c r="G1515" s="32">
        <v>3190</v>
      </c>
      <c r="H1515" s="36">
        <v>3190</v>
      </c>
      <c r="I1515" s="37" t="s">
        <v>6816</v>
      </c>
      <c r="J1515" s="31" t="s">
        <v>6817</v>
      </c>
      <c r="K1515" s="2">
        <v>0</v>
      </c>
      <c r="L1515" s="2">
        <v>0</v>
      </c>
      <c r="M1515" s="31">
        <v>24.78</v>
      </c>
      <c r="N1515" s="2">
        <v>3.2214</v>
      </c>
      <c r="O1515" s="2">
        <v>0</v>
      </c>
      <c r="P1515" s="2">
        <v>0</v>
      </c>
      <c r="Q1515" s="31">
        <v>28.0014</v>
      </c>
      <c r="S1515" s="2" t="s">
        <v>1</v>
      </c>
      <c r="T1515" t="str">
        <f>IF(Tabla2[[#This Row],[SERIE ]]="22SD004C","BODEGA",IF(Tabla2[[#This Row],[SERIE ]]="21DS000T","CASA MATRIZ","SUCURSAL"))</f>
        <v>SUCURSAL</v>
      </c>
    </row>
    <row r="1516" spans="1:20" ht="15.75" hidden="1" thickBot="1" x14ac:dyDescent="0.3">
      <c r="A1516" s="33" t="s">
        <v>8270</v>
      </c>
      <c r="B1516" s="38" t="s">
        <v>10684</v>
      </c>
      <c r="C1516" s="2" t="s">
        <v>1</v>
      </c>
      <c r="D1516" s="2" t="s">
        <v>0</v>
      </c>
      <c r="E1516" s="2" t="s">
        <v>9791</v>
      </c>
      <c r="F1516" s="2" t="s">
        <v>9792</v>
      </c>
      <c r="G1516" s="32">
        <v>3189</v>
      </c>
      <c r="H1516" s="36">
        <v>3189</v>
      </c>
      <c r="I1516" s="37" t="s">
        <v>46</v>
      </c>
      <c r="J1516" s="31" t="s">
        <v>6010</v>
      </c>
      <c r="K1516" s="2">
        <v>0</v>
      </c>
      <c r="L1516" s="2">
        <v>0</v>
      </c>
      <c r="M1516" s="31">
        <v>114</v>
      </c>
      <c r="N1516" s="2">
        <v>14.82</v>
      </c>
      <c r="O1516" s="2">
        <v>0</v>
      </c>
      <c r="P1516" s="2">
        <v>0</v>
      </c>
      <c r="Q1516" s="31">
        <v>128.82</v>
      </c>
      <c r="S1516" s="2" t="s">
        <v>1</v>
      </c>
      <c r="T1516" t="str">
        <f>IF(Tabla2[[#This Row],[SERIE ]]="22SD004C","BODEGA",IF(Tabla2[[#This Row],[SERIE ]]="21DS000T","CASA MATRIZ","SUCURSAL"))</f>
        <v>SUCURSAL</v>
      </c>
    </row>
    <row r="1517" spans="1:20" ht="15.75" hidden="1" thickBot="1" x14ac:dyDescent="0.3">
      <c r="A1517" s="33" t="s">
        <v>8270</v>
      </c>
      <c r="B1517" s="38" t="s">
        <v>10684</v>
      </c>
      <c r="C1517" s="2" t="s">
        <v>1</v>
      </c>
      <c r="D1517" s="2" t="s">
        <v>0</v>
      </c>
      <c r="E1517" s="2" t="s">
        <v>9791</v>
      </c>
      <c r="F1517" s="2" t="s">
        <v>9792</v>
      </c>
      <c r="G1517" s="32">
        <v>3188</v>
      </c>
      <c r="H1517" s="36">
        <v>3188</v>
      </c>
      <c r="I1517" s="37" t="s">
        <v>46</v>
      </c>
      <c r="J1517" s="31" t="s">
        <v>6010</v>
      </c>
      <c r="K1517" s="2">
        <v>0</v>
      </c>
      <c r="L1517" s="2">
        <v>0</v>
      </c>
      <c r="M1517" s="31">
        <v>126.16</v>
      </c>
      <c r="N1517" s="2">
        <v>16.4008</v>
      </c>
      <c r="O1517" s="2">
        <v>0</v>
      </c>
      <c r="P1517" s="2">
        <v>0</v>
      </c>
      <c r="Q1517" s="31">
        <v>142.5608</v>
      </c>
      <c r="S1517" s="2" t="s">
        <v>1</v>
      </c>
      <c r="T1517" t="str">
        <f>IF(Tabla2[[#This Row],[SERIE ]]="22SD004C","BODEGA",IF(Tabla2[[#This Row],[SERIE ]]="21DS000T","CASA MATRIZ","SUCURSAL"))</f>
        <v>SUCURSAL</v>
      </c>
    </row>
    <row r="1518" spans="1:20" ht="15.75" hidden="1" thickBot="1" x14ac:dyDescent="0.3">
      <c r="A1518" s="33" t="s">
        <v>8270</v>
      </c>
      <c r="B1518" s="38" t="s">
        <v>10684</v>
      </c>
      <c r="C1518" s="2" t="s">
        <v>1</v>
      </c>
      <c r="D1518" s="2" t="s">
        <v>0</v>
      </c>
      <c r="E1518" s="2" t="s">
        <v>9791</v>
      </c>
      <c r="F1518" s="2" t="s">
        <v>9792</v>
      </c>
      <c r="G1518" s="32">
        <v>3187</v>
      </c>
      <c r="H1518" s="36">
        <v>3187</v>
      </c>
      <c r="I1518" s="37" t="s">
        <v>46</v>
      </c>
      <c r="J1518" s="31" t="s">
        <v>6010</v>
      </c>
      <c r="K1518" s="2">
        <v>0</v>
      </c>
      <c r="L1518" s="2">
        <v>0</v>
      </c>
      <c r="M1518" s="31">
        <v>60</v>
      </c>
      <c r="N1518" s="2">
        <v>7.8000000000000007</v>
      </c>
      <c r="O1518" s="2">
        <v>0</v>
      </c>
      <c r="P1518" s="2">
        <v>0</v>
      </c>
      <c r="Q1518" s="31">
        <v>67.8</v>
      </c>
      <c r="S1518" s="2" t="s">
        <v>1</v>
      </c>
      <c r="T1518" t="str">
        <f>IF(Tabla2[[#This Row],[SERIE ]]="22SD004C","BODEGA",IF(Tabla2[[#This Row],[SERIE ]]="21DS000T","CASA MATRIZ","SUCURSAL"))</f>
        <v>SUCURSAL</v>
      </c>
    </row>
    <row r="1519" spans="1:20" ht="15.75" hidden="1" thickBot="1" x14ac:dyDescent="0.3">
      <c r="A1519" s="33" t="s">
        <v>8270</v>
      </c>
      <c r="B1519" s="38" t="s">
        <v>10684</v>
      </c>
      <c r="C1519" s="2" t="s">
        <v>1</v>
      </c>
      <c r="D1519" s="2" t="s">
        <v>0</v>
      </c>
      <c r="E1519" s="2" t="s">
        <v>9791</v>
      </c>
      <c r="F1519" s="2" t="s">
        <v>9792</v>
      </c>
      <c r="G1519" s="32">
        <v>3186</v>
      </c>
      <c r="H1519" s="36">
        <v>3186</v>
      </c>
      <c r="I1519" s="37" t="s">
        <v>46</v>
      </c>
      <c r="J1519" s="31" t="s">
        <v>6010</v>
      </c>
      <c r="K1519" s="2">
        <v>0</v>
      </c>
      <c r="L1519" s="2">
        <v>0</v>
      </c>
      <c r="M1519" s="31">
        <v>60</v>
      </c>
      <c r="N1519" s="2">
        <v>7.8000000000000007</v>
      </c>
      <c r="O1519" s="2">
        <v>0</v>
      </c>
      <c r="P1519" s="2">
        <v>0</v>
      </c>
      <c r="Q1519" s="31">
        <v>67.8</v>
      </c>
      <c r="S1519" s="2" t="s">
        <v>1</v>
      </c>
      <c r="T1519" t="str">
        <f>IF(Tabla2[[#This Row],[SERIE ]]="22SD004C","BODEGA",IF(Tabla2[[#This Row],[SERIE ]]="21DS000T","CASA MATRIZ","SUCURSAL"))</f>
        <v>SUCURSAL</v>
      </c>
    </row>
    <row r="1520" spans="1:20" ht="15.75" hidden="1" thickBot="1" x14ac:dyDescent="0.3">
      <c r="A1520" s="33" t="s">
        <v>8270</v>
      </c>
      <c r="B1520" s="38" t="s">
        <v>10684</v>
      </c>
      <c r="C1520" s="2" t="s">
        <v>1</v>
      </c>
      <c r="D1520" s="2" t="s">
        <v>0</v>
      </c>
      <c r="E1520" s="2" t="s">
        <v>9791</v>
      </c>
      <c r="F1520" s="2" t="s">
        <v>9792</v>
      </c>
      <c r="G1520" s="32">
        <v>3185</v>
      </c>
      <c r="H1520" s="36">
        <v>3185</v>
      </c>
      <c r="I1520" s="37" t="s">
        <v>46</v>
      </c>
      <c r="J1520" s="31" t="s">
        <v>6010</v>
      </c>
      <c r="K1520" s="2">
        <v>0</v>
      </c>
      <c r="L1520" s="2">
        <v>0</v>
      </c>
      <c r="M1520" s="31">
        <v>50</v>
      </c>
      <c r="N1520" s="2">
        <v>6.5</v>
      </c>
      <c r="O1520" s="2">
        <v>0</v>
      </c>
      <c r="P1520" s="2">
        <v>0</v>
      </c>
      <c r="Q1520" s="31">
        <v>56.5</v>
      </c>
      <c r="S1520" s="2" t="s">
        <v>1</v>
      </c>
      <c r="T1520" t="str">
        <f>IF(Tabla2[[#This Row],[SERIE ]]="22SD004C","BODEGA",IF(Tabla2[[#This Row],[SERIE ]]="21DS000T","CASA MATRIZ","SUCURSAL"))</f>
        <v>SUCURSAL</v>
      </c>
    </row>
    <row r="1521" spans="1:20" ht="15.75" hidden="1" thickBot="1" x14ac:dyDescent="0.3">
      <c r="A1521" s="33" t="s">
        <v>8270</v>
      </c>
      <c r="B1521" s="38" t="s">
        <v>10684</v>
      </c>
      <c r="C1521" s="2" t="s">
        <v>1</v>
      </c>
      <c r="D1521" s="2" t="s">
        <v>0</v>
      </c>
      <c r="E1521" s="2" t="s">
        <v>9791</v>
      </c>
      <c r="F1521" s="2" t="s">
        <v>9792</v>
      </c>
      <c r="G1521" s="32">
        <v>3184</v>
      </c>
      <c r="H1521" s="36">
        <v>3184</v>
      </c>
      <c r="I1521" s="37" t="s">
        <v>7473</v>
      </c>
      <c r="J1521" s="31" t="s">
        <v>7472</v>
      </c>
      <c r="K1521" s="2">
        <v>0</v>
      </c>
      <c r="L1521" s="2">
        <v>0</v>
      </c>
      <c r="M1521" s="31">
        <v>0</v>
      </c>
      <c r="N1521" s="2">
        <v>0</v>
      </c>
      <c r="O1521" s="2">
        <v>0</v>
      </c>
      <c r="P1521" s="2">
        <v>0</v>
      </c>
      <c r="Q1521" s="31">
        <v>0</v>
      </c>
      <c r="S1521" s="2" t="s">
        <v>1</v>
      </c>
      <c r="T1521" t="str">
        <f>IF(Tabla2[[#This Row],[SERIE ]]="22SD004C","BODEGA",IF(Tabla2[[#This Row],[SERIE ]]="21DS000T","CASA MATRIZ","SUCURSAL"))</f>
        <v>SUCURSAL</v>
      </c>
    </row>
    <row r="1522" spans="1:20" ht="15.75" hidden="1" thickBot="1" x14ac:dyDescent="0.3">
      <c r="A1522" s="33" t="s">
        <v>8270</v>
      </c>
      <c r="B1522" s="38" t="s">
        <v>10684</v>
      </c>
      <c r="C1522" s="2" t="s">
        <v>1</v>
      </c>
      <c r="D1522" s="2" t="s">
        <v>0</v>
      </c>
      <c r="E1522" s="2" t="s">
        <v>9791</v>
      </c>
      <c r="F1522" s="2" t="s">
        <v>9792</v>
      </c>
      <c r="G1522" s="32">
        <v>3183</v>
      </c>
      <c r="H1522" s="36">
        <v>3183</v>
      </c>
      <c r="I1522" s="37" t="s">
        <v>7473</v>
      </c>
      <c r="J1522" s="31" t="s">
        <v>7472</v>
      </c>
      <c r="K1522" s="2">
        <v>0</v>
      </c>
      <c r="L1522" s="2">
        <v>0</v>
      </c>
      <c r="M1522" s="31">
        <v>0</v>
      </c>
      <c r="N1522" s="2">
        <v>0</v>
      </c>
      <c r="O1522" s="2">
        <v>0</v>
      </c>
      <c r="P1522" s="2">
        <v>0</v>
      </c>
      <c r="Q1522" s="31">
        <v>0</v>
      </c>
      <c r="S1522" s="2" t="s">
        <v>1</v>
      </c>
      <c r="T1522" t="str">
        <f>IF(Tabla2[[#This Row],[SERIE ]]="22SD004C","BODEGA",IF(Tabla2[[#This Row],[SERIE ]]="21DS000T","CASA MATRIZ","SUCURSAL"))</f>
        <v>SUCURSAL</v>
      </c>
    </row>
    <row r="1523" spans="1:20" ht="15.75" hidden="1" thickBot="1" x14ac:dyDescent="0.3">
      <c r="A1523" s="33" t="s">
        <v>8270</v>
      </c>
      <c r="B1523" s="38" t="s">
        <v>10683</v>
      </c>
      <c r="C1523" s="2" t="s">
        <v>1</v>
      </c>
      <c r="D1523" s="2" t="s">
        <v>0</v>
      </c>
      <c r="E1523" s="2" t="s">
        <v>9791</v>
      </c>
      <c r="F1523" s="2" t="s">
        <v>9792</v>
      </c>
      <c r="G1523" s="32">
        <v>3182</v>
      </c>
      <c r="H1523" s="36">
        <v>3182</v>
      </c>
      <c r="I1523" s="37" t="s">
        <v>9856</v>
      </c>
      <c r="J1523" s="31" t="s">
        <v>9857</v>
      </c>
      <c r="K1523" s="2">
        <v>0</v>
      </c>
      <c r="L1523" s="2">
        <v>0</v>
      </c>
      <c r="M1523" s="31">
        <v>109.66</v>
      </c>
      <c r="N1523" s="2">
        <v>14.255800000000001</v>
      </c>
      <c r="O1523" s="2">
        <v>0</v>
      </c>
      <c r="P1523" s="2">
        <v>0</v>
      </c>
      <c r="Q1523" s="31">
        <v>123.91579999999999</v>
      </c>
      <c r="S1523" s="2" t="s">
        <v>1</v>
      </c>
      <c r="T1523" t="str">
        <f>IF(Tabla2[[#This Row],[SERIE ]]="22SD004C","BODEGA",IF(Tabla2[[#This Row],[SERIE ]]="21DS000T","CASA MATRIZ","SUCURSAL"))</f>
        <v>SUCURSAL</v>
      </c>
    </row>
    <row r="1524" spans="1:20" ht="15.75" hidden="1" thickBot="1" x14ac:dyDescent="0.3">
      <c r="A1524" s="33" t="s">
        <v>8270</v>
      </c>
      <c r="B1524" s="38" t="s">
        <v>10683</v>
      </c>
      <c r="C1524" s="2" t="s">
        <v>1</v>
      </c>
      <c r="D1524" s="2" t="s">
        <v>0</v>
      </c>
      <c r="E1524" s="2" t="s">
        <v>9791</v>
      </c>
      <c r="F1524" s="2" t="s">
        <v>9792</v>
      </c>
      <c r="G1524" s="32">
        <v>3181</v>
      </c>
      <c r="H1524" s="36">
        <v>3181</v>
      </c>
      <c r="I1524" s="37" t="s">
        <v>2120</v>
      </c>
      <c r="J1524" s="31" t="s">
        <v>2121</v>
      </c>
      <c r="K1524" s="2">
        <v>0</v>
      </c>
      <c r="L1524" s="2">
        <v>0</v>
      </c>
      <c r="M1524" s="31">
        <v>8.41</v>
      </c>
      <c r="N1524" s="2">
        <v>1.0933000000000002</v>
      </c>
      <c r="O1524" s="2">
        <v>0</v>
      </c>
      <c r="P1524" s="2">
        <v>0</v>
      </c>
      <c r="Q1524" s="31">
        <v>9.5032999999999994</v>
      </c>
      <c r="S1524" s="2" t="s">
        <v>1</v>
      </c>
      <c r="T1524" t="str">
        <f>IF(Tabla2[[#This Row],[SERIE ]]="22SD004C","BODEGA",IF(Tabla2[[#This Row],[SERIE ]]="21DS000T","CASA MATRIZ","SUCURSAL"))</f>
        <v>SUCURSAL</v>
      </c>
    </row>
    <row r="1525" spans="1:20" ht="15.75" hidden="1" thickBot="1" x14ac:dyDescent="0.3">
      <c r="A1525" s="33" t="s">
        <v>8270</v>
      </c>
      <c r="B1525" s="38" t="s">
        <v>10683</v>
      </c>
      <c r="C1525" s="2" t="s">
        <v>1</v>
      </c>
      <c r="D1525" s="2" t="s">
        <v>0</v>
      </c>
      <c r="E1525" s="2" t="s">
        <v>9791</v>
      </c>
      <c r="F1525" s="2" t="s">
        <v>9792</v>
      </c>
      <c r="G1525" s="32">
        <v>3180</v>
      </c>
      <c r="H1525" s="36">
        <v>3180</v>
      </c>
      <c r="I1525" s="37" t="s">
        <v>2120</v>
      </c>
      <c r="J1525" s="31" t="s">
        <v>2121</v>
      </c>
      <c r="K1525" s="2">
        <v>0</v>
      </c>
      <c r="L1525" s="2">
        <v>0</v>
      </c>
      <c r="M1525" s="31">
        <v>200</v>
      </c>
      <c r="N1525" s="2">
        <v>26</v>
      </c>
      <c r="O1525" s="2">
        <v>0</v>
      </c>
      <c r="P1525" s="2">
        <v>0</v>
      </c>
      <c r="Q1525" s="31">
        <v>226</v>
      </c>
      <c r="S1525" s="2" t="s">
        <v>1</v>
      </c>
      <c r="T1525" t="str">
        <f>IF(Tabla2[[#This Row],[SERIE ]]="22SD004C","BODEGA",IF(Tabla2[[#This Row],[SERIE ]]="21DS000T","CASA MATRIZ","SUCURSAL"))</f>
        <v>SUCURSAL</v>
      </c>
    </row>
    <row r="1526" spans="1:20" ht="15.75" hidden="1" thickBot="1" x14ac:dyDescent="0.3">
      <c r="A1526" s="33" t="s">
        <v>8270</v>
      </c>
      <c r="B1526" s="38" t="s">
        <v>10683</v>
      </c>
      <c r="C1526" s="2" t="s">
        <v>1</v>
      </c>
      <c r="D1526" s="2" t="s">
        <v>0</v>
      </c>
      <c r="E1526" s="2" t="s">
        <v>9791</v>
      </c>
      <c r="F1526" s="2" t="s">
        <v>9792</v>
      </c>
      <c r="G1526" s="32">
        <v>3179</v>
      </c>
      <c r="H1526" s="36">
        <v>3179</v>
      </c>
      <c r="I1526" s="37" t="s">
        <v>49</v>
      </c>
      <c r="J1526" s="31" t="s">
        <v>2228</v>
      </c>
      <c r="K1526" s="2">
        <v>0</v>
      </c>
      <c r="L1526" s="2">
        <v>0</v>
      </c>
      <c r="M1526" s="31">
        <v>150</v>
      </c>
      <c r="N1526" s="2">
        <v>19.5</v>
      </c>
      <c r="O1526" s="2">
        <v>0</v>
      </c>
      <c r="P1526" s="2">
        <v>0</v>
      </c>
      <c r="Q1526" s="31">
        <v>169.5</v>
      </c>
      <c r="S1526" s="2" t="s">
        <v>1</v>
      </c>
      <c r="T1526" t="str">
        <f>IF(Tabla2[[#This Row],[SERIE ]]="22SD004C","BODEGA",IF(Tabla2[[#This Row],[SERIE ]]="21DS000T","CASA MATRIZ","SUCURSAL"))</f>
        <v>SUCURSAL</v>
      </c>
    </row>
    <row r="1527" spans="1:20" ht="15.75" hidden="1" thickBot="1" x14ac:dyDescent="0.3">
      <c r="A1527" s="33" t="s">
        <v>8270</v>
      </c>
      <c r="B1527" s="38" t="s">
        <v>10682</v>
      </c>
      <c r="C1527" s="2" t="s">
        <v>1</v>
      </c>
      <c r="D1527" s="2" t="s">
        <v>0</v>
      </c>
      <c r="E1527" s="2" t="s">
        <v>9791</v>
      </c>
      <c r="F1527" s="2" t="s">
        <v>9792</v>
      </c>
      <c r="G1527" s="32">
        <v>3178</v>
      </c>
      <c r="H1527" s="36">
        <v>3178</v>
      </c>
      <c r="I1527" s="37" t="s">
        <v>6299</v>
      </c>
      <c r="J1527" s="31" t="s">
        <v>6300</v>
      </c>
      <c r="K1527" s="2">
        <v>0</v>
      </c>
      <c r="L1527" s="2">
        <v>0</v>
      </c>
      <c r="M1527" s="31">
        <v>97.35</v>
      </c>
      <c r="N1527" s="2">
        <v>12.6555</v>
      </c>
      <c r="O1527" s="2">
        <v>0</v>
      </c>
      <c r="P1527" s="2">
        <v>0</v>
      </c>
      <c r="Q1527" s="31">
        <v>110.0055</v>
      </c>
      <c r="S1527" s="2" t="s">
        <v>1</v>
      </c>
      <c r="T1527" t="str">
        <f>IF(Tabla2[[#This Row],[SERIE ]]="22SD004C","BODEGA",IF(Tabla2[[#This Row],[SERIE ]]="21DS000T","CASA MATRIZ","SUCURSAL"))</f>
        <v>SUCURSAL</v>
      </c>
    </row>
    <row r="1528" spans="1:20" ht="15.75" hidden="1" thickBot="1" x14ac:dyDescent="0.3">
      <c r="A1528" s="33" t="s">
        <v>8270</v>
      </c>
      <c r="B1528" s="38" t="s">
        <v>10682</v>
      </c>
      <c r="C1528" s="2" t="s">
        <v>1</v>
      </c>
      <c r="D1528" s="2" t="s">
        <v>0</v>
      </c>
      <c r="E1528" s="2" t="s">
        <v>9791</v>
      </c>
      <c r="F1528" s="2" t="s">
        <v>9792</v>
      </c>
      <c r="G1528" s="32">
        <v>3177</v>
      </c>
      <c r="H1528" s="36">
        <v>3177</v>
      </c>
      <c r="I1528" s="37"/>
      <c r="J1528" s="31" t="s">
        <v>9808</v>
      </c>
      <c r="K1528" s="2">
        <v>0</v>
      </c>
      <c r="L1528" s="2">
        <v>0</v>
      </c>
      <c r="M1528" s="31">
        <v>7.96</v>
      </c>
      <c r="N1528" s="2">
        <v>1.0347999999999999</v>
      </c>
      <c r="O1528" s="2">
        <v>0</v>
      </c>
      <c r="P1528" s="2">
        <v>0</v>
      </c>
      <c r="Q1528" s="31">
        <v>8.9947999999999997</v>
      </c>
      <c r="R1528" s="2" t="s">
        <v>9807</v>
      </c>
      <c r="S1528" s="2" t="s">
        <v>1</v>
      </c>
      <c r="T1528" t="str">
        <f>IF(Tabla2[[#This Row],[SERIE ]]="22SD004C","BODEGA",IF(Tabla2[[#This Row],[SERIE ]]="21DS000T","CASA MATRIZ","SUCURSAL"))</f>
        <v>SUCURSAL</v>
      </c>
    </row>
    <row r="1529" spans="1:20" ht="15.75" hidden="1" thickBot="1" x14ac:dyDescent="0.3">
      <c r="A1529" s="33" t="s">
        <v>8270</v>
      </c>
      <c r="B1529" s="38" t="s">
        <v>10682</v>
      </c>
      <c r="C1529" s="2" t="s">
        <v>1</v>
      </c>
      <c r="D1529" s="2" t="s">
        <v>0</v>
      </c>
      <c r="E1529" s="2" t="s">
        <v>9791</v>
      </c>
      <c r="F1529" s="2" t="s">
        <v>9792</v>
      </c>
      <c r="G1529" s="32">
        <v>3176</v>
      </c>
      <c r="H1529" s="36">
        <v>3176</v>
      </c>
      <c r="I1529" s="37" t="s">
        <v>8908</v>
      </c>
      <c r="J1529" s="31" t="s">
        <v>8909</v>
      </c>
      <c r="K1529" s="2">
        <v>0</v>
      </c>
      <c r="L1529" s="2">
        <v>0</v>
      </c>
      <c r="M1529" s="31">
        <v>15</v>
      </c>
      <c r="N1529" s="2">
        <v>1.9500000000000002</v>
      </c>
      <c r="O1529" s="2">
        <v>0</v>
      </c>
      <c r="P1529" s="2">
        <v>0</v>
      </c>
      <c r="Q1529" s="31">
        <v>16.95</v>
      </c>
      <c r="S1529" s="2" t="s">
        <v>1</v>
      </c>
      <c r="T1529" t="str">
        <f>IF(Tabla2[[#This Row],[SERIE ]]="22SD004C","BODEGA",IF(Tabla2[[#This Row],[SERIE ]]="21DS000T","CASA MATRIZ","SUCURSAL"))</f>
        <v>SUCURSAL</v>
      </c>
    </row>
    <row r="1530" spans="1:20" ht="15.75" hidden="1" thickBot="1" x14ac:dyDescent="0.3">
      <c r="A1530" s="33" t="s">
        <v>8270</v>
      </c>
      <c r="B1530" s="38" t="s">
        <v>10681</v>
      </c>
      <c r="C1530" s="2" t="s">
        <v>1</v>
      </c>
      <c r="D1530" s="2" t="s">
        <v>0</v>
      </c>
      <c r="E1530" s="2" t="s">
        <v>9791</v>
      </c>
      <c r="F1530" s="2" t="s">
        <v>9792</v>
      </c>
      <c r="G1530" s="32">
        <v>3175</v>
      </c>
      <c r="H1530" s="36">
        <v>3175</v>
      </c>
      <c r="I1530" s="37" t="s">
        <v>9961</v>
      </c>
      <c r="J1530" s="31" t="s">
        <v>9962</v>
      </c>
      <c r="K1530" s="2">
        <v>0</v>
      </c>
      <c r="L1530" s="2">
        <v>0</v>
      </c>
      <c r="M1530" s="31">
        <v>9.73</v>
      </c>
      <c r="N1530" s="2">
        <v>1.2649000000000001</v>
      </c>
      <c r="O1530" s="2">
        <v>0</v>
      </c>
      <c r="P1530" s="2">
        <v>0</v>
      </c>
      <c r="Q1530" s="31">
        <v>10.994900000000001</v>
      </c>
      <c r="S1530" s="2" t="s">
        <v>1</v>
      </c>
      <c r="T1530" t="str">
        <f>IF(Tabla2[[#This Row],[SERIE ]]="22SD004C","BODEGA",IF(Tabla2[[#This Row],[SERIE ]]="21DS000T","CASA MATRIZ","SUCURSAL"))</f>
        <v>SUCURSAL</v>
      </c>
    </row>
    <row r="1531" spans="1:20" ht="15.75" hidden="1" thickBot="1" x14ac:dyDescent="0.3">
      <c r="A1531" s="33" t="s">
        <v>8270</v>
      </c>
      <c r="B1531" s="38" t="s">
        <v>10681</v>
      </c>
      <c r="C1531" s="2" t="s">
        <v>1</v>
      </c>
      <c r="D1531" s="2" t="s">
        <v>0</v>
      </c>
      <c r="E1531" s="2" t="s">
        <v>9791</v>
      </c>
      <c r="F1531" s="2" t="s">
        <v>9792</v>
      </c>
      <c r="G1531" s="32">
        <v>3174</v>
      </c>
      <c r="H1531" s="36">
        <v>3174</v>
      </c>
      <c r="I1531" s="37" t="s">
        <v>10213</v>
      </c>
      <c r="J1531" s="31" t="s">
        <v>10214</v>
      </c>
      <c r="K1531" s="2">
        <v>0</v>
      </c>
      <c r="L1531" s="2">
        <v>0</v>
      </c>
      <c r="M1531" s="31">
        <v>7.08</v>
      </c>
      <c r="N1531" s="2">
        <v>0.9204</v>
      </c>
      <c r="O1531" s="2">
        <v>0</v>
      </c>
      <c r="P1531" s="2">
        <v>0</v>
      </c>
      <c r="Q1531" s="31">
        <v>8.0004000000000008</v>
      </c>
      <c r="S1531" s="2" t="s">
        <v>1</v>
      </c>
      <c r="T1531" t="str">
        <f>IF(Tabla2[[#This Row],[SERIE ]]="22SD004C","BODEGA",IF(Tabla2[[#This Row],[SERIE ]]="21DS000T","CASA MATRIZ","SUCURSAL"))</f>
        <v>SUCURSAL</v>
      </c>
    </row>
    <row r="1532" spans="1:20" ht="15.75" hidden="1" thickBot="1" x14ac:dyDescent="0.3">
      <c r="A1532" s="33" t="s">
        <v>8270</v>
      </c>
      <c r="B1532" s="38" t="s">
        <v>10681</v>
      </c>
      <c r="C1532" s="2" t="s">
        <v>1</v>
      </c>
      <c r="D1532" s="2" t="s">
        <v>0</v>
      </c>
      <c r="E1532" s="2" t="s">
        <v>9791</v>
      </c>
      <c r="F1532" s="2" t="s">
        <v>9792</v>
      </c>
      <c r="G1532" s="32">
        <v>3173</v>
      </c>
      <c r="H1532" s="36">
        <v>3173</v>
      </c>
      <c r="I1532" s="37"/>
      <c r="J1532" s="31" t="s">
        <v>10060</v>
      </c>
      <c r="K1532" s="2">
        <v>0</v>
      </c>
      <c r="L1532" s="2">
        <v>0</v>
      </c>
      <c r="M1532" s="31">
        <v>31.86</v>
      </c>
      <c r="N1532" s="2">
        <v>4.1417999999999999</v>
      </c>
      <c r="O1532" s="2">
        <v>0</v>
      </c>
      <c r="P1532" s="2">
        <v>0</v>
      </c>
      <c r="Q1532" s="31">
        <v>36.001800000000003</v>
      </c>
      <c r="R1532" s="2" t="s">
        <v>10061</v>
      </c>
      <c r="S1532" s="2" t="s">
        <v>1</v>
      </c>
      <c r="T1532" t="str">
        <f>IF(Tabla2[[#This Row],[SERIE ]]="22SD004C","BODEGA",IF(Tabla2[[#This Row],[SERIE ]]="21DS000T","CASA MATRIZ","SUCURSAL"))</f>
        <v>SUCURSAL</v>
      </c>
    </row>
    <row r="1533" spans="1:20" ht="15.75" hidden="1" thickBot="1" x14ac:dyDescent="0.3">
      <c r="A1533" s="33" t="s">
        <v>8270</v>
      </c>
      <c r="B1533" s="38" t="s">
        <v>10681</v>
      </c>
      <c r="C1533" s="2" t="s">
        <v>1</v>
      </c>
      <c r="D1533" s="2" t="s">
        <v>0</v>
      </c>
      <c r="E1533" s="2" t="s">
        <v>9791</v>
      </c>
      <c r="F1533" s="2" t="s">
        <v>9792</v>
      </c>
      <c r="G1533" s="32">
        <v>3172</v>
      </c>
      <c r="H1533" s="36">
        <v>3172</v>
      </c>
      <c r="I1533" s="37"/>
      <c r="J1533" s="31" t="s">
        <v>10060</v>
      </c>
      <c r="K1533" s="2">
        <v>0</v>
      </c>
      <c r="L1533" s="2">
        <v>0</v>
      </c>
      <c r="M1533" s="31">
        <v>42.48</v>
      </c>
      <c r="N1533" s="2">
        <v>5.5224000000000002</v>
      </c>
      <c r="O1533" s="2">
        <v>0</v>
      </c>
      <c r="P1533" s="2">
        <v>0</v>
      </c>
      <c r="Q1533" s="31">
        <v>48.002399999999994</v>
      </c>
      <c r="R1533" s="2" t="s">
        <v>10061</v>
      </c>
      <c r="S1533" s="2" t="s">
        <v>1</v>
      </c>
      <c r="T1533" t="str">
        <f>IF(Tabla2[[#This Row],[SERIE ]]="22SD004C","BODEGA",IF(Tabla2[[#This Row],[SERIE ]]="21DS000T","CASA MATRIZ","SUCURSAL"))</f>
        <v>SUCURSAL</v>
      </c>
    </row>
    <row r="1534" spans="1:20" ht="15.75" hidden="1" thickBot="1" x14ac:dyDescent="0.3">
      <c r="A1534" s="33" t="s">
        <v>8270</v>
      </c>
      <c r="B1534" s="38" t="s">
        <v>10681</v>
      </c>
      <c r="C1534" s="2" t="s">
        <v>1</v>
      </c>
      <c r="D1534" s="2" t="s">
        <v>0</v>
      </c>
      <c r="E1534" s="2" t="s">
        <v>9791</v>
      </c>
      <c r="F1534" s="2" t="s">
        <v>9792</v>
      </c>
      <c r="G1534" s="32">
        <v>3171</v>
      </c>
      <c r="H1534" s="36">
        <v>3171</v>
      </c>
      <c r="I1534" s="37" t="s">
        <v>10245</v>
      </c>
      <c r="J1534" s="31" t="s">
        <v>10246</v>
      </c>
      <c r="K1534" s="2">
        <v>0</v>
      </c>
      <c r="L1534" s="2">
        <v>0</v>
      </c>
      <c r="M1534" s="31">
        <v>35</v>
      </c>
      <c r="N1534" s="2">
        <v>4.55</v>
      </c>
      <c r="O1534" s="2">
        <v>0</v>
      </c>
      <c r="P1534" s="2">
        <v>0</v>
      </c>
      <c r="Q1534" s="31">
        <v>39.549999999999997</v>
      </c>
      <c r="S1534" s="2" t="s">
        <v>1</v>
      </c>
      <c r="T1534" t="str">
        <f>IF(Tabla2[[#This Row],[SERIE ]]="22SD004C","BODEGA",IF(Tabla2[[#This Row],[SERIE ]]="21DS000T","CASA MATRIZ","SUCURSAL"))</f>
        <v>SUCURSAL</v>
      </c>
    </row>
    <row r="1535" spans="1:20" ht="15.75" hidden="1" thickBot="1" x14ac:dyDescent="0.3">
      <c r="A1535" s="33" t="s">
        <v>8270</v>
      </c>
      <c r="B1535" s="38" t="s">
        <v>10681</v>
      </c>
      <c r="C1535" s="2" t="s">
        <v>1</v>
      </c>
      <c r="D1535" s="2" t="s">
        <v>0</v>
      </c>
      <c r="E1535" s="2" t="s">
        <v>9791</v>
      </c>
      <c r="F1535" s="2" t="s">
        <v>9792</v>
      </c>
      <c r="G1535" s="32">
        <v>3170</v>
      </c>
      <c r="H1535" s="36">
        <v>3170</v>
      </c>
      <c r="I1535" s="37" t="s">
        <v>7473</v>
      </c>
      <c r="J1535" s="31" t="s">
        <v>7472</v>
      </c>
      <c r="K1535" s="2">
        <v>0</v>
      </c>
      <c r="L1535" s="2">
        <v>0</v>
      </c>
      <c r="M1535" s="31">
        <v>0</v>
      </c>
      <c r="N1535" s="2">
        <v>0</v>
      </c>
      <c r="O1535" s="2">
        <v>0</v>
      </c>
      <c r="P1535" s="2">
        <v>0</v>
      </c>
      <c r="Q1535" s="31">
        <v>0</v>
      </c>
      <c r="S1535" s="2" t="s">
        <v>1</v>
      </c>
      <c r="T1535" t="str">
        <f>IF(Tabla2[[#This Row],[SERIE ]]="22SD004C","BODEGA",IF(Tabla2[[#This Row],[SERIE ]]="21DS000T","CASA MATRIZ","SUCURSAL"))</f>
        <v>SUCURSAL</v>
      </c>
    </row>
    <row r="1536" spans="1:20" ht="15.75" hidden="1" thickBot="1" x14ac:dyDescent="0.3">
      <c r="A1536" s="33" t="s">
        <v>8270</v>
      </c>
      <c r="B1536" s="38" t="s">
        <v>10681</v>
      </c>
      <c r="C1536" s="2" t="s">
        <v>1</v>
      </c>
      <c r="D1536" s="2" t="s">
        <v>0</v>
      </c>
      <c r="E1536" s="2" t="s">
        <v>9791</v>
      </c>
      <c r="F1536" s="2" t="s">
        <v>9792</v>
      </c>
      <c r="G1536" s="32">
        <v>3169</v>
      </c>
      <c r="H1536" s="36">
        <v>3169</v>
      </c>
      <c r="I1536" s="37" t="s">
        <v>7473</v>
      </c>
      <c r="J1536" s="31" t="s">
        <v>7472</v>
      </c>
      <c r="K1536" s="2">
        <v>0</v>
      </c>
      <c r="L1536" s="2">
        <v>0</v>
      </c>
      <c r="M1536" s="31">
        <v>0</v>
      </c>
      <c r="N1536" s="2">
        <v>0</v>
      </c>
      <c r="O1536" s="2">
        <v>0</v>
      </c>
      <c r="P1536" s="2">
        <v>0</v>
      </c>
      <c r="Q1536" s="31">
        <v>0</v>
      </c>
      <c r="S1536" s="2" t="s">
        <v>1</v>
      </c>
      <c r="T1536" t="str">
        <f>IF(Tabla2[[#This Row],[SERIE ]]="22SD004C","BODEGA",IF(Tabla2[[#This Row],[SERIE ]]="21DS000T","CASA MATRIZ","SUCURSAL"))</f>
        <v>SUCURSAL</v>
      </c>
    </row>
    <row r="1537" spans="1:20" ht="15.75" hidden="1" thickBot="1" x14ac:dyDescent="0.3">
      <c r="A1537" s="33" t="s">
        <v>8270</v>
      </c>
      <c r="B1537" s="38" t="s">
        <v>10681</v>
      </c>
      <c r="C1537" s="2" t="s">
        <v>1</v>
      </c>
      <c r="D1537" s="2" t="s">
        <v>0</v>
      </c>
      <c r="E1537" s="2" t="s">
        <v>9791</v>
      </c>
      <c r="F1537" s="2" t="s">
        <v>9792</v>
      </c>
      <c r="G1537" s="32">
        <v>3168</v>
      </c>
      <c r="H1537" s="36">
        <v>3168</v>
      </c>
      <c r="I1537" s="37" t="s">
        <v>46</v>
      </c>
      <c r="J1537" s="31" t="s">
        <v>6010</v>
      </c>
      <c r="K1537" s="2">
        <v>0</v>
      </c>
      <c r="L1537" s="2">
        <v>0</v>
      </c>
      <c r="M1537" s="31">
        <v>40</v>
      </c>
      <c r="N1537" s="2">
        <v>5.2</v>
      </c>
      <c r="O1537" s="2">
        <v>0</v>
      </c>
      <c r="P1537" s="2">
        <v>0</v>
      </c>
      <c r="Q1537" s="31">
        <v>45.2</v>
      </c>
      <c r="S1537" s="2" t="s">
        <v>1</v>
      </c>
      <c r="T1537" t="str">
        <f>IF(Tabla2[[#This Row],[SERIE ]]="22SD004C","BODEGA",IF(Tabla2[[#This Row],[SERIE ]]="21DS000T","CASA MATRIZ","SUCURSAL"))</f>
        <v>SUCURSAL</v>
      </c>
    </row>
    <row r="1538" spans="1:20" ht="15.75" hidden="1" thickBot="1" x14ac:dyDescent="0.3">
      <c r="A1538" s="33" t="s">
        <v>8270</v>
      </c>
      <c r="B1538" s="38" t="s">
        <v>10681</v>
      </c>
      <c r="C1538" s="2" t="s">
        <v>1</v>
      </c>
      <c r="D1538" s="2" t="s">
        <v>0</v>
      </c>
      <c r="E1538" s="2" t="s">
        <v>9791</v>
      </c>
      <c r="F1538" s="2" t="s">
        <v>9792</v>
      </c>
      <c r="G1538" s="32">
        <v>3167</v>
      </c>
      <c r="H1538" s="36">
        <v>3167</v>
      </c>
      <c r="I1538" s="37" t="s">
        <v>9864</v>
      </c>
      <c r="J1538" s="31" t="s">
        <v>9865</v>
      </c>
      <c r="K1538" s="2">
        <v>0</v>
      </c>
      <c r="L1538" s="2">
        <v>0</v>
      </c>
      <c r="M1538" s="31">
        <v>2.2999999999999998</v>
      </c>
      <c r="N1538" s="2">
        <v>0.29899999999999999</v>
      </c>
      <c r="O1538" s="2">
        <v>0</v>
      </c>
      <c r="P1538" s="2">
        <v>0</v>
      </c>
      <c r="Q1538" s="31">
        <v>2.5989999999999998</v>
      </c>
      <c r="S1538" s="2" t="s">
        <v>1</v>
      </c>
      <c r="T1538" t="str">
        <f>IF(Tabla2[[#This Row],[SERIE ]]="22SD004C","BODEGA",IF(Tabla2[[#This Row],[SERIE ]]="21DS000T","CASA MATRIZ","SUCURSAL"))</f>
        <v>SUCURSAL</v>
      </c>
    </row>
    <row r="1539" spans="1:20" ht="15.75" hidden="1" thickBot="1" x14ac:dyDescent="0.3">
      <c r="A1539" s="33" t="s">
        <v>8270</v>
      </c>
      <c r="B1539" s="38" t="s">
        <v>10681</v>
      </c>
      <c r="C1539" s="2" t="s">
        <v>1</v>
      </c>
      <c r="D1539" s="2" t="s">
        <v>0</v>
      </c>
      <c r="E1539" s="2" t="s">
        <v>9791</v>
      </c>
      <c r="F1539" s="2" t="s">
        <v>9792</v>
      </c>
      <c r="G1539" s="32">
        <v>3166</v>
      </c>
      <c r="H1539" s="36">
        <v>3166</v>
      </c>
      <c r="I1539" s="37" t="s">
        <v>49</v>
      </c>
      <c r="J1539" s="31" t="s">
        <v>2228</v>
      </c>
      <c r="K1539" s="2">
        <v>0</v>
      </c>
      <c r="L1539" s="2">
        <v>0</v>
      </c>
      <c r="M1539" s="31">
        <v>50</v>
      </c>
      <c r="N1539" s="2">
        <v>6.5</v>
      </c>
      <c r="O1539" s="2">
        <v>0</v>
      </c>
      <c r="P1539" s="2">
        <v>0</v>
      </c>
      <c r="Q1539" s="31">
        <v>56.5</v>
      </c>
      <c r="S1539" s="2" t="s">
        <v>1</v>
      </c>
      <c r="T1539" t="str">
        <f>IF(Tabla2[[#This Row],[SERIE ]]="22SD004C","BODEGA",IF(Tabla2[[#This Row],[SERIE ]]="21DS000T","CASA MATRIZ","SUCURSAL"))</f>
        <v>SUCURSAL</v>
      </c>
    </row>
    <row r="1540" spans="1:20" ht="15.75" hidden="1" thickBot="1" x14ac:dyDescent="0.3">
      <c r="A1540" s="33" t="s">
        <v>8270</v>
      </c>
      <c r="B1540" s="38" t="s">
        <v>10681</v>
      </c>
      <c r="C1540" s="2" t="s">
        <v>1</v>
      </c>
      <c r="D1540" s="2" t="s">
        <v>0</v>
      </c>
      <c r="E1540" s="2" t="s">
        <v>9791</v>
      </c>
      <c r="F1540" s="2" t="s">
        <v>9792</v>
      </c>
      <c r="G1540" s="32">
        <v>3165</v>
      </c>
      <c r="H1540" s="36">
        <v>3165</v>
      </c>
      <c r="I1540" s="37" t="s">
        <v>49</v>
      </c>
      <c r="J1540" s="31" t="s">
        <v>2228</v>
      </c>
      <c r="K1540" s="2">
        <v>0</v>
      </c>
      <c r="L1540" s="2">
        <v>0</v>
      </c>
      <c r="M1540" s="31">
        <v>138.5</v>
      </c>
      <c r="N1540" s="2">
        <v>18.004999999999999</v>
      </c>
      <c r="O1540" s="2">
        <v>0</v>
      </c>
      <c r="P1540" s="2">
        <v>0</v>
      </c>
      <c r="Q1540" s="31">
        <v>156.505</v>
      </c>
      <c r="S1540" s="2" t="s">
        <v>1</v>
      </c>
      <c r="T1540" t="str">
        <f>IF(Tabla2[[#This Row],[SERIE ]]="22SD004C","BODEGA",IF(Tabla2[[#This Row],[SERIE ]]="21DS000T","CASA MATRIZ","SUCURSAL"))</f>
        <v>SUCURSAL</v>
      </c>
    </row>
    <row r="1541" spans="1:20" ht="15.75" hidden="1" thickBot="1" x14ac:dyDescent="0.3">
      <c r="A1541" s="33" t="s">
        <v>8270</v>
      </c>
      <c r="B1541" s="38" t="s">
        <v>10681</v>
      </c>
      <c r="C1541" s="2" t="s">
        <v>1</v>
      </c>
      <c r="D1541" s="2" t="s">
        <v>0</v>
      </c>
      <c r="E1541" s="2" t="s">
        <v>9791</v>
      </c>
      <c r="F1541" s="2" t="s">
        <v>9792</v>
      </c>
      <c r="G1541" s="32">
        <v>3164</v>
      </c>
      <c r="H1541" s="36">
        <v>3164</v>
      </c>
      <c r="I1541" s="37" t="s">
        <v>7473</v>
      </c>
      <c r="J1541" s="31" t="s">
        <v>7472</v>
      </c>
      <c r="K1541" s="2">
        <v>0</v>
      </c>
      <c r="L1541" s="2">
        <v>0</v>
      </c>
      <c r="M1541" s="31">
        <v>0</v>
      </c>
      <c r="N1541" s="2">
        <v>0</v>
      </c>
      <c r="O1541" s="2">
        <v>0</v>
      </c>
      <c r="P1541" s="2">
        <v>0</v>
      </c>
      <c r="Q1541" s="31">
        <v>0</v>
      </c>
      <c r="S1541" s="2" t="s">
        <v>1</v>
      </c>
      <c r="T1541" t="str">
        <f>IF(Tabla2[[#This Row],[SERIE ]]="22SD004C","BODEGA",IF(Tabla2[[#This Row],[SERIE ]]="21DS000T","CASA MATRIZ","SUCURSAL"))</f>
        <v>SUCURSAL</v>
      </c>
    </row>
    <row r="1542" spans="1:20" ht="15.75" hidden="1" thickBot="1" x14ac:dyDescent="0.3">
      <c r="A1542" s="33" t="s">
        <v>8270</v>
      </c>
      <c r="B1542" s="38" t="s">
        <v>10680</v>
      </c>
      <c r="C1542" s="2" t="s">
        <v>1</v>
      </c>
      <c r="D1542" s="2" t="s">
        <v>0</v>
      </c>
      <c r="E1542" s="2" t="s">
        <v>9791</v>
      </c>
      <c r="F1542" s="2" t="s">
        <v>9792</v>
      </c>
      <c r="G1542" s="32">
        <v>3163</v>
      </c>
      <c r="H1542" s="36">
        <v>3163</v>
      </c>
      <c r="I1542" s="37" t="s">
        <v>10699</v>
      </c>
      <c r="J1542" s="31" t="s">
        <v>10700</v>
      </c>
      <c r="K1542" s="2">
        <v>0</v>
      </c>
      <c r="L1542" s="2">
        <v>0</v>
      </c>
      <c r="M1542" s="31">
        <v>76.55</v>
      </c>
      <c r="N1542" s="2">
        <v>9.9514999999999993</v>
      </c>
      <c r="O1542" s="2">
        <v>0</v>
      </c>
      <c r="P1542" s="2">
        <v>0</v>
      </c>
      <c r="Q1542" s="31">
        <v>86.501499999999993</v>
      </c>
      <c r="S1542" s="2" t="s">
        <v>1</v>
      </c>
      <c r="T1542" t="str">
        <f>IF(Tabla2[[#This Row],[SERIE ]]="22SD004C","BODEGA",IF(Tabla2[[#This Row],[SERIE ]]="21DS000T","CASA MATRIZ","SUCURSAL"))</f>
        <v>SUCURSAL</v>
      </c>
    </row>
    <row r="1543" spans="1:20" ht="15.75" hidden="1" thickBot="1" x14ac:dyDescent="0.3">
      <c r="A1543" s="33" t="s">
        <v>8270</v>
      </c>
      <c r="B1543" s="38" t="s">
        <v>10680</v>
      </c>
      <c r="C1543" s="2" t="s">
        <v>1</v>
      </c>
      <c r="D1543" s="2" t="s">
        <v>0</v>
      </c>
      <c r="E1543" s="2" t="s">
        <v>9791</v>
      </c>
      <c r="F1543" s="2" t="s">
        <v>9792</v>
      </c>
      <c r="G1543" s="32">
        <v>3162</v>
      </c>
      <c r="H1543" s="36">
        <v>3162</v>
      </c>
      <c r="I1543" s="37" t="s">
        <v>7473</v>
      </c>
      <c r="J1543" s="31" t="s">
        <v>7472</v>
      </c>
      <c r="K1543" s="2">
        <v>0</v>
      </c>
      <c r="L1543" s="2">
        <v>0</v>
      </c>
      <c r="M1543" s="31">
        <v>0</v>
      </c>
      <c r="N1543" s="2">
        <v>0</v>
      </c>
      <c r="O1543" s="2">
        <v>0</v>
      </c>
      <c r="P1543" s="2">
        <v>0</v>
      </c>
      <c r="Q1543" s="31">
        <v>0</v>
      </c>
      <c r="S1543" s="2" t="s">
        <v>1</v>
      </c>
      <c r="T1543" t="str">
        <f>IF(Tabla2[[#This Row],[SERIE ]]="22SD004C","BODEGA",IF(Tabla2[[#This Row],[SERIE ]]="21DS000T","CASA MATRIZ","SUCURSAL"))</f>
        <v>SUCURSAL</v>
      </c>
    </row>
    <row r="1544" spans="1:20" ht="15.75" hidden="1" thickBot="1" x14ac:dyDescent="0.3">
      <c r="A1544" s="33" t="s">
        <v>8270</v>
      </c>
      <c r="B1544" s="38" t="s">
        <v>10680</v>
      </c>
      <c r="C1544" s="2" t="s">
        <v>1</v>
      </c>
      <c r="D1544" s="2" t="s">
        <v>0</v>
      </c>
      <c r="E1544" s="2" t="s">
        <v>9791</v>
      </c>
      <c r="F1544" s="2" t="s">
        <v>9792</v>
      </c>
      <c r="G1544" s="32">
        <v>3161</v>
      </c>
      <c r="H1544" s="36">
        <v>3161</v>
      </c>
      <c r="I1544" s="37" t="s">
        <v>9864</v>
      </c>
      <c r="J1544" s="31" t="s">
        <v>9865</v>
      </c>
      <c r="K1544" s="2">
        <v>0</v>
      </c>
      <c r="L1544" s="2">
        <v>0</v>
      </c>
      <c r="M1544" s="31">
        <v>12.39</v>
      </c>
      <c r="N1544" s="2">
        <v>1.6107</v>
      </c>
      <c r="O1544" s="2">
        <v>0</v>
      </c>
      <c r="P1544" s="2">
        <v>0</v>
      </c>
      <c r="Q1544" s="31">
        <v>14.0007</v>
      </c>
      <c r="S1544" s="2" t="s">
        <v>1</v>
      </c>
      <c r="T1544" t="str">
        <f>IF(Tabla2[[#This Row],[SERIE ]]="22SD004C","BODEGA",IF(Tabla2[[#This Row],[SERIE ]]="21DS000T","CASA MATRIZ","SUCURSAL"))</f>
        <v>SUCURSAL</v>
      </c>
    </row>
    <row r="1545" spans="1:20" ht="15.75" hidden="1" thickBot="1" x14ac:dyDescent="0.3">
      <c r="A1545" s="33" t="s">
        <v>8270</v>
      </c>
      <c r="B1545" s="38" t="s">
        <v>10680</v>
      </c>
      <c r="C1545" s="2" t="s">
        <v>1</v>
      </c>
      <c r="D1545" s="2" t="s">
        <v>0</v>
      </c>
      <c r="E1545" s="2" t="s">
        <v>9791</v>
      </c>
      <c r="F1545" s="2" t="s">
        <v>9792</v>
      </c>
      <c r="G1545" s="32">
        <v>3160</v>
      </c>
      <c r="H1545" s="36">
        <v>3160</v>
      </c>
      <c r="I1545" s="37" t="s">
        <v>49</v>
      </c>
      <c r="J1545" s="31" t="s">
        <v>2228</v>
      </c>
      <c r="K1545" s="2">
        <v>0</v>
      </c>
      <c r="L1545" s="2">
        <v>0</v>
      </c>
      <c r="M1545" s="31">
        <v>500</v>
      </c>
      <c r="N1545" s="2">
        <v>65</v>
      </c>
      <c r="O1545" s="2">
        <v>0</v>
      </c>
      <c r="P1545" s="2">
        <v>0</v>
      </c>
      <c r="Q1545" s="31">
        <v>565</v>
      </c>
      <c r="S1545" s="2" t="s">
        <v>1</v>
      </c>
      <c r="T1545" t="str">
        <f>IF(Tabla2[[#This Row],[SERIE ]]="22SD004C","BODEGA",IF(Tabla2[[#This Row],[SERIE ]]="21DS000T","CASA MATRIZ","SUCURSAL"))</f>
        <v>SUCURSAL</v>
      </c>
    </row>
    <row r="1546" spans="1:20" ht="15.75" hidden="1" thickBot="1" x14ac:dyDescent="0.3">
      <c r="A1546" s="33" t="s">
        <v>8270</v>
      </c>
      <c r="B1546" s="38" t="s">
        <v>10679</v>
      </c>
      <c r="C1546" s="2" t="s">
        <v>1</v>
      </c>
      <c r="D1546" s="2" t="s">
        <v>0</v>
      </c>
      <c r="E1546" s="2" t="s">
        <v>9791</v>
      </c>
      <c r="F1546" s="2" t="s">
        <v>9792</v>
      </c>
      <c r="G1546" s="32">
        <v>3159</v>
      </c>
      <c r="H1546" s="36">
        <v>3159</v>
      </c>
      <c r="I1546" s="37" t="s">
        <v>9818</v>
      </c>
      <c r="J1546" s="31" t="s">
        <v>9819</v>
      </c>
      <c r="K1546" s="2">
        <v>0</v>
      </c>
      <c r="L1546" s="2">
        <v>0</v>
      </c>
      <c r="M1546" s="31">
        <v>35</v>
      </c>
      <c r="N1546" s="2">
        <v>4.55</v>
      </c>
      <c r="O1546" s="2">
        <v>0</v>
      </c>
      <c r="P1546" s="2">
        <v>0</v>
      </c>
      <c r="Q1546" s="31">
        <v>39.549999999999997</v>
      </c>
      <c r="S1546" s="2" t="s">
        <v>1</v>
      </c>
      <c r="T1546" t="str">
        <f>IF(Tabla2[[#This Row],[SERIE ]]="22SD004C","BODEGA",IF(Tabla2[[#This Row],[SERIE ]]="21DS000T","CASA MATRIZ","SUCURSAL"))</f>
        <v>SUCURSAL</v>
      </c>
    </row>
    <row r="1547" spans="1:20" ht="15.75" hidden="1" thickBot="1" x14ac:dyDescent="0.3">
      <c r="A1547" s="33" t="s">
        <v>8270</v>
      </c>
      <c r="B1547" s="38" t="s">
        <v>10679</v>
      </c>
      <c r="C1547" s="2" t="s">
        <v>1</v>
      </c>
      <c r="D1547" s="2" t="s">
        <v>0</v>
      </c>
      <c r="E1547" s="2" t="s">
        <v>9791</v>
      </c>
      <c r="F1547" s="2" t="s">
        <v>9792</v>
      </c>
      <c r="G1547" s="32">
        <v>3158</v>
      </c>
      <c r="H1547" s="36">
        <v>3158</v>
      </c>
      <c r="I1547" s="37"/>
      <c r="J1547" s="31" t="s">
        <v>10698</v>
      </c>
      <c r="K1547" s="2">
        <v>0</v>
      </c>
      <c r="L1547" s="2">
        <v>0</v>
      </c>
      <c r="M1547" s="31">
        <v>22.12</v>
      </c>
      <c r="N1547" s="2">
        <v>2.8756000000000004</v>
      </c>
      <c r="O1547" s="2">
        <v>0</v>
      </c>
      <c r="P1547" s="2">
        <v>0</v>
      </c>
      <c r="Q1547" s="31">
        <v>24.995600000000003</v>
      </c>
      <c r="R1547" s="2" t="s">
        <v>10697</v>
      </c>
      <c r="S1547" s="2" t="s">
        <v>1</v>
      </c>
      <c r="T1547" t="str">
        <f>IF(Tabla2[[#This Row],[SERIE ]]="22SD004C","BODEGA",IF(Tabla2[[#This Row],[SERIE ]]="21DS000T","CASA MATRIZ","SUCURSAL"))</f>
        <v>SUCURSAL</v>
      </c>
    </row>
    <row r="1548" spans="1:20" ht="15.75" hidden="1" thickBot="1" x14ac:dyDescent="0.3">
      <c r="A1548" s="33" t="s">
        <v>8270</v>
      </c>
      <c r="B1548" s="38" t="s">
        <v>10679</v>
      </c>
      <c r="C1548" s="2" t="s">
        <v>1</v>
      </c>
      <c r="D1548" s="2" t="s">
        <v>0</v>
      </c>
      <c r="E1548" s="2" t="s">
        <v>9791</v>
      </c>
      <c r="F1548" s="2" t="s">
        <v>9792</v>
      </c>
      <c r="G1548" s="32">
        <v>3157</v>
      </c>
      <c r="H1548" s="36">
        <v>3157</v>
      </c>
      <c r="I1548" s="37" t="s">
        <v>7473</v>
      </c>
      <c r="J1548" s="31" t="s">
        <v>7472</v>
      </c>
      <c r="K1548" s="2">
        <v>0</v>
      </c>
      <c r="L1548" s="2">
        <v>0</v>
      </c>
      <c r="M1548" s="31">
        <v>0</v>
      </c>
      <c r="N1548" s="2">
        <v>0</v>
      </c>
      <c r="O1548" s="2">
        <v>0</v>
      </c>
      <c r="P1548" s="2">
        <v>0</v>
      </c>
      <c r="Q1548" s="31">
        <v>0</v>
      </c>
      <c r="S1548" s="2" t="s">
        <v>1</v>
      </c>
      <c r="T1548" t="str">
        <f>IF(Tabla2[[#This Row],[SERIE ]]="22SD004C","BODEGA",IF(Tabla2[[#This Row],[SERIE ]]="21DS000T","CASA MATRIZ","SUCURSAL"))</f>
        <v>SUCURSAL</v>
      </c>
    </row>
    <row r="1549" spans="1:20" ht="15.75" hidden="1" thickBot="1" x14ac:dyDescent="0.3">
      <c r="A1549" s="33" t="s">
        <v>8270</v>
      </c>
      <c r="B1549" s="38" t="s">
        <v>10679</v>
      </c>
      <c r="C1549" s="2" t="s">
        <v>1</v>
      </c>
      <c r="D1549" s="2" t="s">
        <v>0</v>
      </c>
      <c r="E1549" s="2" t="s">
        <v>9791</v>
      </c>
      <c r="F1549" s="2" t="s">
        <v>9792</v>
      </c>
      <c r="G1549" s="32">
        <v>3156</v>
      </c>
      <c r="H1549" s="36">
        <v>3156</v>
      </c>
      <c r="I1549" s="37" t="s">
        <v>9809</v>
      </c>
      <c r="J1549" s="31" t="s">
        <v>9810</v>
      </c>
      <c r="K1549" s="2">
        <v>0</v>
      </c>
      <c r="L1549" s="2">
        <v>0</v>
      </c>
      <c r="M1549" s="31">
        <v>60</v>
      </c>
      <c r="N1549" s="2">
        <v>7.8000000000000007</v>
      </c>
      <c r="O1549" s="2">
        <v>0</v>
      </c>
      <c r="P1549" s="2">
        <v>0</v>
      </c>
      <c r="Q1549" s="31">
        <v>67.8</v>
      </c>
      <c r="S1549" s="2" t="s">
        <v>1</v>
      </c>
      <c r="T1549" t="str">
        <f>IF(Tabla2[[#This Row],[SERIE ]]="22SD004C","BODEGA",IF(Tabla2[[#This Row],[SERIE ]]="21DS000T","CASA MATRIZ","SUCURSAL"))</f>
        <v>SUCURSAL</v>
      </c>
    </row>
    <row r="1550" spans="1:20" ht="15.75" hidden="1" thickBot="1" x14ac:dyDescent="0.3">
      <c r="A1550" s="33" t="s">
        <v>8270</v>
      </c>
      <c r="B1550" s="38" t="s">
        <v>10679</v>
      </c>
      <c r="C1550" s="2" t="s">
        <v>1</v>
      </c>
      <c r="D1550" s="2" t="s">
        <v>0</v>
      </c>
      <c r="E1550" s="2" t="s">
        <v>9791</v>
      </c>
      <c r="F1550" s="2" t="s">
        <v>9792</v>
      </c>
      <c r="G1550" s="32">
        <v>3155</v>
      </c>
      <c r="H1550" s="36">
        <v>3155</v>
      </c>
      <c r="I1550" s="37" t="s">
        <v>7473</v>
      </c>
      <c r="J1550" s="31" t="s">
        <v>7472</v>
      </c>
      <c r="K1550" s="2">
        <v>0</v>
      </c>
      <c r="L1550" s="2">
        <v>0</v>
      </c>
      <c r="M1550" s="31">
        <v>0</v>
      </c>
      <c r="N1550" s="2">
        <v>0</v>
      </c>
      <c r="O1550" s="2">
        <v>0</v>
      </c>
      <c r="P1550" s="2">
        <v>0</v>
      </c>
      <c r="Q1550" s="31">
        <v>0</v>
      </c>
      <c r="S1550" s="2" t="s">
        <v>1</v>
      </c>
      <c r="T1550" t="str">
        <f>IF(Tabla2[[#This Row],[SERIE ]]="22SD004C","BODEGA",IF(Tabla2[[#This Row],[SERIE ]]="21DS000T","CASA MATRIZ","SUCURSAL"))</f>
        <v>SUCURSAL</v>
      </c>
    </row>
    <row r="1551" spans="1:20" ht="15.75" hidden="1" thickBot="1" x14ac:dyDescent="0.3">
      <c r="A1551" s="33" t="s">
        <v>8270</v>
      </c>
      <c r="B1551" s="38" t="s">
        <v>10679</v>
      </c>
      <c r="C1551" s="2" t="s">
        <v>1</v>
      </c>
      <c r="D1551" s="2" t="s">
        <v>0</v>
      </c>
      <c r="E1551" s="2" t="s">
        <v>9791</v>
      </c>
      <c r="F1551" s="2" t="s">
        <v>9792</v>
      </c>
      <c r="G1551" s="32">
        <v>3154</v>
      </c>
      <c r="H1551" s="36">
        <v>3154</v>
      </c>
      <c r="I1551" s="37" t="s">
        <v>9875</v>
      </c>
      <c r="J1551" s="31" t="s">
        <v>9876</v>
      </c>
      <c r="K1551" s="2">
        <v>0</v>
      </c>
      <c r="L1551" s="2">
        <v>0</v>
      </c>
      <c r="M1551" s="31">
        <v>18.36</v>
      </c>
      <c r="N1551" s="2">
        <v>2.3868</v>
      </c>
      <c r="O1551" s="2">
        <v>0</v>
      </c>
      <c r="P1551" s="2">
        <v>0</v>
      </c>
      <c r="Q1551" s="31">
        <v>20.7468</v>
      </c>
      <c r="S1551" s="2" t="s">
        <v>1</v>
      </c>
      <c r="T1551" t="str">
        <f>IF(Tabla2[[#This Row],[SERIE ]]="22SD004C","BODEGA",IF(Tabla2[[#This Row],[SERIE ]]="21DS000T","CASA MATRIZ","SUCURSAL"))</f>
        <v>SUCURSAL</v>
      </c>
    </row>
    <row r="1552" spans="1:20" ht="15.75" hidden="1" thickBot="1" x14ac:dyDescent="0.3">
      <c r="A1552" s="33" t="s">
        <v>8270</v>
      </c>
      <c r="B1552" s="38" t="s">
        <v>10679</v>
      </c>
      <c r="C1552" s="2" t="s">
        <v>1</v>
      </c>
      <c r="D1552" s="2" t="s">
        <v>0</v>
      </c>
      <c r="E1552" s="2" t="s">
        <v>9791</v>
      </c>
      <c r="F1552" s="2" t="s">
        <v>9792</v>
      </c>
      <c r="G1552" s="32">
        <v>3153</v>
      </c>
      <c r="H1552" s="36">
        <v>3153</v>
      </c>
      <c r="I1552" s="37" t="s">
        <v>46</v>
      </c>
      <c r="J1552" s="31" t="s">
        <v>6010</v>
      </c>
      <c r="K1552" s="2">
        <v>0</v>
      </c>
      <c r="L1552" s="2">
        <v>0</v>
      </c>
      <c r="M1552" s="31">
        <v>16</v>
      </c>
      <c r="N1552" s="2">
        <v>2.08</v>
      </c>
      <c r="O1552" s="2">
        <v>0</v>
      </c>
      <c r="P1552" s="2">
        <v>0</v>
      </c>
      <c r="Q1552" s="31">
        <v>18.079999999999998</v>
      </c>
      <c r="S1552" s="2" t="s">
        <v>1</v>
      </c>
      <c r="T1552" t="str">
        <f>IF(Tabla2[[#This Row],[SERIE ]]="22SD004C","BODEGA",IF(Tabla2[[#This Row],[SERIE ]]="21DS000T","CASA MATRIZ","SUCURSAL"))</f>
        <v>SUCURSAL</v>
      </c>
    </row>
    <row r="1553" spans="1:20" ht="15.75" hidden="1" thickBot="1" x14ac:dyDescent="0.3">
      <c r="A1553" s="33" t="s">
        <v>8270</v>
      </c>
      <c r="B1553" s="38" t="s">
        <v>10679</v>
      </c>
      <c r="C1553" s="2" t="s">
        <v>1</v>
      </c>
      <c r="D1553" s="2" t="s">
        <v>0</v>
      </c>
      <c r="E1553" s="2" t="s">
        <v>9791</v>
      </c>
      <c r="F1553" s="2" t="s">
        <v>9792</v>
      </c>
      <c r="G1553" s="32">
        <v>3152</v>
      </c>
      <c r="H1553" s="36">
        <v>3152</v>
      </c>
      <c r="I1553" s="37" t="s">
        <v>3481</v>
      </c>
      <c r="J1553" s="31" t="s">
        <v>3482</v>
      </c>
      <c r="K1553" s="2">
        <v>0</v>
      </c>
      <c r="L1553" s="2">
        <v>0</v>
      </c>
      <c r="M1553" s="31">
        <v>225.66</v>
      </c>
      <c r="N1553" s="2">
        <v>29.335799999999999</v>
      </c>
      <c r="O1553" s="2">
        <v>0</v>
      </c>
      <c r="P1553" s="2">
        <v>0</v>
      </c>
      <c r="Q1553" s="31">
        <v>254.9958</v>
      </c>
      <c r="S1553" s="2" t="s">
        <v>1</v>
      </c>
      <c r="T1553" t="str">
        <f>IF(Tabla2[[#This Row],[SERIE ]]="22SD004C","BODEGA",IF(Tabla2[[#This Row],[SERIE ]]="21DS000T","CASA MATRIZ","SUCURSAL"))</f>
        <v>SUCURSAL</v>
      </c>
    </row>
    <row r="1554" spans="1:20" ht="15.75" hidden="1" thickBot="1" x14ac:dyDescent="0.3">
      <c r="A1554" s="33" t="s">
        <v>8270</v>
      </c>
      <c r="B1554" s="38" t="s">
        <v>10679</v>
      </c>
      <c r="C1554" s="2" t="s">
        <v>1</v>
      </c>
      <c r="D1554" s="2" t="s">
        <v>0</v>
      </c>
      <c r="E1554" s="2" t="s">
        <v>9791</v>
      </c>
      <c r="F1554" s="2" t="s">
        <v>9792</v>
      </c>
      <c r="G1554" s="32">
        <v>3151</v>
      </c>
      <c r="H1554" s="36">
        <v>3151</v>
      </c>
      <c r="I1554" s="37" t="s">
        <v>9866</v>
      </c>
      <c r="J1554" s="31" t="s">
        <v>9867</v>
      </c>
      <c r="K1554" s="2">
        <v>0</v>
      </c>
      <c r="L1554" s="2">
        <v>0</v>
      </c>
      <c r="M1554" s="31">
        <v>30</v>
      </c>
      <c r="N1554" s="2">
        <v>3.9000000000000004</v>
      </c>
      <c r="O1554" s="2">
        <v>0</v>
      </c>
      <c r="P1554" s="2">
        <v>0</v>
      </c>
      <c r="Q1554" s="31">
        <v>33.9</v>
      </c>
      <c r="S1554" s="2" t="s">
        <v>1</v>
      </c>
      <c r="T1554" t="str">
        <f>IF(Tabla2[[#This Row],[SERIE ]]="22SD004C","BODEGA",IF(Tabla2[[#This Row],[SERIE ]]="21DS000T","CASA MATRIZ","SUCURSAL"))</f>
        <v>SUCURSAL</v>
      </c>
    </row>
    <row r="1555" spans="1:20" ht="15.75" hidden="1" thickBot="1" x14ac:dyDescent="0.3">
      <c r="A1555" s="33" t="s">
        <v>8270</v>
      </c>
      <c r="B1555" s="38" t="s">
        <v>10679</v>
      </c>
      <c r="C1555" s="2" t="s">
        <v>1</v>
      </c>
      <c r="D1555" s="2" t="s">
        <v>0</v>
      </c>
      <c r="E1555" s="2" t="s">
        <v>9791</v>
      </c>
      <c r="F1555" s="2" t="s">
        <v>9792</v>
      </c>
      <c r="G1555" s="32">
        <v>3150</v>
      </c>
      <c r="H1555" s="36">
        <v>3150</v>
      </c>
      <c r="I1555" s="37" t="s">
        <v>46</v>
      </c>
      <c r="J1555" s="31" t="s">
        <v>6010</v>
      </c>
      <c r="K1555" s="2">
        <v>0</v>
      </c>
      <c r="L1555" s="2">
        <v>0</v>
      </c>
      <c r="M1555" s="31">
        <v>40</v>
      </c>
      <c r="N1555" s="2">
        <v>5.2</v>
      </c>
      <c r="O1555" s="2">
        <v>0</v>
      </c>
      <c r="P1555" s="2">
        <v>0</v>
      </c>
      <c r="Q1555" s="31">
        <v>45.2</v>
      </c>
      <c r="S1555" s="2" t="s">
        <v>1</v>
      </c>
      <c r="T1555" t="str">
        <f>IF(Tabla2[[#This Row],[SERIE ]]="22SD004C","BODEGA",IF(Tabla2[[#This Row],[SERIE ]]="21DS000T","CASA MATRIZ","SUCURSAL"))</f>
        <v>SUCURSAL</v>
      </c>
    </row>
    <row r="1556" spans="1:20" ht="15.75" hidden="1" thickBot="1" x14ac:dyDescent="0.3">
      <c r="A1556" s="33" t="s">
        <v>8270</v>
      </c>
      <c r="B1556" s="38" t="s">
        <v>10679</v>
      </c>
      <c r="C1556" s="2" t="s">
        <v>1</v>
      </c>
      <c r="D1556" s="2" t="s">
        <v>0</v>
      </c>
      <c r="E1556" s="2" t="s">
        <v>9791</v>
      </c>
      <c r="F1556" s="2" t="s">
        <v>9792</v>
      </c>
      <c r="G1556" s="32">
        <v>3149</v>
      </c>
      <c r="H1556" s="36">
        <v>3149</v>
      </c>
      <c r="I1556" s="37"/>
      <c r="J1556" s="31" t="s">
        <v>10060</v>
      </c>
      <c r="K1556" s="2">
        <v>0</v>
      </c>
      <c r="L1556" s="2">
        <v>0</v>
      </c>
      <c r="M1556" s="31">
        <v>290</v>
      </c>
      <c r="N1556" s="2">
        <v>37.700000000000003</v>
      </c>
      <c r="O1556" s="2">
        <v>0</v>
      </c>
      <c r="P1556" s="2">
        <v>0</v>
      </c>
      <c r="Q1556" s="31">
        <v>327.7</v>
      </c>
      <c r="R1556" s="2" t="s">
        <v>10061</v>
      </c>
      <c r="S1556" s="2" t="s">
        <v>1</v>
      </c>
      <c r="T1556" t="str">
        <f>IF(Tabla2[[#This Row],[SERIE ]]="22SD004C","BODEGA",IF(Tabla2[[#This Row],[SERIE ]]="21DS000T","CASA MATRIZ","SUCURSAL"))</f>
        <v>SUCURSAL</v>
      </c>
    </row>
    <row r="1557" spans="1:20" ht="15.75" hidden="1" thickBot="1" x14ac:dyDescent="0.3">
      <c r="A1557" s="33" t="s">
        <v>8270</v>
      </c>
      <c r="B1557" s="38" t="s">
        <v>10679</v>
      </c>
      <c r="C1557" s="2" t="s">
        <v>1</v>
      </c>
      <c r="D1557" s="2" t="s">
        <v>0</v>
      </c>
      <c r="E1557" s="2" t="s">
        <v>9791</v>
      </c>
      <c r="F1557" s="2" t="s">
        <v>9792</v>
      </c>
      <c r="G1557" s="32">
        <v>3148</v>
      </c>
      <c r="H1557" s="36">
        <v>3148</v>
      </c>
      <c r="I1557" s="37" t="s">
        <v>10101</v>
      </c>
      <c r="J1557" s="31" t="s">
        <v>10102</v>
      </c>
      <c r="K1557" s="2">
        <v>0</v>
      </c>
      <c r="L1557" s="2">
        <v>0</v>
      </c>
      <c r="M1557" s="31">
        <v>35.35</v>
      </c>
      <c r="N1557" s="2">
        <v>4.5955000000000004</v>
      </c>
      <c r="O1557" s="2">
        <v>0</v>
      </c>
      <c r="P1557" s="2">
        <v>0</v>
      </c>
      <c r="Q1557" s="31">
        <v>39.945500000000003</v>
      </c>
      <c r="S1557" s="2" t="s">
        <v>1</v>
      </c>
      <c r="T1557" t="str">
        <f>IF(Tabla2[[#This Row],[SERIE ]]="22SD004C","BODEGA",IF(Tabla2[[#This Row],[SERIE ]]="21DS000T","CASA MATRIZ","SUCURSAL"))</f>
        <v>SUCURSAL</v>
      </c>
    </row>
    <row r="1558" spans="1:20" ht="15.75" hidden="1" thickBot="1" x14ac:dyDescent="0.3">
      <c r="A1558" s="33" t="s">
        <v>8270</v>
      </c>
      <c r="B1558" s="38" t="s">
        <v>10696</v>
      </c>
      <c r="C1558" s="2" t="s">
        <v>1</v>
      </c>
      <c r="D1558" s="2" t="s">
        <v>0</v>
      </c>
      <c r="E1558" s="2" t="s">
        <v>9791</v>
      </c>
      <c r="F1558" s="2" t="s">
        <v>9792</v>
      </c>
      <c r="G1558" s="32">
        <v>3147</v>
      </c>
      <c r="H1558" s="36">
        <v>3147</v>
      </c>
      <c r="I1558" s="37" t="s">
        <v>9822</v>
      </c>
      <c r="J1558" s="31" t="s">
        <v>9823</v>
      </c>
      <c r="K1558" s="2">
        <v>0</v>
      </c>
      <c r="L1558" s="2">
        <v>0</v>
      </c>
      <c r="M1558" s="31">
        <v>6.19</v>
      </c>
      <c r="N1558" s="2">
        <v>0.80470000000000008</v>
      </c>
      <c r="O1558" s="2">
        <v>0</v>
      </c>
      <c r="P1558" s="2">
        <v>0</v>
      </c>
      <c r="Q1558" s="31">
        <v>6.9947000000000008</v>
      </c>
      <c r="S1558" s="2" t="s">
        <v>1</v>
      </c>
      <c r="T1558" t="str">
        <f>IF(Tabla2[[#This Row],[SERIE ]]="22SD004C","BODEGA",IF(Tabla2[[#This Row],[SERIE ]]="21DS000T","CASA MATRIZ","SUCURSAL"))</f>
        <v>SUCURSAL</v>
      </c>
    </row>
    <row r="1559" spans="1:20" ht="15.75" hidden="1" thickBot="1" x14ac:dyDescent="0.3">
      <c r="A1559" s="33" t="s">
        <v>8270</v>
      </c>
      <c r="B1559" s="38" t="s">
        <v>10696</v>
      </c>
      <c r="C1559" s="2" t="s">
        <v>1</v>
      </c>
      <c r="D1559" s="2" t="s">
        <v>0</v>
      </c>
      <c r="E1559" s="2" t="s">
        <v>9791</v>
      </c>
      <c r="F1559" s="2" t="s">
        <v>9792</v>
      </c>
      <c r="G1559" s="32">
        <v>3146</v>
      </c>
      <c r="H1559" s="36">
        <v>3146</v>
      </c>
      <c r="I1559" s="37" t="s">
        <v>7473</v>
      </c>
      <c r="J1559" s="31" t="s">
        <v>7472</v>
      </c>
      <c r="K1559" s="2">
        <v>0</v>
      </c>
      <c r="L1559" s="2">
        <v>0</v>
      </c>
      <c r="M1559" s="31">
        <v>0</v>
      </c>
      <c r="N1559" s="2">
        <v>0</v>
      </c>
      <c r="O1559" s="2">
        <v>0</v>
      </c>
      <c r="P1559" s="2">
        <v>0</v>
      </c>
      <c r="Q1559" s="31">
        <v>0</v>
      </c>
      <c r="S1559" s="2" t="s">
        <v>1</v>
      </c>
      <c r="T1559" t="str">
        <f>IF(Tabla2[[#This Row],[SERIE ]]="22SD004C","BODEGA",IF(Tabla2[[#This Row],[SERIE ]]="21DS000T","CASA MATRIZ","SUCURSAL"))</f>
        <v>SUCURSAL</v>
      </c>
    </row>
    <row r="1560" spans="1:20" ht="15.75" hidden="1" thickBot="1" x14ac:dyDescent="0.3">
      <c r="A1560" s="33" t="s">
        <v>8270</v>
      </c>
      <c r="B1560" s="38" t="s">
        <v>10678</v>
      </c>
      <c r="C1560" s="2" t="s">
        <v>1</v>
      </c>
      <c r="D1560" s="2" t="s">
        <v>0</v>
      </c>
      <c r="E1560" s="2" t="s">
        <v>9791</v>
      </c>
      <c r="F1560" s="2" t="s">
        <v>9792</v>
      </c>
      <c r="G1560" s="32">
        <v>3145</v>
      </c>
      <c r="H1560" s="36">
        <v>3145</v>
      </c>
      <c r="I1560" s="37" t="s">
        <v>9809</v>
      </c>
      <c r="J1560" s="31" t="s">
        <v>9810</v>
      </c>
      <c r="K1560" s="2">
        <v>0</v>
      </c>
      <c r="L1560" s="2">
        <v>0</v>
      </c>
      <c r="M1560" s="31">
        <v>30.84</v>
      </c>
      <c r="N1560" s="2">
        <v>4.0091999999999999</v>
      </c>
      <c r="O1560" s="2">
        <v>0</v>
      </c>
      <c r="P1560" s="2">
        <v>0</v>
      </c>
      <c r="Q1560" s="31">
        <v>34.849199999999996</v>
      </c>
      <c r="S1560" s="2" t="s">
        <v>1</v>
      </c>
      <c r="T1560" t="str">
        <f>IF(Tabla2[[#This Row],[SERIE ]]="22SD004C","BODEGA",IF(Tabla2[[#This Row],[SERIE ]]="21DS000T","CASA MATRIZ","SUCURSAL"))</f>
        <v>SUCURSAL</v>
      </c>
    </row>
    <row r="1561" spans="1:20" ht="15.75" hidden="1" thickBot="1" x14ac:dyDescent="0.3">
      <c r="A1561" s="33" t="s">
        <v>8270</v>
      </c>
      <c r="B1561" s="38" t="s">
        <v>10678</v>
      </c>
      <c r="C1561" s="2" t="s">
        <v>1</v>
      </c>
      <c r="D1561" s="2" t="s">
        <v>0</v>
      </c>
      <c r="E1561" s="2" t="s">
        <v>9791</v>
      </c>
      <c r="F1561" s="2" t="s">
        <v>9792</v>
      </c>
      <c r="G1561" s="32">
        <v>3144</v>
      </c>
      <c r="H1561" s="36">
        <v>3144</v>
      </c>
      <c r="I1561" s="37" t="s">
        <v>6816</v>
      </c>
      <c r="J1561" s="31" t="s">
        <v>6817</v>
      </c>
      <c r="K1561" s="2">
        <v>0</v>
      </c>
      <c r="L1561" s="2">
        <v>0</v>
      </c>
      <c r="M1561" s="31">
        <v>67.08</v>
      </c>
      <c r="N1561" s="2">
        <v>8.7203999999999997</v>
      </c>
      <c r="O1561" s="2">
        <v>0</v>
      </c>
      <c r="P1561" s="2">
        <v>0</v>
      </c>
      <c r="Q1561" s="31">
        <v>75.800399999999996</v>
      </c>
      <c r="S1561" s="2" t="s">
        <v>1</v>
      </c>
      <c r="T1561" t="str">
        <f>IF(Tabla2[[#This Row],[SERIE ]]="22SD004C","BODEGA",IF(Tabla2[[#This Row],[SERIE ]]="21DS000T","CASA MATRIZ","SUCURSAL"))</f>
        <v>SUCURSAL</v>
      </c>
    </row>
    <row r="1562" spans="1:20" ht="15.75" hidden="1" thickBot="1" x14ac:dyDescent="0.3">
      <c r="A1562" s="33" t="s">
        <v>8270</v>
      </c>
      <c r="B1562" s="38" t="s">
        <v>10677</v>
      </c>
      <c r="C1562" s="2" t="s">
        <v>1</v>
      </c>
      <c r="D1562" s="2" t="s">
        <v>0</v>
      </c>
      <c r="E1562" s="2" t="s">
        <v>9791</v>
      </c>
      <c r="F1562" s="2" t="s">
        <v>9792</v>
      </c>
      <c r="G1562" s="32">
        <v>3143</v>
      </c>
      <c r="H1562" s="36">
        <v>3143</v>
      </c>
      <c r="I1562" s="37" t="s">
        <v>10119</v>
      </c>
      <c r="J1562" s="31" t="s">
        <v>10120</v>
      </c>
      <c r="K1562" s="2">
        <v>0</v>
      </c>
      <c r="L1562" s="2">
        <v>0</v>
      </c>
      <c r="M1562" s="31">
        <v>4.78</v>
      </c>
      <c r="N1562" s="2">
        <v>0.62140000000000006</v>
      </c>
      <c r="O1562" s="2">
        <v>0</v>
      </c>
      <c r="P1562" s="2">
        <v>0</v>
      </c>
      <c r="Q1562" s="31">
        <v>5.4014000000000006</v>
      </c>
      <c r="S1562" s="2" t="s">
        <v>1</v>
      </c>
      <c r="T1562" t="str">
        <f>IF(Tabla2[[#This Row],[SERIE ]]="22SD004C","BODEGA",IF(Tabla2[[#This Row],[SERIE ]]="21DS000T","CASA MATRIZ","SUCURSAL"))</f>
        <v>SUCURSAL</v>
      </c>
    </row>
    <row r="1563" spans="1:20" ht="15.75" hidden="1" thickBot="1" x14ac:dyDescent="0.3">
      <c r="A1563" s="33" t="s">
        <v>8270</v>
      </c>
      <c r="B1563" s="38" t="s">
        <v>10677</v>
      </c>
      <c r="C1563" s="2" t="s">
        <v>1</v>
      </c>
      <c r="D1563" s="2" t="s">
        <v>0</v>
      </c>
      <c r="E1563" s="2" t="s">
        <v>9791</v>
      </c>
      <c r="F1563" s="2" t="s">
        <v>9792</v>
      </c>
      <c r="G1563" s="32">
        <v>3142</v>
      </c>
      <c r="H1563" s="36">
        <v>3142</v>
      </c>
      <c r="I1563" s="37" t="s">
        <v>46</v>
      </c>
      <c r="J1563" s="31" t="s">
        <v>6010</v>
      </c>
      <c r="K1563" s="2">
        <v>0</v>
      </c>
      <c r="L1563" s="2">
        <v>0</v>
      </c>
      <c r="M1563" s="31">
        <v>40</v>
      </c>
      <c r="N1563" s="2">
        <v>5.2</v>
      </c>
      <c r="O1563" s="2">
        <v>0</v>
      </c>
      <c r="P1563" s="2">
        <v>0</v>
      </c>
      <c r="Q1563" s="31">
        <v>45.2</v>
      </c>
      <c r="S1563" s="2" t="s">
        <v>1</v>
      </c>
      <c r="T1563" t="str">
        <f>IF(Tabla2[[#This Row],[SERIE ]]="22SD004C","BODEGA",IF(Tabla2[[#This Row],[SERIE ]]="21DS000T","CASA MATRIZ","SUCURSAL"))</f>
        <v>SUCURSAL</v>
      </c>
    </row>
    <row r="1564" spans="1:20" ht="15.75" hidden="1" thickBot="1" x14ac:dyDescent="0.3">
      <c r="A1564" s="33" t="s">
        <v>8270</v>
      </c>
      <c r="B1564" s="38" t="s">
        <v>10677</v>
      </c>
      <c r="C1564" s="2" t="s">
        <v>1</v>
      </c>
      <c r="D1564" s="2" t="s">
        <v>0</v>
      </c>
      <c r="E1564" s="2" t="s">
        <v>9791</v>
      </c>
      <c r="F1564" s="2" t="s">
        <v>9792</v>
      </c>
      <c r="G1564" s="32">
        <v>3141</v>
      </c>
      <c r="H1564" s="36">
        <v>3141</v>
      </c>
      <c r="I1564" s="37" t="s">
        <v>46</v>
      </c>
      <c r="J1564" s="31" t="s">
        <v>6010</v>
      </c>
      <c r="K1564" s="2">
        <v>0</v>
      </c>
      <c r="L1564" s="2">
        <v>0</v>
      </c>
      <c r="M1564" s="31">
        <v>30</v>
      </c>
      <c r="N1564" s="2">
        <v>3.9000000000000004</v>
      </c>
      <c r="O1564" s="2">
        <v>0</v>
      </c>
      <c r="P1564" s="2">
        <v>0</v>
      </c>
      <c r="Q1564" s="31">
        <v>33.9</v>
      </c>
      <c r="S1564" s="2" t="s">
        <v>1</v>
      </c>
      <c r="T1564" t="str">
        <f>IF(Tabla2[[#This Row],[SERIE ]]="22SD004C","BODEGA",IF(Tabla2[[#This Row],[SERIE ]]="21DS000T","CASA MATRIZ","SUCURSAL"))</f>
        <v>SUCURSAL</v>
      </c>
    </row>
    <row r="1565" spans="1:20" ht="15.75" hidden="1" thickBot="1" x14ac:dyDescent="0.3">
      <c r="A1565" s="33" t="s">
        <v>8270</v>
      </c>
      <c r="B1565" s="38" t="s">
        <v>10677</v>
      </c>
      <c r="C1565" s="2" t="s">
        <v>1</v>
      </c>
      <c r="D1565" s="2" t="s">
        <v>0</v>
      </c>
      <c r="E1565" s="2" t="s">
        <v>9791</v>
      </c>
      <c r="F1565" s="2" t="s">
        <v>9792</v>
      </c>
      <c r="G1565" s="32">
        <v>3140</v>
      </c>
      <c r="H1565" s="36">
        <v>3140</v>
      </c>
      <c r="I1565" s="37" t="s">
        <v>46</v>
      </c>
      <c r="J1565" s="31" t="s">
        <v>6010</v>
      </c>
      <c r="K1565" s="2">
        <v>0</v>
      </c>
      <c r="L1565" s="2">
        <v>0</v>
      </c>
      <c r="M1565" s="31">
        <v>67.650000000000006</v>
      </c>
      <c r="N1565" s="2">
        <v>8.7945000000000011</v>
      </c>
      <c r="O1565" s="2">
        <v>0</v>
      </c>
      <c r="P1565" s="2">
        <v>0</v>
      </c>
      <c r="Q1565" s="31">
        <v>76.444500000000005</v>
      </c>
      <c r="S1565" s="2" t="s">
        <v>1</v>
      </c>
      <c r="T1565" t="str">
        <f>IF(Tabla2[[#This Row],[SERIE ]]="22SD004C","BODEGA",IF(Tabla2[[#This Row],[SERIE ]]="21DS000T","CASA MATRIZ","SUCURSAL"))</f>
        <v>SUCURSAL</v>
      </c>
    </row>
    <row r="1566" spans="1:20" ht="15.75" hidden="1" thickBot="1" x14ac:dyDescent="0.3">
      <c r="A1566" s="33" t="s">
        <v>8270</v>
      </c>
      <c r="B1566" s="38" t="s">
        <v>10677</v>
      </c>
      <c r="C1566" s="2" t="s">
        <v>1</v>
      </c>
      <c r="D1566" s="2" t="s">
        <v>0</v>
      </c>
      <c r="E1566" s="2" t="s">
        <v>9791</v>
      </c>
      <c r="F1566" s="2" t="s">
        <v>9792</v>
      </c>
      <c r="G1566" s="32">
        <v>3139</v>
      </c>
      <c r="H1566" s="36">
        <v>3139</v>
      </c>
      <c r="I1566" s="37" t="s">
        <v>6816</v>
      </c>
      <c r="J1566" s="31" t="s">
        <v>6817</v>
      </c>
      <c r="K1566" s="2">
        <v>0</v>
      </c>
      <c r="L1566" s="2">
        <v>0</v>
      </c>
      <c r="M1566" s="31">
        <v>8.26</v>
      </c>
      <c r="N1566" s="2">
        <v>1.0738000000000001</v>
      </c>
      <c r="O1566" s="2">
        <v>0</v>
      </c>
      <c r="P1566" s="2">
        <v>0</v>
      </c>
      <c r="Q1566" s="31">
        <v>9.3338000000000001</v>
      </c>
      <c r="S1566" s="2" t="s">
        <v>1</v>
      </c>
      <c r="T1566" t="str">
        <f>IF(Tabla2[[#This Row],[SERIE ]]="22SD004C","BODEGA",IF(Tabla2[[#This Row],[SERIE ]]="21DS000T","CASA MATRIZ","SUCURSAL"))</f>
        <v>SUCURSAL</v>
      </c>
    </row>
    <row r="1567" spans="1:20" ht="15.75" hidden="1" thickBot="1" x14ac:dyDescent="0.3">
      <c r="A1567" s="33" t="s">
        <v>8270</v>
      </c>
      <c r="B1567" s="38" t="s">
        <v>10677</v>
      </c>
      <c r="C1567" s="2" t="s">
        <v>1</v>
      </c>
      <c r="D1567" s="2" t="s">
        <v>0</v>
      </c>
      <c r="E1567" s="2" t="s">
        <v>9791</v>
      </c>
      <c r="F1567" s="2" t="s">
        <v>9792</v>
      </c>
      <c r="G1567" s="32">
        <v>3138</v>
      </c>
      <c r="H1567" s="36">
        <v>3138</v>
      </c>
      <c r="I1567" s="37"/>
      <c r="J1567" s="31" t="s">
        <v>10228</v>
      </c>
      <c r="K1567" s="2">
        <v>0</v>
      </c>
      <c r="L1567" s="2">
        <v>0</v>
      </c>
      <c r="M1567" s="31">
        <v>66.37</v>
      </c>
      <c r="N1567" s="2">
        <v>8.6281000000000017</v>
      </c>
      <c r="O1567" s="2">
        <v>0</v>
      </c>
      <c r="P1567" s="2">
        <v>0</v>
      </c>
      <c r="Q1567" s="31">
        <v>74.998100000000008</v>
      </c>
      <c r="R1567" s="2" t="s">
        <v>10217</v>
      </c>
      <c r="S1567" s="2" t="s">
        <v>1</v>
      </c>
      <c r="T1567" t="str">
        <f>IF(Tabla2[[#This Row],[SERIE ]]="22SD004C","BODEGA",IF(Tabla2[[#This Row],[SERIE ]]="21DS000T","CASA MATRIZ","SUCURSAL"))</f>
        <v>SUCURSAL</v>
      </c>
    </row>
    <row r="1568" spans="1:20" ht="15.75" hidden="1" thickBot="1" x14ac:dyDescent="0.3">
      <c r="A1568" s="33" t="s">
        <v>8270</v>
      </c>
      <c r="B1568" s="177" t="s">
        <v>10677</v>
      </c>
      <c r="C1568" s="2" t="s">
        <v>1</v>
      </c>
      <c r="D1568" s="2" t="s">
        <v>0</v>
      </c>
      <c r="E1568" s="2" t="s">
        <v>9791</v>
      </c>
      <c r="F1568" s="2" t="s">
        <v>9792</v>
      </c>
      <c r="G1568" s="32">
        <v>3137</v>
      </c>
      <c r="H1568" s="36">
        <v>3137</v>
      </c>
      <c r="I1568" s="37" t="s">
        <v>9864</v>
      </c>
      <c r="J1568" s="31" t="s">
        <v>9865</v>
      </c>
      <c r="K1568" s="2">
        <v>0</v>
      </c>
      <c r="L1568" s="2">
        <v>0</v>
      </c>
      <c r="M1568" s="31">
        <v>45</v>
      </c>
      <c r="N1568" s="2">
        <v>5.8500000000000005</v>
      </c>
      <c r="O1568" s="2">
        <v>0</v>
      </c>
      <c r="P1568" s="2">
        <v>0</v>
      </c>
      <c r="Q1568" s="31">
        <v>50.85</v>
      </c>
      <c r="S1568" s="2" t="s">
        <v>1</v>
      </c>
      <c r="T1568" t="str">
        <f>IF(Tabla2[[#This Row],[SERIE ]]="22SD004C","BODEGA",IF(Tabla2[[#This Row],[SERIE ]]="21DS000T","CASA MATRIZ","SUCURSAL"))</f>
        <v>SUCURSAL</v>
      </c>
    </row>
    <row r="1569" spans="1:20" ht="15.75" hidden="1" thickBot="1" x14ac:dyDescent="0.3">
      <c r="A1569" s="33" t="s">
        <v>8270</v>
      </c>
      <c r="B1569" s="177" t="s">
        <v>10677</v>
      </c>
      <c r="C1569" s="2" t="s">
        <v>1</v>
      </c>
      <c r="D1569" s="2" t="s">
        <v>0</v>
      </c>
      <c r="E1569" s="2" t="s">
        <v>9791</v>
      </c>
      <c r="F1569" s="2" t="s">
        <v>9792</v>
      </c>
      <c r="G1569" s="32">
        <v>3136</v>
      </c>
      <c r="H1569" s="36">
        <v>3136</v>
      </c>
      <c r="I1569" s="37" t="s">
        <v>10205</v>
      </c>
      <c r="J1569" s="31" t="s">
        <v>10206</v>
      </c>
      <c r="K1569" s="2">
        <v>0</v>
      </c>
      <c r="L1569" s="2">
        <v>0</v>
      </c>
      <c r="M1569" s="31">
        <v>15</v>
      </c>
      <c r="N1569" s="2">
        <v>1.9500000000000002</v>
      </c>
      <c r="O1569" s="2">
        <v>0</v>
      </c>
      <c r="P1569" s="2">
        <v>0</v>
      </c>
      <c r="Q1569" s="31">
        <v>16.95</v>
      </c>
      <c r="S1569" s="2" t="s">
        <v>1</v>
      </c>
      <c r="T1569" t="str">
        <f>IF(Tabla2[[#This Row],[SERIE ]]="22SD004C","BODEGA",IF(Tabla2[[#This Row],[SERIE ]]="21DS000T","CASA MATRIZ","SUCURSAL"))</f>
        <v>SUCURSAL</v>
      </c>
    </row>
    <row r="1570" spans="1:20" ht="15.75" hidden="1" thickBot="1" x14ac:dyDescent="0.3">
      <c r="A1570" s="33" t="s">
        <v>8270</v>
      </c>
      <c r="B1570" s="177" t="s">
        <v>10677</v>
      </c>
      <c r="C1570" s="2" t="s">
        <v>1</v>
      </c>
      <c r="D1570" s="2" t="s">
        <v>0</v>
      </c>
      <c r="E1570" s="2" t="s">
        <v>9791</v>
      </c>
      <c r="F1570" s="2" t="s">
        <v>9792</v>
      </c>
      <c r="G1570" s="32">
        <v>3135</v>
      </c>
      <c r="H1570" s="36">
        <v>3135</v>
      </c>
      <c r="I1570" s="37" t="s">
        <v>9839</v>
      </c>
      <c r="J1570" s="31" t="s">
        <v>9840</v>
      </c>
      <c r="K1570" s="2">
        <v>0</v>
      </c>
      <c r="L1570" s="2">
        <v>0</v>
      </c>
      <c r="M1570" s="31">
        <v>132.74</v>
      </c>
      <c r="N1570" s="2">
        <v>17.256200000000003</v>
      </c>
      <c r="O1570" s="2">
        <v>0</v>
      </c>
      <c r="P1570" s="2">
        <v>0</v>
      </c>
      <c r="Q1570" s="31">
        <v>149.99620000000002</v>
      </c>
      <c r="S1570" s="2" t="s">
        <v>1</v>
      </c>
      <c r="T1570" t="str">
        <f>IF(Tabla2[[#This Row],[SERIE ]]="22SD004C","BODEGA",IF(Tabla2[[#This Row],[SERIE ]]="21DS000T","CASA MATRIZ","SUCURSAL"))</f>
        <v>SUCURSAL</v>
      </c>
    </row>
    <row r="1571" spans="1:20" ht="15.75" hidden="1" thickBot="1" x14ac:dyDescent="0.3">
      <c r="A1571" s="33" t="s">
        <v>8270</v>
      </c>
      <c r="B1571" s="177" t="s">
        <v>10677</v>
      </c>
      <c r="C1571" s="2" t="s">
        <v>1</v>
      </c>
      <c r="D1571" s="2" t="s">
        <v>0</v>
      </c>
      <c r="E1571" s="2" t="s">
        <v>9791</v>
      </c>
      <c r="F1571" s="2" t="s">
        <v>9792</v>
      </c>
      <c r="G1571" s="32">
        <v>3134</v>
      </c>
      <c r="H1571" s="36">
        <v>3134</v>
      </c>
      <c r="I1571" s="37" t="s">
        <v>2664</v>
      </c>
      <c r="J1571" s="31" t="s">
        <v>2665</v>
      </c>
      <c r="K1571" s="2">
        <v>0</v>
      </c>
      <c r="L1571" s="2">
        <v>0</v>
      </c>
      <c r="M1571" s="31">
        <v>3.54</v>
      </c>
      <c r="N1571" s="2">
        <v>0.4602</v>
      </c>
      <c r="O1571" s="2">
        <v>0</v>
      </c>
      <c r="P1571" s="2">
        <v>0</v>
      </c>
      <c r="Q1571" s="31">
        <v>4.0002000000000004</v>
      </c>
      <c r="S1571" s="2" t="s">
        <v>1</v>
      </c>
      <c r="T1571" t="str">
        <f>IF(Tabla2[[#This Row],[SERIE ]]="22SD004C","BODEGA",IF(Tabla2[[#This Row],[SERIE ]]="21DS000T","CASA MATRIZ","SUCURSAL"))</f>
        <v>SUCURSAL</v>
      </c>
    </row>
    <row r="1572" spans="1:20" ht="15.75" hidden="1" thickBot="1" x14ac:dyDescent="0.3">
      <c r="A1572" s="33" t="s">
        <v>8270</v>
      </c>
      <c r="B1572" s="177" t="s">
        <v>10677</v>
      </c>
      <c r="C1572" s="2" t="s">
        <v>1</v>
      </c>
      <c r="D1572" s="2" t="s">
        <v>0</v>
      </c>
      <c r="E1572" s="2" t="s">
        <v>9791</v>
      </c>
      <c r="F1572" s="2" t="s">
        <v>9792</v>
      </c>
      <c r="G1572" s="32">
        <v>3133</v>
      </c>
      <c r="H1572" s="36">
        <v>3133</v>
      </c>
      <c r="I1572" s="37" t="s">
        <v>9824</v>
      </c>
      <c r="J1572" s="31" t="s">
        <v>9825</v>
      </c>
      <c r="K1572" s="2">
        <v>0</v>
      </c>
      <c r="L1572" s="2">
        <v>0</v>
      </c>
      <c r="M1572" s="31">
        <v>177.88</v>
      </c>
      <c r="N1572" s="2">
        <v>23.124400000000001</v>
      </c>
      <c r="O1572" s="2">
        <v>0</v>
      </c>
      <c r="P1572" s="2">
        <v>0</v>
      </c>
      <c r="Q1572" s="31">
        <v>201.0044</v>
      </c>
      <c r="S1572" s="2" t="s">
        <v>1</v>
      </c>
      <c r="T1572" t="str">
        <f>IF(Tabla2[[#This Row],[SERIE ]]="22SD004C","BODEGA",IF(Tabla2[[#This Row],[SERIE ]]="21DS000T","CASA MATRIZ","SUCURSAL"))</f>
        <v>SUCURSAL</v>
      </c>
    </row>
    <row r="1573" spans="1:20" ht="15.75" hidden="1" thickBot="1" x14ac:dyDescent="0.3">
      <c r="A1573" s="33" t="s">
        <v>8270</v>
      </c>
      <c r="B1573" s="177" t="s">
        <v>10677</v>
      </c>
      <c r="C1573" s="2" t="s">
        <v>1</v>
      </c>
      <c r="D1573" s="2" t="s">
        <v>0</v>
      </c>
      <c r="E1573" s="2" t="s">
        <v>9791</v>
      </c>
      <c r="F1573" s="2" t="s">
        <v>9792</v>
      </c>
      <c r="G1573" s="32">
        <v>3132</v>
      </c>
      <c r="H1573" s="36">
        <v>3132</v>
      </c>
      <c r="I1573" s="37" t="s">
        <v>6816</v>
      </c>
      <c r="J1573" s="31" t="s">
        <v>6817</v>
      </c>
      <c r="K1573" s="2">
        <v>0</v>
      </c>
      <c r="L1573" s="2">
        <v>0</v>
      </c>
      <c r="M1573" s="31">
        <v>34.380000000000003</v>
      </c>
      <c r="N1573" s="2">
        <v>4.4694000000000003</v>
      </c>
      <c r="O1573" s="2">
        <v>0</v>
      </c>
      <c r="P1573" s="2">
        <v>0</v>
      </c>
      <c r="Q1573" s="31">
        <v>38.849400000000003</v>
      </c>
      <c r="S1573" s="2" t="s">
        <v>1</v>
      </c>
      <c r="T1573" t="str">
        <f>IF(Tabla2[[#This Row],[SERIE ]]="22SD004C","BODEGA",IF(Tabla2[[#This Row],[SERIE ]]="21DS000T","CASA MATRIZ","SUCURSAL"))</f>
        <v>SUCURSAL</v>
      </c>
    </row>
    <row r="1574" spans="1:20" ht="15.75" hidden="1" thickBot="1" x14ac:dyDescent="0.3">
      <c r="A1574" s="33" t="s">
        <v>8270</v>
      </c>
      <c r="B1574" s="177" t="s">
        <v>10677</v>
      </c>
      <c r="C1574" s="2" t="s">
        <v>1</v>
      </c>
      <c r="D1574" s="2" t="s">
        <v>0</v>
      </c>
      <c r="E1574" s="2" t="s">
        <v>9791</v>
      </c>
      <c r="F1574" s="2" t="s">
        <v>9792</v>
      </c>
      <c r="G1574" s="32">
        <v>3131</v>
      </c>
      <c r="H1574" s="36">
        <v>3131</v>
      </c>
      <c r="I1574" s="37" t="s">
        <v>46</v>
      </c>
      <c r="J1574" s="31" t="s">
        <v>6010</v>
      </c>
      <c r="K1574" s="2">
        <v>0</v>
      </c>
      <c r="L1574" s="2">
        <v>0</v>
      </c>
      <c r="M1574" s="31">
        <v>360</v>
      </c>
      <c r="N1574" s="2">
        <v>46.800000000000004</v>
      </c>
      <c r="O1574" s="2">
        <v>0</v>
      </c>
      <c r="P1574" s="2">
        <v>0</v>
      </c>
      <c r="Q1574" s="31">
        <v>406.8</v>
      </c>
      <c r="S1574" s="2" t="s">
        <v>1</v>
      </c>
      <c r="T1574" t="str">
        <f>IF(Tabla2[[#This Row],[SERIE ]]="22SD004C","BODEGA",IF(Tabla2[[#This Row],[SERIE ]]="21DS000T","CASA MATRIZ","SUCURSAL"))</f>
        <v>SUCURSAL</v>
      </c>
    </row>
    <row r="1575" spans="1:20" ht="15.75" hidden="1" thickBot="1" x14ac:dyDescent="0.3">
      <c r="A1575" s="33" t="s">
        <v>8270</v>
      </c>
      <c r="B1575" s="177" t="s">
        <v>10676</v>
      </c>
      <c r="C1575" s="2" t="s">
        <v>1</v>
      </c>
      <c r="D1575" s="2" t="s">
        <v>0</v>
      </c>
      <c r="E1575" s="2" t="s">
        <v>9791</v>
      </c>
      <c r="F1575" s="2" t="s">
        <v>9792</v>
      </c>
      <c r="G1575" s="32">
        <v>3130</v>
      </c>
      <c r="H1575" s="36">
        <v>3130</v>
      </c>
      <c r="I1575" s="37" t="s">
        <v>46</v>
      </c>
      <c r="J1575" s="31" t="s">
        <v>6010</v>
      </c>
      <c r="K1575" s="2">
        <v>0</v>
      </c>
      <c r="L1575" s="2">
        <v>0</v>
      </c>
      <c r="M1575" s="31">
        <v>25</v>
      </c>
      <c r="N1575" s="2">
        <v>3.25</v>
      </c>
      <c r="O1575" s="2">
        <v>0</v>
      </c>
      <c r="P1575" s="2">
        <v>0</v>
      </c>
      <c r="Q1575" s="31">
        <v>28.25</v>
      </c>
      <c r="S1575" s="2" t="s">
        <v>1</v>
      </c>
      <c r="T1575" t="str">
        <f>IF(Tabla2[[#This Row],[SERIE ]]="22SD004C","BODEGA",IF(Tabla2[[#This Row],[SERIE ]]="21DS000T","CASA MATRIZ","SUCURSAL"))</f>
        <v>SUCURSAL</v>
      </c>
    </row>
    <row r="1576" spans="1:20" ht="15.75" hidden="1" thickBot="1" x14ac:dyDescent="0.3">
      <c r="A1576" s="33" t="s">
        <v>8270</v>
      </c>
      <c r="B1576" s="177" t="s">
        <v>10676</v>
      </c>
      <c r="C1576" s="2" t="s">
        <v>1</v>
      </c>
      <c r="D1576" s="2" t="s">
        <v>0</v>
      </c>
      <c r="E1576" s="2" t="s">
        <v>9791</v>
      </c>
      <c r="F1576" s="2" t="s">
        <v>9792</v>
      </c>
      <c r="G1576" s="32">
        <v>3129</v>
      </c>
      <c r="H1576" s="36">
        <v>3129</v>
      </c>
      <c r="I1576" s="37" t="s">
        <v>5768</v>
      </c>
      <c r="J1576" s="31" t="s">
        <v>5769</v>
      </c>
      <c r="K1576" s="2">
        <v>0</v>
      </c>
      <c r="L1576" s="2">
        <v>0</v>
      </c>
      <c r="M1576" s="31">
        <v>7.96</v>
      </c>
      <c r="N1576" s="2">
        <v>1.0347999999999999</v>
      </c>
      <c r="O1576" s="2">
        <v>0</v>
      </c>
      <c r="P1576" s="2">
        <v>0</v>
      </c>
      <c r="Q1576" s="31">
        <v>8.9947999999999997</v>
      </c>
      <c r="S1576" s="2" t="s">
        <v>1</v>
      </c>
      <c r="T1576" t="str">
        <f>IF(Tabla2[[#This Row],[SERIE ]]="22SD004C","BODEGA",IF(Tabla2[[#This Row],[SERIE ]]="21DS000T","CASA MATRIZ","SUCURSAL"))</f>
        <v>SUCURSAL</v>
      </c>
    </row>
    <row r="1577" spans="1:20" ht="15.75" hidden="1" thickBot="1" x14ac:dyDescent="0.3">
      <c r="A1577" s="33" t="s">
        <v>8270</v>
      </c>
      <c r="B1577" s="177" t="s">
        <v>10676</v>
      </c>
      <c r="C1577" s="2" t="s">
        <v>1</v>
      </c>
      <c r="D1577" s="2" t="s">
        <v>0</v>
      </c>
      <c r="E1577" s="2" t="s">
        <v>9791</v>
      </c>
      <c r="F1577" s="2" t="s">
        <v>9792</v>
      </c>
      <c r="G1577" s="32">
        <v>3128</v>
      </c>
      <c r="H1577" s="36">
        <v>3128</v>
      </c>
      <c r="I1577" s="37" t="s">
        <v>9814</v>
      </c>
      <c r="J1577" s="31" t="s">
        <v>9815</v>
      </c>
      <c r="K1577" s="2">
        <v>0</v>
      </c>
      <c r="L1577" s="2">
        <v>0</v>
      </c>
      <c r="M1577" s="31">
        <v>75</v>
      </c>
      <c r="N1577" s="2">
        <v>9.75</v>
      </c>
      <c r="O1577" s="2">
        <v>0</v>
      </c>
      <c r="P1577" s="2">
        <v>0</v>
      </c>
      <c r="Q1577" s="31">
        <v>84.75</v>
      </c>
      <c r="S1577" s="2" t="s">
        <v>1</v>
      </c>
      <c r="T1577" t="str">
        <f>IF(Tabla2[[#This Row],[SERIE ]]="22SD004C","BODEGA",IF(Tabla2[[#This Row],[SERIE ]]="21DS000T","CASA MATRIZ","SUCURSAL"))</f>
        <v>SUCURSAL</v>
      </c>
    </row>
    <row r="1578" spans="1:20" ht="15.75" hidden="1" thickBot="1" x14ac:dyDescent="0.3">
      <c r="A1578" s="33" t="s">
        <v>8270</v>
      </c>
      <c r="B1578" s="177" t="s">
        <v>10676</v>
      </c>
      <c r="C1578" s="2" t="s">
        <v>1</v>
      </c>
      <c r="D1578" s="2" t="s">
        <v>0</v>
      </c>
      <c r="E1578" s="2" t="s">
        <v>9791</v>
      </c>
      <c r="F1578" s="2" t="s">
        <v>9792</v>
      </c>
      <c r="G1578" s="32">
        <v>3127</v>
      </c>
      <c r="H1578" s="36">
        <v>3127</v>
      </c>
      <c r="I1578" s="37" t="s">
        <v>10211</v>
      </c>
      <c r="J1578" s="31" t="s">
        <v>10212</v>
      </c>
      <c r="K1578" s="2">
        <v>0</v>
      </c>
      <c r="L1578" s="2">
        <v>0</v>
      </c>
      <c r="M1578" s="31">
        <v>35.4</v>
      </c>
      <c r="N1578" s="2">
        <v>4.6020000000000003</v>
      </c>
      <c r="O1578" s="2">
        <v>0</v>
      </c>
      <c r="P1578" s="2">
        <v>0</v>
      </c>
      <c r="Q1578" s="31">
        <v>40.001999999999995</v>
      </c>
      <c r="S1578" s="2" t="s">
        <v>1</v>
      </c>
      <c r="T1578" t="str">
        <f>IF(Tabla2[[#This Row],[SERIE ]]="22SD004C","BODEGA",IF(Tabla2[[#This Row],[SERIE ]]="21DS000T","CASA MATRIZ","SUCURSAL"))</f>
        <v>SUCURSAL</v>
      </c>
    </row>
    <row r="1579" spans="1:20" ht="15.75" hidden="1" thickBot="1" x14ac:dyDescent="0.3">
      <c r="A1579" s="33" t="s">
        <v>8270</v>
      </c>
      <c r="B1579" s="177" t="s">
        <v>10676</v>
      </c>
      <c r="C1579" s="2" t="s">
        <v>1</v>
      </c>
      <c r="D1579" s="2" t="s">
        <v>0</v>
      </c>
      <c r="E1579" s="2" t="s">
        <v>9791</v>
      </c>
      <c r="F1579" s="2" t="s">
        <v>9792</v>
      </c>
      <c r="G1579" s="32">
        <v>3126</v>
      </c>
      <c r="H1579" s="36">
        <v>3126</v>
      </c>
      <c r="I1579" s="37" t="s">
        <v>7473</v>
      </c>
      <c r="J1579" s="31" t="s">
        <v>7472</v>
      </c>
      <c r="K1579" s="2">
        <v>0</v>
      </c>
      <c r="L1579" s="2">
        <v>0</v>
      </c>
      <c r="M1579" s="31">
        <v>0</v>
      </c>
      <c r="N1579" s="2">
        <v>0</v>
      </c>
      <c r="O1579" s="2">
        <v>0</v>
      </c>
      <c r="P1579" s="2">
        <v>0</v>
      </c>
      <c r="Q1579" s="31">
        <v>0</v>
      </c>
      <c r="S1579" s="2" t="s">
        <v>1</v>
      </c>
      <c r="T1579" t="str">
        <f>IF(Tabla2[[#This Row],[SERIE ]]="22SD004C","BODEGA",IF(Tabla2[[#This Row],[SERIE ]]="21DS000T","CASA MATRIZ","SUCURSAL"))</f>
        <v>SUCURSAL</v>
      </c>
    </row>
    <row r="1580" spans="1:20" ht="15.75" hidden="1" thickBot="1" x14ac:dyDescent="0.3">
      <c r="A1580" s="33" t="s">
        <v>8270</v>
      </c>
      <c r="B1580" s="177" t="s">
        <v>10676</v>
      </c>
      <c r="C1580" s="2" t="s">
        <v>1</v>
      </c>
      <c r="D1580" s="2" t="s">
        <v>0</v>
      </c>
      <c r="E1580" s="2" t="s">
        <v>9791</v>
      </c>
      <c r="F1580" s="2" t="s">
        <v>9792</v>
      </c>
      <c r="G1580" s="32">
        <v>3125</v>
      </c>
      <c r="H1580" s="36">
        <v>3125</v>
      </c>
      <c r="I1580" s="37" t="s">
        <v>46</v>
      </c>
      <c r="J1580" s="31" t="s">
        <v>6010</v>
      </c>
      <c r="K1580" s="2">
        <v>0</v>
      </c>
      <c r="L1580" s="2">
        <v>0</v>
      </c>
      <c r="M1580" s="31">
        <v>45</v>
      </c>
      <c r="N1580" s="2">
        <v>5.8500000000000005</v>
      </c>
      <c r="O1580" s="2">
        <v>0</v>
      </c>
      <c r="P1580" s="2">
        <v>0</v>
      </c>
      <c r="Q1580" s="31">
        <v>50.85</v>
      </c>
      <c r="S1580" s="2" t="s">
        <v>1</v>
      </c>
      <c r="T1580" t="str">
        <f>IF(Tabla2[[#This Row],[SERIE ]]="22SD004C","BODEGA",IF(Tabla2[[#This Row],[SERIE ]]="21DS000T","CASA MATRIZ","SUCURSAL"))</f>
        <v>SUCURSAL</v>
      </c>
    </row>
    <row r="1581" spans="1:20" ht="15.75" hidden="1" thickBot="1" x14ac:dyDescent="0.3">
      <c r="A1581" s="33" t="s">
        <v>8270</v>
      </c>
      <c r="B1581" s="177" t="s">
        <v>10676</v>
      </c>
      <c r="C1581" s="2" t="s">
        <v>1</v>
      </c>
      <c r="D1581" s="2" t="s">
        <v>0</v>
      </c>
      <c r="E1581" s="2" t="s">
        <v>9791</v>
      </c>
      <c r="F1581" s="2" t="s">
        <v>9792</v>
      </c>
      <c r="G1581" s="32">
        <v>3124</v>
      </c>
      <c r="H1581" s="36">
        <v>3124</v>
      </c>
      <c r="I1581" s="37" t="s">
        <v>10361</v>
      </c>
      <c r="J1581" s="31" t="s">
        <v>10362</v>
      </c>
      <c r="K1581" s="2">
        <v>0</v>
      </c>
      <c r="L1581" s="2">
        <v>0</v>
      </c>
      <c r="M1581" s="31">
        <v>159.29</v>
      </c>
      <c r="N1581" s="2">
        <v>20.707699999999999</v>
      </c>
      <c r="O1581" s="2">
        <v>0</v>
      </c>
      <c r="P1581" s="2">
        <v>0</v>
      </c>
      <c r="Q1581" s="31">
        <v>179.99769999999998</v>
      </c>
      <c r="S1581" s="2" t="s">
        <v>1</v>
      </c>
      <c r="T1581" t="str">
        <f>IF(Tabla2[[#This Row],[SERIE ]]="22SD004C","BODEGA",IF(Tabla2[[#This Row],[SERIE ]]="21DS000T","CASA MATRIZ","SUCURSAL"))</f>
        <v>SUCURSAL</v>
      </c>
    </row>
    <row r="1582" spans="1:20" ht="15.75" hidden="1" thickBot="1" x14ac:dyDescent="0.3">
      <c r="A1582" s="33" t="s">
        <v>8270</v>
      </c>
      <c r="B1582" s="177" t="s">
        <v>10676</v>
      </c>
      <c r="C1582" s="2" t="s">
        <v>1</v>
      </c>
      <c r="D1582" s="2" t="s">
        <v>0</v>
      </c>
      <c r="E1582" s="2" t="s">
        <v>9791</v>
      </c>
      <c r="F1582" s="2" t="s">
        <v>9792</v>
      </c>
      <c r="G1582" s="32">
        <v>3123</v>
      </c>
      <c r="H1582" s="36">
        <v>3123</v>
      </c>
      <c r="I1582" s="37" t="s">
        <v>46</v>
      </c>
      <c r="J1582" s="31" t="s">
        <v>6010</v>
      </c>
      <c r="K1582" s="2">
        <v>0</v>
      </c>
      <c r="L1582" s="2">
        <v>0</v>
      </c>
      <c r="M1582" s="31">
        <v>97</v>
      </c>
      <c r="N1582" s="2">
        <v>12.610000000000001</v>
      </c>
      <c r="O1582" s="2">
        <v>0</v>
      </c>
      <c r="P1582" s="2">
        <v>0</v>
      </c>
      <c r="Q1582" s="31">
        <v>109.61</v>
      </c>
      <c r="S1582" s="2" t="s">
        <v>1</v>
      </c>
      <c r="T1582" t="str">
        <f>IF(Tabla2[[#This Row],[SERIE ]]="22SD004C","BODEGA",IF(Tabla2[[#This Row],[SERIE ]]="21DS000T","CASA MATRIZ","SUCURSAL"))</f>
        <v>SUCURSAL</v>
      </c>
    </row>
    <row r="1583" spans="1:20" ht="15.75" hidden="1" thickBot="1" x14ac:dyDescent="0.3">
      <c r="A1583" s="33" t="s">
        <v>8270</v>
      </c>
      <c r="B1583" s="177" t="s">
        <v>10676</v>
      </c>
      <c r="C1583" s="2" t="s">
        <v>1</v>
      </c>
      <c r="D1583" s="2" t="s">
        <v>0</v>
      </c>
      <c r="E1583" s="2" t="s">
        <v>9791</v>
      </c>
      <c r="F1583" s="2" t="s">
        <v>9792</v>
      </c>
      <c r="G1583" s="32">
        <v>3122</v>
      </c>
      <c r="H1583" s="36">
        <v>3122</v>
      </c>
      <c r="I1583" s="37" t="s">
        <v>46</v>
      </c>
      <c r="J1583" s="31" t="s">
        <v>6010</v>
      </c>
      <c r="K1583" s="2">
        <v>0</v>
      </c>
      <c r="L1583" s="2">
        <v>0</v>
      </c>
      <c r="M1583" s="31">
        <v>60</v>
      </c>
      <c r="N1583" s="2">
        <v>7.8000000000000007</v>
      </c>
      <c r="O1583" s="2">
        <v>0</v>
      </c>
      <c r="P1583" s="2">
        <v>0</v>
      </c>
      <c r="Q1583" s="31">
        <v>67.8</v>
      </c>
      <c r="S1583" s="2" t="s">
        <v>1</v>
      </c>
      <c r="T1583" t="str">
        <f>IF(Tabla2[[#This Row],[SERIE ]]="22SD004C","BODEGA",IF(Tabla2[[#This Row],[SERIE ]]="21DS000T","CASA MATRIZ","SUCURSAL"))</f>
        <v>SUCURSAL</v>
      </c>
    </row>
    <row r="1584" spans="1:20" ht="15.75" hidden="1" thickBot="1" x14ac:dyDescent="0.3">
      <c r="A1584" s="33" t="s">
        <v>8270</v>
      </c>
      <c r="B1584" s="177" t="s">
        <v>10676</v>
      </c>
      <c r="C1584" s="2" t="s">
        <v>1</v>
      </c>
      <c r="D1584" s="2" t="s">
        <v>0</v>
      </c>
      <c r="E1584" s="2" t="s">
        <v>9791</v>
      </c>
      <c r="F1584" s="2" t="s">
        <v>9792</v>
      </c>
      <c r="G1584" s="32">
        <v>3121</v>
      </c>
      <c r="H1584" s="36">
        <v>3121</v>
      </c>
      <c r="I1584" s="37" t="s">
        <v>49</v>
      </c>
      <c r="J1584" s="31" t="s">
        <v>2228</v>
      </c>
      <c r="K1584" s="2">
        <v>0</v>
      </c>
      <c r="L1584" s="2">
        <v>0</v>
      </c>
      <c r="M1584" s="31">
        <v>475</v>
      </c>
      <c r="N1584" s="2">
        <v>61.75</v>
      </c>
      <c r="O1584" s="2">
        <v>0</v>
      </c>
      <c r="P1584" s="2">
        <v>0</v>
      </c>
      <c r="Q1584" s="31">
        <v>536.75</v>
      </c>
      <c r="S1584" s="2" t="s">
        <v>1</v>
      </c>
      <c r="T1584" t="str">
        <f>IF(Tabla2[[#This Row],[SERIE ]]="22SD004C","BODEGA",IF(Tabla2[[#This Row],[SERIE ]]="21DS000T","CASA MATRIZ","SUCURSAL"))</f>
        <v>SUCURSAL</v>
      </c>
    </row>
    <row r="1585" spans="1:20" ht="15.75" hidden="1" thickBot="1" x14ac:dyDescent="0.3">
      <c r="A1585" s="33" t="s">
        <v>8270</v>
      </c>
      <c r="B1585" s="177" t="s">
        <v>10676</v>
      </c>
      <c r="C1585" s="2" t="s">
        <v>1</v>
      </c>
      <c r="D1585" s="2" t="s">
        <v>0</v>
      </c>
      <c r="E1585" s="2" t="s">
        <v>9791</v>
      </c>
      <c r="F1585" s="2" t="s">
        <v>9792</v>
      </c>
      <c r="G1585" s="32">
        <v>3120</v>
      </c>
      <c r="H1585" s="36">
        <v>3120</v>
      </c>
      <c r="I1585" s="37" t="s">
        <v>49</v>
      </c>
      <c r="J1585" s="31" t="s">
        <v>2228</v>
      </c>
      <c r="K1585" s="2">
        <v>0</v>
      </c>
      <c r="L1585" s="2">
        <v>0</v>
      </c>
      <c r="M1585" s="31">
        <v>750</v>
      </c>
      <c r="N1585" s="2">
        <v>97.5</v>
      </c>
      <c r="O1585" s="2">
        <v>0</v>
      </c>
      <c r="P1585" s="2">
        <v>0</v>
      </c>
      <c r="Q1585" s="31">
        <v>847.5</v>
      </c>
      <c r="S1585" s="2" t="s">
        <v>1</v>
      </c>
      <c r="T1585" t="str">
        <f>IF(Tabla2[[#This Row],[SERIE ]]="22SD004C","BODEGA",IF(Tabla2[[#This Row],[SERIE ]]="21DS000T","CASA MATRIZ","SUCURSAL"))</f>
        <v>SUCURSAL</v>
      </c>
    </row>
    <row r="1586" spans="1:20" ht="15.75" hidden="1" thickBot="1" x14ac:dyDescent="0.3">
      <c r="A1586" s="33" t="s">
        <v>8270</v>
      </c>
      <c r="B1586" s="177" t="s">
        <v>10676</v>
      </c>
      <c r="C1586" s="2" t="s">
        <v>1</v>
      </c>
      <c r="D1586" s="2" t="s">
        <v>0</v>
      </c>
      <c r="E1586" s="2" t="s">
        <v>9791</v>
      </c>
      <c r="F1586" s="2" t="s">
        <v>9792</v>
      </c>
      <c r="G1586" s="32">
        <v>3119</v>
      </c>
      <c r="H1586" s="36">
        <v>3119</v>
      </c>
      <c r="I1586" s="37" t="s">
        <v>6816</v>
      </c>
      <c r="J1586" s="31" t="s">
        <v>6817</v>
      </c>
      <c r="K1586" s="2">
        <v>0</v>
      </c>
      <c r="L1586" s="2">
        <v>0</v>
      </c>
      <c r="M1586" s="31">
        <v>38.99</v>
      </c>
      <c r="N1586" s="2">
        <v>5.0687000000000006</v>
      </c>
      <c r="O1586" s="2">
        <v>0</v>
      </c>
      <c r="P1586" s="2">
        <v>0</v>
      </c>
      <c r="Q1586" s="31">
        <v>44.058700000000002</v>
      </c>
      <c r="S1586" s="2" t="s">
        <v>1</v>
      </c>
      <c r="T1586" t="str">
        <f>IF(Tabla2[[#This Row],[SERIE ]]="22SD004C","BODEGA",IF(Tabla2[[#This Row],[SERIE ]]="21DS000T","CASA MATRIZ","SUCURSAL"))</f>
        <v>SUCURSAL</v>
      </c>
    </row>
    <row r="1587" spans="1:20" ht="15.75" hidden="1" thickBot="1" x14ac:dyDescent="0.3">
      <c r="A1587" s="33" t="s">
        <v>8270</v>
      </c>
      <c r="B1587" s="177" t="s">
        <v>10676</v>
      </c>
      <c r="C1587" s="2" t="s">
        <v>1</v>
      </c>
      <c r="D1587" s="2" t="s">
        <v>0</v>
      </c>
      <c r="E1587" s="2" t="s">
        <v>9791</v>
      </c>
      <c r="F1587" s="2" t="s">
        <v>9792</v>
      </c>
      <c r="G1587" s="32">
        <v>3118</v>
      </c>
      <c r="H1587" s="36">
        <v>3118</v>
      </c>
      <c r="I1587" s="37" t="s">
        <v>10253</v>
      </c>
      <c r="J1587" s="31" t="s">
        <v>10254</v>
      </c>
      <c r="K1587" s="2">
        <v>0</v>
      </c>
      <c r="L1587" s="2">
        <v>0</v>
      </c>
      <c r="M1587" s="31">
        <v>29.2</v>
      </c>
      <c r="N1587" s="2">
        <v>3.7959999999999998</v>
      </c>
      <c r="O1587" s="2">
        <v>0</v>
      </c>
      <c r="P1587" s="2">
        <v>0</v>
      </c>
      <c r="Q1587" s="31">
        <v>32.996000000000002</v>
      </c>
      <c r="S1587" s="2" t="s">
        <v>1</v>
      </c>
      <c r="T1587" t="str">
        <f>IF(Tabla2[[#This Row],[SERIE ]]="22SD004C","BODEGA",IF(Tabla2[[#This Row],[SERIE ]]="21DS000T","CASA MATRIZ","SUCURSAL"))</f>
        <v>SUCURSAL</v>
      </c>
    </row>
    <row r="1588" spans="1:20" ht="15.75" hidden="1" thickBot="1" x14ac:dyDescent="0.3">
      <c r="A1588" s="33" t="s">
        <v>8270</v>
      </c>
      <c r="B1588" s="177" t="s">
        <v>10676</v>
      </c>
      <c r="C1588" s="2" t="s">
        <v>1</v>
      </c>
      <c r="D1588" s="2" t="s">
        <v>0</v>
      </c>
      <c r="E1588" s="2" t="s">
        <v>9791</v>
      </c>
      <c r="F1588" s="2" t="s">
        <v>9792</v>
      </c>
      <c r="G1588" s="32">
        <v>3117</v>
      </c>
      <c r="H1588" s="36">
        <v>3117</v>
      </c>
      <c r="I1588" s="37" t="s">
        <v>9822</v>
      </c>
      <c r="J1588" s="31" t="s">
        <v>9823</v>
      </c>
      <c r="K1588" s="2">
        <v>0</v>
      </c>
      <c r="L1588" s="2">
        <v>0</v>
      </c>
      <c r="M1588" s="31">
        <v>9.3800000000000008</v>
      </c>
      <c r="N1588" s="2">
        <v>1.2194</v>
      </c>
      <c r="O1588" s="2">
        <v>0</v>
      </c>
      <c r="P1588" s="2">
        <v>0</v>
      </c>
      <c r="Q1588" s="31">
        <v>10.599400000000001</v>
      </c>
      <c r="S1588" s="2" t="s">
        <v>1</v>
      </c>
      <c r="T1588" t="str">
        <f>IF(Tabla2[[#This Row],[SERIE ]]="22SD004C","BODEGA",IF(Tabla2[[#This Row],[SERIE ]]="21DS000T","CASA MATRIZ","SUCURSAL"))</f>
        <v>SUCURSAL</v>
      </c>
    </row>
    <row r="1589" spans="1:20" ht="15.75" hidden="1" thickBot="1" x14ac:dyDescent="0.3">
      <c r="A1589" s="33" t="s">
        <v>8270</v>
      </c>
      <c r="B1589" s="177" t="s">
        <v>10676</v>
      </c>
      <c r="C1589" s="2" t="s">
        <v>1</v>
      </c>
      <c r="D1589" s="2" t="s">
        <v>0</v>
      </c>
      <c r="E1589" s="2" t="s">
        <v>9791</v>
      </c>
      <c r="F1589" s="2" t="s">
        <v>9792</v>
      </c>
      <c r="G1589" s="32">
        <v>3116</v>
      </c>
      <c r="H1589" s="36">
        <v>3116</v>
      </c>
      <c r="I1589" s="37" t="s">
        <v>49</v>
      </c>
      <c r="J1589" s="31" t="s">
        <v>2228</v>
      </c>
      <c r="K1589" s="2">
        <v>0</v>
      </c>
      <c r="L1589" s="2">
        <v>0</v>
      </c>
      <c r="M1589" s="31">
        <v>350</v>
      </c>
      <c r="N1589" s="2">
        <v>45.5</v>
      </c>
      <c r="O1589" s="2">
        <v>0</v>
      </c>
      <c r="P1589" s="2">
        <v>0</v>
      </c>
      <c r="Q1589" s="31">
        <v>395.5</v>
      </c>
      <c r="S1589" s="2" t="s">
        <v>1</v>
      </c>
      <c r="T1589" t="str">
        <f>IF(Tabla2[[#This Row],[SERIE ]]="22SD004C","BODEGA",IF(Tabla2[[#This Row],[SERIE ]]="21DS000T","CASA MATRIZ","SUCURSAL"))</f>
        <v>SUCURSAL</v>
      </c>
    </row>
    <row r="1590" spans="1:20" ht="15.75" hidden="1" thickBot="1" x14ac:dyDescent="0.3">
      <c r="A1590" s="33" t="s">
        <v>8270</v>
      </c>
      <c r="B1590" s="177" t="s">
        <v>10676</v>
      </c>
      <c r="C1590" s="2" t="s">
        <v>1</v>
      </c>
      <c r="D1590" s="2" t="s">
        <v>0</v>
      </c>
      <c r="E1590" s="2" t="s">
        <v>9791</v>
      </c>
      <c r="F1590" s="2" t="s">
        <v>9792</v>
      </c>
      <c r="G1590" s="32">
        <v>3115</v>
      </c>
      <c r="H1590" s="36">
        <v>3115</v>
      </c>
      <c r="I1590" s="37" t="s">
        <v>49</v>
      </c>
      <c r="J1590" s="31" t="s">
        <v>2228</v>
      </c>
      <c r="K1590" s="2">
        <v>0</v>
      </c>
      <c r="L1590" s="2">
        <v>0</v>
      </c>
      <c r="M1590" s="31">
        <v>100</v>
      </c>
      <c r="N1590" s="2">
        <v>13</v>
      </c>
      <c r="O1590" s="2">
        <v>0</v>
      </c>
      <c r="P1590" s="2">
        <v>0</v>
      </c>
      <c r="Q1590" s="31">
        <v>113</v>
      </c>
      <c r="S1590" s="2" t="s">
        <v>1</v>
      </c>
      <c r="T1590" t="str">
        <f>IF(Tabla2[[#This Row],[SERIE ]]="22SD004C","BODEGA",IF(Tabla2[[#This Row],[SERIE ]]="21DS000T","CASA MATRIZ","SUCURSAL"))</f>
        <v>SUCURSAL</v>
      </c>
    </row>
    <row r="1591" spans="1:20" ht="15.75" hidden="1" thickBot="1" x14ac:dyDescent="0.3">
      <c r="A1591" s="33" t="s">
        <v>8270</v>
      </c>
      <c r="B1591" s="177" t="s">
        <v>10675</v>
      </c>
      <c r="C1591" s="2" t="s">
        <v>1</v>
      </c>
      <c r="D1591" s="2" t="s">
        <v>0</v>
      </c>
      <c r="E1591" s="2" t="s">
        <v>9791</v>
      </c>
      <c r="F1591" s="2" t="s">
        <v>9792</v>
      </c>
      <c r="G1591" s="32">
        <v>3114</v>
      </c>
      <c r="H1591" s="36">
        <v>3114</v>
      </c>
      <c r="I1591" s="37" t="s">
        <v>9961</v>
      </c>
      <c r="J1591" s="31" t="s">
        <v>9962</v>
      </c>
      <c r="K1591" s="2">
        <v>0</v>
      </c>
      <c r="L1591" s="2">
        <v>0</v>
      </c>
      <c r="M1591" s="31">
        <v>23.38</v>
      </c>
      <c r="N1591" s="2">
        <v>3.0394000000000001</v>
      </c>
      <c r="O1591" s="2">
        <v>0</v>
      </c>
      <c r="P1591" s="2">
        <v>0</v>
      </c>
      <c r="Q1591" s="31">
        <v>26.4194</v>
      </c>
      <c r="S1591" s="2" t="s">
        <v>1</v>
      </c>
      <c r="T1591" t="str">
        <f>IF(Tabla2[[#This Row],[SERIE ]]="22SD004C","BODEGA",IF(Tabla2[[#This Row],[SERIE ]]="21DS000T","CASA MATRIZ","SUCURSAL"))</f>
        <v>SUCURSAL</v>
      </c>
    </row>
    <row r="1592" spans="1:20" ht="15.75" hidden="1" thickBot="1" x14ac:dyDescent="0.3">
      <c r="A1592" s="33" t="s">
        <v>8270</v>
      </c>
      <c r="B1592" s="177" t="s">
        <v>10675</v>
      </c>
      <c r="C1592" s="2" t="s">
        <v>1</v>
      </c>
      <c r="D1592" s="2" t="s">
        <v>0</v>
      </c>
      <c r="E1592" s="2" t="s">
        <v>9791</v>
      </c>
      <c r="F1592" s="2" t="s">
        <v>9792</v>
      </c>
      <c r="G1592" s="32">
        <v>3113</v>
      </c>
      <c r="H1592" s="36">
        <v>3113</v>
      </c>
      <c r="I1592" s="37" t="s">
        <v>9891</v>
      </c>
      <c r="J1592" s="31" t="s">
        <v>9892</v>
      </c>
      <c r="K1592" s="2">
        <v>0</v>
      </c>
      <c r="L1592" s="2">
        <v>0</v>
      </c>
      <c r="M1592" s="31">
        <v>4.2</v>
      </c>
      <c r="N1592" s="2">
        <v>0.54600000000000004</v>
      </c>
      <c r="O1592" s="2">
        <v>0</v>
      </c>
      <c r="P1592" s="2">
        <v>0</v>
      </c>
      <c r="Q1592" s="31">
        <v>4.7460000000000004</v>
      </c>
      <c r="S1592" s="2" t="s">
        <v>1</v>
      </c>
      <c r="T1592" t="str">
        <f>IF(Tabla2[[#This Row],[SERIE ]]="22SD004C","BODEGA",IF(Tabla2[[#This Row],[SERIE ]]="21DS000T","CASA MATRIZ","SUCURSAL"))</f>
        <v>SUCURSAL</v>
      </c>
    </row>
    <row r="1593" spans="1:20" ht="15.75" hidden="1" thickBot="1" x14ac:dyDescent="0.3">
      <c r="A1593" s="33" t="s">
        <v>8270</v>
      </c>
      <c r="B1593" s="177" t="s">
        <v>10675</v>
      </c>
      <c r="C1593" s="2" t="s">
        <v>1</v>
      </c>
      <c r="D1593" s="2" t="s">
        <v>0</v>
      </c>
      <c r="E1593" s="2" t="s">
        <v>9791</v>
      </c>
      <c r="F1593" s="2" t="s">
        <v>9792</v>
      </c>
      <c r="G1593" s="32">
        <v>3112</v>
      </c>
      <c r="H1593" s="36">
        <v>3112</v>
      </c>
      <c r="I1593" s="37" t="s">
        <v>10099</v>
      </c>
      <c r="J1593" s="31" t="s">
        <v>10100</v>
      </c>
      <c r="K1593" s="2">
        <v>0</v>
      </c>
      <c r="L1593" s="2">
        <v>0</v>
      </c>
      <c r="M1593" s="31">
        <v>15.93</v>
      </c>
      <c r="N1593" s="2">
        <v>2.0709</v>
      </c>
      <c r="O1593" s="2">
        <v>0</v>
      </c>
      <c r="P1593" s="2">
        <v>0</v>
      </c>
      <c r="Q1593" s="31">
        <v>18.000900000000001</v>
      </c>
      <c r="S1593" s="2" t="s">
        <v>1</v>
      </c>
      <c r="T1593" t="str">
        <f>IF(Tabla2[[#This Row],[SERIE ]]="22SD004C","BODEGA",IF(Tabla2[[#This Row],[SERIE ]]="21DS000T","CASA MATRIZ","SUCURSAL"))</f>
        <v>SUCURSAL</v>
      </c>
    </row>
    <row r="1594" spans="1:20" ht="15.75" hidden="1" thickBot="1" x14ac:dyDescent="0.3">
      <c r="A1594" s="33" t="s">
        <v>8270</v>
      </c>
      <c r="B1594" s="177" t="s">
        <v>10675</v>
      </c>
      <c r="C1594" s="2" t="s">
        <v>1</v>
      </c>
      <c r="D1594" s="2" t="s">
        <v>0</v>
      </c>
      <c r="E1594" s="2" t="s">
        <v>9791</v>
      </c>
      <c r="F1594" s="2" t="s">
        <v>9792</v>
      </c>
      <c r="G1594" s="32">
        <v>3111</v>
      </c>
      <c r="H1594" s="36">
        <v>3111</v>
      </c>
      <c r="I1594" s="37" t="s">
        <v>10259</v>
      </c>
      <c r="J1594" s="31" t="s">
        <v>10260</v>
      </c>
      <c r="K1594" s="2">
        <v>0</v>
      </c>
      <c r="L1594" s="2">
        <v>0</v>
      </c>
      <c r="M1594" s="31">
        <v>4.42</v>
      </c>
      <c r="N1594" s="2">
        <v>0.5746</v>
      </c>
      <c r="O1594" s="2">
        <v>0</v>
      </c>
      <c r="P1594" s="2">
        <v>0</v>
      </c>
      <c r="Q1594" s="31">
        <v>4.9946000000000002</v>
      </c>
      <c r="S1594" s="2" t="s">
        <v>1</v>
      </c>
      <c r="T1594" t="str">
        <f>IF(Tabla2[[#This Row],[SERIE ]]="22SD004C","BODEGA",IF(Tabla2[[#This Row],[SERIE ]]="21DS000T","CASA MATRIZ","SUCURSAL"))</f>
        <v>SUCURSAL</v>
      </c>
    </row>
    <row r="1595" spans="1:20" ht="15.75" hidden="1" thickBot="1" x14ac:dyDescent="0.3">
      <c r="A1595" s="33" t="s">
        <v>8270</v>
      </c>
      <c r="B1595" s="177" t="s">
        <v>10675</v>
      </c>
      <c r="C1595" s="2" t="s">
        <v>1</v>
      </c>
      <c r="D1595" s="2" t="s">
        <v>0</v>
      </c>
      <c r="E1595" s="2" t="s">
        <v>9791</v>
      </c>
      <c r="F1595" s="2" t="s">
        <v>9792</v>
      </c>
      <c r="G1595" s="32">
        <v>3110</v>
      </c>
      <c r="H1595" s="36">
        <v>3110</v>
      </c>
      <c r="I1595" s="37" t="s">
        <v>9864</v>
      </c>
      <c r="J1595" s="31" t="s">
        <v>9865</v>
      </c>
      <c r="K1595" s="2">
        <v>0</v>
      </c>
      <c r="L1595" s="2">
        <v>0</v>
      </c>
      <c r="M1595" s="31">
        <v>20</v>
      </c>
      <c r="N1595" s="2">
        <v>2.6</v>
      </c>
      <c r="O1595" s="2">
        <v>0</v>
      </c>
      <c r="P1595" s="2">
        <v>0</v>
      </c>
      <c r="Q1595" s="31">
        <v>22.6</v>
      </c>
      <c r="S1595" s="2" t="s">
        <v>1</v>
      </c>
      <c r="T1595" t="str">
        <f>IF(Tabla2[[#This Row],[SERIE ]]="22SD004C","BODEGA",IF(Tabla2[[#This Row],[SERIE ]]="21DS000T","CASA MATRIZ","SUCURSAL"))</f>
        <v>SUCURSAL</v>
      </c>
    </row>
    <row r="1596" spans="1:20" ht="15.75" hidden="1" thickBot="1" x14ac:dyDescent="0.3">
      <c r="A1596" s="33" t="s">
        <v>8270</v>
      </c>
      <c r="B1596" s="177" t="s">
        <v>10674</v>
      </c>
      <c r="C1596" s="2" t="s">
        <v>1</v>
      </c>
      <c r="D1596" s="2" t="s">
        <v>0</v>
      </c>
      <c r="E1596" s="2" t="s">
        <v>9791</v>
      </c>
      <c r="F1596" s="2" t="s">
        <v>9792</v>
      </c>
      <c r="G1596" s="32">
        <v>3109</v>
      </c>
      <c r="H1596" s="36">
        <v>3109</v>
      </c>
      <c r="I1596" s="37" t="s">
        <v>48</v>
      </c>
      <c r="J1596" s="31" t="s">
        <v>1991</v>
      </c>
      <c r="K1596" s="2">
        <v>0</v>
      </c>
      <c r="L1596" s="2">
        <v>0</v>
      </c>
      <c r="M1596" s="31">
        <v>55.75</v>
      </c>
      <c r="N1596" s="2">
        <v>7.2475000000000005</v>
      </c>
      <c r="O1596" s="2">
        <v>0</v>
      </c>
      <c r="P1596" s="2">
        <v>0</v>
      </c>
      <c r="Q1596" s="31">
        <v>62.997500000000002</v>
      </c>
      <c r="S1596" s="2" t="s">
        <v>1</v>
      </c>
      <c r="T1596" t="str">
        <f>IF(Tabla2[[#This Row],[SERIE ]]="22SD004C","BODEGA",IF(Tabla2[[#This Row],[SERIE ]]="21DS000T","CASA MATRIZ","SUCURSAL"))</f>
        <v>SUCURSAL</v>
      </c>
    </row>
    <row r="1597" spans="1:20" ht="15.75" hidden="1" thickBot="1" x14ac:dyDescent="0.3">
      <c r="A1597" s="33" t="s">
        <v>8270</v>
      </c>
      <c r="B1597" s="177" t="s">
        <v>10674</v>
      </c>
      <c r="C1597" s="2" t="s">
        <v>1</v>
      </c>
      <c r="D1597" s="2" t="s">
        <v>0</v>
      </c>
      <c r="E1597" s="2" t="s">
        <v>9791</v>
      </c>
      <c r="F1597" s="2" t="s">
        <v>9792</v>
      </c>
      <c r="G1597" s="32">
        <v>3108</v>
      </c>
      <c r="H1597" s="36">
        <v>3108</v>
      </c>
      <c r="I1597" s="37" t="s">
        <v>5586</v>
      </c>
      <c r="J1597" s="31" t="s">
        <v>5587</v>
      </c>
      <c r="K1597" s="2">
        <v>0</v>
      </c>
      <c r="L1597" s="2">
        <v>0</v>
      </c>
      <c r="M1597" s="31">
        <v>175</v>
      </c>
      <c r="N1597" s="2">
        <v>22.75</v>
      </c>
      <c r="O1597" s="2">
        <v>0</v>
      </c>
      <c r="P1597" s="2">
        <v>0</v>
      </c>
      <c r="Q1597" s="31">
        <v>197.75</v>
      </c>
      <c r="S1597" s="2" t="s">
        <v>1</v>
      </c>
      <c r="T1597" t="str">
        <f>IF(Tabla2[[#This Row],[SERIE ]]="22SD004C","BODEGA",IF(Tabla2[[#This Row],[SERIE ]]="21DS000T","CASA MATRIZ","SUCURSAL"))</f>
        <v>SUCURSAL</v>
      </c>
    </row>
    <row r="1598" spans="1:20" ht="15.75" hidden="1" thickBot="1" x14ac:dyDescent="0.3">
      <c r="A1598" s="33" t="s">
        <v>8270</v>
      </c>
      <c r="B1598" s="177" t="s">
        <v>10674</v>
      </c>
      <c r="C1598" s="2" t="s">
        <v>1</v>
      </c>
      <c r="D1598" s="2" t="s">
        <v>0</v>
      </c>
      <c r="E1598" s="2" t="s">
        <v>9791</v>
      </c>
      <c r="F1598" s="2" t="s">
        <v>9792</v>
      </c>
      <c r="G1598" s="32">
        <v>3107</v>
      </c>
      <c r="H1598" s="36">
        <v>3107</v>
      </c>
      <c r="I1598" s="37" t="s">
        <v>48</v>
      </c>
      <c r="J1598" s="31" t="s">
        <v>1991</v>
      </c>
      <c r="K1598" s="2">
        <v>0</v>
      </c>
      <c r="L1598" s="2">
        <v>0</v>
      </c>
      <c r="M1598" s="31">
        <v>50</v>
      </c>
      <c r="N1598" s="2">
        <v>6.5</v>
      </c>
      <c r="O1598" s="2">
        <v>0</v>
      </c>
      <c r="P1598" s="2">
        <v>0</v>
      </c>
      <c r="Q1598" s="31">
        <v>56.5</v>
      </c>
      <c r="S1598" s="2" t="s">
        <v>1</v>
      </c>
      <c r="T1598" t="str">
        <f>IF(Tabla2[[#This Row],[SERIE ]]="22SD004C","BODEGA",IF(Tabla2[[#This Row],[SERIE ]]="21DS000T","CASA MATRIZ","SUCURSAL"))</f>
        <v>SUCURSAL</v>
      </c>
    </row>
    <row r="1599" spans="1:20" ht="15.75" hidden="1" thickBot="1" x14ac:dyDescent="0.3">
      <c r="A1599" s="33" t="s">
        <v>8270</v>
      </c>
      <c r="B1599" s="177" t="s">
        <v>10674</v>
      </c>
      <c r="C1599" s="2" t="s">
        <v>1</v>
      </c>
      <c r="D1599" s="2" t="s">
        <v>0</v>
      </c>
      <c r="E1599" s="2" t="s">
        <v>9791</v>
      </c>
      <c r="F1599" s="2" t="s">
        <v>9792</v>
      </c>
      <c r="G1599" s="32">
        <v>3106</v>
      </c>
      <c r="H1599" s="36">
        <v>3106</v>
      </c>
      <c r="I1599" s="37"/>
      <c r="J1599" s="31" t="s">
        <v>9817</v>
      </c>
      <c r="K1599" s="2">
        <v>0</v>
      </c>
      <c r="L1599" s="2">
        <v>0</v>
      </c>
      <c r="M1599" s="31">
        <v>6.19</v>
      </c>
      <c r="N1599" s="2">
        <v>0.80470000000000008</v>
      </c>
      <c r="O1599" s="2">
        <v>0</v>
      </c>
      <c r="P1599" s="2">
        <v>0</v>
      </c>
      <c r="Q1599" s="31">
        <v>6.9947000000000008</v>
      </c>
      <c r="R1599" s="2" t="s">
        <v>9816</v>
      </c>
      <c r="S1599" s="2" t="s">
        <v>1</v>
      </c>
      <c r="T1599" t="str">
        <f>IF(Tabla2[[#This Row],[SERIE ]]="22SD004C","BODEGA",IF(Tabla2[[#This Row],[SERIE ]]="21DS000T","CASA MATRIZ","SUCURSAL"))</f>
        <v>SUCURSAL</v>
      </c>
    </row>
    <row r="1600" spans="1:20" ht="15.75" hidden="1" thickBot="1" x14ac:dyDescent="0.3">
      <c r="A1600" s="33" t="s">
        <v>8270</v>
      </c>
      <c r="B1600" s="177" t="s">
        <v>10674</v>
      </c>
      <c r="C1600" s="2" t="s">
        <v>1</v>
      </c>
      <c r="D1600" s="2" t="s">
        <v>0</v>
      </c>
      <c r="E1600" s="2" t="s">
        <v>9791</v>
      </c>
      <c r="F1600" s="2" t="s">
        <v>9792</v>
      </c>
      <c r="G1600" s="32">
        <v>3105</v>
      </c>
      <c r="H1600" s="36">
        <v>3105</v>
      </c>
      <c r="I1600" s="37" t="s">
        <v>48</v>
      </c>
      <c r="J1600" s="31" t="s">
        <v>1991</v>
      </c>
      <c r="K1600" s="2">
        <v>0</v>
      </c>
      <c r="L1600" s="2">
        <v>0</v>
      </c>
      <c r="M1600" s="31">
        <v>160</v>
      </c>
      <c r="N1600" s="2">
        <v>20.8</v>
      </c>
      <c r="O1600" s="2">
        <v>0</v>
      </c>
      <c r="P1600" s="2">
        <v>0</v>
      </c>
      <c r="Q1600" s="31">
        <v>180.8</v>
      </c>
      <c r="S1600" s="2" t="s">
        <v>1</v>
      </c>
      <c r="T1600" t="str">
        <f>IF(Tabla2[[#This Row],[SERIE ]]="22SD004C","BODEGA",IF(Tabla2[[#This Row],[SERIE ]]="21DS000T","CASA MATRIZ","SUCURSAL"))</f>
        <v>SUCURSAL</v>
      </c>
    </row>
    <row r="1601" spans="1:20" ht="15.75" hidden="1" thickBot="1" x14ac:dyDescent="0.3">
      <c r="A1601" s="33" t="s">
        <v>8270</v>
      </c>
      <c r="B1601" s="177" t="s">
        <v>10674</v>
      </c>
      <c r="C1601" s="2" t="s">
        <v>1</v>
      </c>
      <c r="D1601" s="2" t="s">
        <v>0</v>
      </c>
      <c r="E1601" s="2" t="s">
        <v>9791</v>
      </c>
      <c r="F1601" s="2" t="s">
        <v>9792</v>
      </c>
      <c r="G1601" s="32">
        <v>3104</v>
      </c>
      <c r="H1601" s="36">
        <v>3104</v>
      </c>
      <c r="I1601" s="37" t="s">
        <v>48</v>
      </c>
      <c r="J1601" s="31" t="s">
        <v>1991</v>
      </c>
      <c r="K1601" s="2">
        <v>0</v>
      </c>
      <c r="L1601" s="2">
        <v>0</v>
      </c>
      <c r="M1601" s="31">
        <v>70</v>
      </c>
      <c r="N1601" s="2">
        <v>9.1</v>
      </c>
      <c r="O1601" s="2">
        <v>0</v>
      </c>
      <c r="P1601" s="2">
        <v>0</v>
      </c>
      <c r="Q1601" s="31">
        <v>79.099999999999994</v>
      </c>
      <c r="S1601" s="2" t="s">
        <v>1</v>
      </c>
      <c r="T1601" t="str">
        <f>IF(Tabla2[[#This Row],[SERIE ]]="22SD004C","BODEGA",IF(Tabla2[[#This Row],[SERIE ]]="21DS000T","CASA MATRIZ","SUCURSAL"))</f>
        <v>SUCURSAL</v>
      </c>
    </row>
    <row r="1602" spans="1:20" ht="15.75" hidden="1" thickBot="1" x14ac:dyDescent="0.3">
      <c r="A1602" s="33" t="s">
        <v>8270</v>
      </c>
      <c r="B1602" s="177" t="s">
        <v>10674</v>
      </c>
      <c r="C1602" s="2" t="s">
        <v>1</v>
      </c>
      <c r="D1602" s="2" t="s">
        <v>0</v>
      </c>
      <c r="E1602" s="2" t="s">
        <v>9791</v>
      </c>
      <c r="F1602" s="2" t="s">
        <v>9792</v>
      </c>
      <c r="G1602" s="32">
        <v>3103</v>
      </c>
      <c r="H1602" s="36">
        <v>3103</v>
      </c>
      <c r="I1602" s="37" t="s">
        <v>48</v>
      </c>
      <c r="J1602" s="31" t="s">
        <v>1991</v>
      </c>
      <c r="K1602" s="2">
        <v>0</v>
      </c>
      <c r="L1602" s="2">
        <v>0</v>
      </c>
      <c r="M1602" s="31">
        <v>100</v>
      </c>
      <c r="N1602" s="2">
        <v>13</v>
      </c>
      <c r="O1602" s="2">
        <v>0</v>
      </c>
      <c r="P1602" s="2">
        <v>0</v>
      </c>
      <c r="Q1602" s="31">
        <v>113</v>
      </c>
      <c r="S1602" s="2" t="s">
        <v>1</v>
      </c>
      <c r="T1602" t="str">
        <f>IF(Tabla2[[#This Row],[SERIE ]]="22SD004C","BODEGA",IF(Tabla2[[#This Row],[SERIE ]]="21DS000T","CASA MATRIZ","SUCURSAL"))</f>
        <v>SUCURSAL</v>
      </c>
    </row>
    <row r="1603" spans="1:20" ht="15.75" hidden="1" thickBot="1" x14ac:dyDescent="0.3">
      <c r="A1603" s="33" t="s">
        <v>8270</v>
      </c>
      <c r="B1603" s="177" t="s">
        <v>10674</v>
      </c>
      <c r="C1603" s="2" t="s">
        <v>1</v>
      </c>
      <c r="D1603" s="2" t="s">
        <v>0</v>
      </c>
      <c r="E1603" s="2" t="s">
        <v>9791</v>
      </c>
      <c r="F1603" s="2" t="s">
        <v>9792</v>
      </c>
      <c r="G1603" s="32">
        <v>3102</v>
      </c>
      <c r="H1603" s="36">
        <v>3102</v>
      </c>
      <c r="I1603" s="37" t="s">
        <v>7473</v>
      </c>
      <c r="J1603" s="31" t="s">
        <v>7472</v>
      </c>
      <c r="K1603" s="2">
        <v>0</v>
      </c>
      <c r="L1603" s="2">
        <v>0</v>
      </c>
      <c r="M1603" s="31">
        <v>0</v>
      </c>
      <c r="N1603" s="2">
        <v>0</v>
      </c>
      <c r="O1603" s="2">
        <v>0</v>
      </c>
      <c r="P1603" s="2">
        <v>0</v>
      </c>
      <c r="Q1603" s="31">
        <v>0</v>
      </c>
      <c r="S1603" s="2" t="s">
        <v>1</v>
      </c>
      <c r="T1603" t="str">
        <f>IF(Tabla2[[#This Row],[SERIE ]]="22SD004C","BODEGA",IF(Tabla2[[#This Row],[SERIE ]]="21DS000T","CASA MATRIZ","SUCURSAL"))</f>
        <v>SUCURSAL</v>
      </c>
    </row>
    <row r="1604" spans="1:20" ht="15.75" hidden="1" thickBot="1" x14ac:dyDescent="0.3">
      <c r="A1604" s="33" t="s">
        <v>8270</v>
      </c>
      <c r="B1604" s="177" t="s">
        <v>10674</v>
      </c>
      <c r="C1604" s="2" t="s">
        <v>1</v>
      </c>
      <c r="D1604" s="2" t="s">
        <v>0</v>
      </c>
      <c r="E1604" s="2" t="s">
        <v>9791</v>
      </c>
      <c r="F1604" s="2" t="s">
        <v>9792</v>
      </c>
      <c r="G1604" s="32">
        <v>3101</v>
      </c>
      <c r="H1604" s="36">
        <v>3101</v>
      </c>
      <c r="I1604" s="37" t="s">
        <v>48</v>
      </c>
      <c r="J1604" s="31" t="s">
        <v>1991</v>
      </c>
      <c r="K1604" s="2">
        <v>0</v>
      </c>
      <c r="L1604" s="2">
        <v>0</v>
      </c>
      <c r="M1604" s="31">
        <v>64.16</v>
      </c>
      <c r="N1604" s="2">
        <v>8.3407999999999998</v>
      </c>
      <c r="O1604" s="2">
        <v>0</v>
      </c>
      <c r="P1604" s="2">
        <v>0</v>
      </c>
      <c r="Q1604" s="31">
        <v>72.500799999999998</v>
      </c>
      <c r="S1604" s="2" t="s">
        <v>1</v>
      </c>
      <c r="T1604" t="str">
        <f>IF(Tabla2[[#This Row],[SERIE ]]="22SD004C","BODEGA",IF(Tabla2[[#This Row],[SERIE ]]="21DS000T","CASA MATRIZ","SUCURSAL"))</f>
        <v>SUCURSAL</v>
      </c>
    </row>
    <row r="1605" spans="1:20" ht="15.75" hidden="1" thickBot="1" x14ac:dyDescent="0.3">
      <c r="A1605" s="33" t="s">
        <v>8270</v>
      </c>
      <c r="B1605" s="177" t="s">
        <v>10674</v>
      </c>
      <c r="C1605" s="2" t="s">
        <v>1</v>
      </c>
      <c r="D1605" s="2" t="s">
        <v>0</v>
      </c>
      <c r="E1605" s="2" t="s">
        <v>9791</v>
      </c>
      <c r="F1605" s="2" t="s">
        <v>9792</v>
      </c>
      <c r="G1605" s="32">
        <v>3100</v>
      </c>
      <c r="H1605" s="36">
        <v>3100</v>
      </c>
      <c r="I1605" s="37" t="s">
        <v>48</v>
      </c>
      <c r="J1605" s="31" t="s">
        <v>1991</v>
      </c>
      <c r="K1605" s="2">
        <v>0</v>
      </c>
      <c r="L1605" s="2">
        <v>0</v>
      </c>
      <c r="M1605" s="31">
        <v>40</v>
      </c>
      <c r="N1605" s="2">
        <v>5.2</v>
      </c>
      <c r="O1605" s="2">
        <v>0</v>
      </c>
      <c r="P1605" s="2">
        <v>0</v>
      </c>
      <c r="Q1605" s="31">
        <v>45.2</v>
      </c>
      <c r="S1605" s="2" t="s">
        <v>1</v>
      </c>
      <c r="T1605" t="str">
        <f>IF(Tabla2[[#This Row],[SERIE ]]="22SD004C","BODEGA",IF(Tabla2[[#This Row],[SERIE ]]="21DS000T","CASA MATRIZ","SUCURSAL"))</f>
        <v>SUCURSAL</v>
      </c>
    </row>
    <row r="1606" spans="1:20" ht="15.75" hidden="1" thickBot="1" x14ac:dyDescent="0.3">
      <c r="A1606" s="33" t="s">
        <v>8270</v>
      </c>
      <c r="B1606" s="177" t="s">
        <v>10674</v>
      </c>
      <c r="C1606" s="2" t="s">
        <v>1</v>
      </c>
      <c r="D1606" s="2" t="s">
        <v>0</v>
      </c>
      <c r="E1606" s="2" t="s">
        <v>9791</v>
      </c>
      <c r="F1606" s="2" t="s">
        <v>9792</v>
      </c>
      <c r="G1606" s="32">
        <v>3099</v>
      </c>
      <c r="H1606" s="36">
        <v>3099</v>
      </c>
      <c r="I1606" s="37" t="s">
        <v>48</v>
      </c>
      <c r="J1606" s="31" t="s">
        <v>1991</v>
      </c>
      <c r="K1606" s="2">
        <v>0</v>
      </c>
      <c r="L1606" s="2">
        <v>0</v>
      </c>
      <c r="M1606" s="31">
        <v>19.12</v>
      </c>
      <c r="N1606" s="2">
        <v>2.4856000000000003</v>
      </c>
      <c r="O1606" s="2">
        <v>0</v>
      </c>
      <c r="P1606" s="2">
        <v>0</v>
      </c>
      <c r="Q1606" s="31">
        <v>21.605600000000003</v>
      </c>
      <c r="S1606" s="2" t="s">
        <v>1</v>
      </c>
      <c r="T1606" t="str">
        <f>IF(Tabla2[[#This Row],[SERIE ]]="22SD004C","BODEGA",IF(Tabla2[[#This Row],[SERIE ]]="21DS000T","CASA MATRIZ","SUCURSAL"))</f>
        <v>SUCURSAL</v>
      </c>
    </row>
    <row r="1607" spans="1:20" ht="15.75" hidden="1" thickBot="1" x14ac:dyDescent="0.3">
      <c r="A1607" s="33" t="s">
        <v>8270</v>
      </c>
      <c r="B1607" s="177" t="s">
        <v>10674</v>
      </c>
      <c r="C1607" s="2" t="s">
        <v>1</v>
      </c>
      <c r="D1607" s="2" t="s">
        <v>0</v>
      </c>
      <c r="E1607" s="2" t="s">
        <v>9791</v>
      </c>
      <c r="F1607" s="2" t="s">
        <v>9792</v>
      </c>
      <c r="G1607" s="32">
        <v>3098</v>
      </c>
      <c r="H1607" s="36">
        <v>3098</v>
      </c>
      <c r="I1607" s="37" t="s">
        <v>10062</v>
      </c>
      <c r="J1607" s="31" t="s">
        <v>10063</v>
      </c>
      <c r="K1607" s="2">
        <v>0</v>
      </c>
      <c r="L1607" s="2">
        <v>0</v>
      </c>
      <c r="M1607" s="31">
        <v>50</v>
      </c>
      <c r="N1607" s="2">
        <v>6.5</v>
      </c>
      <c r="O1607" s="2">
        <v>0</v>
      </c>
      <c r="P1607" s="2">
        <v>0</v>
      </c>
      <c r="Q1607" s="31">
        <v>56.5</v>
      </c>
      <c r="S1607" s="2" t="s">
        <v>1</v>
      </c>
      <c r="T1607" t="str">
        <f>IF(Tabla2[[#This Row],[SERIE ]]="22SD004C","BODEGA",IF(Tabla2[[#This Row],[SERIE ]]="21DS000T","CASA MATRIZ","SUCURSAL"))</f>
        <v>SUCURSAL</v>
      </c>
    </row>
    <row r="1608" spans="1:20" ht="15.75" hidden="1" thickBot="1" x14ac:dyDescent="0.3">
      <c r="A1608" s="33" t="s">
        <v>8270</v>
      </c>
      <c r="B1608" s="177" t="s">
        <v>10674</v>
      </c>
      <c r="C1608" s="2" t="s">
        <v>1</v>
      </c>
      <c r="D1608" s="2" t="s">
        <v>0</v>
      </c>
      <c r="E1608" s="2" t="s">
        <v>9791</v>
      </c>
      <c r="F1608" s="2" t="s">
        <v>9792</v>
      </c>
      <c r="G1608" s="32">
        <v>3097</v>
      </c>
      <c r="H1608" s="36">
        <v>3097</v>
      </c>
      <c r="I1608" s="37" t="s">
        <v>7473</v>
      </c>
      <c r="J1608" s="31" t="s">
        <v>7472</v>
      </c>
      <c r="K1608" s="2">
        <v>0</v>
      </c>
      <c r="L1608" s="2">
        <v>0</v>
      </c>
      <c r="M1608" s="31">
        <v>0</v>
      </c>
      <c r="N1608" s="2">
        <v>0</v>
      </c>
      <c r="O1608" s="2">
        <v>0</v>
      </c>
      <c r="P1608" s="2">
        <v>0</v>
      </c>
      <c r="Q1608" s="31">
        <v>0</v>
      </c>
      <c r="S1608" s="2" t="s">
        <v>1</v>
      </c>
      <c r="T1608" t="str">
        <f>IF(Tabla2[[#This Row],[SERIE ]]="22SD004C","BODEGA",IF(Tabla2[[#This Row],[SERIE ]]="21DS000T","CASA MATRIZ","SUCURSAL"))</f>
        <v>SUCURSAL</v>
      </c>
    </row>
    <row r="1609" spans="1:20" ht="15.75" hidden="1" thickBot="1" x14ac:dyDescent="0.3">
      <c r="A1609" s="33" t="s">
        <v>8270</v>
      </c>
      <c r="B1609" s="177" t="s">
        <v>10674</v>
      </c>
      <c r="C1609" s="2" t="s">
        <v>1</v>
      </c>
      <c r="D1609" s="2" t="s">
        <v>0</v>
      </c>
      <c r="E1609" s="2" t="s">
        <v>9791</v>
      </c>
      <c r="F1609" s="2" t="s">
        <v>9792</v>
      </c>
      <c r="G1609" s="32">
        <v>3096</v>
      </c>
      <c r="H1609" s="36">
        <v>3096</v>
      </c>
      <c r="I1609" s="37" t="s">
        <v>10259</v>
      </c>
      <c r="J1609" s="31" t="s">
        <v>10260</v>
      </c>
      <c r="K1609" s="2">
        <v>0</v>
      </c>
      <c r="L1609" s="2">
        <v>0</v>
      </c>
      <c r="M1609" s="31">
        <v>15.93</v>
      </c>
      <c r="N1609" s="2">
        <v>2.0709</v>
      </c>
      <c r="O1609" s="2">
        <v>0</v>
      </c>
      <c r="P1609" s="2">
        <v>0</v>
      </c>
      <c r="Q1609" s="31">
        <v>18.000900000000001</v>
      </c>
      <c r="S1609" s="2" t="s">
        <v>1</v>
      </c>
      <c r="T1609" t="str">
        <f>IF(Tabla2[[#This Row],[SERIE ]]="22SD004C","BODEGA",IF(Tabla2[[#This Row],[SERIE ]]="21DS000T","CASA MATRIZ","SUCURSAL"))</f>
        <v>SUCURSAL</v>
      </c>
    </row>
    <row r="1610" spans="1:20" ht="15.75" hidden="1" thickBot="1" x14ac:dyDescent="0.3">
      <c r="A1610" s="33" t="s">
        <v>8270</v>
      </c>
      <c r="B1610" s="177" t="s">
        <v>10674</v>
      </c>
      <c r="C1610" s="2" t="s">
        <v>1</v>
      </c>
      <c r="D1610" s="2" t="s">
        <v>0</v>
      </c>
      <c r="E1610" s="2" t="s">
        <v>9791</v>
      </c>
      <c r="F1610" s="2" t="s">
        <v>9792</v>
      </c>
      <c r="G1610" s="32">
        <v>3095</v>
      </c>
      <c r="H1610" s="36">
        <v>3095</v>
      </c>
      <c r="I1610" s="37" t="s">
        <v>9891</v>
      </c>
      <c r="J1610" s="31" t="s">
        <v>9892</v>
      </c>
      <c r="K1610" s="2">
        <v>0</v>
      </c>
      <c r="L1610" s="2">
        <v>0</v>
      </c>
      <c r="M1610" s="31">
        <v>95</v>
      </c>
      <c r="N1610" s="2">
        <v>12.35</v>
      </c>
      <c r="O1610" s="2">
        <v>0</v>
      </c>
      <c r="P1610" s="2">
        <v>0</v>
      </c>
      <c r="Q1610" s="31">
        <v>107.35</v>
      </c>
      <c r="S1610" s="2" t="s">
        <v>1</v>
      </c>
      <c r="T1610" t="str">
        <f>IF(Tabla2[[#This Row],[SERIE ]]="22SD004C","BODEGA",IF(Tabla2[[#This Row],[SERIE ]]="21DS000T","CASA MATRIZ","SUCURSAL"))</f>
        <v>SUCURSAL</v>
      </c>
    </row>
    <row r="1611" spans="1:20" ht="15.75" hidden="1" thickBot="1" x14ac:dyDescent="0.3">
      <c r="A1611" s="33" t="s">
        <v>8270</v>
      </c>
      <c r="B1611" s="177" t="s">
        <v>10674</v>
      </c>
      <c r="C1611" s="2" t="s">
        <v>1</v>
      </c>
      <c r="D1611" s="2" t="s">
        <v>0</v>
      </c>
      <c r="E1611" s="2" t="s">
        <v>9791</v>
      </c>
      <c r="F1611" s="2" t="s">
        <v>9792</v>
      </c>
      <c r="G1611" s="32">
        <v>3094</v>
      </c>
      <c r="H1611" s="36">
        <v>3094</v>
      </c>
      <c r="I1611" s="37" t="s">
        <v>9891</v>
      </c>
      <c r="J1611" s="31" t="s">
        <v>9892</v>
      </c>
      <c r="K1611" s="2">
        <v>0</v>
      </c>
      <c r="L1611" s="2">
        <v>0</v>
      </c>
      <c r="M1611" s="31">
        <v>10.31</v>
      </c>
      <c r="N1611" s="2">
        <v>1.3403</v>
      </c>
      <c r="O1611" s="2">
        <v>0</v>
      </c>
      <c r="P1611" s="2">
        <v>0</v>
      </c>
      <c r="Q1611" s="31">
        <v>11.650300000000001</v>
      </c>
      <c r="S1611" s="2" t="s">
        <v>1</v>
      </c>
      <c r="T1611" t="str">
        <f>IF(Tabla2[[#This Row],[SERIE ]]="22SD004C","BODEGA",IF(Tabla2[[#This Row],[SERIE ]]="21DS000T","CASA MATRIZ","SUCURSAL"))</f>
        <v>SUCURSAL</v>
      </c>
    </row>
    <row r="1612" spans="1:20" ht="15.75" hidden="1" thickBot="1" x14ac:dyDescent="0.3">
      <c r="A1612" s="33" t="s">
        <v>8270</v>
      </c>
      <c r="B1612" s="177" t="s">
        <v>10674</v>
      </c>
      <c r="C1612" s="2" t="s">
        <v>1</v>
      </c>
      <c r="D1612" s="2" t="s">
        <v>0</v>
      </c>
      <c r="E1612" s="2" t="s">
        <v>9791</v>
      </c>
      <c r="F1612" s="2" t="s">
        <v>9792</v>
      </c>
      <c r="G1612" s="32">
        <v>3093</v>
      </c>
      <c r="H1612" s="36">
        <v>3093</v>
      </c>
      <c r="I1612" s="37" t="s">
        <v>6776</v>
      </c>
      <c r="J1612" s="31" t="s">
        <v>6777</v>
      </c>
      <c r="K1612" s="2">
        <v>0</v>
      </c>
      <c r="L1612" s="2">
        <v>0</v>
      </c>
      <c r="M1612" s="31">
        <v>34.64</v>
      </c>
      <c r="N1612" s="2">
        <v>4.5032000000000005</v>
      </c>
      <c r="O1612" s="2">
        <v>0</v>
      </c>
      <c r="P1612" s="2">
        <v>0</v>
      </c>
      <c r="Q1612" s="31">
        <v>39.1432</v>
      </c>
      <c r="S1612" s="2" t="s">
        <v>1</v>
      </c>
      <c r="T1612" t="str">
        <f>IF(Tabla2[[#This Row],[SERIE ]]="22SD004C","BODEGA",IF(Tabla2[[#This Row],[SERIE ]]="21DS000T","CASA MATRIZ","SUCURSAL"))</f>
        <v>SUCURSAL</v>
      </c>
    </row>
    <row r="1613" spans="1:20" ht="15.75" hidden="1" thickBot="1" x14ac:dyDescent="0.3">
      <c r="A1613" s="33" t="s">
        <v>8270</v>
      </c>
      <c r="B1613" s="177" t="s">
        <v>10674</v>
      </c>
      <c r="C1613" s="2" t="s">
        <v>1</v>
      </c>
      <c r="D1613" s="2" t="s">
        <v>0</v>
      </c>
      <c r="E1613" s="2" t="s">
        <v>9791</v>
      </c>
      <c r="F1613" s="2" t="s">
        <v>9792</v>
      </c>
      <c r="G1613" s="32">
        <v>3092</v>
      </c>
      <c r="H1613" s="36">
        <v>3092</v>
      </c>
      <c r="I1613" s="37" t="s">
        <v>9961</v>
      </c>
      <c r="J1613" s="31" t="s">
        <v>9962</v>
      </c>
      <c r="K1613" s="2">
        <v>0</v>
      </c>
      <c r="L1613" s="2">
        <v>0</v>
      </c>
      <c r="M1613" s="31">
        <v>30.44</v>
      </c>
      <c r="N1613" s="2">
        <v>3.9572000000000003</v>
      </c>
      <c r="O1613" s="2">
        <v>0</v>
      </c>
      <c r="P1613" s="2">
        <v>0</v>
      </c>
      <c r="Q1613" s="31">
        <v>34.397199999999998</v>
      </c>
      <c r="S1613" s="2" t="s">
        <v>1</v>
      </c>
      <c r="T1613" t="str">
        <f>IF(Tabla2[[#This Row],[SERIE ]]="22SD004C","BODEGA",IF(Tabla2[[#This Row],[SERIE ]]="21DS000T","CASA MATRIZ","SUCURSAL"))</f>
        <v>SUCURSAL</v>
      </c>
    </row>
    <row r="1614" spans="1:20" ht="15.75" hidden="1" thickBot="1" x14ac:dyDescent="0.3">
      <c r="A1614" s="33" t="s">
        <v>8270</v>
      </c>
      <c r="B1614" s="177" t="s">
        <v>10674</v>
      </c>
      <c r="C1614" s="2" t="s">
        <v>1</v>
      </c>
      <c r="D1614" s="2" t="s">
        <v>0</v>
      </c>
      <c r="E1614" s="2" t="s">
        <v>9791</v>
      </c>
      <c r="F1614" s="2" t="s">
        <v>9792</v>
      </c>
      <c r="G1614" s="32">
        <v>3091</v>
      </c>
      <c r="H1614" s="36">
        <v>3091</v>
      </c>
      <c r="I1614" s="37" t="s">
        <v>6640</v>
      </c>
      <c r="J1614" s="31" t="s">
        <v>6641</v>
      </c>
      <c r="K1614" s="2">
        <v>0</v>
      </c>
      <c r="L1614" s="2">
        <v>0</v>
      </c>
      <c r="M1614" s="31">
        <v>36</v>
      </c>
      <c r="N1614" s="2">
        <v>4.68</v>
      </c>
      <c r="O1614" s="2">
        <v>0</v>
      </c>
      <c r="P1614" s="2">
        <v>0</v>
      </c>
      <c r="Q1614" s="31">
        <v>40.68</v>
      </c>
      <c r="S1614" s="2" t="s">
        <v>1</v>
      </c>
      <c r="T1614" t="str">
        <f>IF(Tabla2[[#This Row],[SERIE ]]="22SD004C","BODEGA",IF(Tabla2[[#This Row],[SERIE ]]="21DS000T","CASA MATRIZ","SUCURSAL"))</f>
        <v>SUCURSAL</v>
      </c>
    </row>
    <row r="1615" spans="1:20" ht="15.75" hidden="1" thickBot="1" x14ac:dyDescent="0.3">
      <c r="A1615" s="33" t="s">
        <v>8270</v>
      </c>
      <c r="B1615" s="177" t="s">
        <v>10674</v>
      </c>
      <c r="C1615" s="2" t="s">
        <v>1</v>
      </c>
      <c r="D1615" s="2" t="s">
        <v>0</v>
      </c>
      <c r="E1615" s="2" t="s">
        <v>9791</v>
      </c>
      <c r="F1615" s="2" t="s">
        <v>9792</v>
      </c>
      <c r="G1615" s="32">
        <v>3090</v>
      </c>
      <c r="H1615" s="36">
        <v>3090</v>
      </c>
      <c r="I1615" s="37" t="s">
        <v>10263</v>
      </c>
      <c r="J1615" s="31" t="s">
        <v>10264</v>
      </c>
      <c r="K1615" s="2">
        <v>0</v>
      </c>
      <c r="L1615" s="2">
        <v>0</v>
      </c>
      <c r="M1615" s="31">
        <v>20</v>
      </c>
      <c r="N1615" s="2">
        <v>2.6</v>
      </c>
      <c r="O1615" s="2">
        <v>0</v>
      </c>
      <c r="P1615" s="2">
        <v>0</v>
      </c>
      <c r="Q1615" s="31">
        <v>22.6</v>
      </c>
      <c r="S1615" s="2" t="s">
        <v>1</v>
      </c>
      <c r="T1615" t="str">
        <f>IF(Tabla2[[#This Row],[SERIE ]]="22SD004C","BODEGA",IF(Tabla2[[#This Row],[SERIE ]]="21DS000T","CASA MATRIZ","SUCURSAL"))</f>
        <v>SUCURSAL</v>
      </c>
    </row>
    <row r="1616" spans="1:20" ht="15.75" hidden="1" thickBot="1" x14ac:dyDescent="0.3">
      <c r="A1616" s="33" t="s">
        <v>8270</v>
      </c>
      <c r="B1616" s="177" t="s">
        <v>10674</v>
      </c>
      <c r="C1616" s="2" t="s">
        <v>1</v>
      </c>
      <c r="D1616" s="2" t="s">
        <v>0</v>
      </c>
      <c r="E1616" s="2" t="s">
        <v>9791</v>
      </c>
      <c r="F1616" s="2" t="s">
        <v>9792</v>
      </c>
      <c r="G1616" s="32">
        <v>3089</v>
      </c>
      <c r="H1616" s="36">
        <v>3089</v>
      </c>
      <c r="I1616" s="37" t="s">
        <v>7473</v>
      </c>
      <c r="J1616" s="31" t="s">
        <v>7472</v>
      </c>
      <c r="K1616" s="2">
        <v>0</v>
      </c>
      <c r="L1616" s="2">
        <v>0</v>
      </c>
      <c r="M1616" s="31">
        <v>0</v>
      </c>
      <c r="N1616" s="2">
        <v>0</v>
      </c>
      <c r="O1616" s="2">
        <v>0</v>
      </c>
      <c r="P1616" s="2">
        <v>0</v>
      </c>
      <c r="Q1616" s="31">
        <v>0</v>
      </c>
      <c r="S1616" s="2" t="s">
        <v>1</v>
      </c>
      <c r="T1616" t="str">
        <f>IF(Tabla2[[#This Row],[SERIE ]]="22SD004C","BODEGA",IF(Tabla2[[#This Row],[SERIE ]]="21DS000T","CASA MATRIZ","SUCURSAL"))</f>
        <v>SUCURSAL</v>
      </c>
    </row>
    <row r="1617" spans="1:20" ht="15.75" hidden="1" thickBot="1" x14ac:dyDescent="0.3">
      <c r="A1617" s="33" t="s">
        <v>8270</v>
      </c>
      <c r="B1617" s="177" t="s">
        <v>10673</v>
      </c>
      <c r="C1617" s="2" t="s">
        <v>1</v>
      </c>
      <c r="D1617" s="2" t="s">
        <v>0</v>
      </c>
      <c r="E1617" s="2" t="s">
        <v>9791</v>
      </c>
      <c r="F1617" s="2" t="s">
        <v>9792</v>
      </c>
      <c r="G1617" s="32">
        <v>3088</v>
      </c>
      <c r="H1617" s="36">
        <v>3088</v>
      </c>
      <c r="I1617" s="37" t="s">
        <v>9868</v>
      </c>
      <c r="J1617" s="31" t="s">
        <v>9826</v>
      </c>
      <c r="K1617" s="2">
        <v>0</v>
      </c>
      <c r="L1617" s="2">
        <v>0</v>
      </c>
      <c r="M1617" s="31">
        <v>84.96</v>
      </c>
      <c r="N1617" s="2">
        <v>11.0448</v>
      </c>
      <c r="O1617" s="2">
        <v>0</v>
      </c>
      <c r="P1617" s="2">
        <v>0</v>
      </c>
      <c r="Q1617" s="31">
        <v>96.004799999999989</v>
      </c>
      <c r="S1617" s="2" t="s">
        <v>1</v>
      </c>
      <c r="T1617" t="str">
        <f>IF(Tabla2[[#This Row],[SERIE ]]="22SD004C","BODEGA",IF(Tabla2[[#This Row],[SERIE ]]="21DS000T","CASA MATRIZ","SUCURSAL"))</f>
        <v>SUCURSAL</v>
      </c>
    </row>
    <row r="1618" spans="1:20" ht="15.75" hidden="1" thickBot="1" x14ac:dyDescent="0.3">
      <c r="A1618" s="33" t="s">
        <v>8270</v>
      </c>
      <c r="B1618" s="177" t="s">
        <v>10673</v>
      </c>
      <c r="C1618" s="2" t="s">
        <v>1</v>
      </c>
      <c r="D1618" s="2" t="s">
        <v>0</v>
      </c>
      <c r="E1618" s="2" t="s">
        <v>9791</v>
      </c>
      <c r="F1618" s="2" t="s">
        <v>9792</v>
      </c>
      <c r="G1618" s="32">
        <v>3087</v>
      </c>
      <c r="H1618" s="36">
        <v>3087</v>
      </c>
      <c r="I1618" s="37" t="s">
        <v>6816</v>
      </c>
      <c r="J1618" s="31" t="s">
        <v>6817</v>
      </c>
      <c r="K1618" s="2">
        <v>0</v>
      </c>
      <c r="L1618" s="2">
        <v>0</v>
      </c>
      <c r="M1618" s="31">
        <v>21.06</v>
      </c>
      <c r="N1618" s="2">
        <v>2.7378</v>
      </c>
      <c r="O1618" s="2">
        <v>0</v>
      </c>
      <c r="P1618" s="2">
        <v>0</v>
      </c>
      <c r="Q1618" s="31">
        <v>23.797799999999999</v>
      </c>
      <c r="S1618" s="2" t="s">
        <v>1</v>
      </c>
      <c r="T1618" t="str">
        <f>IF(Tabla2[[#This Row],[SERIE ]]="22SD004C","BODEGA",IF(Tabla2[[#This Row],[SERIE ]]="21DS000T","CASA MATRIZ","SUCURSAL"))</f>
        <v>SUCURSAL</v>
      </c>
    </row>
    <row r="1619" spans="1:20" ht="15.75" hidden="1" thickBot="1" x14ac:dyDescent="0.3">
      <c r="A1619" s="33" t="s">
        <v>8270</v>
      </c>
      <c r="B1619" s="177" t="s">
        <v>10673</v>
      </c>
      <c r="C1619" s="2" t="s">
        <v>1</v>
      </c>
      <c r="D1619" s="2" t="s">
        <v>0</v>
      </c>
      <c r="E1619" s="2" t="s">
        <v>9791</v>
      </c>
      <c r="F1619" s="2" t="s">
        <v>9792</v>
      </c>
      <c r="G1619" s="32">
        <v>3086</v>
      </c>
      <c r="H1619" s="36">
        <v>3086</v>
      </c>
      <c r="I1619" s="37" t="s">
        <v>46</v>
      </c>
      <c r="J1619" s="31" t="s">
        <v>6010</v>
      </c>
      <c r="K1619" s="2">
        <v>0</v>
      </c>
      <c r="L1619" s="2">
        <v>0</v>
      </c>
      <c r="M1619" s="31">
        <v>645</v>
      </c>
      <c r="N1619" s="2">
        <v>83.850000000000009</v>
      </c>
      <c r="O1619" s="2">
        <v>0</v>
      </c>
      <c r="P1619" s="2">
        <v>0</v>
      </c>
      <c r="Q1619" s="31">
        <v>728.85</v>
      </c>
      <c r="S1619" s="2" t="s">
        <v>1</v>
      </c>
      <c r="T1619" t="str">
        <f>IF(Tabla2[[#This Row],[SERIE ]]="22SD004C","BODEGA",IF(Tabla2[[#This Row],[SERIE ]]="21DS000T","CASA MATRIZ","SUCURSAL"))</f>
        <v>SUCURSAL</v>
      </c>
    </row>
    <row r="1620" spans="1:20" ht="15.75" hidden="1" thickBot="1" x14ac:dyDescent="0.3">
      <c r="A1620" s="33" t="s">
        <v>8270</v>
      </c>
      <c r="B1620" s="177" t="s">
        <v>10673</v>
      </c>
      <c r="C1620" s="2" t="s">
        <v>1</v>
      </c>
      <c r="D1620" s="2" t="s">
        <v>0</v>
      </c>
      <c r="E1620" s="2" t="s">
        <v>9791</v>
      </c>
      <c r="F1620" s="2" t="s">
        <v>9792</v>
      </c>
      <c r="G1620" s="32">
        <v>3085</v>
      </c>
      <c r="H1620" s="36">
        <v>3085</v>
      </c>
      <c r="I1620" s="37" t="s">
        <v>9864</v>
      </c>
      <c r="J1620" s="31" t="s">
        <v>9865</v>
      </c>
      <c r="K1620" s="2">
        <v>0</v>
      </c>
      <c r="L1620" s="2">
        <v>0</v>
      </c>
      <c r="M1620" s="31">
        <v>59.42</v>
      </c>
      <c r="N1620" s="2">
        <v>7.7246000000000006</v>
      </c>
      <c r="O1620" s="2">
        <v>0</v>
      </c>
      <c r="P1620" s="2">
        <v>0</v>
      </c>
      <c r="Q1620" s="31">
        <v>67.144599999999997</v>
      </c>
      <c r="S1620" s="2" t="s">
        <v>1</v>
      </c>
      <c r="T1620" t="str">
        <f>IF(Tabla2[[#This Row],[SERIE ]]="22SD004C","BODEGA",IF(Tabla2[[#This Row],[SERIE ]]="21DS000T","CASA MATRIZ","SUCURSAL"))</f>
        <v>SUCURSAL</v>
      </c>
    </row>
    <row r="1621" spans="1:20" ht="15.75" hidden="1" thickBot="1" x14ac:dyDescent="0.3">
      <c r="A1621" s="33" t="s">
        <v>8270</v>
      </c>
      <c r="B1621" s="177" t="s">
        <v>10673</v>
      </c>
      <c r="C1621" s="2" t="s">
        <v>1</v>
      </c>
      <c r="D1621" s="2" t="s">
        <v>0</v>
      </c>
      <c r="E1621" s="2" t="s">
        <v>9791</v>
      </c>
      <c r="F1621" s="2" t="s">
        <v>9792</v>
      </c>
      <c r="G1621" s="32">
        <v>3084</v>
      </c>
      <c r="H1621" s="36">
        <v>3084</v>
      </c>
      <c r="I1621" s="37" t="s">
        <v>6816</v>
      </c>
      <c r="J1621" s="31" t="s">
        <v>6817</v>
      </c>
      <c r="K1621" s="2">
        <v>0</v>
      </c>
      <c r="L1621" s="2">
        <v>0</v>
      </c>
      <c r="M1621" s="31">
        <v>18.36</v>
      </c>
      <c r="N1621" s="2">
        <v>2.3868</v>
      </c>
      <c r="O1621" s="2">
        <v>0</v>
      </c>
      <c r="P1621" s="2">
        <v>0</v>
      </c>
      <c r="Q1621" s="31">
        <v>20.7468</v>
      </c>
      <c r="S1621" s="2" t="s">
        <v>1</v>
      </c>
      <c r="T1621" t="str">
        <f>IF(Tabla2[[#This Row],[SERIE ]]="22SD004C","BODEGA",IF(Tabla2[[#This Row],[SERIE ]]="21DS000T","CASA MATRIZ","SUCURSAL"))</f>
        <v>SUCURSAL</v>
      </c>
    </row>
    <row r="1622" spans="1:20" ht="15.75" hidden="1" thickBot="1" x14ac:dyDescent="0.3">
      <c r="A1622" s="33" t="s">
        <v>8270</v>
      </c>
      <c r="B1622" s="177" t="s">
        <v>10673</v>
      </c>
      <c r="C1622" s="2" t="s">
        <v>1</v>
      </c>
      <c r="D1622" s="2" t="s">
        <v>0</v>
      </c>
      <c r="E1622" s="2" t="s">
        <v>9791</v>
      </c>
      <c r="F1622" s="2" t="s">
        <v>9792</v>
      </c>
      <c r="G1622" s="32">
        <v>3083</v>
      </c>
      <c r="H1622" s="36">
        <v>3083</v>
      </c>
      <c r="I1622" s="37" t="s">
        <v>5768</v>
      </c>
      <c r="J1622" s="31" t="s">
        <v>5769</v>
      </c>
      <c r="K1622" s="2">
        <v>0</v>
      </c>
      <c r="L1622" s="2">
        <v>0</v>
      </c>
      <c r="M1622" s="31">
        <v>3.54</v>
      </c>
      <c r="N1622" s="2">
        <v>0.4602</v>
      </c>
      <c r="O1622" s="2">
        <v>0</v>
      </c>
      <c r="P1622" s="2">
        <v>0</v>
      </c>
      <c r="Q1622" s="31">
        <v>4.0002000000000004</v>
      </c>
      <c r="S1622" s="2" t="s">
        <v>1</v>
      </c>
      <c r="T1622" t="str">
        <f>IF(Tabla2[[#This Row],[SERIE ]]="22SD004C","BODEGA",IF(Tabla2[[#This Row],[SERIE ]]="21DS000T","CASA MATRIZ","SUCURSAL"))</f>
        <v>SUCURSAL</v>
      </c>
    </row>
    <row r="1623" spans="1:20" ht="15.75" hidden="1" thickBot="1" x14ac:dyDescent="0.3">
      <c r="A1623" s="33" t="s">
        <v>8270</v>
      </c>
      <c r="B1623" s="177" t="s">
        <v>10673</v>
      </c>
      <c r="C1623" s="2" t="s">
        <v>1</v>
      </c>
      <c r="D1623" s="2" t="s">
        <v>0</v>
      </c>
      <c r="E1623" s="2" t="s">
        <v>9791</v>
      </c>
      <c r="F1623" s="2" t="s">
        <v>9792</v>
      </c>
      <c r="G1623" s="32">
        <v>3082</v>
      </c>
      <c r="H1623" s="36">
        <v>3082</v>
      </c>
      <c r="I1623" s="37" t="s">
        <v>8908</v>
      </c>
      <c r="J1623" s="31" t="s">
        <v>8909</v>
      </c>
      <c r="K1623" s="2">
        <v>0</v>
      </c>
      <c r="L1623" s="2">
        <v>0</v>
      </c>
      <c r="M1623" s="31">
        <v>330</v>
      </c>
      <c r="N1623" s="2">
        <v>42.9</v>
      </c>
      <c r="O1623" s="2">
        <v>0</v>
      </c>
      <c r="P1623" s="2">
        <v>0</v>
      </c>
      <c r="Q1623" s="31">
        <v>372.9</v>
      </c>
      <c r="S1623" s="2" t="s">
        <v>1</v>
      </c>
      <c r="T1623" t="str">
        <f>IF(Tabla2[[#This Row],[SERIE ]]="22SD004C","BODEGA",IF(Tabla2[[#This Row],[SERIE ]]="21DS000T","CASA MATRIZ","SUCURSAL"))</f>
        <v>SUCURSAL</v>
      </c>
    </row>
    <row r="1624" spans="1:20" ht="15.75" hidden="1" thickBot="1" x14ac:dyDescent="0.3">
      <c r="A1624" s="33" t="s">
        <v>8270</v>
      </c>
      <c r="B1624" s="177" t="s">
        <v>10673</v>
      </c>
      <c r="C1624" s="2" t="s">
        <v>1</v>
      </c>
      <c r="D1624" s="2" t="s">
        <v>0</v>
      </c>
      <c r="E1624" s="2" t="s">
        <v>9791</v>
      </c>
      <c r="F1624" s="2" t="s">
        <v>9792</v>
      </c>
      <c r="G1624" s="32">
        <v>3081</v>
      </c>
      <c r="H1624" s="36">
        <v>3081</v>
      </c>
      <c r="I1624" s="37"/>
      <c r="J1624" s="31" t="s">
        <v>9817</v>
      </c>
      <c r="K1624" s="2">
        <v>0</v>
      </c>
      <c r="L1624" s="2">
        <v>0</v>
      </c>
      <c r="M1624" s="31">
        <v>41.77</v>
      </c>
      <c r="N1624" s="2">
        <v>5.4301000000000004</v>
      </c>
      <c r="O1624" s="2">
        <v>0</v>
      </c>
      <c r="P1624" s="2">
        <v>0</v>
      </c>
      <c r="Q1624" s="31">
        <v>47.200100000000006</v>
      </c>
      <c r="R1624" s="2" t="s">
        <v>9816</v>
      </c>
      <c r="S1624" s="2" t="s">
        <v>1</v>
      </c>
      <c r="T1624" t="str">
        <f>IF(Tabla2[[#This Row],[SERIE ]]="22SD004C","BODEGA",IF(Tabla2[[#This Row],[SERIE ]]="21DS000T","CASA MATRIZ","SUCURSAL"))</f>
        <v>SUCURSAL</v>
      </c>
    </row>
    <row r="1625" spans="1:20" ht="15.75" hidden="1" thickBot="1" x14ac:dyDescent="0.3">
      <c r="A1625" s="33" t="s">
        <v>8270</v>
      </c>
      <c r="B1625" s="177" t="s">
        <v>10672</v>
      </c>
      <c r="C1625" s="2" t="s">
        <v>1</v>
      </c>
      <c r="D1625" s="2" t="s">
        <v>0</v>
      </c>
      <c r="E1625" s="2" t="s">
        <v>9791</v>
      </c>
      <c r="F1625" s="2" t="s">
        <v>9792</v>
      </c>
      <c r="G1625" s="32">
        <v>3080</v>
      </c>
      <c r="H1625" s="36">
        <v>3080</v>
      </c>
      <c r="I1625" s="37" t="s">
        <v>10099</v>
      </c>
      <c r="J1625" s="31" t="s">
        <v>10100</v>
      </c>
      <c r="K1625" s="2">
        <v>0</v>
      </c>
      <c r="L1625" s="2">
        <v>0</v>
      </c>
      <c r="M1625" s="31">
        <v>62.48</v>
      </c>
      <c r="N1625" s="2">
        <v>8.1224000000000007</v>
      </c>
      <c r="O1625" s="2">
        <v>0</v>
      </c>
      <c r="P1625" s="2">
        <v>0</v>
      </c>
      <c r="Q1625" s="31">
        <v>70.602400000000003</v>
      </c>
      <c r="S1625" s="2" t="s">
        <v>1</v>
      </c>
      <c r="T1625" t="str">
        <f>IF(Tabla2[[#This Row],[SERIE ]]="22SD004C","BODEGA",IF(Tabla2[[#This Row],[SERIE ]]="21DS000T","CASA MATRIZ","SUCURSAL"))</f>
        <v>SUCURSAL</v>
      </c>
    </row>
    <row r="1626" spans="1:20" ht="15.75" hidden="1" thickBot="1" x14ac:dyDescent="0.3">
      <c r="A1626" s="33" t="s">
        <v>8270</v>
      </c>
      <c r="B1626" s="177" t="s">
        <v>10672</v>
      </c>
      <c r="C1626" s="2" t="s">
        <v>1</v>
      </c>
      <c r="D1626" s="2" t="s">
        <v>0</v>
      </c>
      <c r="E1626" s="2" t="s">
        <v>9791</v>
      </c>
      <c r="F1626" s="2" t="s">
        <v>9792</v>
      </c>
      <c r="G1626" s="32">
        <v>3079</v>
      </c>
      <c r="H1626" s="36">
        <v>3079</v>
      </c>
      <c r="I1626" s="37" t="s">
        <v>6816</v>
      </c>
      <c r="J1626" s="31" t="s">
        <v>6817</v>
      </c>
      <c r="K1626" s="2">
        <v>0</v>
      </c>
      <c r="L1626" s="2">
        <v>0</v>
      </c>
      <c r="M1626" s="31">
        <v>2.21</v>
      </c>
      <c r="N1626" s="2">
        <v>0.2873</v>
      </c>
      <c r="O1626" s="2">
        <v>0</v>
      </c>
      <c r="P1626" s="2">
        <v>0</v>
      </c>
      <c r="Q1626" s="31">
        <v>2.4973000000000001</v>
      </c>
      <c r="S1626" s="2" t="s">
        <v>1</v>
      </c>
      <c r="T1626" t="str">
        <f>IF(Tabla2[[#This Row],[SERIE ]]="22SD004C","BODEGA",IF(Tabla2[[#This Row],[SERIE ]]="21DS000T","CASA MATRIZ","SUCURSAL"))</f>
        <v>SUCURSAL</v>
      </c>
    </row>
    <row r="1627" spans="1:20" ht="15.75" hidden="1" thickBot="1" x14ac:dyDescent="0.3">
      <c r="A1627" s="33" t="s">
        <v>8270</v>
      </c>
      <c r="B1627" s="177" t="s">
        <v>10672</v>
      </c>
      <c r="C1627" s="2" t="s">
        <v>1</v>
      </c>
      <c r="D1627" s="2" t="s">
        <v>0</v>
      </c>
      <c r="E1627" s="2" t="s">
        <v>9791</v>
      </c>
      <c r="F1627" s="2" t="s">
        <v>9792</v>
      </c>
      <c r="G1627" s="32">
        <v>3078</v>
      </c>
      <c r="H1627" s="36">
        <v>3078</v>
      </c>
      <c r="I1627" s="37" t="s">
        <v>46</v>
      </c>
      <c r="J1627" s="31" t="s">
        <v>6010</v>
      </c>
      <c r="K1627" s="2">
        <v>0</v>
      </c>
      <c r="L1627" s="2">
        <v>0</v>
      </c>
      <c r="M1627" s="31">
        <v>194</v>
      </c>
      <c r="N1627" s="2">
        <v>25.220000000000002</v>
      </c>
      <c r="O1627" s="2">
        <v>0</v>
      </c>
      <c r="P1627" s="2">
        <v>0</v>
      </c>
      <c r="Q1627" s="31">
        <v>219.22</v>
      </c>
      <c r="S1627" s="2" t="s">
        <v>1</v>
      </c>
      <c r="T1627" t="str">
        <f>IF(Tabla2[[#This Row],[SERIE ]]="22SD004C","BODEGA",IF(Tabla2[[#This Row],[SERIE ]]="21DS000T","CASA MATRIZ","SUCURSAL"))</f>
        <v>SUCURSAL</v>
      </c>
    </row>
    <row r="1628" spans="1:20" ht="15.75" hidden="1" thickBot="1" x14ac:dyDescent="0.3">
      <c r="A1628" s="33" t="s">
        <v>8270</v>
      </c>
      <c r="B1628" s="177" t="s">
        <v>10672</v>
      </c>
      <c r="C1628" s="2" t="s">
        <v>1</v>
      </c>
      <c r="D1628" s="2" t="s">
        <v>0</v>
      </c>
      <c r="E1628" s="2" t="s">
        <v>9791</v>
      </c>
      <c r="F1628" s="2" t="s">
        <v>9792</v>
      </c>
      <c r="G1628" s="32">
        <v>3077</v>
      </c>
      <c r="H1628" s="36">
        <v>3077</v>
      </c>
      <c r="I1628" s="37" t="s">
        <v>10344</v>
      </c>
      <c r="J1628" s="31" t="s">
        <v>10345</v>
      </c>
      <c r="K1628" s="2">
        <v>0</v>
      </c>
      <c r="L1628" s="2">
        <v>0</v>
      </c>
      <c r="M1628" s="31">
        <v>75</v>
      </c>
      <c r="N1628" s="2">
        <v>9.75</v>
      </c>
      <c r="O1628" s="2">
        <v>0</v>
      </c>
      <c r="P1628" s="2">
        <v>0</v>
      </c>
      <c r="Q1628" s="31">
        <v>84.75</v>
      </c>
      <c r="S1628" s="2" t="s">
        <v>1</v>
      </c>
      <c r="T1628" t="str">
        <f>IF(Tabla2[[#This Row],[SERIE ]]="22SD004C","BODEGA",IF(Tabla2[[#This Row],[SERIE ]]="21DS000T","CASA MATRIZ","SUCURSAL"))</f>
        <v>SUCURSAL</v>
      </c>
    </row>
    <row r="1629" spans="1:20" ht="15.75" hidden="1" thickBot="1" x14ac:dyDescent="0.3">
      <c r="A1629" s="33" t="s">
        <v>8270</v>
      </c>
      <c r="B1629" s="177" t="s">
        <v>10672</v>
      </c>
      <c r="C1629" s="2" t="s">
        <v>1</v>
      </c>
      <c r="D1629" s="2" t="s">
        <v>0</v>
      </c>
      <c r="E1629" s="2" t="s">
        <v>9791</v>
      </c>
      <c r="F1629" s="2" t="s">
        <v>9792</v>
      </c>
      <c r="G1629" s="32">
        <v>3076</v>
      </c>
      <c r="H1629" s="36">
        <v>3076</v>
      </c>
      <c r="I1629" s="37" t="s">
        <v>1638</v>
      </c>
      <c r="J1629" s="31" t="s">
        <v>1639</v>
      </c>
      <c r="K1629" s="2">
        <v>0</v>
      </c>
      <c r="L1629" s="2">
        <v>0</v>
      </c>
      <c r="M1629" s="31">
        <v>135</v>
      </c>
      <c r="N1629" s="2">
        <v>17.55</v>
      </c>
      <c r="O1629" s="2">
        <v>0</v>
      </c>
      <c r="P1629" s="2">
        <v>0</v>
      </c>
      <c r="Q1629" s="31">
        <v>152.55000000000001</v>
      </c>
      <c r="S1629" s="2" t="s">
        <v>1</v>
      </c>
      <c r="T1629" t="str">
        <f>IF(Tabla2[[#This Row],[SERIE ]]="22SD004C","BODEGA",IF(Tabla2[[#This Row],[SERIE ]]="21DS000T","CASA MATRIZ","SUCURSAL"))</f>
        <v>SUCURSAL</v>
      </c>
    </row>
    <row r="1630" spans="1:20" ht="15.75" hidden="1" thickBot="1" x14ac:dyDescent="0.3">
      <c r="A1630" s="33" t="s">
        <v>8270</v>
      </c>
      <c r="B1630" s="177" t="s">
        <v>10671</v>
      </c>
      <c r="C1630" s="2" t="s">
        <v>1</v>
      </c>
      <c r="D1630" s="2" t="s">
        <v>0</v>
      </c>
      <c r="E1630" s="2" t="s">
        <v>9791</v>
      </c>
      <c r="F1630" s="2" t="s">
        <v>9792</v>
      </c>
      <c r="G1630" s="32">
        <v>3075</v>
      </c>
      <c r="H1630" s="36">
        <v>3075</v>
      </c>
      <c r="I1630" s="37" t="s">
        <v>10263</v>
      </c>
      <c r="J1630" s="31" t="s">
        <v>10264</v>
      </c>
      <c r="K1630" s="2">
        <v>0</v>
      </c>
      <c r="L1630" s="2">
        <v>0</v>
      </c>
      <c r="M1630" s="31">
        <v>32.74</v>
      </c>
      <c r="N1630" s="2">
        <v>4.2562000000000006</v>
      </c>
      <c r="O1630" s="2">
        <v>0</v>
      </c>
      <c r="P1630" s="2">
        <v>0</v>
      </c>
      <c r="Q1630" s="31">
        <v>36.996200000000002</v>
      </c>
      <c r="S1630" s="2" t="s">
        <v>1</v>
      </c>
      <c r="T1630" t="str">
        <f>IF(Tabla2[[#This Row],[SERIE ]]="22SD004C","BODEGA",IF(Tabla2[[#This Row],[SERIE ]]="21DS000T","CASA MATRIZ","SUCURSAL"))</f>
        <v>SUCURSAL</v>
      </c>
    </row>
    <row r="1631" spans="1:20" ht="15.75" hidden="1" thickBot="1" x14ac:dyDescent="0.3">
      <c r="A1631" s="33" t="s">
        <v>8270</v>
      </c>
      <c r="B1631" s="177" t="s">
        <v>10671</v>
      </c>
      <c r="C1631" s="2" t="s">
        <v>1</v>
      </c>
      <c r="D1631" s="2" t="s">
        <v>0</v>
      </c>
      <c r="E1631" s="2" t="s">
        <v>9791</v>
      </c>
      <c r="F1631" s="2" t="s">
        <v>9792</v>
      </c>
      <c r="G1631" s="32">
        <v>3074</v>
      </c>
      <c r="H1631" s="36">
        <v>3074</v>
      </c>
      <c r="I1631" s="37"/>
      <c r="J1631" s="31" t="s">
        <v>9817</v>
      </c>
      <c r="K1631" s="2">
        <v>0</v>
      </c>
      <c r="L1631" s="2">
        <v>0</v>
      </c>
      <c r="M1631" s="31">
        <v>6.19</v>
      </c>
      <c r="N1631" s="2">
        <v>0.80470000000000008</v>
      </c>
      <c r="O1631" s="2">
        <v>0</v>
      </c>
      <c r="P1631" s="2">
        <v>0</v>
      </c>
      <c r="Q1631" s="31">
        <v>6.9947000000000008</v>
      </c>
      <c r="R1631" s="2" t="s">
        <v>9816</v>
      </c>
      <c r="S1631" s="2" t="s">
        <v>1</v>
      </c>
      <c r="T1631" t="str">
        <f>IF(Tabla2[[#This Row],[SERIE ]]="22SD004C","BODEGA",IF(Tabla2[[#This Row],[SERIE ]]="21DS000T","CASA MATRIZ","SUCURSAL"))</f>
        <v>SUCURSAL</v>
      </c>
    </row>
    <row r="1632" spans="1:20" ht="15.75" hidden="1" thickBot="1" x14ac:dyDescent="0.3">
      <c r="A1632" s="33" t="s">
        <v>8270</v>
      </c>
      <c r="B1632" s="177" t="s">
        <v>10671</v>
      </c>
      <c r="C1632" s="2" t="s">
        <v>1</v>
      </c>
      <c r="D1632" s="2" t="s">
        <v>0</v>
      </c>
      <c r="E1632" s="2" t="s">
        <v>9791</v>
      </c>
      <c r="F1632" s="2" t="s">
        <v>9792</v>
      </c>
      <c r="G1632" s="32">
        <v>3073</v>
      </c>
      <c r="H1632" s="36">
        <v>3073</v>
      </c>
      <c r="I1632" s="37" t="s">
        <v>46</v>
      </c>
      <c r="J1632" s="31" t="s">
        <v>6010</v>
      </c>
      <c r="K1632" s="2">
        <v>0</v>
      </c>
      <c r="L1632" s="2">
        <v>0</v>
      </c>
      <c r="M1632" s="31">
        <v>40</v>
      </c>
      <c r="N1632" s="2">
        <v>5.2</v>
      </c>
      <c r="O1632" s="2">
        <v>0</v>
      </c>
      <c r="P1632" s="2">
        <v>0</v>
      </c>
      <c r="Q1632" s="31">
        <v>45.2</v>
      </c>
      <c r="S1632" s="2" t="s">
        <v>1</v>
      </c>
      <c r="T1632" t="str">
        <f>IF(Tabla2[[#This Row],[SERIE ]]="22SD004C","BODEGA",IF(Tabla2[[#This Row],[SERIE ]]="21DS000T","CASA MATRIZ","SUCURSAL"))</f>
        <v>SUCURSAL</v>
      </c>
    </row>
    <row r="1633" spans="1:20" ht="15.75" hidden="1" thickBot="1" x14ac:dyDescent="0.3">
      <c r="A1633" s="33" t="s">
        <v>8270</v>
      </c>
      <c r="B1633" s="177" t="s">
        <v>10671</v>
      </c>
      <c r="C1633" s="2" t="s">
        <v>1</v>
      </c>
      <c r="D1633" s="2" t="s">
        <v>0</v>
      </c>
      <c r="E1633" s="2" t="s">
        <v>9791</v>
      </c>
      <c r="F1633" s="2" t="s">
        <v>9792</v>
      </c>
      <c r="G1633" s="32">
        <v>3072</v>
      </c>
      <c r="H1633" s="36">
        <v>3072</v>
      </c>
      <c r="I1633" s="37"/>
      <c r="J1633" s="31" t="s">
        <v>9817</v>
      </c>
      <c r="K1633" s="2">
        <v>0</v>
      </c>
      <c r="L1633" s="2">
        <v>0</v>
      </c>
      <c r="M1633" s="31">
        <v>18.579999999999998</v>
      </c>
      <c r="N1633" s="2">
        <v>2.4154</v>
      </c>
      <c r="O1633" s="2">
        <v>0</v>
      </c>
      <c r="P1633" s="2">
        <v>0</v>
      </c>
      <c r="Q1633" s="31">
        <v>20.995399999999997</v>
      </c>
      <c r="R1633" s="2" t="s">
        <v>9816</v>
      </c>
      <c r="S1633" s="2" t="s">
        <v>1</v>
      </c>
      <c r="T1633" t="str">
        <f>IF(Tabla2[[#This Row],[SERIE ]]="22SD004C","BODEGA",IF(Tabla2[[#This Row],[SERIE ]]="21DS000T","CASA MATRIZ","SUCURSAL"))</f>
        <v>SUCURSAL</v>
      </c>
    </row>
    <row r="1634" spans="1:20" ht="15.75" hidden="1" thickBot="1" x14ac:dyDescent="0.3">
      <c r="A1634" s="33" t="s">
        <v>8270</v>
      </c>
      <c r="B1634" s="177" t="s">
        <v>10671</v>
      </c>
      <c r="C1634" s="2" t="s">
        <v>1</v>
      </c>
      <c r="D1634" s="2" t="s">
        <v>0</v>
      </c>
      <c r="E1634" s="2" t="s">
        <v>9791</v>
      </c>
      <c r="F1634" s="2" t="s">
        <v>9792</v>
      </c>
      <c r="G1634" s="32">
        <v>3071</v>
      </c>
      <c r="H1634" s="36">
        <v>3071</v>
      </c>
      <c r="I1634" s="37" t="s">
        <v>9856</v>
      </c>
      <c r="J1634" s="31" t="s">
        <v>9857</v>
      </c>
      <c r="K1634" s="2">
        <v>0</v>
      </c>
      <c r="L1634" s="2">
        <v>0</v>
      </c>
      <c r="M1634" s="31">
        <v>140</v>
      </c>
      <c r="N1634" s="2">
        <v>18.2</v>
      </c>
      <c r="O1634" s="2">
        <v>0</v>
      </c>
      <c r="P1634" s="2">
        <v>0</v>
      </c>
      <c r="Q1634" s="31">
        <v>158.19999999999999</v>
      </c>
      <c r="S1634" s="2" t="s">
        <v>1</v>
      </c>
      <c r="T1634" t="str">
        <f>IF(Tabla2[[#This Row],[SERIE ]]="22SD004C","BODEGA",IF(Tabla2[[#This Row],[SERIE ]]="21DS000T","CASA MATRIZ","SUCURSAL"))</f>
        <v>SUCURSAL</v>
      </c>
    </row>
    <row r="1635" spans="1:20" ht="15.75" hidden="1" thickBot="1" x14ac:dyDescent="0.3">
      <c r="A1635" s="33" t="s">
        <v>8270</v>
      </c>
      <c r="B1635" s="177" t="s">
        <v>10671</v>
      </c>
      <c r="C1635" s="2" t="s">
        <v>1</v>
      </c>
      <c r="D1635" s="2" t="s">
        <v>0</v>
      </c>
      <c r="E1635" s="2" t="s">
        <v>9791</v>
      </c>
      <c r="F1635" s="2" t="s">
        <v>9792</v>
      </c>
      <c r="G1635" s="32">
        <v>3070</v>
      </c>
      <c r="H1635" s="36">
        <v>3070</v>
      </c>
      <c r="I1635" s="37" t="s">
        <v>7473</v>
      </c>
      <c r="J1635" s="31" t="s">
        <v>7472</v>
      </c>
      <c r="K1635" s="2">
        <v>0</v>
      </c>
      <c r="L1635" s="2">
        <v>0</v>
      </c>
      <c r="M1635" s="31">
        <v>0</v>
      </c>
      <c r="N1635" s="2">
        <v>0</v>
      </c>
      <c r="O1635" s="2">
        <v>0</v>
      </c>
      <c r="P1635" s="2">
        <v>0</v>
      </c>
      <c r="Q1635" s="31">
        <v>0</v>
      </c>
      <c r="S1635" s="2" t="s">
        <v>1</v>
      </c>
      <c r="T1635" t="str">
        <f>IF(Tabla2[[#This Row],[SERIE ]]="22SD004C","BODEGA",IF(Tabla2[[#This Row],[SERIE ]]="21DS000T","CASA MATRIZ","SUCURSAL"))</f>
        <v>SUCURSAL</v>
      </c>
    </row>
    <row r="1636" spans="1:20" ht="15.75" hidden="1" thickBot="1" x14ac:dyDescent="0.3">
      <c r="A1636" s="33" t="s">
        <v>8270</v>
      </c>
      <c r="B1636" s="177" t="s">
        <v>10671</v>
      </c>
      <c r="C1636" s="2" t="s">
        <v>1</v>
      </c>
      <c r="D1636" s="2" t="s">
        <v>0</v>
      </c>
      <c r="E1636" s="2" t="s">
        <v>9791</v>
      </c>
      <c r="F1636" s="2" t="s">
        <v>9792</v>
      </c>
      <c r="G1636" s="32">
        <v>3069</v>
      </c>
      <c r="H1636" s="36">
        <v>3069</v>
      </c>
      <c r="I1636" s="37" t="s">
        <v>7473</v>
      </c>
      <c r="J1636" s="31" t="s">
        <v>7472</v>
      </c>
      <c r="K1636" s="2">
        <v>0</v>
      </c>
      <c r="L1636" s="2">
        <v>0</v>
      </c>
      <c r="M1636" s="31">
        <v>0</v>
      </c>
      <c r="N1636" s="2">
        <v>0</v>
      </c>
      <c r="O1636" s="2">
        <v>0</v>
      </c>
      <c r="P1636" s="2">
        <v>0</v>
      </c>
      <c r="Q1636" s="31">
        <v>0</v>
      </c>
      <c r="S1636" s="2" t="s">
        <v>1</v>
      </c>
      <c r="T1636" t="str">
        <f>IF(Tabla2[[#This Row],[SERIE ]]="22SD004C","BODEGA",IF(Tabla2[[#This Row],[SERIE ]]="21DS000T","CASA MATRIZ","SUCURSAL"))</f>
        <v>SUCURSAL</v>
      </c>
    </row>
    <row r="1637" spans="1:20" ht="15.75" hidden="1" thickBot="1" x14ac:dyDescent="0.3">
      <c r="A1637" s="33" t="s">
        <v>8270</v>
      </c>
      <c r="B1637" s="177" t="s">
        <v>10671</v>
      </c>
      <c r="C1637" s="2" t="s">
        <v>1</v>
      </c>
      <c r="D1637" s="2" t="s">
        <v>0</v>
      </c>
      <c r="E1637" s="2" t="s">
        <v>9791</v>
      </c>
      <c r="F1637" s="2" t="s">
        <v>9792</v>
      </c>
      <c r="G1637" s="32">
        <v>3068</v>
      </c>
      <c r="H1637" s="36">
        <v>3068</v>
      </c>
      <c r="I1637" s="37" t="s">
        <v>6816</v>
      </c>
      <c r="J1637" s="31" t="s">
        <v>6817</v>
      </c>
      <c r="K1637" s="2">
        <v>0</v>
      </c>
      <c r="L1637" s="2">
        <v>0</v>
      </c>
      <c r="M1637" s="31">
        <v>21.02</v>
      </c>
      <c r="N1637" s="2">
        <v>2.7326000000000001</v>
      </c>
      <c r="O1637" s="2">
        <v>0</v>
      </c>
      <c r="P1637" s="2">
        <v>0</v>
      </c>
      <c r="Q1637" s="31">
        <v>23.752600000000001</v>
      </c>
      <c r="S1637" s="2" t="s">
        <v>1</v>
      </c>
      <c r="T1637" t="str">
        <f>IF(Tabla2[[#This Row],[SERIE ]]="22SD004C","BODEGA",IF(Tabla2[[#This Row],[SERIE ]]="21DS000T","CASA MATRIZ","SUCURSAL"))</f>
        <v>SUCURSAL</v>
      </c>
    </row>
    <row r="1638" spans="1:20" ht="15.75" hidden="1" thickBot="1" x14ac:dyDescent="0.3">
      <c r="A1638" s="33" t="s">
        <v>8270</v>
      </c>
      <c r="B1638" s="177" t="s">
        <v>10671</v>
      </c>
      <c r="C1638" s="2" t="s">
        <v>1</v>
      </c>
      <c r="D1638" s="2" t="s">
        <v>0</v>
      </c>
      <c r="E1638" s="2" t="s">
        <v>9791</v>
      </c>
      <c r="F1638" s="2" t="s">
        <v>9792</v>
      </c>
      <c r="G1638" s="32">
        <v>3067</v>
      </c>
      <c r="H1638" s="36">
        <v>3067</v>
      </c>
      <c r="I1638" s="37" t="s">
        <v>10361</v>
      </c>
      <c r="J1638" s="31" t="s">
        <v>10362</v>
      </c>
      <c r="K1638" s="2">
        <v>0</v>
      </c>
      <c r="L1638" s="2">
        <v>0</v>
      </c>
      <c r="M1638" s="31">
        <v>11.06</v>
      </c>
      <c r="N1638" s="2">
        <v>1.4378000000000002</v>
      </c>
      <c r="O1638" s="2">
        <v>0</v>
      </c>
      <c r="P1638" s="2">
        <v>0</v>
      </c>
      <c r="Q1638" s="31">
        <v>12.497800000000002</v>
      </c>
      <c r="S1638" s="2" t="s">
        <v>1</v>
      </c>
      <c r="T1638" t="str">
        <f>IF(Tabla2[[#This Row],[SERIE ]]="22SD004C","BODEGA",IF(Tabla2[[#This Row],[SERIE ]]="21DS000T","CASA MATRIZ","SUCURSAL"))</f>
        <v>SUCURSAL</v>
      </c>
    </row>
    <row r="1639" spans="1:20" ht="15.75" hidden="1" thickBot="1" x14ac:dyDescent="0.3">
      <c r="A1639" s="33" t="s">
        <v>8270</v>
      </c>
      <c r="B1639" s="177" t="s">
        <v>10671</v>
      </c>
      <c r="C1639" s="2" t="s">
        <v>1</v>
      </c>
      <c r="D1639" s="2" t="s">
        <v>0</v>
      </c>
      <c r="E1639" s="2" t="s">
        <v>9791</v>
      </c>
      <c r="F1639" s="2" t="s">
        <v>9792</v>
      </c>
      <c r="G1639" s="32">
        <v>3066</v>
      </c>
      <c r="H1639" s="36">
        <v>3066</v>
      </c>
      <c r="I1639" s="37" t="s">
        <v>10361</v>
      </c>
      <c r="J1639" s="31" t="s">
        <v>10362</v>
      </c>
      <c r="K1639" s="2">
        <v>0</v>
      </c>
      <c r="L1639" s="2">
        <v>0</v>
      </c>
      <c r="M1639" s="31">
        <v>25</v>
      </c>
      <c r="N1639" s="2">
        <v>3.25</v>
      </c>
      <c r="O1639" s="2">
        <v>0</v>
      </c>
      <c r="P1639" s="2">
        <v>0</v>
      </c>
      <c r="Q1639" s="31">
        <v>28.25</v>
      </c>
      <c r="S1639" s="2" t="s">
        <v>1</v>
      </c>
      <c r="T1639" t="str">
        <f>IF(Tabla2[[#This Row],[SERIE ]]="22SD004C","BODEGA",IF(Tabla2[[#This Row],[SERIE ]]="21DS000T","CASA MATRIZ","SUCURSAL"))</f>
        <v>SUCURSAL</v>
      </c>
    </row>
    <row r="1640" spans="1:20" ht="15.75" hidden="1" thickBot="1" x14ac:dyDescent="0.3">
      <c r="A1640" s="33" t="s">
        <v>8270</v>
      </c>
      <c r="B1640" s="177" t="s">
        <v>10671</v>
      </c>
      <c r="C1640" s="2" t="s">
        <v>1</v>
      </c>
      <c r="D1640" s="2" t="s">
        <v>0</v>
      </c>
      <c r="E1640" s="2" t="s">
        <v>9791</v>
      </c>
      <c r="F1640" s="2" t="s">
        <v>9792</v>
      </c>
      <c r="G1640" s="32">
        <v>3065</v>
      </c>
      <c r="H1640" s="36">
        <v>3065</v>
      </c>
      <c r="I1640" s="37"/>
      <c r="J1640" s="31" t="s">
        <v>9808</v>
      </c>
      <c r="K1640" s="2">
        <v>0</v>
      </c>
      <c r="L1640" s="2">
        <v>0</v>
      </c>
      <c r="M1640" s="31">
        <v>16.37</v>
      </c>
      <c r="N1640" s="2">
        <v>2.1281000000000003</v>
      </c>
      <c r="O1640" s="2">
        <v>0</v>
      </c>
      <c r="P1640" s="2">
        <v>0</v>
      </c>
      <c r="Q1640" s="31">
        <v>18.498100000000001</v>
      </c>
      <c r="R1640" s="2" t="s">
        <v>9807</v>
      </c>
      <c r="S1640" s="2" t="s">
        <v>1</v>
      </c>
      <c r="T1640" t="str">
        <f>IF(Tabla2[[#This Row],[SERIE ]]="22SD004C","BODEGA",IF(Tabla2[[#This Row],[SERIE ]]="21DS000T","CASA MATRIZ","SUCURSAL"))</f>
        <v>SUCURSAL</v>
      </c>
    </row>
    <row r="1641" spans="1:20" ht="15.75" hidden="1" thickBot="1" x14ac:dyDescent="0.3">
      <c r="A1641" s="33" t="s">
        <v>8270</v>
      </c>
      <c r="B1641" s="177" t="s">
        <v>10670</v>
      </c>
      <c r="C1641" s="2" t="s">
        <v>1</v>
      </c>
      <c r="D1641" s="2" t="s">
        <v>0</v>
      </c>
      <c r="E1641" s="2" t="s">
        <v>9791</v>
      </c>
      <c r="F1641" s="2" t="s">
        <v>9792</v>
      </c>
      <c r="G1641" s="32">
        <v>3064</v>
      </c>
      <c r="H1641" s="36">
        <v>3064</v>
      </c>
      <c r="I1641" s="37" t="s">
        <v>7473</v>
      </c>
      <c r="J1641" s="31" t="s">
        <v>7472</v>
      </c>
      <c r="K1641" s="2">
        <v>0</v>
      </c>
      <c r="L1641" s="2">
        <v>0</v>
      </c>
      <c r="M1641" s="31">
        <v>0</v>
      </c>
      <c r="N1641" s="2">
        <v>0</v>
      </c>
      <c r="O1641" s="2">
        <v>0</v>
      </c>
      <c r="P1641" s="2">
        <v>0</v>
      </c>
      <c r="Q1641" s="31">
        <v>0</v>
      </c>
      <c r="S1641" s="2" t="s">
        <v>1</v>
      </c>
      <c r="T1641" t="str">
        <f>IF(Tabla2[[#This Row],[SERIE ]]="22SD004C","BODEGA",IF(Tabla2[[#This Row],[SERIE ]]="21DS000T","CASA MATRIZ","SUCURSAL"))</f>
        <v>SUCURSAL</v>
      </c>
    </row>
    <row r="1642" spans="1:20" ht="15.75" hidden="1" thickBot="1" x14ac:dyDescent="0.3">
      <c r="A1642" s="33" t="s">
        <v>8270</v>
      </c>
      <c r="B1642" s="177" t="s">
        <v>10670</v>
      </c>
      <c r="C1642" s="2" t="s">
        <v>1</v>
      </c>
      <c r="D1642" s="2" t="s">
        <v>0</v>
      </c>
      <c r="E1642" s="2" t="s">
        <v>9791</v>
      </c>
      <c r="F1642" s="2" t="s">
        <v>9792</v>
      </c>
      <c r="G1642" s="32">
        <v>3063</v>
      </c>
      <c r="H1642" s="36">
        <v>3063</v>
      </c>
      <c r="I1642" s="37" t="s">
        <v>49</v>
      </c>
      <c r="J1642" s="31" t="s">
        <v>2228</v>
      </c>
      <c r="K1642" s="2">
        <v>0</v>
      </c>
      <c r="L1642" s="2">
        <v>0</v>
      </c>
      <c r="M1642" s="31">
        <v>25</v>
      </c>
      <c r="N1642" s="2">
        <v>3.25</v>
      </c>
      <c r="O1642" s="2">
        <v>0</v>
      </c>
      <c r="P1642" s="2">
        <v>0</v>
      </c>
      <c r="Q1642" s="31">
        <v>28.25</v>
      </c>
      <c r="S1642" s="2" t="s">
        <v>1</v>
      </c>
      <c r="T1642" t="str">
        <f>IF(Tabla2[[#This Row],[SERIE ]]="22SD004C","BODEGA",IF(Tabla2[[#This Row],[SERIE ]]="21DS000T","CASA MATRIZ","SUCURSAL"))</f>
        <v>SUCURSAL</v>
      </c>
    </row>
    <row r="1643" spans="1:20" ht="15.75" hidden="1" thickBot="1" x14ac:dyDescent="0.3">
      <c r="A1643" s="33" t="s">
        <v>8270</v>
      </c>
      <c r="B1643" s="177" t="s">
        <v>10670</v>
      </c>
      <c r="C1643" s="2" t="s">
        <v>1</v>
      </c>
      <c r="D1643" s="2" t="s">
        <v>0</v>
      </c>
      <c r="E1643" s="2" t="s">
        <v>9791</v>
      </c>
      <c r="F1643" s="2" t="s">
        <v>9792</v>
      </c>
      <c r="G1643" s="32">
        <v>3062</v>
      </c>
      <c r="H1643" s="36">
        <v>3062</v>
      </c>
      <c r="I1643" s="37" t="s">
        <v>1638</v>
      </c>
      <c r="J1643" s="31" t="s">
        <v>1639</v>
      </c>
      <c r="K1643" s="2">
        <v>0</v>
      </c>
      <c r="L1643" s="2">
        <v>0</v>
      </c>
      <c r="M1643" s="31">
        <v>45</v>
      </c>
      <c r="N1643" s="2">
        <v>5.8500000000000005</v>
      </c>
      <c r="O1643" s="2">
        <v>0</v>
      </c>
      <c r="P1643" s="2">
        <v>0</v>
      </c>
      <c r="Q1643" s="31">
        <v>50.85</v>
      </c>
      <c r="S1643" s="2" t="s">
        <v>1</v>
      </c>
      <c r="T1643" t="str">
        <f>IF(Tabla2[[#This Row],[SERIE ]]="22SD004C","BODEGA",IF(Tabla2[[#This Row],[SERIE ]]="21DS000T","CASA MATRIZ","SUCURSAL"))</f>
        <v>SUCURSAL</v>
      </c>
    </row>
    <row r="1644" spans="1:20" ht="15.75" hidden="1" thickBot="1" x14ac:dyDescent="0.3">
      <c r="A1644" s="33" t="s">
        <v>8270</v>
      </c>
      <c r="B1644" s="177" t="s">
        <v>10670</v>
      </c>
      <c r="C1644" s="2" t="s">
        <v>1</v>
      </c>
      <c r="D1644" s="2" t="s">
        <v>0</v>
      </c>
      <c r="E1644" s="2" t="s">
        <v>9791</v>
      </c>
      <c r="F1644" s="2" t="s">
        <v>9792</v>
      </c>
      <c r="G1644" s="32">
        <v>3061</v>
      </c>
      <c r="H1644" s="36">
        <v>3061</v>
      </c>
      <c r="I1644" s="37" t="s">
        <v>46</v>
      </c>
      <c r="J1644" s="31" t="s">
        <v>6010</v>
      </c>
      <c r="K1644" s="2">
        <v>0</v>
      </c>
      <c r="L1644" s="2">
        <v>0</v>
      </c>
      <c r="M1644" s="31">
        <v>40</v>
      </c>
      <c r="N1644" s="2">
        <v>5.2</v>
      </c>
      <c r="O1644" s="2">
        <v>0</v>
      </c>
      <c r="P1644" s="2">
        <v>0</v>
      </c>
      <c r="Q1644" s="31">
        <v>45.2</v>
      </c>
      <c r="S1644" s="2" t="s">
        <v>1</v>
      </c>
      <c r="T1644" t="str">
        <f>IF(Tabla2[[#This Row],[SERIE ]]="22SD004C","BODEGA",IF(Tabla2[[#This Row],[SERIE ]]="21DS000T","CASA MATRIZ","SUCURSAL"))</f>
        <v>SUCURSAL</v>
      </c>
    </row>
    <row r="1645" spans="1:20" ht="15.75" hidden="1" thickBot="1" x14ac:dyDescent="0.3">
      <c r="A1645" s="33" t="s">
        <v>8270</v>
      </c>
      <c r="B1645" s="177" t="s">
        <v>10670</v>
      </c>
      <c r="C1645" s="2" t="s">
        <v>1</v>
      </c>
      <c r="D1645" s="2" t="s">
        <v>0</v>
      </c>
      <c r="E1645" s="2" t="s">
        <v>9791</v>
      </c>
      <c r="F1645" s="2" t="s">
        <v>9792</v>
      </c>
      <c r="G1645" s="32">
        <v>3060</v>
      </c>
      <c r="H1645" s="36">
        <v>3060</v>
      </c>
      <c r="I1645" s="37"/>
      <c r="J1645" s="31" t="s">
        <v>10228</v>
      </c>
      <c r="K1645" s="2">
        <v>0</v>
      </c>
      <c r="L1645" s="2">
        <v>0</v>
      </c>
      <c r="M1645" s="31">
        <v>96</v>
      </c>
      <c r="N1645" s="2">
        <v>12.48</v>
      </c>
      <c r="O1645" s="2">
        <v>0</v>
      </c>
      <c r="P1645" s="2">
        <v>0</v>
      </c>
      <c r="Q1645" s="31">
        <v>108.48</v>
      </c>
      <c r="R1645" s="2" t="s">
        <v>10217</v>
      </c>
      <c r="S1645" s="2" t="s">
        <v>1</v>
      </c>
      <c r="T1645" t="str">
        <f>IF(Tabla2[[#This Row],[SERIE ]]="22SD004C","BODEGA",IF(Tabla2[[#This Row],[SERIE ]]="21DS000T","CASA MATRIZ","SUCURSAL"))</f>
        <v>SUCURSAL</v>
      </c>
    </row>
    <row r="1646" spans="1:20" ht="15.75" hidden="1" thickBot="1" x14ac:dyDescent="0.3">
      <c r="A1646" s="33" t="s">
        <v>8270</v>
      </c>
      <c r="B1646" s="177" t="s">
        <v>10670</v>
      </c>
      <c r="C1646" s="2" t="s">
        <v>1</v>
      </c>
      <c r="D1646" s="2" t="s">
        <v>0</v>
      </c>
      <c r="E1646" s="2" t="s">
        <v>9791</v>
      </c>
      <c r="F1646" s="2" t="s">
        <v>9792</v>
      </c>
      <c r="G1646" s="32">
        <v>3059</v>
      </c>
      <c r="H1646" s="36">
        <v>3059</v>
      </c>
      <c r="I1646" s="37"/>
      <c r="J1646" s="31" t="s">
        <v>10108</v>
      </c>
      <c r="K1646" s="2">
        <v>0</v>
      </c>
      <c r="L1646" s="2">
        <v>0</v>
      </c>
      <c r="M1646" s="31">
        <v>34.07</v>
      </c>
      <c r="N1646" s="2">
        <v>4.4291</v>
      </c>
      <c r="O1646" s="2">
        <v>0</v>
      </c>
      <c r="P1646" s="2">
        <v>0</v>
      </c>
      <c r="Q1646" s="31">
        <v>38.499099999999999</v>
      </c>
      <c r="R1646" s="2" t="s">
        <v>10107</v>
      </c>
      <c r="S1646" s="2" t="s">
        <v>1</v>
      </c>
      <c r="T1646" t="str">
        <f>IF(Tabla2[[#This Row],[SERIE ]]="22SD004C","BODEGA",IF(Tabla2[[#This Row],[SERIE ]]="21DS000T","CASA MATRIZ","SUCURSAL"))</f>
        <v>SUCURSAL</v>
      </c>
    </row>
    <row r="1647" spans="1:20" ht="15.75" hidden="1" thickBot="1" x14ac:dyDescent="0.3">
      <c r="A1647" s="33" t="s">
        <v>8270</v>
      </c>
      <c r="B1647" s="177" t="s">
        <v>10670</v>
      </c>
      <c r="C1647" s="2" t="s">
        <v>1</v>
      </c>
      <c r="D1647" s="2" t="s">
        <v>0</v>
      </c>
      <c r="E1647" s="2" t="s">
        <v>9791</v>
      </c>
      <c r="F1647" s="2" t="s">
        <v>9792</v>
      </c>
      <c r="G1647" s="32">
        <v>3058</v>
      </c>
      <c r="H1647" s="36">
        <v>3058</v>
      </c>
      <c r="I1647" s="37" t="s">
        <v>7473</v>
      </c>
      <c r="J1647" s="31" t="s">
        <v>7472</v>
      </c>
      <c r="K1647" s="2">
        <v>0</v>
      </c>
      <c r="L1647" s="2">
        <v>0</v>
      </c>
      <c r="M1647" s="31">
        <v>0</v>
      </c>
      <c r="N1647" s="2">
        <v>0</v>
      </c>
      <c r="O1647" s="2">
        <v>0</v>
      </c>
      <c r="P1647" s="2">
        <v>0</v>
      </c>
      <c r="Q1647" s="31">
        <v>0</v>
      </c>
      <c r="S1647" s="2" t="s">
        <v>1</v>
      </c>
      <c r="T1647" t="str">
        <f>IF(Tabla2[[#This Row],[SERIE ]]="22SD004C","BODEGA",IF(Tabla2[[#This Row],[SERIE ]]="21DS000T","CASA MATRIZ","SUCURSAL"))</f>
        <v>SUCURSAL</v>
      </c>
    </row>
    <row r="1648" spans="1:20" ht="15.75" hidden="1" thickBot="1" x14ac:dyDescent="0.3">
      <c r="A1648" s="33" t="s">
        <v>8270</v>
      </c>
      <c r="B1648" s="177" t="s">
        <v>10670</v>
      </c>
      <c r="C1648" s="2" t="s">
        <v>1</v>
      </c>
      <c r="D1648" s="2" t="s">
        <v>0</v>
      </c>
      <c r="E1648" s="2" t="s">
        <v>9791</v>
      </c>
      <c r="F1648" s="2" t="s">
        <v>9792</v>
      </c>
      <c r="G1648" s="32">
        <v>3057</v>
      </c>
      <c r="H1648" s="36">
        <v>3057</v>
      </c>
      <c r="I1648" s="37" t="s">
        <v>9824</v>
      </c>
      <c r="J1648" s="31" t="s">
        <v>9825</v>
      </c>
      <c r="K1648" s="2">
        <v>0</v>
      </c>
      <c r="L1648" s="2">
        <v>0</v>
      </c>
      <c r="M1648" s="31">
        <v>31.86</v>
      </c>
      <c r="N1648" s="2">
        <v>4.1417999999999999</v>
      </c>
      <c r="O1648" s="2">
        <v>0</v>
      </c>
      <c r="P1648" s="2">
        <v>0</v>
      </c>
      <c r="Q1648" s="31">
        <v>36.001800000000003</v>
      </c>
      <c r="S1648" s="2" t="s">
        <v>1</v>
      </c>
      <c r="T1648" t="str">
        <f>IF(Tabla2[[#This Row],[SERIE ]]="22SD004C","BODEGA",IF(Tabla2[[#This Row],[SERIE ]]="21DS000T","CASA MATRIZ","SUCURSAL"))</f>
        <v>SUCURSAL</v>
      </c>
    </row>
    <row r="1649" spans="1:20" ht="15.75" hidden="1" thickBot="1" x14ac:dyDescent="0.3">
      <c r="A1649" s="33" t="s">
        <v>8270</v>
      </c>
      <c r="B1649" s="177" t="s">
        <v>10670</v>
      </c>
      <c r="C1649" s="2" t="s">
        <v>1</v>
      </c>
      <c r="D1649" s="2" t="s">
        <v>0</v>
      </c>
      <c r="E1649" s="2" t="s">
        <v>9791</v>
      </c>
      <c r="F1649" s="2" t="s">
        <v>9792</v>
      </c>
      <c r="G1649" s="32">
        <v>3056</v>
      </c>
      <c r="H1649" s="36">
        <v>3056</v>
      </c>
      <c r="I1649" s="37" t="s">
        <v>10070</v>
      </c>
      <c r="J1649" s="31" t="s">
        <v>10071</v>
      </c>
      <c r="K1649" s="2">
        <v>0</v>
      </c>
      <c r="L1649" s="2">
        <v>0</v>
      </c>
      <c r="M1649" s="31">
        <v>23.89</v>
      </c>
      <c r="N1649" s="2">
        <v>3.1057000000000001</v>
      </c>
      <c r="O1649" s="2">
        <v>0</v>
      </c>
      <c r="P1649" s="2">
        <v>0</v>
      </c>
      <c r="Q1649" s="31">
        <v>26.995699999999999</v>
      </c>
      <c r="S1649" s="2" t="s">
        <v>1</v>
      </c>
      <c r="T1649" t="str">
        <f>IF(Tabla2[[#This Row],[SERIE ]]="22SD004C","BODEGA",IF(Tabla2[[#This Row],[SERIE ]]="21DS000T","CASA MATRIZ","SUCURSAL"))</f>
        <v>SUCURSAL</v>
      </c>
    </row>
    <row r="1650" spans="1:20" ht="15.75" hidden="1" thickBot="1" x14ac:dyDescent="0.3">
      <c r="A1650" s="33" t="s">
        <v>8270</v>
      </c>
      <c r="B1650" s="177" t="s">
        <v>10670</v>
      </c>
      <c r="C1650" s="2" t="s">
        <v>1</v>
      </c>
      <c r="D1650" s="2" t="s">
        <v>0</v>
      </c>
      <c r="E1650" s="2" t="s">
        <v>9791</v>
      </c>
      <c r="F1650" s="2" t="s">
        <v>9792</v>
      </c>
      <c r="G1650" s="32">
        <v>3055</v>
      </c>
      <c r="H1650" s="36">
        <v>3055</v>
      </c>
      <c r="I1650" s="37" t="s">
        <v>49</v>
      </c>
      <c r="J1650" s="31" t="s">
        <v>2228</v>
      </c>
      <c r="K1650" s="2">
        <v>0</v>
      </c>
      <c r="L1650" s="2">
        <v>0</v>
      </c>
      <c r="M1650" s="31">
        <v>180</v>
      </c>
      <c r="N1650" s="2">
        <v>23.400000000000002</v>
      </c>
      <c r="O1650" s="2">
        <v>0</v>
      </c>
      <c r="P1650" s="2">
        <v>0</v>
      </c>
      <c r="Q1650" s="31">
        <v>203.4</v>
      </c>
      <c r="S1650" s="2" t="s">
        <v>1</v>
      </c>
      <c r="T1650" t="str">
        <f>IF(Tabla2[[#This Row],[SERIE ]]="22SD004C","BODEGA",IF(Tabla2[[#This Row],[SERIE ]]="21DS000T","CASA MATRIZ","SUCURSAL"))</f>
        <v>SUCURSAL</v>
      </c>
    </row>
    <row r="1651" spans="1:20" ht="15.75" hidden="1" thickBot="1" x14ac:dyDescent="0.3">
      <c r="A1651" s="33" t="s">
        <v>8270</v>
      </c>
      <c r="B1651" s="177" t="s">
        <v>10670</v>
      </c>
      <c r="C1651" s="2" t="s">
        <v>1</v>
      </c>
      <c r="D1651" s="2" t="s">
        <v>0</v>
      </c>
      <c r="E1651" s="2" t="s">
        <v>9791</v>
      </c>
      <c r="F1651" s="2" t="s">
        <v>9792</v>
      </c>
      <c r="G1651" s="32">
        <v>3054</v>
      </c>
      <c r="H1651" s="36">
        <v>3054</v>
      </c>
      <c r="I1651" s="37" t="s">
        <v>10581</v>
      </c>
      <c r="J1651" s="31" t="s">
        <v>10695</v>
      </c>
      <c r="K1651" s="2">
        <v>0</v>
      </c>
      <c r="L1651" s="2">
        <v>0</v>
      </c>
      <c r="M1651" s="31">
        <v>63.72</v>
      </c>
      <c r="N1651" s="2">
        <v>8.2835999999999999</v>
      </c>
      <c r="O1651" s="2">
        <v>0</v>
      </c>
      <c r="P1651" s="2">
        <v>0</v>
      </c>
      <c r="Q1651" s="31">
        <v>72.003600000000006</v>
      </c>
      <c r="S1651" s="2" t="s">
        <v>1</v>
      </c>
      <c r="T1651" t="str">
        <f>IF(Tabla2[[#This Row],[SERIE ]]="22SD004C","BODEGA",IF(Tabla2[[#This Row],[SERIE ]]="21DS000T","CASA MATRIZ","SUCURSAL"))</f>
        <v>SUCURSAL</v>
      </c>
    </row>
    <row r="1652" spans="1:20" ht="15.75" hidden="1" thickBot="1" x14ac:dyDescent="0.3">
      <c r="A1652" s="33" t="s">
        <v>8270</v>
      </c>
      <c r="B1652" s="177" t="s">
        <v>10670</v>
      </c>
      <c r="C1652" s="2" t="s">
        <v>1</v>
      </c>
      <c r="D1652" s="2" t="s">
        <v>0</v>
      </c>
      <c r="E1652" s="2" t="s">
        <v>9791</v>
      </c>
      <c r="F1652" s="2" t="s">
        <v>9792</v>
      </c>
      <c r="G1652" s="32">
        <v>3053</v>
      </c>
      <c r="H1652" s="36">
        <v>3053</v>
      </c>
      <c r="I1652" s="37"/>
      <c r="J1652" s="31" t="s">
        <v>10111</v>
      </c>
      <c r="K1652" s="2">
        <v>0</v>
      </c>
      <c r="L1652" s="2">
        <v>0</v>
      </c>
      <c r="M1652" s="31">
        <v>28.32</v>
      </c>
      <c r="N1652" s="2">
        <v>3.6816</v>
      </c>
      <c r="O1652" s="2">
        <v>0</v>
      </c>
      <c r="P1652" s="2">
        <v>0</v>
      </c>
      <c r="Q1652" s="31">
        <v>32.001600000000003</v>
      </c>
      <c r="R1652" s="2" t="s">
        <v>10110</v>
      </c>
      <c r="S1652" s="2" t="s">
        <v>1</v>
      </c>
      <c r="T1652" t="str">
        <f>IF(Tabla2[[#This Row],[SERIE ]]="22SD004C","BODEGA",IF(Tabla2[[#This Row],[SERIE ]]="21DS000T","CASA MATRIZ","SUCURSAL"))</f>
        <v>SUCURSAL</v>
      </c>
    </row>
    <row r="1653" spans="1:20" ht="15.75" hidden="1" thickBot="1" x14ac:dyDescent="0.3">
      <c r="A1653" s="33" t="s">
        <v>8270</v>
      </c>
      <c r="B1653" s="177" t="s">
        <v>10669</v>
      </c>
      <c r="C1653" s="2" t="s">
        <v>1</v>
      </c>
      <c r="D1653" s="2" t="s">
        <v>0</v>
      </c>
      <c r="E1653" s="2" t="s">
        <v>9791</v>
      </c>
      <c r="F1653" s="2" t="s">
        <v>9792</v>
      </c>
      <c r="G1653" s="32">
        <v>3052</v>
      </c>
      <c r="H1653" s="36">
        <v>3052</v>
      </c>
      <c r="I1653" s="37" t="s">
        <v>9614</v>
      </c>
      <c r="J1653" s="31" t="s">
        <v>9615</v>
      </c>
      <c r="K1653" s="2">
        <v>0</v>
      </c>
      <c r="L1653" s="2">
        <v>0</v>
      </c>
      <c r="M1653" s="31">
        <v>70.8</v>
      </c>
      <c r="N1653" s="2">
        <v>9.2040000000000006</v>
      </c>
      <c r="O1653" s="2">
        <v>0</v>
      </c>
      <c r="P1653" s="2">
        <v>0</v>
      </c>
      <c r="Q1653" s="31">
        <v>80.003999999999991</v>
      </c>
      <c r="S1653" s="2" t="s">
        <v>1</v>
      </c>
      <c r="T1653" t="str">
        <f>IF(Tabla2[[#This Row],[SERIE ]]="22SD004C","BODEGA",IF(Tabla2[[#This Row],[SERIE ]]="21DS000T","CASA MATRIZ","SUCURSAL"))</f>
        <v>SUCURSAL</v>
      </c>
    </row>
    <row r="1654" spans="1:20" ht="15.75" hidden="1" thickBot="1" x14ac:dyDescent="0.3">
      <c r="A1654" s="33" t="s">
        <v>8270</v>
      </c>
      <c r="B1654" s="177" t="s">
        <v>10669</v>
      </c>
      <c r="C1654" s="2" t="s">
        <v>1</v>
      </c>
      <c r="D1654" s="2" t="s">
        <v>0</v>
      </c>
      <c r="E1654" s="2" t="s">
        <v>9791</v>
      </c>
      <c r="F1654" s="2" t="s">
        <v>9792</v>
      </c>
      <c r="G1654" s="32">
        <v>3051</v>
      </c>
      <c r="H1654" s="36">
        <v>3051</v>
      </c>
      <c r="I1654" s="37"/>
      <c r="J1654" s="31" t="s">
        <v>9808</v>
      </c>
      <c r="K1654" s="2">
        <v>0</v>
      </c>
      <c r="L1654" s="2">
        <v>0</v>
      </c>
      <c r="M1654" s="31">
        <v>44.6</v>
      </c>
      <c r="N1654" s="2">
        <v>5.798</v>
      </c>
      <c r="O1654" s="2">
        <v>0</v>
      </c>
      <c r="P1654" s="2">
        <v>0</v>
      </c>
      <c r="Q1654" s="31">
        <v>50.398000000000003</v>
      </c>
      <c r="R1654" s="2" t="s">
        <v>9807</v>
      </c>
      <c r="S1654" s="2" t="s">
        <v>1</v>
      </c>
      <c r="T1654" t="str">
        <f>IF(Tabla2[[#This Row],[SERIE ]]="22SD004C","BODEGA",IF(Tabla2[[#This Row],[SERIE ]]="21DS000T","CASA MATRIZ","SUCURSAL"))</f>
        <v>SUCURSAL</v>
      </c>
    </row>
    <row r="1655" spans="1:20" ht="15.75" hidden="1" thickBot="1" x14ac:dyDescent="0.3">
      <c r="A1655" s="33" t="s">
        <v>8270</v>
      </c>
      <c r="B1655" s="177" t="s">
        <v>10669</v>
      </c>
      <c r="C1655" s="2" t="s">
        <v>1</v>
      </c>
      <c r="D1655" s="2" t="s">
        <v>0</v>
      </c>
      <c r="E1655" s="2" t="s">
        <v>9791</v>
      </c>
      <c r="F1655" s="2" t="s">
        <v>9792</v>
      </c>
      <c r="G1655" s="32">
        <v>3050</v>
      </c>
      <c r="H1655" s="36">
        <v>3050</v>
      </c>
      <c r="I1655" s="37"/>
      <c r="J1655" s="31" t="s">
        <v>10368</v>
      </c>
      <c r="K1655" s="2">
        <v>0</v>
      </c>
      <c r="L1655" s="2">
        <v>0</v>
      </c>
      <c r="M1655" s="31">
        <v>74.34</v>
      </c>
      <c r="N1655" s="2">
        <v>9.664200000000001</v>
      </c>
      <c r="O1655" s="2">
        <v>0</v>
      </c>
      <c r="P1655" s="2">
        <v>0</v>
      </c>
      <c r="Q1655" s="31">
        <v>84.004199999999997</v>
      </c>
      <c r="R1655" s="2" t="s">
        <v>10367</v>
      </c>
      <c r="S1655" s="2" t="s">
        <v>1</v>
      </c>
      <c r="T1655" t="str">
        <f>IF(Tabla2[[#This Row],[SERIE ]]="22SD004C","BODEGA",IF(Tabla2[[#This Row],[SERIE ]]="21DS000T","CASA MATRIZ","SUCURSAL"))</f>
        <v>SUCURSAL</v>
      </c>
    </row>
    <row r="1656" spans="1:20" ht="15.75" hidden="1" thickBot="1" x14ac:dyDescent="0.3">
      <c r="A1656" s="33" t="s">
        <v>8270</v>
      </c>
      <c r="B1656" s="177" t="s">
        <v>10669</v>
      </c>
      <c r="C1656" s="2" t="s">
        <v>1</v>
      </c>
      <c r="D1656" s="2" t="s">
        <v>0</v>
      </c>
      <c r="E1656" s="2" t="s">
        <v>9791</v>
      </c>
      <c r="F1656" s="2" t="s">
        <v>9792</v>
      </c>
      <c r="G1656" s="32">
        <v>3049</v>
      </c>
      <c r="H1656" s="36">
        <v>3049</v>
      </c>
      <c r="I1656" s="37" t="s">
        <v>10271</v>
      </c>
      <c r="J1656" s="31" t="s">
        <v>10272</v>
      </c>
      <c r="K1656" s="2">
        <v>0</v>
      </c>
      <c r="L1656" s="2">
        <v>0</v>
      </c>
      <c r="M1656" s="31">
        <v>25.13</v>
      </c>
      <c r="N1656" s="2">
        <v>3.2669000000000001</v>
      </c>
      <c r="O1656" s="2">
        <v>0</v>
      </c>
      <c r="P1656" s="2">
        <v>0</v>
      </c>
      <c r="Q1656" s="31">
        <v>28.396899999999999</v>
      </c>
      <c r="S1656" s="2" t="s">
        <v>1</v>
      </c>
      <c r="T1656" t="str">
        <f>IF(Tabla2[[#This Row],[SERIE ]]="22SD004C","BODEGA",IF(Tabla2[[#This Row],[SERIE ]]="21DS000T","CASA MATRIZ","SUCURSAL"))</f>
        <v>SUCURSAL</v>
      </c>
    </row>
    <row r="1657" spans="1:20" ht="15.75" hidden="1" thickBot="1" x14ac:dyDescent="0.3">
      <c r="A1657" s="33" t="s">
        <v>8270</v>
      </c>
      <c r="B1657" s="177" t="s">
        <v>10669</v>
      </c>
      <c r="C1657" s="2" t="s">
        <v>1</v>
      </c>
      <c r="D1657" s="2" t="s">
        <v>0</v>
      </c>
      <c r="E1657" s="2" t="s">
        <v>9791</v>
      </c>
      <c r="F1657" s="2" t="s">
        <v>9792</v>
      </c>
      <c r="G1657" s="32">
        <v>3048</v>
      </c>
      <c r="H1657" s="36">
        <v>3048</v>
      </c>
      <c r="I1657" s="37" t="s">
        <v>9898</v>
      </c>
      <c r="J1657" s="31" t="s">
        <v>9899</v>
      </c>
      <c r="K1657" s="2">
        <v>0</v>
      </c>
      <c r="L1657" s="2">
        <v>0</v>
      </c>
      <c r="M1657" s="31">
        <v>60</v>
      </c>
      <c r="N1657" s="2">
        <v>7.8000000000000007</v>
      </c>
      <c r="O1657" s="2">
        <v>0</v>
      </c>
      <c r="P1657" s="2">
        <v>0</v>
      </c>
      <c r="Q1657" s="31">
        <v>67.8</v>
      </c>
      <c r="S1657" s="2" t="s">
        <v>1</v>
      </c>
      <c r="T1657" t="str">
        <f>IF(Tabla2[[#This Row],[SERIE ]]="22SD004C","BODEGA",IF(Tabla2[[#This Row],[SERIE ]]="21DS000T","CASA MATRIZ","SUCURSAL"))</f>
        <v>SUCURSAL</v>
      </c>
    </row>
    <row r="1658" spans="1:20" ht="15.75" hidden="1" thickBot="1" x14ac:dyDescent="0.3">
      <c r="A1658" s="33" t="s">
        <v>8270</v>
      </c>
      <c r="B1658" s="177" t="s">
        <v>10669</v>
      </c>
      <c r="C1658" s="2" t="s">
        <v>1</v>
      </c>
      <c r="D1658" s="2" t="s">
        <v>0</v>
      </c>
      <c r="E1658" s="2" t="s">
        <v>9791</v>
      </c>
      <c r="F1658" s="2" t="s">
        <v>9792</v>
      </c>
      <c r="G1658" s="32">
        <v>3047</v>
      </c>
      <c r="H1658" s="36">
        <v>3047</v>
      </c>
      <c r="I1658" s="37" t="s">
        <v>10361</v>
      </c>
      <c r="J1658" s="31" t="s">
        <v>10362</v>
      </c>
      <c r="K1658" s="2">
        <v>0</v>
      </c>
      <c r="L1658" s="2">
        <v>0</v>
      </c>
      <c r="M1658" s="31">
        <v>10.35</v>
      </c>
      <c r="N1658" s="2">
        <v>1.3454999999999999</v>
      </c>
      <c r="O1658" s="2">
        <v>0</v>
      </c>
      <c r="P1658" s="2">
        <v>0</v>
      </c>
      <c r="Q1658" s="31">
        <v>11.695499999999999</v>
      </c>
      <c r="S1658" s="2" t="s">
        <v>1</v>
      </c>
      <c r="T1658" t="str">
        <f>IF(Tabla2[[#This Row],[SERIE ]]="22SD004C","BODEGA",IF(Tabla2[[#This Row],[SERIE ]]="21DS000T","CASA MATRIZ","SUCURSAL"))</f>
        <v>SUCURSAL</v>
      </c>
    </row>
    <row r="1659" spans="1:20" ht="15.75" hidden="1" thickBot="1" x14ac:dyDescent="0.3">
      <c r="A1659" s="33" t="s">
        <v>8270</v>
      </c>
      <c r="B1659" s="177" t="s">
        <v>10669</v>
      </c>
      <c r="C1659" s="2" t="s">
        <v>1</v>
      </c>
      <c r="D1659" s="2" t="s">
        <v>0</v>
      </c>
      <c r="E1659" s="2" t="s">
        <v>9791</v>
      </c>
      <c r="F1659" s="2" t="s">
        <v>9792</v>
      </c>
      <c r="G1659" s="32">
        <v>3046</v>
      </c>
      <c r="H1659" s="36">
        <v>3046</v>
      </c>
      <c r="I1659" s="37" t="s">
        <v>10693</v>
      </c>
      <c r="J1659" s="31" t="s">
        <v>10694</v>
      </c>
      <c r="K1659" s="2">
        <v>0</v>
      </c>
      <c r="L1659" s="2">
        <v>0</v>
      </c>
      <c r="M1659" s="31">
        <v>165</v>
      </c>
      <c r="N1659" s="2">
        <v>21.45</v>
      </c>
      <c r="O1659" s="2">
        <v>0</v>
      </c>
      <c r="P1659" s="2">
        <v>0</v>
      </c>
      <c r="Q1659" s="31">
        <v>186.45</v>
      </c>
      <c r="S1659" s="2" t="s">
        <v>1</v>
      </c>
      <c r="T1659" t="str">
        <f>IF(Tabla2[[#This Row],[SERIE ]]="22SD004C","BODEGA",IF(Tabla2[[#This Row],[SERIE ]]="21DS000T","CASA MATRIZ","SUCURSAL"))</f>
        <v>SUCURSAL</v>
      </c>
    </row>
    <row r="1660" spans="1:20" ht="15.75" hidden="1" thickBot="1" x14ac:dyDescent="0.3">
      <c r="A1660" s="33" t="s">
        <v>8270</v>
      </c>
      <c r="B1660" s="177" t="s">
        <v>10669</v>
      </c>
      <c r="C1660" s="2" t="s">
        <v>1</v>
      </c>
      <c r="D1660" s="2" t="s">
        <v>0</v>
      </c>
      <c r="E1660" s="2" t="s">
        <v>9791</v>
      </c>
      <c r="F1660" s="2" t="s">
        <v>9792</v>
      </c>
      <c r="G1660" s="32">
        <v>3045</v>
      </c>
      <c r="H1660" s="36">
        <v>3045</v>
      </c>
      <c r="I1660" s="37" t="s">
        <v>46</v>
      </c>
      <c r="J1660" s="31" t="s">
        <v>6010</v>
      </c>
      <c r="K1660" s="2">
        <v>0</v>
      </c>
      <c r="L1660" s="2">
        <v>0</v>
      </c>
      <c r="M1660" s="31">
        <v>70.8</v>
      </c>
      <c r="N1660" s="2">
        <v>9.2040000000000006</v>
      </c>
      <c r="O1660" s="2">
        <v>0</v>
      </c>
      <c r="P1660" s="2">
        <v>0</v>
      </c>
      <c r="Q1660" s="31">
        <v>80.003999999999991</v>
      </c>
      <c r="S1660" s="2" t="s">
        <v>1</v>
      </c>
      <c r="T1660" t="str">
        <f>IF(Tabla2[[#This Row],[SERIE ]]="22SD004C","BODEGA",IF(Tabla2[[#This Row],[SERIE ]]="21DS000T","CASA MATRIZ","SUCURSAL"))</f>
        <v>SUCURSAL</v>
      </c>
    </row>
    <row r="1661" spans="1:20" ht="15.75" hidden="1" thickBot="1" x14ac:dyDescent="0.3">
      <c r="A1661" s="33" t="s">
        <v>8270</v>
      </c>
      <c r="B1661" s="177" t="s">
        <v>10668</v>
      </c>
      <c r="C1661" s="2" t="s">
        <v>1</v>
      </c>
      <c r="D1661" s="2" t="s">
        <v>0</v>
      </c>
      <c r="E1661" s="2" t="s">
        <v>9791</v>
      </c>
      <c r="F1661" s="2" t="s">
        <v>9792</v>
      </c>
      <c r="G1661" s="32">
        <v>3044</v>
      </c>
      <c r="H1661" s="36">
        <v>3044</v>
      </c>
      <c r="I1661" s="37"/>
      <c r="J1661" s="31" t="s">
        <v>9934</v>
      </c>
      <c r="K1661" s="2">
        <v>0</v>
      </c>
      <c r="L1661" s="2">
        <v>0</v>
      </c>
      <c r="M1661" s="31">
        <v>20.71</v>
      </c>
      <c r="N1661" s="2">
        <v>2.6923000000000004</v>
      </c>
      <c r="O1661" s="2">
        <v>0</v>
      </c>
      <c r="P1661" s="2">
        <v>0</v>
      </c>
      <c r="Q1661" s="31">
        <v>23.4023</v>
      </c>
      <c r="R1661" s="2" t="s">
        <v>9933</v>
      </c>
      <c r="S1661" s="2" t="s">
        <v>1</v>
      </c>
      <c r="T1661" t="str">
        <f>IF(Tabla2[[#This Row],[SERIE ]]="22SD004C","BODEGA",IF(Tabla2[[#This Row],[SERIE ]]="21DS000T","CASA MATRIZ","SUCURSAL"))</f>
        <v>SUCURSAL</v>
      </c>
    </row>
    <row r="1662" spans="1:20" ht="15.75" hidden="1" thickBot="1" x14ac:dyDescent="0.3">
      <c r="A1662" s="33" t="s">
        <v>8270</v>
      </c>
      <c r="B1662" s="177" t="s">
        <v>10668</v>
      </c>
      <c r="C1662" s="2" t="s">
        <v>1</v>
      </c>
      <c r="D1662" s="2" t="s">
        <v>0</v>
      </c>
      <c r="E1662" s="2" t="s">
        <v>9791</v>
      </c>
      <c r="F1662" s="2" t="s">
        <v>9792</v>
      </c>
      <c r="G1662" s="32">
        <v>3043</v>
      </c>
      <c r="H1662" s="36">
        <v>3043</v>
      </c>
      <c r="I1662" s="37" t="s">
        <v>9875</v>
      </c>
      <c r="J1662" s="31" t="s">
        <v>9876</v>
      </c>
      <c r="K1662" s="2">
        <v>0</v>
      </c>
      <c r="L1662" s="2">
        <v>0</v>
      </c>
      <c r="M1662" s="31">
        <v>36.729999999999997</v>
      </c>
      <c r="N1662" s="2">
        <v>4.7748999999999997</v>
      </c>
      <c r="O1662" s="2">
        <v>0</v>
      </c>
      <c r="P1662" s="2">
        <v>0</v>
      </c>
      <c r="Q1662" s="31">
        <v>41.504899999999999</v>
      </c>
      <c r="S1662" s="2" t="s">
        <v>1</v>
      </c>
      <c r="T1662" t="str">
        <f>IF(Tabla2[[#This Row],[SERIE ]]="22SD004C","BODEGA",IF(Tabla2[[#This Row],[SERIE ]]="21DS000T","CASA MATRIZ","SUCURSAL"))</f>
        <v>SUCURSAL</v>
      </c>
    </row>
    <row r="1663" spans="1:20" ht="15.75" hidden="1" thickBot="1" x14ac:dyDescent="0.3">
      <c r="A1663" s="33" t="s">
        <v>8270</v>
      </c>
      <c r="B1663" s="177" t="s">
        <v>10668</v>
      </c>
      <c r="C1663" s="2" t="s">
        <v>1</v>
      </c>
      <c r="D1663" s="2" t="s">
        <v>0</v>
      </c>
      <c r="E1663" s="2" t="s">
        <v>9791</v>
      </c>
      <c r="F1663" s="2" t="s">
        <v>9792</v>
      </c>
      <c r="G1663" s="32">
        <v>3042</v>
      </c>
      <c r="H1663" s="36">
        <v>3042</v>
      </c>
      <c r="I1663" s="37" t="s">
        <v>43</v>
      </c>
      <c r="J1663" s="31" t="s">
        <v>7196</v>
      </c>
      <c r="K1663" s="2">
        <v>0</v>
      </c>
      <c r="L1663" s="2">
        <v>0</v>
      </c>
      <c r="M1663" s="31">
        <v>55</v>
      </c>
      <c r="N1663" s="2">
        <v>7.15</v>
      </c>
      <c r="O1663" s="2">
        <v>0</v>
      </c>
      <c r="P1663" s="2">
        <v>0</v>
      </c>
      <c r="Q1663" s="31">
        <v>62.15</v>
      </c>
      <c r="S1663" s="2" t="s">
        <v>1</v>
      </c>
      <c r="T1663" t="str">
        <f>IF(Tabla2[[#This Row],[SERIE ]]="22SD004C","BODEGA",IF(Tabla2[[#This Row],[SERIE ]]="21DS000T","CASA MATRIZ","SUCURSAL"))</f>
        <v>SUCURSAL</v>
      </c>
    </row>
    <row r="1664" spans="1:20" ht="15.75" hidden="1" thickBot="1" x14ac:dyDescent="0.3">
      <c r="A1664" s="33" t="s">
        <v>8270</v>
      </c>
      <c r="B1664" s="177" t="s">
        <v>10668</v>
      </c>
      <c r="C1664" s="2" t="s">
        <v>1</v>
      </c>
      <c r="D1664" s="2" t="s">
        <v>0</v>
      </c>
      <c r="E1664" s="2" t="s">
        <v>9791</v>
      </c>
      <c r="F1664" s="2" t="s">
        <v>9792</v>
      </c>
      <c r="G1664" s="32">
        <v>3041</v>
      </c>
      <c r="H1664" s="36">
        <v>3041</v>
      </c>
      <c r="I1664" s="37"/>
      <c r="J1664" s="31" t="s">
        <v>10077</v>
      </c>
      <c r="K1664" s="2">
        <v>0</v>
      </c>
      <c r="L1664" s="2">
        <v>0</v>
      </c>
      <c r="M1664" s="31">
        <v>14.16</v>
      </c>
      <c r="N1664" s="2">
        <v>1.8408</v>
      </c>
      <c r="O1664" s="2">
        <v>0</v>
      </c>
      <c r="P1664" s="2">
        <v>0</v>
      </c>
      <c r="Q1664" s="31">
        <v>16.000800000000002</v>
      </c>
      <c r="R1664" s="2" t="s">
        <v>10076</v>
      </c>
      <c r="S1664" s="2" t="s">
        <v>1</v>
      </c>
      <c r="T1664" t="str">
        <f>IF(Tabla2[[#This Row],[SERIE ]]="22SD004C","BODEGA",IF(Tabla2[[#This Row],[SERIE ]]="21DS000T","CASA MATRIZ","SUCURSAL"))</f>
        <v>SUCURSAL</v>
      </c>
    </row>
    <row r="1665" spans="1:20" ht="15.75" hidden="1" thickBot="1" x14ac:dyDescent="0.3">
      <c r="A1665" s="33" t="s">
        <v>8270</v>
      </c>
      <c r="B1665" s="177" t="s">
        <v>10668</v>
      </c>
      <c r="C1665" s="2" t="s">
        <v>1</v>
      </c>
      <c r="D1665" s="2" t="s">
        <v>0</v>
      </c>
      <c r="E1665" s="2" t="s">
        <v>9791</v>
      </c>
      <c r="F1665" s="2" t="s">
        <v>9792</v>
      </c>
      <c r="G1665" s="32">
        <v>3040</v>
      </c>
      <c r="H1665" s="36">
        <v>3040</v>
      </c>
      <c r="I1665" s="37" t="s">
        <v>9914</v>
      </c>
      <c r="J1665" s="31" t="s">
        <v>9915</v>
      </c>
      <c r="K1665" s="2">
        <v>0</v>
      </c>
      <c r="L1665" s="2">
        <v>0</v>
      </c>
      <c r="M1665" s="31">
        <v>16.809999999999999</v>
      </c>
      <c r="N1665" s="2">
        <v>2.1852999999999998</v>
      </c>
      <c r="O1665" s="2">
        <v>0</v>
      </c>
      <c r="P1665" s="2">
        <v>0</v>
      </c>
      <c r="Q1665" s="31">
        <v>18.9953</v>
      </c>
      <c r="S1665" s="2" t="s">
        <v>1</v>
      </c>
      <c r="T1665" t="str">
        <f>IF(Tabla2[[#This Row],[SERIE ]]="22SD004C","BODEGA",IF(Tabla2[[#This Row],[SERIE ]]="21DS000T","CASA MATRIZ","SUCURSAL"))</f>
        <v>SUCURSAL</v>
      </c>
    </row>
    <row r="1666" spans="1:20" ht="15.75" hidden="1" thickBot="1" x14ac:dyDescent="0.3">
      <c r="A1666" s="33" t="s">
        <v>8270</v>
      </c>
      <c r="B1666" s="177" t="s">
        <v>10668</v>
      </c>
      <c r="C1666" s="2" t="s">
        <v>1</v>
      </c>
      <c r="D1666" s="2" t="s">
        <v>0</v>
      </c>
      <c r="E1666" s="2" t="s">
        <v>9791</v>
      </c>
      <c r="F1666" s="2" t="s">
        <v>9792</v>
      </c>
      <c r="G1666" s="32">
        <v>3039</v>
      </c>
      <c r="H1666" s="36">
        <v>3039</v>
      </c>
      <c r="I1666" s="37" t="s">
        <v>10213</v>
      </c>
      <c r="J1666" s="31" t="s">
        <v>10214</v>
      </c>
      <c r="K1666" s="2">
        <v>0</v>
      </c>
      <c r="L1666" s="2">
        <v>0</v>
      </c>
      <c r="M1666" s="31">
        <v>70.8</v>
      </c>
      <c r="N1666" s="2">
        <v>9.2040000000000006</v>
      </c>
      <c r="O1666" s="2">
        <v>0</v>
      </c>
      <c r="P1666" s="2">
        <v>0</v>
      </c>
      <c r="Q1666" s="31">
        <v>80.003999999999991</v>
      </c>
      <c r="S1666" s="2" t="s">
        <v>1</v>
      </c>
      <c r="T1666" t="str">
        <f>IF(Tabla2[[#This Row],[SERIE ]]="22SD004C","BODEGA",IF(Tabla2[[#This Row],[SERIE ]]="21DS000T","CASA MATRIZ","SUCURSAL"))</f>
        <v>SUCURSAL</v>
      </c>
    </row>
    <row r="1667" spans="1:20" ht="15.75" hidden="1" thickBot="1" x14ac:dyDescent="0.3">
      <c r="A1667" s="33" t="s">
        <v>8270</v>
      </c>
      <c r="B1667" s="177" t="s">
        <v>10668</v>
      </c>
      <c r="C1667" s="2" t="s">
        <v>1</v>
      </c>
      <c r="D1667" s="2" t="s">
        <v>0</v>
      </c>
      <c r="E1667" s="2" t="s">
        <v>9791</v>
      </c>
      <c r="F1667" s="2" t="s">
        <v>9792</v>
      </c>
      <c r="G1667" s="32">
        <v>3038</v>
      </c>
      <c r="H1667" s="36">
        <v>3038</v>
      </c>
      <c r="I1667" s="37" t="s">
        <v>10348</v>
      </c>
      <c r="J1667" s="31" t="s">
        <v>10349</v>
      </c>
      <c r="K1667" s="2">
        <v>0</v>
      </c>
      <c r="L1667" s="2">
        <v>0</v>
      </c>
      <c r="M1667" s="31">
        <v>140</v>
      </c>
      <c r="N1667" s="2">
        <v>18.2</v>
      </c>
      <c r="O1667" s="2">
        <v>0</v>
      </c>
      <c r="P1667" s="2">
        <v>0</v>
      </c>
      <c r="Q1667" s="31">
        <v>158.19999999999999</v>
      </c>
      <c r="S1667" s="2" t="s">
        <v>1</v>
      </c>
      <c r="T1667" t="str">
        <f>IF(Tabla2[[#This Row],[SERIE ]]="22SD004C","BODEGA",IF(Tabla2[[#This Row],[SERIE ]]="21DS000T","CASA MATRIZ","SUCURSAL"))</f>
        <v>SUCURSAL</v>
      </c>
    </row>
    <row r="1668" spans="1:20" ht="15.75" hidden="1" thickBot="1" x14ac:dyDescent="0.3">
      <c r="A1668" s="33" t="s">
        <v>8270</v>
      </c>
      <c r="B1668" s="177" t="s">
        <v>10668</v>
      </c>
      <c r="C1668" s="2" t="s">
        <v>1</v>
      </c>
      <c r="D1668" s="2" t="s">
        <v>0</v>
      </c>
      <c r="E1668" s="2" t="s">
        <v>9791</v>
      </c>
      <c r="F1668" s="2" t="s">
        <v>9792</v>
      </c>
      <c r="G1668" s="32">
        <v>3037</v>
      </c>
      <c r="H1668" s="36">
        <v>3037</v>
      </c>
      <c r="I1668" s="37" t="s">
        <v>9831</v>
      </c>
      <c r="J1668" s="31" t="s">
        <v>9832</v>
      </c>
      <c r="K1668" s="2">
        <v>0</v>
      </c>
      <c r="L1668" s="2">
        <v>0</v>
      </c>
      <c r="M1668" s="31">
        <v>202.7</v>
      </c>
      <c r="N1668" s="2">
        <v>26.350999999999999</v>
      </c>
      <c r="O1668" s="2">
        <v>0</v>
      </c>
      <c r="P1668" s="2">
        <v>0</v>
      </c>
      <c r="Q1668" s="31">
        <v>229.05099999999999</v>
      </c>
      <c r="S1668" s="2" t="s">
        <v>1</v>
      </c>
      <c r="T1668" t="str">
        <f>IF(Tabla2[[#This Row],[SERIE ]]="22SD004C","BODEGA",IF(Tabla2[[#This Row],[SERIE ]]="21DS000T","CASA MATRIZ","SUCURSAL"))</f>
        <v>SUCURSAL</v>
      </c>
    </row>
    <row r="1669" spans="1:20" ht="15.75" hidden="1" thickBot="1" x14ac:dyDescent="0.3">
      <c r="A1669" s="33" t="s">
        <v>8270</v>
      </c>
      <c r="B1669" s="177" t="s">
        <v>10668</v>
      </c>
      <c r="C1669" s="2" t="s">
        <v>1</v>
      </c>
      <c r="D1669" s="2" t="s">
        <v>0</v>
      </c>
      <c r="E1669" s="2" t="s">
        <v>9791</v>
      </c>
      <c r="F1669" s="2" t="s">
        <v>9792</v>
      </c>
      <c r="G1669" s="32">
        <v>3036</v>
      </c>
      <c r="H1669" s="36">
        <v>3036</v>
      </c>
      <c r="I1669" s="37"/>
      <c r="J1669" s="31" t="s">
        <v>10228</v>
      </c>
      <c r="K1669" s="2">
        <v>0</v>
      </c>
      <c r="L1669" s="2">
        <v>0</v>
      </c>
      <c r="M1669" s="31">
        <v>145.82</v>
      </c>
      <c r="N1669" s="2">
        <v>18.956599999999998</v>
      </c>
      <c r="O1669" s="2">
        <v>0</v>
      </c>
      <c r="P1669" s="2">
        <v>0</v>
      </c>
      <c r="Q1669" s="31">
        <v>164.7766</v>
      </c>
      <c r="R1669" s="2" t="s">
        <v>10217</v>
      </c>
      <c r="S1669" s="2" t="s">
        <v>1</v>
      </c>
      <c r="T1669" t="str">
        <f>IF(Tabla2[[#This Row],[SERIE ]]="22SD004C","BODEGA",IF(Tabla2[[#This Row],[SERIE ]]="21DS000T","CASA MATRIZ","SUCURSAL"))</f>
        <v>SUCURSAL</v>
      </c>
    </row>
    <row r="1670" spans="1:20" ht="15.75" hidden="1" thickBot="1" x14ac:dyDescent="0.3">
      <c r="A1670" s="33" t="s">
        <v>8270</v>
      </c>
      <c r="B1670" s="177" t="s">
        <v>10668</v>
      </c>
      <c r="C1670" s="2" t="s">
        <v>1</v>
      </c>
      <c r="D1670" s="2" t="s">
        <v>0</v>
      </c>
      <c r="E1670" s="2" t="s">
        <v>9791</v>
      </c>
      <c r="F1670" s="2" t="s">
        <v>9792</v>
      </c>
      <c r="G1670" s="32">
        <v>3035</v>
      </c>
      <c r="H1670" s="36">
        <v>3035</v>
      </c>
      <c r="I1670" s="37" t="s">
        <v>46</v>
      </c>
      <c r="J1670" s="31" t="s">
        <v>6010</v>
      </c>
      <c r="K1670" s="2">
        <v>0</v>
      </c>
      <c r="L1670" s="2">
        <v>0</v>
      </c>
      <c r="M1670" s="31">
        <v>120</v>
      </c>
      <c r="N1670" s="2">
        <v>15.600000000000001</v>
      </c>
      <c r="O1670" s="2">
        <v>0</v>
      </c>
      <c r="P1670" s="2">
        <v>0</v>
      </c>
      <c r="Q1670" s="31">
        <v>135.6</v>
      </c>
      <c r="S1670" s="2" t="s">
        <v>1</v>
      </c>
      <c r="T1670" t="str">
        <f>IF(Tabla2[[#This Row],[SERIE ]]="22SD004C","BODEGA",IF(Tabla2[[#This Row],[SERIE ]]="21DS000T","CASA MATRIZ","SUCURSAL"))</f>
        <v>SUCURSAL</v>
      </c>
    </row>
    <row r="1671" spans="1:20" ht="15.75" hidden="1" thickBot="1" x14ac:dyDescent="0.3">
      <c r="A1671" s="33" t="s">
        <v>8270</v>
      </c>
      <c r="B1671" s="177" t="s">
        <v>10668</v>
      </c>
      <c r="C1671" s="2" t="s">
        <v>1</v>
      </c>
      <c r="D1671" s="2" t="s">
        <v>0</v>
      </c>
      <c r="E1671" s="2" t="s">
        <v>9791</v>
      </c>
      <c r="F1671" s="2" t="s">
        <v>9792</v>
      </c>
      <c r="G1671" s="32">
        <v>3034</v>
      </c>
      <c r="H1671" s="36">
        <v>3034</v>
      </c>
      <c r="I1671" s="37" t="s">
        <v>46</v>
      </c>
      <c r="J1671" s="31" t="s">
        <v>6010</v>
      </c>
      <c r="K1671" s="2">
        <v>0</v>
      </c>
      <c r="L1671" s="2">
        <v>0</v>
      </c>
      <c r="M1671" s="31">
        <v>45</v>
      </c>
      <c r="N1671" s="2">
        <v>5.8500000000000005</v>
      </c>
      <c r="O1671" s="2">
        <v>0</v>
      </c>
      <c r="P1671" s="2">
        <v>0</v>
      </c>
      <c r="Q1671" s="31">
        <v>50.85</v>
      </c>
      <c r="S1671" s="2" t="s">
        <v>1</v>
      </c>
      <c r="T1671" t="str">
        <f>IF(Tabla2[[#This Row],[SERIE ]]="22SD004C","BODEGA",IF(Tabla2[[#This Row],[SERIE ]]="21DS000T","CASA MATRIZ","SUCURSAL"))</f>
        <v>SUCURSAL</v>
      </c>
    </row>
    <row r="1672" spans="1:20" ht="15.75" hidden="1" thickBot="1" x14ac:dyDescent="0.3">
      <c r="A1672" s="33" t="s">
        <v>8270</v>
      </c>
      <c r="B1672" s="177" t="s">
        <v>10668</v>
      </c>
      <c r="C1672" s="2" t="s">
        <v>1</v>
      </c>
      <c r="D1672" s="2" t="s">
        <v>0</v>
      </c>
      <c r="E1672" s="2" t="s">
        <v>9791</v>
      </c>
      <c r="F1672" s="2" t="s">
        <v>9792</v>
      </c>
      <c r="G1672" s="32">
        <v>3033</v>
      </c>
      <c r="H1672" s="36">
        <v>3033</v>
      </c>
      <c r="I1672" s="37" t="s">
        <v>46</v>
      </c>
      <c r="J1672" s="31" t="s">
        <v>6010</v>
      </c>
      <c r="K1672" s="2">
        <v>0</v>
      </c>
      <c r="L1672" s="2">
        <v>0</v>
      </c>
      <c r="M1672" s="31">
        <v>80</v>
      </c>
      <c r="N1672" s="2">
        <v>10.4</v>
      </c>
      <c r="O1672" s="2">
        <v>0</v>
      </c>
      <c r="P1672" s="2">
        <v>0</v>
      </c>
      <c r="Q1672" s="31">
        <v>90.4</v>
      </c>
      <c r="S1672" s="2" t="s">
        <v>1</v>
      </c>
      <c r="T1672" t="str">
        <f>IF(Tabla2[[#This Row],[SERIE ]]="22SD004C","BODEGA",IF(Tabla2[[#This Row],[SERIE ]]="21DS000T","CASA MATRIZ","SUCURSAL"))</f>
        <v>SUCURSAL</v>
      </c>
    </row>
    <row r="1673" spans="1:20" ht="15.75" hidden="1" thickBot="1" x14ac:dyDescent="0.3">
      <c r="A1673" s="33" t="s">
        <v>8270</v>
      </c>
      <c r="B1673" s="177" t="s">
        <v>10668</v>
      </c>
      <c r="C1673" s="2" t="s">
        <v>1</v>
      </c>
      <c r="D1673" s="2" t="s">
        <v>0</v>
      </c>
      <c r="E1673" s="2" t="s">
        <v>9791</v>
      </c>
      <c r="F1673" s="2" t="s">
        <v>9792</v>
      </c>
      <c r="G1673" s="32">
        <v>3032</v>
      </c>
      <c r="H1673" s="36">
        <v>3032</v>
      </c>
      <c r="I1673" s="37" t="s">
        <v>46</v>
      </c>
      <c r="J1673" s="31" t="s">
        <v>6010</v>
      </c>
      <c r="K1673" s="2">
        <v>0</v>
      </c>
      <c r="L1673" s="2">
        <v>0</v>
      </c>
      <c r="M1673" s="31">
        <v>250</v>
      </c>
      <c r="N1673" s="2">
        <v>32.5</v>
      </c>
      <c r="O1673" s="2">
        <v>0</v>
      </c>
      <c r="P1673" s="2">
        <v>0</v>
      </c>
      <c r="Q1673" s="31">
        <v>282.5</v>
      </c>
      <c r="S1673" s="2" t="s">
        <v>1</v>
      </c>
      <c r="T1673" t="str">
        <f>IF(Tabla2[[#This Row],[SERIE ]]="22SD004C","BODEGA",IF(Tabla2[[#This Row],[SERIE ]]="21DS000T","CASA MATRIZ","SUCURSAL"))</f>
        <v>SUCURSAL</v>
      </c>
    </row>
    <row r="1674" spans="1:20" ht="15.75" hidden="1" thickBot="1" x14ac:dyDescent="0.3">
      <c r="A1674" s="33" t="s">
        <v>8270</v>
      </c>
      <c r="B1674" s="177" t="s">
        <v>10668</v>
      </c>
      <c r="C1674" s="2" t="s">
        <v>1</v>
      </c>
      <c r="D1674" s="2" t="s">
        <v>0</v>
      </c>
      <c r="E1674" s="2" t="s">
        <v>9791</v>
      </c>
      <c r="F1674" s="2" t="s">
        <v>9792</v>
      </c>
      <c r="G1674" s="32">
        <v>3031</v>
      </c>
      <c r="H1674" s="36">
        <v>3031</v>
      </c>
      <c r="I1674" s="37" t="s">
        <v>9900</v>
      </c>
      <c r="J1674" s="31" t="s">
        <v>9901</v>
      </c>
      <c r="K1674" s="2">
        <v>0</v>
      </c>
      <c r="L1674" s="2">
        <v>0</v>
      </c>
      <c r="M1674" s="31">
        <v>12.52</v>
      </c>
      <c r="N1674" s="2">
        <v>1.6275999999999999</v>
      </c>
      <c r="O1674" s="2">
        <v>0</v>
      </c>
      <c r="P1674" s="2">
        <v>0</v>
      </c>
      <c r="Q1674" s="31">
        <v>14.147599999999999</v>
      </c>
      <c r="S1674" s="2" t="s">
        <v>1</v>
      </c>
      <c r="T1674" t="str">
        <f>IF(Tabla2[[#This Row],[SERIE ]]="22SD004C","BODEGA",IF(Tabla2[[#This Row],[SERIE ]]="21DS000T","CASA MATRIZ","SUCURSAL"))</f>
        <v>SUCURSAL</v>
      </c>
    </row>
    <row r="1675" spans="1:20" ht="15.75" hidden="1" thickBot="1" x14ac:dyDescent="0.3">
      <c r="A1675" s="33" t="s">
        <v>8270</v>
      </c>
      <c r="B1675" s="177" t="s">
        <v>10667</v>
      </c>
      <c r="C1675" s="2" t="s">
        <v>1</v>
      </c>
      <c r="D1675" s="2" t="s">
        <v>0</v>
      </c>
      <c r="E1675" s="2" t="s">
        <v>9791</v>
      </c>
      <c r="F1675" s="2" t="s">
        <v>9792</v>
      </c>
      <c r="G1675" s="32">
        <v>3030</v>
      </c>
      <c r="H1675" s="36">
        <v>3030</v>
      </c>
      <c r="I1675" s="37" t="s">
        <v>49</v>
      </c>
      <c r="J1675" s="31" t="s">
        <v>2228</v>
      </c>
      <c r="K1675" s="2">
        <v>0</v>
      </c>
      <c r="L1675" s="2">
        <v>0</v>
      </c>
      <c r="M1675" s="31">
        <v>98</v>
      </c>
      <c r="N1675" s="2">
        <v>12.74</v>
      </c>
      <c r="O1675" s="2">
        <v>0</v>
      </c>
      <c r="P1675" s="2">
        <v>0</v>
      </c>
      <c r="Q1675" s="31">
        <v>110.74</v>
      </c>
      <c r="S1675" s="2" t="s">
        <v>1</v>
      </c>
      <c r="T1675" t="str">
        <f>IF(Tabla2[[#This Row],[SERIE ]]="22SD004C","BODEGA",IF(Tabla2[[#This Row],[SERIE ]]="21DS000T","CASA MATRIZ","SUCURSAL"))</f>
        <v>SUCURSAL</v>
      </c>
    </row>
    <row r="1676" spans="1:20" ht="15.75" hidden="1" thickBot="1" x14ac:dyDescent="0.3">
      <c r="A1676" s="33" t="s">
        <v>8270</v>
      </c>
      <c r="B1676" s="177" t="s">
        <v>10667</v>
      </c>
      <c r="C1676" s="2" t="s">
        <v>1</v>
      </c>
      <c r="D1676" s="2" t="s">
        <v>0</v>
      </c>
      <c r="E1676" s="2" t="s">
        <v>9791</v>
      </c>
      <c r="F1676" s="2" t="s">
        <v>9792</v>
      </c>
      <c r="G1676" s="32">
        <v>3029</v>
      </c>
      <c r="H1676" s="36">
        <v>3029</v>
      </c>
      <c r="I1676" s="37" t="s">
        <v>46</v>
      </c>
      <c r="J1676" s="31" t="s">
        <v>6010</v>
      </c>
      <c r="K1676" s="2">
        <v>0</v>
      </c>
      <c r="L1676" s="2">
        <v>0</v>
      </c>
      <c r="M1676" s="31">
        <v>12</v>
      </c>
      <c r="N1676" s="2">
        <v>1.56</v>
      </c>
      <c r="O1676" s="2">
        <v>0</v>
      </c>
      <c r="P1676" s="2">
        <v>0</v>
      </c>
      <c r="Q1676" s="31">
        <v>13.56</v>
      </c>
      <c r="S1676" s="2" t="s">
        <v>1</v>
      </c>
      <c r="T1676" t="str">
        <f>IF(Tabla2[[#This Row],[SERIE ]]="22SD004C","BODEGA",IF(Tabla2[[#This Row],[SERIE ]]="21DS000T","CASA MATRIZ","SUCURSAL"))</f>
        <v>SUCURSAL</v>
      </c>
    </row>
    <row r="1677" spans="1:20" ht="15.75" hidden="1" thickBot="1" x14ac:dyDescent="0.3">
      <c r="A1677" s="33" t="s">
        <v>8270</v>
      </c>
      <c r="B1677" s="177" t="s">
        <v>10667</v>
      </c>
      <c r="C1677" s="2" t="s">
        <v>1</v>
      </c>
      <c r="D1677" s="2" t="s">
        <v>0</v>
      </c>
      <c r="E1677" s="2" t="s">
        <v>9791</v>
      </c>
      <c r="F1677" s="2" t="s">
        <v>9792</v>
      </c>
      <c r="G1677" s="32">
        <v>3028</v>
      </c>
      <c r="H1677" s="36">
        <v>3028</v>
      </c>
      <c r="I1677" s="37" t="s">
        <v>42</v>
      </c>
      <c r="J1677" s="31" t="s">
        <v>3310</v>
      </c>
      <c r="K1677" s="2">
        <v>0</v>
      </c>
      <c r="L1677" s="2">
        <v>0</v>
      </c>
      <c r="M1677" s="31">
        <v>64</v>
      </c>
      <c r="N1677" s="2">
        <v>8.32</v>
      </c>
      <c r="O1677" s="2">
        <v>0</v>
      </c>
      <c r="P1677" s="2">
        <v>0</v>
      </c>
      <c r="Q1677" s="31">
        <v>72.319999999999993</v>
      </c>
      <c r="S1677" s="2" t="s">
        <v>1</v>
      </c>
      <c r="T1677" t="str">
        <f>IF(Tabla2[[#This Row],[SERIE ]]="22SD004C","BODEGA",IF(Tabla2[[#This Row],[SERIE ]]="21DS000T","CASA MATRIZ","SUCURSAL"))</f>
        <v>SUCURSAL</v>
      </c>
    </row>
    <row r="1678" spans="1:20" ht="15.75" hidden="1" thickBot="1" x14ac:dyDescent="0.3">
      <c r="A1678" s="33" t="s">
        <v>8270</v>
      </c>
      <c r="B1678" s="177" t="s">
        <v>10667</v>
      </c>
      <c r="C1678" s="2" t="s">
        <v>1</v>
      </c>
      <c r="D1678" s="2" t="s">
        <v>0</v>
      </c>
      <c r="E1678" s="2" t="s">
        <v>9791</v>
      </c>
      <c r="F1678" s="2" t="s">
        <v>9792</v>
      </c>
      <c r="G1678" s="32">
        <v>3027</v>
      </c>
      <c r="H1678" s="36">
        <v>3027</v>
      </c>
      <c r="I1678" s="37" t="s">
        <v>10691</v>
      </c>
      <c r="J1678" s="31" t="s">
        <v>10692</v>
      </c>
      <c r="K1678" s="2">
        <v>0</v>
      </c>
      <c r="L1678" s="2">
        <v>0</v>
      </c>
      <c r="M1678" s="31">
        <v>15.93</v>
      </c>
      <c r="N1678" s="2">
        <v>2.0709</v>
      </c>
      <c r="O1678" s="2">
        <v>0</v>
      </c>
      <c r="P1678" s="2">
        <v>0</v>
      </c>
      <c r="Q1678" s="31">
        <v>18.000900000000001</v>
      </c>
      <c r="S1678" s="2" t="s">
        <v>1</v>
      </c>
      <c r="T1678" t="str">
        <f>IF(Tabla2[[#This Row],[SERIE ]]="22SD004C","BODEGA",IF(Tabla2[[#This Row],[SERIE ]]="21DS000T","CASA MATRIZ","SUCURSAL"))</f>
        <v>SUCURSAL</v>
      </c>
    </row>
    <row r="1679" spans="1:20" ht="15.75" hidden="1" thickBot="1" x14ac:dyDescent="0.3">
      <c r="A1679" s="33" t="s">
        <v>8270</v>
      </c>
      <c r="B1679" s="177" t="s">
        <v>10667</v>
      </c>
      <c r="C1679" s="2" t="s">
        <v>1</v>
      </c>
      <c r="D1679" s="2" t="s">
        <v>0</v>
      </c>
      <c r="E1679" s="2" t="s">
        <v>9791</v>
      </c>
      <c r="F1679" s="2" t="s">
        <v>9792</v>
      </c>
      <c r="G1679" s="32">
        <v>3026</v>
      </c>
      <c r="H1679" s="36">
        <v>3026</v>
      </c>
      <c r="I1679" s="37" t="s">
        <v>10689</v>
      </c>
      <c r="J1679" s="31" t="s">
        <v>10690</v>
      </c>
      <c r="K1679" s="2">
        <v>0</v>
      </c>
      <c r="L1679" s="2">
        <v>0</v>
      </c>
      <c r="M1679" s="31">
        <v>60.18</v>
      </c>
      <c r="N1679" s="2">
        <v>7.8234000000000004</v>
      </c>
      <c r="O1679" s="2">
        <v>0</v>
      </c>
      <c r="P1679" s="2">
        <v>0</v>
      </c>
      <c r="Q1679" s="31">
        <v>68.003399999999999</v>
      </c>
      <c r="S1679" s="2" t="s">
        <v>1</v>
      </c>
      <c r="T1679" t="str">
        <f>IF(Tabla2[[#This Row],[SERIE ]]="22SD004C","BODEGA",IF(Tabla2[[#This Row],[SERIE ]]="21DS000T","CASA MATRIZ","SUCURSAL"))</f>
        <v>SUCURSAL</v>
      </c>
    </row>
    <row r="1680" spans="1:20" ht="15.75" hidden="1" thickBot="1" x14ac:dyDescent="0.3">
      <c r="A1680" s="33" t="s">
        <v>8270</v>
      </c>
      <c r="B1680" s="177" t="s">
        <v>10667</v>
      </c>
      <c r="C1680" s="2" t="s">
        <v>1</v>
      </c>
      <c r="D1680" s="2" t="s">
        <v>0</v>
      </c>
      <c r="E1680" s="2" t="s">
        <v>9791</v>
      </c>
      <c r="F1680" s="2" t="s">
        <v>9792</v>
      </c>
      <c r="G1680" s="32">
        <v>3025</v>
      </c>
      <c r="H1680" s="36">
        <v>3025</v>
      </c>
      <c r="I1680" s="37"/>
      <c r="J1680" s="31" t="s">
        <v>10060</v>
      </c>
      <c r="K1680" s="2">
        <v>0</v>
      </c>
      <c r="L1680" s="2">
        <v>0</v>
      </c>
      <c r="M1680" s="31">
        <v>25</v>
      </c>
      <c r="N1680" s="2">
        <v>3.25</v>
      </c>
      <c r="O1680" s="2">
        <v>0</v>
      </c>
      <c r="P1680" s="2">
        <v>0</v>
      </c>
      <c r="Q1680" s="31">
        <v>28.25</v>
      </c>
      <c r="R1680" s="2" t="s">
        <v>10061</v>
      </c>
      <c r="S1680" s="2" t="s">
        <v>1</v>
      </c>
      <c r="T1680" t="str">
        <f>IF(Tabla2[[#This Row],[SERIE ]]="22SD004C","BODEGA",IF(Tabla2[[#This Row],[SERIE ]]="21DS000T","CASA MATRIZ","SUCURSAL"))</f>
        <v>SUCURSAL</v>
      </c>
    </row>
    <row r="1681" spans="1:20" ht="15.75" hidden="1" thickBot="1" x14ac:dyDescent="0.3">
      <c r="A1681" s="33" t="s">
        <v>8270</v>
      </c>
      <c r="B1681" s="177" t="s">
        <v>10667</v>
      </c>
      <c r="C1681" s="2" t="s">
        <v>1</v>
      </c>
      <c r="D1681" s="2" t="s">
        <v>0</v>
      </c>
      <c r="E1681" s="2" t="s">
        <v>9791</v>
      </c>
      <c r="F1681" s="2" t="s">
        <v>9792</v>
      </c>
      <c r="G1681" s="32">
        <v>3024</v>
      </c>
      <c r="H1681" s="36">
        <v>3024</v>
      </c>
      <c r="I1681" s="37" t="s">
        <v>3481</v>
      </c>
      <c r="J1681" s="31" t="s">
        <v>3482</v>
      </c>
      <c r="K1681" s="2">
        <v>0</v>
      </c>
      <c r="L1681" s="2">
        <v>0</v>
      </c>
      <c r="M1681" s="31">
        <v>331.86</v>
      </c>
      <c r="N1681" s="2">
        <v>43.141800000000003</v>
      </c>
      <c r="O1681" s="2">
        <v>0</v>
      </c>
      <c r="P1681" s="2">
        <v>0</v>
      </c>
      <c r="Q1681" s="31">
        <v>375.0018</v>
      </c>
      <c r="S1681" s="2" t="s">
        <v>1</v>
      </c>
      <c r="T1681" t="str">
        <f>IF(Tabla2[[#This Row],[SERIE ]]="22SD004C","BODEGA",IF(Tabla2[[#This Row],[SERIE ]]="21DS000T","CASA MATRIZ","SUCURSAL"))</f>
        <v>SUCURSAL</v>
      </c>
    </row>
    <row r="1682" spans="1:20" ht="15.75" hidden="1" thickBot="1" x14ac:dyDescent="0.3">
      <c r="A1682" s="33" t="s">
        <v>8270</v>
      </c>
      <c r="B1682" s="177" t="s">
        <v>10667</v>
      </c>
      <c r="C1682" s="2" t="s">
        <v>1</v>
      </c>
      <c r="D1682" s="2" t="s">
        <v>0</v>
      </c>
      <c r="E1682" s="2" t="s">
        <v>9791</v>
      </c>
      <c r="F1682" s="2" t="s">
        <v>9792</v>
      </c>
      <c r="G1682" s="32">
        <v>3023</v>
      </c>
      <c r="H1682" s="36">
        <v>3023</v>
      </c>
      <c r="I1682" s="37" t="s">
        <v>1638</v>
      </c>
      <c r="J1682" s="31" t="s">
        <v>1639</v>
      </c>
      <c r="K1682" s="2">
        <v>0</v>
      </c>
      <c r="L1682" s="2">
        <v>0</v>
      </c>
      <c r="M1682" s="31">
        <v>40</v>
      </c>
      <c r="N1682" s="2">
        <v>5.2</v>
      </c>
      <c r="O1682" s="2">
        <v>0</v>
      </c>
      <c r="P1682" s="2">
        <v>0</v>
      </c>
      <c r="Q1682" s="31">
        <v>45.2</v>
      </c>
      <c r="S1682" s="2" t="s">
        <v>1</v>
      </c>
      <c r="T1682" t="str">
        <f>IF(Tabla2[[#This Row],[SERIE ]]="22SD004C","BODEGA",IF(Tabla2[[#This Row],[SERIE ]]="21DS000T","CASA MATRIZ","SUCURSAL"))</f>
        <v>SUCURSAL</v>
      </c>
    </row>
    <row r="1683" spans="1:20" ht="15.75" hidden="1" thickBot="1" x14ac:dyDescent="0.3">
      <c r="A1683" s="33" t="s">
        <v>8270</v>
      </c>
      <c r="B1683" s="177" t="s">
        <v>10667</v>
      </c>
      <c r="C1683" s="2" t="s">
        <v>1</v>
      </c>
      <c r="D1683" s="2" t="s">
        <v>0</v>
      </c>
      <c r="E1683" s="2" t="s">
        <v>9791</v>
      </c>
      <c r="F1683" s="2" t="s">
        <v>9792</v>
      </c>
      <c r="G1683" s="32">
        <v>3022</v>
      </c>
      <c r="H1683" s="36">
        <v>3022</v>
      </c>
      <c r="I1683" s="37" t="s">
        <v>10099</v>
      </c>
      <c r="J1683" s="31" t="s">
        <v>10100</v>
      </c>
      <c r="K1683" s="2">
        <v>0</v>
      </c>
      <c r="L1683" s="2">
        <v>0</v>
      </c>
      <c r="M1683" s="31">
        <v>12</v>
      </c>
      <c r="N1683" s="2">
        <v>1.56</v>
      </c>
      <c r="O1683" s="2">
        <v>0</v>
      </c>
      <c r="P1683" s="2">
        <v>0</v>
      </c>
      <c r="Q1683" s="31">
        <v>13.56</v>
      </c>
      <c r="S1683" s="2" t="s">
        <v>1</v>
      </c>
      <c r="T1683" t="str">
        <f>IF(Tabla2[[#This Row],[SERIE ]]="22SD004C","BODEGA",IF(Tabla2[[#This Row],[SERIE ]]="21DS000T","CASA MATRIZ","SUCURSAL"))</f>
        <v>SUCURSAL</v>
      </c>
    </row>
    <row r="1684" spans="1:20" ht="15.75" hidden="1" thickBot="1" x14ac:dyDescent="0.3">
      <c r="A1684" s="33" t="s">
        <v>8270</v>
      </c>
      <c r="B1684" s="177" t="s">
        <v>10667</v>
      </c>
      <c r="C1684" s="2" t="s">
        <v>1</v>
      </c>
      <c r="D1684" s="2" t="s">
        <v>0</v>
      </c>
      <c r="E1684" s="2" t="s">
        <v>9791</v>
      </c>
      <c r="F1684" s="2" t="s">
        <v>9792</v>
      </c>
      <c r="G1684" s="32">
        <v>3021</v>
      </c>
      <c r="H1684" s="36">
        <v>3021</v>
      </c>
      <c r="I1684" s="37" t="s">
        <v>49</v>
      </c>
      <c r="J1684" s="31" t="s">
        <v>2228</v>
      </c>
      <c r="K1684" s="2">
        <v>0</v>
      </c>
      <c r="L1684" s="2">
        <v>0</v>
      </c>
      <c r="M1684" s="31">
        <v>80</v>
      </c>
      <c r="N1684" s="2">
        <v>10.4</v>
      </c>
      <c r="O1684" s="2">
        <v>0</v>
      </c>
      <c r="P1684" s="2">
        <v>0</v>
      </c>
      <c r="Q1684" s="31">
        <v>90.4</v>
      </c>
      <c r="S1684" s="2" t="s">
        <v>1</v>
      </c>
      <c r="T1684" t="str">
        <f>IF(Tabla2[[#This Row],[SERIE ]]="22SD004C","BODEGA",IF(Tabla2[[#This Row],[SERIE ]]="21DS000T","CASA MATRIZ","SUCURSAL"))</f>
        <v>SUCURSAL</v>
      </c>
    </row>
    <row r="1685" spans="1:20" ht="15.75" hidden="1" thickBot="1" x14ac:dyDescent="0.3">
      <c r="A1685" s="33" t="s">
        <v>8270</v>
      </c>
      <c r="B1685" s="177" t="s">
        <v>10667</v>
      </c>
      <c r="C1685" s="2" t="s">
        <v>1</v>
      </c>
      <c r="D1685" s="2" t="s">
        <v>0</v>
      </c>
      <c r="E1685" s="2" t="s">
        <v>9791</v>
      </c>
      <c r="F1685" s="2" t="s">
        <v>9792</v>
      </c>
      <c r="G1685" s="32">
        <v>3020</v>
      </c>
      <c r="H1685" s="36">
        <v>3020</v>
      </c>
      <c r="I1685" s="37"/>
      <c r="J1685" s="31" t="s">
        <v>10390</v>
      </c>
      <c r="K1685" s="2">
        <v>0</v>
      </c>
      <c r="L1685" s="2">
        <v>0</v>
      </c>
      <c r="M1685" s="31">
        <v>13.73</v>
      </c>
      <c r="N1685" s="2">
        <v>1.7849000000000002</v>
      </c>
      <c r="O1685" s="2">
        <v>0</v>
      </c>
      <c r="P1685" s="2">
        <v>0</v>
      </c>
      <c r="Q1685" s="31">
        <v>15.514900000000001</v>
      </c>
      <c r="R1685" s="2" t="s">
        <v>10389</v>
      </c>
      <c r="S1685" s="2" t="s">
        <v>1</v>
      </c>
      <c r="T1685" t="str">
        <f>IF(Tabla2[[#This Row],[SERIE ]]="22SD004C","BODEGA",IF(Tabla2[[#This Row],[SERIE ]]="21DS000T","CASA MATRIZ","SUCURSAL"))</f>
        <v>SUCURSAL</v>
      </c>
    </row>
    <row r="1686" spans="1:20" ht="15.75" hidden="1" thickBot="1" x14ac:dyDescent="0.3">
      <c r="A1686" s="33" t="s">
        <v>8270</v>
      </c>
      <c r="B1686" s="177" t="s">
        <v>10667</v>
      </c>
      <c r="C1686" s="2" t="s">
        <v>1</v>
      </c>
      <c r="D1686" s="2" t="s">
        <v>0</v>
      </c>
      <c r="E1686" s="2" t="s">
        <v>9791</v>
      </c>
      <c r="F1686" s="2" t="s">
        <v>9792</v>
      </c>
      <c r="G1686" s="32">
        <v>3019</v>
      </c>
      <c r="H1686" s="36">
        <v>3019</v>
      </c>
      <c r="I1686" s="37" t="s">
        <v>49</v>
      </c>
      <c r="J1686" s="31" t="s">
        <v>2228</v>
      </c>
      <c r="K1686" s="2">
        <v>0</v>
      </c>
      <c r="L1686" s="2">
        <v>0</v>
      </c>
      <c r="M1686" s="31">
        <v>155</v>
      </c>
      <c r="N1686" s="2">
        <v>20.150000000000002</v>
      </c>
      <c r="O1686" s="2">
        <v>0</v>
      </c>
      <c r="P1686" s="2">
        <v>0</v>
      </c>
      <c r="Q1686" s="31">
        <v>175.15</v>
      </c>
      <c r="S1686" s="2" t="s">
        <v>1</v>
      </c>
      <c r="T1686" t="str">
        <f>IF(Tabla2[[#This Row],[SERIE ]]="22SD004C","BODEGA",IF(Tabla2[[#This Row],[SERIE ]]="21DS000T","CASA MATRIZ","SUCURSAL"))</f>
        <v>SUCURSAL</v>
      </c>
    </row>
    <row r="1687" spans="1:20" ht="15.75" hidden="1" thickBot="1" x14ac:dyDescent="0.3">
      <c r="A1687" s="33" t="s">
        <v>8270</v>
      </c>
      <c r="B1687" s="177" t="s">
        <v>10667</v>
      </c>
      <c r="C1687" s="2" t="s">
        <v>1</v>
      </c>
      <c r="D1687" s="2" t="s">
        <v>0</v>
      </c>
      <c r="E1687" s="2" t="s">
        <v>9791</v>
      </c>
      <c r="F1687" s="2" t="s">
        <v>9792</v>
      </c>
      <c r="G1687" s="32">
        <v>3018</v>
      </c>
      <c r="H1687" s="36">
        <v>3018</v>
      </c>
      <c r="I1687" s="37" t="s">
        <v>49</v>
      </c>
      <c r="J1687" s="31" t="s">
        <v>2228</v>
      </c>
      <c r="K1687" s="2">
        <v>0</v>
      </c>
      <c r="L1687" s="2">
        <v>0</v>
      </c>
      <c r="M1687" s="31">
        <v>380</v>
      </c>
      <c r="N1687" s="2">
        <v>49.4</v>
      </c>
      <c r="O1687" s="2">
        <v>0</v>
      </c>
      <c r="P1687" s="2">
        <v>0</v>
      </c>
      <c r="Q1687" s="31">
        <v>429.4</v>
      </c>
      <c r="S1687" s="2" t="s">
        <v>1</v>
      </c>
      <c r="T1687" t="str">
        <f>IF(Tabla2[[#This Row],[SERIE ]]="22SD004C","BODEGA",IF(Tabla2[[#This Row],[SERIE ]]="21DS000T","CASA MATRIZ","SUCURSAL"))</f>
        <v>SUCURSAL</v>
      </c>
    </row>
    <row r="1688" spans="1:20" ht="15.75" hidden="1" thickBot="1" x14ac:dyDescent="0.3">
      <c r="A1688" s="33" t="s">
        <v>8270</v>
      </c>
      <c r="B1688" s="177" t="s">
        <v>10667</v>
      </c>
      <c r="C1688" s="2" t="s">
        <v>1</v>
      </c>
      <c r="D1688" s="2" t="s">
        <v>0</v>
      </c>
      <c r="E1688" s="2" t="s">
        <v>9791</v>
      </c>
      <c r="F1688" s="2" t="s">
        <v>9792</v>
      </c>
      <c r="G1688" s="32">
        <v>3017</v>
      </c>
      <c r="H1688" s="36">
        <v>3017</v>
      </c>
      <c r="I1688" s="37" t="s">
        <v>3333</v>
      </c>
      <c r="J1688" s="31" t="s">
        <v>3334</v>
      </c>
      <c r="K1688" s="2">
        <v>0</v>
      </c>
      <c r="L1688" s="2">
        <v>0</v>
      </c>
      <c r="M1688" s="31">
        <v>31.86</v>
      </c>
      <c r="N1688" s="2">
        <v>4.1417999999999999</v>
      </c>
      <c r="O1688" s="2">
        <v>0</v>
      </c>
      <c r="P1688" s="2">
        <v>0</v>
      </c>
      <c r="Q1688" s="31">
        <v>36.001800000000003</v>
      </c>
      <c r="S1688" s="2" t="s">
        <v>1</v>
      </c>
      <c r="T1688" t="str">
        <f>IF(Tabla2[[#This Row],[SERIE ]]="22SD004C","BODEGA",IF(Tabla2[[#This Row],[SERIE ]]="21DS000T","CASA MATRIZ","SUCURSAL"))</f>
        <v>SUCURSAL</v>
      </c>
    </row>
    <row r="1689" spans="1:20" ht="15.75" hidden="1" thickBot="1" x14ac:dyDescent="0.3">
      <c r="A1689" s="33" t="s">
        <v>8271</v>
      </c>
      <c r="B1689" s="38" t="s">
        <v>10343</v>
      </c>
      <c r="C1689" s="2" t="s">
        <v>1</v>
      </c>
      <c r="D1689" s="2" t="s">
        <v>0</v>
      </c>
      <c r="E1689" s="2" t="s">
        <v>9791</v>
      </c>
      <c r="F1689" s="2" t="s">
        <v>9792</v>
      </c>
      <c r="G1689" s="32">
        <v>3016</v>
      </c>
      <c r="H1689" s="36">
        <v>3016</v>
      </c>
      <c r="I1689" s="37"/>
      <c r="J1689" s="31" t="s">
        <v>10276</v>
      </c>
      <c r="K1689" s="2">
        <v>0</v>
      </c>
      <c r="L1689" s="2">
        <v>0</v>
      </c>
      <c r="M1689" s="31">
        <v>123.95</v>
      </c>
      <c r="N1689" s="2">
        <v>16.113500000000002</v>
      </c>
      <c r="O1689" s="2">
        <v>0</v>
      </c>
      <c r="P1689" s="2">
        <v>0</v>
      </c>
      <c r="Q1689" s="31">
        <v>140.0635</v>
      </c>
      <c r="R1689" s="2" t="s">
        <v>10275</v>
      </c>
      <c r="S1689" s="2" t="s">
        <v>1</v>
      </c>
      <c r="T1689" t="str">
        <f>IF(Tabla2[[#This Row],[SERIE ]]="22SD004C","BODEGA",IF(Tabla2[[#This Row],[SERIE ]]="21DS000T","CASA MATRIZ","SUCURSAL"))</f>
        <v>SUCURSAL</v>
      </c>
    </row>
    <row r="1690" spans="1:20" ht="15.75" hidden="1" thickBot="1" x14ac:dyDescent="0.3">
      <c r="A1690" s="33" t="s">
        <v>8271</v>
      </c>
      <c r="B1690" s="38" t="s">
        <v>10343</v>
      </c>
      <c r="C1690" s="2" t="s">
        <v>1</v>
      </c>
      <c r="D1690" s="2" t="s">
        <v>0</v>
      </c>
      <c r="E1690" s="2" t="s">
        <v>9791</v>
      </c>
      <c r="F1690" s="2" t="s">
        <v>9792</v>
      </c>
      <c r="G1690" s="32">
        <v>3015</v>
      </c>
      <c r="H1690" s="36">
        <v>3015</v>
      </c>
      <c r="I1690" s="37"/>
      <c r="J1690" s="31" t="s">
        <v>9808</v>
      </c>
      <c r="K1690" s="2">
        <v>0</v>
      </c>
      <c r="L1690" s="2">
        <v>0</v>
      </c>
      <c r="M1690" s="31">
        <v>8.41</v>
      </c>
      <c r="N1690" s="2">
        <v>1.0933000000000002</v>
      </c>
      <c r="O1690" s="2">
        <v>0</v>
      </c>
      <c r="P1690" s="2">
        <v>0</v>
      </c>
      <c r="Q1690" s="31">
        <v>9.5032999999999994</v>
      </c>
      <c r="R1690" s="2" t="s">
        <v>9807</v>
      </c>
      <c r="S1690" s="2" t="s">
        <v>1</v>
      </c>
      <c r="T1690" t="str">
        <f>IF(Tabla2[[#This Row],[SERIE ]]="22SD004C","BODEGA",IF(Tabla2[[#This Row],[SERIE ]]="21DS000T","CASA MATRIZ","SUCURSAL"))</f>
        <v>SUCURSAL</v>
      </c>
    </row>
    <row r="1691" spans="1:20" ht="15.75" hidden="1" thickBot="1" x14ac:dyDescent="0.3">
      <c r="A1691" s="33" t="s">
        <v>8271</v>
      </c>
      <c r="B1691" s="38" t="s">
        <v>10343</v>
      </c>
      <c r="C1691" s="2" t="s">
        <v>1</v>
      </c>
      <c r="D1691" s="2" t="s">
        <v>0</v>
      </c>
      <c r="E1691" s="2" t="s">
        <v>9791</v>
      </c>
      <c r="F1691" s="2" t="s">
        <v>9792</v>
      </c>
      <c r="G1691" s="32">
        <v>3014</v>
      </c>
      <c r="H1691" s="36">
        <v>3014</v>
      </c>
      <c r="I1691" s="37" t="s">
        <v>9839</v>
      </c>
      <c r="J1691" s="31" t="s">
        <v>9840</v>
      </c>
      <c r="K1691" s="2">
        <v>0</v>
      </c>
      <c r="L1691" s="2">
        <v>0</v>
      </c>
      <c r="M1691" s="31">
        <v>39.82</v>
      </c>
      <c r="N1691" s="2">
        <v>5.1766000000000005</v>
      </c>
      <c r="O1691" s="2">
        <v>0</v>
      </c>
      <c r="P1691" s="2">
        <v>0</v>
      </c>
      <c r="Q1691" s="31">
        <v>44.996600000000001</v>
      </c>
      <c r="S1691" s="2" t="s">
        <v>1</v>
      </c>
      <c r="T1691" t="str">
        <f>IF(Tabla2[[#This Row],[SERIE ]]="22SD004C","BODEGA",IF(Tabla2[[#This Row],[SERIE ]]="21DS000T","CASA MATRIZ","SUCURSAL"))</f>
        <v>SUCURSAL</v>
      </c>
    </row>
    <row r="1692" spans="1:20" ht="15.75" hidden="1" thickBot="1" x14ac:dyDescent="0.3">
      <c r="A1692" s="33" t="s">
        <v>8271</v>
      </c>
      <c r="B1692" s="38" t="s">
        <v>10343</v>
      </c>
      <c r="C1692" s="2" t="s">
        <v>1</v>
      </c>
      <c r="D1692" s="2" t="s">
        <v>0</v>
      </c>
      <c r="E1692" s="2" t="s">
        <v>9791</v>
      </c>
      <c r="F1692" s="2" t="s">
        <v>9792</v>
      </c>
      <c r="G1692" s="32">
        <v>3013</v>
      </c>
      <c r="H1692" s="36">
        <v>3013</v>
      </c>
      <c r="I1692" s="37" t="s">
        <v>46</v>
      </c>
      <c r="J1692" s="31" t="s">
        <v>6010</v>
      </c>
      <c r="K1692" s="2">
        <v>0</v>
      </c>
      <c r="L1692" s="2">
        <v>0</v>
      </c>
      <c r="M1692" s="31">
        <v>120</v>
      </c>
      <c r="N1692" s="2">
        <v>15.600000000000001</v>
      </c>
      <c r="O1692" s="2">
        <v>0</v>
      </c>
      <c r="P1692" s="2">
        <v>0</v>
      </c>
      <c r="Q1692" s="31">
        <v>135.6</v>
      </c>
      <c r="S1692" s="2" t="s">
        <v>1</v>
      </c>
      <c r="T1692" t="str">
        <f>IF(Tabla2[[#This Row],[SERIE ]]="22SD004C","BODEGA",IF(Tabla2[[#This Row],[SERIE ]]="21DS000T","CASA MATRIZ","SUCURSAL"))</f>
        <v>SUCURSAL</v>
      </c>
    </row>
    <row r="1693" spans="1:20" ht="15.75" hidden="1" thickBot="1" x14ac:dyDescent="0.3">
      <c r="A1693" s="33" t="s">
        <v>8271</v>
      </c>
      <c r="B1693" s="38" t="s">
        <v>10343</v>
      </c>
      <c r="C1693" s="2" t="s">
        <v>1</v>
      </c>
      <c r="D1693" s="2" t="s">
        <v>0</v>
      </c>
      <c r="E1693" s="2" t="s">
        <v>9791</v>
      </c>
      <c r="F1693" s="2" t="s">
        <v>9792</v>
      </c>
      <c r="G1693" s="32">
        <v>3012</v>
      </c>
      <c r="H1693" s="36">
        <v>3012</v>
      </c>
      <c r="I1693" s="37" t="s">
        <v>46</v>
      </c>
      <c r="J1693" s="31" t="s">
        <v>6010</v>
      </c>
      <c r="K1693" s="2">
        <v>0</v>
      </c>
      <c r="L1693" s="2">
        <v>0</v>
      </c>
      <c r="M1693" s="31">
        <v>170</v>
      </c>
      <c r="N1693" s="2">
        <v>22.1</v>
      </c>
      <c r="O1693" s="2">
        <v>0</v>
      </c>
      <c r="P1693" s="2">
        <v>0</v>
      </c>
      <c r="Q1693" s="31">
        <v>192.1</v>
      </c>
      <c r="S1693" s="2" t="s">
        <v>1</v>
      </c>
      <c r="T1693" t="str">
        <f>IF(Tabla2[[#This Row],[SERIE ]]="22SD004C","BODEGA",IF(Tabla2[[#This Row],[SERIE ]]="21DS000T","CASA MATRIZ","SUCURSAL"))</f>
        <v>SUCURSAL</v>
      </c>
    </row>
    <row r="1694" spans="1:20" ht="15.75" hidden="1" thickBot="1" x14ac:dyDescent="0.3">
      <c r="A1694" s="33" t="s">
        <v>8271</v>
      </c>
      <c r="B1694" s="38" t="s">
        <v>10342</v>
      </c>
      <c r="C1694" s="2" t="s">
        <v>1</v>
      </c>
      <c r="D1694" s="2" t="s">
        <v>0</v>
      </c>
      <c r="E1694" s="2" t="s">
        <v>9791</v>
      </c>
      <c r="F1694" s="2" t="s">
        <v>9792</v>
      </c>
      <c r="G1694" s="32">
        <v>3011</v>
      </c>
      <c r="H1694" s="36">
        <v>3011</v>
      </c>
      <c r="I1694" s="37" t="s">
        <v>9961</v>
      </c>
      <c r="J1694" s="31" t="s">
        <v>9962</v>
      </c>
      <c r="K1694" s="2">
        <v>0</v>
      </c>
      <c r="L1694" s="2">
        <v>0</v>
      </c>
      <c r="M1694" s="31">
        <v>7.52</v>
      </c>
      <c r="N1694" s="2">
        <v>0.97760000000000002</v>
      </c>
      <c r="O1694" s="2">
        <v>0</v>
      </c>
      <c r="P1694" s="2">
        <v>0</v>
      </c>
      <c r="Q1694" s="31">
        <v>8.4976000000000003</v>
      </c>
      <c r="S1694" s="2" t="s">
        <v>1</v>
      </c>
      <c r="T1694" t="str">
        <f>IF(Tabla2[[#This Row],[SERIE ]]="22SD004C","BODEGA",IF(Tabla2[[#This Row],[SERIE ]]="21DS000T","CASA MATRIZ","SUCURSAL"))</f>
        <v>SUCURSAL</v>
      </c>
    </row>
    <row r="1695" spans="1:20" ht="15.75" hidden="1" thickBot="1" x14ac:dyDescent="0.3">
      <c r="A1695" s="33" t="s">
        <v>8271</v>
      </c>
      <c r="B1695" s="38" t="s">
        <v>10342</v>
      </c>
      <c r="C1695" s="2" t="s">
        <v>1</v>
      </c>
      <c r="D1695" s="2" t="s">
        <v>0</v>
      </c>
      <c r="E1695" s="2" t="s">
        <v>9791</v>
      </c>
      <c r="F1695" s="2" t="s">
        <v>9792</v>
      </c>
      <c r="G1695" s="32">
        <v>3010</v>
      </c>
      <c r="H1695" s="36">
        <v>3010</v>
      </c>
      <c r="I1695" s="37" t="s">
        <v>7473</v>
      </c>
      <c r="J1695" s="31" t="s">
        <v>7472</v>
      </c>
      <c r="K1695" s="2">
        <v>0</v>
      </c>
      <c r="L1695" s="2">
        <v>0</v>
      </c>
      <c r="M1695" s="31">
        <v>0</v>
      </c>
      <c r="N1695" s="2">
        <v>0</v>
      </c>
      <c r="O1695" s="2">
        <v>0</v>
      </c>
      <c r="P1695" s="2">
        <v>0</v>
      </c>
      <c r="Q1695" s="31">
        <v>0</v>
      </c>
      <c r="S1695" s="2" t="s">
        <v>1</v>
      </c>
      <c r="T1695" t="str">
        <f>IF(Tabla2[[#This Row],[SERIE ]]="22SD004C","BODEGA",IF(Tabla2[[#This Row],[SERIE ]]="21DS000T","CASA MATRIZ","SUCURSAL"))</f>
        <v>SUCURSAL</v>
      </c>
    </row>
    <row r="1696" spans="1:20" ht="15.75" hidden="1" thickBot="1" x14ac:dyDescent="0.3">
      <c r="A1696" s="33" t="s">
        <v>8271</v>
      </c>
      <c r="B1696" s="38" t="s">
        <v>10342</v>
      </c>
      <c r="C1696" s="2" t="s">
        <v>1</v>
      </c>
      <c r="D1696" s="2" t="s">
        <v>0</v>
      </c>
      <c r="E1696" s="2" t="s">
        <v>9791</v>
      </c>
      <c r="F1696" s="2" t="s">
        <v>9792</v>
      </c>
      <c r="G1696" s="32">
        <v>3009</v>
      </c>
      <c r="H1696" s="36">
        <v>3009</v>
      </c>
      <c r="I1696" s="37" t="s">
        <v>10399</v>
      </c>
      <c r="J1696" s="31" t="s">
        <v>10400</v>
      </c>
      <c r="K1696" s="2">
        <v>0</v>
      </c>
      <c r="L1696" s="2">
        <v>0</v>
      </c>
      <c r="M1696" s="31">
        <v>54</v>
      </c>
      <c r="N1696" s="2">
        <v>7.0200000000000005</v>
      </c>
      <c r="O1696" s="2">
        <v>0</v>
      </c>
      <c r="P1696" s="2">
        <v>0</v>
      </c>
      <c r="Q1696" s="31">
        <v>61.02</v>
      </c>
      <c r="S1696" s="2" t="s">
        <v>1</v>
      </c>
      <c r="T1696" t="str">
        <f>IF(Tabla2[[#This Row],[SERIE ]]="22SD004C","BODEGA",IF(Tabla2[[#This Row],[SERIE ]]="21DS000T","CASA MATRIZ","SUCURSAL"))</f>
        <v>SUCURSAL</v>
      </c>
    </row>
    <row r="1697" spans="1:20" ht="15.75" hidden="1" thickBot="1" x14ac:dyDescent="0.3">
      <c r="A1697" s="33" t="s">
        <v>8271</v>
      </c>
      <c r="B1697" s="38" t="s">
        <v>10342</v>
      </c>
      <c r="C1697" s="2" t="s">
        <v>1</v>
      </c>
      <c r="D1697" s="2" t="s">
        <v>0</v>
      </c>
      <c r="E1697" s="2" t="s">
        <v>9791</v>
      </c>
      <c r="F1697" s="2" t="s">
        <v>9792</v>
      </c>
      <c r="G1697" s="32">
        <v>3008</v>
      </c>
      <c r="H1697" s="36">
        <v>3008</v>
      </c>
      <c r="I1697" s="37" t="s">
        <v>10399</v>
      </c>
      <c r="J1697" s="31" t="s">
        <v>10400</v>
      </c>
      <c r="K1697" s="2">
        <v>0</v>
      </c>
      <c r="L1697" s="2">
        <v>0</v>
      </c>
      <c r="M1697" s="31">
        <v>393.81</v>
      </c>
      <c r="N1697" s="2">
        <v>51.195300000000003</v>
      </c>
      <c r="O1697" s="2">
        <v>0</v>
      </c>
      <c r="P1697" s="2">
        <v>0</v>
      </c>
      <c r="Q1697" s="31">
        <v>445.00530000000003</v>
      </c>
      <c r="S1697" s="2" t="s">
        <v>1</v>
      </c>
      <c r="T1697" t="str">
        <f>IF(Tabla2[[#This Row],[SERIE ]]="22SD004C","BODEGA",IF(Tabla2[[#This Row],[SERIE ]]="21DS000T","CASA MATRIZ","SUCURSAL"))</f>
        <v>SUCURSAL</v>
      </c>
    </row>
    <row r="1698" spans="1:20" ht="15.75" hidden="1" thickBot="1" x14ac:dyDescent="0.3">
      <c r="A1698" s="33" t="s">
        <v>8271</v>
      </c>
      <c r="B1698" s="38" t="s">
        <v>10342</v>
      </c>
      <c r="C1698" s="2" t="s">
        <v>1</v>
      </c>
      <c r="D1698" s="2" t="s">
        <v>0</v>
      </c>
      <c r="E1698" s="2" t="s">
        <v>9791</v>
      </c>
      <c r="F1698" s="2" t="s">
        <v>9792</v>
      </c>
      <c r="G1698" s="32">
        <v>3007</v>
      </c>
      <c r="H1698" s="36">
        <v>3007</v>
      </c>
      <c r="I1698" s="37" t="s">
        <v>10344</v>
      </c>
      <c r="J1698" s="31" t="s">
        <v>10345</v>
      </c>
      <c r="K1698" s="2">
        <v>0</v>
      </c>
      <c r="L1698" s="2">
        <v>0</v>
      </c>
      <c r="M1698" s="31">
        <v>70.8</v>
      </c>
      <c r="N1698" s="2">
        <v>9.2040000000000006</v>
      </c>
      <c r="O1698" s="2">
        <v>0</v>
      </c>
      <c r="P1698" s="2">
        <v>0</v>
      </c>
      <c r="Q1698" s="31">
        <v>80.003999999999991</v>
      </c>
      <c r="S1698" s="2" t="s">
        <v>1</v>
      </c>
      <c r="T1698" t="str">
        <f>IF(Tabla2[[#This Row],[SERIE ]]="22SD004C","BODEGA",IF(Tabla2[[#This Row],[SERIE ]]="21DS000T","CASA MATRIZ","SUCURSAL"))</f>
        <v>SUCURSAL</v>
      </c>
    </row>
    <row r="1699" spans="1:20" ht="15.75" hidden="1" thickBot="1" x14ac:dyDescent="0.3">
      <c r="A1699" s="33" t="s">
        <v>8271</v>
      </c>
      <c r="B1699" s="38" t="s">
        <v>10342</v>
      </c>
      <c r="C1699" s="2" t="s">
        <v>1</v>
      </c>
      <c r="D1699" s="2" t="s">
        <v>0</v>
      </c>
      <c r="E1699" s="2" t="s">
        <v>9791</v>
      </c>
      <c r="F1699" s="2" t="s">
        <v>9792</v>
      </c>
      <c r="G1699" s="32">
        <v>3006</v>
      </c>
      <c r="H1699" s="36">
        <v>3006</v>
      </c>
      <c r="I1699" s="37" t="s">
        <v>1614</v>
      </c>
      <c r="J1699" s="31" t="s">
        <v>1615</v>
      </c>
      <c r="K1699" s="2">
        <v>0</v>
      </c>
      <c r="L1699" s="2">
        <v>0</v>
      </c>
      <c r="M1699" s="31">
        <v>325</v>
      </c>
      <c r="N1699" s="2">
        <v>42.25</v>
      </c>
      <c r="O1699" s="2">
        <v>0</v>
      </c>
      <c r="P1699" s="2">
        <v>0</v>
      </c>
      <c r="Q1699" s="31">
        <v>367.25</v>
      </c>
      <c r="S1699" s="2" t="s">
        <v>1</v>
      </c>
      <c r="T1699" t="str">
        <f>IF(Tabla2[[#This Row],[SERIE ]]="22SD004C","BODEGA",IF(Tabla2[[#This Row],[SERIE ]]="21DS000T","CASA MATRIZ","SUCURSAL"))</f>
        <v>SUCURSAL</v>
      </c>
    </row>
    <row r="1700" spans="1:20" ht="15.75" hidden="1" thickBot="1" x14ac:dyDescent="0.3">
      <c r="A1700" s="33" t="s">
        <v>8271</v>
      </c>
      <c r="B1700" s="38" t="s">
        <v>10342</v>
      </c>
      <c r="C1700" s="2" t="s">
        <v>1</v>
      </c>
      <c r="D1700" s="2" t="s">
        <v>0</v>
      </c>
      <c r="E1700" s="2" t="s">
        <v>9791</v>
      </c>
      <c r="F1700" s="2" t="s">
        <v>9792</v>
      </c>
      <c r="G1700" s="32">
        <v>3005</v>
      </c>
      <c r="H1700" s="36">
        <v>3005</v>
      </c>
      <c r="I1700" s="37" t="s">
        <v>10397</v>
      </c>
      <c r="J1700" s="31" t="s">
        <v>10398</v>
      </c>
      <c r="K1700" s="2">
        <v>0</v>
      </c>
      <c r="L1700" s="2">
        <v>0</v>
      </c>
      <c r="M1700" s="31">
        <v>12</v>
      </c>
      <c r="N1700" s="2">
        <v>1.56</v>
      </c>
      <c r="O1700" s="2">
        <v>0</v>
      </c>
      <c r="P1700" s="2">
        <v>0</v>
      </c>
      <c r="Q1700" s="31">
        <v>13.56</v>
      </c>
      <c r="S1700" s="2" t="s">
        <v>1</v>
      </c>
      <c r="T1700" t="str">
        <f>IF(Tabla2[[#This Row],[SERIE ]]="22SD004C","BODEGA",IF(Tabla2[[#This Row],[SERIE ]]="21DS000T","CASA MATRIZ","SUCURSAL"))</f>
        <v>SUCURSAL</v>
      </c>
    </row>
    <row r="1701" spans="1:20" ht="15.75" hidden="1" thickBot="1" x14ac:dyDescent="0.3">
      <c r="A1701" s="33" t="s">
        <v>8271</v>
      </c>
      <c r="B1701" s="38" t="s">
        <v>10342</v>
      </c>
      <c r="C1701" s="2" t="s">
        <v>1</v>
      </c>
      <c r="D1701" s="2" t="s">
        <v>0</v>
      </c>
      <c r="E1701" s="2" t="s">
        <v>9791</v>
      </c>
      <c r="F1701" s="2" t="s">
        <v>9792</v>
      </c>
      <c r="G1701" s="32">
        <v>3004</v>
      </c>
      <c r="H1701" s="36">
        <v>3004</v>
      </c>
      <c r="I1701" s="37" t="s">
        <v>33</v>
      </c>
      <c r="J1701" s="31" t="s">
        <v>4989</v>
      </c>
      <c r="K1701" s="2">
        <v>0</v>
      </c>
      <c r="L1701" s="2">
        <v>0</v>
      </c>
      <c r="M1701" s="31">
        <v>71.5</v>
      </c>
      <c r="N1701" s="2">
        <v>9.2949999999999999</v>
      </c>
      <c r="O1701" s="2">
        <v>0</v>
      </c>
      <c r="P1701" s="2">
        <v>0</v>
      </c>
      <c r="Q1701" s="31">
        <v>80.795000000000002</v>
      </c>
      <c r="S1701" s="2" t="s">
        <v>1</v>
      </c>
      <c r="T1701" t="str">
        <f>IF(Tabla2[[#This Row],[SERIE ]]="22SD004C","BODEGA",IF(Tabla2[[#This Row],[SERIE ]]="21DS000T","CASA MATRIZ","SUCURSAL"))</f>
        <v>SUCURSAL</v>
      </c>
    </row>
    <row r="1702" spans="1:20" ht="15.75" hidden="1" thickBot="1" x14ac:dyDescent="0.3">
      <c r="A1702" s="33" t="s">
        <v>8271</v>
      </c>
      <c r="B1702" s="38" t="s">
        <v>10341</v>
      </c>
      <c r="C1702" s="2" t="s">
        <v>1</v>
      </c>
      <c r="D1702" s="2" t="s">
        <v>0</v>
      </c>
      <c r="E1702" s="2" t="s">
        <v>9791</v>
      </c>
      <c r="F1702" s="2" t="s">
        <v>9792</v>
      </c>
      <c r="G1702" s="32">
        <v>3003</v>
      </c>
      <c r="H1702" s="36">
        <v>3003</v>
      </c>
      <c r="I1702" s="37" t="s">
        <v>10099</v>
      </c>
      <c r="J1702" s="31" t="s">
        <v>10100</v>
      </c>
      <c r="K1702" s="2">
        <v>0</v>
      </c>
      <c r="L1702" s="2">
        <v>0</v>
      </c>
      <c r="M1702" s="31">
        <v>6</v>
      </c>
      <c r="N1702" s="2">
        <v>0.78</v>
      </c>
      <c r="O1702" s="2">
        <v>0</v>
      </c>
      <c r="P1702" s="2">
        <v>0</v>
      </c>
      <c r="Q1702" s="31">
        <v>6.78</v>
      </c>
      <c r="S1702" s="2" t="s">
        <v>1</v>
      </c>
      <c r="T1702" t="str">
        <f>IF(Tabla2[[#This Row],[SERIE ]]="22SD004C","BODEGA",IF(Tabla2[[#This Row],[SERIE ]]="21DS000T","CASA MATRIZ","SUCURSAL"))</f>
        <v>SUCURSAL</v>
      </c>
    </row>
    <row r="1703" spans="1:20" ht="15.75" hidden="1" thickBot="1" x14ac:dyDescent="0.3">
      <c r="A1703" s="33" t="s">
        <v>8271</v>
      </c>
      <c r="B1703" s="38" t="s">
        <v>10341</v>
      </c>
      <c r="C1703" s="2" t="s">
        <v>1</v>
      </c>
      <c r="D1703" s="2" t="s">
        <v>0</v>
      </c>
      <c r="E1703" s="2" t="s">
        <v>9791</v>
      </c>
      <c r="F1703" s="2" t="s">
        <v>9792</v>
      </c>
      <c r="G1703" s="32">
        <v>3002</v>
      </c>
      <c r="H1703" s="36">
        <v>3002</v>
      </c>
      <c r="I1703" s="37"/>
      <c r="J1703" s="31" t="s">
        <v>10238</v>
      </c>
      <c r="K1703" s="2">
        <v>0</v>
      </c>
      <c r="L1703" s="2">
        <v>0</v>
      </c>
      <c r="M1703" s="31">
        <v>51.33</v>
      </c>
      <c r="N1703" s="2">
        <v>6.6729000000000003</v>
      </c>
      <c r="O1703" s="2">
        <v>0</v>
      </c>
      <c r="P1703" s="2">
        <v>0</v>
      </c>
      <c r="Q1703" s="31">
        <v>58.002899999999997</v>
      </c>
      <c r="R1703" s="2" t="s">
        <v>10237</v>
      </c>
      <c r="S1703" s="2" t="s">
        <v>1</v>
      </c>
      <c r="T1703" t="str">
        <f>IF(Tabla2[[#This Row],[SERIE ]]="22SD004C","BODEGA",IF(Tabla2[[#This Row],[SERIE ]]="21DS000T","CASA MATRIZ","SUCURSAL"))</f>
        <v>SUCURSAL</v>
      </c>
    </row>
    <row r="1704" spans="1:20" ht="15.75" hidden="1" thickBot="1" x14ac:dyDescent="0.3">
      <c r="A1704" s="33" t="s">
        <v>8271</v>
      </c>
      <c r="B1704" s="38" t="s">
        <v>10341</v>
      </c>
      <c r="C1704" s="2" t="s">
        <v>1</v>
      </c>
      <c r="D1704" s="2" t="s">
        <v>0</v>
      </c>
      <c r="E1704" s="2" t="s">
        <v>9791</v>
      </c>
      <c r="F1704" s="2" t="s">
        <v>9792</v>
      </c>
      <c r="G1704" s="32">
        <v>3001</v>
      </c>
      <c r="H1704" s="36">
        <v>3001</v>
      </c>
      <c r="I1704" s="37" t="s">
        <v>9809</v>
      </c>
      <c r="J1704" s="31" t="s">
        <v>9810</v>
      </c>
      <c r="K1704" s="2">
        <v>0</v>
      </c>
      <c r="L1704" s="2">
        <v>0</v>
      </c>
      <c r="M1704" s="31">
        <v>380</v>
      </c>
      <c r="N1704" s="2">
        <v>49.4</v>
      </c>
      <c r="O1704" s="2">
        <v>0</v>
      </c>
      <c r="P1704" s="2">
        <v>0</v>
      </c>
      <c r="Q1704" s="31">
        <v>429.4</v>
      </c>
      <c r="S1704" s="2" t="s">
        <v>1</v>
      </c>
      <c r="T1704" t="str">
        <f>IF(Tabla2[[#This Row],[SERIE ]]="22SD004C","BODEGA",IF(Tabla2[[#This Row],[SERIE ]]="21DS000T","CASA MATRIZ","SUCURSAL"))</f>
        <v>SUCURSAL</v>
      </c>
    </row>
    <row r="1705" spans="1:20" ht="15.75" hidden="1" thickBot="1" x14ac:dyDescent="0.3">
      <c r="A1705" s="33" t="s">
        <v>8271</v>
      </c>
      <c r="B1705" s="38" t="s">
        <v>10341</v>
      </c>
      <c r="C1705" s="2" t="s">
        <v>1</v>
      </c>
      <c r="D1705" s="2" t="s">
        <v>0</v>
      </c>
      <c r="E1705" s="2" t="s">
        <v>9791</v>
      </c>
      <c r="F1705" s="2" t="s">
        <v>9792</v>
      </c>
      <c r="G1705" s="32">
        <v>3000</v>
      </c>
      <c r="H1705" s="36">
        <v>3000</v>
      </c>
      <c r="I1705" s="37" t="s">
        <v>7473</v>
      </c>
      <c r="J1705" s="31" t="s">
        <v>7472</v>
      </c>
      <c r="K1705" s="2">
        <v>0</v>
      </c>
      <c r="L1705" s="2">
        <v>0</v>
      </c>
      <c r="M1705" s="31">
        <v>0</v>
      </c>
      <c r="N1705" s="2">
        <v>0</v>
      </c>
      <c r="O1705" s="2">
        <v>0</v>
      </c>
      <c r="P1705" s="2">
        <v>0</v>
      </c>
      <c r="Q1705" s="31">
        <v>0</v>
      </c>
      <c r="S1705" s="2" t="s">
        <v>1</v>
      </c>
      <c r="T1705" t="str">
        <f>IF(Tabla2[[#This Row],[SERIE ]]="22SD004C","BODEGA",IF(Tabla2[[#This Row],[SERIE ]]="21DS000T","CASA MATRIZ","SUCURSAL"))</f>
        <v>SUCURSAL</v>
      </c>
    </row>
    <row r="1706" spans="1:20" ht="15.75" hidden="1" thickBot="1" x14ac:dyDescent="0.3">
      <c r="A1706" s="33" t="s">
        <v>8271</v>
      </c>
      <c r="B1706" s="38" t="s">
        <v>10341</v>
      </c>
      <c r="C1706" s="2" t="s">
        <v>1</v>
      </c>
      <c r="D1706" s="2" t="s">
        <v>0</v>
      </c>
      <c r="E1706" s="2" t="s">
        <v>9791</v>
      </c>
      <c r="F1706" s="2" t="s">
        <v>9792</v>
      </c>
      <c r="G1706" s="32">
        <v>2999</v>
      </c>
      <c r="H1706" s="36">
        <v>2999</v>
      </c>
      <c r="I1706" s="37" t="s">
        <v>10101</v>
      </c>
      <c r="J1706" s="31" t="s">
        <v>10102</v>
      </c>
      <c r="K1706" s="2">
        <v>0</v>
      </c>
      <c r="L1706" s="2">
        <v>0</v>
      </c>
      <c r="M1706" s="31">
        <v>137.5</v>
      </c>
      <c r="N1706" s="2">
        <v>17.875</v>
      </c>
      <c r="O1706" s="2">
        <v>0</v>
      </c>
      <c r="P1706" s="2">
        <v>0</v>
      </c>
      <c r="Q1706" s="31">
        <v>155.375</v>
      </c>
      <c r="S1706" s="2" t="s">
        <v>1</v>
      </c>
      <c r="T1706" t="str">
        <f>IF(Tabla2[[#This Row],[SERIE ]]="22SD004C","BODEGA",IF(Tabla2[[#This Row],[SERIE ]]="21DS000T","CASA MATRIZ","SUCURSAL"))</f>
        <v>SUCURSAL</v>
      </c>
    </row>
    <row r="1707" spans="1:20" ht="15.75" hidden="1" thickBot="1" x14ac:dyDescent="0.3">
      <c r="A1707" s="33" t="s">
        <v>8271</v>
      </c>
      <c r="B1707" s="38" t="s">
        <v>10341</v>
      </c>
      <c r="C1707" s="2" t="s">
        <v>1</v>
      </c>
      <c r="D1707" s="2" t="s">
        <v>0</v>
      </c>
      <c r="E1707" s="2" t="s">
        <v>9791</v>
      </c>
      <c r="F1707" s="2" t="s">
        <v>9792</v>
      </c>
      <c r="G1707" s="32">
        <v>2998</v>
      </c>
      <c r="H1707" s="36">
        <v>2998</v>
      </c>
      <c r="I1707" s="37" t="s">
        <v>1638</v>
      </c>
      <c r="J1707" s="31" t="s">
        <v>1639</v>
      </c>
      <c r="K1707" s="2">
        <v>0</v>
      </c>
      <c r="L1707" s="2">
        <v>0</v>
      </c>
      <c r="M1707" s="31">
        <v>40</v>
      </c>
      <c r="N1707" s="2">
        <v>5.2</v>
      </c>
      <c r="O1707" s="2">
        <v>0</v>
      </c>
      <c r="P1707" s="2">
        <v>0</v>
      </c>
      <c r="Q1707" s="31">
        <v>45.2</v>
      </c>
      <c r="S1707" s="2" t="s">
        <v>1</v>
      </c>
      <c r="T1707" t="str">
        <f>IF(Tabla2[[#This Row],[SERIE ]]="22SD004C","BODEGA",IF(Tabla2[[#This Row],[SERIE ]]="21DS000T","CASA MATRIZ","SUCURSAL"))</f>
        <v>SUCURSAL</v>
      </c>
    </row>
    <row r="1708" spans="1:20" ht="15.75" hidden="1" thickBot="1" x14ac:dyDescent="0.3">
      <c r="A1708" s="33" t="s">
        <v>8271</v>
      </c>
      <c r="B1708" s="38" t="s">
        <v>10341</v>
      </c>
      <c r="C1708" s="2" t="s">
        <v>1</v>
      </c>
      <c r="D1708" s="2" t="s">
        <v>0</v>
      </c>
      <c r="E1708" s="2" t="s">
        <v>9791</v>
      </c>
      <c r="F1708" s="2" t="s">
        <v>9792</v>
      </c>
      <c r="G1708" s="32">
        <v>2997</v>
      </c>
      <c r="H1708" s="36">
        <v>2997</v>
      </c>
      <c r="I1708" s="37" t="s">
        <v>1638</v>
      </c>
      <c r="J1708" s="31" t="s">
        <v>1639</v>
      </c>
      <c r="K1708" s="2">
        <v>0</v>
      </c>
      <c r="L1708" s="2">
        <v>0</v>
      </c>
      <c r="M1708" s="31">
        <v>280</v>
      </c>
      <c r="N1708" s="2">
        <v>36.4</v>
      </c>
      <c r="O1708" s="2">
        <v>0</v>
      </c>
      <c r="P1708" s="2">
        <v>0</v>
      </c>
      <c r="Q1708" s="31">
        <v>316.39999999999998</v>
      </c>
      <c r="S1708" s="2" t="s">
        <v>1</v>
      </c>
      <c r="T1708" t="str">
        <f>IF(Tabla2[[#This Row],[SERIE ]]="22SD004C","BODEGA",IF(Tabla2[[#This Row],[SERIE ]]="21DS000T","CASA MATRIZ","SUCURSAL"))</f>
        <v>SUCURSAL</v>
      </c>
    </row>
    <row r="1709" spans="1:20" ht="15.75" hidden="1" thickBot="1" x14ac:dyDescent="0.3">
      <c r="A1709" s="33" t="s">
        <v>8271</v>
      </c>
      <c r="B1709" s="38" t="s">
        <v>10341</v>
      </c>
      <c r="C1709" s="2" t="s">
        <v>1</v>
      </c>
      <c r="D1709" s="2" t="s">
        <v>0</v>
      </c>
      <c r="E1709" s="2" t="s">
        <v>9791</v>
      </c>
      <c r="F1709" s="2" t="s">
        <v>9792</v>
      </c>
      <c r="G1709" s="32">
        <v>2996</v>
      </c>
      <c r="H1709" s="36">
        <v>2996</v>
      </c>
      <c r="I1709" s="37" t="s">
        <v>9900</v>
      </c>
      <c r="J1709" s="31" t="s">
        <v>9901</v>
      </c>
      <c r="K1709" s="2">
        <v>0</v>
      </c>
      <c r="L1709" s="2">
        <v>0</v>
      </c>
      <c r="M1709" s="31">
        <v>54.19</v>
      </c>
      <c r="N1709" s="2">
        <v>7.0446999999999997</v>
      </c>
      <c r="O1709" s="2">
        <v>0</v>
      </c>
      <c r="P1709" s="2">
        <v>0</v>
      </c>
      <c r="Q1709" s="31">
        <v>61.234699999999997</v>
      </c>
      <c r="S1709" s="2" t="s">
        <v>1</v>
      </c>
      <c r="T1709" t="str">
        <f>IF(Tabla2[[#This Row],[SERIE ]]="22SD004C","BODEGA",IF(Tabla2[[#This Row],[SERIE ]]="21DS000T","CASA MATRIZ","SUCURSAL"))</f>
        <v>SUCURSAL</v>
      </c>
    </row>
    <row r="1710" spans="1:20" ht="15.75" hidden="1" thickBot="1" x14ac:dyDescent="0.3">
      <c r="A1710" s="33" t="s">
        <v>8271</v>
      </c>
      <c r="B1710" s="38" t="s">
        <v>10340</v>
      </c>
      <c r="C1710" s="2" t="s">
        <v>1</v>
      </c>
      <c r="D1710" s="2" t="s">
        <v>0</v>
      </c>
      <c r="E1710" s="2" t="s">
        <v>9791</v>
      </c>
      <c r="F1710" s="2" t="s">
        <v>9792</v>
      </c>
      <c r="G1710" s="32">
        <v>2995</v>
      </c>
      <c r="H1710" s="36">
        <v>2995</v>
      </c>
      <c r="I1710" s="37" t="s">
        <v>10062</v>
      </c>
      <c r="J1710" s="31" t="s">
        <v>10063</v>
      </c>
      <c r="K1710" s="2">
        <v>0</v>
      </c>
      <c r="L1710" s="2">
        <v>0</v>
      </c>
      <c r="M1710" s="31">
        <v>44.25</v>
      </c>
      <c r="N1710" s="2">
        <v>5.7525000000000004</v>
      </c>
      <c r="O1710" s="2">
        <v>0</v>
      </c>
      <c r="P1710" s="2">
        <v>0</v>
      </c>
      <c r="Q1710" s="31">
        <v>50.002499999999998</v>
      </c>
      <c r="S1710" s="2" t="s">
        <v>1</v>
      </c>
      <c r="T1710" t="str">
        <f>IF(Tabla2[[#This Row],[SERIE ]]="22SD004C","BODEGA",IF(Tabla2[[#This Row],[SERIE ]]="21DS000T","CASA MATRIZ","SUCURSAL"))</f>
        <v>SUCURSAL</v>
      </c>
    </row>
    <row r="1711" spans="1:20" ht="15.75" hidden="1" thickBot="1" x14ac:dyDescent="0.3">
      <c r="A1711" s="33" t="s">
        <v>8271</v>
      </c>
      <c r="B1711" s="38" t="s">
        <v>10340</v>
      </c>
      <c r="C1711" s="2" t="s">
        <v>1</v>
      </c>
      <c r="D1711" s="2" t="s">
        <v>0</v>
      </c>
      <c r="E1711" s="2" t="s">
        <v>9791</v>
      </c>
      <c r="F1711" s="2" t="s">
        <v>9792</v>
      </c>
      <c r="G1711" s="32">
        <v>2994</v>
      </c>
      <c r="H1711" s="36">
        <v>2994</v>
      </c>
      <c r="I1711" s="37" t="s">
        <v>10395</v>
      </c>
      <c r="J1711" s="31" t="s">
        <v>10396</v>
      </c>
      <c r="K1711" s="2">
        <v>0</v>
      </c>
      <c r="L1711" s="2">
        <v>0</v>
      </c>
      <c r="M1711" s="31">
        <v>10</v>
      </c>
      <c r="N1711" s="2">
        <v>1.3</v>
      </c>
      <c r="O1711" s="2">
        <v>0</v>
      </c>
      <c r="P1711" s="2">
        <v>0</v>
      </c>
      <c r="Q1711" s="31">
        <v>11.3</v>
      </c>
      <c r="S1711" s="2" t="s">
        <v>1</v>
      </c>
      <c r="T1711" t="str">
        <f>IF(Tabla2[[#This Row],[SERIE ]]="22SD004C","BODEGA",IF(Tabla2[[#This Row],[SERIE ]]="21DS000T","CASA MATRIZ","SUCURSAL"))</f>
        <v>SUCURSAL</v>
      </c>
    </row>
    <row r="1712" spans="1:20" ht="15.75" hidden="1" thickBot="1" x14ac:dyDescent="0.3">
      <c r="A1712" s="33" t="s">
        <v>8271</v>
      </c>
      <c r="B1712" s="38" t="s">
        <v>10339</v>
      </c>
      <c r="C1712" s="2" t="s">
        <v>1</v>
      </c>
      <c r="D1712" s="2" t="s">
        <v>0</v>
      </c>
      <c r="E1712" s="2" t="s">
        <v>9791</v>
      </c>
      <c r="F1712" s="2" t="s">
        <v>9792</v>
      </c>
      <c r="G1712" s="32">
        <v>2993</v>
      </c>
      <c r="H1712" s="36">
        <v>2993</v>
      </c>
      <c r="I1712" s="37"/>
      <c r="J1712" s="31" t="s">
        <v>10228</v>
      </c>
      <c r="K1712" s="2">
        <v>0</v>
      </c>
      <c r="L1712" s="2">
        <v>0</v>
      </c>
      <c r="M1712" s="31">
        <v>60</v>
      </c>
      <c r="N1712" s="2">
        <v>7.8000000000000007</v>
      </c>
      <c r="O1712" s="2">
        <v>0</v>
      </c>
      <c r="P1712" s="2">
        <v>0</v>
      </c>
      <c r="Q1712" s="31">
        <v>67.8</v>
      </c>
      <c r="R1712" s="2" t="s">
        <v>10217</v>
      </c>
      <c r="S1712" s="2" t="s">
        <v>1</v>
      </c>
      <c r="T1712" t="str">
        <f>IF(Tabla2[[#This Row],[SERIE ]]="22SD004C","BODEGA",IF(Tabla2[[#This Row],[SERIE ]]="21DS000T","CASA MATRIZ","SUCURSAL"))</f>
        <v>SUCURSAL</v>
      </c>
    </row>
    <row r="1713" spans="1:20" ht="15.75" hidden="1" thickBot="1" x14ac:dyDescent="0.3">
      <c r="A1713" s="33" t="s">
        <v>8271</v>
      </c>
      <c r="B1713" s="38" t="s">
        <v>10339</v>
      </c>
      <c r="C1713" s="2" t="s">
        <v>1</v>
      </c>
      <c r="D1713" s="2" t="s">
        <v>0</v>
      </c>
      <c r="E1713" s="2" t="s">
        <v>9791</v>
      </c>
      <c r="F1713" s="2" t="s">
        <v>9792</v>
      </c>
      <c r="G1713" s="32">
        <v>2992</v>
      </c>
      <c r="H1713" s="36">
        <v>2992</v>
      </c>
      <c r="I1713" s="37" t="s">
        <v>9809</v>
      </c>
      <c r="J1713" s="31" t="s">
        <v>9810</v>
      </c>
      <c r="K1713" s="2">
        <v>0</v>
      </c>
      <c r="L1713" s="2">
        <v>0</v>
      </c>
      <c r="M1713" s="31">
        <v>245</v>
      </c>
      <c r="N1713" s="2">
        <v>31.85</v>
      </c>
      <c r="O1713" s="2">
        <v>0</v>
      </c>
      <c r="P1713" s="2">
        <v>0</v>
      </c>
      <c r="Q1713" s="31">
        <v>276.85000000000002</v>
      </c>
      <c r="S1713" s="2" t="s">
        <v>1</v>
      </c>
      <c r="T1713" t="str">
        <f>IF(Tabla2[[#This Row],[SERIE ]]="22SD004C","BODEGA",IF(Tabla2[[#This Row],[SERIE ]]="21DS000T","CASA MATRIZ","SUCURSAL"))</f>
        <v>SUCURSAL</v>
      </c>
    </row>
    <row r="1714" spans="1:20" ht="15.75" hidden="1" thickBot="1" x14ac:dyDescent="0.3">
      <c r="A1714" s="33" t="s">
        <v>8271</v>
      </c>
      <c r="B1714" s="38" t="s">
        <v>10339</v>
      </c>
      <c r="C1714" s="2" t="s">
        <v>1</v>
      </c>
      <c r="D1714" s="2" t="s">
        <v>0</v>
      </c>
      <c r="E1714" s="2" t="s">
        <v>9791</v>
      </c>
      <c r="F1714" s="2" t="s">
        <v>9792</v>
      </c>
      <c r="G1714" s="32">
        <v>2991</v>
      </c>
      <c r="H1714" s="36">
        <v>2991</v>
      </c>
      <c r="I1714" s="37"/>
      <c r="J1714" s="31" t="s">
        <v>10060</v>
      </c>
      <c r="K1714" s="2">
        <v>0</v>
      </c>
      <c r="L1714" s="2">
        <v>0</v>
      </c>
      <c r="M1714" s="31">
        <v>11.5</v>
      </c>
      <c r="N1714" s="2">
        <v>1.4950000000000001</v>
      </c>
      <c r="O1714" s="2">
        <v>0</v>
      </c>
      <c r="P1714" s="2">
        <v>0</v>
      </c>
      <c r="Q1714" s="31">
        <v>12.995000000000001</v>
      </c>
      <c r="R1714" s="2" t="s">
        <v>10061</v>
      </c>
      <c r="S1714" s="2" t="s">
        <v>1</v>
      </c>
      <c r="T1714" t="str">
        <f>IF(Tabla2[[#This Row],[SERIE ]]="22SD004C","BODEGA",IF(Tabla2[[#This Row],[SERIE ]]="21DS000T","CASA MATRIZ","SUCURSAL"))</f>
        <v>SUCURSAL</v>
      </c>
    </row>
    <row r="1715" spans="1:20" ht="15.75" hidden="1" thickBot="1" x14ac:dyDescent="0.3">
      <c r="A1715" s="33" t="s">
        <v>8271</v>
      </c>
      <c r="B1715" s="38" t="s">
        <v>10339</v>
      </c>
      <c r="C1715" s="2" t="s">
        <v>1</v>
      </c>
      <c r="D1715" s="2" t="s">
        <v>0</v>
      </c>
      <c r="E1715" s="2" t="s">
        <v>9791</v>
      </c>
      <c r="F1715" s="2" t="s">
        <v>9792</v>
      </c>
      <c r="G1715" s="32">
        <v>2990</v>
      </c>
      <c r="H1715" s="36">
        <v>2990</v>
      </c>
      <c r="I1715" s="37" t="s">
        <v>10393</v>
      </c>
      <c r="J1715" s="31" t="s">
        <v>10394</v>
      </c>
      <c r="K1715" s="2">
        <v>0</v>
      </c>
      <c r="L1715" s="2">
        <v>0</v>
      </c>
      <c r="M1715" s="31">
        <v>10.62</v>
      </c>
      <c r="N1715" s="2">
        <v>1.3806</v>
      </c>
      <c r="O1715" s="2">
        <v>0</v>
      </c>
      <c r="P1715" s="2">
        <v>0</v>
      </c>
      <c r="Q1715" s="31">
        <v>12.000599999999999</v>
      </c>
      <c r="S1715" s="2" t="s">
        <v>1</v>
      </c>
      <c r="T1715" t="str">
        <f>IF(Tabla2[[#This Row],[SERIE ]]="22SD004C","BODEGA",IF(Tabla2[[#This Row],[SERIE ]]="21DS000T","CASA MATRIZ","SUCURSAL"))</f>
        <v>SUCURSAL</v>
      </c>
    </row>
    <row r="1716" spans="1:20" ht="15.75" hidden="1" thickBot="1" x14ac:dyDescent="0.3">
      <c r="A1716" s="33" t="s">
        <v>8271</v>
      </c>
      <c r="B1716" s="38" t="s">
        <v>10339</v>
      </c>
      <c r="C1716" s="2" t="s">
        <v>1</v>
      </c>
      <c r="D1716" s="2" t="s">
        <v>0</v>
      </c>
      <c r="E1716" s="2" t="s">
        <v>9791</v>
      </c>
      <c r="F1716" s="2" t="s">
        <v>9792</v>
      </c>
      <c r="G1716" s="32">
        <v>2989</v>
      </c>
      <c r="H1716" s="36">
        <v>2989</v>
      </c>
      <c r="I1716" s="37" t="s">
        <v>10070</v>
      </c>
      <c r="J1716" s="31" t="s">
        <v>10071</v>
      </c>
      <c r="K1716" s="2">
        <v>0</v>
      </c>
      <c r="L1716" s="2">
        <v>0</v>
      </c>
      <c r="M1716" s="31">
        <v>25</v>
      </c>
      <c r="N1716" s="2">
        <v>3.25</v>
      </c>
      <c r="O1716" s="2">
        <v>0</v>
      </c>
      <c r="P1716" s="2">
        <v>0</v>
      </c>
      <c r="Q1716" s="31">
        <v>28.25</v>
      </c>
      <c r="S1716" s="2" t="s">
        <v>1</v>
      </c>
      <c r="T1716" t="str">
        <f>IF(Tabla2[[#This Row],[SERIE ]]="22SD004C","BODEGA",IF(Tabla2[[#This Row],[SERIE ]]="21DS000T","CASA MATRIZ","SUCURSAL"))</f>
        <v>SUCURSAL</v>
      </c>
    </row>
    <row r="1717" spans="1:20" ht="15.75" hidden="1" thickBot="1" x14ac:dyDescent="0.3">
      <c r="A1717" s="33" t="s">
        <v>8271</v>
      </c>
      <c r="B1717" s="38" t="s">
        <v>10339</v>
      </c>
      <c r="C1717" s="2" t="s">
        <v>1</v>
      </c>
      <c r="D1717" s="2" t="s">
        <v>0</v>
      </c>
      <c r="E1717" s="2" t="s">
        <v>9791</v>
      </c>
      <c r="F1717" s="2" t="s">
        <v>9792</v>
      </c>
      <c r="G1717" s="32">
        <v>2988</v>
      </c>
      <c r="H1717" s="36">
        <v>2988</v>
      </c>
      <c r="I1717" s="37" t="s">
        <v>10391</v>
      </c>
      <c r="J1717" s="31" t="s">
        <v>10392</v>
      </c>
      <c r="K1717" s="2">
        <v>0</v>
      </c>
      <c r="L1717" s="2">
        <v>0</v>
      </c>
      <c r="M1717" s="31">
        <v>146.02000000000001</v>
      </c>
      <c r="N1717" s="2">
        <v>18.982600000000001</v>
      </c>
      <c r="O1717" s="2">
        <v>0</v>
      </c>
      <c r="P1717" s="2">
        <v>0</v>
      </c>
      <c r="Q1717" s="31">
        <v>165.0026</v>
      </c>
      <c r="S1717" s="2" t="s">
        <v>1</v>
      </c>
      <c r="T1717" t="str">
        <f>IF(Tabla2[[#This Row],[SERIE ]]="22SD004C","BODEGA",IF(Tabla2[[#This Row],[SERIE ]]="21DS000T","CASA MATRIZ","SUCURSAL"))</f>
        <v>SUCURSAL</v>
      </c>
    </row>
    <row r="1718" spans="1:20" ht="15.75" hidden="1" thickBot="1" x14ac:dyDescent="0.3">
      <c r="A1718" s="33" t="s">
        <v>8271</v>
      </c>
      <c r="B1718" s="38" t="s">
        <v>10339</v>
      </c>
      <c r="C1718" s="2" t="s">
        <v>1</v>
      </c>
      <c r="D1718" s="2" t="s">
        <v>0</v>
      </c>
      <c r="E1718" s="2" t="s">
        <v>9791</v>
      </c>
      <c r="F1718" s="2" t="s">
        <v>9792</v>
      </c>
      <c r="G1718" s="32">
        <v>2987</v>
      </c>
      <c r="H1718" s="36">
        <v>2987</v>
      </c>
      <c r="I1718" s="37" t="s">
        <v>47</v>
      </c>
      <c r="J1718" s="31" t="s">
        <v>2808</v>
      </c>
      <c r="K1718" s="2">
        <v>0</v>
      </c>
      <c r="L1718" s="2">
        <v>0</v>
      </c>
      <c r="M1718" s="31">
        <v>305</v>
      </c>
      <c r="N1718" s="2">
        <v>39.65</v>
      </c>
      <c r="O1718" s="2">
        <v>0</v>
      </c>
      <c r="P1718" s="2">
        <v>0</v>
      </c>
      <c r="Q1718" s="31">
        <v>344.65</v>
      </c>
      <c r="S1718" s="2" t="s">
        <v>1</v>
      </c>
      <c r="T1718" t="str">
        <f>IF(Tabla2[[#This Row],[SERIE ]]="22SD004C","BODEGA",IF(Tabla2[[#This Row],[SERIE ]]="21DS000T","CASA MATRIZ","SUCURSAL"))</f>
        <v>SUCURSAL</v>
      </c>
    </row>
    <row r="1719" spans="1:20" ht="15.75" hidden="1" thickBot="1" x14ac:dyDescent="0.3">
      <c r="A1719" s="33" t="s">
        <v>8271</v>
      </c>
      <c r="B1719" s="38" t="s">
        <v>10339</v>
      </c>
      <c r="C1719" s="2" t="s">
        <v>1</v>
      </c>
      <c r="D1719" s="2" t="s">
        <v>0</v>
      </c>
      <c r="E1719" s="2" t="s">
        <v>9791</v>
      </c>
      <c r="F1719" s="2" t="s">
        <v>9792</v>
      </c>
      <c r="G1719" s="32">
        <v>2986</v>
      </c>
      <c r="H1719" s="36">
        <v>2986</v>
      </c>
      <c r="I1719" s="37" t="s">
        <v>10391</v>
      </c>
      <c r="J1719" s="31" t="s">
        <v>10392</v>
      </c>
      <c r="K1719" s="2">
        <v>0</v>
      </c>
      <c r="L1719" s="2">
        <v>0</v>
      </c>
      <c r="M1719" s="31">
        <v>66.37</v>
      </c>
      <c r="N1719" s="2">
        <v>8.6281000000000017</v>
      </c>
      <c r="O1719" s="2">
        <v>0</v>
      </c>
      <c r="P1719" s="2">
        <v>0</v>
      </c>
      <c r="Q1719" s="31">
        <v>74.998100000000008</v>
      </c>
      <c r="S1719" s="2" t="s">
        <v>1</v>
      </c>
      <c r="T1719" t="str">
        <f>IF(Tabla2[[#This Row],[SERIE ]]="22SD004C","BODEGA",IF(Tabla2[[#This Row],[SERIE ]]="21DS000T","CASA MATRIZ","SUCURSAL"))</f>
        <v>SUCURSAL</v>
      </c>
    </row>
    <row r="1720" spans="1:20" ht="15.75" hidden="1" thickBot="1" x14ac:dyDescent="0.3">
      <c r="A1720" s="33" t="s">
        <v>8271</v>
      </c>
      <c r="B1720" s="38" t="s">
        <v>10339</v>
      </c>
      <c r="C1720" s="2" t="s">
        <v>1</v>
      </c>
      <c r="D1720" s="2" t="s">
        <v>0</v>
      </c>
      <c r="E1720" s="2" t="s">
        <v>9791</v>
      </c>
      <c r="F1720" s="2" t="s">
        <v>9792</v>
      </c>
      <c r="G1720" s="32">
        <v>2985</v>
      </c>
      <c r="H1720" s="36">
        <v>2985</v>
      </c>
      <c r="I1720" s="37" t="s">
        <v>47</v>
      </c>
      <c r="J1720" s="31" t="s">
        <v>2808</v>
      </c>
      <c r="K1720" s="2">
        <v>0</v>
      </c>
      <c r="L1720" s="2">
        <v>0</v>
      </c>
      <c r="M1720" s="31">
        <v>750</v>
      </c>
      <c r="N1720" s="2">
        <v>97.5</v>
      </c>
      <c r="O1720" s="2">
        <v>0</v>
      </c>
      <c r="P1720" s="2">
        <v>0</v>
      </c>
      <c r="Q1720" s="31">
        <v>847.5</v>
      </c>
      <c r="S1720" s="2" t="s">
        <v>1</v>
      </c>
      <c r="T1720" t="str">
        <f>IF(Tabla2[[#This Row],[SERIE ]]="22SD004C","BODEGA",IF(Tabla2[[#This Row],[SERIE ]]="21DS000T","CASA MATRIZ","SUCURSAL"))</f>
        <v>SUCURSAL</v>
      </c>
    </row>
    <row r="1721" spans="1:20" ht="15.75" hidden="1" thickBot="1" x14ac:dyDescent="0.3">
      <c r="A1721" s="33" t="s">
        <v>8271</v>
      </c>
      <c r="B1721" s="38" t="s">
        <v>10339</v>
      </c>
      <c r="C1721" s="2" t="s">
        <v>1</v>
      </c>
      <c r="D1721" s="2" t="s">
        <v>0</v>
      </c>
      <c r="E1721" s="2" t="s">
        <v>9791</v>
      </c>
      <c r="F1721" s="2" t="s">
        <v>9792</v>
      </c>
      <c r="G1721" s="32">
        <v>2984</v>
      </c>
      <c r="H1721" s="36">
        <v>2984</v>
      </c>
      <c r="I1721" s="37" t="s">
        <v>46</v>
      </c>
      <c r="J1721" s="31" t="s">
        <v>6010</v>
      </c>
      <c r="K1721" s="2">
        <v>0</v>
      </c>
      <c r="L1721" s="2">
        <v>0</v>
      </c>
      <c r="M1721" s="31">
        <v>150</v>
      </c>
      <c r="N1721" s="2">
        <v>19.5</v>
      </c>
      <c r="O1721" s="2">
        <v>0</v>
      </c>
      <c r="P1721" s="2">
        <v>0</v>
      </c>
      <c r="Q1721" s="31">
        <v>169.5</v>
      </c>
      <c r="S1721" s="2" t="s">
        <v>1</v>
      </c>
      <c r="T1721" t="str">
        <f>IF(Tabla2[[#This Row],[SERIE ]]="22SD004C","BODEGA",IF(Tabla2[[#This Row],[SERIE ]]="21DS000T","CASA MATRIZ","SUCURSAL"))</f>
        <v>SUCURSAL</v>
      </c>
    </row>
    <row r="1722" spans="1:20" ht="15.75" hidden="1" thickBot="1" x14ac:dyDescent="0.3">
      <c r="A1722" s="33" t="s">
        <v>8271</v>
      </c>
      <c r="B1722" s="38" t="s">
        <v>10339</v>
      </c>
      <c r="C1722" s="2" t="s">
        <v>1</v>
      </c>
      <c r="D1722" s="2" t="s">
        <v>0</v>
      </c>
      <c r="E1722" s="2" t="s">
        <v>9791</v>
      </c>
      <c r="F1722" s="2" t="s">
        <v>9792</v>
      </c>
      <c r="G1722" s="32">
        <v>2983</v>
      </c>
      <c r="H1722" s="36">
        <v>2983</v>
      </c>
      <c r="I1722" s="37" t="s">
        <v>46</v>
      </c>
      <c r="J1722" s="31" t="s">
        <v>6010</v>
      </c>
      <c r="K1722" s="2">
        <v>0</v>
      </c>
      <c r="L1722" s="2">
        <v>0</v>
      </c>
      <c r="M1722" s="31">
        <v>660</v>
      </c>
      <c r="N1722" s="2">
        <v>85.8</v>
      </c>
      <c r="O1722" s="2">
        <v>0</v>
      </c>
      <c r="P1722" s="2">
        <v>0</v>
      </c>
      <c r="Q1722" s="31">
        <v>745.8</v>
      </c>
      <c r="S1722" s="2" t="s">
        <v>1</v>
      </c>
      <c r="T1722" t="str">
        <f>IF(Tabla2[[#This Row],[SERIE ]]="22SD004C","BODEGA",IF(Tabla2[[#This Row],[SERIE ]]="21DS000T","CASA MATRIZ","SUCURSAL"))</f>
        <v>SUCURSAL</v>
      </c>
    </row>
    <row r="1723" spans="1:20" ht="15.75" hidden="1" thickBot="1" x14ac:dyDescent="0.3">
      <c r="A1723" s="33" t="s">
        <v>8271</v>
      </c>
      <c r="B1723" s="38" t="s">
        <v>10339</v>
      </c>
      <c r="C1723" s="2" t="s">
        <v>1</v>
      </c>
      <c r="D1723" s="2" t="s">
        <v>0</v>
      </c>
      <c r="E1723" s="2" t="s">
        <v>9791</v>
      </c>
      <c r="F1723" s="2" t="s">
        <v>9792</v>
      </c>
      <c r="G1723" s="32">
        <v>2982</v>
      </c>
      <c r="H1723" s="36">
        <v>2982</v>
      </c>
      <c r="I1723" s="37"/>
      <c r="J1723" s="31" t="s">
        <v>10390</v>
      </c>
      <c r="K1723" s="2">
        <v>0</v>
      </c>
      <c r="L1723" s="2">
        <v>0</v>
      </c>
      <c r="M1723" s="31">
        <v>15.52</v>
      </c>
      <c r="N1723" s="2">
        <v>2.0175999999999998</v>
      </c>
      <c r="O1723" s="2">
        <v>0</v>
      </c>
      <c r="P1723" s="2">
        <v>0</v>
      </c>
      <c r="Q1723" s="31">
        <v>17.537599999999998</v>
      </c>
      <c r="R1723" s="2" t="s">
        <v>10389</v>
      </c>
      <c r="S1723" s="2" t="s">
        <v>1</v>
      </c>
      <c r="T1723" t="str">
        <f>IF(Tabla2[[#This Row],[SERIE ]]="22SD004C","BODEGA",IF(Tabla2[[#This Row],[SERIE ]]="21DS000T","CASA MATRIZ","SUCURSAL"))</f>
        <v>SUCURSAL</v>
      </c>
    </row>
    <row r="1724" spans="1:20" ht="15.75" hidden="1" thickBot="1" x14ac:dyDescent="0.3">
      <c r="A1724" s="33" t="s">
        <v>8271</v>
      </c>
      <c r="B1724" s="38" t="s">
        <v>10339</v>
      </c>
      <c r="C1724" s="2" t="s">
        <v>1</v>
      </c>
      <c r="D1724" s="2" t="s">
        <v>0</v>
      </c>
      <c r="E1724" s="2" t="s">
        <v>9791</v>
      </c>
      <c r="F1724" s="2" t="s">
        <v>9792</v>
      </c>
      <c r="G1724" s="32">
        <v>2981</v>
      </c>
      <c r="H1724" s="36">
        <v>2981</v>
      </c>
      <c r="I1724" s="37" t="s">
        <v>10387</v>
      </c>
      <c r="J1724" s="31" t="s">
        <v>10388</v>
      </c>
      <c r="K1724" s="2">
        <v>31</v>
      </c>
      <c r="L1724" s="2">
        <v>0</v>
      </c>
      <c r="M1724" s="31"/>
      <c r="N1724" s="2">
        <v>0</v>
      </c>
      <c r="O1724" s="2">
        <v>0</v>
      </c>
      <c r="P1724" s="2">
        <v>0</v>
      </c>
      <c r="Q1724" s="31">
        <v>31</v>
      </c>
      <c r="S1724" s="2" t="s">
        <v>1</v>
      </c>
      <c r="T1724" t="str">
        <f>IF(Tabla2[[#This Row],[SERIE ]]="22SD004C","BODEGA",IF(Tabla2[[#This Row],[SERIE ]]="21DS000T","CASA MATRIZ","SUCURSAL"))</f>
        <v>SUCURSAL</v>
      </c>
    </row>
    <row r="1725" spans="1:20" ht="15.75" hidden="1" thickBot="1" x14ac:dyDescent="0.3">
      <c r="A1725" s="33" t="s">
        <v>8271</v>
      </c>
      <c r="B1725" s="38" t="s">
        <v>10338</v>
      </c>
      <c r="C1725" s="2" t="s">
        <v>1</v>
      </c>
      <c r="D1725" s="2" t="s">
        <v>0</v>
      </c>
      <c r="E1725" s="2" t="s">
        <v>9791</v>
      </c>
      <c r="F1725" s="2" t="s">
        <v>9792</v>
      </c>
      <c r="G1725" s="32">
        <v>2980</v>
      </c>
      <c r="H1725" s="36">
        <v>2980</v>
      </c>
      <c r="I1725" s="37" t="s">
        <v>9809</v>
      </c>
      <c r="J1725" s="31" t="s">
        <v>9810</v>
      </c>
      <c r="K1725" s="2">
        <v>0</v>
      </c>
      <c r="L1725" s="2">
        <v>0</v>
      </c>
      <c r="M1725" s="31">
        <v>30.84</v>
      </c>
      <c r="N1725" s="2">
        <v>4.0091999999999999</v>
      </c>
      <c r="O1725" s="2">
        <v>0</v>
      </c>
      <c r="P1725" s="2">
        <v>0</v>
      </c>
      <c r="Q1725" s="31">
        <v>34.849199999999996</v>
      </c>
      <c r="S1725" s="2" t="s">
        <v>1</v>
      </c>
      <c r="T1725" t="str">
        <f>IF(Tabla2[[#This Row],[SERIE ]]="22SD004C","BODEGA",IF(Tabla2[[#This Row],[SERIE ]]="21DS000T","CASA MATRIZ","SUCURSAL"))</f>
        <v>SUCURSAL</v>
      </c>
    </row>
    <row r="1726" spans="1:20" ht="15.75" hidden="1" thickBot="1" x14ac:dyDescent="0.3">
      <c r="A1726" s="33" t="s">
        <v>8271</v>
      </c>
      <c r="B1726" s="38" t="s">
        <v>10338</v>
      </c>
      <c r="C1726" s="2" t="s">
        <v>1</v>
      </c>
      <c r="D1726" s="2" t="s">
        <v>0</v>
      </c>
      <c r="E1726" s="2" t="s">
        <v>9791</v>
      </c>
      <c r="F1726" s="2" t="s">
        <v>9792</v>
      </c>
      <c r="G1726" s="32">
        <v>2979</v>
      </c>
      <c r="H1726" s="36">
        <v>2979</v>
      </c>
      <c r="I1726" s="37" t="s">
        <v>5592</v>
      </c>
      <c r="J1726" s="31" t="s">
        <v>5593</v>
      </c>
      <c r="K1726" s="2">
        <v>0</v>
      </c>
      <c r="L1726" s="2">
        <v>0</v>
      </c>
      <c r="M1726" s="31">
        <v>7.08</v>
      </c>
      <c r="N1726" s="2">
        <v>0.9204</v>
      </c>
      <c r="O1726" s="2">
        <v>0</v>
      </c>
      <c r="P1726" s="2">
        <v>0</v>
      </c>
      <c r="Q1726" s="31">
        <v>8.0004000000000008</v>
      </c>
      <c r="S1726" s="2" t="s">
        <v>1</v>
      </c>
      <c r="T1726" t="str">
        <f>IF(Tabla2[[#This Row],[SERIE ]]="22SD004C","BODEGA",IF(Tabla2[[#This Row],[SERIE ]]="21DS000T","CASA MATRIZ","SUCURSAL"))</f>
        <v>SUCURSAL</v>
      </c>
    </row>
    <row r="1727" spans="1:20" ht="15.75" hidden="1" thickBot="1" x14ac:dyDescent="0.3">
      <c r="A1727" s="33" t="s">
        <v>8271</v>
      </c>
      <c r="B1727" s="38" t="s">
        <v>10337</v>
      </c>
      <c r="C1727" s="2" t="s">
        <v>1</v>
      </c>
      <c r="D1727" s="2" t="s">
        <v>0</v>
      </c>
      <c r="E1727" s="2" t="s">
        <v>9791</v>
      </c>
      <c r="F1727" s="2" t="s">
        <v>9792</v>
      </c>
      <c r="G1727" s="32">
        <v>2978</v>
      </c>
      <c r="H1727" s="36">
        <v>2978</v>
      </c>
      <c r="I1727" s="37" t="s">
        <v>9814</v>
      </c>
      <c r="J1727" s="31" t="s">
        <v>9815</v>
      </c>
      <c r="K1727" s="2">
        <v>0</v>
      </c>
      <c r="L1727" s="2">
        <v>0</v>
      </c>
      <c r="M1727" s="31">
        <v>120</v>
      </c>
      <c r="N1727" s="2">
        <v>15.600000000000001</v>
      </c>
      <c r="O1727" s="2">
        <v>0</v>
      </c>
      <c r="P1727" s="2">
        <v>0</v>
      </c>
      <c r="Q1727" s="31">
        <v>135.6</v>
      </c>
      <c r="S1727" s="2" t="s">
        <v>1</v>
      </c>
      <c r="T1727" t="str">
        <f>IF(Tabla2[[#This Row],[SERIE ]]="22SD004C","BODEGA",IF(Tabla2[[#This Row],[SERIE ]]="21DS000T","CASA MATRIZ","SUCURSAL"))</f>
        <v>SUCURSAL</v>
      </c>
    </row>
    <row r="1728" spans="1:20" ht="15.75" hidden="1" thickBot="1" x14ac:dyDescent="0.3">
      <c r="A1728" s="33" t="s">
        <v>8271</v>
      </c>
      <c r="B1728" s="38" t="s">
        <v>10337</v>
      </c>
      <c r="C1728" s="2" t="s">
        <v>1</v>
      </c>
      <c r="D1728" s="2" t="s">
        <v>0</v>
      </c>
      <c r="E1728" s="2" t="s">
        <v>9791</v>
      </c>
      <c r="F1728" s="2" t="s">
        <v>9792</v>
      </c>
      <c r="G1728" s="32">
        <v>2977</v>
      </c>
      <c r="H1728" s="36">
        <v>2977</v>
      </c>
      <c r="I1728" s="37"/>
      <c r="J1728" s="31" t="s">
        <v>10386</v>
      </c>
      <c r="K1728" s="2">
        <v>0</v>
      </c>
      <c r="L1728" s="2">
        <v>0</v>
      </c>
      <c r="M1728" s="31">
        <v>19.47</v>
      </c>
      <c r="N1728" s="2">
        <v>2.5310999999999999</v>
      </c>
      <c r="O1728" s="2">
        <v>0</v>
      </c>
      <c r="P1728" s="2">
        <v>0</v>
      </c>
      <c r="Q1728" s="31">
        <v>22.001099999999997</v>
      </c>
      <c r="R1728" s="2" t="s">
        <v>10385</v>
      </c>
      <c r="S1728" s="2" t="s">
        <v>1</v>
      </c>
      <c r="T1728" t="str">
        <f>IF(Tabla2[[#This Row],[SERIE ]]="22SD004C","BODEGA",IF(Tabla2[[#This Row],[SERIE ]]="21DS000T","CASA MATRIZ","SUCURSAL"))</f>
        <v>SUCURSAL</v>
      </c>
    </row>
    <row r="1729" spans="1:20" ht="15.75" hidden="1" thickBot="1" x14ac:dyDescent="0.3">
      <c r="A1729" s="33" t="s">
        <v>8271</v>
      </c>
      <c r="B1729" s="38" t="s">
        <v>10337</v>
      </c>
      <c r="C1729" s="2" t="s">
        <v>1</v>
      </c>
      <c r="D1729" s="2" t="s">
        <v>0</v>
      </c>
      <c r="E1729" s="2" t="s">
        <v>9791</v>
      </c>
      <c r="F1729" s="2" t="s">
        <v>9792</v>
      </c>
      <c r="G1729" s="32">
        <v>2976</v>
      </c>
      <c r="H1729" s="36">
        <v>2976</v>
      </c>
      <c r="I1729" s="37" t="s">
        <v>46</v>
      </c>
      <c r="J1729" s="31" t="s">
        <v>6010</v>
      </c>
      <c r="K1729" s="2">
        <v>0</v>
      </c>
      <c r="L1729" s="2">
        <v>0</v>
      </c>
      <c r="M1729" s="31">
        <v>40</v>
      </c>
      <c r="N1729" s="2">
        <v>5.2</v>
      </c>
      <c r="O1729" s="2">
        <v>0</v>
      </c>
      <c r="P1729" s="2">
        <v>0</v>
      </c>
      <c r="Q1729" s="31">
        <v>45.2</v>
      </c>
      <c r="S1729" s="2" t="s">
        <v>1</v>
      </c>
      <c r="T1729" t="str">
        <f>IF(Tabla2[[#This Row],[SERIE ]]="22SD004C","BODEGA",IF(Tabla2[[#This Row],[SERIE ]]="21DS000T","CASA MATRIZ","SUCURSAL"))</f>
        <v>SUCURSAL</v>
      </c>
    </row>
    <row r="1730" spans="1:20" ht="15.75" hidden="1" thickBot="1" x14ac:dyDescent="0.3">
      <c r="A1730" s="33" t="s">
        <v>8271</v>
      </c>
      <c r="B1730" s="38" t="s">
        <v>10337</v>
      </c>
      <c r="C1730" s="2" t="s">
        <v>1</v>
      </c>
      <c r="D1730" s="2" t="s">
        <v>0</v>
      </c>
      <c r="E1730" s="2" t="s">
        <v>9791</v>
      </c>
      <c r="F1730" s="2" t="s">
        <v>9792</v>
      </c>
      <c r="G1730" s="32">
        <v>2975</v>
      </c>
      <c r="H1730" s="36">
        <v>2975</v>
      </c>
      <c r="I1730" s="37" t="s">
        <v>46</v>
      </c>
      <c r="J1730" s="31" t="s">
        <v>6010</v>
      </c>
      <c r="K1730" s="2">
        <v>0</v>
      </c>
      <c r="L1730" s="2">
        <v>0</v>
      </c>
      <c r="M1730" s="31">
        <v>65</v>
      </c>
      <c r="N1730" s="2">
        <v>8.4500000000000011</v>
      </c>
      <c r="O1730" s="2">
        <v>0</v>
      </c>
      <c r="P1730" s="2">
        <v>0</v>
      </c>
      <c r="Q1730" s="31">
        <v>73.45</v>
      </c>
      <c r="S1730" s="2" t="s">
        <v>1</v>
      </c>
      <c r="T1730" t="str">
        <f>IF(Tabla2[[#This Row],[SERIE ]]="22SD004C","BODEGA",IF(Tabla2[[#This Row],[SERIE ]]="21DS000T","CASA MATRIZ","SUCURSAL"))</f>
        <v>SUCURSAL</v>
      </c>
    </row>
    <row r="1731" spans="1:20" ht="15.75" hidden="1" thickBot="1" x14ac:dyDescent="0.3">
      <c r="A1731" s="33" t="s">
        <v>8271</v>
      </c>
      <c r="B1731" s="38" t="s">
        <v>10337</v>
      </c>
      <c r="C1731" s="2" t="s">
        <v>1</v>
      </c>
      <c r="D1731" s="2" t="s">
        <v>0</v>
      </c>
      <c r="E1731" s="2" t="s">
        <v>9791</v>
      </c>
      <c r="F1731" s="2" t="s">
        <v>9792</v>
      </c>
      <c r="G1731" s="32">
        <v>2974</v>
      </c>
      <c r="H1731" s="36">
        <v>2974</v>
      </c>
      <c r="I1731" s="37" t="s">
        <v>9839</v>
      </c>
      <c r="J1731" s="31" t="s">
        <v>9840</v>
      </c>
      <c r="K1731" s="2">
        <v>0</v>
      </c>
      <c r="L1731" s="2">
        <v>0</v>
      </c>
      <c r="M1731" s="31">
        <v>34.51</v>
      </c>
      <c r="N1731" s="2">
        <v>4.4863</v>
      </c>
      <c r="O1731" s="2">
        <v>0</v>
      </c>
      <c r="P1731" s="2">
        <v>0</v>
      </c>
      <c r="Q1731" s="31">
        <v>38.996299999999998</v>
      </c>
      <c r="S1731" s="2" t="s">
        <v>1</v>
      </c>
      <c r="T1731" t="str">
        <f>IF(Tabla2[[#This Row],[SERIE ]]="22SD004C","BODEGA",IF(Tabla2[[#This Row],[SERIE ]]="21DS000T","CASA MATRIZ","SUCURSAL"))</f>
        <v>SUCURSAL</v>
      </c>
    </row>
    <row r="1732" spans="1:20" ht="15.75" hidden="1" thickBot="1" x14ac:dyDescent="0.3">
      <c r="A1732" s="33" t="s">
        <v>8271</v>
      </c>
      <c r="B1732" s="38" t="s">
        <v>10336</v>
      </c>
      <c r="C1732" s="2" t="s">
        <v>1</v>
      </c>
      <c r="D1732" s="2" t="s">
        <v>0</v>
      </c>
      <c r="E1732" s="2" t="s">
        <v>9791</v>
      </c>
      <c r="F1732" s="2" t="s">
        <v>9792</v>
      </c>
      <c r="G1732" s="32">
        <v>2973</v>
      </c>
      <c r="H1732" s="36">
        <v>2973</v>
      </c>
      <c r="I1732" s="37"/>
      <c r="J1732" s="31" t="s">
        <v>10228</v>
      </c>
      <c r="K1732" s="2">
        <v>0</v>
      </c>
      <c r="L1732" s="2">
        <v>0</v>
      </c>
      <c r="M1732" s="31">
        <v>17.7</v>
      </c>
      <c r="N1732" s="2">
        <v>2.3010000000000002</v>
      </c>
      <c r="O1732" s="2">
        <v>0</v>
      </c>
      <c r="P1732" s="2">
        <v>0</v>
      </c>
      <c r="Q1732" s="31">
        <v>20.000999999999998</v>
      </c>
      <c r="R1732" s="2" t="s">
        <v>10217</v>
      </c>
      <c r="S1732" s="2" t="s">
        <v>1</v>
      </c>
      <c r="T1732" t="str">
        <f>IF(Tabla2[[#This Row],[SERIE ]]="22SD004C","BODEGA",IF(Tabla2[[#This Row],[SERIE ]]="21DS000T","CASA MATRIZ","SUCURSAL"))</f>
        <v>SUCURSAL</v>
      </c>
    </row>
    <row r="1733" spans="1:20" ht="15.75" hidden="1" thickBot="1" x14ac:dyDescent="0.3">
      <c r="A1733" s="33" t="s">
        <v>8271</v>
      </c>
      <c r="B1733" s="38" t="s">
        <v>10336</v>
      </c>
      <c r="C1733" s="2" t="s">
        <v>1</v>
      </c>
      <c r="D1733" s="2" t="s">
        <v>0</v>
      </c>
      <c r="E1733" s="2" t="s">
        <v>9791</v>
      </c>
      <c r="F1733" s="2" t="s">
        <v>9792</v>
      </c>
      <c r="G1733" s="32">
        <v>2972</v>
      </c>
      <c r="H1733" s="36">
        <v>2972</v>
      </c>
      <c r="I1733" s="37" t="s">
        <v>46</v>
      </c>
      <c r="J1733" s="31" t="s">
        <v>6010</v>
      </c>
      <c r="K1733" s="2">
        <v>0</v>
      </c>
      <c r="L1733" s="2">
        <v>0</v>
      </c>
      <c r="M1733" s="31">
        <v>75</v>
      </c>
      <c r="N1733" s="2">
        <v>9.75</v>
      </c>
      <c r="O1733" s="2">
        <v>0</v>
      </c>
      <c r="P1733" s="2">
        <v>0</v>
      </c>
      <c r="Q1733" s="31">
        <v>84.75</v>
      </c>
      <c r="S1733" s="2" t="s">
        <v>1</v>
      </c>
      <c r="T1733" t="str">
        <f>IF(Tabla2[[#This Row],[SERIE ]]="22SD004C","BODEGA",IF(Tabla2[[#This Row],[SERIE ]]="21DS000T","CASA MATRIZ","SUCURSAL"))</f>
        <v>SUCURSAL</v>
      </c>
    </row>
    <row r="1734" spans="1:20" ht="15.75" hidden="1" thickBot="1" x14ac:dyDescent="0.3">
      <c r="A1734" s="33" t="s">
        <v>8271</v>
      </c>
      <c r="B1734" s="38" t="s">
        <v>10336</v>
      </c>
      <c r="C1734" s="2" t="s">
        <v>1</v>
      </c>
      <c r="D1734" s="2" t="s">
        <v>0</v>
      </c>
      <c r="E1734" s="2" t="s">
        <v>9791</v>
      </c>
      <c r="F1734" s="2" t="s">
        <v>9792</v>
      </c>
      <c r="G1734" s="32">
        <v>2971</v>
      </c>
      <c r="H1734" s="36">
        <v>2971</v>
      </c>
      <c r="I1734" s="37" t="s">
        <v>10383</v>
      </c>
      <c r="J1734" s="31" t="s">
        <v>10384</v>
      </c>
      <c r="K1734" s="2">
        <v>0</v>
      </c>
      <c r="L1734" s="2">
        <v>0</v>
      </c>
      <c r="M1734" s="31">
        <v>5.75</v>
      </c>
      <c r="N1734" s="2">
        <v>0.74750000000000005</v>
      </c>
      <c r="O1734" s="2">
        <v>0</v>
      </c>
      <c r="P1734" s="2">
        <v>0</v>
      </c>
      <c r="Q1734" s="31">
        <v>6.4975000000000005</v>
      </c>
      <c r="S1734" s="2" t="s">
        <v>1</v>
      </c>
      <c r="T1734" t="str">
        <f>IF(Tabla2[[#This Row],[SERIE ]]="22SD004C","BODEGA",IF(Tabla2[[#This Row],[SERIE ]]="21DS000T","CASA MATRIZ","SUCURSAL"))</f>
        <v>SUCURSAL</v>
      </c>
    </row>
    <row r="1735" spans="1:20" ht="15.75" hidden="1" thickBot="1" x14ac:dyDescent="0.3">
      <c r="A1735" s="33" t="s">
        <v>8271</v>
      </c>
      <c r="B1735" s="38" t="s">
        <v>10336</v>
      </c>
      <c r="C1735" s="2" t="s">
        <v>1</v>
      </c>
      <c r="D1735" s="2" t="s">
        <v>0</v>
      </c>
      <c r="E1735" s="2" t="s">
        <v>9791</v>
      </c>
      <c r="F1735" s="2" t="s">
        <v>9792</v>
      </c>
      <c r="G1735" s="32">
        <v>2970</v>
      </c>
      <c r="H1735" s="36">
        <v>2970</v>
      </c>
      <c r="I1735" s="37"/>
      <c r="J1735" s="31" t="s">
        <v>10382</v>
      </c>
      <c r="K1735" s="2">
        <v>0</v>
      </c>
      <c r="L1735" s="2">
        <v>0</v>
      </c>
      <c r="M1735" s="31">
        <v>13.27</v>
      </c>
      <c r="N1735" s="2">
        <v>1.7251000000000001</v>
      </c>
      <c r="O1735" s="2">
        <v>0</v>
      </c>
      <c r="P1735" s="2">
        <v>0</v>
      </c>
      <c r="Q1735" s="31">
        <v>14.995099999999999</v>
      </c>
      <c r="R1735" s="2" t="s">
        <v>10381</v>
      </c>
      <c r="S1735" s="2" t="s">
        <v>1</v>
      </c>
      <c r="T1735" t="str">
        <f>IF(Tabla2[[#This Row],[SERIE ]]="22SD004C","BODEGA",IF(Tabla2[[#This Row],[SERIE ]]="21DS000T","CASA MATRIZ","SUCURSAL"))</f>
        <v>SUCURSAL</v>
      </c>
    </row>
    <row r="1736" spans="1:20" ht="15.75" hidden="1" thickBot="1" x14ac:dyDescent="0.3">
      <c r="A1736" s="33" t="s">
        <v>8271</v>
      </c>
      <c r="B1736" s="38" t="s">
        <v>10336</v>
      </c>
      <c r="C1736" s="2" t="s">
        <v>1</v>
      </c>
      <c r="D1736" s="2" t="s">
        <v>0</v>
      </c>
      <c r="E1736" s="2" t="s">
        <v>9791</v>
      </c>
      <c r="F1736" s="2" t="s">
        <v>9792</v>
      </c>
      <c r="G1736" s="32">
        <v>2969</v>
      </c>
      <c r="H1736" s="36">
        <v>2969</v>
      </c>
      <c r="I1736" s="37" t="s">
        <v>10348</v>
      </c>
      <c r="J1736" s="31" t="s">
        <v>10349</v>
      </c>
      <c r="K1736" s="2">
        <v>0</v>
      </c>
      <c r="L1736" s="2">
        <v>0</v>
      </c>
      <c r="M1736" s="31">
        <v>180</v>
      </c>
      <c r="N1736" s="2">
        <v>23.400000000000002</v>
      </c>
      <c r="O1736" s="2">
        <v>0</v>
      </c>
      <c r="P1736" s="2">
        <v>0</v>
      </c>
      <c r="Q1736" s="31">
        <v>203.4</v>
      </c>
      <c r="S1736" s="2" t="s">
        <v>1</v>
      </c>
      <c r="T1736" t="str">
        <f>IF(Tabla2[[#This Row],[SERIE ]]="22SD004C","BODEGA",IF(Tabla2[[#This Row],[SERIE ]]="21DS000T","CASA MATRIZ","SUCURSAL"))</f>
        <v>SUCURSAL</v>
      </c>
    </row>
    <row r="1737" spans="1:20" ht="15.75" hidden="1" thickBot="1" x14ac:dyDescent="0.3">
      <c r="A1737" s="33" t="s">
        <v>8271</v>
      </c>
      <c r="B1737" s="38" t="s">
        <v>10336</v>
      </c>
      <c r="C1737" s="2" t="s">
        <v>1</v>
      </c>
      <c r="D1737" s="2" t="s">
        <v>0</v>
      </c>
      <c r="E1737" s="2" t="s">
        <v>9791</v>
      </c>
      <c r="F1737" s="2" t="s">
        <v>9792</v>
      </c>
      <c r="G1737" s="32">
        <v>2968</v>
      </c>
      <c r="H1737" s="36">
        <v>2968</v>
      </c>
      <c r="I1737" s="37" t="s">
        <v>10099</v>
      </c>
      <c r="J1737" s="31" t="s">
        <v>10100</v>
      </c>
      <c r="K1737" s="2">
        <v>0</v>
      </c>
      <c r="L1737" s="2">
        <v>0</v>
      </c>
      <c r="M1737" s="31">
        <v>12</v>
      </c>
      <c r="N1737" s="2">
        <v>1.56</v>
      </c>
      <c r="O1737" s="2">
        <v>0</v>
      </c>
      <c r="P1737" s="2">
        <v>0</v>
      </c>
      <c r="Q1737" s="31">
        <v>13.56</v>
      </c>
      <c r="S1737" s="2" t="s">
        <v>1</v>
      </c>
      <c r="T1737" t="str">
        <f>IF(Tabla2[[#This Row],[SERIE ]]="22SD004C","BODEGA",IF(Tabla2[[#This Row],[SERIE ]]="21DS000T","CASA MATRIZ","SUCURSAL"))</f>
        <v>SUCURSAL</v>
      </c>
    </row>
    <row r="1738" spans="1:20" ht="15.75" hidden="1" thickBot="1" x14ac:dyDescent="0.3">
      <c r="A1738" s="33" t="s">
        <v>8271</v>
      </c>
      <c r="B1738" s="38" t="s">
        <v>10336</v>
      </c>
      <c r="C1738" s="2" t="s">
        <v>1</v>
      </c>
      <c r="D1738" s="2" t="s">
        <v>0</v>
      </c>
      <c r="E1738" s="2" t="s">
        <v>9791</v>
      </c>
      <c r="F1738" s="2" t="s">
        <v>9792</v>
      </c>
      <c r="G1738" s="32">
        <v>2967</v>
      </c>
      <c r="H1738" s="36">
        <v>2967</v>
      </c>
      <c r="I1738" s="37" t="s">
        <v>9843</v>
      </c>
      <c r="J1738" s="31" t="s">
        <v>9844</v>
      </c>
      <c r="K1738" s="2">
        <v>0</v>
      </c>
      <c r="L1738" s="2">
        <v>0</v>
      </c>
      <c r="M1738" s="31">
        <v>5.75</v>
      </c>
      <c r="N1738" s="2">
        <v>0.74750000000000005</v>
      </c>
      <c r="O1738" s="2">
        <v>0</v>
      </c>
      <c r="P1738" s="2">
        <v>0</v>
      </c>
      <c r="Q1738" s="31">
        <v>6.4975000000000005</v>
      </c>
      <c r="S1738" s="2" t="s">
        <v>1</v>
      </c>
      <c r="T1738" t="str">
        <f>IF(Tabla2[[#This Row],[SERIE ]]="22SD004C","BODEGA",IF(Tabla2[[#This Row],[SERIE ]]="21DS000T","CASA MATRIZ","SUCURSAL"))</f>
        <v>SUCURSAL</v>
      </c>
    </row>
    <row r="1739" spans="1:20" ht="15.75" hidden="1" thickBot="1" x14ac:dyDescent="0.3">
      <c r="A1739" s="33" t="s">
        <v>8271</v>
      </c>
      <c r="B1739" s="38" t="s">
        <v>10336</v>
      </c>
      <c r="C1739" s="2" t="s">
        <v>1</v>
      </c>
      <c r="D1739" s="2" t="s">
        <v>0</v>
      </c>
      <c r="E1739" s="2" t="s">
        <v>9791</v>
      </c>
      <c r="F1739" s="2" t="s">
        <v>9792</v>
      </c>
      <c r="G1739" s="32">
        <v>2966</v>
      </c>
      <c r="H1739" s="36">
        <v>2966</v>
      </c>
      <c r="I1739" s="37" t="s">
        <v>3595</v>
      </c>
      <c r="J1739" s="31" t="s">
        <v>3596</v>
      </c>
      <c r="K1739" s="2">
        <v>0</v>
      </c>
      <c r="L1739" s="2">
        <v>0</v>
      </c>
      <c r="M1739" s="31">
        <v>48.67</v>
      </c>
      <c r="N1739" s="2">
        <v>6.3271000000000006</v>
      </c>
      <c r="O1739" s="2">
        <v>0</v>
      </c>
      <c r="P1739" s="2">
        <v>0</v>
      </c>
      <c r="Q1739" s="31">
        <v>54.997100000000003</v>
      </c>
      <c r="S1739" s="2" t="s">
        <v>1</v>
      </c>
      <c r="T1739" t="str">
        <f>IF(Tabla2[[#This Row],[SERIE ]]="22SD004C","BODEGA",IF(Tabla2[[#This Row],[SERIE ]]="21DS000T","CASA MATRIZ","SUCURSAL"))</f>
        <v>SUCURSAL</v>
      </c>
    </row>
    <row r="1740" spans="1:20" ht="15.75" hidden="1" thickBot="1" x14ac:dyDescent="0.3">
      <c r="A1740" s="33" t="s">
        <v>8271</v>
      </c>
      <c r="B1740" s="38" t="s">
        <v>10335</v>
      </c>
      <c r="C1740" s="2" t="s">
        <v>1</v>
      </c>
      <c r="D1740" s="2" t="s">
        <v>0</v>
      </c>
      <c r="E1740" s="2" t="s">
        <v>9791</v>
      </c>
      <c r="F1740" s="2" t="s">
        <v>9792</v>
      </c>
      <c r="G1740" s="32">
        <v>2965</v>
      </c>
      <c r="H1740" s="36">
        <v>2965</v>
      </c>
      <c r="I1740" s="37" t="s">
        <v>46</v>
      </c>
      <c r="J1740" s="31" t="s">
        <v>6010</v>
      </c>
      <c r="K1740" s="2">
        <v>0</v>
      </c>
      <c r="L1740" s="2">
        <v>0</v>
      </c>
      <c r="M1740" s="31">
        <v>32</v>
      </c>
      <c r="N1740" s="2">
        <v>4.16</v>
      </c>
      <c r="O1740" s="2">
        <v>0</v>
      </c>
      <c r="P1740" s="2">
        <v>0</v>
      </c>
      <c r="Q1740" s="31">
        <v>36.159999999999997</v>
      </c>
      <c r="S1740" s="2" t="s">
        <v>1</v>
      </c>
      <c r="T1740" t="str">
        <f>IF(Tabla2[[#This Row],[SERIE ]]="22SD004C","BODEGA",IF(Tabla2[[#This Row],[SERIE ]]="21DS000T","CASA MATRIZ","SUCURSAL"))</f>
        <v>SUCURSAL</v>
      </c>
    </row>
    <row r="1741" spans="1:20" ht="15.75" hidden="1" thickBot="1" x14ac:dyDescent="0.3">
      <c r="A1741" s="33" t="s">
        <v>8271</v>
      </c>
      <c r="B1741" s="38" t="s">
        <v>10335</v>
      </c>
      <c r="C1741" s="2" t="s">
        <v>1</v>
      </c>
      <c r="D1741" s="2" t="s">
        <v>0</v>
      </c>
      <c r="E1741" s="2" t="s">
        <v>9791</v>
      </c>
      <c r="F1741" s="2" t="s">
        <v>9792</v>
      </c>
      <c r="G1741" s="32">
        <v>2964</v>
      </c>
      <c r="H1741" s="36">
        <v>2964</v>
      </c>
      <c r="I1741" s="37" t="s">
        <v>9822</v>
      </c>
      <c r="J1741" s="31" t="s">
        <v>9823</v>
      </c>
      <c r="K1741" s="2">
        <v>0</v>
      </c>
      <c r="L1741" s="2">
        <v>0</v>
      </c>
      <c r="M1741" s="31">
        <v>2.65</v>
      </c>
      <c r="N1741" s="2">
        <v>0.34449999999999997</v>
      </c>
      <c r="O1741" s="2">
        <v>0</v>
      </c>
      <c r="P1741" s="2">
        <v>0</v>
      </c>
      <c r="Q1741" s="31">
        <v>2.9944999999999999</v>
      </c>
      <c r="S1741" s="2" t="s">
        <v>1</v>
      </c>
      <c r="T1741" t="str">
        <f>IF(Tabla2[[#This Row],[SERIE ]]="22SD004C","BODEGA",IF(Tabla2[[#This Row],[SERIE ]]="21DS000T","CASA MATRIZ","SUCURSAL"))</f>
        <v>SUCURSAL</v>
      </c>
    </row>
    <row r="1742" spans="1:20" ht="15.75" hidden="1" thickBot="1" x14ac:dyDescent="0.3">
      <c r="A1742" s="33" t="s">
        <v>8271</v>
      </c>
      <c r="B1742" s="38" t="s">
        <v>10335</v>
      </c>
      <c r="C1742" s="2" t="s">
        <v>1</v>
      </c>
      <c r="D1742" s="2" t="s">
        <v>0</v>
      </c>
      <c r="E1742" s="2" t="s">
        <v>9791</v>
      </c>
      <c r="F1742" s="2" t="s">
        <v>9792</v>
      </c>
      <c r="G1742" s="32">
        <v>2963</v>
      </c>
      <c r="H1742" s="36">
        <v>2963</v>
      </c>
      <c r="I1742" s="37" t="s">
        <v>10205</v>
      </c>
      <c r="J1742" s="31" t="s">
        <v>10206</v>
      </c>
      <c r="K1742" s="2">
        <v>0</v>
      </c>
      <c r="L1742" s="2">
        <v>0</v>
      </c>
      <c r="M1742" s="31">
        <v>50</v>
      </c>
      <c r="N1742" s="2">
        <v>6.5</v>
      </c>
      <c r="O1742" s="2">
        <v>0</v>
      </c>
      <c r="P1742" s="2">
        <v>0</v>
      </c>
      <c r="Q1742" s="31">
        <v>56.5</v>
      </c>
      <c r="S1742" s="2" t="s">
        <v>1</v>
      </c>
      <c r="T1742" t="str">
        <f>IF(Tabla2[[#This Row],[SERIE ]]="22SD004C","BODEGA",IF(Tabla2[[#This Row],[SERIE ]]="21DS000T","CASA MATRIZ","SUCURSAL"))</f>
        <v>SUCURSAL</v>
      </c>
    </row>
    <row r="1743" spans="1:20" ht="15.75" hidden="1" thickBot="1" x14ac:dyDescent="0.3">
      <c r="A1743" s="33" t="s">
        <v>8271</v>
      </c>
      <c r="B1743" s="38" t="s">
        <v>10335</v>
      </c>
      <c r="C1743" s="2" t="s">
        <v>1</v>
      </c>
      <c r="D1743" s="2" t="s">
        <v>0</v>
      </c>
      <c r="E1743" s="2" t="s">
        <v>9791</v>
      </c>
      <c r="F1743" s="2" t="s">
        <v>9792</v>
      </c>
      <c r="G1743" s="32">
        <v>2962</v>
      </c>
      <c r="H1743" s="36">
        <v>2962</v>
      </c>
      <c r="I1743" s="37" t="s">
        <v>7473</v>
      </c>
      <c r="J1743" s="31" t="s">
        <v>7472</v>
      </c>
      <c r="K1743" s="2">
        <v>0</v>
      </c>
      <c r="L1743" s="2">
        <v>0</v>
      </c>
      <c r="M1743" s="31">
        <v>0</v>
      </c>
      <c r="N1743" s="2">
        <v>0</v>
      </c>
      <c r="O1743" s="2">
        <v>0</v>
      </c>
      <c r="P1743" s="2">
        <v>0</v>
      </c>
      <c r="Q1743" s="31">
        <v>0</v>
      </c>
      <c r="S1743" s="2" t="s">
        <v>1</v>
      </c>
      <c r="T1743" t="str">
        <f>IF(Tabla2[[#This Row],[SERIE ]]="22SD004C","BODEGA",IF(Tabla2[[#This Row],[SERIE ]]="21DS000T","CASA MATRIZ","SUCURSAL"))</f>
        <v>SUCURSAL</v>
      </c>
    </row>
    <row r="1744" spans="1:20" ht="15.75" hidden="1" thickBot="1" x14ac:dyDescent="0.3">
      <c r="A1744" s="33" t="s">
        <v>8271</v>
      </c>
      <c r="B1744" s="38" t="s">
        <v>10335</v>
      </c>
      <c r="C1744" s="2" t="s">
        <v>1</v>
      </c>
      <c r="D1744" s="2" t="s">
        <v>0</v>
      </c>
      <c r="E1744" s="2" t="s">
        <v>9791</v>
      </c>
      <c r="F1744" s="2" t="s">
        <v>9792</v>
      </c>
      <c r="G1744" s="32">
        <v>2961</v>
      </c>
      <c r="H1744" s="36">
        <v>2961</v>
      </c>
      <c r="I1744" s="37" t="s">
        <v>46</v>
      </c>
      <c r="J1744" s="31" t="s">
        <v>6010</v>
      </c>
      <c r="K1744" s="2">
        <v>0</v>
      </c>
      <c r="L1744" s="2">
        <v>0</v>
      </c>
      <c r="M1744" s="31">
        <v>106</v>
      </c>
      <c r="N1744" s="2">
        <v>13.780000000000001</v>
      </c>
      <c r="O1744" s="2">
        <v>0</v>
      </c>
      <c r="P1744" s="2">
        <v>0</v>
      </c>
      <c r="Q1744" s="31">
        <v>119.78</v>
      </c>
      <c r="S1744" s="2" t="s">
        <v>1</v>
      </c>
      <c r="T1744" t="str">
        <f>IF(Tabla2[[#This Row],[SERIE ]]="22SD004C","BODEGA",IF(Tabla2[[#This Row],[SERIE ]]="21DS000T","CASA MATRIZ","SUCURSAL"))</f>
        <v>SUCURSAL</v>
      </c>
    </row>
    <row r="1745" spans="1:20" ht="15.75" hidden="1" thickBot="1" x14ac:dyDescent="0.3">
      <c r="A1745" s="33" t="s">
        <v>8271</v>
      </c>
      <c r="B1745" s="38" t="s">
        <v>10335</v>
      </c>
      <c r="C1745" s="2" t="s">
        <v>1</v>
      </c>
      <c r="D1745" s="2" t="s">
        <v>0</v>
      </c>
      <c r="E1745" s="2" t="s">
        <v>9791</v>
      </c>
      <c r="F1745" s="2" t="s">
        <v>9792</v>
      </c>
      <c r="G1745" s="32">
        <v>2960</v>
      </c>
      <c r="H1745" s="36">
        <v>2960</v>
      </c>
      <c r="I1745" s="37" t="s">
        <v>10348</v>
      </c>
      <c r="J1745" s="31" t="s">
        <v>10349</v>
      </c>
      <c r="K1745" s="2">
        <v>0</v>
      </c>
      <c r="L1745" s="2">
        <v>0</v>
      </c>
      <c r="M1745" s="31">
        <v>8.85</v>
      </c>
      <c r="N1745" s="2">
        <v>1.1505000000000001</v>
      </c>
      <c r="O1745" s="2">
        <v>0</v>
      </c>
      <c r="P1745" s="2">
        <v>0</v>
      </c>
      <c r="Q1745" s="31">
        <v>10.000499999999999</v>
      </c>
      <c r="S1745" s="2" t="s">
        <v>1</v>
      </c>
      <c r="T1745" t="str">
        <f>IF(Tabla2[[#This Row],[SERIE ]]="22SD004C","BODEGA",IF(Tabla2[[#This Row],[SERIE ]]="21DS000T","CASA MATRIZ","SUCURSAL"))</f>
        <v>SUCURSAL</v>
      </c>
    </row>
    <row r="1746" spans="1:20" ht="15.75" hidden="1" thickBot="1" x14ac:dyDescent="0.3">
      <c r="A1746" s="33" t="s">
        <v>8271</v>
      </c>
      <c r="B1746" s="38" t="s">
        <v>10335</v>
      </c>
      <c r="C1746" s="2" t="s">
        <v>1</v>
      </c>
      <c r="D1746" s="2" t="s">
        <v>0</v>
      </c>
      <c r="E1746" s="2" t="s">
        <v>9791</v>
      </c>
      <c r="F1746" s="2" t="s">
        <v>9792</v>
      </c>
      <c r="G1746" s="32">
        <v>2959</v>
      </c>
      <c r="H1746" s="36">
        <v>2959</v>
      </c>
      <c r="I1746" s="37"/>
      <c r="J1746" s="31" t="s">
        <v>10228</v>
      </c>
      <c r="K1746" s="2">
        <v>0</v>
      </c>
      <c r="L1746" s="2">
        <v>0</v>
      </c>
      <c r="M1746" s="31">
        <v>60</v>
      </c>
      <c r="N1746" s="2">
        <v>7.8000000000000007</v>
      </c>
      <c r="O1746" s="2">
        <v>0</v>
      </c>
      <c r="P1746" s="2">
        <v>0</v>
      </c>
      <c r="Q1746" s="31">
        <v>67.8</v>
      </c>
      <c r="R1746" s="2" t="s">
        <v>10217</v>
      </c>
      <c r="S1746" s="2" t="s">
        <v>1</v>
      </c>
      <c r="T1746" t="str">
        <f>IF(Tabla2[[#This Row],[SERIE ]]="22SD004C","BODEGA",IF(Tabla2[[#This Row],[SERIE ]]="21DS000T","CASA MATRIZ","SUCURSAL"))</f>
        <v>SUCURSAL</v>
      </c>
    </row>
    <row r="1747" spans="1:20" ht="15.75" hidden="1" thickBot="1" x14ac:dyDescent="0.3">
      <c r="A1747" s="33" t="s">
        <v>8271</v>
      </c>
      <c r="B1747" s="38" t="s">
        <v>10334</v>
      </c>
      <c r="C1747" s="2" t="s">
        <v>1</v>
      </c>
      <c r="D1747" s="2" t="s">
        <v>0</v>
      </c>
      <c r="E1747" s="2" t="s">
        <v>9791</v>
      </c>
      <c r="F1747" s="2" t="s">
        <v>9792</v>
      </c>
      <c r="G1747" s="32">
        <v>2958</v>
      </c>
      <c r="H1747" s="36">
        <v>2958</v>
      </c>
      <c r="I1747" s="37" t="s">
        <v>1614</v>
      </c>
      <c r="J1747" s="31" t="s">
        <v>1615</v>
      </c>
      <c r="K1747" s="2">
        <v>0</v>
      </c>
      <c r="L1747" s="2">
        <v>0</v>
      </c>
      <c r="M1747" s="31">
        <v>53.1</v>
      </c>
      <c r="N1747" s="2">
        <v>6.9030000000000005</v>
      </c>
      <c r="O1747" s="2">
        <v>0</v>
      </c>
      <c r="P1747" s="2">
        <v>0</v>
      </c>
      <c r="Q1747" s="31">
        <v>60.003</v>
      </c>
      <c r="S1747" s="2" t="s">
        <v>1</v>
      </c>
      <c r="T1747" t="str">
        <f>IF(Tabla2[[#This Row],[SERIE ]]="22SD004C","BODEGA",IF(Tabla2[[#This Row],[SERIE ]]="21DS000T","CASA MATRIZ","SUCURSAL"))</f>
        <v>SUCURSAL</v>
      </c>
    </row>
    <row r="1748" spans="1:20" ht="15.75" hidden="1" thickBot="1" x14ac:dyDescent="0.3">
      <c r="A1748" s="33" t="s">
        <v>8271</v>
      </c>
      <c r="B1748" s="38" t="s">
        <v>10334</v>
      </c>
      <c r="C1748" s="2" t="s">
        <v>1</v>
      </c>
      <c r="D1748" s="2" t="s">
        <v>0</v>
      </c>
      <c r="E1748" s="2" t="s">
        <v>9791</v>
      </c>
      <c r="F1748" s="2" t="s">
        <v>9792</v>
      </c>
      <c r="G1748" s="32">
        <v>2957</v>
      </c>
      <c r="H1748" s="36">
        <v>2957</v>
      </c>
      <c r="I1748" s="37" t="s">
        <v>49</v>
      </c>
      <c r="J1748" s="31" t="s">
        <v>2228</v>
      </c>
      <c r="K1748" s="2">
        <v>0</v>
      </c>
      <c r="L1748" s="2">
        <v>0</v>
      </c>
      <c r="M1748" s="31">
        <v>146.88</v>
      </c>
      <c r="N1748" s="2">
        <v>19.0944</v>
      </c>
      <c r="O1748" s="2">
        <v>0</v>
      </c>
      <c r="P1748" s="2">
        <v>0</v>
      </c>
      <c r="Q1748" s="31">
        <v>165.9744</v>
      </c>
      <c r="S1748" s="2" t="s">
        <v>1</v>
      </c>
      <c r="T1748" t="str">
        <f>IF(Tabla2[[#This Row],[SERIE ]]="22SD004C","BODEGA",IF(Tabla2[[#This Row],[SERIE ]]="21DS000T","CASA MATRIZ","SUCURSAL"))</f>
        <v>SUCURSAL</v>
      </c>
    </row>
    <row r="1749" spans="1:20" ht="15.75" hidden="1" thickBot="1" x14ac:dyDescent="0.3">
      <c r="A1749" s="33" t="s">
        <v>8271</v>
      </c>
      <c r="B1749" s="38" t="s">
        <v>10334</v>
      </c>
      <c r="C1749" s="2" t="s">
        <v>1</v>
      </c>
      <c r="D1749" s="2" t="s">
        <v>0</v>
      </c>
      <c r="E1749" s="2" t="s">
        <v>9791</v>
      </c>
      <c r="F1749" s="2" t="s">
        <v>9792</v>
      </c>
      <c r="G1749" s="32">
        <v>2956</v>
      </c>
      <c r="H1749" s="36">
        <v>2956</v>
      </c>
      <c r="I1749" s="37" t="s">
        <v>9824</v>
      </c>
      <c r="J1749" s="31" t="s">
        <v>9825</v>
      </c>
      <c r="K1749" s="2">
        <v>0</v>
      </c>
      <c r="L1749" s="2">
        <v>0</v>
      </c>
      <c r="M1749" s="31">
        <v>38.5</v>
      </c>
      <c r="N1749" s="2">
        <v>5.0049999999999999</v>
      </c>
      <c r="O1749" s="2">
        <v>0</v>
      </c>
      <c r="P1749" s="2">
        <v>0</v>
      </c>
      <c r="Q1749" s="31">
        <v>43.505000000000003</v>
      </c>
      <c r="S1749" s="2" t="s">
        <v>1</v>
      </c>
      <c r="T1749" t="str">
        <f>IF(Tabla2[[#This Row],[SERIE ]]="22SD004C","BODEGA",IF(Tabla2[[#This Row],[SERIE ]]="21DS000T","CASA MATRIZ","SUCURSAL"))</f>
        <v>SUCURSAL</v>
      </c>
    </row>
    <row r="1750" spans="1:20" ht="15.75" hidden="1" thickBot="1" x14ac:dyDescent="0.3">
      <c r="A1750" s="33" t="s">
        <v>8271</v>
      </c>
      <c r="B1750" s="38" t="s">
        <v>10334</v>
      </c>
      <c r="C1750" s="2" t="s">
        <v>1</v>
      </c>
      <c r="D1750" s="2" t="s">
        <v>0</v>
      </c>
      <c r="E1750" s="2" t="s">
        <v>9791</v>
      </c>
      <c r="F1750" s="2" t="s">
        <v>9792</v>
      </c>
      <c r="G1750" s="32">
        <v>2955</v>
      </c>
      <c r="H1750" s="36">
        <v>2955</v>
      </c>
      <c r="I1750" s="37" t="s">
        <v>1614</v>
      </c>
      <c r="J1750" s="31" t="s">
        <v>1615</v>
      </c>
      <c r="K1750" s="2">
        <v>0</v>
      </c>
      <c r="L1750" s="2">
        <v>0</v>
      </c>
      <c r="M1750" s="31">
        <v>45</v>
      </c>
      <c r="N1750" s="2">
        <v>5.8500000000000005</v>
      </c>
      <c r="O1750" s="2">
        <v>0</v>
      </c>
      <c r="P1750" s="2">
        <v>0</v>
      </c>
      <c r="Q1750" s="31">
        <v>50.85</v>
      </c>
      <c r="S1750" s="2" t="s">
        <v>1</v>
      </c>
      <c r="T1750" t="str">
        <f>IF(Tabla2[[#This Row],[SERIE ]]="22SD004C","BODEGA",IF(Tabla2[[#This Row],[SERIE ]]="21DS000T","CASA MATRIZ","SUCURSAL"))</f>
        <v>SUCURSAL</v>
      </c>
    </row>
    <row r="1751" spans="1:20" ht="15.75" hidden="1" thickBot="1" x14ac:dyDescent="0.3">
      <c r="A1751" s="33" t="s">
        <v>8271</v>
      </c>
      <c r="B1751" s="38" t="s">
        <v>10334</v>
      </c>
      <c r="C1751" s="2" t="s">
        <v>1</v>
      </c>
      <c r="D1751" s="2" t="s">
        <v>0</v>
      </c>
      <c r="E1751" s="2" t="s">
        <v>9791</v>
      </c>
      <c r="F1751" s="2" t="s">
        <v>9792</v>
      </c>
      <c r="G1751" s="32">
        <v>2954</v>
      </c>
      <c r="H1751" s="36">
        <v>2954</v>
      </c>
      <c r="I1751" s="37" t="s">
        <v>1614</v>
      </c>
      <c r="J1751" s="31" t="s">
        <v>1615</v>
      </c>
      <c r="K1751" s="2">
        <v>0</v>
      </c>
      <c r="L1751" s="2">
        <v>0</v>
      </c>
      <c r="M1751" s="31">
        <v>75</v>
      </c>
      <c r="N1751" s="2">
        <v>9.75</v>
      </c>
      <c r="O1751" s="2">
        <v>0</v>
      </c>
      <c r="P1751" s="2">
        <v>0</v>
      </c>
      <c r="Q1751" s="31">
        <v>84.75</v>
      </c>
      <c r="S1751" s="2" t="s">
        <v>1</v>
      </c>
      <c r="T1751" t="str">
        <f>IF(Tabla2[[#This Row],[SERIE ]]="22SD004C","BODEGA",IF(Tabla2[[#This Row],[SERIE ]]="21DS000T","CASA MATRIZ","SUCURSAL"))</f>
        <v>SUCURSAL</v>
      </c>
    </row>
    <row r="1752" spans="1:20" ht="15.75" hidden="1" thickBot="1" x14ac:dyDescent="0.3">
      <c r="A1752" s="33" t="s">
        <v>8271</v>
      </c>
      <c r="B1752" s="38" t="s">
        <v>10334</v>
      </c>
      <c r="C1752" s="2" t="s">
        <v>1</v>
      </c>
      <c r="D1752" s="2" t="s">
        <v>0</v>
      </c>
      <c r="E1752" s="2" t="s">
        <v>9791</v>
      </c>
      <c r="F1752" s="2" t="s">
        <v>9792</v>
      </c>
      <c r="G1752" s="32">
        <v>2953</v>
      </c>
      <c r="H1752" s="36">
        <v>2953</v>
      </c>
      <c r="I1752" s="37" t="s">
        <v>1614</v>
      </c>
      <c r="J1752" s="31" t="s">
        <v>1615</v>
      </c>
      <c r="K1752" s="2">
        <v>0</v>
      </c>
      <c r="L1752" s="2">
        <v>0</v>
      </c>
      <c r="M1752" s="31">
        <v>25</v>
      </c>
      <c r="N1752" s="2">
        <v>3.25</v>
      </c>
      <c r="O1752" s="2">
        <v>0</v>
      </c>
      <c r="P1752" s="2">
        <v>0</v>
      </c>
      <c r="Q1752" s="31">
        <v>28.25</v>
      </c>
      <c r="S1752" s="2" t="s">
        <v>1</v>
      </c>
      <c r="T1752" t="str">
        <f>IF(Tabla2[[#This Row],[SERIE ]]="22SD004C","BODEGA",IF(Tabla2[[#This Row],[SERIE ]]="21DS000T","CASA MATRIZ","SUCURSAL"))</f>
        <v>SUCURSAL</v>
      </c>
    </row>
    <row r="1753" spans="1:20" ht="15.75" hidden="1" thickBot="1" x14ac:dyDescent="0.3">
      <c r="A1753" s="33" t="s">
        <v>8271</v>
      </c>
      <c r="B1753" s="38" t="s">
        <v>10334</v>
      </c>
      <c r="C1753" s="2" t="s">
        <v>1</v>
      </c>
      <c r="D1753" s="2" t="s">
        <v>0</v>
      </c>
      <c r="E1753" s="2" t="s">
        <v>9791</v>
      </c>
      <c r="F1753" s="2" t="s">
        <v>9792</v>
      </c>
      <c r="G1753" s="32">
        <v>2952</v>
      </c>
      <c r="H1753" s="36">
        <v>2952</v>
      </c>
      <c r="I1753" s="37" t="s">
        <v>10379</v>
      </c>
      <c r="J1753" s="31" t="s">
        <v>10380</v>
      </c>
      <c r="K1753" s="2">
        <v>0</v>
      </c>
      <c r="L1753" s="2">
        <v>0</v>
      </c>
      <c r="M1753" s="31">
        <v>10</v>
      </c>
      <c r="N1753" s="2">
        <v>1.3</v>
      </c>
      <c r="O1753" s="2">
        <v>0</v>
      </c>
      <c r="P1753" s="2">
        <v>0</v>
      </c>
      <c r="Q1753" s="31">
        <v>11.3</v>
      </c>
      <c r="S1753" s="2" t="s">
        <v>1</v>
      </c>
      <c r="T1753" t="str">
        <f>IF(Tabla2[[#This Row],[SERIE ]]="22SD004C","BODEGA",IF(Tabla2[[#This Row],[SERIE ]]="21DS000T","CASA MATRIZ","SUCURSAL"))</f>
        <v>SUCURSAL</v>
      </c>
    </row>
    <row r="1754" spans="1:20" ht="15.75" hidden="1" thickBot="1" x14ac:dyDescent="0.3">
      <c r="A1754" s="33" t="s">
        <v>8271</v>
      </c>
      <c r="B1754" s="38" t="s">
        <v>10334</v>
      </c>
      <c r="C1754" s="2" t="s">
        <v>1</v>
      </c>
      <c r="D1754" s="2" t="s">
        <v>0</v>
      </c>
      <c r="E1754" s="2" t="s">
        <v>9791</v>
      </c>
      <c r="F1754" s="2" t="s">
        <v>9792</v>
      </c>
      <c r="G1754" s="32">
        <v>2951</v>
      </c>
      <c r="H1754" s="36">
        <v>2951</v>
      </c>
      <c r="I1754" s="37" t="s">
        <v>6816</v>
      </c>
      <c r="J1754" s="31" t="s">
        <v>6817</v>
      </c>
      <c r="K1754" s="2">
        <v>0</v>
      </c>
      <c r="L1754" s="2">
        <v>0</v>
      </c>
      <c r="M1754" s="31">
        <v>34.200000000000003</v>
      </c>
      <c r="N1754" s="2">
        <v>4.4460000000000006</v>
      </c>
      <c r="O1754" s="2">
        <v>0</v>
      </c>
      <c r="P1754" s="2">
        <v>0</v>
      </c>
      <c r="Q1754" s="31">
        <v>38.646000000000001</v>
      </c>
      <c r="S1754" s="2" t="s">
        <v>1</v>
      </c>
      <c r="T1754" t="str">
        <f>IF(Tabla2[[#This Row],[SERIE ]]="22SD004C","BODEGA",IF(Tabla2[[#This Row],[SERIE ]]="21DS000T","CASA MATRIZ","SUCURSAL"))</f>
        <v>SUCURSAL</v>
      </c>
    </row>
    <row r="1755" spans="1:20" ht="15.75" hidden="1" thickBot="1" x14ac:dyDescent="0.3">
      <c r="A1755" s="33" t="s">
        <v>8271</v>
      </c>
      <c r="B1755" s="38" t="s">
        <v>10334</v>
      </c>
      <c r="C1755" s="2" t="s">
        <v>1</v>
      </c>
      <c r="D1755" s="2" t="s">
        <v>0</v>
      </c>
      <c r="E1755" s="2" t="s">
        <v>9791</v>
      </c>
      <c r="F1755" s="2" t="s">
        <v>9792</v>
      </c>
      <c r="G1755" s="32">
        <v>2650</v>
      </c>
      <c r="H1755" s="36">
        <v>2650</v>
      </c>
      <c r="I1755" s="37"/>
      <c r="J1755" s="31" t="s">
        <v>10077</v>
      </c>
      <c r="K1755" s="2">
        <v>0</v>
      </c>
      <c r="L1755" s="2">
        <v>0</v>
      </c>
      <c r="M1755" s="31">
        <v>7.08</v>
      </c>
      <c r="N1755" s="2">
        <v>0.9204</v>
      </c>
      <c r="O1755" s="2">
        <v>0</v>
      </c>
      <c r="P1755" s="2">
        <v>0</v>
      </c>
      <c r="Q1755" s="31">
        <v>8.0004000000000008</v>
      </c>
      <c r="R1755" s="2" t="s">
        <v>10076</v>
      </c>
      <c r="S1755" s="2" t="s">
        <v>1</v>
      </c>
      <c r="T1755" t="str">
        <f>IF(Tabla2[[#This Row],[SERIE ]]="22SD004C","BODEGA",IF(Tabla2[[#This Row],[SERIE ]]="21DS000T","CASA MATRIZ","SUCURSAL"))</f>
        <v>SUCURSAL</v>
      </c>
    </row>
    <row r="1756" spans="1:20" ht="15.75" hidden="1" thickBot="1" x14ac:dyDescent="0.3">
      <c r="A1756" s="33" t="s">
        <v>8271</v>
      </c>
      <c r="B1756" s="38" t="s">
        <v>10333</v>
      </c>
      <c r="C1756" s="2" t="s">
        <v>1</v>
      </c>
      <c r="D1756" s="2" t="s">
        <v>0</v>
      </c>
      <c r="E1756" s="2" t="s">
        <v>9791</v>
      </c>
      <c r="F1756" s="2" t="s">
        <v>9792</v>
      </c>
      <c r="G1756" s="32">
        <v>2649</v>
      </c>
      <c r="H1756" s="36">
        <v>2649</v>
      </c>
      <c r="I1756" s="37" t="s">
        <v>9961</v>
      </c>
      <c r="J1756" s="31" t="s">
        <v>9962</v>
      </c>
      <c r="K1756" s="2">
        <v>0</v>
      </c>
      <c r="L1756" s="2">
        <v>0</v>
      </c>
      <c r="M1756" s="31">
        <v>1.77</v>
      </c>
      <c r="N1756" s="2">
        <v>0.2301</v>
      </c>
      <c r="O1756" s="2">
        <v>0</v>
      </c>
      <c r="P1756" s="2">
        <v>0</v>
      </c>
      <c r="Q1756" s="31">
        <v>2.0001000000000002</v>
      </c>
      <c r="S1756" s="2" t="s">
        <v>1</v>
      </c>
      <c r="T1756" t="str">
        <f>IF(Tabla2[[#This Row],[SERIE ]]="22SD004C","BODEGA",IF(Tabla2[[#This Row],[SERIE ]]="21DS000T","CASA MATRIZ","SUCURSAL"))</f>
        <v>SUCURSAL</v>
      </c>
    </row>
    <row r="1757" spans="1:20" ht="15.75" hidden="1" thickBot="1" x14ac:dyDescent="0.3">
      <c r="A1757" s="33" t="s">
        <v>8271</v>
      </c>
      <c r="B1757" s="38" t="s">
        <v>10333</v>
      </c>
      <c r="C1757" s="2" t="s">
        <v>1</v>
      </c>
      <c r="D1757" s="2" t="s">
        <v>0</v>
      </c>
      <c r="E1757" s="2" t="s">
        <v>9791</v>
      </c>
      <c r="F1757" s="2" t="s">
        <v>9792</v>
      </c>
      <c r="G1757" s="32">
        <v>2648</v>
      </c>
      <c r="H1757" s="36">
        <v>2648</v>
      </c>
      <c r="I1757" s="37" t="s">
        <v>9870</v>
      </c>
      <c r="J1757" s="31" t="s">
        <v>9872</v>
      </c>
      <c r="K1757" s="2">
        <v>0</v>
      </c>
      <c r="L1757" s="2">
        <v>0</v>
      </c>
      <c r="M1757" s="31">
        <v>6</v>
      </c>
      <c r="N1757" s="2">
        <v>0.78</v>
      </c>
      <c r="O1757" s="2">
        <v>0</v>
      </c>
      <c r="P1757" s="2">
        <v>0</v>
      </c>
      <c r="Q1757" s="31">
        <v>6.78</v>
      </c>
      <c r="S1757" s="2" t="s">
        <v>1</v>
      </c>
      <c r="T1757" t="str">
        <f>IF(Tabla2[[#This Row],[SERIE ]]="22SD004C","BODEGA",IF(Tabla2[[#This Row],[SERIE ]]="21DS000T","CASA MATRIZ","SUCURSAL"))</f>
        <v>SUCURSAL</v>
      </c>
    </row>
    <row r="1758" spans="1:20" ht="15.75" hidden="1" thickBot="1" x14ac:dyDescent="0.3">
      <c r="A1758" s="33" t="s">
        <v>8271</v>
      </c>
      <c r="B1758" s="38" t="s">
        <v>10333</v>
      </c>
      <c r="C1758" s="2" t="s">
        <v>1</v>
      </c>
      <c r="D1758" s="2" t="s">
        <v>0</v>
      </c>
      <c r="E1758" s="2" t="s">
        <v>9791</v>
      </c>
      <c r="F1758" s="2" t="s">
        <v>9792</v>
      </c>
      <c r="G1758" s="32">
        <v>2647</v>
      </c>
      <c r="H1758" s="36">
        <v>2647</v>
      </c>
      <c r="I1758" s="37" t="s">
        <v>10048</v>
      </c>
      <c r="J1758" s="31" t="s">
        <v>10049</v>
      </c>
      <c r="K1758" s="2">
        <v>0</v>
      </c>
      <c r="L1758" s="2">
        <v>0</v>
      </c>
      <c r="M1758" s="31">
        <v>17.7</v>
      </c>
      <c r="N1758" s="2">
        <v>2.3010000000000002</v>
      </c>
      <c r="O1758" s="2">
        <v>0</v>
      </c>
      <c r="P1758" s="2">
        <v>0</v>
      </c>
      <c r="Q1758" s="31">
        <v>20.000999999999998</v>
      </c>
      <c r="S1758" s="2" t="s">
        <v>1</v>
      </c>
      <c r="T1758" t="str">
        <f>IF(Tabla2[[#This Row],[SERIE ]]="22SD004C","BODEGA",IF(Tabla2[[#This Row],[SERIE ]]="21DS000T","CASA MATRIZ","SUCURSAL"))</f>
        <v>SUCURSAL</v>
      </c>
    </row>
    <row r="1759" spans="1:20" ht="15.75" hidden="1" thickBot="1" x14ac:dyDescent="0.3">
      <c r="A1759" s="33" t="s">
        <v>8271</v>
      </c>
      <c r="B1759" s="38" t="s">
        <v>10333</v>
      </c>
      <c r="C1759" s="2" t="s">
        <v>1</v>
      </c>
      <c r="D1759" s="2" t="s">
        <v>0</v>
      </c>
      <c r="E1759" s="2" t="s">
        <v>9791</v>
      </c>
      <c r="F1759" s="2" t="s">
        <v>9792</v>
      </c>
      <c r="G1759" s="32">
        <v>2646</v>
      </c>
      <c r="H1759" s="36">
        <v>2646</v>
      </c>
      <c r="I1759" s="37" t="s">
        <v>10377</v>
      </c>
      <c r="J1759" s="31" t="s">
        <v>10378</v>
      </c>
      <c r="K1759" s="2">
        <v>0</v>
      </c>
      <c r="L1759" s="2">
        <v>0</v>
      </c>
      <c r="M1759" s="31">
        <v>10</v>
      </c>
      <c r="N1759" s="2">
        <v>1.3</v>
      </c>
      <c r="O1759" s="2">
        <v>0</v>
      </c>
      <c r="P1759" s="2">
        <v>0</v>
      </c>
      <c r="Q1759" s="31">
        <v>11.3</v>
      </c>
      <c r="S1759" s="2" t="s">
        <v>1</v>
      </c>
      <c r="T1759" t="str">
        <f>IF(Tabla2[[#This Row],[SERIE ]]="22SD004C","BODEGA",IF(Tabla2[[#This Row],[SERIE ]]="21DS000T","CASA MATRIZ","SUCURSAL"))</f>
        <v>SUCURSAL</v>
      </c>
    </row>
    <row r="1760" spans="1:20" ht="15.75" hidden="1" thickBot="1" x14ac:dyDescent="0.3">
      <c r="A1760" s="33" t="s">
        <v>8271</v>
      </c>
      <c r="B1760" s="38" t="s">
        <v>10333</v>
      </c>
      <c r="C1760" s="2" t="s">
        <v>1</v>
      </c>
      <c r="D1760" s="2" t="s">
        <v>0</v>
      </c>
      <c r="E1760" s="2" t="s">
        <v>9791</v>
      </c>
      <c r="F1760" s="2" t="s">
        <v>9792</v>
      </c>
      <c r="G1760" s="32">
        <v>2945</v>
      </c>
      <c r="H1760" s="36">
        <v>2945</v>
      </c>
      <c r="I1760" s="37" t="s">
        <v>46</v>
      </c>
      <c r="J1760" s="31" t="s">
        <v>6010</v>
      </c>
      <c r="K1760" s="2">
        <v>0</v>
      </c>
      <c r="L1760" s="2">
        <v>0</v>
      </c>
      <c r="M1760" s="31">
        <v>26</v>
      </c>
      <c r="N1760" s="2">
        <v>3.38</v>
      </c>
      <c r="O1760" s="2">
        <v>0</v>
      </c>
      <c r="P1760" s="2">
        <v>0</v>
      </c>
      <c r="Q1760" s="31">
        <v>29.38</v>
      </c>
      <c r="S1760" s="2" t="s">
        <v>1</v>
      </c>
      <c r="T1760" t="str">
        <f>IF(Tabla2[[#This Row],[SERIE ]]="22SD004C","BODEGA",IF(Tabla2[[#This Row],[SERIE ]]="21DS000T","CASA MATRIZ","SUCURSAL"))</f>
        <v>SUCURSAL</v>
      </c>
    </row>
    <row r="1761" spans="1:20" ht="15.75" hidden="1" thickBot="1" x14ac:dyDescent="0.3">
      <c r="A1761" s="33" t="s">
        <v>8271</v>
      </c>
      <c r="B1761" s="38" t="s">
        <v>10333</v>
      </c>
      <c r="C1761" s="2" t="s">
        <v>1</v>
      </c>
      <c r="D1761" s="2" t="s">
        <v>0</v>
      </c>
      <c r="E1761" s="2" t="s">
        <v>9791</v>
      </c>
      <c r="F1761" s="2" t="s">
        <v>9792</v>
      </c>
      <c r="G1761" s="32">
        <v>2944</v>
      </c>
      <c r="H1761" s="36">
        <v>2944</v>
      </c>
      <c r="I1761" s="37" t="s">
        <v>10375</v>
      </c>
      <c r="J1761" s="31" t="s">
        <v>10376</v>
      </c>
      <c r="K1761" s="2">
        <v>0</v>
      </c>
      <c r="L1761" s="2">
        <v>0</v>
      </c>
      <c r="M1761" s="31">
        <v>14.16</v>
      </c>
      <c r="N1761" s="2">
        <v>1.8408</v>
      </c>
      <c r="O1761" s="2">
        <v>0</v>
      </c>
      <c r="P1761" s="2">
        <v>0</v>
      </c>
      <c r="Q1761" s="31">
        <v>16.000800000000002</v>
      </c>
      <c r="S1761" s="2" t="s">
        <v>1</v>
      </c>
      <c r="T1761" t="str">
        <f>IF(Tabla2[[#This Row],[SERIE ]]="22SD004C","BODEGA",IF(Tabla2[[#This Row],[SERIE ]]="21DS000T","CASA MATRIZ","SUCURSAL"))</f>
        <v>SUCURSAL</v>
      </c>
    </row>
    <row r="1762" spans="1:20" ht="15.75" hidden="1" thickBot="1" x14ac:dyDescent="0.3">
      <c r="A1762" s="33" t="s">
        <v>8271</v>
      </c>
      <c r="B1762" s="38" t="s">
        <v>10333</v>
      </c>
      <c r="C1762" s="2" t="s">
        <v>1</v>
      </c>
      <c r="D1762" s="2" t="s">
        <v>0</v>
      </c>
      <c r="E1762" s="2" t="s">
        <v>9791</v>
      </c>
      <c r="F1762" s="2" t="s">
        <v>9792</v>
      </c>
      <c r="G1762" s="32">
        <v>2943</v>
      </c>
      <c r="H1762" s="36">
        <v>2943</v>
      </c>
      <c r="I1762" s="37" t="s">
        <v>6816</v>
      </c>
      <c r="J1762" s="31" t="s">
        <v>6817</v>
      </c>
      <c r="K1762" s="2">
        <v>0</v>
      </c>
      <c r="L1762" s="2">
        <v>0</v>
      </c>
      <c r="M1762" s="31">
        <v>8.5</v>
      </c>
      <c r="N1762" s="2">
        <v>1.105</v>
      </c>
      <c r="O1762" s="2">
        <v>0</v>
      </c>
      <c r="P1762" s="2">
        <v>0</v>
      </c>
      <c r="Q1762" s="31">
        <v>9.6050000000000004</v>
      </c>
      <c r="S1762" s="2" t="s">
        <v>1</v>
      </c>
      <c r="T1762" t="str">
        <f>IF(Tabla2[[#This Row],[SERIE ]]="22SD004C","BODEGA",IF(Tabla2[[#This Row],[SERIE ]]="21DS000T","CASA MATRIZ","SUCURSAL"))</f>
        <v>SUCURSAL</v>
      </c>
    </row>
    <row r="1763" spans="1:20" ht="15.75" hidden="1" thickBot="1" x14ac:dyDescent="0.3">
      <c r="A1763" s="33" t="s">
        <v>8271</v>
      </c>
      <c r="B1763" s="38" t="s">
        <v>10333</v>
      </c>
      <c r="C1763" s="2" t="s">
        <v>1</v>
      </c>
      <c r="D1763" s="2" t="s">
        <v>0</v>
      </c>
      <c r="E1763" s="2" t="s">
        <v>9791</v>
      </c>
      <c r="F1763" s="2" t="s">
        <v>9792</v>
      </c>
      <c r="G1763" s="32">
        <v>2942</v>
      </c>
      <c r="H1763" s="36">
        <v>2942</v>
      </c>
      <c r="I1763" s="37" t="s">
        <v>7473</v>
      </c>
      <c r="J1763" s="31" t="s">
        <v>7472</v>
      </c>
      <c r="K1763" s="2">
        <v>0</v>
      </c>
      <c r="L1763" s="2">
        <v>0</v>
      </c>
      <c r="M1763" s="31">
        <v>0</v>
      </c>
      <c r="N1763" s="2">
        <v>0</v>
      </c>
      <c r="O1763" s="2">
        <v>0</v>
      </c>
      <c r="P1763" s="2">
        <v>0</v>
      </c>
      <c r="Q1763" s="31">
        <v>0</v>
      </c>
      <c r="S1763" s="2" t="s">
        <v>1</v>
      </c>
      <c r="T1763" t="str">
        <f>IF(Tabla2[[#This Row],[SERIE ]]="22SD004C","BODEGA",IF(Tabla2[[#This Row],[SERIE ]]="21DS000T","CASA MATRIZ","SUCURSAL"))</f>
        <v>SUCURSAL</v>
      </c>
    </row>
    <row r="1764" spans="1:20" ht="15.75" hidden="1" thickBot="1" x14ac:dyDescent="0.3">
      <c r="A1764" s="33" t="s">
        <v>8271</v>
      </c>
      <c r="B1764" s="38" t="s">
        <v>10333</v>
      </c>
      <c r="C1764" s="2" t="s">
        <v>1</v>
      </c>
      <c r="D1764" s="2" t="s">
        <v>0</v>
      </c>
      <c r="E1764" s="2" t="s">
        <v>9791</v>
      </c>
      <c r="F1764" s="2" t="s">
        <v>9792</v>
      </c>
      <c r="G1764" s="32">
        <v>2941</v>
      </c>
      <c r="H1764" s="36">
        <v>2941</v>
      </c>
      <c r="I1764" s="37" t="s">
        <v>10253</v>
      </c>
      <c r="J1764" s="31" t="s">
        <v>10254</v>
      </c>
      <c r="K1764" s="2">
        <v>0</v>
      </c>
      <c r="L1764" s="2">
        <v>0</v>
      </c>
      <c r="M1764" s="31">
        <v>38.94</v>
      </c>
      <c r="N1764" s="2">
        <v>5.0621999999999998</v>
      </c>
      <c r="O1764" s="2">
        <v>0</v>
      </c>
      <c r="P1764" s="2">
        <v>0</v>
      </c>
      <c r="Q1764" s="31">
        <v>44.002199999999995</v>
      </c>
      <c r="S1764" s="2" t="s">
        <v>1</v>
      </c>
      <c r="T1764" t="str">
        <f>IF(Tabla2[[#This Row],[SERIE ]]="22SD004C","BODEGA",IF(Tabla2[[#This Row],[SERIE ]]="21DS000T","CASA MATRIZ","SUCURSAL"))</f>
        <v>SUCURSAL</v>
      </c>
    </row>
    <row r="1765" spans="1:20" ht="15.75" hidden="1" thickBot="1" x14ac:dyDescent="0.3">
      <c r="A1765" s="33" t="s">
        <v>8271</v>
      </c>
      <c r="B1765" s="38" t="s">
        <v>10333</v>
      </c>
      <c r="C1765" s="2" t="s">
        <v>1</v>
      </c>
      <c r="D1765" s="2" t="s">
        <v>0</v>
      </c>
      <c r="E1765" s="2" t="s">
        <v>9791</v>
      </c>
      <c r="F1765" s="2" t="s">
        <v>9792</v>
      </c>
      <c r="G1765" s="32">
        <v>2940</v>
      </c>
      <c r="H1765" s="36">
        <v>2940</v>
      </c>
      <c r="I1765" s="37" t="s">
        <v>49</v>
      </c>
      <c r="J1765" s="31" t="s">
        <v>2228</v>
      </c>
      <c r="K1765" s="2">
        <v>0</v>
      </c>
      <c r="L1765" s="2">
        <v>0</v>
      </c>
      <c r="M1765" s="31">
        <v>245</v>
      </c>
      <c r="N1765" s="2">
        <v>31.85</v>
      </c>
      <c r="O1765" s="2">
        <v>0</v>
      </c>
      <c r="P1765" s="2">
        <v>0</v>
      </c>
      <c r="Q1765" s="31">
        <v>276.85000000000002</v>
      </c>
      <c r="S1765" s="2" t="s">
        <v>1</v>
      </c>
      <c r="T1765" t="str">
        <f>IF(Tabla2[[#This Row],[SERIE ]]="22SD004C","BODEGA",IF(Tabla2[[#This Row],[SERIE ]]="21DS000T","CASA MATRIZ","SUCURSAL"))</f>
        <v>SUCURSAL</v>
      </c>
    </row>
    <row r="1766" spans="1:20" ht="15.75" hidden="1" thickBot="1" x14ac:dyDescent="0.3">
      <c r="A1766" s="33" t="s">
        <v>8271</v>
      </c>
      <c r="B1766" s="38" t="s">
        <v>10333</v>
      </c>
      <c r="C1766" s="2" t="s">
        <v>1</v>
      </c>
      <c r="D1766" s="2" t="s">
        <v>0</v>
      </c>
      <c r="E1766" s="2" t="s">
        <v>9791</v>
      </c>
      <c r="F1766" s="2" t="s">
        <v>9792</v>
      </c>
      <c r="G1766" s="32">
        <v>2939</v>
      </c>
      <c r="H1766" s="36">
        <v>2939</v>
      </c>
      <c r="I1766" s="37" t="s">
        <v>49</v>
      </c>
      <c r="J1766" s="31" t="s">
        <v>2228</v>
      </c>
      <c r="K1766" s="2">
        <v>0</v>
      </c>
      <c r="L1766" s="2">
        <v>0</v>
      </c>
      <c r="M1766" s="31">
        <v>315</v>
      </c>
      <c r="N1766" s="2">
        <v>40.950000000000003</v>
      </c>
      <c r="O1766" s="2">
        <v>0</v>
      </c>
      <c r="P1766" s="2">
        <v>0</v>
      </c>
      <c r="Q1766" s="31">
        <v>355.95</v>
      </c>
      <c r="S1766" s="2" t="s">
        <v>1</v>
      </c>
      <c r="T1766" t="str">
        <f>IF(Tabla2[[#This Row],[SERIE ]]="22SD004C","BODEGA",IF(Tabla2[[#This Row],[SERIE ]]="21DS000T","CASA MATRIZ","SUCURSAL"))</f>
        <v>SUCURSAL</v>
      </c>
    </row>
    <row r="1767" spans="1:20" ht="15.75" hidden="1" thickBot="1" x14ac:dyDescent="0.3">
      <c r="A1767" s="33" t="s">
        <v>8271</v>
      </c>
      <c r="B1767" s="38" t="s">
        <v>10332</v>
      </c>
      <c r="C1767" s="2" t="s">
        <v>1</v>
      </c>
      <c r="D1767" s="2" t="s">
        <v>0</v>
      </c>
      <c r="E1767" s="2" t="s">
        <v>9791</v>
      </c>
      <c r="F1767" s="2" t="s">
        <v>9792</v>
      </c>
      <c r="G1767" s="32">
        <v>2938</v>
      </c>
      <c r="H1767" s="36">
        <v>2938</v>
      </c>
      <c r="I1767" s="37" t="s">
        <v>6596</v>
      </c>
      <c r="J1767" s="31" t="s">
        <v>6597</v>
      </c>
      <c r="K1767" s="2">
        <v>0</v>
      </c>
      <c r="L1767" s="2">
        <v>0</v>
      </c>
      <c r="M1767" s="31">
        <v>96</v>
      </c>
      <c r="N1767" s="2">
        <v>12.48</v>
      </c>
      <c r="O1767" s="2">
        <v>0</v>
      </c>
      <c r="P1767" s="2">
        <v>0</v>
      </c>
      <c r="Q1767" s="31">
        <v>108.48</v>
      </c>
      <c r="S1767" s="2" t="s">
        <v>1</v>
      </c>
      <c r="T1767" t="str">
        <f>IF(Tabla2[[#This Row],[SERIE ]]="22SD004C","BODEGA",IF(Tabla2[[#This Row],[SERIE ]]="21DS000T","CASA MATRIZ","SUCURSAL"))</f>
        <v>SUCURSAL</v>
      </c>
    </row>
    <row r="1768" spans="1:20" ht="15.75" hidden="1" thickBot="1" x14ac:dyDescent="0.3">
      <c r="A1768" s="33" t="s">
        <v>8271</v>
      </c>
      <c r="B1768" s="38" t="s">
        <v>10332</v>
      </c>
      <c r="C1768" s="2" t="s">
        <v>1</v>
      </c>
      <c r="D1768" s="2" t="s">
        <v>0</v>
      </c>
      <c r="E1768" s="2" t="s">
        <v>9791</v>
      </c>
      <c r="F1768" s="2" t="s">
        <v>9792</v>
      </c>
      <c r="G1768" s="32">
        <v>2937</v>
      </c>
      <c r="H1768" s="36">
        <v>2937</v>
      </c>
      <c r="I1768" s="37"/>
      <c r="J1768" s="31" t="s">
        <v>9817</v>
      </c>
      <c r="K1768" s="2">
        <v>0</v>
      </c>
      <c r="L1768" s="2">
        <v>0</v>
      </c>
      <c r="M1768" s="31">
        <v>12.92</v>
      </c>
      <c r="N1768" s="2">
        <v>1.6796</v>
      </c>
      <c r="O1768" s="2">
        <v>0</v>
      </c>
      <c r="P1768" s="2">
        <v>0</v>
      </c>
      <c r="Q1768" s="31">
        <v>14.599600000000001</v>
      </c>
      <c r="R1768" s="2" t="s">
        <v>9816</v>
      </c>
      <c r="S1768" s="2" t="s">
        <v>1</v>
      </c>
      <c r="T1768" t="str">
        <f>IF(Tabla2[[#This Row],[SERIE ]]="22SD004C","BODEGA",IF(Tabla2[[#This Row],[SERIE ]]="21DS000T","CASA MATRIZ","SUCURSAL"))</f>
        <v>SUCURSAL</v>
      </c>
    </row>
    <row r="1769" spans="1:20" ht="15.75" hidden="1" thickBot="1" x14ac:dyDescent="0.3">
      <c r="A1769" s="33" t="s">
        <v>8271</v>
      </c>
      <c r="B1769" s="38" t="s">
        <v>10332</v>
      </c>
      <c r="C1769" s="2" t="s">
        <v>1</v>
      </c>
      <c r="D1769" s="2" t="s">
        <v>0</v>
      </c>
      <c r="E1769" s="2" t="s">
        <v>9791</v>
      </c>
      <c r="F1769" s="2" t="s">
        <v>9792</v>
      </c>
      <c r="G1769" s="32">
        <v>2936</v>
      </c>
      <c r="H1769" s="36">
        <v>2936</v>
      </c>
      <c r="I1769" s="37" t="s">
        <v>6816</v>
      </c>
      <c r="J1769" s="31" t="s">
        <v>6817</v>
      </c>
      <c r="K1769" s="2">
        <v>0</v>
      </c>
      <c r="L1769" s="2">
        <v>0</v>
      </c>
      <c r="M1769" s="31">
        <v>1.77</v>
      </c>
      <c r="N1769" s="2">
        <v>0.2301</v>
      </c>
      <c r="O1769" s="2">
        <v>0</v>
      </c>
      <c r="P1769" s="2">
        <v>0</v>
      </c>
      <c r="Q1769" s="31">
        <v>2.0001000000000002</v>
      </c>
      <c r="S1769" s="2" t="s">
        <v>1</v>
      </c>
      <c r="T1769" t="str">
        <f>IF(Tabla2[[#This Row],[SERIE ]]="22SD004C","BODEGA",IF(Tabla2[[#This Row],[SERIE ]]="21DS000T","CASA MATRIZ","SUCURSAL"))</f>
        <v>SUCURSAL</v>
      </c>
    </row>
    <row r="1770" spans="1:20" ht="15.75" hidden="1" thickBot="1" x14ac:dyDescent="0.3">
      <c r="A1770" s="33" t="s">
        <v>8271</v>
      </c>
      <c r="B1770" s="38" t="s">
        <v>10331</v>
      </c>
      <c r="C1770" s="2" t="s">
        <v>1</v>
      </c>
      <c r="D1770" s="2" t="s">
        <v>0</v>
      </c>
      <c r="E1770" s="2" t="s">
        <v>9791</v>
      </c>
      <c r="F1770" s="2" t="s">
        <v>9792</v>
      </c>
      <c r="G1770" s="32">
        <v>2935</v>
      </c>
      <c r="H1770" s="36">
        <v>2935</v>
      </c>
      <c r="I1770" s="37" t="s">
        <v>8908</v>
      </c>
      <c r="J1770" s="31" t="s">
        <v>8909</v>
      </c>
      <c r="K1770" s="2">
        <v>0</v>
      </c>
      <c r="L1770" s="2">
        <v>0</v>
      </c>
      <c r="M1770" s="31">
        <v>15</v>
      </c>
      <c r="N1770" s="2">
        <v>1.9500000000000002</v>
      </c>
      <c r="O1770" s="2">
        <v>0</v>
      </c>
      <c r="P1770" s="2">
        <v>0</v>
      </c>
      <c r="Q1770" s="31">
        <v>16.95</v>
      </c>
      <c r="S1770" s="2" t="s">
        <v>1</v>
      </c>
      <c r="T1770" t="str">
        <f>IF(Tabla2[[#This Row],[SERIE ]]="22SD004C","BODEGA",IF(Tabla2[[#This Row],[SERIE ]]="21DS000T","CASA MATRIZ","SUCURSAL"))</f>
        <v>SUCURSAL</v>
      </c>
    </row>
    <row r="1771" spans="1:20" ht="15.75" hidden="1" thickBot="1" x14ac:dyDescent="0.3">
      <c r="A1771" s="33" t="s">
        <v>8271</v>
      </c>
      <c r="B1771" s="38" t="s">
        <v>10331</v>
      </c>
      <c r="C1771" s="2" t="s">
        <v>1</v>
      </c>
      <c r="D1771" s="2" t="s">
        <v>0</v>
      </c>
      <c r="E1771" s="2" t="s">
        <v>9791</v>
      </c>
      <c r="F1771" s="2" t="s">
        <v>9792</v>
      </c>
      <c r="G1771" s="32">
        <v>2934</v>
      </c>
      <c r="H1771" s="36">
        <v>2934</v>
      </c>
      <c r="I1771" s="37" t="s">
        <v>10099</v>
      </c>
      <c r="J1771" s="31" t="s">
        <v>10100</v>
      </c>
      <c r="K1771" s="2">
        <v>0</v>
      </c>
      <c r="L1771" s="2">
        <v>0</v>
      </c>
      <c r="M1771" s="31">
        <v>50</v>
      </c>
      <c r="N1771" s="2">
        <v>6.5</v>
      </c>
      <c r="O1771" s="2">
        <v>0</v>
      </c>
      <c r="P1771" s="2">
        <v>0</v>
      </c>
      <c r="Q1771" s="31">
        <v>56.5</v>
      </c>
      <c r="S1771" s="2" t="s">
        <v>1</v>
      </c>
      <c r="T1771" t="str">
        <f>IF(Tabla2[[#This Row],[SERIE ]]="22SD004C","BODEGA",IF(Tabla2[[#This Row],[SERIE ]]="21DS000T","CASA MATRIZ","SUCURSAL"))</f>
        <v>SUCURSAL</v>
      </c>
    </row>
    <row r="1772" spans="1:20" ht="15.75" hidden="1" thickBot="1" x14ac:dyDescent="0.3">
      <c r="A1772" s="33" t="s">
        <v>8271</v>
      </c>
      <c r="B1772" s="38" t="s">
        <v>10331</v>
      </c>
      <c r="C1772" s="2" t="s">
        <v>1</v>
      </c>
      <c r="D1772" s="2" t="s">
        <v>0</v>
      </c>
      <c r="E1772" s="2" t="s">
        <v>9791</v>
      </c>
      <c r="F1772" s="2" t="s">
        <v>9792</v>
      </c>
      <c r="G1772" s="32">
        <v>2933</v>
      </c>
      <c r="H1772" s="36">
        <v>2933</v>
      </c>
      <c r="I1772" s="37" t="s">
        <v>46</v>
      </c>
      <c r="J1772" s="31" t="s">
        <v>6010</v>
      </c>
      <c r="K1772" s="2">
        <v>0</v>
      </c>
      <c r="L1772" s="2">
        <v>0</v>
      </c>
      <c r="M1772" s="31">
        <v>40</v>
      </c>
      <c r="N1772" s="2">
        <v>5.2</v>
      </c>
      <c r="O1772" s="2">
        <v>0</v>
      </c>
      <c r="P1772" s="2">
        <v>0</v>
      </c>
      <c r="Q1772" s="31">
        <v>45.2</v>
      </c>
      <c r="S1772" s="2" t="s">
        <v>1</v>
      </c>
      <c r="T1772" t="str">
        <f>IF(Tabla2[[#This Row],[SERIE ]]="22SD004C","BODEGA",IF(Tabla2[[#This Row],[SERIE ]]="21DS000T","CASA MATRIZ","SUCURSAL"))</f>
        <v>SUCURSAL</v>
      </c>
    </row>
    <row r="1773" spans="1:20" ht="15.75" hidden="1" thickBot="1" x14ac:dyDescent="0.3">
      <c r="A1773" s="33" t="s">
        <v>8271</v>
      </c>
      <c r="B1773" s="38" t="s">
        <v>10331</v>
      </c>
      <c r="C1773" s="2" t="s">
        <v>1</v>
      </c>
      <c r="D1773" s="2" t="s">
        <v>0</v>
      </c>
      <c r="E1773" s="2" t="s">
        <v>9791</v>
      </c>
      <c r="F1773" s="2" t="s">
        <v>9792</v>
      </c>
      <c r="G1773" s="32">
        <v>2932</v>
      </c>
      <c r="H1773" s="36">
        <v>2932</v>
      </c>
      <c r="I1773" s="37" t="s">
        <v>8985</v>
      </c>
      <c r="J1773" s="31" t="s">
        <v>8986</v>
      </c>
      <c r="K1773" s="2">
        <v>0</v>
      </c>
      <c r="L1773" s="2">
        <v>0</v>
      </c>
      <c r="M1773" s="31">
        <v>68</v>
      </c>
      <c r="N1773" s="2">
        <v>8.84</v>
      </c>
      <c r="O1773" s="2">
        <v>0</v>
      </c>
      <c r="P1773" s="2">
        <v>0</v>
      </c>
      <c r="Q1773" s="31">
        <v>76.84</v>
      </c>
      <c r="S1773" s="2" t="s">
        <v>1</v>
      </c>
      <c r="T1773" t="str">
        <f>IF(Tabla2[[#This Row],[SERIE ]]="22SD004C","BODEGA",IF(Tabla2[[#This Row],[SERIE ]]="21DS000T","CASA MATRIZ","SUCURSAL"))</f>
        <v>SUCURSAL</v>
      </c>
    </row>
    <row r="1774" spans="1:20" ht="15.75" hidden="1" thickBot="1" x14ac:dyDescent="0.3">
      <c r="A1774" s="33" t="s">
        <v>8271</v>
      </c>
      <c r="B1774" s="38" t="s">
        <v>10331</v>
      </c>
      <c r="C1774" s="2" t="s">
        <v>1</v>
      </c>
      <c r="D1774" s="2" t="s">
        <v>0</v>
      </c>
      <c r="E1774" s="2" t="s">
        <v>9791</v>
      </c>
      <c r="F1774" s="2" t="s">
        <v>9792</v>
      </c>
      <c r="G1774" s="32">
        <v>2931</v>
      </c>
      <c r="H1774" s="36">
        <v>2931</v>
      </c>
      <c r="I1774" s="37" t="s">
        <v>46</v>
      </c>
      <c r="J1774" s="31" t="s">
        <v>6010</v>
      </c>
      <c r="K1774" s="2">
        <v>0</v>
      </c>
      <c r="L1774" s="2">
        <v>0</v>
      </c>
      <c r="M1774" s="31">
        <v>30</v>
      </c>
      <c r="N1774" s="2">
        <v>3.9000000000000004</v>
      </c>
      <c r="O1774" s="2">
        <v>0</v>
      </c>
      <c r="P1774" s="2">
        <v>0</v>
      </c>
      <c r="Q1774" s="31">
        <v>33.9</v>
      </c>
      <c r="S1774" s="2" t="s">
        <v>1</v>
      </c>
      <c r="T1774" t="str">
        <f>IF(Tabla2[[#This Row],[SERIE ]]="22SD004C","BODEGA",IF(Tabla2[[#This Row],[SERIE ]]="21DS000T","CASA MATRIZ","SUCURSAL"))</f>
        <v>SUCURSAL</v>
      </c>
    </row>
    <row r="1775" spans="1:20" ht="15.75" hidden="1" thickBot="1" x14ac:dyDescent="0.3">
      <c r="A1775" s="33" t="s">
        <v>8271</v>
      </c>
      <c r="B1775" s="38" t="s">
        <v>10331</v>
      </c>
      <c r="C1775" s="2" t="s">
        <v>1</v>
      </c>
      <c r="D1775" s="2" t="s">
        <v>0</v>
      </c>
      <c r="E1775" s="2" t="s">
        <v>9791</v>
      </c>
      <c r="F1775" s="2" t="s">
        <v>9792</v>
      </c>
      <c r="G1775" s="32">
        <v>2930</v>
      </c>
      <c r="H1775" s="36">
        <v>2930</v>
      </c>
      <c r="I1775" s="37" t="s">
        <v>46</v>
      </c>
      <c r="J1775" s="31" t="s">
        <v>6010</v>
      </c>
      <c r="K1775" s="2">
        <v>0</v>
      </c>
      <c r="L1775" s="2">
        <v>0</v>
      </c>
      <c r="M1775" s="31">
        <v>40</v>
      </c>
      <c r="N1775" s="2">
        <v>5.2</v>
      </c>
      <c r="O1775" s="2">
        <v>0</v>
      </c>
      <c r="P1775" s="2">
        <v>0</v>
      </c>
      <c r="Q1775" s="31">
        <v>45.2</v>
      </c>
      <c r="S1775" s="2" t="s">
        <v>1</v>
      </c>
      <c r="T1775" t="str">
        <f>IF(Tabla2[[#This Row],[SERIE ]]="22SD004C","BODEGA",IF(Tabla2[[#This Row],[SERIE ]]="21DS000T","CASA MATRIZ","SUCURSAL"))</f>
        <v>SUCURSAL</v>
      </c>
    </row>
    <row r="1776" spans="1:20" ht="15.75" hidden="1" thickBot="1" x14ac:dyDescent="0.3">
      <c r="A1776" s="33" t="s">
        <v>8271</v>
      </c>
      <c r="B1776" s="38" t="s">
        <v>10331</v>
      </c>
      <c r="C1776" s="2" t="s">
        <v>1</v>
      </c>
      <c r="D1776" s="2" t="s">
        <v>0</v>
      </c>
      <c r="E1776" s="2" t="s">
        <v>9791</v>
      </c>
      <c r="F1776" s="2" t="s">
        <v>9792</v>
      </c>
      <c r="G1776" s="32">
        <v>2929</v>
      </c>
      <c r="H1776" s="36">
        <v>2929</v>
      </c>
      <c r="I1776" s="37" t="s">
        <v>46</v>
      </c>
      <c r="J1776" s="31" t="s">
        <v>6010</v>
      </c>
      <c r="K1776" s="2">
        <v>0</v>
      </c>
      <c r="L1776" s="2">
        <v>0</v>
      </c>
      <c r="M1776" s="31">
        <v>40</v>
      </c>
      <c r="N1776" s="2">
        <v>5.2</v>
      </c>
      <c r="O1776" s="2">
        <v>0</v>
      </c>
      <c r="P1776" s="2">
        <v>0</v>
      </c>
      <c r="Q1776" s="31">
        <v>45.2</v>
      </c>
      <c r="S1776" s="2" t="s">
        <v>1</v>
      </c>
      <c r="T1776" t="str">
        <f>IF(Tabla2[[#This Row],[SERIE ]]="22SD004C","BODEGA",IF(Tabla2[[#This Row],[SERIE ]]="21DS000T","CASA MATRIZ","SUCURSAL"))</f>
        <v>SUCURSAL</v>
      </c>
    </row>
    <row r="1777" spans="1:20" ht="15.75" hidden="1" thickBot="1" x14ac:dyDescent="0.3">
      <c r="A1777" s="33" t="s">
        <v>8271</v>
      </c>
      <c r="B1777" s="38" t="s">
        <v>10331</v>
      </c>
      <c r="C1777" s="2" t="s">
        <v>1</v>
      </c>
      <c r="D1777" s="2" t="s">
        <v>0</v>
      </c>
      <c r="E1777" s="2" t="s">
        <v>9791</v>
      </c>
      <c r="F1777" s="2" t="s">
        <v>9792</v>
      </c>
      <c r="G1777" s="32">
        <v>2928</v>
      </c>
      <c r="H1777" s="36">
        <v>2928</v>
      </c>
      <c r="I1777" s="37" t="s">
        <v>9420</v>
      </c>
      <c r="J1777" s="31" t="s">
        <v>9421</v>
      </c>
      <c r="K1777" s="2">
        <v>0</v>
      </c>
      <c r="L1777" s="2">
        <v>0</v>
      </c>
      <c r="M1777" s="31">
        <v>8.41</v>
      </c>
      <c r="N1777" s="2">
        <v>1.0933000000000002</v>
      </c>
      <c r="O1777" s="2">
        <v>0</v>
      </c>
      <c r="P1777" s="2">
        <v>0</v>
      </c>
      <c r="Q1777" s="31">
        <v>9.5032999999999994</v>
      </c>
      <c r="S1777" s="2" t="s">
        <v>1</v>
      </c>
      <c r="T1777" t="str">
        <f>IF(Tabla2[[#This Row],[SERIE ]]="22SD004C","BODEGA",IF(Tabla2[[#This Row],[SERIE ]]="21DS000T","CASA MATRIZ","SUCURSAL"))</f>
        <v>SUCURSAL</v>
      </c>
    </row>
    <row r="1778" spans="1:20" ht="15.75" hidden="1" thickBot="1" x14ac:dyDescent="0.3">
      <c r="A1778" s="33" t="s">
        <v>8271</v>
      </c>
      <c r="B1778" s="38" t="s">
        <v>10331</v>
      </c>
      <c r="C1778" s="2" t="s">
        <v>1</v>
      </c>
      <c r="D1778" s="2" t="s">
        <v>0</v>
      </c>
      <c r="E1778" s="2" t="s">
        <v>9791</v>
      </c>
      <c r="F1778" s="2" t="s">
        <v>9792</v>
      </c>
      <c r="G1778" s="32">
        <v>2927</v>
      </c>
      <c r="H1778" s="36">
        <v>2927</v>
      </c>
      <c r="I1778" s="37" t="s">
        <v>5768</v>
      </c>
      <c r="J1778" s="31" t="s">
        <v>5769</v>
      </c>
      <c r="K1778" s="2">
        <v>0</v>
      </c>
      <c r="L1778" s="2">
        <v>0</v>
      </c>
      <c r="M1778" s="31">
        <v>49.02</v>
      </c>
      <c r="N1778" s="2">
        <v>6.3726000000000003</v>
      </c>
      <c r="O1778" s="2">
        <v>0</v>
      </c>
      <c r="P1778" s="2">
        <v>0</v>
      </c>
      <c r="Q1778" s="31">
        <v>55.392600000000002</v>
      </c>
      <c r="S1778" s="2" t="s">
        <v>1</v>
      </c>
      <c r="T1778" t="str">
        <f>IF(Tabla2[[#This Row],[SERIE ]]="22SD004C","BODEGA",IF(Tabla2[[#This Row],[SERIE ]]="21DS000T","CASA MATRIZ","SUCURSAL"))</f>
        <v>SUCURSAL</v>
      </c>
    </row>
    <row r="1779" spans="1:20" ht="15.75" hidden="1" thickBot="1" x14ac:dyDescent="0.3">
      <c r="A1779" s="33" t="s">
        <v>8271</v>
      </c>
      <c r="B1779" s="38" t="s">
        <v>10331</v>
      </c>
      <c r="C1779" s="2" t="s">
        <v>1</v>
      </c>
      <c r="D1779" s="2" t="s">
        <v>0</v>
      </c>
      <c r="E1779" s="2" t="s">
        <v>9791</v>
      </c>
      <c r="F1779" s="2" t="s">
        <v>9792</v>
      </c>
      <c r="G1779" s="32">
        <v>2926</v>
      </c>
      <c r="H1779" s="36">
        <v>2926</v>
      </c>
      <c r="I1779" s="37"/>
      <c r="J1779" s="31" t="s">
        <v>10060</v>
      </c>
      <c r="K1779" s="2">
        <v>0</v>
      </c>
      <c r="L1779" s="2">
        <v>0</v>
      </c>
      <c r="M1779" s="31">
        <v>7.08</v>
      </c>
      <c r="N1779" s="2">
        <v>0.9204</v>
      </c>
      <c r="O1779" s="2">
        <v>0</v>
      </c>
      <c r="P1779" s="2">
        <v>0</v>
      </c>
      <c r="Q1779" s="31">
        <v>8.0004000000000008</v>
      </c>
      <c r="R1779" s="2" t="s">
        <v>10061</v>
      </c>
      <c r="S1779" s="2" t="s">
        <v>1</v>
      </c>
      <c r="T1779" t="str">
        <f>IF(Tabla2[[#This Row],[SERIE ]]="22SD004C","BODEGA",IF(Tabla2[[#This Row],[SERIE ]]="21DS000T","CASA MATRIZ","SUCURSAL"))</f>
        <v>SUCURSAL</v>
      </c>
    </row>
    <row r="1780" spans="1:20" ht="15.75" hidden="1" thickBot="1" x14ac:dyDescent="0.3">
      <c r="A1780" s="33" t="s">
        <v>8271</v>
      </c>
      <c r="B1780" s="38" t="s">
        <v>10331</v>
      </c>
      <c r="C1780" s="2" t="s">
        <v>1</v>
      </c>
      <c r="D1780" s="2" t="s">
        <v>0</v>
      </c>
      <c r="E1780" s="2" t="s">
        <v>9791</v>
      </c>
      <c r="F1780" s="2" t="s">
        <v>9792</v>
      </c>
      <c r="G1780" s="32">
        <v>2925</v>
      </c>
      <c r="H1780" s="36">
        <v>2925</v>
      </c>
      <c r="I1780" s="37" t="s">
        <v>46</v>
      </c>
      <c r="J1780" s="31" t="s">
        <v>6010</v>
      </c>
      <c r="K1780" s="2">
        <v>0</v>
      </c>
      <c r="L1780" s="2">
        <v>0</v>
      </c>
      <c r="M1780" s="31">
        <v>232</v>
      </c>
      <c r="N1780" s="2">
        <v>30.16</v>
      </c>
      <c r="O1780" s="2">
        <v>0</v>
      </c>
      <c r="P1780" s="2">
        <v>0</v>
      </c>
      <c r="Q1780" s="31">
        <v>262.16000000000003</v>
      </c>
      <c r="S1780" s="2" t="s">
        <v>1</v>
      </c>
      <c r="T1780" t="str">
        <f>IF(Tabla2[[#This Row],[SERIE ]]="22SD004C","BODEGA",IF(Tabla2[[#This Row],[SERIE ]]="21DS000T","CASA MATRIZ","SUCURSAL"))</f>
        <v>SUCURSAL</v>
      </c>
    </row>
    <row r="1781" spans="1:20" ht="15.75" hidden="1" thickBot="1" x14ac:dyDescent="0.3">
      <c r="A1781" s="33" t="s">
        <v>8271</v>
      </c>
      <c r="B1781" s="38" t="s">
        <v>10330</v>
      </c>
      <c r="C1781" s="2" t="s">
        <v>1</v>
      </c>
      <c r="D1781" s="2" t="s">
        <v>0</v>
      </c>
      <c r="E1781" s="2" t="s">
        <v>9791</v>
      </c>
      <c r="F1781" s="2" t="s">
        <v>9792</v>
      </c>
      <c r="G1781" s="32">
        <v>2924</v>
      </c>
      <c r="H1781" s="36">
        <v>2924</v>
      </c>
      <c r="I1781" s="37" t="s">
        <v>46</v>
      </c>
      <c r="J1781" s="31" t="s">
        <v>6010</v>
      </c>
      <c r="K1781" s="2">
        <v>0</v>
      </c>
      <c r="L1781" s="2">
        <v>0</v>
      </c>
      <c r="M1781" s="31">
        <v>118</v>
      </c>
      <c r="N1781" s="2">
        <v>15.34</v>
      </c>
      <c r="O1781" s="2">
        <v>0</v>
      </c>
      <c r="P1781" s="2">
        <v>0</v>
      </c>
      <c r="Q1781" s="31">
        <v>133.34</v>
      </c>
      <c r="S1781" s="2" t="s">
        <v>1</v>
      </c>
      <c r="T1781" t="str">
        <f>IF(Tabla2[[#This Row],[SERIE ]]="22SD004C","BODEGA",IF(Tabla2[[#This Row],[SERIE ]]="21DS000T","CASA MATRIZ","SUCURSAL"))</f>
        <v>SUCURSAL</v>
      </c>
    </row>
    <row r="1782" spans="1:20" ht="15.75" hidden="1" thickBot="1" x14ac:dyDescent="0.3">
      <c r="A1782" s="33" t="s">
        <v>8271</v>
      </c>
      <c r="B1782" s="38" t="s">
        <v>10330</v>
      </c>
      <c r="C1782" s="2" t="s">
        <v>1</v>
      </c>
      <c r="D1782" s="2" t="s">
        <v>0</v>
      </c>
      <c r="E1782" s="2" t="s">
        <v>9791</v>
      </c>
      <c r="F1782" s="2" t="s">
        <v>9792</v>
      </c>
      <c r="G1782" s="32">
        <v>2923</v>
      </c>
      <c r="H1782" s="36">
        <v>2923</v>
      </c>
      <c r="I1782" s="37" t="s">
        <v>46</v>
      </c>
      <c r="J1782" s="31" t="s">
        <v>6010</v>
      </c>
      <c r="K1782" s="2">
        <v>0</v>
      </c>
      <c r="L1782" s="2">
        <v>0</v>
      </c>
      <c r="M1782" s="31">
        <v>40</v>
      </c>
      <c r="N1782" s="2">
        <v>5.2</v>
      </c>
      <c r="O1782" s="2">
        <v>0</v>
      </c>
      <c r="P1782" s="2">
        <v>0</v>
      </c>
      <c r="Q1782" s="31">
        <v>45.2</v>
      </c>
      <c r="S1782" s="2" t="s">
        <v>1</v>
      </c>
      <c r="T1782" t="str">
        <f>IF(Tabla2[[#This Row],[SERIE ]]="22SD004C","BODEGA",IF(Tabla2[[#This Row],[SERIE ]]="21DS000T","CASA MATRIZ","SUCURSAL"))</f>
        <v>SUCURSAL</v>
      </c>
    </row>
    <row r="1783" spans="1:20" ht="15.75" hidden="1" thickBot="1" x14ac:dyDescent="0.3">
      <c r="A1783" s="33" t="s">
        <v>8271</v>
      </c>
      <c r="B1783" s="38" t="s">
        <v>10330</v>
      </c>
      <c r="C1783" s="2" t="s">
        <v>1</v>
      </c>
      <c r="D1783" s="2" t="s">
        <v>0</v>
      </c>
      <c r="E1783" s="2" t="s">
        <v>9791</v>
      </c>
      <c r="F1783" s="2" t="s">
        <v>9792</v>
      </c>
      <c r="G1783" s="32">
        <v>2922</v>
      </c>
      <c r="H1783" s="36">
        <v>2922</v>
      </c>
      <c r="I1783" s="37" t="s">
        <v>7473</v>
      </c>
      <c r="J1783" s="31" t="s">
        <v>7472</v>
      </c>
      <c r="K1783" s="2">
        <v>0</v>
      </c>
      <c r="L1783" s="2">
        <v>0</v>
      </c>
      <c r="M1783" s="31">
        <v>0</v>
      </c>
      <c r="N1783" s="2">
        <v>0</v>
      </c>
      <c r="O1783" s="2">
        <v>0</v>
      </c>
      <c r="P1783" s="2">
        <v>0</v>
      </c>
      <c r="Q1783" s="31">
        <v>0</v>
      </c>
      <c r="S1783" s="2" t="s">
        <v>1</v>
      </c>
      <c r="T1783" t="str">
        <f>IF(Tabla2[[#This Row],[SERIE ]]="22SD004C","BODEGA",IF(Tabla2[[#This Row],[SERIE ]]="21DS000T","CASA MATRIZ","SUCURSAL"))</f>
        <v>SUCURSAL</v>
      </c>
    </row>
    <row r="1784" spans="1:20" ht="15.75" hidden="1" thickBot="1" x14ac:dyDescent="0.3">
      <c r="A1784" s="33" t="s">
        <v>8271</v>
      </c>
      <c r="B1784" s="38" t="s">
        <v>10330</v>
      </c>
      <c r="C1784" s="2" t="s">
        <v>1</v>
      </c>
      <c r="D1784" s="2" t="s">
        <v>0</v>
      </c>
      <c r="E1784" s="2" t="s">
        <v>9791</v>
      </c>
      <c r="F1784" s="2" t="s">
        <v>9792</v>
      </c>
      <c r="G1784" s="32">
        <v>2921</v>
      </c>
      <c r="H1784" s="36">
        <v>2921</v>
      </c>
      <c r="I1784" s="37" t="s">
        <v>1638</v>
      </c>
      <c r="J1784" s="31" t="s">
        <v>1639</v>
      </c>
      <c r="K1784" s="2">
        <v>0</v>
      </c>
      <c r="L1784" s="2">
        <v>0</v>
      </c>
      <c r="M1784" s="31">
        <v>45</v>
      </c>
      <c r="N1784" s="2">
        <v>5.8500000000000005</v>
      </c>
      <c r="O1784" s="2">
        <v>0</v>
      </c>
      <c r="P1784" s="2">
        <v>0</v>
      </c>
      <c r="Q1784" s="31">
        <v>50.85</v>
      </c>
      <c r="S1784" s="2" t="s">
        <v>1</v>
      </c>
      <c r="T1784" t="str">
        <f>IF(Tabla2[[#This Row],[SERIE ]]="22SD004C","BODEGA",IF(Tabla2[[#This Row],[SERIE ]]="21DS000T","CASA MATRIZ","SUCURSAL"))</f>
        <v>SUCURSAL</v>
      </c>
    </row>
    <row r="1785" spans="1:20" ht="15.75" hidden="1" thickBot="1" x14ac:dyDescent="0.3">
      <c r="A1785" s="33" t="s">
        <v>8271</v>
      </c>
      <c r="B1785" s="38" t="s">
        <v>10330</v>
      </c>
      <c r="C1785" s="2" t="s">
        <v>1</v>
      </c>
      <c r="D1785" s="2" t="s">
        <v>0</v>
      </c>
      <c r="E1785" s="2" t="s">
        <v>9791</v>
      </c>
      <c r="F1785" s="2" t="s">
        <v>9792</v>
      </c>
      <c r="G1785" s="32">
        <v>2920</v>
      </c>
      <c r="H1785" s="36">
        <v>2920</v>
      </c>
      <c r="I1785" s="37"/>
      <c r="J1785" s="31" t="s">
        <v>10374</v>
      </c>
      <c r="K1785" s="2">
        <v>0</v>
      </c>
      <c r="L1785" s="2">
        <v>0</v>
      </c>
      <c r="M1785" s="31">
        <v>35.130000000000003</v>
      </c>
      <c r="N1785" s="2">
        <v>4.5669000000000004</v>
      </c>
      <c r="O1785" s="2">
        <v>0</v>
      </c>
      <c r="P1785" s="2">
        <v>0</v>
      </c>
      <c r="Q1785" s="31">
        <v>39.696899999999999</v>
      </c>
      <c r="R1785" s="2" t="s">
        <v>10373</v>
      </c>
      <c r="S1785" s="2" t="s">
        <v>1</v>
      </c>
      <c r="T1785" t="str">
        <f>IF(Tabla2[[#This Row],[SERIE ]]="22SD004C","BODEGA",IF(Tabla2[[#This Row],[SERIE ]]="21DS000T","CASA MATRIZ","SUCURSAL"))</f>
        <v>SUCURSAL</v>
      </c>
    </row>
    <row r="1786" spans="1:20" ht="15.75" hidden="1" thickBot="1" x14ac:dyDescent="0.3">
      <c r="A1786" s="33" t="s">
        <v>8271</v>
      </c>
      <c r="B1786" s="38" t="s">
        <v>10330</v>
      </c>
      <c r="C1786" s="2" t="s">
        <v>1</v>
      </c>
      <c r="D1786" s="2" t="s">
        <v>0</v>
      </c>
      <c r="E1786" s="2" t="s">
        <v>9791</v>
      </c>
      <c r="F1786" s="2" t="s">
        <v>9792</v>
      </c>
      <c r="G1786" s="32">
        <v>2919</v>
      </c>
      <c r="H1786" s="36">
        <v>2919</v>
      </c>
      <c r="I1786" s="37"/>
      <c r="J1786" s="31" t="s">
        <v>10228</v>
      </c>
      <c r="K1786" s="2">
        <v>0</v>
      </c>
      <c r="L1786" s="2">
        <v>0</v>
      </c>
      <c r="M1786" s="31">
        <v>101.77</v>
      </c>
      <c r="N1786" s="2">
        <v>13.2301</v>
      </c>
      <c r="O1786" s="2">
        <v>0</v>
      </c>
      <c r="P1786" s="2">
        <v>0</v>
      </c>
      <c r="Q1786" s="31">
        <v>115.0001</v>
      </c>
      <c r="R1786" s="2" t="s">
        <v>10217</v>
      </c>
      <c r="S1786" s="2" t="s">
        <v>1</v>
      </c>
      <c r="T1786" t="str">
        <f>IF(Tabla2[[#This Row],[SERIE ]]="22SD004C","BODEGA",IF(Tabla2[[#This Row],[SERIE ]]="21DS000T","CASA MATRIZ","SUCURSAL"))</f>
        <v>SUCURSAL</v>
      </c>
    </row>
    <row r="1787" spans="1:20" ht="15.75" hidden="1" thickBot="1" x14ac:dyDescent="0.3">
      <c r="A1787" s="33" t="s">
        <v>8271</v>
      </c>
      <c r="B1787" s="38" t="s">
        <v>10330</v>
      </c>
      <c r="C1787" s="2" t="s">
        <v>1</v>
      </c>
      <c r="D1787" s="2" t="s">
        <v>0</v>
      </c>
      <c r="E1787" s="2" t="s">
        <v>9791</v>
      </c>
      <c r="F1787" s="2" t="s">
        <v>9792</v>
      </c>
      <c r="G1787" s="32">
        <v>2918</v>
      </c>
      <c r="H1787" s="36">
        <v>2918</v>
      </c>
      <c r="I1787" s="37" t="s">
        <v>6816</v>
      </c>
      <c r="J1787" s="31" t="s">
        <v>6817</v>
      </c>
      <c r="K1787" s="2">
        <v>0</v>
      </c>
      <c r="L1787" s="2">
        <v>0</v>
      </c>
      <c r="M1787" s="31">
        <v>12.83</v>
      </c>
      <c r="N1787" s="2">
        <v>1.6679000000000002</v>
      </c>
      <c r="O1787" s="2">
        <v>0</v>
      </c>
      <c r="P1787" s="2">
        <v>0</v>
      </c>
      <c r="Q1787" s="31">
        <v>14.4979</v>
      </c>
      <c r="S1787" s="2" t="s">
        <v>1</v>
      </c>
      <c r="T1787" t="str">
        <f>IF(Tabla2[[#This Row],[SERIE ]]="22SD004C","BODEGA",IF(Tabla2[[#This Row],[SERIE ]]="21DS000T","CASA MATRIZ","SUCURSAL"))</f>
        <v>SUCURSAL</v>
      </c>
    </row>
    <row r="1788" spans="1:20" ht="15.75" hidden="1" thickBot="1" x14ac:dyDescent="0.3">
      <c r="A1788" s="33" t="s">
        <v>8271</v>
      </c>
      <c r="B1788" s="38" t="s">
        <v>10329</v>
      </c>
      <c r="C1788" s="2" t="s">
        <v>1</v>
      </c>
      <c r="D1788" s="2" t="s">
        <v>0</v>
      </c>
      <c r="E1788" s="2" t="s">
        <v>9791</v>
      </c>
      <c r="F1788" s="2" t="s">
        <v>9792</v>
      </c>
      <c r="G1788" s="32">
        <v>2917</v>
      </c>
      <c r="H1788" s="36">
        <v>2917</v>
      </c>
      <c r="I1788" s="37" t="s">
        <v>10271</v>
      </c>
      <c r="J1788" s="31" t="s">
        <v>10272</v>
      </c>
      <c r="K1788" s="2">
        <v>0</v>
      </c>
      <c r="L1788" s="2">
        <v>0</v>
      </c>
      <c r="M1788" s="31">
        <v>46.02</v>
      </c>
      <c r="N1788" s="2">
        <v>5.9826000000000006</v>
      </c>
      <c r="O1788" s="2">
        <v>0</v>
      </c>
      <c r="P1788" s="2">
        <v>0</v>
      </c>
      <c r="Q1788" s="31">
        <v>52.002600000000001</v>
      </c>
      <c r="S1788" s="2" t="s">
        <v>1</v>
      </c>
      <c r="T1788" t="str">
        <f>IF(Tabla2[[#This Row],[SERIE ]]="22SD004C","BODEGA",IF(Tabla2[[#This Row],[SERIE ]]="21DS000T","CASA MATRIZ","SUCURSAL"))</f>
        <v>SUCURSAL</v>
      </c>
    </row>
    <row r="1789" spans="1:20" ht="15.75" hidden="1" thickBot="1" x14ac:dyDescent="0.3">
      <c r="A1789" s="33" t="s">
        <v>8271</v>
      </c>
      <c r="B1789" s="38" t="s">
        <v>10329</v>
      </c>
      <c r="C1789" s="2" t="s">
        <v>1</v>
      </c>
      <c r="D1789" s="2" t="s">
        <v>0</v>
      </c>
      <c r="E1789" s="2" t="s">
        <v>9791</v>
      </c>
      <c r="F1789" s="2" t="s">
        <v>9792</v>
      </c>
      <c r="G1789" s="32">
        <v>2916</v>
      </c>
      <c r="H1789" s="36">
        <v>2916</v>
      </c>
      <c r="I1789" s="37"/>
      <c r="J1789" s="31" t="s">
        <v>10276</v>
      </c>
      <c r="K1789" s="2">
        <v>0</v>
      </c>
      <c r="L1789" s="2">
        <v>0</v>
      </c>
      <c r="M1789" s="31">
        <v>64</v>
      </c>
      <c r="N1789" s="2">
        <v>8.32</v>
      </c>
      <c r="O1789" s="2">
        <v>0</v>
      </c>
      <c r="P1789" s="2">
        <v>0</v>
      </c>
      <c r="Q1789" s="31">
        <v>72.319999999999993</v>
      </c>
      <c r="R1789" s="2" t="s">
        <v>10275</v>
      </c>
      <c r="S1789" s="2" t="s">
        <v>1</v>
      </c>
      <c r="T1789" t="str">
        <f>IF(Tabla2[[#This Row],[SERIE ]]="22SD004C","BODEGA",IF(Tabla2[[#This Row],[SERIE ]]="21DS000T","CASA MATRIZ","SUCURSAL"))</f>
        <v>SUCURSAL</v>
      </c>
    </row>
    <row r="1790" spans="1:20" ht="15.75" hidden="1" thickBot="1" x14ac:dyDescent="0.3">
      <c r="A1790" s="33" t="s">
        <v>8271</v>
      </c>
      <c r="B1790" s="38" t="s">
        <v>10329</v>
      </c>
      <c r="C1790" s="2" t="s">
        <v>1</v>
      </c>
      <c r="D1790" s="2" t="s">
        <v>0</v>
      </c>
      <c r="E1790" s="2" t="s">
        <v>9791</v>
      </c>
      <c r="F1790" s="2" t="s">
        <v>9792</v>
      </c>
      <c r="G1790" s="32">
        <v>2915</v>
      </c>
      <c r="H1790" s="36">
        <v>2915</v>
      </c>
      <c r="I1790" s="37" t="s">
        <v>10205</v>
      </c>
      <c r="J1790" s="31" t="s">
        <v>10206</v>
      </c>
      <c r="K1790" s="2">
        <v>0</v>
      </c>
      <c r="L1790" s="2">
        <v>0</v>
      </c>
      <c r="M1790" s="31">
        <v>90</v>
      </c>
      <c r="N1790" s="2">
        <v>11.700000000000001</v>
      </c>
      <c r="O1790" s="2">
        <v>0</v>
      </c>
      <c r="P1790" s="2">
        <v>0</v>
      </c>
      <c r="Q1790" s="31">
        <v>101.7</v>
      </c>
      <c r="S1790" s="2" t="s">
        <v>1</v>
      </c>
      <c r="T1790" t="str">
        <f>IF(Tabla2[[#This Row],[SERIE ]]="22SD004C","BODEGA",IF(Tabla2[[#This Row],[SERIE ]]="21DS000T","CASA MATRIZ","SUCURSAL"))</f>
        <v>SUCURSAL</v>
      </c>
    </row>
    <row r="1791" spans="1:20" ht="15.75" hidden="1" thickBot="1" x14ac:dyDescent="0.3">
      <c r="A1791" s="33" t="s">
        <v>8271</v>
      </c>
      <c r="B1791" s="38" t="s">
        <v>10329</v>
      </c>
      <c r="C1791" s="2" t="s">
        <v>1</v>
      </c>
      <c r="D1791" s="2" t="s">
        <v>0</v>
      </c>
      <c r="E1791" s="2" t="s">
        <v>9791</v>
      </c>
      <c r="F1791" s="2" t="s">
        <v>9792</v>
      </c>
      <c r="G1791" s="32">
        <v>2914</v>
      </c>
      <c r="H1791" s="36">
        <v>2914</v>
      </c>
      <c r="I1791" s="37" t="s">
        <v>9868</v>
      </c>
      <c r="J1791" s="31" t="s">
        <v>9826</v>
      </c>
      <c r="K1791" s="2">
        <v>0</v>
      </c>
      <c r="L1791" s="2">
        <v>0</v>
      </c>
      <c r="M1791" s="31">
        <v>32.74</v>
      </c>
      <c r="N1791" s="2">
        <v>4.2562000000000006</v>
      </c>
      <c r="O1791" s="2">
        <v>0</v>
      </c>
      <c r="P1791" s="2">
        <v>0</v>
      </c>
      <c r="Q1791" s="31">
        <v>36.996200000000002</v>
      </c>
      <c r="S1791" s="2" t="s">
        <v>1</v>
      </c>
      <c r="T1791" t="str">
        <f>IF(Tabla2[[#This Row],[SERIE ]]="22SD004C","BODEGA",IF(Tabla2[[#This Row],[SERIE ]]="21DS000T","CASA MATRIZ","SUCURSAL"))</f>
        <v>SUCURSAL</v>
      </c>
    </row>
    <row r="1792" spans="1:20" ht="15.75" hidden="1" thickBot="1" x14ac:dyDescent="0.3">
      <c r="A1792" s="33" t="s">
        <v>8271</v>
      </c>
      <c r="B1792" s="38" t="s">
        <v>10329</v>
      </c>
      <c r="C1792" s="2" t="s">
        <v>1</v>
      </c>
      <c r="D1792" s="2" t="s">
        <v>0</v>
      </c>
      <c r="E1792" s="2" t="s">
        <v>9791</v>
      </c>
      <c r="F1792" s="2" t="s">
        <v>9792</v>
      </c>
      <c r="G1792" s="32">
        <v>2913</v>
      </c>
      <c r="H1792" s="36">
        <v>2913</v>
      </c>
      <c r="I1792" s="37" t="s">
        <v>9868</v>
      </c>
      <c r="J1792" s="31" t="s">
        <v>9826</v>
      </c>
      <c r="K1792" s="2">
        <v>0</v>
      </c>
      <c r="L1792" s="2">
        <v>0</v>
      </c>
      <c r="M1792" s="31">
        <v>125.13</v>
      </c>
      <c r="N1792" s="2">
        <v>16.2669</v>
      </c>
      <c r="O1792" s="2">
        <v>0</v>
      </c>
      <c r="P1792" s="2">
        <v>0</v>
      </c>
      <c r="Q1792" s="31">
        <v>141.39689999999999</v>
      </c>
      <c r="S1792" s="2" t="s">
        <v>1</v>
      </c>
      <c r="T1792" t="str">
        <f>IF(Tabla2[[#This Row],[SERIE ]]="22SD004C","BODEGA",IF(Tabla2[[#This Row],[SERIE ]]="21DS000T","CASA MATRIZ","SUCURSAL"))</f>
        <v>SUCURSAL</v>
      </c>
    </row>
    <row r="1793" spans="1:20" ht="15.75" hidden="1" thickBot="1" x14ac:dyDescent="0.3">
      <c r="A1793" s="33" t="s">
        <v>8271</v>
      </c>
      <c r="B1793" s="38" t="s">
        <v>10329</v>
      </c>
      <c r="C1793" s="2" t="s">
        <v>1</v>
      </c>
      <c r="D1793" s="2" t="s">
        <v>0</v>
      </c>
      <c r="E1793" s="2" t="s">
        <v>9791</v>
      </c>
      <c r="F1793" s="2" t="s">
        <v>9792</v>
      </c>
      <c r="G1793" s="32">
        <v>2912</v>
      </c>
      <c r="H1793" s="36">
        <v>2912</v>
      </c>
      <c r="I1793" s="37" t="s">
        <v>9814</v>
      </c>
      <c r="J1793" s="31" t="s">
        <v>9815</v>
      </c>
      <c r="K1793" s="2">
        <v>0</v>
      </c>
      <c r="L1793" s="2">
        <v>0</v>
      </c>
      <c r="M1793" s="31">
        <v>13.27</v>
      </c>
      <c r="N1793" s="2">
        <v>1.7251000000000001</v>
      </c>
      <c r="O1793" s="2">
        <v>0</v>
      </c>
      <c r="P1793" s="2">
        <v>0</v>
      </c>
      <c r="Q1793" s="31">
        <v>14.995099999999999</v>
      </c>
      <c r="S1793" s="2" t="s">
        <v>1</v>
      </c>
      <c r="T1793" t="str">
        <f>IF(Tabla2[[#This Row],[SERIE ]]="22SD004C","BODEGA",IF(Tabla2[[#This Row],[SERIE ]]="21DS000T","CASA MATRIZ","SUCURSAL"))</f>
        <v>SUCURSAL</v>
      </c>
    </row>
    <row r="1794" spans="1:20" ht="15.75" hidden="1" thickBot="1" x14ac:dyDescent="0.3">
      <c r="A1794" s="33" t="s">
        <v>8271</v>
      </c>
      <c r="B1794" s="38" t="s">
        <v>10328</v>
      </c>
      <c r="C1794" s="2" t="s">
        <v>1</v>
      </c>
      <c r="D1794" s="2" t="s">
        <v>0</v>
      </c>
      <c r="E1794" s="2" t="s">
        <v>9791</v>
      </c>
      <c r="F1794" s="2" t="s">
        <v>9792</v>
      </c>
      <c r="G1794" s="32">
        <v>2911</v>
      </c>
      <c r="H1794" s="36">
        <v>2911</v>
      </c>
      <c r="I1794" s="37" t="s">
        <v>9814</v>
      </c>
      <c r="J1794" s="31" t="s">
        <v>9815</v>
      </c>
      <c r="K1794" s="2">
        <v>0</v>
      </c>
      <c r="L1794" s="2">
        <v>0</v>
      </c>
      <c r="M1794" s="31">
        <v>45</v>
      </c>
      <c r="N1794" s="2">
        <v>5.8500000000000005</v>
      </c>
      <c r="O1794" s="2">
        <v>0</v>
      </c>
      <c r="P1794" s="2">
        <v>0</v>
      </c>
      <c r="Q1794" s="31">
        <v>50.85</v>
      </c>
      <c r="S1794" s="2" t="s">
        <v>1</v>
      </c>
      <c r="T1794" t="str">
        <f>IF(Tabla2[[#This Row],[SERIE ]]="22SD004C","BODEGA",IF(Tabla2[[#This Row],[SERIE ]]="21DS000T","CASA MATRIZ","SUCURSAL"))</f>
        <v>SUCURSAL</v>
      </c>
    </row>
    <row r="1795" spans="1:20" ht="15.75" hidden="1" thickBot="1" x14ac:dyDescent="0.3">
      <c r="A1795" s="33" t="s">
        <v>8271</v>
      </c>
      <c r="B1795" s="38" t="s">
        <v>10328</v>
      </c>
      <c r="C1795" s="2" t="s">
        <v>1</v>
      </c>
      <c r="D1795" s="2" t="s">
        <v>0</v>
      </c>
      <c r="E1795" s="2" t="s">
        <v>9791</v>
      </c>
      <c r="F1795" s="2" t="s">
        <v>9792</v>
      </c>
      <c r="G1795" s="32">
        <v>2910</v>
      </c>
      <c r="H1795" s="36">
        <v>2910</v>
      </c>
      <c r="I1795" s="37" t="s">
        <v>10099</v>
      </c>
      <c r="J1795" s="31" t="s">
        <v>10100</v>
      </c>
      <c r="K1795" s="2">
        <v>0</v>
      </c>
      <c r="L1795" s="2">
        <v>0</v>
      </c>
      <c r="M1795" s="31">
        <v>51.02</v>
      </c>
      <c r="N1795" s="2">
        <v>6.6326000000000009</v>
      </c>
      <c r="O1795" s="2">
        <v>0</v>
      </c>
      <c r="P1795" s="2">
        <v>0</v>
      </c>
      <c r="Q1795" s="31">
        <v>57.652600000000007</v>
      </c>
      <c r="S1795" s="2" t="s">
        <v>1</v>
      </c>
      <c r="T1795" t="str">
        <f>IF(Tabla2[[#This Row],[SERIE ]]="22SD004C","BODEGA",IF(Tabla2[[#This Row],[SERIE ]]="21DS000T","CASA MATRIZ","SUCURSAL"))</f>
        <v>SUCURSAL</v>
      </c>
    </row>
    <row r="1796" spans="1:20" ht="15.75" hidden="1" thickBot="1" x14ac:dyDescent="0.3">
      <c r="A1796" s="33" t="s">
        <v>8271</v>
      </c>
      <c r="B1796" s="38" t="s">
        <v>10328</v>
      </c>
      <c r="C1796" s="2" t="s">
        <v>1</v>
      </c>
      <c r="D1796" s="2" t="s">
        <v>0</v>
      </c>
      <c r="E1796" s="2" t="s">
        <v>9791</v>
      </c>
      <c r="F1796" s="2" t="s">
        <v>9792</v>
      </c>
      <c r="G1796" s="32">
        <v>2909</v>
      </c>
      <c r="H1796" s="36">
        <v>2909</v>
      </c>
      <c r="I1796" s="37" t="s">
        <v>42</v>
      </c>
      <c r="J1796" s="31" t="s">
        <v>3310</v>
      </c>
      <c r="K1796" s="2">
        <v>0</v>
      </c>
      <c r="L1796" s="2">
        <v>0</v>
      </c>
      <c r="M1796" s="31">
        <v>15</v>
      </c>
      <c r="N1796" s="2">
        <v>1.9500000000000002</v>
      </c>
      <c r="O1796" s="2">
        <v>0</v>
      </c>
      <c r="P1796" s="2">
        <v>0</v>
      </c>
      <c r="Q1796" s="31">
        <v>16.95</v>
      </c>
      <c r="S1796" s="2" t="s">
        <v>1</v>
      </c>
      <c r="T1796" t="str">
        <f>IF(Tabla2[[#This Row],[SERIE ]]="22SD004C","BODEGA",IF(Tabla2[[#This Row],[SERIE ]]="21DS000T","CASA MATRIZ","SUCURSAL"))</f>
        <v>SUCURSAL</v>
      </c>
    </row>
    <row r="1797" spans="1:20" ht="15.75" hidden="1" thickBot="1" x14ac:dyDescent="0.3">
      <c r="A1797" s="33" t="s">
        <v>8271</v>
      </c>
      <c r="B1797" s="38" t="s">
        <v>10328</v>
      </c>
      <c r="C1797" s="2" t="s">
        <v>1</v>
      </c>
      <c r="D1797" s="2" t="s">
        <v>0</v>
      </c>
      <c r="E1797" s="2" t="s">
        <v>9791</v>
      </c>
      <c r="F1797" s="2" t="s">
        <v>9792</v>
      </c>
      <c r="G1797" s="32">
        <v>2908</v>
      </c>
      <c r="H1797" s="36">
        <v>2908</v>
      </c>
      <c r="I1797" s="37"/>
      <c r="J1797" s="31" t="s">
        <v>10108</v>
      </c>
      <c r="K1797" s="2">
        <v>0</v>
      </c>
      <c r="L1797" s="2">
        <v>0</v>
      </c>
      <c r="M1797" s="31">
        <v>90</v>
      </c>
      <c r="N1797" s="2">
        <v>11.700000000000001</v>
      </c>
      <c r="O1797" s="2">
        <v>0</v>
      </c>
      <c r="P1797" s="2">
        <v>0</v>
      </c>
      <c r="Q1797" s="31">
        <v>101.7</v>
      </c>
      <c r="R1797" s="2" t="s">
        <v>10107</v>
      </c>
      <c r="S1797" s="2" t="s">
        <v>1</v>
      </c>
      <c r="T1797" t="str">
        <f>IF(Tabla2[[#This Row],[SERIE ]]="22SD004C","BODEGA",IF(Tabla2[[#This Row],[SERIE ]]="21DS000T","CASA MATRIZ","SUCURSAL"))</f>
        <v>SUCURSAL</v>
      </c>
    </row>
    <row r="1798" spans="1:20" ht="15.75" hidden="1" thickBot="1" x14ac:dyDescent="0.3">
      <c r="A1798" s="33" t="s">
        <v>8271</v>
      </c>
      <c r="B1798" s="38" t="s">
        <v>10328</v>
      </c>
      <c r="C1798" s="2" t="s">
        <v>1</v>
      </c>
      <c r="D1798" s="2" t="s">
        <v>0</v>
      </c>
      <c r="E1798" s="2" t="s">
        <v>9791</v>
      </c>
      <c r="F1798" s="2" t="s">
        <v>9792</v>
      </c>
      <c r="G1798" s="32">
        <v>2907</v>
      </c>
      <c r="H1798" s="36">
        <v>2907</v>
      </c>
      <c r="I1798" s="37" t="s">
        <v>10371</v>
      </c>
      <c r="J1798" s="31" t="s">
        <v>10372</v>
      </c>
      <c r="K1798" s="2">
        <v>0</v>
      </c>
      <c r="L1798" s="2">
        <v>0</v>
      </c>
      <c r="M1798" s="31">
        <v>53.1</v>
      </c>
      <c r="N1798" s="2">
        <v>6.9030000000000005</v>
      </c>
      <c r="O1798" s="2">
        <v>0</v>
      </c>
      <c r="P1798" s="2">
        <v>0</v>
      </c>
      <c r="Q1798" s="31">
        <v>60.003</v>
      </c>
      <c r="S1798" s="2" t="s">
        <v>1</v>
      </c>
      <c r="T1798" t="str">
        <f>IF(Tabla2[[#This Row],[SERIE ]]="22SD004C","BODEGA",IF(Tabla2[[#This Row],[SERIE ]]="21DS000T","CASA MATRIZ","SUCURSAL"))</f>
        <v>SUCURSAL</v>
      </c>
    </row>
    <row r="1799" spans="1:20" ht="15.75" hidden="1" thickBot="1" x14ac:dyDescent="0.3">
      <c r="A1799" s="33" t="s">
        <v>8271</v>
      </c>
      <c r="B1799" s="38" t="s">
        <v>10328</v>
      </c>
      <c r="C1799" s="2" t="s">
        <v>1</v>
      </c>
      <c r="D1799" s="2" t="s">
        <v>0</v>
      </c>
      <c r="E1799" s="2" t="s">
        <v>9791</v>
      </c>
      <c r="F1799" s="2" t="s">
        <v>9792</v>
      </c>
      <c r="G1799" s="32">
        <v>2906</v>
      </c>
      <c r="H1799" s="36">
        <v>2906</v>
      </c>
      <c r="I1799" s="37" t="s">
        <v>9868</v>
      </c>
      <c r="J1799" s="31" t="s">
        <v>9826</v>
      </c>
      <c r="K1799" s="2">
        <v>0</v>
      </c>
      <c r="L1799" s="2">
        <v>0</v>
      </c>
      <c r="M1799" s="31">
        <v>95.4</v>
      </c>
      <c r="N1799" s="2">
        <v>12.402000000000001</v>
      </c>
      <c r="O1799" s="2">
        <v>0</v>
      </c>
      <c r="P1799" s="2">
        <v>0</v>
      </c>
      <c r="Q1799" s="31">
        <v>107.80200000000001</v>
      </c>
      <c r="S1799" s="2" t="s">
        <v>1</v>
      </c>
      <c r="T1799" t="str">
        <f>IF(Tabla2[[#This Row],[SERIE ]]="22SD004C","BODEGA",IF(Tabla2[[#This Row],[SERIE ]]="21DS000T","CASA MATRIZ","SUCURSAL"))</f>
        <v>SUCURSAL</v>
      </c>
    </row>
    <row r="1800" spans="1:20" ht="15.75" hidden="1" thickBot="1" x14ac:dyDescent="0.3">
      <c r="A1800" s="33" t="s">
        <v>8271</v>
      </c>
      <c r="B1800" s="38" t="s">
        <v>10328</v>
      </c>
      <c r="C1800" s="2" t="s">
        <v>1</v>
      </c>
      <c r="D1800" s="2" t="s">
        <v>0</v>
      </c>
      <c r="E1800" s="2" t="s">
        <v>9791</v>
      </c>
      <c r="F1800" s="2" t="s">
        <v>9792</v>
      </c>
      <c r="G1800" s="32">
        <v>2905</v>
      </c>
      <c r="H1800" s="36">
        <v>2905</v>
      </c>
      <c r="I1800" s="37" t="s">
        <v>9814</v>
      </c>
      <c r="J1800" s="31" t="s">
        <v>9815</v>
      </c>
      <c r="K1800" s="2">
        <v>0</v>
      </c>
      <c r="L1800" s="2">
        <v>0</v>
      </c>
      <c r="M1800" s="31">
        <v>80</v>
      </c>
      <c r="N1800" s="2">
        <v>10.4</v>
      </c>
      <c r="O1800" s="2">
        <v>0</v>
      </c>
      <c r="P1800" s="2">
        <v>0</v>
      </c>
      <c r="Q1800" s="31">
        <v>90.4</v>
      </c>
      <c r="S1800" s="2" t="s">
        <v>1</v>
      </c>
      <c r="T1800" t="str">
        <f>IF(Tabla2[[#This Row],[SERIE ]]="22SD004C","BODEGA",IF(Tabla2[[#This Row],[SERIE ]]="21DS000T","CASA MATRIZ","SUCURSAL"))</f>
        <v>SUCURSAL</v>
      </c>
    </row>
    <row r="1801" spans="1:20" ht="15.75" hidden="1" thickBot="1" x14ac:dyDescent="0.3">
      <c r="A1801" s="33" t="s">
        <v>8271</v>
      </c>
      <c r="B1801" s="38" t="s">
        <v>10328</v>
      </c>
      <c r="C1801" s="2" t="s">
        <v>1</v>
      </c>
      <c r="D1801" s="2" t="s">
        <v>0</v>
      </c>
      <c r="E1801" s="2" t="s">
        <v>9791</v>
      </c>
      <c r="F1801" s="2" t="s">
        <v>9792</v>
      </c>
      <c r="G1801" s="32">
        <v>2904</v>
      </c>
      <c r="H1801" s="36">
        <v>2904</v>
      </c>
      <c r="I1801" s="37" t="s">
        <v>9814</v>
      </c>
      <c r="J1801" s="31" t="s">
        <v>9815</v>
      </c>
      <c r="K1801" s="2">
        <v>0</v>
      </c>
      <c r="L1801" s="2">
        <v>0</v>
      </c>
      <c r="M1801" s="31">
        <v>12</v>
      </c>
      <c r="N1801" s="2">
        <v>1.56</v>
      </c>
      <c r="O1801" s="2">
        <v>0</v>
      </c>
      <c r="P1801" s="2">
        <v>0</v>
      </c>
      <c r="Q1801" s="31">
        <v>13.56</v>
      </c>
      <c r="S1801" s="2" t="s">
        <v>1</v>
      </c>
      <c r="T1801" t="str">
        <f>IF(Tabla2[[#This Row],[SERIE ]]="22SD004C","BODEGA",IF(Tabla2[[#This Row],[SERIE ]]="21DS000T","CASA MATRIZ","SUCURSAL"))</f>
        <v>SUCURSAL</v>
      </c>
    </row>
    <row r="1802" spans="1:20" ht="15.75" hidden="1" thickBot="1" x14ac:dyDescent="0.3">
      <c r="A1802" s="33" t="s">
        <v>8271</v>
      </c>
      <c r="B1802" s="38" t="s">
        <v>10328</v>
      </c>
      <c r="C1802" s="2" t="s">
        <v>1</v>
      </c>
      <c r="D1802" s="2" t="s">
        <v>0</v>
      </c>
      <c r="E1802" s="2" t="s">
        <v>9791</v>
      </c>
      <c r="F1802" s="2" t="s">
        <v>9792</v>
      </c>
      <c r="G1802" s="32">
        <v>2903</v>
      </c>
      <c r="H1802" s="36">
        <v>2903</v>
      </c>
      <c r="I1802" s="37" t="s">
        <v>7473</v>
      </c>
      <c r="J1802" s="31" t="s">
        <v>7472</v>
      </c>
      <c r="K1802" s="2">
        <v>0</v>
      </c>
      <c r="L1802" s="2">
        <v>0</v>
      </c>
      <c r="M1802" s="31">
        <v>0</v>
      </c>
      <c r="N1802" s="2">
        <v>0</v>
      </c>
      <c r="O1802" s="2">
        <v>0</v>
      </c>
      <c r="P1802" s="2">
        <v>0</v>
      </c>
      <c r="Q1802" s="31">
        <v>0</v>
      </c>
      <c r="S1802" s="2" t="s">
        <v>1</v>
      </c>
      <c r="T1802" t="str">
        <f>IF(Tabla2[[#This Row],[SERIE ]]="22SD004C","BODEGA",IF(Tabla2[[#This Row],[SERIE ]]="21DS000T","CASA MATRIZ","SUCURSAL"))</f>
        <v>SUCURSAL</v>
      </c>
    </row>
    <row r="1803" spans="1:20" ht="15.75" hidden="1" thickBot="1" x14ac:dyDescent="0.3">
      <c r="A1803" s="33" t="s">
        <v>8271</v>
      </c>
      <c r="B1803" s="38" t="s">
        <v>10328</v>
      </c>
      <c r="C1803" s="2" t="s">
        <v>1</v>
      </c>
      <c r="D1803" s="2" t="s">
        <v>0</v>
      </c>
      <c r="E1803" s="2" t="s">
        <v>9791</v>
      </c>
      <c r="F1803" s="2" t="s">
        <v>9792</v>
      </c>
      <c r="G1803" s="32">
        <v>2902</v>
      </c>
      <c r="H1803" s="36">
        <v>2902</v>
      </c>
      <c r="I1803" s="37" t="s">
        <v>9961</v>
      </c>
      <c r="J1803" s="31" t="s">
        <v>9962</v>
      </c>
      <c r="K1803" s="2">
        <v>0</v>
      </c>
      <c r="L1803" s="2">
        <v>0</v>
      </c>
      <c r="M1803" s="31">
        <v>9</v>
      </c>
      <c r="N1803" s="2">
        <v>1.17</v>
      </c>
      <c r="O1803" s="2">
        <v>0</v>
      </c>
      <c r="P1803" s="2">
        <v>0</v>
      </c>
      <c r="Q1803" s="31">
        <v>10.17</v>
      </c>
      <c r="S1803" s="2" t="s">
        <v>1</v>
      </c>
      <c r="T1803" t="str">
        <f>IF(Tabla2[[#This Row],[SERIE ]]="22SD004C","BODEGA",IF(Tabla2[[#This Row],[SERIE ]]="21DS000T","CASA MATRIZ","SUCURSAL"))</f>
        <v>SUCURSAL</v>
      </c>
    </row>
    <row r="1804" spans="1:20" ht="15.75" hidden="1" thickBot="1" x14ac:dyDescent="0.3">
      <c r="A1804" s="33" t="s">
        <v>8271</v>
      </c>
      <c r="B1804" s="38" t="s">
        <v>10328</v>
      </c>
      <c r="C1804" s="2" t="s">
        <v>1</v>
      </c>
      <c r="D1804" s="2" t="s">
        <v>0</v>
      </c>
      <c r="E1804" s="2" t="s">
        <v>9791</v>
      </c>
      <c r="F1804" s="2" t="s">
        <v>9792</v>
      </c>
      <c r="G1804" s="32">
        <v>2901</v>
      </c>
      <c r="H1804" s="36">
        <v>2901</v>
      </c>
      <c r="I1804" s="37" t="s">
        <v>10369</v>
      </c>
      <c r="J1804" s="31" t="s">
        <v>10370</v>
      </c>
      <c r="K1804" s="2">
        <v>0</v>
      </c>
      <c r="L1804" s="2">
        <v>0</v>
      </c>
      <c r="M1804" s="31">
        <v>48.94</v>
      </c>
      <c r="N1804" s="2">
        <v>6.3621999999999996</v>
      </c>
      <c r="O1804" s="2">
        <v>0</v>
      </c>
      <c r="P1804" s="2">
        <v>0</v>
      </c>
      <c r="Q1804" s="31">
        <v>55.302199999999999</v>
      </c>
      <c r="S1804" s="2" t="s">
        <v>1</v>
      </c>
      <c r="T1804" t="str">
        <f>IF(Tabla2[[#This Row],[SERIE ]]="22SD004C","BODEGA",IF(Tabla2[[#This Row],[SERIE ]]="21DS000T","CASA MATRIZ","SUCURSAL"))</f>
        <v>SUCURSAL</v>
      </c>
    </row>
    <row r="1805" spans="1:20" ht="15.75" hidden="1" thickBot="1" x14ac:dyDescent="0.3">
      <c r="A1805" s="33" t="s">
        <v>8271</v>
      </c>
      <c r="B1805" s="38" t="s">
        <v>10328</v>
      </c>
      <c r="C1805" s="2" t="s">
        <v>1</v>
      </c>
      <c r="D1805" s="2" t="s">
        <v>0</v>
      </c>
      <c r="E1805" s="2" t="s">
        <v>9791</v>
      </c>
      <c r="F1805" s="2" t="s">
        <v>9792</v>
      </c>
      <c r="G1805" s="32">
        <v>2900</v>
      </c>
      <c r="H1805" s="36">
        <v>2900</v>
      </c>
      <c r="I1805" s="37" t="s">
        <v>9809</v>
      </c>
      <c r="J1805" s="31" t="s">
        <v>9810</v>
      </c>
      <c r="K1805" s="2">
        <v>0</v>
      </c>
      <c r="L1805" s="2">
        <v>0</v>
      </c>
      <c r="M1805" s="31">
        <v>28.54</v>
      </c>
      <c r="N1805" s="2">
        <v>3.7101999999999999</v>
      </c>
      <c r="O1805" s="2">
        <v>0</v>
      </c>
      <c r="P1805" s="2">
        <v>0</v>
      </c>
      <c r="Q1805" s="31">
        <v>32.2502</v>
      </c>
      <c r="S1805" s="2" t="s">
        <v>1</v>
      </c>
      <c r="T1805" t="str">
        <f>IF(Tabla2[[#This Row],[SERIE ]]="22SD004C","BODEGA",IF(Tabla2[[#This Row],[SERIE ]]="21DS000T","CASA MATRIZ","SUCURSAL"))</f>
        <v>SUCURSAL</v>
      </c>
    </row>
    <row r="1806" spans="1:20" ht="15.75" hidden="1" thickBot="1" x14ac:dyDescent="0.3">
      <c r="A1806" s="33" t="s">
        <v>8271</v>
      </c>
      <c r="B1806" s="38" t="s">
        <v>10328</v>
      </c>
      <c r="C1806" s="2" t="s">
        <v>1</v>
      </c>
      <c r="D1806" s="2" t="s">
        <v>0</v>
      </c>
      <c r="E1806" s="2" t="s">
        <v>9791</v>
      </c>
      <c r="F1806" s="2" t="s">
        <v>9792</v>
      </c>
      <c r="G1806" s="32">
        <v>2899</v>
      </c>
      <c r="H1806" s="36">
        <v>2899</v>
      </c>
      <c r="I1806" s="37"/>
      <c r="J1806" s="31" t="s">
        <v>10228</v>
      </c>
      <c r="K1806" s="2">
        <v>0</v>
      </c>
      <c r="L1806" s="2">
        <v>0</v>
      </c>
      <c r="M1806" s="31">
        <v>125</v>
      </c>
      <c r="N1806" s="2">
        <v>16.25</v>
      </c>
      <c r="O1806" s="2">
        <v>0</v>
      </c>
      <c r="P1806" s="2">
        <v>0</v>
      </c>
      <c r="Q1806" s="31">
        <v>141.25</v>
      </c>
      <c r="R1806" s="2" t="s">
        <v>10217</v>
      </c>
      <c r="S1806" s="2" t="s">
        <v>1</v>
      </c>
      <c r="T1806" t="str">
        <f>IF(Tabla2[[#This Row],[SERIE ]]="22SD004C","BODEGA",IF(Tabla2[[#This Row],[SERIE ]]="21DS000T","CASA MATRIZ","SUCURSAL"))</f>
        <v>SUCURSAL</v>
      </c>
    </row>
    <row r="1807" spans="1:20" ht="15.75" hidden="1" thickBot="1" x14ac:dyDescent="0.3">
      <c r="A1807" s="33" t="s">
        <v>8271</v>
      </c>
      <c r="B1807" s="38" t="s">
        <v>10328</v>
      </c>
      <c r="C1807" s="2" t="s">
        <v>1</v>
      </c>
      <c r="D1807" s="2" t="s">
        <v>0</v>
      </c>
      <c r="E1807" s="2" t="s">
        <v>9791</v>
      </c>
      <c r="F1807" s="2" t="s">
        <v>9792</v>
      </c>
      <c r="G1807" s="32">
        <v>2898</v>
      </c>
      <c r="H1807" s="36">
        <v>2898</v>
      </c>
      <c r="I1807" s="37" t="s">
        <v>7473</v>
      </c>
      <c r="J1807" s="31" t="s">
        <v>7472</v>
      </c>
      <c r="K1807" s="2">
        <v>0</v>
      </c>
      <c r="L1807" s="2">
        <v>0</v>
      </c>
      <c r="M1807" s="31">
        <v>0</v>
      </c>
      <c r="N1807" s="2">
        <v>0</v>
      </c>
      <c r="O1807" s="2">
        <v>0</v>
      </c>
      <c r="P1807" s="2">
        <v>0</v>
      </c>
      <c r="Q1807" s="31">
        <v>0</v>
      </c>
      <c r="S1807" s="2" t="s">
        <v>1</v>
      </c>
      <c r="T1807" t="str">
        <f>IF(Tabla2[[#This Row],[SERIE ]]="22SD004C","BODEGA",IF(Tabla2[[#This Row],[SERIE ]]="21DS000T","CASA MATRIZ","SUCURSAL"))</f>
        <v>SUCURSAL</v>
      </c>
    </row>
    <row r="1808" spans="1:20" ht="15.75" hidden="1" thickBot="1" x14ac:dyDescent="0.3">
      <c r="A1808" s="33" t="s">
        <v>8271</v>
      </c>
      <c r="B1808" s="38" t="s">
        <v>10328</v>
      </c>
      <c r="C1808" s="2" t="s">
        <v>1</v>
      </c>
      <c r="D1808" s="2" t="s">
        <v>0</v>
      </c>
      <c r="E1808" s="2" t="s">
        <v>9791</v>
      </c>
      <c r="F1808" s="2" t="s">
        <v>9792</v>
      </c>
      <c r="G1808" s="32">
        <v>2897</v>
      </c>
      <c r="H1808" s="36">
        <v>2897</v>
      </c>
      <c r="I1808" s="37"/>
      <c r="J1808" s="31" t="s">
        <v>10228</v>
      </c>
      <c r="K1808" s="2">
        <v>0</v>
      </c>
      <c r="L1808" s="2">
        <v>0</v>
      </c>
      <c r="M1808" s="31">
        <v>53.1</v>
      </c>
      <c r="N1808" s="2">
        <v>6.9030000000000005</v>
      </c>
      <c r="O1808" s="2">
        <v>0</v>
      </c>
      <c r="P1808" s="2">
        <v>0</v>
      </c>
      <c r="Q1808" s="31">
        <v>60.003</v>
      </c>
      <c r="R1808" s="2" t="s">
        <v>10217</v>
      </c>
      <c r="S1808" s="2" t="s">
        <v>1</v>
      </c>
      <c r="T1808" t="str">
        <f>IF(Tabla2[[#This Row],[SERIE ]]="22SD004C","BODEGA",IF(Tabla2[[#This Row],[SERIE ]]="21DS000T","CASA MATRIZ","SUCURSAL"))</f>
        <v>SUCURSAL</v>
      </c>
    </row>
    <row r="1809" spans="1:20" ht="15.75" hidden="1" thickBot="1" x14ac:dyDescent="0.3">
      <c r="A1809" s="33" t="s">
        <v>8271</v>
      </c>
      <c r="B1809" s="38" t="s">
        <v>10328</v>
      </c>
      <c r="C1809" s="2" t="s">
        <v>1</v>
      </c>
      <c r="D1809" s="2" t="s">
        <v>0</v>
      </c>
      <c r="E1809" s="2" t="s">
        <v>9791</v>
      </c>
      <c r="F1809" s="2" t="s">
        <v>9792</v>
      </c>
      <c r="G1809" s="32">
        <v>2896</v>
      </c>
      <c r="H1809" s="36">
        <v>2896</v>
      </c>
      <c r="I1809" s="37" t="s">
        <v>2058</v>
      </c>
      <c r="J1809" s="31" t="s">
        <v>2059</v>
      </c>
      <c r="K1809" s="2">
        <v>0</v>
      </c>
      <c r="L1809" s="2">
        <v>0</v>
      </c>
      <c r="M1809" s="31">
        <v>7.08</v>
      </c>
      <c r="N1809" s="2">
        <v>0.9204</v>
      </c>
      <c r="O1809" s="2">
        <v>0</v>
      </c>
      <c r="P1809" s="2">
        <v>0</v>
      </c>
      <c r="Q1809" s="31">
        <v>8.0004000000000008</v>
      </c>
      <c r="S1809" s="2" t="s">
        <v>1</v>
      </c>
      <c r="T1809" t="str">
        <f>IF(Tabla2[[#This Row],[SERIE ]]="22SD004C","BODEGA",IF(Tabla2[[#This Row],[SERIE ]]="21DS000T","CASA MATRIZ","SUCURSAL"))</f>
        <v>SUCURSAL</v>
      </c>
    </row>
    <row r="1810" spans="1:20" ht="15.75" hidden="1" thickBot="1" x14ac:dyDescent="0.3">
      <c r="A1810" s="33" t="s">
        <v>8271</v>
      </c>
      <c r="B1810" s="38" t="s">
        <v>10328</v>
      </c>
      <c r="C1810" s="2" t="s">
        <v>1</v>
      </c>
      <c r="D1810" s="2" t="s">
        <v>0</v>
      </c>
      <c r="E1810" s="2" t="s">
        <v>9791</v>
      </c>
      <c r="F1810" s="2" t="s">
        <v>9792</v>
      </c>
      <c r="G1810" s="32">
        <v>2895</v>
      </c>
      <c r="H1810" s="36">
        <v>2895</v>
      </c>
      <c r="I1810" s="37" t="s">
        <v>46</v>
      </c>
      <c r="J1810" s="31" t="s">
        <v>6010</v>
      </c>
      <c r="K1810" s="2">
        <v>0</v>
      </c>
      <c r="L1810" s="2">
        <v>0</v>
      </c>
      <c r="M1810" s="31">
        <v>13.94</v>
      </c>
      <c r="N1810" s="2">
        <v>1.8122</v>
      </c>
      <c r="O1810" s="2">
        <v>0</v>
      </c>
      <c r="P1810" s="2">
        <v>0</v>
      </c>
      <c r="Q1810" s="31">
        <v>15.7522</v>
      </c>
      <c r="S1810" s="2" t="s">
        <v>1</v>
      </c>
      <c r="T1810" t="str">
        <f>IF(Tabla2[[#This Row],[SERIE ]]="22SD004C","BODEGA",IF(Tabla2[[#This Row],[SERIE ]]="21DS000T","CASA MATRIZ","SUCURSAL"))</f>
        <v>SUCURSAL</v>
      </c>
    </row>
    <row r="1811" spans="1:20" ht="15.75" hidden="1" thickBot="1" x14ac:dyDescent="0.3">
      <c r="A1811" s="33" t="s">
        <v>8271</v>
      </c>
      <c r="B1811" s="38" t="s">
        <v>10327</v>
      </c>
      <c r="C1811" s="2" t="s">
        <v>1</v>
      </c>
      <c r="D1811" s="2" t="s">
        <v>0</v>
      </c>
      <c r="E1811" s="2" t="s">
        <v>9791</v>
      </c>
      <c r="F1811" s="2" t="s">
        <v>9792</v>
      </c>
      <c r="G1811" s="32">
        <v>2894</v>
      </c>
      <c r="H1811" s="36">
        <v>2894</v>
      </c>
      <c r="I1811" s="37" t="s">
        <v>46</v>
      </c>
      <c r="J1811" s="31" t="s">
        <v>6010</v>
      </c>
      <c r="K1811" s="2">
        <v>0</v>
      </c>
      <c r="L1811" s="2">
        <v>0</v>
      </c>
      <c r="M1811" s="31">
        <v>160</v>
      </c>
      <c r="N1811" s="2">
        <v>20.8</v>
      </c>
      <c r="O1811" s="2">
        <v>0</v>
      </c>
      <c r="P1811" s="2">
        <v>0</v>
      </c>
      <c r="Q1811" s="31">
        <v>180.8</v>
      </c>
      <c r="S1811" s="2" t="s">
        <v>1</v>
      </c>
      <c r="T1811" t="str">
        <f>IF(Tabla2[[#This Row],[SERIE ]]="22SD004C","BODEGA",IF(Tabla2[[#This Row],[SERIE ]]="21DS000T","CASA MATRIZ","SUCURSAL"))</f>
        <v>SUCURSAL</v>
      </c>
    </row>
    <row r="1812" spans="1:20" ht="15.75" hidden="1" thickBot="1" x14ac:dyDescent="0.3">
      <c r="A1812" s="33" t="s">
        <v>8271</v>
      </c>
      <c r="B1812" s="38" t="s">
        <v>10327</v>
      </c>
      <c r="C1812" s="2" t="s">
        <v>1</v>
      </c>
      <c r="D1812" s="2" t="s">
        <v>0</v>
      </c>
      <c r="E1812" s="2" t="s">
        <v>9791</v>
      </c>
      <c r="F1812" s="2" t="s">
        <v>9792</v>
      </c>
      <c r="G1812" s="32">
        <v>2893</v>
      </c>
      <c r="H1812" s="36">
        <v>2893</v>
      </c>
      <c r="I1812" s="37" t="s">
        <v>46</v>
      </c>
      <c r="J1812" s="31" t="s">
        <v>6010</v>
      </c>
      <c r="K1812" s="2">
        <v>0</v>
      </c>
      <c r="L1812" s="2">
        <v>0</v>
      </c>
      <c r="M1812" s="31">
        <v>40</v>
      </c>
      <c r="N1812" s="2">
        <v>5.2</v>
      </c>
      <c r="O1812" s="2">
        <v>0</v>
      </c>
      <c r="P1812" s="2">
        <v>0</v>
      </c>
      <c r="Q1812" s="31">
        <v>45.2</v>
      </c>
      <c r="S1812" s="2" t="s">
        <v>1</v>
      </c>
      <c r="T1812" t="str">
        <f>IF(Tabla2[[#This Row],[SERIE ]]="22SD004C","BODEGA",IF(Tabla2[[#This Row],[SERIE ]]="21DS000T","CASA MATRIZ","SUCURSAL"))</f>
        <v>SUCURSAL</v>
      </c>
    </row>
    <row r="1813" spans="1:20" ht="15.75" hidden="1" thickBot="1" x14ac:dyDescent="0.3">
      <c r="A1813" s="33" t="s">
        <v>8271</v>
      </c>
      <c r="B1813" s="38" t="s">
        <v>10327</v>
      </c>
      <c r="C1813" s="2" t="s">
        <v>1</v>
      </c>
      <c r="D1813" s="2" t="s">
        <v>0</v>
      </c>
      <c r="E1813" s="2" t="s">
        <v>9791</v>
      </c>
      <c r="F1813" s="2" t="s">
        <v>9792</v>
      </c>
      <c r="G1813" s="32">
        <v>2892</v>
      </c>
      <c r="H1813" s="36">
        <v>2892</v>
      </c>
      <c r="I1813" s="37" t="s">
        <v>46</v>
      </c>
      <c r="J1813" s="31" t="s">
        <v>6010</v>
      </c>
      <c r="K1813" s="2">
        <v>0</v>
      </c>
      <c r="L1813" s="2">
        <v>0</v>
      </c>
      <c r="M1813" s="31">
        <v>20</v>
      </c>
      <c r="N1813" s="2">
        <v>2.6</v>
      </c>
      <c r="O1813" s="2">
        <v>0</v>
      </c>
      <c r="P1813" s="2">
        <v>0</v>
      </c>
      <c r="Q1813" s="31">
        <v>22.6</v>
      </c>
      <c r="S1813" s="2" t="s">
        <v>1</v>
      </c>
      <c r="T1813" t="str">
        <f>IF(Tabla2[[#This Row],[SERIE ]]="22SD004C","BODEGA",IF(Tabla2[[#This Row],[SERIE ]]="21DS000T","CASA MATRIZ","SUCURSAL"))</f>
        <v>SUCURSAL</v>
      </c>
    </row>
    <row r="1814" spans="1:20" ht="15.75" hidden="1" thickBot="1" x14ac:dyDescent="0.3">
      <c r="A1814" s="33" t="s">
        <v>8271</v>
      </c>
      <c r="B1814" s="38" t="s">
        <v>10327</v>
      </c>
      <c r="C1814" s="2" t="s">
        <v>1</v>
      </c>
      <c r="D1814" s="2" t="s">
        <v>0</v>
      </c>
      <c r="E1814" s="2" t="s">
        <v>9791</v>
      </c>
      <c r="F1814" s="2" t="s">
        <v>9792</v>
      </c>
      <c r="G1814" s="32">
        <v>2891</v>
      </c>
      <c r="H1814" s="36">
        <v>2891</v>
      </c>
      <c r="I1814" s="37" t="s">
        <v>9536</v>
      </c>
      <c r="J1814" s="31" t="s">
        <v>9537</v>
      </c>
      <c r="K1814" s="2">
        <v>0</v>
      </c>
      <c r="L1814" s="2">
        <v>0</v>
      </c>
      <c r="M1814" s="31">
        <v>6.64</v>
      </c>
      <c r="N1814" s="2">
        <v>0.86319999999999997</v>
      </c>
      <c r="O1814" s="2">
        <v>0</v>
      </c>
      <c r="P1814" s="2">
        <v>0</v>
      </c>
      <c r="Q1814" s="31">
        <v>7.5031999999999996</v>
      </c>
      <c r="S1814" s="2" t="s">
        <v>1</v>
      </c>
      <c r="T1814" t="str">
        <f>IF(Tabla2[[#This Row],[SERIE ]]="22SD004C","BODEGA",IF(Tabla2[[#This Row],[SERIE ]]="21DS000T","CASA MATRIZ","SUCURSAL"))</f>
        <v>SUCURSAL</v>
      </c>
    </row>
    <row r="1815" spans="1:20" ht="15.75" hidden="1" thickBot="1" x14ac:dyDescent="0.3">
      <c r="A1815" s="33" t="s">
        <v>8271</v>
      </c>
      <c r="B1815" s="38" t="s">
        <v>10327</v>
      </c>
      <c r="C1815" s="2" t="s">
        <v>1</v>
      </c>
      <c r="D1815" s="2" t="s">
        <v>0</v>
      </c>
      <c r="E1815" s="2" t="s">
        <v>9791</v>
      </c>
      <c r="F1815" s="2" t="s">
        <v>9792</v>
      </c>
      <c r="G1815" s="32">
        <v>2890</v>
      </c>
      <c r="H1815" s="36">
        <v>2890</v>
      </c>
      <c r="I1815" s="37"/>
      <c r="J1815" s="31" t="s">
        <v>9817</v>
      </c>
      <c r="K1815" s="2">
        <v>0</v>
      </c>
      <c r="L1815" s="2">
        <v>0</v>
      </c>
      <c r="M1815" s="31">
        <v>18.579999999999998</v>
      </c>
      <c r="N1815" s="2">
        <v>2.4154</v>
      </c>
      <c r="O1815" s="2">
        <v>0</v>
      </c>
      <c r="P1815" s="2">
        <v>0</v>
      </c>
      <c r="Q1815" s="31">
        <v>20.995399999999997</v>
      </c>
      <c r="R1815" s="2" t="s">
        <v>9816</v>
      </c>
      <c r="S1815" s="2" t="s">
        <v>1</v>
      </c>
      <c r="T1815" t="str">
        <f>IF(Tabla2[[#This Row],[SERIE ]]="22SD004C","BODEGA",IF(Tabla2[[#This Row],[SERIE ]]="21DS000T","CASA MATRIZ","SUCURSAL"))</f>
        <v>SUCURSAL</v>
      </c>
    </row>
    <row r="1816" spans="1:20" ht="15.75" hidden="1" thickBot="1" x14ac:dyDescent="0.3">
      <c r="A1816" s="33" t="s">
        <v>8271</v>
      </c>
      <c r="B1816" s="38" t="s">
        <v>10327</v>
      </c>
      <c r="C1816" s="2" t="s">
        <v>1</v>
      </c>
      <c r="D1816" s="2" t="s">
        <v>0</v>
      </c>
      <c r="E1816" s="2" t="s">
        <v>9791</v>
      </c>
      <c r="F1816" s="2" t="s">
        <v>9792</v>
      </c>
      <c r="G1816" s="32">
        <v>2889</v>
      </c>
      <c r="H1816" s="36">
        <v>2889</v>
      </c>
      <c r="I1816" s="37"/>
      <c r="J1816" s="31" t="s">
        <v>10276</v>
      </c>
      <c r="K1816" s="2">
        <v>0</v>
      </c>
      <c r="L1816" s="2">
        <v>0</v>
      </c>
      <c r="M1816" s="31">
        <v>21</v>
      </c>
      <c r="N1816" s="2">
        <v>2.73</v>
      </c>
      <c r="O1816" s="2">
        <v>0</v>
      </c>
      <c r="P1816" s="2">
        <v>0</v>
      </c>
      <c r="Q1816" s="31">
        <v>23.73</v>
      </c>
      <c r="R1816" s="2" t="s">
        <v>10275</v>
      </c>
      <c r="S1816" s="2" t="s">
        <v>1</v>
      </c>
      <c r="T1816" t="str">
        <f>IF(Tabla2[[#This Row],[SERIE ]]="22SD004C","BODEGA",IF(Tabla2[[#This Row],[SERIE ]]="21DS000T","CASA MATRIZ","SUCURSAL"))</f>
        <v>SUCURSAL</v>
      </c>
    </row>
    <row r="1817" spans="1:20" ht="15.75" hidden="1" thickBot="1" x14ac:dyDescent="0.3">
      <c r="A1817" s="33" t="s">
        <v>8271</v>
      </c>
      <c r="B1817" s="38" t="s">
        <v>10327</v>
      </c>
      <c r="C1817" s="2" t="s">
        <v>1</v>
      </c>
      <c r="D1817" s="2" t="s">
        <v>0</v>
      </c>
      <c r="E1817" s="2" t="s">
        <v>9791</v>
      </c>
      <c r="F1817" s="2" t="s">
        <v>9792</v>
      </c>
      <c r="G1817" s="32">
        <v>2888</v>
      </c>
      <c r="H1817" s="36">
        <v>2888</v>
      </c>
      <c r="I1817" s="37" t="s">
        <v>47</v>
      </c>
      <c r="J1817" s="31" t="s">
        <v>2808</v>
      </c>
      <c r="K1817" s="2">
        <v>0</v>
      </c>
      <c r="L1817" s="2">
        <v>0</v>
      </c>
      <c r="M1817" s="31">
        <v>90</v>
      </c>
      <c r="N1817" s="2">
        <v>11.700000000000001</v>
      </c>
      <c r="O1817" s="2">
        <v>0</v>
      </c>
      <c r="P1817" s="2">
        <v>0</v>
      </c>
      <c r="Q1817" s="31">
        <v>101.7</v>
      </c>
      <c r="S1817" s="2" t="s">
        <v>1</v>
      </c>
      <c r="T1817" t="str">
        <f>IF(Tabla2[[#This Row],[SERIE ]]="22SD004C","BODEGA",IF(Tabla2[[#This Row],[SERIE ]]="21DS000T","CASA MATRIZ","SUCURSAL"))</f>
        <v>SUCURSAL</v>
      </c>
    </row>
    <row r="1818" spans="1:20" ht="15.75" hidden="1" thickBot="1" x14ac:dyDescent="0.3">
      <c r="A1818" s="33" t="s">
        <v>8271</v>
      </c>
      <c r="B1818" s="38" t="s">
        <v>10327</v>
      </c>
      <c r="C1818" s="2" t="s">
        <v>1</v>
      </c>
      <c r="D1818" s="2" t="s">
        <v>0</v>
      </c>
      <c r="E1818" s="2" t="s">
        <v>9791</v>
      </c>
      <c r="F1818" s="2" t="s">
        <v>9792</v>
      </c>
      <c r="G1818" s="32">
        <v>2887</v>
      </c>
      <c r="H1818" s="36">
        <v>2887</v>
      </c>
      <c r="I1818" s="37" t="s">
        <v>46</v>
      </c>
      <c r="J1818" s="31" t="s">
        <v>6010</v>
      </c>
      <c r="K1818" s="2">
        <v>0</v>
      </c>
      <c r="L1818" s="2">
        <v>0</v>
      </c>
      <c r="M1818" s="31">
        <v>40</v>
      </c>
      <c r="N1818" s="2">
        <v>5.2</v>
      </c>
      <c r="O1818" s="2">
        <v>0</v>
      </c>
      <c r="P1818" s="2">
        <v>0</v>
      </c>
      <c r="Q1818" s="31">
        <v>45.2</v>
      </c>
      <c r="S1818" s="2" t="s">
        <v>1</v>
      </c>
      <c r="T1818" t="str">
        <f>IF(Tabla2[[#This Row],[SERIE ]]="22SD004C","BODEGA",IF(Tabla2[[#This Row],[SERIE ]]="21DS000T","CASA MATRIZ","SUCURSAL"))</f>
        <v>SUCURSAL</v>
      </c>
    </row>
    <row r="1819" spans="1:20" ht="15.75" hidden="1" thickBot="1" x14ac:dyDescent="0.3">
      <c r="A1819" s="33" t="s">
        <v>8271</v>
      </c>
      <c r="B1819" s="38" t="s">
        <v>10327</v>
      </c>
      <c r="C1819" s="2" t="s">
        <v>1</v>
      </c>
      <c r="D1819" s="2" t="s">
        <v>0</v>
      </c>
      <c r="E1819" s="2" t="s">
        <v>9791</v>
      </c>
      <c r="F1819" s="2" t="s">
        <v>9792</v>
      </c>
      <c r="G1819" s="32">
        <v>2886</v>
      </c>
      <c r="H1819" s="36">
        <v>2886</v>
      </c>
      <c r="I1819" s="37" t="s">
        <v>46</v>
      </c>
      <c r="J1819" s="31" t="s">
        <v>6010</v>
      </c>
      <c r="K1819" s="2">
        <v>0</v>
      </c>
      <c r="L1819" s="2">
        <v>0</v>
      </c>
      <c r="M1819" s="31">
        <v>240</v>
      </c>
      <c r="N1819" s="2">
        <v>31.200000000000003</v>
      </c>
      <c r="O1819" s="2">
        <v>0</v>
      </c>
      <c r="P1819" s="2">
        <v>0</v>
      </c>
      <c r="Q1819" s="31">
        <v>271.2</v>
      </c>
      <c r="S1819" s="2" t="s">
        <v>1</v>
      </c>
      <c r="T1819" t="str">
        <f>IF(Tabla2[[#This Row],[SERIE ]]="22SD004C","BODEGA",IF(Tabla2[[#This Row],[SERIE ]]="21DS000T","CASA MATRIZ","SUCURSAL"))</f>
        <v>SUCURSAL</v>
      </c>
    </row>
    <row r="1820" spans="1:20" ht="15.75" hidden="1" thickBot="1" x14ac:dyDescent="0.3">
      <c r="A1820" s="33" t="s">
        <v>8271</v>
      </c>
      <c r="B1820" s="38" t="s">
        <v>10327</v>
      </c>
      <c r="C1820" s="2" t="s">
        <v>1</v>
      </c>
      <c r="D1820" s="2" t="s">
        <v>0</v>
      </c>
      <c r="E1820" s="2" t="s">
        <v>9791</v>
      </c>
      <c r="F1820" s="2" t="s">
        <v>9792</v>
      </c>
      <c r="G1820" s="32">
        <v>2885</v>
      </c>
      <c r="H1820" s="36">
        <v>2885</v>
      </c>
      <c r="I1820" s="37" t="s">
        <v>7473</v>
      </c>
      <c r="J1820" s="31" t="s">
        <v>7472</v>
      </c>
      <c r="K1820" s="2">
        <v>0</v>
      </c>
      <c r="L1820" s="2">
        <v>0</v>
      </c>
      <c r="M1820" s="31">
        <v>0</v>
      </c>
      <c r="N1820" s="2">
        <v>0</v>
      </c>
      <c r="O1820" s="2">
        <v>0</v>
      </c>
      <c r="P1820" s="2">
        <v>0</v>
      </c>
      <c r="Q1820" s="31">
        <v>0</v>
      </c>
      <c r="S1820" s="2" t="s">
        <v>1</v>
      </c>
      <c r="T1820" t="str">
        <f>IF(Tabla2[[#This Row],[SERIE ]]="22SD004C","BODEGA",IF(Tabla2[[#This Row],[SERIE ]]="21DS000T","CASA MATRIZ","SUCURSAL"))</f>
        <v>SUCURSAL</v>
      </c>
    </row>
    <row r="1821" spans="1:20" ht="15.75" hidden="1" thickBot="1" x14ac:dyDescent="0.3">
      <c r="A1821" s="33" t="s">
        <v>8271</v>
      </c>
      <c r="B1821" s="38" t="s">
        <v>10327</v>
      </c>
      <c r="C1821" s="2" t="s">
        <v>1</v>
      </c>
      <c r="D1821" s="2" t="s">
        <v>0</v>
      </c>
      <c r="E1821" s="2" t="s">
        <v>9791</v>
      </c>
      <c r="F1821" s="2" t="s">
        <v>9792</v>
      </c>
      <c r="G1821" s="32">
        <v>2884</v>
      </c>
      <c r="H1821" s="36">
        <v>2884</v>
      </c>
      <c r="I1821" s="37" t="s">
        <v>9809</v>
      </c>
      <c r="J1821" s="31" t="s">
        <v>9810</v>
      </c>
      <c r="K1821" s="2">
        <v>0</v>
      </c>
      <c r="L1821" s="2">
        <v>0</v>
      </c>
      <c r="M1821" s="31">
        <v>100</v>
      </c>
      <c r="N1821" s="2">
        <v>13</v>
      </c>
      <c r="O1821" s="2">
        <v>0</v>
      </c>
      <c r="P1821" s="2">
        <v>0</v>
      </c>
      <c r="Q1821" s="31">
        <v>113</v>
      </c>
      <c r="S1821" s="2" t="s">
        <v>1</v>
      </c>
      <c r="T1821" t="str">
        <f>IF(Tabla2[[#This Row],[SERIE ]]="22SD004C","BODEGA",IF(Tabla2[[#This Row],[SERIE ]]="21DS000T","CASA MATRIZ","SUCURSAL"))</f>
        <v>SUCURSAL</v>
      </c>
    </row>
    <row r="1822" spans="1:20" ht="15.75" hidden="1" thickBot="1" x14ac:dyDescent="0.3">
      <c r="A1822" s="33" t="s">
        <v>8271</v>
      </c>
      <c r="B1822" s="38" t="s">
        <v>10327</v>
      </c>
      <c r="C1822" s="2" t="s">
        <v>1</v>
      </c>
      <c r="D1822" s="2" t="s">
        <v>0</v>
      </c>
      <c r="E1822" s="2" t="s">
        <v>9791</v>
      </c>
      <c r="F1822" s="2" t="s">
        <v>9792</v>
      </c>
      <c r="G1822" s="32">
        <v>2883</v>
      </c>
      <c r="H1822" s="36">
        <v>2883</v>
      </c>
      <c r="I1822" s="37" t="s">
        <v>49</v>
      </c>
      <c r="J1822" s="31" t="s">
        <v>2228</v>
      </c>
      <c r="K1822" s="2">
        <v>0</v>
      </c>
      <c r="L1822" s="2">
        <v>0</v>
      </c>
      <c r="M1822" s="31">
        <v>350</v>
      </c>
      <c r="N1822" s="2">
        <v>45.5</v>
      </c>
      <c r="O1822" s="2">
        <v>0</v>
      </c>
      <c r="P1822" s="2">
        <v>0</v>
      </c>
      <c r="Q1822" s="31">
        <v>395.5</v>
      </c>
      <c r="S1822" s="2" t="s">
        <v>1</v>
      </c>
      <c r="T1822" t="str">
        <f>IF(Tabla2[[#This Row],[SERIE ]]="22SD004C","BODEGA",IF(Tabla2[[#This Row],[SERIE ]]="21DS000T","CASA MATRIZ","SUCURSAL"))</f>
        <v>SUCURSAL</v>
      </c>
    </row>
    <row r="1823" spans="1:20" ht="15.75" hidden="1" thickBot="1" x14ac:dyDescent="0.3">
      <c r="A1823" s="33" t="s">
        <v>8271</v>
      </c>
      <c r="B1823" s="38" t="s">
        <v>10327</v>
      </c>
      <c r="C1823" s="2" t="s">
        <v>1</v>
      </c>
      <c r="D1823" s="2" t="s">
        <v>0</v>
      </c>
      <c r="E1823" s="2" t="s">
        <v>9791</v>
      </c>
      <c r="F1823" s="2" t="s">
        <v>9792</v>
      </c>
      <c r="G1823" s="32">
        <v>2882</v>
      </c>
      <c r="H1823" s="36">
        <v>2882</v>
      </c>
      <c r="I1823" s="37" t="s">
        <v>49</v>
      </c>
      <c r="J1823" s="31" t="s">
        <v>2228</v>
      </c>
      <c r="K1823" s="2">
        <v>0</v>
      </c>
      <c r="L1823" s="2">
        <v>0</v>
      </c>
      <c r="M1823" s="31">
        <v>300</v>
      </c>
      <c r="N1823" s="2">
        <v>39</v>
      </c>
      <c r="O1823" s="2">
        <v>0</v>
      </c>
      <c r="P1823" s="2">
        <v>0</v>
      </c>
      <c r="Q1823" s="31">
        <v>339</v>
      </c>
      <c r="S1823" s="2" t="s">
        <v>1</v>
      </c>
      <c r="T1823" t="str">
        <f>IF(Tabla2[[#This Row],[SERIE ]]="22SD004C","BODEGA",IF(Tabla2[[#This Row],[SERIE ]]="21DS000T","CASA MATRIZ","SUCURSAL"))</f>
        <v>SUCURSAL</v>
      </c>
    </row>
    <row r="1824" spans="1:20" ht="15.75" hidden="1" thickBot="1" x14ac:dyDescent="0.3">
      <c r="A1824" s="33" t="s">
        <v>8271</v>
      </c>
      <c r="B1824" s="38" t="s">
        <v>10327</v>
      </c>
      <c r="C1824" s="2" t="s">
        <v>1</v>
      </c>
      <c r="D1824" s="2" t="s">
        <v>0</v>
      </c>
      <c r="E1824" s="2" t="s">
        <v>9791</v>
      </c>
      <c r="F1824" s="2" t="s">
        <v>9792</v>
      </c>
      <c r="G1824" s="32">
        <v>2881</v>
      </c>
      <c r="H1824" s="36">
        <v>2881</v>
      </c>
      <c r="I1824" s="37" t="s">
        <v>7473</v>
      </c>
      <c r="J1824" s="31" t="s">
        <v>7472</v>
      </c>
      <c r="K1824" s="2">
        <v>0</v>
      </c>
      <c r="L1824" s="2">
        <v>0</v>
      </c>
      <c r="M1824" s="31">
        <v>0</v>
      </c>
      <c r="N1824" s="2">
        <v>0</v>
      </c>
      <c r="O1824" s="2">
        <v>0</v>
      </c>
      <c r="P1824" s="2">
        <v>0</v>
      </c>
      <c r="Q1824" s="31">
        <v>0</v>
      </c>
      <c r="S1824" s="2" t="s">
        <v>1</v>
      </c>
      <c r="T1824" t="str">
        <f>IF(Tabla2[[#This Row],[SERIE ]]="22SD004C","BODEGA",IF(Tabla2[[#This Row],[SERIE ]]="21DS000T","CASA MATRIZ","SUCURSAL"))</f>
        <v>SUCURSAL</v>
      </c>
    </row>
    <row r="1825" spans="1:20" ht="15.75" hidden="1" thickBot="1" x14ac:dyDescent="0.3">
      <c r="A1825" s="33" t="s">
        <v>8271</v>
      </c>
      <c r="B1825" s="38" t="s">
        <v>10326</v>
      </c>
      <c r="C1825" s="2" t="s">
        <v>1</v>
      </c>
      <c r="D1825" s="2" t="s">
        <v>0</v>
      </c>
      <c r="E1825" s="2" t="s">
        <v>9791</v>
      </c>
      <c r="F1825" s="2" t="s">
        <v>9792</v>
      </c>
      <c r="G1825" s="32">
        <v>2880</v>
      </c>
      <c r="H1825" s="36">
        <v>2880</v>
      </c>
      <c r="I1825" s="37" t="s">
        <v>1638</v>
      </c>
      <c r="J1825" s="31" t="s">
        <v>1639</v>
      </c>
      <c r="K1825" s="2">
        <v>0</v>
      </c>
      <c r="L1825" s="2">
        <v>0</v>
      </c>
      <c r="M1825" s="31">
        <v>40</v>
      </c>
      <c r="N1825" s="2">
        <v>5.2</v>
      </c>
      <c r="O1825" s="2">
        <v>0</v>
      </c>
      <c r="P1825" s="2">
        <v>0</v>
      </c>
      <c r="Q1825" s="31">
        <v>45.2</v>
      </c>
      <c r="S1825" s="2" t="s">
        <v>1</v>
      </c>
      <c r="T1825" t="str">
        <f>IF(Tabla2[[#This Row],[SERIE ]]="22SD004C","BODEGA",IF(Tabla2[[#This Row],[SERIE ]]="21DS000T","CASA MATRIZ","SUCURSAL"))</f>
        <v>SUCURSAL</v>
      </c>
    </row>
    <row r="1826" spans="1:20" ht="15.75" hidden="1" thickBot="1" x14ac:dyDescent="0.3">
      <c r="A1826" s="33" t="s">
        <v>8271</v>
      </c>
      <c r="B1826" s="38" t="s">
        <v>10326</v>
      </c>
      <c r="C1826" s="2" t="s">
        <v>1</v>
      </c>
      <c r="D1826" s="2" t="s">
        <v>0</v>
      </c>
      <c r="E1826" s="2" t="s">
        <v>9791</v>
      </c>
      <c r="F1826" s="2" t="s">
        <v>9792</v>
      </c>
      <c r="G1826" s="32">
        <v>2879</v>
      </c>
      <c r="H1826" s="36">
        <v>2879</v>
      </c>
      <c r="I1826" s="37" t="s">
        <v>46</v>
      </c>
      <c r="J1826" s="31" t="s">
        <v>6010</v>
      </c>
      <c r="K1826" s="2">
        <v>0</v>
      </c>
      <c r="L1826" s="2">
        <v>0</v>
      </c>
      <c r="M1826" s="31">
        <v>212</v>
      </c>
      <c r="N1826" s="2">
        <v>27.560000000000002</v>
      </c>
      <c r="O1826" s="2">
        <v>0</v>
      </c>
      <c r="P1826" s="2">
        <v>0</v>
      </c>
      <c r="Q1826" s="31">
        <v>239.56</v>
      </c>
      <c r="S1826" s="2" t="s">
        <v>1</v>
      </c>
      <c r="T1826" t="str">
        <f>IF(Tabla2[[#This Row],[SERIE ]]="22SD004C","BODEGA",IF(Tabla2[[#This Row],[SERIE ]]="21DS000T","CASA MATRIZ","SUCURSAL"))</f>
        <v>SUCURSAL</v>
      </c>
    </row>
    <row r="1827" spans="1:20" ht="15.75" hidden="1" thickBot="1" x14ac:dyDescent="0.3">
      <c r="A1827" s="33" t="s">
        <v>8271</v>
      </c>
      <c r="B1827" s="38" t="s">
        <v>10326</v>
      </c>
      <c r="C1827" s="2" t="s">
        <v>1</v>
      </c>
      <c r="D1827" s="2" t="s">
        <v>0</v>
      </c>
      <c r="E1827" s="2" t="s">
        <v>9791</v>
      </c>
      <c r="F1827" s="2" t="s">
        <v>9792</v>
      </c>
      <c r="G1827" s="32">
        <v>2878</v>
      </c>
      <c r="H1827" s="36">
        <v>2878</v>
      </c>
      <c r="I1827" s="37" t="s">
        <v>44</v>
      </c>
      <c r="J1827" s="31" t="s">
        <v>4508</v>
      </c>
      <c r="K1827" s="2">
        <v>0</v>
      </c>
      <c r="L1827" s="2">
        <v>0</v>
      </c>
      <c r="M1827" s="31">
        <v>120</v>
      </c>
      <c r="N1827" s="2">
        <v>15.600000000000001</v>
      </c>
      <c r="O1827" s="2">
        <v>0</v>
      </c>
      <c r="P1827" s="2">
        <v>0</v>
      </c>
      <c r="Q1827" s="31">
        <v>135.6</v>
      </c>
      <c r="S1827" s="2" t="s">
        <v>1</v>
      </c>
      <c r="T1827" t="str">
        <f>IF(Tabla2[[#This Row],[SERIE ]]="22SD004C","BODEGA",IF(Tabla2[[#This Row],[SERIE ]]="21DS000T","CASA MATRIZ","SUCURSAL"))</f>
        <v>SUCURSAL</v>
      </c>
    </row>
    <row r="1828" spans="1:20" ht="15.75" hidden="1" thickBot="1" x14ac:dyDescent="0.3">
      <c r="A1828" s="33" t="s">
        <v>8271</v>
      </c>
      <c r="B1828" s="38" t="s">
        <v>10326</v>
      </c>
      <c r="C1828" s="2" t="s">
        <v>1</v>
      </c>
      <c r="D1828" s="2" t="s">
        <v>0</v>
      </c>
      <c r="E1828" s="2" t="s">
        <v>9791</v>
      </c>
      <c r="F1828" s="2" t="s">
        <v>9792</v>
      </c>
      <c r="G1828" s="32">
        <v>2877</v>
      </c>
      <c r="H1828" s="36">
        <v>2877</v>
      </c>
      <c r="I1828" s="37" t="s">
        <v>47</v>
      </c>
      <c r="J1828" s="31" t="s">
        <v>2808</v>
      </c>
      <c r="K1828" s="2">
        <v>0</v>
      </c>
      <c r="L1828" s="2">
        <v>0</v>
      </c>
      <c r="M1828" s="31">
        <v>13.27</v>
      </c>
      <c r="N1828" s="2">
        <v>1.7251000000000001</v>
      </c>
      <c r="O1828" s="2">
        <v>0</v>
      </c>
      <c r="P1828" s="2">
        <v>0</v>
      </c>
      <c r="Q1828" s="31">
        <v>14.995099999999999</v>
      </c>
      <c r="S1828" s="2" t="s">
        <v>1</v>
      </c>
      <c r="T1828" t="str">
        <f>IF(Tabla2[[#This Row],[SERIE ]]="22SD004C","BODEGA",IF(Tabla2[[#This Row],[SERIE ]]="21DS000T","CASA MATRIZ","SUCURSAL"))</f>
        <v>SUCURSAL</v>
      </c>
    </row>
    <row r="1829" spans="1:20" ht="15.75" hidden="1" thickBot="1" x14ac:dyDescent="0.3">
      <c r="A1829" s="33" t="s">
        <v>8271</v>
      </c>
      <c r="B1829" s="38" t="s">
        <v>10326</v>
      </c>
      <c r="C1829" s="2" t="s">
        <v>1</v>
      </c>
      <c r="D1829" s="2" t="s">
        <v>0</v>
      </c>
      <c r="E1829" s="2" t="s">
        <v>9791</v>
      </c>
      <c r="F1829" s="2" t="s">
        <v>9792</v>
      </c>
      <c r="G1829" s="32">
        <v>2876</v>
      </c>
      <c r="H1829" s="36">
        <v>2876</v>
      </c>
      <c r="I1829" s="37" t="s">
        <v>47</v>
      </c>
      <c r="J1829" s="31" t="s">
        <v>2808</v>
      </c>
      <c r="K1829" s="2">
        <v>0</v>
      </c>
      <c r="L1829" s="2">
        <v>0</v>
      </c>
      <c r="M1829" s="31">
        <v>120</v>
      </c>
      <c r="N1829" s="2">
        <v>15.600000000000001</v>
      </c>
      <c r="O1829" s="2">
        <v>0</v>
      </c>
      <c r="P1829" s="2">
        <v>0</v>
      </c>
      <c r="Q1829" s="31">
        <v>135.6</v>
      </c>
      <c r="S1829" s="2" t="s">
        <v>1</v>
      </c>
      <c r="T1829" t="str">
        <f>IF(Tabla2[[#This Row],[SERIE ]]="22SD004C","BODEGA",IF(Tabla2[[#This Row],[SERIE ]]="21DS000T","CASA MATRIZ","SUCURSAL"))</f>
        <v>SUCURSAL</v>
      </c>
    </row>
    <row r="1830" spans="1:20" ht="15.75" hidden="1" thickBot="1" x14ac:dyDescent="0.3">
      <c r="A1830" s="33" t="s">
        <v>8271</v>
      </c>
      <c r="B1830" s="38" t="s">
        <v>10326</v>
      </c>
      <c r="C1830" s="2" t="s">
        <v>1</v>
      </c>
      <c r="D1830" s="2" t="s">
        <v>0</v>
      </c>
      <c r="E1830" s="2" t="s">
        <v>9791</v>
      </c>
      <c r="F1830" s="2" t="s">
        <v>9792</v>
      </c>
      <c r="G1830" s="32">
        <v>2875</v>
      </c>
      <c r="H1830" s="36">
        <v>2875</v>
      </c>
      <c r="I1830" s="37" t="s">
        <v>10062</v>
      </c>
      <c r="J1830" s="31" t="s">
        <v>10063</v>
      </c>
      <c r="K1830" s="2">
        <v>0</v>
      </c>
      <c r="L1830" s="2">
        <v>0</v>
      </c>
      <c r="M1830" s="31">
        <v>25</v>
      </c>
      <c r="N1830" s="2">
        <v>3.25</v>
      </c>
      <c r="O1830" s="2">
        <v>0</v>
      </c>
      <c r="P1830" s="2">
        <v>0</v>
      </c>
      <c r="Q1830" s="31">
        <v>28.25</v>
      </c>
      <c r="S1830" s="2" t="s">
        <v>1</v>
      </c>
      <c r="T1830" t="str">
        <f>IF(Tabla2[[#This Row],[SERIE ]]="22SD004C","BODEGA",IF(Tabla2[[#This Row],[SERIE ]]="21DS000T","CASA MATRIZ","SUCURSAL"))</f>
        <v>SUCURSAL</v>
      </c>
    </row>
    <row r="1831" spans="1:20" ht="15.75" hidden="1" thickBot="1" x14ac:dyDescent="0.3">
      <c r="A1831" s="33" t="s">
        <v>8271</v>
      </c>
      <c r="B1831" s="38" t="s">
        <v>10326</v>
      </c>
      <c r="C1831" s="2" t="s">
        <v>1</v>
      </c>
      <c r="D1831" s="2" t="s">
        <v>0</v>
      </c>
      <c r="E1831" s="2" t="s">
        <v>9791</v>
      </c>
      <c r="F1831" s="2" t="s">
        <v>9792</v>
      </c>
      <c r="G1831" s="32">
        <v>2874</v>
      </c>
      <c r="H1831" s="36">
        <v>2874</v>
      </c>
      <c r="I1831" s="37" t="s">
        <v>9888</v>
      </c>
      <c r="J1831" s="31" t="s">
        <v>9889</v>
      </c>
      <c r="K1831" s="2">
        <v>0</v>
      </c>
      <c r="L1831" s="2">
        <v>0</v>
      </c>
      <c r="M1831" s="31">
        <v>7.08</v>
      </c>
      <c r="N1831" s="2">
        <v>0.9204</v>
      </c>
      <c r="O1831" s="2">
        <v>0</v>
      </c>
      <c r="P1831" s="2">
        <v>0</v>
      </c>
      <c r="Q1831" s="31">
        <v>8.0004000000000008</v>
      </c>
      <c r="S1831" s="2" t="s">
        <v>1</v>
      </c>
      <c r="T1831" t="str">
        <f>IF(Tabla2[[#This Row],[SERIE ]]="22SD004C","BODEGA",IF(Tabla2[[#This Row],[SERIE ]]="21DS000T","CASA MATRIZ","SUCURSAL"))</f>
        <v>SUCURSAL</v>
      </c>
    </row>
    <row r="1832" spans="1:20" ht="15.75" hidden="1" thickBot="1" x14ac:dyDescent="0.3">
      <c r="A1832" s="33" t="s">
        <v>8271</v>
      </c>
      <c r="B1832" s="38" t="s">
        <v>10326</v>
      </c>
      <c r="C1832" s="2" t="s">
        <v>1</v>
      </c>
      <c r="D1832" s="2" t="s">
        <v>0</v>
      </c>
      <c r="E1832" s="2" t="s">
        <v>9791</v>
      </c>
      <c r="F1832" s="2" t="s">
        <v>9792</v>
      </c>
      <c r="G1832" s="32">
        <v>2873</v>
      </c>
      <c r="H1832" s="36">
        <v>2873</v>
      </c>
      <c r="I1832" s="37" t="s">
        <v>32</v>
      </c>
      <c r="J1832" s="31" t="s">
        <v>4186</v>
      </c>
      <c r="K1832" s="2">
        <v>0</v>
      </c>
      <c r="L1832" s="2">
        <v>0</v>
      </c>
      <c r="M1832" s="31">
        <v>24.34</v>
      </c>
      <c r="N1832" s="2">
        <v>3.1642000000000001</v>
      </c>
      <c r="O1832" s="2">
        <v>0</v>
      </c>
      <c r="P1832" s="2">
        <v>0</v>
      </c>
      <c r="Q1832" s="31">
        <v>27.504200000000001</v>
      </c>
      <c r="S1832" s="2" t="s">
        <v>1</v>
      </c>
      <c r="T1832" t="str">
        <f>IF(Tabla2[[#This Row],[SERIE ]]="22SD004C","BODEGA",IF(Tabla2[[#This Row],[SERIE ]]="21DS000T","CASA MATRIZ","SUCURSAL"))</f>
        <v>SUCURSAL</v>
      </c>
    </row>
    <row r="1833" spans="1:20" ht="15.75" hidden="1" thickBot="1" x14ac:dyDescent="0.3">
      <c r="A1833" s="33" t="s">
        <v>8271</v>
      </c>
      <c r="B1833" s="38" t="s">
        <v>10325</v>
      </c>
      <c r="C1833" s="2" t="s">
        <v>1</v>
      </c>
      <c r="D1833" s="2" t="s">
        <v>0</v>
      </c>
      <c r="E1833" s="2" t="s">
        <v>9791</v>
      </c>
      <c r="F1833" s="2" t="s">
        <v>9792</v>
      </c>
      <c r="G1833" s="32">
        <v>2872</v>
      </c>
      <c r="H1833" s="36">
        <v>2872</v>
      </c>
      <c r="I1833" s="37" t="s">
        <v>46</v>
      </c>
      <c r="J1833" s="31" t="s">
        <v>6010</v>
      </c>
      <c r="K1833" s="2">
        <v>0</v>
      </c>
      <c r="L1833" s="2">
        <v>0</v>
      </c>
      <c r="M1833" s="31">
        <v>65</v>
      </c>
      <c r="N1833" s="2">
        <v>8.4500000000000011</v>
      </c>
      <c r="O1833" s="2">
        <v>0</v>
      </c>
      <c r="P1833" s="2">
        <v>0</v>
      </c>
      <c r="Q1833" s="31">
        <v>73.45</v>
      </c>
      <c r="S1833" s="2" t="s">
        <v>1</v>
      </c>
      <c r="T1833" t="str">
        <f>IF(Tabla2[[#This Row],[SERIE ]]="22SD004C","BODEGA",IF(Tabla2[[#This Row],[SERIE ]]="21DS000T","CASA MATRIZ","SUCURSAL"))</f>
        <v>SUCURSAL</v>
      </c>
    </row>
    <row r="1834" spans="1:20" ht="15.75" hidden="1" thickBot="1" x14ac:dyDescent="0.3">
      <c r="A1834" s="33" t="s">
        <v>8271</v>
      </c>
      <c r="B1834" s="38" t="s">
        <v>10325</v>
      </c>
      <c r="C1834" s="2" t="s">
        <v>1</v>
      </c>
      <c r="D1834" s="2" t="s">
        <v>0</v>
      </c>
      <c r="E1834" s="2" t="s">
        <v>9791</v>
      </c>
      <c r="F1834" s="2" t="s">
        <v>9792</v>
      </c>
      <c r="G1834" s="32">
        <v>2871</v>
      </c>
      <c r="H1834" s="36">
        <v>2871</v>
      </c>
      <c r="I1834" s="37"/>
      <c r="J1834" s="31" t="s">
        <v>10093</v>
      </c>
      <c r="K1834" s="2">
        <v>0</v>
      </c>
      <c r="L1834" s="2">
        <v>0</v>
      </c>
      <c r="M1834" s="31">
        <v>35</v>
      </c>
      <c r="N1834" s="2">
        <v>4.55</v>
      </c>
      <c r="O1834" s="2">
        <v>0</v>
      </c>
      <c r="P1834" s="2">
        <v>0</v>
      </c>
      <c r="Q1834" s="31">
        <v>39.549999999999997</v>
      </c>
      <c r="R1834" s="2" t="s">
        <v>10092</v>
      </c>
      <c r="S1834" s="2" t="s">
        <v>1</v>
      </c>
      <c r="T1834" t="str">
        <f>IF(Tabla2[[#This Row],[SERIE ]]="22SD004C","BODEGA",IF(Tabla2[[#This Row],[SERIE ]]="21DS000T","CASA MATRIZ","SUCURSAL"))</f>
        <v>SUCURSAL</v>
      </c>
    </row>
    <row r="1835" spans="1:20" ht="15.75" hidden="1" thickBot="1" x14ac:dyDescent="0.3">
      <c r="A1835" s="33" t="s">
        <v>8271</v>
      </c>
      <c r="B1835" s="38" t="s">
        <v>10325</v>
      </c>
      <c r="C1835" s="2" t="s">
        <v>1</v>
      </c>
      <c r="D1835" s="2" t="s">
        <v>0</v>
      </c>
      <c r="E1835" s="2" t="s">
        <v>9791</v>
      </c>
      <c r="F1835" s="2" t="s">
        <v>9792</v>
      </c>
      <c r="G1835" s="32">
        <v>2870</v>
      </c>
      <c r="H1835" s="36">
        <v>2870</v>
      </c>
      <c r="I1835" s="37" t="s">
        <v>1312</v>
      </c>
      <c r="J1835" s="31" t="s">
        <v>1313</v>
      </c>
      <c r="K1835" s="2">
        <v>0</v>
      </c>
      <c r="L1835" s="2">
        <v>0</v>
      </c>
      <c r="M1835" s="31">
        <v>8</v>
      </c>
      <c r="N1835" s="2">
        <v>1.04</v>
      </c>
      <c r="O1835" s="2">
        <v>0</v>
      </c>
      <c r="P1835" s="2">
        <v>0</v>
      </c>
      <c r="Q1835" s="31">
        <v>9.0399999999999991</v>
      </c>
      <c r="S1835" s="2" t="s">
        <v>1</v>
      </c>
      <c r="T1835" t="str">
        <f>IF(Tabla2[[#This Row],[SERIE ]]="22SD004C","BODEGA",IF(Tabla2[[#This Row],[SERIE ]]="21DS000T","CASA MATRIZ","SUCURSAL"))</f>
        <v>SUCURSAL</v>
      </c>
    </row>
    <row r="1836" spans="1:20" ht="15.75" hidden="1" thickBot="1" x14ac:dyDescent="0.3">
      <c r="A1836" s="33" t="s">
        <v>8271</v>
      </c>
      <c r="B1836" s="38" t="s">
        <v>10325</v>
      </c>
      <c r="C1836" s="2" t="s">
        <v>1</v>
      </c>
      <c r="D1836" s="2" t="s">
        <v>0</v>
      </c>
      <c r="E1836" s="2" t="s">
        <v>9791</v>
      </c>
      <c r="F1836" s="2" t="s">
        <v>9792</v>
      </c>
      <c r="G1836" s="32">
        <v>2869</v>
      </c>
      <c r="H1836" s="36">
        <v>2869</v>
      </c>
      <c r="I1836" s="37"/>
      <c r="J1836" s="31" t="s">
        <v>10368</v>
      </c>
      <c r="K1836" s="2">
        <v>0</v>
      </c>
      <c r="L1836" s="2">
        <v>0</v>
      </c>
      <c r="M1836" s="31">
        <v>116.55</v>
      </c>
      <c r="N1836" s="2">
        <v>15.1515</v>
      </c>
      <c r="O1836" s="2">
        <v>0</v>
      </c>
      <c r="P1836" s="2">
        <v>0</v>
      </c>
      <c r="Q1836" s="31">
        <v>131.70150000000001</v>
      </c>
      <c r="R1836" s="2" t="s">
        <v>10367</v>
      </c>
      <c r="S1836" s="2" t="s">
        <v>1</v>
      </c>
      <c r="T1836" t="str">
        <f>IF(Tabla2[[#This Row],[SERIE ]]="22SD004C","BODEGA",IF(Tabla2[[#This Row],[SERIE ]]="21DS000T","CASA MATRIZ","SUCURSAL"))</f>
        <v>SUCURSAL</v>
      </c>
    </row>
    <row r="1837" spans="1:20" ht="15.75" hidden="1" thickBot="1" x14ac:dyDescent="0.3">
      <c r="A1837" s="33" t="s">
        <v>8271</v>
      </c>
      <c r="B1837" s="38" t="s">
        <v>10325</v>
      </c>
      <c r="C1837" s="2" t="s">
        <v>1</v>
      </c>
      <c r="D1837" s="2" t="s">
        <v>0</v>
      </c>
      <c r="E1837" s="2" t="s">
        <v>9791</v>
      </c>
      <c r="F1837" s="2" t="s">
        <v>9792</v>
      </c>
      <c r="G1837" s="32">
        <v>2868</v>
      </c>
      <c r="H1837" s="36">
        <v>2868</v>
      </c>
      <c r="I1837" s="37" t="s">
        <v>7473</v>
      </c>
      <c r="J1837" s="31" t="s">
        <v>7472</v>
      </c>
      <c r="K1837" s="2">
        <v>0</v>
      </c>
      <c r="L1837" s="2">
        <v>0</v>
      </c>
      <c r="M1837" s="31">
        <v>0</v>
      </c>
      <c r="N1837" s="2">
        <v>0</v>
      </c>
      <c r="O1837" s="2">
        <v>0</v>
      </c>
      <c r="P1837" s="2">
        <v>0</v>
      </c>
      <c r="Q1837" s="31">
        <v>0</v>
      </c>
      <c r="S1837" s="2" t="s">
        <v>1</v>
      </c>
      <c r="T1837" t="str">
        <f>IF(Tabla2[[#This Row],[SERIE ]]="22SD004C","BODEGA",IF(Tabla2[[#This Row],[SERIE ]]="21DS000T","CASA MATRIZ","SUCURSAL"))</f>
        <v>SUCURSAL</v>
      </c>
    </row>
    <row r="1838" spans="1:20" ht="15.75" hidden="1" thickBot="1" x14ac:dyDescent="0.3">
      <c r="A1838" s="33" t="s">
        <v>8271</v>
      </c>
      <c r="B1838" s="38" t="s">
        <v>10325</v>
      </c>
      <c r="C1838" s="2" t="s">
        <v>1</v>
      </c>
      <c r="D1838" s="2" t="s">
        <v>0</v>
      </c>
      <c r="E1838" s="2" t="s">
        <v>9791</v>
      </c>
      <c r="F1838" s="2" t="s">
        <v>9792</v>
      </c>
      <c r="G1838" s="32">
        <v>2867</v>
      </c>
      <c r="H1838" s="36">
        <v>2867</v>
      </c>
      <c r="I1838" s="37" t="s">
        <v>10365</v>
      </c>
      <c r="J1838" s="31" t="s">
        <v>10366</v>
      </c>
      <c r="K1838" s="2">
        <v>0</v>
      </c>
      <c r="L1838" s="2">
        <v>0</v>
      </c>
      <c r="M1838" s="31">
        <v>17.260000000000002</v>
      </c>
      <c r="N1838" s="2">
        <v>2.2438000000000002</v>
      </c>
      <c r="O1838" s="2">
        <v>0</v>
      </c>
      <c r="P1838" s="2">
        <v>0</v>
      </c>
      <c r="Q1838" s="31">
        <v>19.503800000000002</v>
      </c>
      <c r="S1838" s="2" t="s">
        <v>1</v>
      </c>
      <c r="T1838" t="str">
        <f>IF(Tabla2[[#This Row],[SERIE ]]="22SD004C","BODEGA",IF(Tabla2[[#This Row],[SERIE ]]="21DS000T","CASA MATRIZ","SUCURSAL"))</f>
        <v>SUCURSAL</v>
      </c>
    </row>
    <row r="1839" spans="1:20" ht="15.75" hidden="1" thickBot="1" x14ac:dyDescent="0.3">
      <c r="A1839" s="33" t="s">
        <v>8271</v>
      </c>
      <c r="B1839" s="38" t="s">
        <v>10325</v>
      </c>
      <c r="C1839" s="2" t="s">
        <v>1</v>
      </c>
      <c r="D1839" s="2" t="s">
        <v>0</v>
      </c>
      <c r="E1839" s="2" t="s">
        <v>9791</v>
      </c>
      <c r="F1839" s="2" t="s">
        <v>9792</v>
      </c>
      <c r="G1839" s="32">
        <v>2866</v>
      </c>
      <c r="H1839" s="36">
        <v>2866</v>
      </c>
      <c r="I1839" s="37" t="s">
        <v>9809</v>
      </c>
      <c r="J1839" s="31" t="s">
        <v>9810</v>
      </c>
      <c r="K1839" s="2">
        <v>0</v>
      </c>
      <c r="L1839" s="2">
        <v>0</v>
      </c>
      <c r="M1839" s="31">
        <v>65.489999999999995</v>
      </c>
      <c r="N1839" s="2">
        <v>8.5137</v>
      </c>
      <c r="O1839" s="2">
        <v>0</v>
      </c>
      <c r="P1839" s="2">
        <v>0</v>
      </c>
      <c r="Q1839" s="31">
        <v>74.003699999999995</v>
      </c>
      <c r="S1839" s="2" t="s">
        <v>1</v>
      </c>
      <c r="T1839" t="str">
        <f>IF(Tabla2[[#This Row],[SERIE ]]="22SD004C","BODEGA",IF(Tabla2[[#This Row],[SERIE ]]="21DS000T","CASA MATRIZ","SUCURSAL"))</f>
        <v>SUCURSAL</v>
      </c>
    </row>
    <row r="1840" spans="1:20" ht="15.75" hidden="1" thickBot="1" x14ac:dyDescent="0.3">
      <c r="A1840" s="33" t="s">
        <v>8271</v>
      </c>
      <c r="B1840" s="38" t="s">
        <v>10325</v>
      </c>
      <c r="C1840" s="2" t="s">
        <v>1</v>
      </c>
      <c r="D1840" s="2" t="s">
        <v>0</v>
      </c>
      <c r="E1840" s="2" t="s">
        <v>9791</v>
      </c>
      <c r="F1840" s="2" t="s">
        <v>9792</v>
      </c>
      <c r="G1840" s="32">
        <v>2865</v>
      </c>
      <c r="H1840" s="36">
        <v>2865</v>
      </c>
      <c r="I1840" s="37" t="s">
        <v>10357</v>
      </c>
      <c r="J1840" s="31" t="s">
        <v>10358</v>
      </c>
      <c r="K1840" s="2">
        <v>0</v>
      </c>
      <c r="L1840" s="2">
        <v>0</v>
      </c>
      <c r="M1840" s="31">
        <v>7.96</v>
      </c>
      <c r="N1840" s="2">
        <v>1.0347999999999999</v>
      </c>
      <c r="O1840" s="2">
        <v>0</v>
      </c>
      <c r="P1840" s="2">
        <v>0</v>
      </c>
      <c r="Q1840" s="31">
        <v>8.9947999999999997</v>
      </c>
      <c r="S1840" s="2" t="s">
        <v>1</v>
      </c>
      <c r="T1840" t="str">
        <f>IF(Tabla2[[#This Row],[SERIE ]]="22SD004C","BODEGA",IF(Tabla2[[#This Row],[SERIE ]]="21DS000T","CASA MATRIZ","SUCURSAL"))</f>
        <v>SUCURSAL</v>
      </c>
    </row>
    <row r="1841" spans="1:20" ht="15.75" hidden="1" thickBot="1" x14ac:dyDescent="0.3">
      <c r="A1841" s="33" t="s">
        <v>8271</v>
      </c>
      <c r="B1841" s="38" t="s">
        <v>10325</v>
      </c>
      <c r="C1841" s="2" t="s">
        <v>1</v>
      </c>
      <c r="D1841" s="2" t="s">
        <v>0</v>
      </c>
      <c r="E1841" s="2" t="s">
        <v>9791</v>
      </c>
      <c r="F1841" s="2" t="s">
        <v>9792</v>
      </c>
      <c r="G1841" s="32">
        <v>2864</v>
      </c>
      <c r="H1841" s="36">
        <v>2864</v>
      </c>
      <c r="I1841" s="37" t="s">
        <v>49</v>
      </c>
      <c r="J1841" s="31" t="s">
        <v>2228</v>
      </c>
      <c r="K1841" s="2">
        <v>0</v>
      </c>
      <c r="L1841" s="2">
        <v>0</v>
      </c>
      <c r="M1841" s="31">
        <v>35</v>
      </c>
      <c r="N1841" s="2">
        <v>4.55</v>
      </c>
      <c r="O1841" s="2">
        <v>0</v>
      </c>
      <c r="P1841" s="2">
        <v>0</v>
      </c>
      <c r="Q1841" s="31">
        <v>39.549999999999997</v>
      </c>
      <c r="S1841" s="2" t="s">
        <v>1</v>
      </c>
      <c r="T1841" t="str">
        <f>IF(Tabla2[[#This Row],[SERIE ]]="22SD004C","BODEGA",IF(Tabla2[[#This Row],[SERIE ]]="21DS000T","CASA MATRIZ","SUCURSAL"))</f>
        <v>SUCURSAL</v>
      </c>
    </row>
    <row r="1842" spans="1:20" ht="15.75" hidden="1" thickBot="1" x14ac:dyDescent="0.3">
      <c r="A1842" s="33" t="s">
        <v>8271</v>
      </c>
      <c r="B1842" s="38" t="s">
        <v>10324</v>
      </c>
      <c r="C1842" s="2" t="s">
        <v>1</v>
      </c>
      <c r="D1842" s="2" t="s">
        <v>0</v>
      </c>
      <c r="E1842" s="2" t="s">
        <v>9791</v>
      </c>
      <c r="F1842" s="2" t="s">
        <v>9792</v>
      </c>
      <c r="G1842" s="32">
        <v>2863</v>
      </c>
      <c r="H1842" s="36">
        <v>2863</v>
      </c>
      <c r="I1842" s="37" t="s">
        <v>42</v>
      </c>
      <c r="J1842" s="31" t="s">
        <v>3310</v>
      </c>
      <c r="K1842" s="2">
        <v>0</v>
      </c>
      <c r="L1842" s="2">
        <v>0</v>
      </c>
      <c r="M1842" s="31">
        <v>24</v>
      </c>
      <c r="N1842" s="2">
        <v>3.12</v>
      </c>
      <c r="O1842" s="2">
        <v>0</v>
      </c>
      <c r="P1842" s="2">
        <v>0</v>
      </c>
      <c r="Q1842" s="31">
        <v>27.12</v>
      </c>
      <c r="S1842" s="2" t="s">
        <v>1</v>
      </c>
      <c r="T1842" t="str">
        <f>IF(Tabla2[[#This Row],[SERIE ]]="22SD004C","BODEGA",IF(Tabla2[[#This Row],[SERIE ]]="21DS000T","CASA MATRIZ","SUCURSAL"))</f>
        <v>SUCURSAL</v>
      </c>
    </row>
    <row r="1843" spans="1:20" ht="15.75" hidden="1" thickBot="1" x14ac:dyDescent="0.3">
      <c r="A1843" s="33" t="s">
        <v>8271</v>
      </c>
      <c r="B1843" s="38" t="s">
        <v>10324</v>
      </c>
      <c r="C1843" s="2" t="s">
        <v>1</v>
      </c>
      <c r="D1843" s="2" t="s">
        <v>0</v>
      </c>
      <c r="E1843" s="2" t="s">
        <v>9791</v>
      </c>
      <c r="F1843" s="2" t="s">
        <v>9792</v>
      </c>
      <c r="G1843" s="32">
        <v>2862</v>
      </c>
      <c r="H1843" s="36">
        <v>2862</v>
      </c>
      <c r="I1843" s="37"/>
      <c r="J1843" s="31" t="s">
        <v>10111</v>
      </c>
      <c r="K1843" s="2">
        <v>0</v>
      </c>
      <c r="L1843" s="2">
        <v>0</v>
      </c>
      <c r="M1843" s="31">
        <v>14.16</v>
      </c>
      <c r="N1843" s="2">
        <v>1.8408</v>
      </c>
      <c r="O1843" s="2">
        <v>0</v>
      </c>
      <c r="P1843" s="2">
        <v>0</v>
      </c>
      <c r="Q1843" s="31">
        <v>16.000800000000002</v>
      </c>
      <c r="R1843" s="2" t="s">
        <v>10110</v>
      </c>
      <c r="S1843" s="2" t="s">
        <v>1</v>
      </c>
      <c r="T1843" t="str">
        <f>IF(Tabla2[[#This Row],[SERIE ]]="22SD004C","BODEGA",IF(Tabla2[[#This Row],[SERIE ]]="21DS000T","CASA MATRIZ","SUCURSAL"))</f>
        <v>SUCURSAL</v>
      </c>
    </row>
    <row r="1844" spans="1:20" ht="15.75" hidden="1" thickBot="1" x14ac:dyDescent="0.3">
      <c r="A1844" s="33" t="s">
        <v>8271</v>
      </c>
      <c r="B1844" s="38" t="s">
        <v>10324</v>
      </c>
      <c r="C1844" s="2" t="s">
        <v>1</v>
      </c>
      <c r="D1844" s="2" t="s">
        <v>0</v>
      </c>
      <c r="E1844" s="2" t="s">
        <v>9791</v>
      </c>
      <c r="F1844" s="2" t="s">
        <v>9792</v>
      </c>
      <c r="G1844" s="32">
        <v>2861</v>
      </c>
      <c r="H1844" s="36">
        <v>2861</v>
      </c>
      <c r="I1844" s="37" t="s">
        <v>9900</v>
      </c>
      <c r="J1844" s="31" t="s">
        <v>9901</v>
      </c>
      <c r="K1844" s="2">
        <v>0</v>
      </c>
      <c r="L1844" s="2">
        <v>0</v>
      </c>
      <c r="M1844" s="31">
        <v>44.46</v>
      </c>
      <c r="N1844" s="2">
        <v>5.7798000000000007</v>
      </c>
      <c r="O1844" s="2">
        <v>0</v>
      </c>
      <c r="P1844" s="2">
        <v>0</v>
      </c>
      <c r="Q1844" s="31">
        <v>50.239800000000002</v>
      </c>
      <c r="S1844" s="2" t="s">
        <v>1</v>
      </c>
      <c r="T1844" t="str">
        <f>IF(Tabla2[[#This Row],[SERIE ]]="22SD004C","BODEGA",IF(Tabla2[[#This Row],[SERIE ]]="21DS000T","CASA MATRIZ","SUCURSAL"))</f>
        <v>SUCURSAL</v>
      </c>
    </row>
    <row r="1845" spans="1:20" ht="15.75" hidden="1" thickBot="1" x14ac:dyDescent="0.3">
      <c r="A1845" s="33" t="s">
        <v>8271</v>
      </c>
      <c r="B1845" s="38" t="s">
        <v>10324</v>
      </c>
      <c r="C1845" s="2" t="s">
        <v>1</v>
      </c>
      <c r="D1845" s="2" t="s">
        <v>0</v>
      </c>
      <c r="E1845" s="2" t="s">
        <v>9791</v>
      </c>
      <c r="F1845" s="2" t="s">
        <v>9792</v>
      </c>
      <c r="G1845" s="32">
        <v>2860</v>
      </c>
      <c r="H1845" s="36">
        <v>2860</v>
      </c>
      <c r="I1845" s="37" t="s">
        <v>46</v>
      </c>
      <c r="J1845" s="31" t="s">
        <v>6010</v>
      </c>
      <c r="K1845" s="2">
        <v>0</v>
      </c>
      <c r="L1845" s="2">
        <v>0</v>
      </c>
      <c r="M1845" s="31">
        <v>101</v>
      </c>
      <c r="N1845" s="2">
        <v>13.13</v>
      </c>
      <c r="O1845" s="2">
        <v>0</v>
      </c>
      <c r="P1845" s="2">
        <v>0</v>
      </c>
      <c r="Q1845" s="31">
        <v>114.13</v>
      </c>
      <c r="S1845" s="2" t="s">
        <v>1</v>
      </c>
      <c r="T1845" t="str">
        <f>IF(Tabla2[[#This Row],[SERIE ]]="22SD004C","BODEGA",IF(Tabla2[[#This Row],[SERIE ]]="21DS000T","CASA MATRIZ","SUCURSAL"))</f>
        <v>SUCURSAL</v>
      </c>
    </row>
    <row r="1846" spans="1:20" ht="15.75" hidden="1" thickBot="1" x14ac:dyDescent="0.3">
      <c r="A1846" s="33" t="s">
        <v>8271</v>
      </c>
      <c r="B1846" s="38" t="s">
        <v>10324</v>
      </c>
      <c r="C1846" s="2" t="s">
        <v>1</v>
      </c>
      <c r="D1846" s="2" t="s">
        <v>0</v>
      </c>
      <c r="E1846" s="2" t="s">
        <v>9791</v>
      </c>
      <c r="F1846" s="2" t="s">
        <v>9792</v>
      </c>
      <c r="G1846" s="32">
        <v>2859</v>
      </c>
      <c r="H1846" s="36">
        <v>2859</v>
      </c>
      <c r="I1846" s="37" t="s">
        <v>10099</v>
      </c>
      <c r="J1846" s="31" t="s">
        <v>10100</v>
      </c>
      <c r="K1846" s="2">
        <v>0</v>
      </c>
      <c r="L1846" s="2">
        <v>0</v>
      </c>
      <c r="M1846" s="31">
        <v>107.38</v>
      </c>
      <c r="N1846" s="2">
        <v>13.9594</v>
      </c>
      <c r="O1846" s="2">
        <v>0</v>
      </c>
      <c r="P1846" s="2">
        <v>0</v>
      </c>
      <c r="Q1846" s="31">
        <v>121.3394</v>
      </c>
      <c r="S1846" s="2" t="s">
        <v>1</v>
      </c>
      <c r="T1846" t="str">
        <f>IF(Tabla2[[#This Row],[SERIE ]]="22SD004C","BODEGA",IF(Tabla2[[#This Row],[SERIE ]]="21DS000T","CASA MATRIZ","SUCURSAL"))</f>
        <v>SUCURSAL</v>
      </c>
    </row>
    <row r="1847" spans="1:20" ht="15.75" hidden="1" thickBot="1" x14ac:dyDescent="0.3">
      <c r="A1847" s="33" t="s">
        <v>8271</v>
      </c>
      <c r="B1847" s="38" t="s">
        <v>10324</v>
      </c>
      <c r="C1847" s="2" t="s">
        <v>1</v>
      </c>
      <c r="D1847" s="2" t="s">
        <v>0</v>
      </c>
      <c r="E1847" s="2" t="s">
        <v>9791</v>
      </c>
      <c r="F1847" s="2" t="s">
        <v>9792</v>
      </c>
      <c r="G1847" s="32">
        <v>2858</v>
      </c>
      <c r="H1847" s="36">
        <v>2858</v>
      </c>
      <c r="I1847" s="37" t="s">
        <v>7473</v>
      </c>
      <c r="J1847" s="31" t="s">
        <v>7472</v>
      </c>
      <c r="K1847" s="2">
        <v>0</v>
      </c>
      <c r="L1847" s="2">
        <v>0</v>
      </c>
      <c r="M1847" s="31">
        <v>0</v>
      </c>
      <c r="N1847" s="2">
        <v>0</v>
      </c>
      <c r="O1847" s="2">
        <v>0</v>
      </c>
      <c r="P1847" s="2">
        <v>0</v>
      </c>
      <c r="Q1847" s="31">
        <v>0</v>
      </c>
      <c r="S1847" s="2" t="s">
        <v>1</v>
      </c>
      <c r="T1847" t="str">
        <f>IF(Tabla2[[#This Row],[SERIE ]]="22SD004C","BODEGA",IF(Tabla2[[#This Row],[SERIE ]]="21DS000T","CASA MATRIZ","SUCURSAL"))</f>
        <v>SUCURSAL</v>
      </c>
    </row>
    <row r="1848" spans="1:20" ht="15.75" hidden="1" thickBot="1" x14ac:dyDescent="0.3">
      <c r="A1848" s="33" t="s">
        <v>8271</v>
      </c>
      <c r="B1848" s="38" t="s">
        <v>10324</v>
      </c>
      <c r="C1848" s="2" t="s">
        <v>1</v>
      </c>
      <c r="D1848" s="2" t="s">
        <v>0</v>
      </c>
      <c r="E1848" s="2" t="s">
        <v>9791</v>
      </c>
      <c r="F1848" s="2" t="s">
        <v>9792</v>
      </c>
      <c r="G1848" s="32">
        <v>2857</v>
      </c>
      <c r="H1848" s="36">
        <v>2857</v>
      </c>
      <c r="I1848" s="37" t="s">
        <v>10363</v>
      </c>
      <c r="J1848" s="31" t="s">
        <v>10364</v>
      </c>
      <c r="K1848" s="2">
        <v>0</v>
      </c>
      <c r="L1848" s="2">
        <v>0</v>
      </c>
      <c r="M1848" s="31">
        <v>3.1</v>
      </c>
      <c r="N1848" s="2">
        <v>0.40300000000000002</v>
      </c>
      <c r="O1848" s="2">
        <v>0</v>
      </c>
      <c r="P1848" s="2">
        <v>0</v>
      </c>
      <c r="Q1848" s="31">
        <v>3.5030000000000001</v>
      </c>
      <c r="S1848" s="2" t="s">
        <v>1</v>
      </c>
      <c r="T1848" t="str">
        <f>IF(Tabla2[[#This Row],[SERIE ]]="22SD004C","BODEGA",IF(Tabla2[[#This Row],[SERIE ]]="21DS000T","CASA MATRIZ","SUCURSAL"))</f>
        <v>SUCURSAL</v>
      </c>
    </row>
    <row r="1849" spans="1:20" ht="15.75" hidden="1" thickBot="1" x14ac:dyDescent="0.3">
      <c r="A1849" s="33" t="s">
        <v>8271</v>
      </c>
      <c r="B1849" s="38" t="s">
        <v>10324</v>
      </c>
      <c r="C1849" s="2" t="s">
        <v>1</v>
      </c>
      <c r="D1849" s="2" t="s">
        <v>0</v>
      </c>
      <c r="E1849" s="2" t="s">
        <v>9791</v>
      </c>
      <c r="F1849" s="2" t="s">
        <v>9792</v>
      </c>
      <c r="G1849" s="32">
        <v>2856</v>
      </c>
      <c r="H1849" s="36">
        <v>2856</v>
      </c>
      <c r="I1849" s="37" t="s">
        <v>10363</v>
      </c>
      <c r="J1849" s="31" t="s">
        <v>10364</v>
      </c>
      <c r="K1849" s="2">
        <v>0</v>
      </c>
      <c r="L1849" s="2">
        <v>0</v>
      </c>
      <c r="M1849" s="31">
        <v>39.82</v>
      </c>
      <c r="N1849" s="2">
        <v>5.1766000000000005</v>
      </c>
      <c r="O1849" s="2">
        <v>0</v>
      </c>
      <c r="P1849" s="2">
        <v>0</v>
      </c>
      <c r="Q1849" s="31">
        <v>44.996600000000001</v>
      </c>
      <c r="S1849" s="2" t="s">
        <v>1</v>
      </c>
      <c r="T1849" t="str">
        <f>IF(Tabla2[[#This Row],[SERIE ]]="22SD004C","BODEGA",IF(Tabla2[[#This Row],[SERIE ]]="21DS000T","CASA MATRIZ","SUCURSAL"))</f>
        <v>SUCURSAL</v>
      </c>
    </row>
    <row r="1850" spans="1:20" ht="15.75" hidden="1" thickBot="1" x14ac:dyDescent="0.3">
      <c r="A1850" s="33" t="s">
        <v>8271</v>
      </c>
      <c r="B1850" s="38" t="s">
        <v>10324</v>
      </c>
      <c r="C1850" s="2" t="s">
        <v>1</v>
      </c>
      <c r="D1850" s="2" t="s">
        <v>0</v>
      </c>
      <c r="E1850" s="2" t="s">
        <v>9791</v>
      </c>
      <c r="F1850" s="2" t="s">
        <v>9792</v>
      </c>
      <c r="G1850" s="32">
        <v>2855</v>
      </c>
      <c r="H1850" s="36">
        <v>2855</v>
      </c>
      <c r="I1850" s="37" t="s">
        <v>10361</v>
      </c>
      <c r="J1850" s="31" t="s">
        <v>10362</v>
      </c>
      <c r="K1850" s="2">
        <v>0</v>
      </c>
      <c r="L1850" s="2">
        <v>0</v>
      </c>
      <c r="M1850" s="31">
        <v>8.85</v>
      </c>
      <c r="N1850" s="2">
        <v>1.1505000000000001</v>
      </c>
      <c r="O1850" s="2">
        <v>0</v>
      </c>
      <c r="P1850" s="2">
        <v>0</v>
      </c>
      <c r="Q1850" s="31">
        <v>10.000499999999999</v>
      </c>
      <c r="S1850" s="2" t="s">
        <v>1</v>
      </c>
      <c r="T1850" t="str">
        <f>IF(Tabla2[[#This Row],[SERIE ]]="22SD004C","BODEGA",IF(Tabla2[[#This Row],[SERIE ]]="21DS000T","CASA MATRIZ","SUCURSAL"))</f>
        <v>SUCURSAL</v>
      </c>
    </row>
    <row r="1851" spans="1:20" ht="15.75" hidden="1" thickBot="1" x14ac:dyDescent="0.3">
      <c r="A1851" s="33" t="s">
        <v>8271</v>
      </c>
      <c r="B1851" s="38" t="s">
        <v>10323</v>
      </c>
      <c r="C1851" s="2" t="s">
        <v>1</v>
      </c>
      <c r="D1851" s="2" t="s">
        <v>0</v>
      </c>
      <c r="E1851" s="2" t="s">
        <v>9791</v>
      </c>
      <c r="F1851" s="2" t="s">
        <v>9792</v>
      </c>
      <c r="G1851" s="32">
        <v>2854</v>
      </c>
      <c r="H1851" s="36">
        <v>2854</v>
      </c>
      <c r="I1851" s="37" t="s">
        <v>9868</v>
      </c>
      <c r="J1851" s="31" t="s">
        <v>9826</v>
      </c>
      <c r="K1851" s="2">
        <v>0</v>
      </c>
      <c r="L1851" s="2">
        <v>0</v>
      </c>
      <c r="M1851" s="31">
        <v>150.16</v>
      </c>
      <c r="N1851" s="2">
        <v>19.520800000000001</v>
      </c>
      <c r="O1851" s="2">
        <v>0</v>
      </c>
      <c r="P1851" s="2">
        <v>0</v>
      </c>
      <c r="Q1851" s="31">
        <v>169.6808</v>
      </c>
      <c r="S1851" s="2" t="s">
        <v>1</v>
      </c>
      <c r="T1851" t="str">
        <f>IF(Tabla2[[#This Row],[SERIE ]]="22SD004C","BODEGA",IF(Tabla2[[#This Row],[SERIE ]]="21DS000T","CASA MATRIZ","SUCURSAL"))</f>
        <v>SUCURSAL</v>
      </c>
    </row>
    <row r="1852" spans="1:20" ht="15.75" hidden="1" thickBot="1" x14ac:dyDescent="0.3">
      <c r="A1852" s="33" t="s">
        <v>8271</v>
      </c>
      <c r="B1852" s="38" t="s">
        <v>10323</v>
      </c>
      <c r="C1852" s="2" t="s">
        <v>1</v>
      </c>
      <c r="D1852" s="2" t="s">
        <v>0</v>
      </c>
      <c r="E1852" s="2" t="s">
        <v>9791</v>
      </c>
      <c r="F1852" s="2" t="s">
        <v>9792</v>
      </c>
      <c r="G1852" s="32">
        <v>2853</v>
      </c>
      <c r="H1852" s="36">
        <v>2853</v>
      </c>
      <c r="I1852" s="37" t="s">
        <v>2120</v>
      </c>
      <c r="J1852" s="31" t="s">
        <v>2121</v>
      </c>
      <c r="K1852" s="2">
        <v>0</v>
      </c>
      <c r="L1852" s="2">
        <v>0</v>
      </c>
      <c r="M1852" s="31">
        <v>10.62</v>
      </c>
      <c r="N1852" s="2">
        <v>1.3806</v>
      </c>
      <c r="O1852" s="2">
        <v>0</v>
      </c>
      <c r="P1852" s="2">
        <v>0</v>
      </c>
      <c r="Q1852" s="31">
        <v>12.000599999999999</v>
      </c>
      <c r="S1852" s="2" t="s">
        <v>1</v>
      </c>
      <c r="T1852" t="str">
        <f>IF(Tabla2[[#This Row],[SERIE ]]="22SD004C","BODEGA",IF(Tabla2[[#This Row],[SERIE ]]="21DS000T","CASA MATRIZ","SUCURSAL"))</f>
        <v>SUCURSAL</v>
      </c>
    </row>
    <row r="1853" spans="1:20" ht="15.75" hidden="1" thickBot="1" x14ac:dyDescent="0.3">
      <c r="A1853" s="33" t="s">
        <v>8271</v>
      </c>
      <c r="B1853" s="38" t="s">
        <v>10323</v>
      </c>
      <c r="C1853" s="2" t="s">
        <v>1</v>
      </c>
      <c r="D1853" s="2" t="s">
        <v>0</v>
      </c>
      <c r="E1853" s="2" t="s">
        <v>9791</v>
      </c>
      <c r="F1853" s="2" t="s">
        <v>9792</v>
      </c>
      <c r="G1853" s="32">
        <v>2852</v>
      </c>
      <c r="H1853" s="36">
        <v>2852</v>
      </c>
      <c r="I1853" s="37" t="s">
        <v>1312</v>
      </c>
      <c r="J1853" s="31" t="s">
        <v>1313</v>
      </c>
      <c r="K1853" s="2">
        <v>0</v>
      </c>
      <c r="L1853" s="2">
        <v>0</v>
      </c>
      <c r="M1853" s="31">
        <v>5</v>
      </c>
      <c r="N1853" s="2">
        <v>0.65</v>
      </c>
      <c r="O1853" s="2">
        <v>0</v>
      </c>
      <c r="P1853" s="2">
        <v>0</v>
      </c>
      <c r="Q1853" s="31">
        <v>5.65</v>
      </c>
      <c r="S1853" s="2" t="s">
        <v>1</v>
      </c>
      <c r="T1853" t="str">
        <f>IF(Tabla2[[#This Row],[SERIE ]]="22SD004C","BODEGA",IF(Tabla2[[#This Row],[SERIE ]]="21DS000T","CASA MATRIZ","SUCURSAL"))</f>
        <v>SUCURSAL</v>
      </c>
    </row>
    <row r="1854" spans="1:20" ht="15.75" hidden="1" thickBot="1" x14ac:dyDescent="0.3">
      <c r="A1854" s="33" t="s">
        <v>8271</v>
      </c>
      <c r="B1854" s="38" t="s">
        <v>10323</v>
      </c>
      <c r="C1854" s="2" t="s">
        <v>1</v>
      </c>
      <c r="D1854" s="2" t="s">
        <v>0</v>
      </c>
      <c r="E1854" s="2" t="s">
        <v>9791</v>
      </c>
      <c r="F1854" s="2" t="s">
        <v>9792</v>
      </c>
      <c r="G1854" s="32">
        <v>2851</v>
      </c>
      <c r="H1854" s="36">
        <v>2851</v>
      </c>
      <c r="I1854" s="37" t="s">
        <v>9809</v>
      </c>
      <c r="J1854" s="31" t="s">
        <v>9810</v>
      </c>
      <c r="K1854" s="2">
        <v>0</v>
      </c>
      <c r="L1854" s="2">
        <v>0</v>
      </c>
      <c r="M1854" s="31">
        <v>30</v>
      </c>
      <c r="N1854" s="2">
        <v>3.9000000000000004</v>
      </c>
      <c r="O1854" s="2">
        <v>0</v>
      </c>
      <c r="P1854" s="2">
        <v>0</v>
      </c>
      <c r="Q1854" s="31">
        <v>33.9</v>
      </c>
      <c r="S1854" s="2" t="s">
        <v>1</v>
      </c>
      <c r="T1854" t="str">
        <f>IF(Tabla2[[#This Row],[SERIE ]]="22SD004C","BODEGA",IF(Tabla2[[#This Row],[SERIE ]]="21DS000T","CASA MATRIZ","SUCURSAL"))</f>
        <v>SUCURSAL</v>
      </c>
    </row>
    <row r="1855" spans="1:20" ht="15.75" hidden="1" thickBot="1" x14ac:dyDescent="0.3">
      <c r="A1855" s="33" t="s">
        <v>8271</v>
      </c>
      <c r="B1855" s="38" t="s">
        <v>10323</v>
      </c>
      <c r="C1855" s="2" t="s">
        <v>1</v>
      </c>
      <c r="D1855" s="2" t="s">
        <v>0</v>
      </c>
      <c r="E1855" s="2" t="s">
        <v>9791</v>
      </c>
      <c r="F1855" s="2" t="s">
        <v>9792</v>
      </c>
      <c r="G1855" s="32">
        <v>2850</v>
      </c>
      <c r="H1855" s="36">
        <v>2850</v>
      </c>
      <c r="I1855" s="37" t="s">
        <v>7473</v>
      </c>
      <c r="J1855" s="31" t="s">
        <v>7472</v>
      </c>
      <c r="K1855" s="2">
        <v>0</v>
      </c>
      <c r="L1855" s="2">
        <v>0</v>
      </c>
      <c r="M1855" s="31">
        <v>0</v>
      </c>
      <c r="N1855" s="2">
        <v>0</v>
      </c>
      <c r="O1855" s="2">
        <v>0</v>
      </c>
      <c r="P1855" s="2">
        <v>0</v>
      </c>
      <c r="Q1855" s="31">
        <v>0</v>
      </c>
      <c r="S1855" s="2" t="s">
        <v>1</v>
      </c>
      <c r="T1855" t="str">
        <f>IF(Tabla2[[#This Row],[SERIE ]]="22SD004C","BODEGA",IF(Tabla2[[#This Row],[SERIE ]]="21DS000T","CASA MATRIZ","SUCURSAL"))</f>
        <v>SUCURSAL</v>
      </c>
    </row>
    <row r="1856" spans="1:20" ht="15.75" hidden="1" thickBot="1" x14ac:dyDescent="0.3">
      <c r="A1856" s="33" t="s">
        <v>8271</v>
      </c>
      <c r="B1856" s="38" t="s">
        <v>10323</v>
      </c>
      <c r="C1856" s="2" t="s">
        <v>1</v>
      </c>
      <c r="D1856" s="2" t="s">
        <v>0</v>
      </c>
      <c r="E1856" s="2" t="s">
        <v>9791</v>
      </c>
      <c r="F1856" s="2" t="s">
        <v>9792</v>
      </c>
      <c r="G1856" s="32">
        <v>2849</v>
      </c>
      <c r="H1856" s="36">
        <v>2849</v>
      </c>
      <c r="I1856" s="37" t="s">
        <v>1638</v>
      </c>
      <c r="J1856" s="31" t="s">
        <v>1639</v>
      </c>
      <c r="K1856" s="2">
        <v>0</v>
      </c>
      <c r="L1856" s="2">
        <v>0</v>
      </c>
      <c r="M1856" s="31">
        <v>80</v>
      </c>
      <c r="N1856" s="2">
        <v>10.4</v>
      </c>
      <c r="O1856" s="2">
        <v>0</v>
      </c>
      <c r="P1856" s="2">
        <v>0</v>
      </c>
      <c r="Q1856" s="31">
        <v>90.4</v>
      </c>
      <c r="S1856" s="2" t="s">
        <v>1</v>
      </c>
      <c r="T1856" t="str">
        <f>IF(Tabla2[[#This Row],[SERIE ]]="22SD004C","BODEGA",IF(Tabla2[[#This Row],[SERIE ]]="21DS000T","CASA MATRIZ","SUCURSAL"))</f>
        <v>SUCURSAL</v>
      </c>
    </row>
    <row r="1857" spans="1:20" ht="15.75" hidden="1" thickBot="1" x14ac:dyDescent="0.3">
      <c r="A1857" s="33" t="s">
        <v>8271</v>
      </c>
      <c r="B1857" s="38" t="s">
        <v>10323</v>
      </c>
      <c r="C1857" s="2" t="s">
        <v>1</v>
      </c>
      <c r="D1857" s="2" t="s">
        <v>0</v>
      </c>
      <c r="E1857" s="2" t="s">
        <v>9791</v>
      </c>
      <c r="F1857" s="2" t="s">
        <v>9792</v>
      </c>
      <c r="G1857" s="32">
        <v>2848</v>
      </c>
      <c r="H1857" s="36">
        <v>2848</v>
      </c>
      <c r="I1857" s="37" t="s">
        <v>40</v>
      </c>
      <c r="J1857" s="31" t="s">
        <v>2515</v>
      </c>
      <c r="K1857" s="2">
        <v>0</v>
      </c>
      <c r="L1857" s="2">
        <v>0</v>
      </c>
      <c r="M1857" s="31">
        <v>12.39</v>
      </c>
      <c r="N1857" s="2">
        <v>1.6107</v>
      </c>
      <c r="O1857" s="2">
        <v>0</v>
      </c>
      <c r="P1857" s="2">
        <v>0</v>
      </c>
      <c r="Q1857" s="31">
        <v>14.0007</v>
      </c>
      <c r="S1857" s="2" t="s">
        <v>1</v>
      </c>
      <c r="T1857" t="str">
        <f>IF(Tabla2[[#This Row],[SERIE ]]="22SD004C","BODEGA",IF(Tabla2[[#This Row],[SERIE ]]="21DS000T","CASA MATRIZ","SUCURSAL"))</f>
        <v>SUCURSAL</v>
      </c>
    </row>
    <row r="1858" spans="1:20" ht="15.75" hidden="1" thickBot="1" x14ac:dyDescent="0.3">
      <c r="A1858" s="33" t="s">
        <v>8271</v>
      </c>
      <c r="B1858" s="38" t="s">
        <v>10323</v>
      </c>
      <c r="C1858" s="2" t="s">
        <v>1</v>
      </c>
      <c r="D1858" s="2" t="s">
        <v>0</v>
      </c>
      <c r="E1858" s="2" t="s">
        <v>9791</v>
      </c>
      <c r="F1858" s="2" t="s">
        <v>9792</v>
      </c>
      <c r="G1858" s="32">
        <v>2847</v>
      </c>
      <c r="H1858" s="36">
        <v>2847</v>
      </c>
      <c r="I1858" s="37" t="s">
        <v>49</v>
      </c>
      <c r="J1858" s="31" t="s">
        <v>2228</v>
      </c>
      <c r="K1858" s="2">
        <v>0</v>
      </c>
      <c r="L1858" s="2">
        <v>0</v>
      </c>
      <c r="M1858" s="31">
        <v>330</v>
      </c>
      <c r="N1858" s="2">
        <v>42.9</v>
      </c>
      <c r="O1858" s="2">
        <v>0</v>
      </c>
      <c r="P1858" s="2">
        <v>0</v>
      </c>
      <c r="Q1858" s="31">
        <v>372.9</v>
      </c>
      <c r="S1858" s="2" t="s">
        <v>1</v>
      </c>
      <c r="T1858" t="str">
        <f>IF(Tabla2[[#This Row],[SERIE ]]="22SD004C","BODEGA",IF(Tabla2[[#This Row],[SERIE ]]="21DS000T","CASA MATRIZ","SUCURSAL"))</f>
        <v>SUCURSAL</v>
      </c>
    </row>
    <row r="1859" spans="1:20" ht="15.75" hidden="1" thickBot="1" x14ac:dyDescent="0.3">
      <c r="A1859" s="33" t="s">
        <v>8271</v>
      </c>
      <c r="B1859" s="38" t="s">
        <v>10323</v>
      </c>
      <c r="C1859" s="2" t="s">
        <v>1</v>
      </c>
      <c r="D1859" s="2" t="s">
        <v>0</v>
      </c>
      <c r="E1859" s="2" t="s">
        <v>9791</v>
      </c>
      <c r="F1859" s="2" t="s">
        <v>9792</v>
      </c>
      <c r="G1859" s="32">
        <v>2846</v>
      </c>
      <c r="H1859" s="36">
        <v>2846</v>
      </c>
      <c r="I1859" s="37" t="s">
        <v>49</v>
      </c>
      <c r="J1859" s="31" t="s">
        <v>2228</v>
      </c>
      <c r="K1859" s="2">
        <v>0</v>
      </c>
      <c r="L1859" s="2">
        <v>0</v>
      </c>
      <c r="M1859" s="31">
        <v>120</v>
      </c>
      <c r="N1859" s="2">
        <v>15.600000000000001</v>
      </c>
      <c r="O1859" s="2">
        <v>0</v>
      </c>
      <c r="P1859" s="2">
        <v>0</v>
      </c>
      <c r="Q1859" s="31">
        <v>135.6</v>
      </c>
      <c r="S1859" s="2" t="s">
        <v>1</v>
      </c>
      <c r="T1859" t="str">
        <f>IF(Tabla2[[#This Row],[SERIE ]]="22SD004C","BODEGA",IF(Tabla2[[#This Row],[SERIE ]]="21DS000T","CASA MATRIZ","SUCURSAL"))</f>
        <v>SUCURSAL</v>
      </c>
    </row>
    <row r="1860" spans="1:20" ht="15.75" hidden="1" thickBot="1" x14ac:dyDescent="0.3">
      <c r="A1860" s="33" t="s">
        <v>8271</v>
      </c>
      <c r="B1860" s="38" t="s">
        <v>10322</v>
      </c>
      <c r="C1860" s="2" t="s">
        <v>1</v>
      </c>
      <c r="D1860" s="2" t="s">
        <v>0</v>
      </c>
      <c r="E1860" s="2" t="s">
        <v>9791</v>
      </c>
      <c r="F1860" s="2" t="s">
        <v>9792</v>
      </c>
      <c r="G1860" s="32">
        <v>2845</v>
      </c>
      <c r="H1860" s="36">
        <v>2845</v>
      </c>
      <c r="I1860" s="37" t="s">
        <v>9868</v>
      </c>
      <c r="J1860" s="31" t="s">
        <v>9826</v>
      </c>
      <c r="K1860" s="2">
        <v>0</v>
      </c>
      <c r="L1860" s="2">
        <v>0</v>
      </c>
      <c r="M1860" s="31">
        <v>125</v>
      </c>
      <c r="N1860" s="2">
        <v>16.25</v>
      </c>
      <c r="O1860" s="2">
        <v>0</v>
      </c>
      <c r="P1860" s="2">
        <v>0</v>
      </c>
      <c r="Q1860" s="31">
        <v>141.25</v>
      </c>
      <c r="S1860" s="2" t="s">
        <v>1</v>
      </c>
      <c r="T1860" t="str">
        <f>IF(Tabla2[[#This Row],[SERIE ]]="22SD004C","BODEGA",IF(Tabla2[[#This Row],[SERIE ]]="21DS000T","CASA MATRIZ","SUCURSAL"))</f>
        <v>SUCURSAL</v>
      </c>
    </row>
    <row r="1861" spans="1:20" ht="15.75" hidden="1" thickBot="1" x14ac:dyDescent="0.3">
      <c r="A1861" s="33" t="s">
        <v>8271</v>
      </c>
      <c r="B1861" s="38" t="s">
        <v>10322</v>
      </c>
      <c r="C1861" s="2" t="s">
        <v>1</v>
      </c>
      <c r="D1861" s="2" t="s">
        <v>0</v>
      </c>
      <c r="E1861" s="2" t="s">
        <v>9791</v>
      </c>
      <c r="F1861" s="2" t="s">
        <v>9792</v>
      </c>
      <c r="G1861" s="32">
        <v>2844</v>
      </c>
      <c r="H1861" s="36">
        <v>2844</v>
      </c>
      <c r="I1861" s="37" t="s">
        <v>10088</v>
      </c>
      <c r="J1861" s="31" t="s">
        <v>10089</v>
      </c>
      <c r="K1861" s="2">
        <v>0</v>
      </c>
      <c r="L1861" s="2">
        <v>0</v>
      </c>
      <c r="M1861" s="31">
        <v>35</v>
      </c>
      <c r="N1861" s="2">
        <v>4.55</v>
      </c>
      <c r="O1861" s="2">
        <v>0</v>
      </c>
      <c r="P1861" s="2">
        <v>0</v>
      </c>
      <c r="Q1861" s="31">
        <v>39.549999999999997</v>
      </c>
      <c r="S1861" s="2" t="s">
        <v>1</v>
      </c>
      <c r="T1861" t="str">
        <f>IF(Tabla2[[#This Row],[SERIE ]]="22SD004C","BODEGA",IF(Tabla2[[#This Row],[SERIE ]]="21DS000T","CASA MATRIZ","SUCURSAL"))</f>
        <v>SUCURSAL</v>
      </c>
    </row>
    <row r="1862" spans="1:20" ht="15.75" hidden="1" thickBot="1" x14ac:dyDescent="0.3">
      <c r="A1862" s="33" t="s">
        <v>8271</v>
      </c>
      <c r="B1862" s="38" t="s">
        <v>10322</v>
      </c>
      <c r="C1862" s="2" t="s">
        <v>1</v>
      </c>
      <c r="D1862" s="2" t="s">
        <v>0</v>
      </c>
      <c r="E1862" s="2" t="s">
        <v>9791</v>
      </c>
      <c r="F1862" s="2" t="s">
        <v>9792</v>
      </c>
      <c r="G1862" s="32">
        <v>2843</v>
      </c>
      <c r="H1862" s="36">
        <v>2843</v>
      </c>
      <c r="I1862" s="37" t="s">
        <v>46</v>
      </c>
      <c r="J1862" s="31" t="s">
        <v>6010</v>
      </c>
      <c r="K1862" s="2">
        <v>0</v>
      </c>
      <c r="L1862" s="2">
        <v>0</v>
      </c>
      <c r="M1862" s="31">
        <v>86</v>
      </c>
      <c r="N1862" s="2">
        <v>11.18</v>
      </c>
      <c r="O1862" s="2">
        <v>0</v>
      </c>
      <c r="P1862" s="2">
        <v>0</v>
      </c>
      <c r="Q1862" s="31">
        <v>97.18</v>
      </c>
      <c r="S1862" s="2" t="s">
        <v>1</v>
      </c>
      <c r="T1862" t="str">
        <f>IF(Tabla2[[#This Row],[SERIE ]]="22SD004C","BODEGA",IF(Tabla2[[#This Row],[SERIE ]]="21DS000T","CASA MATRIZ","SUCURSAL"))</f>
        <v>SUCURSAL</v>
      </c>
    </row>
    <row r="1863" spans="1:20" ht="15.75" hidden="1" thickBot="1" x14ac:dyDescent="0.3">
      <c r="A1863" s="33" t="s">
        <v>8271</v>
      </c>
      <c r="B1863" s="38" t="s">
        <v>10322</v>
      </c>
      <c r="C1863" s="2" t="s">
        <v>1</v>
      </c>
      <c r="D1863" s="2" t="s">
        <v>0</v>
      </c>
      <c r="E1863" s="2" t="s">
        <v>9791</v>
      </c>
      <c r="F1863" s="2" t="s">
        <v>9792</v>
      </c>
      <c r="G1863" s="32">
        <v>2842</v>
      </c>
      <c r="H1863" s="36">
        <v>2842</v>
      </c>
      <c r="I1863" s="37" t="s">
        <v>7473</v>
      </c>
      <c r="J1863" s="31" t="s">
        <v>7472</v>
      </c>
      <c r="K1863" s="2">
        <v>0</v>
      </c>
      <c r="L1863" s="2">
        <v>0</v>
      </c>
      <c r="M1863" s="31">
        <v>0</v>
      </c>
      <c r="N1863" s="2">
        <v>0</v>
      </c>
      <c r="O1863" s="2">
        <v>0</v>
      </c>
      <c r="P1863" s="2">
        <v>0</v>
      </c>
      <c r="Q1863" s="31">
        <v>0</v>
      </c>
      <c r="S1863" s="2" t="s">
        <v>1</v>
      </c>
      <c r="T1863" t="str">
        <f>IF(Tabla2[[#This Row],[SERIE ]]="22SD004C","BODEGA",IF(Tabla2[[#This Row],[SERIE ]]="21DS000T","CASA MATRIZ","SUCURSAL"))</f>
        <v>SUCURSAL</v>
      </c>
    </row>
    <row r="1864" spans="1:20" ht="15.75" hidden="1" thickBot="1" x14ac:dyDescent="0.3">
      <c r="A1864" s="33" t="s">
        <v>8271</v>
      </c>
      <c r="B1864" s="38" t="s">
        <v>10322</v>
      </c>
      <c r="C1864" s="2" t="s">
        <v>1</v>
      </c>
      <c r="D1864" s="2" t="s">
        <v>0</v>
      </c>
      <c r="E1864" s="2" t="s">
        <v>9791</v>
      </c>
      <c r="F1864" s="2" t="s">
        <v>9792</v>
      </c>
      <c r="G1864" s="32">
        <v>2841</v>
      </c>
      <c r="H1864" s="36">
        <v>2841</v>
      </c>
      <c r="I1864" s="37" t="s">
        <v>10099</v>
      </c>
      <c r="J1864" s="31" t="s">
        <v>10100</v>
      </c>
      <c r="K1864" s="2">
        <v>0</v>
      </c>
      <c r="L1864" s="2">
        <v>0</v>
      </c>
      <c r="M1864" s="31">
        <v>30</v>
      </c>
      <c r="N1864" s="2">
        <v>3.9000000000000004</v>
      </c>
      <c r="O1864" s="2">
        <v>0</v>
      </c>
      <c r="P1864" s="2">
        <v>0</v>
      </c>
      <c r="Q1864" s="31">
        <v>33.9</v>
      </c>
      <c r="S1864" s="2" t="s">
        <v>1</v>
      </c>
      <c r="T1864" t="str">
        <f>IF(Tabla2[[#This Row],[SERIE ]]="22SD004C","BODEGA",IF(Tabla2[[#This Row],[SERIE ]]="21DS000T","CASA MATRIZ","SUCURSAL"))</f>
        <v>SUCURSAL</v>
      </c>
    </row>
    <row r="1865" spans="1:20" ht="15.75" hidden="1" thickBot="1" x14ac:dyDescent="0.3">
      <c r="A1865" s="33" t="s">
        <v>8271</v>
      </c>
      <c r="B1865" s="38" t="s">
        <v>10322</v>
      </c>
      <c r="C1865" s="2" t="s">
        <v>1</v>
      </c>
      <c r="D1865" s="2" t="s">
        <v>0</v>
      </c>
      <c r="E1865" s="2" t="s">
        <v>9791</v>
      </c>
      <c r="F1865" s="2" t="s">
        <v>9792</v>
      </c>
      <c r="G1865" s="32">
        <v>2840</v>
      </c>
      <c r="H1865" s="36">
        <v>2840</v>
      </c>
      <c r="I1865" s="37" t="s">
        <v>10099</v>
      </c>
      <c r="J1865" s="31" t="s">
        <v>10100</v>
      </c>
      <c r="K1865" s="2">
        <v>0</v>
      </c>
      <c r="L1865" s="2">
        <v>0</v>
      </c>
      <c r="M1865" s="31">
        <v>50</v>
      </c>
      <c r="N1865" s="2">
        <v>6.5</v>
      </c>
      <c r="O1865" s="2">
        <v>0</v>
      </c>
      <c r="P1865" s="2">
        <v>0</v>
      </c>
      <c r="Q1865" s="31">
        <v>56.5</v>
      </c>
      <c r="S1865" s="2" t="s">
        <v>1</v>
      </c>
      <c r="T1865" t="str">
        <f>IF(Tabla2[[#This Row],[SERIE ]]="22SD004C","BODEGA",IF(Tabla2[[#This Row],[SERIE ]]="21DS000T","CASA MATRIZ","SUCURSAL"))</f>
        <v>SUCURSAL</v>
      </c>
    </row>
    <row r="1866" spans="1:20" ht="15.75" hidden="1" thickBot="1" x14ac:dyDescent="0.3">
      <c r="A1866" s="33" t="s">
        <v>8271</v>
      </c>
      <c r="B1866" s="38" t="s">
        <v>10322</v>
      </c>
      <c r="C1866" s="2" t="s">
        <v>1</v>
      </c>
      <c r="D1866" s="2" t="s">
        <v>0</v>
      </c>
      <c r="E1866" s="2" t="s">
        <v>9791</v>
      </c>
      <c r="F1866" s="2" t="s">
        <v>9792</v>
      </c>
      <c r="G1866" s="32">
        <v>2839</v>
      </c>
      <c r="H1866" s="36">
        <v>2839</v>
      </c>
      <c r="I1866" s="37"/>
      <c r="J1866" s="31" t="s">
        <v>9910</v>
      </c>
      <c r="K1866" s="2">
        <v>0</v>
      </c>
      <c r="L1866" s="2">
        <v>0</v>
      </c>
      <c r="M1866" s="31">
        <v>45</v>
      </c>
      <c r="N1866" s="2">
        <v>5.8500000000000005</v>
      </c>
      <c r="O1866" s="2">
        <v>0</v>
      </c>
      <c r="P1866" s="2">
        <v>0</v>
      </c>
      <c r="Q1866" s="31">
        <v>50.85</v>
      </c>
      <c r="R1866" s="2" t="s">
        <v>9909</v>
      </c>
      <c r="S1866" s="2" t="s">
        <v>1</v>
      </c>
      <c r="T1866" t="str">
        <f>IF(Tabla2[[#This Row],[SERIE ]]="22SD004C","BODEGA",IF(Tabla2[[#This Row],[SERIE ]]="21DS000T","CASA MATRIZ","SUCURSAL"))</f>
        <v>SUCURSAL</v>
      </c>
    </row>
    <row r="1867" spans="1:20" ht="15.75" hidden="1" thickBot="1" x14ac:dyDescent="0.3">
      <c r="A1867" s="33" t="s">
        <v>8271</v>
      </c>
      <c r="B1867" s="38" t="s">
        <v>10322</v>
      </c>
      <c r="C1867" s="2" t="s">
        <v>1</v>
      </c>
      <c r="D1867" s="2" t="s">
        <v>0</v>
      </c>
      <c r="E1867" s="2" t="s">
        <v>9791</v>
      </c>
      <c r="F1867" s="2" t="s">
        <v>9792</v>
      </c>
      <c r="G1867" s="32">
        <v>2838</v>
      </c>
      <c r="H1867" s="36">
        <v>2838</v>
      </c>
      <c r="I1867" s="37" t="s">
        <v>9801</v>
      </c>
      <c r="J1867" s="31" t="s">
        <v>9802</v>
      </c>
      <c r="K1867" s="2">
        <v>0</v>
      </c>
      <c r="L1867" s="2">
        <v>0</v>
      </c>
      <c r="M1867" s="31">
        <v>15</v>
      </c>
      <c r="N1867" s="2">
        <v>1.9500000000000002</v>
      </c>
      <c r="O1867" s="2">
        <v>0</v>
      </c>
      <c r="P1867" s="2">
        <v>0</v>
      </c>
      <c r="Q1867" s="31">
        <v>16.95</v>
      </c>
      <c r="S1867" s="2" t="s">
        <v>1</v>
      </c>
      <c r="T1867" t="str">
        <f>IF(Tabla2[[#This Row],[SERIE ]]="22SD004C","BODEGA",IF(Tabla2[[#This Row],[SERIE ]]="21DS000T","CASA MATRIZ","SUCURSAL"))</f>
        <v>SUCURSAL</v>
      </c>
    </row>
    <row r="1868" spans="1:20" ht="15.75" hidden="1" thickBot="1" x14ac:dyDescent="0.3">
      <c r="A1868" s="33" t="s">
        <v>8271</v>
      </c>
      <c r="B1868" s="38" t="s">
        <v>10322</v>
      </c>
      <c r="C1868" s="2" t="s">
        <v>1</v>
      </c>
      <c r="D1868" s="2" t="s">
        <v>0</v>
      </c>
      <c r="E1868" s="2" t="s">
        <v>9791</v>
      </c>
      <c r="F1868" s="2" t="s">
        <v>9792</v>
      </c>
      <c r="G1868" s="32">
        <v>2837</v>
      </c>
      <c r="H1868" s="36">
        <v>2837</v>
      </c>
      <c r="I1868" s="37" t="s">
        <v>7473</v>
      </c>
      <c r="J1868" s="31" t="s">
        <v>7472</v>
      </c>
      <c r="K1868" s="2">
        <v>0</v>
      </c>
      <c r="L1868" s="2">
        <v>0</v>
      </c>
      <c r="M1868" s="31">
        <v>0</v>
      </c>
      <c r="N1868" s="2">
        <v>0</v>
      </c>
      <c r="O1868" s="2">
        <v>0</v>
      </c>
      <c r="P1868" s="2">
        <v>0</v>
      </c>
      <c r="Q1868" s="31">
        <v>0</v>
      </c>
      <c r="S1868" s="2" t="s">
        <v>1</v>
      </c>
      <c r="T1868" t="str">
        <f>IF(Tabla2[[#This Row],[SERIE ]]="22SD004C","BODEGA",IF(Tabla2[[#This Row],[SERIE ]]="21DS000T","CASA MATRIZ","SUCURSAL"))</f>
        <v>SUCURSAL</v>
      </c>
    </row>
    <row r="1869" spans="1:20" ht="15.75" hidden="1" thickBot="1" x14ac:dyDescent="0.3">
      <c r="A1869" s="33" t="s">
        <v>8271</v>
      </c>
      <c r="B1869" s="38" t="s">
        <v>10322</v>
      </c>
      <c r="C1869" s="2" t="s">
        <v>1</v>
      </c>
      <c r="D1869" s="2" t="s">
        <v>0</v>
      </c>
      <c r="E1869" s="2" t="s">
        <v>9791</v>
      </c>
      <c r="F1869" s="2" t="s">
        <v>9792</v>
      </c>
      <c r="G1869" s="32">
        <v>2836</v>
      </c>
      <c r="H1869" s="36">
        <v>2836</v>
      </c>
      <c r="I1869" s="37" t="s">
        <v>9868</v>
      </c>
      <c r="J1869" s="31" t="s">
        <v>9826</v>
      </c>
      <c r="K1869" s="2">
        <v>0</v>
      </c>
      <c r="L1869" s="2">
        <v>0</v>
      </c>
      <c r="M1869" s="31">
        <v>9</v>
      </c>
      <c r="N1869" s="2">
        <v>1.17</v>
      </c>
      <c r="O1869" s="2">
        <v>0</v>
      </c>
      <c r="P1869" s="2">
        <v>0</v>
      </c>
      <c r="Q1869" s="31">
        <v>10.17</v>
      </c>
      <c r="S1869" s="2" t="s">
        <v>1</v>
      </c>
      <c r="T1869" t="str">
        <f>IF(Tabla2[[#This Row],[SERIE ]]="22SD004C","BODEGA",IF(Tabla2[[#This Row],[SERIE ]]="21DS000T","CASA MATRIZ","SUCURSAL"))</f>
        <v>SUCURSAL</v>
      </c>
    </row>
    <row r="1870" spans="1:20" ht="15.75" hidden="1" thickBot="1" x14ac:dyDescent="0.3">
      <c r="A1870" s="33" t="s">
        <v>8271</v>
      </c>
      <c r="B1870" s="38" t="s">
        <v>10322</v>
      </c>
      <c r="C1870" s="2" t="s">
        <v>1</v>
      </c>
      <c r="D1870" s="2" t="s">
        <v>0</v>
      </c>
      <c r="E1870" s="2" t="s">
        <v>9791</v>
      </c>
      <c r="F1870" s="2" t="s">
        <v>9792</v>
      </c>
      <c r="G1870" s="32">
        <v>2835</v>
      </c>
      <c r="H1870" s="36">
        <v>2835</v>
      </c>
      <c r="I1870" s="37" t="s">
        <v>46</v>
      </c>
      <c r="J1870" s="31" t="s">
        <v>6010</v>
      </c>
      <c r="K1870" s="2">
        <v>0</v>
      </c>
      <c r="L1870" s="2">
        <v>0</v>
      </c>
      <c r="M1870" s="31">
        <v>45</v>
      </c>
      <c r="N1870" s="2">
        <v>5.8500000000000005</v>
      </c>
      <c r="O1870" s="2">
        <v>0</v>
      </c>
      <c r="P1870" s="2">
        <v>0</v>
      </c>
      <c r="Q1870" s="31">
        <v>50.85</v>
      </c>
      <c r="S1870" s="2" t="s">
        <v>1</v>
      </c>
      <c r="T1870" t="str">
        <f>IF(Tabla2[[#This Row],[SERIE ]]="22SD004C","BODEGA",IF(Tabla2[[#This Row],[SERIE ]]="21DS000T","CASA MATRIZ","SUCURSAL"))</f>
        <v>SUCURSAL</v>
      </c>
    </row>
    <row r="1871" spans="1:20" ht="15.75" hidden="1" thickBot="1" x14ac:dyDescent="0.3">
      <c r="A1871" s="33" t="s">
        <v>8271</v>
      </c>
      <c r="B1871" s="38" t="s">
        <v>10322</v>
      </c>
      <c r="C1871" s="2" t="s">
        <v>1</v>
      </c>
      <c r="D1871" s="2" t="s">
        <v>0</v>
      </c>
      <c r="E1871" s="2" t="s">
        <v>9791</v>
      </c>
      <c r="F1871" s="2" t="s">
        <v>9792</v>
      </c>
      <c r="G1871" s="32">
        <v>2834</v>
      </c>
      <c r="H1871" s="36">
        <v>2834</v>
      </c>
      <c r="I1871" s="37" t="s">
        <v>46</v>
      </c>
      <c r="J1871" s="31" t="s">
        <v>6010</v>
      </c>
      <c r="K1871" s="2">
        <v>0</v>
      </c>
      <c r="L1871" s="2">
        <v>0</v>
      </c>
      <c r="M1871" s="31">
        <v>187.35</v>
      </c>
      <c r="N1871" s="2">
        <v>24.355499999999999</v>
      </c>
      <c r="O1871" s="2">
        <v>0</v>
      </c>
      <c r="P1871" s="2">
        <v>0</v>
      </c>
      <c r="Q1871" s="31">
        <v>211.7055</v>
      </c>
      <c r="S1871" s="2" t="s">
        <v>1</v>
      </c>
      <c r="T1871" t="str">
        <f>IF(Tabla2[[#This Row],[SERIE ]]="22SD004C","BODEGA",IF(Tabla2[[#This Row],[SERIE ]]="21DS000T","CASA MATRIZ","SUCURSAL"))</f>
        <v>SUCURSAL</v>
      </c>
    </row>
    <row r="1872" spans="1:20" ht="15.75" hidden="1" thickBot="1" x14ac:dyDescent="0.3">
      <c r="A1872" s="33" t="s">
        <v>8271</v>
      </c>
      <c r="B1872" s="38" t="s">
        <v>10322</v>
      </c>
      <c r="C1872" s="2" t="s">
        <v>1</v>
      </c>
      <c r="D1872" s="2" t="s">
        <v>0</v>
      </c>
      <c r="E1872" s="2" t="s">
        <v>9791</v>
      </c>
      <c r="F1872" s="2" t="s">
        <v>9792</v>
      </c>
      <c r="G1872" s="32">
        <v>2833</v>
      </c>
      <c r="H1872" s="36">
        <v>2833</v>
      </c>
      <c r="I1872" s="37" t="s">
        <v>46</v>
      </c>
      <c r="J1872" s="31" t="s">
        <v>6010</v>
      </c>
      <c r="K1872" s="2">
        <v>0</v>
      </c>
      <c r="L1872" s="2">
        <v>0</v>
      </c>
      <c r="M1872" s="31">
        <v>35</v>
      </c>
      <c r="N1872" s="2">
        <v>4.55</v>
      </c>
      <c r="O1872" s="2">
        <v>0</v>
      </c>
      <c r="P1872" s="2">
        <v>0</v>
      </c>
      <c r="Q1872" s="31">
        <v>39.549999999999997</v>
      </c>
      <c r="S1872" s="2" t="s">
        <v>1</v>
      </c>
      <c r="T1872" t="str">
        <f>IF(Tabla2[[#This Row],[SERIE ]]="22SD004C","BODEGA",IF(Tabla2[[#This Row],[SERIE ]]="21DS000T","CASA MATRIZ","SUCURSAL"))</f>
        <v>SUCURSAL</v>
      </c>
    </row>
    <row r="1873" spans="1:20" ht="15.75" hidden="1" thickBot="1" x14ac:dyDescent="0.3">
      <c r="A1873" s="33" t="s">
        <v>8271</v>
      </c>
      <c r="B1873" s="38" t="s">
        <v>10322</v>
      </c>
      <c r="C1873" s="2" t="s">
        <v>1</v>
      </c>
      <c r="D1873" s="2" t="s">
        <v>0</v>
      </c>
      <c r="E1873" s="2" t="s">
        <v>9791</v>
      </c>
      <c r="F1873" s="2" t="s">
        <v>9792</v>
      </c>
      <c r="G1873" s="32">
        <v>2832</v>
      </c>
      <c r="H1873" s="36">
        <v>2832</v>
      </c>
      <c r="I1873" s="37"/>
      <c r="J1873" s="31" t="s">
        <v>10242</v>
      </c>
      <c r="K1873" s="2">
        <v>0</v>
      </c>
      <c r="L1873" s="2">
        <v>0</v>
      </c>
      <c r="M1873" s="31">
        <v>4.87</v>
      </c>
      <c r="N1873" s="2">
        <v>0.6331</v>
      </c>
      <c r="O1873" s="2">
        <v>0</v>
      </c>
      <c r="P1873" s="2">
        <v>0</v>
      </c>
      <c r="Q1873" s="31">
        <v>5.5030999999999999</v>
      </c>
      <c r="R1873" s="2" t="s">
        <v>10241</v>
      </c>
      <c r="S1873" s="2" t="s">
        <v>1</v>
      </c>
      <c r="T1873" t="str">
        <f>IF(Tabla2[[#This Row],[SERIE ]]="22SD004C","BODEGA",IF(Tabla2[[#This Row],[SERIE ]]="21DS000T","CASA MATRIZ","SUCURSAL"))</f>
        <v>SUCURSAL</v>
      </c>
    </row>
    <row r="1874" spans="1:20" ht="15.75" hidden="1" thickBot="1" x14ac:dyDescent="0.3">
      <c r="A1874" s="33" t="s">
        <v>8271</v>
      </c>
      <c r="B1874" s="38" t="s">
        <v>10322</v>
      </c>
      <c r="C1874" s="2" t="s">
        <v>1</v>
      </c>
      <c r="D1874" s="2" t="s">
        <v>0</v>
      </c>
      <c r="E1874" s="2" t="s">
        <v>9791</v>
      </c>
      <c r="F1874" s="2" t="s">
        <v>9792</v>
      </c>
      <c r="G1874" s="32">
        <v>2831</v>
      </c>
      <c r="H1874" s="36">
        <v>2831</v>
      </c>
      <c r="I1874" s="37" t="s">
        <v>46</v>
      </c>
      <c r="J1874" s="31" t="s">
        <v>6010</v>
      </c>
      <c r="K1874" s="2">
        <v>0</v>
      </c>
      <c r="L1874" s="2">
        <v>0</v>
      </c>
      <c r="M1874" s="31">
        <v>45</v>
      </c>
      <c r="N1874" s="2">
        <v>5.8500000000000005</v>
      </c>
      <c r="O1874" s="2">
        <v>0</v>
      </c>
      <c r="P1874" s="2">
        <v>0</v>
      </c>
      <c r="Q1874" s="31">
        <v>50.85</v>
      </c>
      <c r="S1874" s="2" t="s">
        <v>1</v>
      </c>
      <c r="T1874" t="str">
        <f>IF(Tabla2[[#This Row],[SERIE ]]="22SD004C","BODEGA",IF(Tabla2[[#This Row],[SERIE ]]="21DS000T","CASA MATRIZ","SUCURSAL"))</f>
        <v>SUCURSAL</v>
      </c>
    </row>
    <row r="1875" spans="1:20" ht="15.75" hidden="1" thickBot="1" x14ac:dyDescent="0.3">
      <c r="A1875" s="33" t="s">
        <v>8271</v>
      </c>
      <c r="B1875" s="38" t="s">
        <v>10322</v>
      </c>
      <c r="C1875" s="2" t="s">
        <v>1</v>
      </c>
      <c r="D1875" s="2" t="s">
        <v>0</v>
      </c>
      <c r="E1875" s="2" t="s">
        <v>9791</v>
      </c>
      <c r="F1875" s="2" t="s">
        <v>9792</v>
      </c>
      <c r="G1875" s="32">
        <v>2830</v>
      </c>
      <c r="H1875" s="36">
        <v>2830</v>
      </c>
      <c r="I1875" s="37" t="s">
        <v>46</v>
      </c>
      <c r="J1875" s="31" t="s">
        <v>6010</v>
      </c>
      <c r="K1875" s="2">
        <v>0</v>
      </c>
      <c r="L1875" s="2">
        <v>0</v>
      </c>
      <c r="M1875" s="31">
        <v>90</v>
      </c>
      <c r="N1875" s="2">
        <v>11.700000000000001</v>
      </c>
      <c r="O1875" s="2">
        <v>0</v>
      </c>
      <c r="P1875" s="2">
        <v>0</v>
      </c>
      <c r="Q1875" s="31">
        <v>101.7</v>
      </c>
      <c r="S1875" s="2" t="s">
        <v>1</v>
      </c>
      <c r="T1875" t="str">
        <f>IF(Tabla2[[#This Row],[SERIE ]]="22SD004C","BODEGA",IF(Tabla2[[#This Row],[SERIE ]]="21DS000T","CASA MATRIZ","SUCURSAL"))</f>
        <v>SUCURSAL</v>
      </c>
    </row>
    <row r="1876" spans="1:20" ht="15.75" hidden="1" thickBot="1" x14ac:dyDescent="0.3">
      <c r="A1876" s="33" t="s">
        <v>8271</v>
      </c>
      <c r="B1876" s="38" t="s">
        <v>10322</v>
      </c>
      <c r="C1876" s="2" t="s">
        <v>1</v>
      </c>
      <c r="D1876" s="2" t="s">
        <v>0</v>
      </c>
      <c r="E1876" s="2" t="s">
        <v>9791</v>
      </c>
      <c r="F1876" s="2" t="s">
        <v>9792</v>
      </c>
      <c r="G1876" s="32">
        <v>2829</v>
      </c>
      <c r="H1876" s="36">
        <v>2829</v>
      </c>
      <c r="I1876" s="37" t="s">
        <v>10359</v>
      </c>
      <c r="J1876" s="31" t="s">
        <v>10360</v>
      </c>
      <c r="K1876" s="2">
        <v>0</v>
      </c>
      <c r="L1876" s="2">
        <v>0</v>
      </c>
      <c r="M1876" s="31">
        <v>36.729999999999997</v>
      </c>
      <c r="N1876" s="2">
        <v>4.7748999999999997</v>
      </c>
      <c r="O1876" s="2">
        <v>0</v>
      </c>
      <c r="P1876" s="2">
        <v>0</v>
      </c>
      <c r="Q1876" s="31">
        <v>41.504899999999999</v>
      </c>
      <c r="S1876" s="2" t="s">
        <v>1</v>
      </c>
      <c r="T1876" t="str">
        <f>IF(Tabla2[[#This Row],[SERIE ]]="22SD004C","BODEGA",IF(Tabla2[[#This Row],[SERIE ]]="21DS000T","CASA MATRIZ","SUCURSAL"))</f>
        <v>SUCURSAL</v>
      </c>
    </row>
    <row r="1877" spans="1:20" ht="15.75" hidden="1" thickBot="1" x14ac:dyDescent="0.3">
      <c r="A1877" s="33" t="s">
        <v>8271</v>
      </c>
      <c r="B1877" s="177" t="s">
        <v>10322</v>
      </c>
      <c r="C1877" s="2" t="s">
        <v>1</v>
      </c>
      <c r="D1877" s="2" t="s">
        <v>0</v>
      </c>
      <c r="E1877" s="2" t="s">
        <v>9791</v>
      </c>
      <c r="F1877" s="2" t="s">
        <v>9792</v>
      </c>
      <c r="G1877" s="32">
        <v>2828</v>
      </c>
      <c r="H1877" s="36">
        <v>2828</v>
      </c>
      <c r="I1877" s="37" t="s">
        <v>49</v>
      </c>
      <c r="J1877" s="31" t="s">
        <v>2228</v>
      </c>
      <c r="K1877" s="2">
        <v>0</v>
      </c>
      <c r="L1877" s="2">
        <v>0</v>
      </c>
      <c r="M1877" s="31">
        <v>510</v>
      </c>
      <c r="N1877" s="2">
        <v>66.3</v>
      </c>
      <c r="O1877" s="2">
        <v>0</v>
      </c>
      <c r="P1877" s="2">
        <v>0</v>
      </c>
      <c r="Q1877" s="31">
        <v>576.29999999999995</v>
      </c>
      <c r="S1877" s="2" t="s">
        <v>1</v>
      </c>
      <c r="T1877" t="str">
        <f>IF(Tabla2[[#This Row],[SERIE ]]="22SD004C","BODEGA",IF(Tabla2[[#This Row],[SERIE ]]="21DS000T","CASA MATRIZ","SUCURSAL"))</f>
        <v>SUCURSAL</v>
      </c>
    </row>
    <row r="1878" spans="1:20" ht="15.75" hidden="1" thickBot="1" x14ac:dyDescent="0.3">
      <c r="A1878" s="33" t="s">
        <v>8271</v>
      </c>
      <c r="B1878" s="38" t="s">
        <v>10356</v>
      </c>
      <c r="C1878" s="2" t="s">
        <v>1</v>
      </c>
      <c r="D1878" s="2" t="s">
        <v>0</v>
      </c>
      <c r="E1878" s="2" t="s">
        <v>9791</v>
      </c>
      <c r="F1878" s="2" t="s">
        <v>9792</v>
      </c>
      <c r="G1878" s="32">
        <v>2827</v>
      </c>
      <c r="H1878" s="36">
        <v>2827</v>
      </c>
      <c r="I1878" s="37" t="s">
        <v>7279</v>
      </c>
      <c r="J1878" s="31" t="s">
        <v>7280</v>
      </c>
      <c r="K1878" s="2">
        <v>0</v>
      </c>
      <c r="L1878" s="2">
        <v>0</v>
      </c>
      <c r="M1878" s="31">
        <v>30</v>
      </c>
      <c r="N1878" s="2">
        <v>3.9000000000000004</v>
      </c>
      <c r="O1878" s="2">
        <v>0</v>
      </c>
      <c r="P1878" s="2">
        <v>0</v>
      </c>
      <c r="Q1878" s="31">
        <v>33.9</v>
      </c>
      <c r="S1878" s="2" t="s">
        <v>1</v>
      </c>
      <c r="T1878" t="str">
        <f>IF(Tabla2[[#This Row],[SERIE ]]="22SD004C","BODEGA",IF(Tabla2[[#This Row],[SERIE ]]="21DS000T","CASA MATRIZ","SUCURSAL"))</f>
        <v>SUCURSAL</v>
      </c>
    </row>
    <row r="1879" spans="1:20" ht="15.75" hidden="1" thickBot="1" x14ac:dyDescent="0.3">
      <c r="A1879" s="33" t="s">
        <v>8271</v>
      </c>
      <c r="B1879" s="38" t="s">
        <v>10356</v>
      </c>
      <c r="C1879" s="2" t="s">
        <v>1</v>
      </c>
      <c r="D1879" s="2" t="s">
        <v>0</v>
      </c>
      <c r="E1879" s="2" t="s">
        <v>9791</v>
      </c>
      <c r="F1879" s="2" t="s">
        <v>9792</v>
      </c>
      <c r="G1879" s="32">
        <v>2826</v>
      </c>
      <c r="H1879" s="36">
        <v>2826</v>
      </c>
      <c r="I1879" s="37" t="s">
        <v>10357</v>
      </c>
      <c r="J1879" s="31" t="s">
        <v>10358</v>
      </c>
      <c r="K1879" s="2">
        <v>0</v>
      </c>
      <c r="L1879" s="2">
        <v>0</v>
      </c>
      <c r="M1879" s="31">
        <v>3.54</v>
      </c>
      <c r="N1879" s="2">
        <v>0.4602</v>
      </c>
      <c r="O1879" s="2">
        <v>0</v>
      </c>
      <c r="P1879" s="2">
        <v>0</v>
      </c>
      <c r="Q1879" s="31">
        <v>4.0002000000000004</v>
      </c>
      <c r="S1879" s="2" t="s">
        <v>1</v>
      </c>
      <c r="T1879" t="str">
        <f>IF(Tabla2[[#This Row],[SERIE ]]="22SD004C","BODEGA",IF(Tabla2[[#This Row],[SERIE ]]="21DS000T","CASA MATRIZ","SUCURSAL"))</f>
        <v>SUCURSAL</v>
      </c>
    </row>
    <row r="1880" spans="1:20" ht="15.75" hidden="1" thickBot="1" x14ac:dyDescent="0.3">
      <c r="A1880" s="33" t="s">
        <v>8271</v>
      </c>
      <c r="B1880" s="38" t="s">
        <v>10356</v>
      </c>
      <c r="C1880" s="2" t="s">
        <v>1</v>
      </c>
      <c r="D1880" s="2" t="s">
        <v>0</v>
      </c>
      <c r="E1880" s="2" t="s">
        <v>9791</v>
      </c>
      <c r="F1880" s="2" t="s">
        <v>9792</v>
      </c>
      <c r="G1880" s="32">
        <v>2825</v>
      </c>
      <c r="H1880" s="36">
        <v>2825</v>
      </c>
      <c r="I1880" s="37" t="s">
        <v>9870</v>
      </c>
      <c r="J1880" s="31" t="s">
        <v>9872</v>
      </c>
      <c r="K1880" s="2">
        <v>0</v>
      </c>
      <c r="L1880" s="2">
        <v>0</v>
      </c>
      <c r="M1880" s="31">
        <v>25.27</v>
      </c>
      <c r="N1880" s="2">
        <v>3.2850999999999999</v>
      </c>
      <c r="O1880" s="2">
        <v>0</v>
      </c>
      <c r="P1880" s="2">
        <v>0</v>
      </c>
      <c r="Q1880" s="31">
        <v>28.555099999999999</v>
      </c>
      <c r="S1880" s="2" t="s">
        <v>1</v>
      </c>
      <c r="T1880" t="str">
        <f>IF(Tabla2[[#This Row],[SERIE ]]="22SD004C","BODEGA",IF(Tabla2[[#This Row],[SERIE ]]="21DS000T","CASA MATRIZ","SUCURSAL"))</f>
        <v>SUCURSAL</v>
      </c>
    </row>
    <row r="1881" spans="1:20" ht="15.75" hidden="1" thickBot="1" x14ac:dyDescent="0.3">
      <c r="A1881" s="33" t="s">
        <v>8271</v>
      </c>
      <c r="B1881" s="38" t="s">
        <v>10356</v>
      </c>
      <c r="C1881" s="2" t="s">
        <v>1</v>
      </c>
      <c r="D1881" s="2" t="s">
        <v>0</v>
      </c>
      <c r="E1881" s="2" t="s">
        <v>9791</v>
      </c>
      <c r="F1881" s="2" t="s">
        <v>9792</v>
      </c>
      <c r="G1881" s="32">
        <v>2824</v>
      </c>
      <c r="H1881" s="36">
        <v>2824</v>
      </c>
      <c r="I1881" s="37" t="s">
        <v>9809</v>
      </c>
      <c r="J1881" s="31" t="s">
        <v>9810</v>
      </c>
      <c r="K1881" s="2">
        <v>0</v>
      </c>
      <c r="L1881" s="2">
        <v>0</v>
      </c>
      <c r="M1881" s="31">
        <v>32</v>
      </c>
      <c r="N1881" s="2">
        <v>4.16</v>
      </c>
      <c r="O1881" s="2">
        <v>0</v>
      </c>
      <c r="P1881" s="2">
        <v>0</v>
      </c>
      <c r="Q1881" s="31">
        <v>36.159999999999997</v>
      </c>
      <c r="S1881" s="2" t="s">
        <v>1</v>
      </c>
      <c r="T1881" t="str">
        <f>IF(Tabla2[[#This Row],[SERIE ]]="22SD004C","BODEGA",IF(Tabla2[[#This Row],[SERIE ]]="21DS000T","CASA MATRIZ","SUCURSAL"))</f>
        <v>SUCURSAL</v>
      </c>
    </row>
    <row r="1882" spans="1:20" ht="15.75" hidden="1" thickBot="1" x14ac:dyDescent="0.3">
      <c r="A1882" s="33" t="s">
        <v>8271</v>
      </c>
      <c r="B1882" s="38" t="s">
        <v>10356</v>
      </c>
      <c r="C1882" s="2" t="s">
        <v>1</v>
      </c>
      <c r="D1882" s="2" t="s">
        <v>0</v>
      </c>
      <c r="E1882" s="2" t="s">
        <v>9791</v>
      </c>
      <c r="F1882" s="2" t="s">
        <v>9792</v>
      </c>
      <c r="G1882" s="32">
        <v>2823</v>
      </c>
      <c r="H1882" s="36">
        <v>2823</v>
      </c>
      <c r="I1882" s="37"/>
      <c r="J1882" s="31" t="s">
        <v>10355</v>
      </c>
      <c r="K1882" s="2">
        <v>0</v>
      </c>
      <c r="L1882" s="2">
        <v>0</v>
      </c>
      <c r="M1882" s="31">
        <v>11.06</v>
      </c>
      <c r="N1882" s="2">
        <v>1.4378000000000002</v>
      </c>
      <c r="O1882" s="2">
        <v>0</v>
      </c>
      <c r="P1882" s="2">
        <v>0</v>
      </c>
      <c r="Q1882" s="31">
        <v>12.497800000000002</v>
      </c>
      <c r="R1882" s="2" t="s">
        <v>10354</v>
      </c>
      <c r="S1882" s="2" t="s">
        <v>1</v>
      </c>
      <c r="T1882" t="str">
        <f>IF(Tabla2[[#This Row],[SERIE ]]="22SD004C","BODEGA",IF(Tabla2[[#This Row],[SERIE ]]="21DS000T","CASA MATRIZ","SUCURSAL"))</f>
        <v>SUCURSAL</v>
      </c>
    </row>
    <row r="1883" spans="1:20" ht="15.75" hidden="1" thickBot="1" x14ac:dyDescent="0.3">
      <c r="A1883" s="33" t="s">
        <v>8271</v>
      </c>
      <c r="B1883" s="38" t="s">
        <v>10321</v>
      </c>
      <c r="C1883" s="2" t="s">
        <v>1</v>
      </c>
      <c r="D1883" s="2" t="s">
        <v>0</v>
      </c>
      <c r="E1883" s="2" t="s">
        <v>9791</v>
      </c>
      <c r="F1883" s="2" t="s">
        <v>9792</v>
      </c>
      <c r="G1883" s="32">
        <v>2822</v>
      </c>
      <c r="H1883" s="36">
        <v>2822</v>
      </c>
      <c r="I1883" s="37"/>
      <c r="J1883" s="31" t="s">
        <v>9910</v>
      </c>
      <c r="K1883" s="2">
        <v>0</v>
      </c>
      <c r="L1883" s="2">
        <v>0</v>
      </c>
      <c r="M1883" s="31">
        <v>47</v>
      </c>
      <c r="N1883" s="2">
        <v>6.11</v>
      </c>
      <c r="O1883" s="2">
        <v>0</v>
      </c>
      <c r="P1883" s="2">
        <v>0</v>
      </c>
      <c r="Q1883" s="31">
        <v>53.11</v>
      </c>
      <c r="R1883" s="2" t="s">
        <v>9909</v>
      </c>
      <c r="S1883" s="2" t="s">
        <v>1</v>
      </c>
      <c r="T1883" t="str">
        <f>IF(Tabla2[[#This Row],[SERIE ]]="22SD004C","BODEGA",IF(Tabla2[[#This Row],[SERIE ]]="21DS000T","CASA MATRIZ","SUCURSAL"))</f>
        <v>SUCURSAL</v>
      </c>
    </row>
    <row r="1884" spans="1:20" ht="15.75" hidden="1" thickBot="1" x14ac:dyDescent="0.3">
      <c r="A1884" s="33" t="s">
        <v>8271</v>
      </c>
      <c r="B1884" s="38" t="s">
        <v>10321</v>
      </c>
      <c r="C1884" s="2" t="s">
        <v>1</v>
      </c>
      <c r="D1884" s="2" t="s">
        <v>0</v>
      </c>
      <c r="E1884" s="2" t="s">
        <v>9791</v>
      </c>
      <c r="F1884" s="2" t="s">
        <v>9792</v>
      </c>
      <c r="G1884" s="32">
        <v>2821</v>
      </c>
      <c r="H1884" s="36">
        <v>2821</v>
      </c>
      <c r="I1884" s="37" t="s">
        <v>46</v>
      </c>
      <c r="J1884" s="31" t="s">
        <v>6010</v>
      </c>
      <c r="K1884" s="2">
        <v>0</v>
      </c>
      <c r="L1884" s="2">
        <v>0</v>
      </c>
      <c r="M1884" s="31">
        <v>125</v>
      </c>
      <c r="N1884" s="2">
        <v>16.25</v>
      </c>
      <c r="O1884" s="2">
        <v>0</v>
      </c>
      <c r="P1884" s="2">
        <v>0</v>
      </c>
      <c r="Q1884" s="31">
        <v>141.25</v>
      </c>
      <c r="S1884" s="2" t="s">
        <v>1</v>
      </c>
      <c r="T1884" t="str">
        <f>IF(Tabla2[[#This Row],[SERIE ]]="22SD004C","BODEGA",IF(Tabla2[[#This Row],[SERIE ]]="21DS000T","CASA MATRIZ","SUCURSAL"))</f>
        <v>SUCURSAL</v>
      </c>
    </row>
    <row r="1885" spans="1:20" ht="15.75" hidden="1" thickBot="1" x14ac:dyDescent="0.3">
      <c r="A1885" s="33" t="s">
        <v>8271</v>
      </c>
      <c r="B1885" s="38" t="s">
        <v>10321</v>
      </c>
      <c r="C1885" s="2" t="s">
        <v>1</v>
      </c>
      <c r="D1885" s="2" t="s">
        <v>0</v>
      </c>
      <c r="E1885" s="2" t="s">
        <v>9791</v>
      </c>
      <c r="F1885" s="2" t="s">
        <v>9792</v>
      </c>
      <c r="G1885" s="32">
        <v>2820</v>
      </c>
      <c r="H1885" s="36">
        <v>2820</v>
      </c>
      <c r="I1885" s="37" t="s">
        <v>46</v>
      </c>
      <c r="J1885" s="31" t="s">
        <v>6010</v>
      </c>
      <c r="K1885" s="2">
        <v>0</v>
      </c>
      <c r="L1885" s="2">
        <v>0</v>
      </c>
      <c r="M1885" s="31">
        <v>200</v>
      </c>
      <c r="N1885" s="2">
        <v>26</v>
      </c>
      <c r="O1885" s="2">
        <v>0</v>
      </c>
      <c r="P1885" s="2">
        <v>0</v>
      </c>
      <c r="Q1885" s="31">
        <v>226</v>
      </c>
      <c r="S1885" s="2" t="s">
        <v>1</v>
      </c>
      <c r="T1885" t="str">
        <f>IF(Tabla2[[#This Row],[SERIE ]]="22SD004C","BODEGA",IF(Tabla2[[#This Row],[SERIE ]]="21DS000T","CASA MATRIZ","SUCURSAL"))</f>
        <v>SUCURSAL</v>
      </c>
    </row>
    <row r="1886" spans="1:20" ht="15.75" hidden="1" thickBot="1" x14ac:dyDescent="0.3">
      <c r="A1886" s="33" t="s">
        <v>8271</v>
      </c>
      <c r="B1886" s="38" t="s">
        <v>10321</v>
      </c>
      <c r="C1886" s="2" t="s">
        <v>1</v>
      </c>
      <c r="D1886" s="2" t="s">
        <v>0</v>
      </c>
      <c r="E1886" s="2" t="s">
        <v>9791</v>
      </c>
      <c r="F1886" s="2" t="s">
        <v>9792</v>
      </c>
      <c r="G1886" s="32">
        <v>2819</v>
      </c>
      <c r="H1886" s="36">
        <v>2819</v>
      </c>
      <c r="I1886" s="37" t="s">
        <v>1899</v>
      </c>
      <c r="J1886" s="31" t="s">
        <v>1900</v>
      </c>
      <c r="K1886" s="2">
        <v>0</v>
      </c>
      <c r="L1886" s="2">
        <v>0</v>
      </c>
      <c r="M1886" s="31">
        <v>5.31</v>
      </c>
      <c r="N1886" s="2">
        <v>0.69030000000000002</v>
      </c>
      <c r="O1886" s="2">
        <v>0</v>
      </c>
      <c r="P1886" s="2">
        <v>0</v>
      </c>
      <c r="Q1886" s="31">
        <v>6.0002999999999993</v>
      </c>
      <c r="S1886" s="2" t="s">
        <v>1</v>
      </c>
      <c r="T1886" t="str">
        <f>IF(Tabla2[[#This Row],[SERIE ]]="22SD004C","BODEGA",IF(Tabla2[[#This Row],[SERIE ]]="21DS000T","CASA MATRIZ","SUCURSAL"))</f>
        <v>SUCURSAL</v>
      </c>
    </row>
    <row r="1887" spans="1:20" ht="15.75" hidden="1" thickBot="1" x14ac:dyDescent="0.3">
      <c r="A1887" s="33" t="s">
        <v>8271</v>
      </c>
      <c r="B1887" s="38" t="s">
        <v>10321</v>
      </c>
      <c r="C1887" s="2" t="s">
        <v>1</v>
      </c>
      <c r="D1887" s="2" t="s">
        <v>0</v>
      </c>
      <c r="E1887" s="2" t="s">
        <v>9791</v>
      </c>
      <c r="F1887" s="2" t="s">
        <v>9792</v>
      </c>
      <c r="G1887" s="32">
        <v>2818</v>
      </c>
      <c r="H1887" s="36">
        <v>2818</v>
      </c>
      <c r="I1887" s="37" t="s">
        <v>42</v>
      </c>
      <c r="J1887" s="31" t="s">
        <v>3310</v>
      </c>
      <c r="K1887" s="2">
        <v>0</v>
      </c>
      <c r="L1887" s="2">
        <v>0</v>
      </c>
      <c r="M1887" s="31">
        <v>50.81</v>
      </c>
      <c r="N1887" s="2">
        <v>6.6053000000000006</v>
      </c>
      <c r="O1887" s="2">
        <v>0</v>
      </c>
      <c r="P1887" s="2">
        <v>0</v>
      </c>
      <c r="Q1887" s="31">
        <v>57.415300000000002</v>
      </c>
      <c r="S1887" s="2" t="s">
        <v>1</v>
      </c>
      <c r="T1887" t="str">
        <f>IF(Tabla2[[#This Row],[SERIE ]]="22SD004C","BODEGA",IF(Tabla2[[#This Row],[SERIE ]]="21DS000T","CASA MATRIZ","SUCURSAL"))</f>
        <v>SUCURSAL</v>
      </c>
    </row>
    <row r="1888" spans="1:20" ht="15.75" hidden="1" thickBot="1" x14ac:dyDescent="0.3">
      <c r="A1888" s="33" t="s">
        <v>8271</v>
      </c>
      <c r="B1888" s="38" t="s">
        <v>10321</v>
      </c>
      <c r="C1888" s="2" t="s">
        <v>1</v>
      </c>
      <c r="D1888" s="2" t="s">
        <v>0</v>
      </c>
      <c r="E1888" s="2" t="s">
        <v>9791</v>
      </c>
      <c r="F1888" s="2" t="s">
        <v>9792</v>
      </c>
      <c r="G1888" s="32">
        <v>2817</v>
      </c>
      <c r="H1888" s="36">
        <v>2817</v>
      </c>
      <c r="I1888" s="37" t="s">
        <v>42</v>
      </c>
      <c r="J1888" s="31" t="s">
        <v>3310</v>
      </c>
      <c r="K1888" s="2">
        <v>0</v>
      </c>
      <c r="L1888" s="2">
        <v>0</v>
      </c>
      <c r="M1888" s="31">
        <v>50.81</v>
      </c>
      <c r="N1888" s="2">
        <v>6.6053000000000006</v>
      </c>
      <c r="O1888" s="2">
        <v>0</v>
      </c>
      <c r="P1888" s="2">
        <v>0</v>
      </c>
      <c r="Q1888" s="31">
        <v>57.415300000000002</v>
      </c>
      <c r="S1888" s="2" t="s">
        <v>1</v>
      </c>
      <c r="T1888" t="str">
        <f>IF(Tabla2[[#This Row],[SERIE ]]="22SD004C","BODEGA",IF(Tabla2[[#This Row],[SERIE ]]="21DS000T","CASA MATRIZ","SUCURSAL"))</f>
        <v>SUCURSAL</v>
      </c>
    </row>
    <row r="1889" spans="1:20" ht="15.75" hidden="1" thickBot="1" x14ac:dyDescent="0.3">
      <c r="A1889" s="33" t="s">
        <v>8271</v>
      </c>
      <c r="B1889" s="38" t="s">
        <v>10321</v>
      </c>
      <c r="C1889" s="2" t="s">
        <v>1</v>
      </c>
      <c r="D1889" s="2" t="s">
        <v>0</v>
      </c>
      <c r="E1889" s="2" t="s">
        <v>9791</v>
      </c>
      <c r="F1889" s="2" t="s">
        <v>9792</v>
      </c>
      <c r="G1889" s="32">
        <v>2816</v>
      </c>
      <c r="H1889" s="36">
        <v>2816</v>
      </c>
      <c r="I1889" s="37" t="s">
        <v>46</v>
      </c>
      <c r="J1889" s="31" t="s">
        <v>6010</v>
      </c>
      <c r="K1889" s="2">
        <v>0</v>
      </c>
      <c r="L1889" s="2">
        <v>0</v>
      </c>
      <c r="M1889" s="31">
        <v>180</v>
      </c>
      <c r="N1889" s="2">
        <v>23.400000000000002</v>
      </c>
      <c r="O1889" s="2">
        <v>0</v>
      </c>
      <c r="P1889" s="2">
        <v>0</v>
      </c>
      <c r="Q1889" s="31">
        <v>203.4</v>
      </c>
      <c r="S1889" s="2" t="s">
        <v>1</v>
      </c>
      <c r="T1889" t="str">
        <f>IF(Tabla2[[#This Row],[SERIE ]]="22SD004C","BODEGA",IF(Tabla2[[#This Row],[SERIE ]]="21DS000T","CASA MATRIZ","SUCURSAL"))</f>
        <v>SUCURSAL</v>
      </c>
    </row>
    <row r="1890" spans="1:20" ht="15.75" hidden="1" thickBot="1" x14ac:dyDescent="0.3">
      <c r="A1890" s="33" t="s">
        <v>8271</v>
      </c>
      <c r="B1890" s="38" t="s">
        <v>10321</v>
      </c>
      <c r="C1890" s="2" t="s">
        <v>1</v>
      </c>
      <c r="D1890" s="2" t="s">
        <v>0</v>
      </c>
      <c r="E1890" s="2" t="s">
        <v>9791</v>
      </c>
      <c r="F1890" s="2" t="s">
        <v>9792</v>
      </c>
      <c r="G1890" s="32">
        <v>2815</v>
      </c>
      <c r="H1890" s="36">
        <v>2815</v>
      </c>
      <c r="I1890" s="37" t="s">
        <v>10352</v>
      </c>
      <c r="J1890" s="31" t="s">
        <v>10353</v>
      </c>
      <c r="K1890" s="2">
        <v>0</v>
      </c>
      <c r="L1890" s="2">
        <v>0</v>
      </c>
      <c r="M1890" s="31">
        <v>32</v>
      </c>
      <c r="N1890" s="2">
        <v>4.16</v>
      </c>
      <c r="O1890" s="2">
        <v>0</v>
      </c>
      <c r="P1890" s="2">
        <v>0</v>
      </c>
      <c r="Q1890" s="31">
        <v>36.159999999999997</v>
      </c>
      <c r="S1890" s="2" t="s">
        <v>1</v>
      </c>
      <c r="T1890" t="str">
        <f>IF(Tabla2[[#This Row],[SERIE ]]="22SD004C","BODEGA",IF(Tabla2[[#This Row],[SERIE ]]="21DS000T","CASA MATRIZ","SUCURSAL"))</f>
        <v>SUCURSAL</v>
      </c>
    </row>
    <row r="1891" spans="1:20" ht="15.75" hidden="1" thickBot="1" x14ac:dyDescent="0.3">
      <c r="A1891" s="33" t="s">
        <v>8271</v>
      </c>
      <c r="B1891" s="38" t="s">
        <v>10321</v>
      </c>
      <c r="C1891" s="2" t="s">
        <v>1</v>
      </c>
      <c r="D1891" s="2" t="s">
        <v>0</v>
      </c>
      <c r="E1891" s="2" t="s">
        <v>9791</v>
      </c>
      <c r="F1891" s="2" t="s">
        <v>9792</v>
      </c>
      <c r="G1891" s="32">
        <v>2814</v>
      </c>
      <c r="H1891" s="36">
        <v>2814</v>
      </c>
      <c r="I1891" s="37"/>
      <c r="J1891" s="31" t="s">
        <v>10351</v>
      </c>
      <c r="K1891" s="2">
        <v>0</v>
      </c>
      <c r="L1891" s="2">
        <v>0</v>
      </c>
      <c r="M1891" s="31">
        <v>16.190000000000001</v>
      </c>
      <c r="N1891" s="2">
        <v>2.1047000000000002</v>
      </c>
      <c r="O1891" s="2">
        <v>0</v>
      </c>
      <c r="P1891" s="2">
        <v>0</v>
      </c>
      <c r="Q1891" s="31">
        <v>18.294700000000002</v>
      </c>
      <c r="R1891" s="2" t="s">
        <v>10350</v>
      </c>
      <c r="S1891" s="2" t="s">
        <v>1</v>
      </c>
      <c r="T1891" t="str">
        <f>IF(Tabla2[[#This Row],[SERIE ]]="22SD004C","BODEGA",IF(Tabla2[[#This Row],[SERIE ]]="21DS000T","CASA MATRIZ","SUCURSAL"))</f>
        <v>SUCURSAL</v>
      </c>
    </row>
    <row r="1892" spans="1:20" ht="15.75" hidden="1" thickBot="1" x14ac:dyDescent="0.3">
      <c r="A1892" s="33" t="s">
        <v>8271</v>
      </c>
      <c r="B1892" s="38" t="s">
        <v>10320</v>
      </c>
      <c r="C1892" s="2" t="s">
        <v>1</v>
      </c>
      <c r="D1892" s="2" t="s">
        <v>0</v>
      </c>
      <c r="E1892" s="2" t="s">
        <v>9791</v>
      </c>
      <c r="F1892" s="2" t="s">
        <v>9792</v>
      </c>
      <c r="G1892" s="32">
        <v>2813</v>
      </c>
      <c r="H1892" s="36">
        <v>2813</v>
      </c>
      <c r="I1892" s="37" t="s">
        <v>35</v>
      </c>
      <c r="J1892" s="31" t="s">
        <v>6511</v>
      </c>
      <c r="K1892" s="2">
        <v>0</v>
      </c>
      <c r="L1892" s="2">
        <v>0</v>
      </c>
      <c r="M1892" s="31">
        <v>24.78</v>
      </c>
      <c r="N1892" s="2">
        <v>3.2214</v>
      </c>
      <c r="O1892" s="2">
        <v>0</v>
      </c>
      <c r="P1892" s="2">
        <v>0</v>
      </c>
      <c r="Q1892" s="31">
        <v>28.0014</v>
      </c>
      <c r="S1892" s="2" t="s">
        <v>1</v>
      </c>
      <c r="T1892" t="str">
        <f>IF(Tabla2[[#This Row],[SERIE ]]="22SD004C","BODEGA",IF(Tabla2[[#This Row],[SERIE ]]="21DS000T","CASA MATRIZ","SUCURSAL"))</f>
        <v>SUCURSAL</v>
      </c>
    </row>
    <row r="1893" spans="1:20" ht="15.75" hidden="1" thickBot="1" x14ac:dyDescent="0.3">
      <c r="A1893" s="33" t="s">
        <v>8271</v>
      </c>
      <c r="B1893" s="38" t="s">
        <v>10320</v>
      </c>
      <c r="C1893" s="2" t="s">
        <v>1</v>
      </c>
      <c r="D1893" s="2" t="s">
        <v>0</v>
      </c>
      <c r="E1893" s="2" t="s">
        <v>9791</v>
      </c>
      <c r="F1893" s="2" t="s">
        <v>9792</v>
      </c>
      <c r="G1893" s="32">
        <v>2812</v>
      </c>
      <c r="H1893" s="36">
        <v>2812</v>
      </c>
      <c r="I1893" s="37" t="s">
        <v>7473</v>
      </c>
      <c r="J1893" s="31" t="s">
        <v>7472</v>
      </c>
      <c r="K1893" s="2">
        <v>0</v>
      </c>
      <c r="L1893" s="2">
        <v>0</v>
      </c>
      <c r="M1893" s="31">
        <v>0</v>
      </c>
      <c r="N1893" s="2">
        <v>0</v>
      </c>
      <c r="O1893" s="2">
        <v>0</v>
      </c>
      <c r="P1893" s="2">
        <v>0</v>
      </c>
      <c r="Q1893" s="31">
        <v>0</v>
      </c>
      <c r="S1893" s="2" t="s">
        <v>1</v>
      </c>
      <c r="T1893" t="str">
        <f>IF(Tabla2[[#This Row],[SERIE ]]="22SD004C","BODEGA",IF(Tabla2[[#This Row],[SERIE ]]="21DS000T","CASA MATRIZ","SUCURSAL"))</f>
        <v>SUCURSAL</v>
      </c>
    </row>
    <row r="1894" spans="1:20" ht="15.75" hidden="1" thickBot="1" x14ac:dyDescent="0.3">
      <c r="A1894" s="33" t="s">
        <v>8271</v>
      </c>
      <c r="B1894" s="38" t="s">
        <v>10320</v>
      </c>
      <c r="C1894" s="2" t="s">
        <v>1</v>
      </c>
      <c r="D1894" s="2" t="s">
        <v>0</v>
      </c>
      <c r="E1894" s="2" t="s">
        <v>9791</v>
      </c>
      <c r="F1894" s="2" t="s">
        <v>9792</v>
      </c>
      <c r="G1894" s="32">
        <v>2811</v>
      </c>
      <c r="H1894" s="36">
        <v>2811</v>
      </c>
      <c r="I1894" s="37" t="s">
        <v>7473</v>
      </c>
      <c r="J1894" s="31" t="s">
        <v>7472</v>
      </c>
      <c r="K1894" s="2">
        <v>0</v>
      </c>
      <c r="L1894" s="2">
        <v>0</v>
      </c>
      <c r="M1894" s="31">
        <v>0</v>
      </c>
      <c r="N1894" s="2">
        <v>0</v>
      </c>
      <c r="O1894" s="2">
        <v>0</v>
      </c>
      <c r="P1894" s="2">
        <v>0</v>
      </c>
      <c r="Q1894" s="31">
        <v>0</v>
      </c>
      <c r="S1894" s="2" t="s">
        <v>1</v>
      </c>
      <c r="T1894" t="str">
        <f>IF(Tabla2[[#This Row],[SERIE ]]="22SD004C","BODEGA",IF(Tabla2[[#This Row],[SERIE ]]="21DS000T","CASA MATRIZ","SUCURSAL"))</f>
        <v>SUCURSAL</v>
      </c>
    </row>
    <row r="1895" spans="1:20" ht="15.75" hidden="1" thickBot="1" x14ac:dyDescent="0.3">
      <c r="A1895" s="33" t="s">
        <v>8271</v>
      </c>
      <c r="B1895" s="38" t="s">
        <v>10320</v>
      </c>
      <c r="C1895" s="2" t="s">
        <v>1</v>
      </c>
      <c r="D1895" s="2" t="s">
        <v>0</v>
      </c>
      <c r="E1895" s="2" t="s">
        <v>9791</v>
      </c>
      <c r="F1895" s="2" t="s">
        <v>9792</v>
      </c>
      <c r="G1895" s="32">
        <v>2810</v>
      </c>
      <c r="H1895" s="36">
        <v>2810</v>
      </c>
      <c r="I1895" s="37" t="s">
        <v>46</v>
      </c>
      <c r="J1895" s="31" t="s">
        <v>6010</v>
      </c>
      <c r="K1895" s="2">
        <v>0</v>
      </c>
      <c r="L1895" s="2">
        <v>0</v>
      </c>
      <c r="M1895" s="31">
        <v>46</v>
      </c>
      <c r="N1895" s="2">
        <v>5.98</v>
      </c>
      <c r="O1895" s="2">
        <v>0</v>
      </c>
      <c r="P1895" s="2">
        <v>0</v>
      </c>
      <c r="Q1895" s="31">
        <v>51.980000000000004</v>
      </c>
      <c r="S1895" s="2" t="s">
        <v>1</v>
      </c>
      <c r="T1895" t="str">
        <f>IF(Tabla2[[#This Row],[SERIE ]]="22SD004C","BODEGA",IF(Tabla2[[#This Row],[SERIE ]]="21DS000T","CASA MATRIZ","SUCURSAL"))</f>
        <v>SUCURSAL</v>
      </c>
    </row>
    <row r="1896" spans="1:20" ht="15.75" hidden="1" thickBot="1" x14ac:dyDescent="0.3">
      <c r="A1896" s="33" t="s">
        <v>8271</v>
      </c>
      <c r="B1896" s="38" t="s">
        <v>10320</v>
      </c>
      <c r="C1896" s="2" t="s">
        <v>1</v>
      </c>
      <c r="D1896" s="2" t="s">
        <v>0</v>
      </c>
      <c r="E1896" s="2" t="s">
        <v>9791</v>
      </c>
      <c r="F1896" s="2" t="s">
        <v>9792</v>
      </c>
      <c r="G1896" s="32">
        <v>2809</v>
      </c>
      <c r="H1896" s="36">
        <v>2809</v>
      </c>
      <c r="I1896" s="37"/>
      <c r="J1896" s="31" t="s">
        <v>9812</v>
      </c>
      <c r="K1896" s="2">
        <v>0</v>
      </c>
      <c r="L1896" s="2">
        <v>0</v>
      </c>
      <c r="M1896" s="31">
        <v>11.06</v>
      </c>
      <c r="N1896" s="2">
        <v>1.4378000000000002</v>
      </c>
      <c r="O1896" s="2">
        <v>0</v>
      </c>
      <c r="P1896" s="2">
        <v>0</v>
      </c>
      <c r="Q1896" s="31">
        <v>12.497800000000002</v>
      </c>
      <c r="R1896" s="2" t="s">
        <v>9811</v>
      </c>
      <c r="S1896" s="2" t="s">
        <v>1</v>
      </c>
      <c r="T1896" t="str">
        <f>IF(Tabla2[[#This Row],[SERIE ]]="22SD004C","BODEGA",IF(Tabla2[[#This Row],[SERIE ]]="21DS000T","CASA MATRIZ","SUCURSAL"))</f>
        <v>SUCURSAL</v>
      </c>
    </row>
    <row r="1897" spans="1:20" ht="15.75" hidden="1" thickBot="1" x14ac:dyDescent="0.3">
      <c r="A1897" s="33" t="s">
        <v>8271</v>
      </c>
      <c r="B1897" s="38" t="s">
        <v>10320</v>
      </c>
      <c r="C1897" s="2" t="s">
        <v>1</v>
      </c>
      <c r="D1897" s="2" t="s">
        <v>0</v>
      </c>
      <c r="E1897" s="2" t="s">
        <v>9791</v>
      </c>
      <c r="F1897" s="2" t="s">
        <v>9792</v>
      </c>
      <c r="G1897" s="32">
        <v>2808</v>
      </c>
      <c r="H1897" s="36">
        <v>2808</v>
      </c>
      <c r="I1897" s="37" t="s">
        <v>46</v>
      </c>
      <c r="J1897" s="31" t="s">
        <v>6010</v>
      </c>
      <c r="K1897" s="2">
        <v>0</v>
      </c>
      <c r="L1897" s="2">
        <v>0</v>
      </c>
      <c r="M1897" s="31">
        <v>20</v>
      </c>
      <c r="N1897" s="2">
        <v>2.6</v>
      </c>
      <c r="O1897" s="2">
        <v>0</v>
      </c>
      <c r="P1897" s="2">
        <v>0</v>
      </c>
      <c r="Q1897" s="31">
        <v>22.6</v>
      </c>
      <c r="S1897" s="2" t="s">
        <v>1</v>
      </c>
      <c r="T1897" t="str">
        <f>IF(Tabla2[[#This Row],[SERIE ]]="22SD004C","BODEGA",IF(Tabla2[[#This Row],[SERIE ]]="21DS000T","CASA MATRIZ","SUCURSAL"))</f>
        <v>SUCURSAL</v>
      </c>
    </row>
    <row r="1898" spans="1:20" ht="15.75" hidden="1" thickBot="1" x14ac:dyDescent="0.3">
      <c r="A1898" s="33" t="s">
        <v>8271</v>
      </c>
      <c r="B1898" s="38" t="s">
        <v>10320</v>
      </c>
      <c r="C1898" s="2" t="s">
        <v>1</v>
      </c>
      <c r="D1898" s="2" t="s">
        <v>0</v>
      </c>
      <c r="E1898" s="2" t="s">
        <v>9791</v>
      </c>
      <c r="F1898" s="2" t="s">
        <v>9792</v>
      </c>
      <c r="G1898" s="32">
        <v>2807</v>
      </c>
      <c r="H1898" s="36">
        <v>2807</v>
      </c>
      <c r="I1898" s="37" t="s">
        <v>10348</v>
      </c>
      <c r="J1898" s="31" t="s">
        <v>10349</v>
      </c>
      <c r="K1898" s="2">
        <v>0</v>
      </c>
      <c r="L1898" s="2">
        <v>0</v>
      </c>
      <c r="M1898" s="31">
        <v>8</v>
      </c>
      <c r="N1898" s="2">
        <v>1.04</v>
      </c>
      <c r="O1898" s="2">
        <v>0</v>
      </c>
      <c r="P1898" s="2">
        <v>0</v>
      </c>
      <c r="Q1898" s="31">
        <v>9.0399999999999991</v>
      </c>
      <c r="S1898" s="2" t="s">
        <v>1</v>
      </c>
      <c r="T1898" t="str">
        <f>IF(Tabla2[[#This Row],[SERIE ]]="22SD004C","BODEGA",IF(Tabla2[[#This Row],[SERIE ]]="21DS000T","CASA MATRIZ","SUCURSAL"))</f>
        <v>SUCURSAL</v>
      </c>
    </row>
    <row r="1899" spans="1:20" ht="15.75" hidden="1" thickBot="1" x14ac:dyDescent="0.3">
      <c r="A1899" s="33" t="s">
        <v>8271</v>
      </c>
      <c r="B1899" s="38" t="s">
        <v>10320</v>
      </c>
      <c r="C1899" s="2" t="s">
        <v>1</v>
      </c>
      <c r="D1899" s="2" t="s">
        <v>0</v>
      </c>
      <c r="E1899" s="2" t="s">
        <v>9791</v>
      </c>
      <c r="F1899" s="2" t="s">
        <v>9792</v>
      </c>
      <c r="G1899" s="32">
        <v>2806</v>
      </c>
      <c r="H1899" s="36">
        <v>2806</v>
      </c>
      <c r="I1899" s="37" t="s">
        <v>10346</v>
      </c>
      <c r="J1899" s="31" t="s">
        <v>10347</v>
      </c>
      <c r="K1899" s="2">
        <v>0</v>
      </c>
      <c r="L1899" s="2">
        <v>0</v>
      </c>
      <c r="M1899" s="31">
        <v>12.65</v>
      </c>
      <c r="N1899" s="2">
        <v>1.6445000000000001</v>
      </c>
      <c r="O1899" s="2">
        <v>0</v>
      </c>
      <c r="P1899" s="2">
        <v>0</v>
      </c>
      <c r="Q1899" s="31">
        <v>14.294500000000001</v>
      </c>
      <c r="S1899" s="2" t="s">
        <v>1</v>
      </c>
      <c r="T1899" t="str">
        <f>IF(Tabla2[[#This Row],[SERIE ]]="22SD004C","BODEGA",IF(Tabla2[[#This Row],[SERIE ]]="21DS000T","CASA MATRIZ","SUCURSAL"))</f>
        <v>SUCURSAL</v>
      </c>
    </row>
    <row r="1900" spans="1:20" ht="15.75" hidden="1" thickBot="1" x14ac:dyDescent="0.3">
      <c r="A1900" s="33" t="s">
        <v>8271</v>
      </c>
      <c r="B1900" s="38" t="s">
        <v>10320</v>
      </c>
      <c r="C1900" s="2" t="s">
        <v>1</v>
      </c>
      <c r="D1900" s="2" t="s">
        <v>0</v>
      </c>
      <c r="E1900" s="2" t="s">
        <v>9791</v>
      </c>
      <c r="F1900" s="2" t="s">
        <v>9792</v>
      </c>
      <c r="G1900" s="32">
        <v>2805</v>
      </c>
      <c r="H1900" s="36">
        <v>2805</v>
      </c>
      <c r="I1900" s="37" t="s">
        <v>2664</v>
      </c>
      <c r="J1900" s="31" t="s">
        <v>2665</v>
      </c>
      <c r="K1900" s="2">
        <v>0</v>
      </c>
      <c r="L1900" s="2">
        <v>0</v>
      </c>
      <c r="M1900" s="31">
        <v>44.73</v>
      </c>
      <c r="N1900" s="2">
        <v>5.8148999999999997</v>
      </c>
      <c r="O1900" s="2">
        <v>0</v>
      </c>
      <c r="P1900" s="2">
        <v>0</v>
      </c>
      <c r="Q1900" s="31">
        <v>50.544899999999998</v>
      </c>
      <c r="S1900" s="2" t="s">
        <v>1</v>
      </c>
      <c r="T1900" t="str">
        <f>IF(Tabla2[[#This Row],[SERIE ]]="22SD004C","BODEGA",IF(Tabla2[[#This Row],[SERIE ]]="21DS000T","CASA MATRIZ","SUCURSAL"))</f>
        <v>SUCURSAL</v>
      </c>
    </row>
    <row r="1901" spans="1:20" ht="15.75" hidden="1" thickBot="1" x14ac:dyDescent="0.3">
      <c r="A1901" s="33" t="s">
        <v>8271</v>
      </c>
      <c r="B1901" s="38" t="s">
        <v>10320</v>
      </c>
      <c r="C1901" s="2" t="s">
        <v>1</v>
      </c>
      <c r="D1901" s="2" t="s">
        <v>0</v>
      </c>
      <c r="E1901" s="2" t="s">
        <v>9791</v>
      </c>
      <c r="F1901" s="2" t="s">
        <v>9792</v>
      </c>
      <c r="G1901" s="32">
        <v>2804</v>
      </c>
      <c r="H1901" s="36">
        <v>2804</v>
      </c>
      <c r="I1901" s="37" t="s">
        <v>49</v>
      </c>
      <c r="J1901" s="31" t="s">
        <v>2228</v>
      </c>
      <c r="K1901" s="2">
        <v>0</v>
      </c>
      <c r="L1901" s="2">
        <v>0</v>
      </c>
      <c r="M1901" s="31">
        <v>438.05</v>
      </c>
      <c r="N1901" s="2">
        <v>56.9465</v>
      </c>
      <c r="O1901" s="2">
        <v>0</v>
      </c>
      <c r="P1901" s="2">
        <v>0</v>
      </c>
      <c r="Q1901" s="31">
        <v>494.99650000000003</v>
      </c>
      <c r="S1901" s="2" t="s">
        <v>1</v>
      </c>
      <c r="T1901" t="str">
        <f>IF(Tabla2[[#This Row],[SERIE ]]="22SD004C","BODEGA",IF(Tabla2[[#This Row],[SERIE ]]="21DS000T","CASA MATRIZ","SUCURSAL"))</f>
        <v>SUCURSAL</v>
      </c>
    </row>
    <row r="1902" spans="1:20" ht="15.75" hidden="1" thickBot="1" x14ac:dyDescent="0.3">
      <c r="A1902" s="33" t="s">
        <v>8271</v>
      </c>
      <c r="B1902" s="38" t="s">
        <v>10320</v>
      </c>
      <c r="C1902" s="2" t="s">
        <v>1</v>
      </c>
      <c r="D1902" s="2" t="s">
        <v>0</v>
      </c>
      <c r="E1902" s="2" t="s">
        <v>9791</v>
      </c>
      <c r="F1902" s="2" t="s">
        <v>9792</v>
      </c>
      <c r="G1902" s="32">
        <v>2803</v>
      </c>
      <c r="H1902" s="36">
        <v>2803</v>
      </c>
      <c r="I1902" s="37" t="s">
        <v>10344</v>
      </c>
      <c r="J1902" s="31" t="s">
        <v>10345</v>
      </c>
      <c r="K1902" s="2">
        <v>0</v>
      </c>
      <c r="L1902" s="2">
        <v>0</v>
      </c>
      <c r="M1902" s="31">
        <v>30</v>
      </c>
      <c r="N1902" s="2">
        <v>3.9000000000000004</v>
      </c>
      <c r="O1902" s="2">
        <v>0</v>
      </c>
      <c r="P1902" s="2">
        <v>0</v>
      </c>
      <c r="Q1902" s="31">
        <v>33.9</v>
      </c>
      <c r="S1902" s="2" t="s">
        <v>1</v>
      </c>
      <c r="T1902" t="str">
        <f>IF(Tabla2[[#This Row],[SERIE ]]="22SD004C","BODEGA",IF(Tabla2[[#This Row],[SERIE ]]="21DS000T","CASA MATRIZ","SUCURSAL"))</f>
        <v>SUCURSAL</v>
      </c>
    </row>
    <row r="1903" spans="1:20" ht="15.75" hidden="1" thickBot="1" x14ac:dyDescent="0.3">
      <c r="A1903" s="33" t="s">
        <v>8269</v>
      </c>
      <c r="B1903" s="38" t="s">
        <v>10180</v>
      </c>
      <c r="C1903" s="2" t="s">
        <v>1</v>
      </c>
      <c r="D1903" s="2" t="s">
        <v>0</v>
      </c>
      <c r="E1903" s="2" t="s">
        <v>9791</v>
      </c>
      <c r="F1903" s="2" t="s">
        <v>9792</v>
      </c>
      <c r="G1903" s="32">
        <v>2802</v>
      </c>
      <c r="H1903" s="36">
        <v>2802</v>
      </c>
      <c r="I1903" s="37"/>
      <c r="J1903" s="31" t="s">
        <v>10091</v>
      </c>
      <c r="K1903" s="2">
        <v>0</v>
      </c>
      <c r="L1903" s="2">
        <v>0</v>
      </c>
      <c r="M1903" s="31">
        <v>66.37</v>
      </c>
      <c r="N1903" s="2">
        <v>8.6281000000000017</v>
      </c>
      <c r="O1903" s="2">
        <v>0</v>
      </c>
      <c r="P1903" s="2">
        <v>0</v>
      </c>
      <c r="Q1903" s="31">
        <v>74.998100000000008</v>
      </c>
      <c r="R1903" s="2" t="s">
        <v>10090</v>
      </c>
      <c r="S1903" s="2" t="s">
        <v>1</v>
      </c>
      <c r="T1903" t="str">
        <f>IF(Tabla2[[#This Row],[SERIE ]]="22SD004C","BODEGA",IF(Tabla2[[#This Row],[SERIE ]]="21DS000T","CASA MATRIZ","SUCURSAL"))</f>
        <v>SUCURSAL</v>
      </c>
    </row>
    <row r="1904" spans="1:20" ht="15.75" hidden="1" thickBot="1" x14ac:dyDescent="0.3">
      <c r="A1904" s="33" t="s">
        <v>8269</v>
      </c>
      <c r="B1904" s="38" t="s">
        <v>10180</v>
      </c>
      <c r="C1904" s="2" t="s">
        <v>1</v>
      </c>
      <c r="D1904" s="2" t="s">
        <v>0</v>
      </c>
      <c r="E1904" s="2" t="s">
        <v>9791</v>
      </c>
      <c r="F1904" s="2" t="s">
        <v>9792</v>
      </c>
      <c r="G1904" s="32">
        <v>2801</v>
      </c>
      <c r="H1904" s="36">
        <v>2801</v>
      </c>
      <c r="I1904" s="37"/>
      <c r="J1904" s="31" t="s">
        <v>10091</v>
      </c>
      <c r="K1904" s="2">
        <v>0</v>
      </c>
      <c r="L1904" s="2">
        <v>0</v>
      </c>
      <c r="M1904" s="31">
        <v>250</v>
      </c>
      <c r="N1904" s="2">
        <v>32.5</v>
      </c>
      <c r="O1904" s="2">
        <v>0</v>
      </c>
      <c r="P1904" s="2">
        <v>0</v>
      </c>
      <c r="Q1904" s="31">
        <v>282.5</v>
      </c>
      <c r="R1904" s="2" t="s">
        <v>10090</v>
      </c>
      <c r="S1904" s="2" t="s">
        <v>1</v>
      </c>
      <c r="T1904" t="str">
        <f>IF(Tabla2[[#This Row],[SERIE ]]="22SD004C","BODEGA",IF(Tabla2[[#This Row],[SERIE ]]="21DS000T","CASA MATRIZ","SUCURSAL"))</f>
        <v>SUCURSAL</v>
      </c>
    </row>
    <row r="1905" spans="1:20" ht="15.75" hidden="1" thickBot="1" x14ac:dyDescent="0.3">
      <c r="A1905" s="33" t="s">
        <v>8269</v>
      </c>
      <c r="B1905" s="38" t="s">
        <v>10180</v>
      </c>
      <c r="C1905" s="2" t="s">
        <v>1</v>
      </c>
      <c r="D1905" s="2" t="s">
        <v>0</v>
      </c>
      <c r="E1905" s="2" t="s">
        <v>9791</v>
      </c>
      <c r="F1905" s="2" t="s">
        <v>9792</v>
      </c>
      <c r="G1905" s="32">
        <v>2800</v>
      </c>
      <c r="H1905" s="36">
        <v>2800</v>
      </c>
      <c r="I1905" s="37" t="s">
        <v>10281</v>
      </c>
      <c r="J1905" s="31" t="s">
        <v>10282</v>
      </c>
      <c r="K1905" s="2">
        <v>0</v>
      </c>
      <c r="L1905" s="2">
        <v>0</v>
      </c>
      <c r="M1905" s="31">
        <v>380.53</v>
      </c>
      <c r="N1905" s="2">
        <v>49.468899999999998</v>
      </c>
      <c r="O1905" s="2">
        <v>0</v>
      </c>
      <c r="P1905" s="2">
        <v>0</v>
      </c>
      <c r="Q1905" s="31">
        <v>429.99889999999999</v>
      </c>
      <c r="S1905" s="2" t="s">
        <v>1</v>
      </c>
      <c r="T1905" t="str">
        <f>IF(Tabla2[[#This Row],[SERIE ]]="22SD004C","BODEGA",IF(Tabla2[[#This Row],[SERIE ]]="21DS000T","CASA MATRIZ","SUCURSAL"))</f>
        <v>SUCURSAL</v>
      </c>
    </row>
    <row r="1906" spans="1:20" ht="15.75" hidden="1" thickBot="1" x14ac:dyDescent="0.3">
      <c r="A1906" s="33" t="s">
        <v>8269</v>
      </c>
      <c r="B1906" s="38" t="s">
        <v>10180</v>
      </c>
      <c r="C1906" s="2" t="s">
        <v>1</v>
      </c>
      <c r="D1906" s="2" t="s">
        <v>0</v>
      </c>
      <c r="E1906" s="2" t="s">
        <v>9791</v>
      </c>
      <c r="F1906" s="2" t="s">
        <v>9792</v>
      </c>
      <c r="G1906" s="32">
        <v>2799</v>
      </c>
      <c r="H1906" s="36">
        <v>2799</v>
      </c>
      <c r="I1906" s="37" t="s">
        <v>10279</v>
      </c>
      <c r="J1906" s="31" t="s">
        <v>10280</v>
      </c>
      <c r="K1906" s="2">
        <v>0</v>
      </c>
      <c r="L1906" s="2">
        <v>0</v>
      </c>
      <c r="M1906" s="31">
        <v>56.64</v>
      </c>
      <c r="N1906" s="2">
        <v>7.3632</v>
      </c>
      <c r="O1906" s="2">
        <v>0</v>
      </c>
      <c r="P1906" s="2">
        <v>0</v>
      </c>
      <c r="Q1906" s="31">
        <v>64.003200000000007</v>
      </c>
      <c r="S1906" s="2" t="s">
        <v>1</v>
      </c>
      <c r="T1906" t="str">
        <f>IF(Tabla2[[#This Row],[SERIE ]]="22SD004C","BODEGA",IF(Tabla2[[#This Row],[SERIE ]]="21DS000T","CASA MATRIZ","SUCURSAL"))</f>
        <v>SUCURSAL</v>
      </c>
    </row>
    <row r="1907" spans="1:20" ht="15.75" hidden="1" thickBot="1" x14ac:dyDescent="0.3">
      <c r="A1907" s="33" t="s">
        <v>8269</v>
      </c>
      <c r="B1907" s="38" t="s">
        <v>10180</v>
      </c>
      <c r="C1907" s="2" t="s">
        <v>1</v>
      </c>
      <c r="D1907" s="2" t="s">
        <v>0</v>
      </c>
      <c r="E1907" s="2" t="s">
        <v>9791</v>
      </c>
      <c r="F1907" s="2" t="s">
        <v>9792</v>
      </c>
      <c r="G1907" s="32">
        <v>2798</v>
      </c>
      <c r="H1907" s="36">
        <v>2798</v>
      </c>
      <c r="I1907" s="37" t="s">
        <v>9961</v>
      </c>
      <c r="J1907" s="31" t="s">
        <v>9962</v>
      </c>
      <c r="K1907" s="2">
        <v>0</v>
      </c>
      <c r="L1907" s="2">
        <v>0</v>
      </c>
      <c r="M1907" s="31">
        <v>22.57</v>
      </c>
      <c r="N1907" s="2">
        <v>2.9340999999999999</v>
      </c>
      <c r="O1907" s="2">
        <v>0</v>
      </c>
      <c r="P1907" s="2">
        <v>0</v>
      </c>
      <c r="Q1907" s="31">
        <v>25.504100000000001</v>
      </c>
      <c r="S1907" s="2" t="s">
        <v>1</v>
      </c>
      <c r="T1907" t="str">
        <f>IF(Tabla2[[#This Row],[SERIE ]]="22SD004C","BODEGA",IF(Tabla2[[#This Row],[SERIE ]]="21DS000T","CASA MATRIZ","SUCURSAL"))</f>
        <v>SUCURSAL</v>
      </c>
    </row>
    <row r="1908" spans="1:20" ht="15.75" hidden="1" thickBot="1" x14ac:dyDescent="0.3">
      <c r="A1908" s="33" t="s">
        <v>8269</v>
      </c>
      <c r="B1908" s="38" t="s">
        <v>10180</v>
      </c>
      <c r="C1908" s="2" t="s">
        <v>1</v>
      </c>
      <c r="D1908" s="2" t="s">
        <v>0</v>
      </c>
      <c r="E1908" s="2" t="s">
        <v>9791</v>
      </c>
      <c r="F1908" s="2" t="s">
        <v>9792</v>
      </c>
      <c r="G1908" s="32">
        <v>2797</v>
      </c>
      <c r="H1908" s="36">
        <v>2797</v>
      </c>
      <c r="I1908" s="37" t="s">
        <v>9822</v>
      </c>
      <c r="J1908" s="31" t="s">
        <v>9823</v>
      </c>
      <c r="K1908" s="2">
        <v>0</v>
      </c>
      <c r="L1908" s="2">
        <v>0</v>
      </c>
      <c r="M1908" s="31">
        <v>60</v>
      </c>
      <c r="N1908" s="2">
        <v>7.8000000000000007</v>
      </c>
      <c r="O1908" s="2">
        <v>0</v>
      </c>
      <c r="P1908" s="2">
        <v>0</v>
      </c>
      <c r="Q1908" s="31">
        <v>67.8</v>
      </c>
      <c r="S1908" s="2" t="s">
        <v>1</v>
      </c>
      <c r="T1908" t="str">
        <f>IF(Tabla2[[#This Row],[SERIE ]]="22SD004C","BODEGA",IF(Tabla2[[#This Row],[SERIE ]]="21DS000T","CASA MATRIZ","SUCURSAL"))</f>
        <v>SUCURSAL</v>
      </c>
    </row>
    <row r="1909" spans="1:20" ht="15.75" hidden="1" thickBot="1" x14ac:dyDescent="0.3">
      <c r="A1909" s="33" t="s">
        <v>8269</v>
      </c>
      <c r="B1909" s="38" t="s">
        <v>10180</v>
      </c>
      <c r="C1909" s="2" t="s">
        <v>1</v>
      </c>
      <c r="D1909" s="2" t="s">
        <v>0</v>
      </c>
      <c r="E1909" s="2" t="s">
        <v>9791</v>
      </c>
      <c r="F1909" s="2" t="s">
        <v>9792</v>
      </c>
      <c r="G1909" s="32">
        <v>2796</v>
      </c>
      <c r="H1909" s="36">
        <v>2796</v>
      </c>
      <c r="I1909" s="37" t="s">
        <v>9914</v>
      </c>
      <c r="J1909" s="31" t="s">
        <v>9915</v>
      </c>
      <c r="K1909" s="2">
        <v>0</v>
      </c>
      <c r="L1909" s="2">
        <v>0</v>
      </c>
      <c r="M1909" s="31">
        <v>46.68</v>
      </c>
      <c r="N1909" s="2">
        <v>6.0684000000000005</v>
      </c>
      <c r="O1909" s="2">
        <v>0</v>
      </c>
      <c r="P1909" s="2">
        <v>0</v>
      </c>
      <c r="Q1909" s="31">
        <v>52.748400000000004</v>
      </c>
      <c r="S1909" s="2" t="s">
        <v>1</v>
      </c>
      <c r="T1909" t="str">
        <f>IF(Tabla2[[#This Row],[SERIE ]]="22SD004C","BODEGA",IF(Tabla2[[#This Row],[SERIE ]]="21DS000T","CASA MATRIZ","SUCURSAL"))</f>
        <v>SUCURSAL</v>
      </c>
    </row>
    <row r="1910" spans="1:20" ht="15.75" hidden="1" thickBot="1" x14ac:dyDescent="0.3">
      <c r="A1910" s="33" t="s">
        <v>8269</v>
      </c>
      <c r="B1910" s="38" t="s">
        <v>10180</v>
      </c>
      <c r="C1910" s="2" t="s">
        <v>1</v>
      </c>
      <c r="D1910" s="2" t="s">
        <v>0</v>
      </c>
      <c r="E1910" s="2" t="s">
        <v>9791</v>
      </c>
      <c r="F1910" s="2" t="s">
        <v>9792</v>
      </c>
      <c r="G1910" s="32">
        <v>2795</v>
      </c>
      <c r="H1910" s="36">
        <v>2795</v>
      </c>
      <c r="I1910" s="37" t="s">
        <v>9891</v>
      </c>
      <c r="J1910" s="31" t="s">
        <v>9892</v>
      </c>
      <c r="K1910" s="2">
        <v>0</v>
      </c>
      <c r="L1910" s="2">
        <v>0</v>
      </c>
      <c r="M1910" s="31">
        <v>42.15</v>
      </c>
      <c r="N1910" s="2">
        <v>5.4794999999999998</v>
      </c>
      <c r="O1910" s="2">
        <v>0</v>
      </c>
      <c r="P1910" s="2">
        <v>0</v>
      </c>
      <c r="Q1910" s="31">
        <v>47.6295</v>
      </c>
      <c r="S1910" s="2" t="s">
        <v>1</v>
      </c>
      <c r="T1910" t="str">
        <f>IF(Tabla2[[#This Row],[SERIE ]]="22SD004C","BODEGA",IF(Tabla2[[#This Row],[SERIE ]]="21DS000T","CASA MATRIZ","SUCURSAL"))</f>
        <v>SUCURSAL</v>
      </c>
    </row>
    <row r="1911" spans="1:20" ht="15.75" hidden="1" thickBot="1" x14ac:dyDescent="0.3">
      <c r="A1911" s="33" t="s">
        <v>8269</v>
      </c>
      <c r="B1911" s="38" t="s">
        <v>10180</v>
      </c>
      <c r="C1911" s="2" t="s">
        <v>1</v>
      </c>
      <c r="D1911" s="2" t="s">
        <v>0</v>
      </c>
      <c r="E1911" s="2" t="s">
        <v>9791</v>
      </c>
      <c r="F1911" s="2" t="s">
        <v>9792</v>
      </c>
      <c r="G1911" s="32">
        <v>2794</v>
      </c>
      <c r="H1911" s="36">
        <v>2794</v>
      </c>
      <c r="I1911" s="37"/>
      <c r="J1911" s="31" t="s">
        <v>9853</v>
      </c>
      <c r="K1911" s="2">
        <v>0</v>
      </c>
      <c r="L1911" s="2">
        <v>0</v>
      </c>
      <c r="M1911" s="31">
        <v>8.85</v>
      </c>
      <c r="N1911" s="2">
        <v>1.1505000000000001</v>
      </c>
      <c r="O1911" s="2">
        <v>0</v>
      </c>
      <c r="P1911" s="2">
        <v>0</v>
      </c>
      <c r="Q1911" s="31">
        <v>10.000499999999999</v>
      </c>
      <c r="R1911" s="2" t="s">
        <v>9852</v>
      </c>
      <c r="S1911" s="2" t="s">
        <v>1</v>
      </c>
      <c r="T1911" t="str">
        <f>IF(Tabla2[[#This Row],[SERIE ]]="22SD004C","BODEGA",IF(Tabla2[[#This Row],[SERIE ]]="21DS000T","CASA MATRIZ","SUCURSAL"))</f>
        <v>SUCURSAL</v>
      </c>
    </row>
    <row r="1912" spans="1:20" ht="15.75" hidden="1" thickBot="1" x14ac:dyDescent="0.3">
      <c r="A1912" s="33" t="s">
        <v>8269</v>
      </c>
      <c r="B1912" s="38" t="s">
        <v>10180</v>
      </c>
      <c r="C1912" s="2" t="s">
        <v>1</v>
      </c>
      <c r="D1912" s="2" t="s">
        <v>0</v>
      </c>
      <c r="E1912" s="2" t="s">
        <v>9791</v>
      </c>
      <c r="F1912" s="2" t="s">
        <v>9792</v>
      </c>
      <c r="G1912" s="32">
        <v>2793</v>
      </c>
      <c r="H1912" s="36">
        <v>2793</v>
      </c>
      <c r="I1912" s="37" t="s">
        <v>10277</v>
      </c>
      <c r="J1912" s="31" t="s">
        <v>10278</v>
      </c>
      <c r="K1912" s="2">
        <v>0</v>
      </c>
      <c r="L1912" s="2">
        <v>0</v>
      </c>
      <c r="M1912" s="31">
        <v>54.87</v>
      </c>
      <c r="N1912" s="2">
        <v>7.1330999999999998</v>
      </c>
      <c r="O1912" s="2">
        <v>0</v>
      </c>
      <c r="P1912" s="2">
        <v>0</v>
      </c>
      <c r="Q1912" s="31">
        <v>62.003099999999996</v>
      </c>
      <c r="S1912" s="2" t="s">
        <v>1</v>
      </c>
      <c r="T1912" t="str">
        <f>IF(Tabla2[[#This Row],[SERIE ]]="22SD004C","BODEGA",IF(Tabla2[[#This Row],[SERIE ]]="21DS000T","CASA MATRIZ","SUCURSAL"))</f>
        <v>SUCURSAL</v>
      </c>
    </row>
    <row r="1913" spans="1:20" ht="15.75" hidden="1" thickBot="1" x14ac:dyDescent="0.3">
      <c r="A1913" s="33" t="s">
        <v>8269</v>
      </c>
      <c r="B1913" s="38" t="s">
        <v>10180</v>
      </c>
      <c r="C1913" s="2" t="s">
        <v>1</v>
      </c>
      <c r="D1913" s="2" t="s">
        <v>0</v>
      </c>
      <c r="E1913" s="2" t="s">
        <v>9791</v>
      </c>
      <c r="F1913" s="2" t="s">
        <v>9792</v>
      </c>
      <c r="G1913" s="32">
        <v>2792</v>
      </c>
      <c r="H1913" s="36">
        <v>2792</v>
      </c>
      <c r="I1913" s="37" t="s">
        <v>5592</v>
      </c>
      <c r="J1913" s="31" t="s">
        <v>5593</v>
      </c>
      <c r="K1913" s="2">
        <v>0</v>
      </c>
      <c r="L1913" s="2">
        <v>0</v>
      </c>
      <c r="M1913" s="31">
        <v>15</v>
      </c>
      <c r="N1913" s="2">
        <v>1.9500000000000002</v>
      </c>
      <c r="O1913" s="2">
        <v>0</v>
      </c>
      <c r="P1913" s="2">
        <v>0</v>
      </c>
      <c r="Q1913" s="31">
        <v>16.95</v>
      </c>
      <c r="S1913" s="2" t="s">
        <v>1</v>
      </c>
      <c r="T1913" t="str">
        <f>IF(Tabla2[[#This Row],[SERIE ]]="22SD004C","BODEGA",IF(Tabla2[[#This Row],[SERIE ]]="21DS000T","CASA MATRIZ","SUCURSAL"))</f>
        <v>SUCURSAL</v>
      </c>
    </row>
    <row r="1914" spans="1:20" ht="15.75" hidden="1" thickBot="1" x14ac:dyDescent="0.3">
      <c r="A1914" s="33" t="s">
        <v>8269</v>
      </c>
      <c r="B1914" s="38" t="s">
        <v>10180</v>
      </c>
      <c r="C1914" s="2" t="s">
        <v>1</v>
      </c>
      <c r="D1914" s="2" t="s">
        <v>0</v>
      </c>
      <c r="E1914" s="2" t="s">
        <v>9791</v>
      </c>
      <c r="F1914" s="2" t="s">
        <v>9792</v>
      </c>
      <c r="G1914" s="32">
        <v>2791</v>
      </c>
      <c r="H1914" s="36">
        <v>2791</v>
      </c>
      <c r="I1914" s="37" t="s">
        <v>10074</v>
      </c>
      <c r="J1914" s="31" t="s">
        <v>10075</v>
      </c>
      <c r="K1914" s="2">
        <v>0</v>
      </c>
      <c r="L1914" s="2">
        <v>0</v>
      </c>
      <c r="M1914" s="31">
        <v>125</v>
      </c>
      <c r="N1914" s="2">
        <v>16.25</v>
      </c>
      <c r="O1914" s="2">
        <v>0</v>
      </c>
      <c r="P1914" s="2">
        <v>0</v>
      </c>
      <c r="Q1914" s="31">
        <v>141.25</v>
      </c>
      <c r="S1914" s="2" t="s">
        <v>1</v>
      </c>
      <c r="T1914" t="str">
        <f>IF(Tabla2[[#This Row],[SERIE ]]="22SD004C","BODEGA",IF(Tabla2[[#This Row],[SERIE ]]="21DS000T","CASA MATRIZ","SUCURSAL"))</f>
        <v>SUCURSAL</v>
      </c>
    </row>
    <row r="1915" spans="1:20" ht="15.75" hidden="1" thickBot="1" x14ac:dyDescent="0.3">
      <c r="A1915" s="33" t="s">
        <v>8269</v>
      </c>
      <c r="B1915" s="38" t="s">
        <v>10204</v>
      </c>
      <c r="C1915" s="2" t="s">
        <v>1</v>
      </c>
      <c r="D1915" s="2" t="s">
        <v>0</v>
      </c>
      <c r="E1915" s="2" t="s">
        <v>9791</v>
      </c>
      <c r="F1915" s="2" t="s">
        <v>9792</v>
      </c>
      <c r="G1915" s="32">
        <v>2790</v>
      </c>
      <c r="H1915" s="36">
        <v>2790</v>
      </c>
      <c r="I1915" s="37" t="s">
        <v>9822</v>
      </c>
      <c r="J1915" s="31" t="s">
        <v>9823</v>
      </c>
      <c r="K1915" s="2">
        <v>0</v>
      </c>
      <c r="L1915" s="2">
        <v>0</v>
      </c>
      <c r="M1915" s="31">
        <v>260.62</v>
      </c>
      <c r="N1915" s="2">
        <v>33.880600000000001</v>
      </c>
      <c r="O1915" s="2">
        <v>0</v>
      </c>
      <c r="P1915" s="2">
        <v>0</v>
      </c>
      <c r="Q1915" s="31">
        <v>294.50060000000002</v>
      </c>
      <c r="S1915" s="2" t="s">
        <v>1</v>
      </c>
      <c r="T1915" t="str">
        <f>IF(Tabla2[[#This Row],[SERIE ]]="22SD004C","BODEGA",IF(Tabla2[[#This Row],[SERIE ]]="21DS000T","CASA MATRIZ","SUCURSAL"))</f>
        <v>SUCURSAL</v>
      </c>
    </row>
    <row r="1916" spans="1:20" ht="15.75" hidden="1" thickBot="1" x14ac:dyDescent="0.3">
      <c r="A1916" s="33" t="s">
        <v>8269</v>
      </c>
      <c r="B1916" s="38" t="s">
        <v>10204</v>
      </c>
      <c r="C1916" s="2" t="s">
        <v>1</v>
      </c>
      <c r="D1916" s="2" t="s">
        <v>0</v>
      </c>
      <c r="E1916" s="2" t="s">
        <v>9791</v>
      </c>
      <c r="F1916" s="2" t="s">
        <v>9792</v>
      </c>
      <c r="G1916" s="32">
        <v>2789</v>
      </c>
      <c r="H1916" s="36">
        <v>2789</v>
      </c>
      <c r="I1916" s="37" t="s">
        <v>7297</v>
      </c>
      <c r="J1916" s="31" t="s">
        <v>7298</v>
      </c>
      <c r="K1916" s="2">
        <v>0</v>
      </c>
      <c r="L1916" s="2">
        <v>0</v>
      </c>
      <c r="M1916" s="31">
        <v>60</v>
      </c>
      <c r="N1916" s="2">
        <v>7.8000000000000007</v>
      </c>
      <c r="O1916" s="2">
        <v>0</v>
      </c>
      <c r="P1916" s="2">
        <v>0</v>
      </c>
      <c r="Q1916" s="31">
        <v>67.8</v>
      </c>
      <c r="S1916" s="2" t="s">
        <v>1</v>
      </c>
      <c r="T1916" t="str">
        <f>IF(Tabla2[[#This Row],[SERIE ]]="22SD004C","BODEGA",IF(Tabla2[[#This Row],[SERIE ]]="21DS000T","CASA MATRIZ","SUCURSAL"))</f>
        <v>SUCURSAL</v>
      </c>
    </row>
    <row r="1917" spans="1:20" ht="15.75" hidden="1" thickBot="1" x14ac:dyDescent="0.3">
      <c r="A1917" s="33" t="s">
        <v>8269</v>
      </c>
      <c r="B1917" s="38" t="s">
        <v>10204</v>
      </c>
      <c r="C1917" s="2" t="s">
        <v>1</v>
      </c>
      <c r="D1917" s="2" t="s">
        <v>0</v>
      </c>
      <c r="E1917" s="2" t="s">
        <v>9791</v>
      </c>
      <c r="F1917" s="2" t="s">
        <v>9792</v>
      </c>
      <c r="G1917" s="32">
        <v>2788</v>
      </c>
      <c r="H1917" s="36">
        <v>2788</v>
      </c>
      <c r="I1917" s="37"/>
      <c r="J1917" s="31" t="s">
        <v>10276</v>
      </c>
      <c r="K1917" s="2">
        <v>0</v>
      </c>
      <c r="L1917" s="2">
        <v>0</v>
      </c>
      <c r="M1917" s="31">
        <v>30</v>
      </c>
      <c r="N1917" s="2">
        <v>3.9000000000000004</v>
      </c>
      <c r="O1917" s="2">
        <v>0</v>
      </c>
      <c r="P1917" s="2">
        <v>0</v>
      </c>
      <c r="Q1917" s="31">
        <v>33.9</v>
      </c>
      <c r="R1917" s="2" t="s">
        <v>10275</v>
      </c>
      <c r="S1917" s="2" t="s">
        <v>1</v>
      </c>
      <c r="T1917" t="str">
        <f>IF(Tabla2[[#This Row],[SERIE ]]="22SD004C","BODEGA",IF(Tabla2[[#This Row],[SERIE ]]="21DS000T","CASA MATRIZ","SUCURSAL"))</f>
        <v>SUCURSAL</v>
      </c>
    </row>
    <row r="1918" spans="1:20" ht="15.75" hidden="1" thickBot="1" x14ac:dyDescent="0.3">
      <c r="A1918" s="33" t="s">
        <v>8269</v>
      </c>
      <c r="B1918" s="38" t="s">
        <v>10204</v>
      </c>
      <c r="C1918" s="2" t="s">
        <v>1</v>
      </c>
      <c r="D1918" s="2" t="s">
        <v>0</v>
      </c>
      <c r="E1918" s="2" t="s">
        <v>9791</v>
      </c>
      <c r="F1918" s="2" t="s">
        <v>9792</v>
      </c>
      <c r="G1918" s="32">
        <v>2787</v>
      </c>
      <c r="H1918" s="36">
        <v>2787</v>
      </c>
      <c r="I1918" s="37"/>
      <c r="J1918" s="31" t="s">
        <v>10276</v>
      </c>
      <c r="K1918" s="2">
        <v>0</v>
      </c>
      <c r="L1918" s="2">
        <v>0</v>
      </c>
      <c r="M1918" s="31">
        <v>117</v>
      </c>
      <c r="N1918" s="2">
        <v>15.21</v>
      </c>
      <c r="O1918" s="2">
        <v>0</v>
      </c>
      <c r="P1918" s="2">
        <v>0</v>
      </c>
      <c r="Q1918" s="31">
        <v>132.21</v>
      </c>
      <c r="R1918" s="2" t="s">
        <v>10275</v>
      </c>
      <c r="S1918" s="2" t="s">
        <v>1</v>
      </c>
      <c r="T1918" t="str">
        <f>IF(Tabla2[[#This Row],[SERIE ]]="22SD004C","BODEGA",IF(Tabla2[[#This Row],[SERIE ]]="21DS000T","CASA MATRIZ","SUCURSAL"))</f>
        <v>SUCURSAL</v>
      </c>
    </row>
    <row r="1919" spans="1:20" ht="15.75" hidden="1" thickBot="1" x14ac:dyDescent="0.3">
      <c r="A1919" s="33" t="s">
        <v>8269</v>
      </c>
      <c r="B1919" s="38" t="s">
        <v>10204</v>
      </c>
      <c r="C1919" s="2" t="s">
        <v>1</v>
      </c>
      <c r="D1919" s="2" t="s">
        <v>0</v>
      </c>
      <c r="E1919" s="2" t="s">
        <v>9791</v>
      </c>
      <c r="F1919" s="2" t="s">
        <v>9792</v>
      </c>
      <c r="G1919" s="32">
        <v>2786</v>
      </c>
      <c r="H1919" s="36">
        <v>2786</v>
      </c>
      <c r="I1919" s="37"/>
      <c r="J1919" s="31" t="s">
        <v>10256</v>
      </c>
      <c r="K1919" s="2">
        <v>0</v>
      </c>
      <c r="L1919" s="2">
        <v>0</v>
      </c>
      <c r="M1919" s="31">
        <v>53.1</v>
      </c>
      <c r="N1919" s="2">
        <v>6.9030000000000005</v>
      </c>
      <c r="O1919" s="2">
        <v>0</v>
      </c>
      <c r="P1919" s="2">
        <v>0</v>
      </c>
      <c r="Q1919" s="31">
        <v>60.003</v>
      </c>
      <c r="R1919" s="2" t="s">
        <v>10255</v>
      </c>
      <c r="S1919" s="2" t="s">
        <v>1</v>
      </c>
      <c r="T1919" t="str">
        <f>IF(Tabla2[[#This Row],[SERIE ]]="22SD004C","BODEGA",IF(Tabla2[[#This Row],[SERIE ]]="21DS000T","CASA MATRIZ","SUCURSAL"))</f>
        <v>SUCURSAL</v>
      </c>
    </row>
    <row r="1920" spans="1:20" ht="15.75" hidden="1" thickBot="1" x14ac:dyDescent="0.3">
      <c r="A1920" s="33" t="s">
        <v>8269</v>
      </c>
      <c r="B1920" s="38" t="s">
        <v>10204</v>
      </c>
      <c r="C1920" s="2" t="s">
        <v>1</v>
      </c>
      <c r="D1920" s="2" t="s">
        <v>0</v>
      </c>
      <c r="E1920" s="2" t="s">
        <v>9791</v>
      </c>
      <c r="F1920" s="2" t="s">
        <v>9792</v>
      </c>
      <c r="G1920" s="32">
        <v>2785</v>
      </c>
      <c r="H1920" s="36">
        <v>2785</v>
      </c>
      <c r="I1920" s="37" t="s">
        <v>10273</v>
      </c>
      <c r="J1920" s="31" t="s">
        <v>10274</v>
      </c>
      <c r="K1920" s="2">
        <v>0</v>
      </c>
      <c r="L1920" s="2">
        <v>0</v>
      </c>
      <c r="M1920" s="31">
        <v>27.88</v>
      </c>
      <c r="N1920" s="2">
        <v>3.6244000000000001</v>
      </c>
      <c r="O1920" s="2">
        <v>0</v>
      </c>
      <c r="P1920" s="2">
        <v>0</v>
      </c>
      <c r="Q1920" s="31">
        <v>31.5044</v>
      </c>
      <c r="S1920" s="2" t="s">
        <v>1</v>
      </c>
      <c r="T1920" t="str">
        <f>IF(Tabla2[[#This Row],[SERIE ]]="22SD004C","BODEGA",IF(Tabla2[[#This Row],[SERIE ]]="21DS000T","CASA MATRIZ","SUCURSAL"))</f>
        <v>SUCURSAL</v>
      </c>
    </row>
    <row r="1921" spans="1:20" ht="15.75" hidden="1" thickBot="1" x14ac:dyDescent="0.3">
      <c r="A1921" s="33" t="s">
        <v>8269</v>
      </c>
      <c r="B1921" s="38" t="s">
        <v>10204</v>
      </c>
      <c r="C1921" s="2" t="s">
        <v>1</v>
      </c>
      <c r="D1921" s="2" t="s">
        <v>0</v>
      </c>
      <c r="E1921" s="2" t="s">
        <v>9791</v>
      </c>
      <c r="F1921" s="2" t="s">
        <v>9792</v>
      </c>
      <c r="G1921" s="32">
        <v>2784</v>
      </c>
      <c r="H1921" s="36">
        <v>2784</v>
      </c>
      <c r="I1921" s="37" t="s">
        <v>5768</v>
      </c>
      <c r="J1921" s="31" t="s">
        <v>5769</v>
      </c>
      <c r="K1921" s="2">
        <v>0</v>
      </c>
      <c r="L1921" s="2">
        <v>0</v>
      </c>
      <c r="M1921" s="31">
        <v>14.16</v>
      </c>
      <c r="N1921" s="2">
        <v>1.8408</v>
      </c>
      <c r="O1921" s="2">
        <v>0</v>
      </c>
      <c r="P1921" s="2">
        <v>0</v>
      </c>
      <c r="Q1921" s="31">
        <v>16.000800000000002</v>
      </c>
      <c r="S1921" s="2" t="s">
        <v>1</v>
      </c>
      <c r="T1921" t="str">
        <f>IF(Tabla2[[#This Row],[SERIE ]]="22SD004C","BODEGA",IF(Tabla2[[#This Row],[SERIE ]]="21DS000T","CASA MATRIZ","SUCURSAL"))</f>
        <v>SUCURSAL</v>
      </c>
    </row>
    <row r="1922" spans="1:20" ht="15.75" hidden="1" thickBot="1" x14ac:dyDescent="0.3">
      <c r="A1922" s="33" t="s">
        <v>8269</v>
      </c>
      <c r="B1922" s="38" t="s">
        <v>10204</v>
      </c>
      <c r="C1922" s="2" t="s">
        <v>1</v>
      </c>
      <c r="D1922" s="2" t="s">
        <v>0</v>
      </c>
      <c r="E1922" s="2" t="s">
        <v>9791</v>
      </c>
      <c r="F1922" s="2" t="s">
        <v>9792</v>
      </c>
      <c r="G1922" s="32">
        <v>2783</v>
      </c>
      <c r="H1922" s="36">
        <v>2783</v>
      </c>
      <c r="I1922" s="37" t="s">
        <v>47</v>
      </c>
      <c r="J1922" s="31" t="s">
        <v>2808</v>
      </c>
      <c r="K1922" s="2">
        <v>0</v>
      </c>
      <c r="L1922" s="2">
        <v>0</v>
      </c>
      <c r="M1922" s="31">
        <v>144.69</v>
      </c>
      <c r="N1922" s="2">
        <v>18.809699999999999</v>
      </c>
      <c r="O1922" s="2">
        <v>0</v>
      </c>
      <c r="P1922" s="2">
        <v>0</v>
      </c>
      <c r="Q1922" s="31">
        <v>163.49969999999999</v>
      </c>
      <c r="S1922" s="2" t="s">
        <v>1</v>
      </c>
      <c r="T1922" t="str">
        <f>IF(Tabla2[[#This Row],[SERIE ]]="22SD004C","BODEGA",IF(Tabla2[[#This Row],[SERIE ]]="21DS000T","CASA MATRIZ","SUCURSAL"))</f>
        <v>SUCURSAL</v>
      </c>
    </row>
    <row r="1923" spans="1:20" ht="15.75" hidden="1" thickBot="1" x14ac:dyDescent="0.3">
      <c r="A1923" s="33" t="s">
        <v>8269</v>
      </c>
      <c r="B1923" s="38" t="s">
        <v>10204</v>
      </c>
      <c r="C1923" s="2" t="s">
        <v>1</v>
      </c>
      <c r="D1923" s="2" t="s">
        <v>0</v>
      </c>
      <c r="E1923" s="2" t="s">
        <v>9791</v>
      </c>
      <c r="F1923" s="2" t="s">
        <v>9792</v>
      </c>
      <c r="G1923" s="32">
        <v>2782</v>
      </c>
      <c r="H1923" s="36">
        <v>2782</v>
      </c>
      <c r="I1923" s="37" t="s">
        <v>9814</v>
      </c>
      <c r="J1923" s="31" t="s">
        <v>9815</v>
      </c>
      <c r="K1923" s="2">
        <v>0</v>
      </c>
      <c r="L1923" s="2">
        <v>0</v>
      </c>
      <c r="M1923" s="31">
        <v>10</v>
      </c>
      <c r="N1923" s="2">
        <v>1.3</v>
      </c>
      <c r="O1923" s="2">
        <v>0</v>
      </c>
      <c r="P1923" s="2">
        <v>0</v>
      </c>
      <c r="Q1923" s="31">
        <v>11.3</v>
      </c>
      <c r="S1923" s="2" t="s">
        <v>1</v>
      </c>
      <c r="T1923" t="str">
        <f>IF(Tabla2[[#This Row],[SERIE ]]="22SD004C","BODEGA",IF(Tabla2[[#This Row],[SERIE ]]="21DS000T","CASA MATRIZ","SUCURSAL"))</f>
        <v>SUCURSAL</v>
      </c>
    </row>
    <row r="1924" spans="1:20" ht="15.75" hidden="1" thickBot="1" x14ac:dyDescent="0.3">
      <c r="A1924" s="33" t="s">
        <v>8269</v>
      </c>
      <c r="B1924" s="38" t="s">
        <v>10204</v>
      </c>
      <c r="C1924" s="2" t="s">
        <v>1</v>
      </c>
      <c r="D1924" s="2" t="s">
        <v>0</v>
      </c>
      <c r="E1924" s="2" t="s">
        <v>9791</v>
      </c>
      <c r="F1924" s="2" t="s">
        <v>9792</v>
      </c>
      <c r="G1924" s="32">
        <v>2781</v>
      </c>
      <c r="H1924" s="36">
        <v>2781</v>
      </c>
      <c r="I1924" s="37" t="s">
        <v>3581</v>
      </c>
      <c r="J1924" s="31" t="s">
        <v>3582</v>
      </c>
      <c r="K1924" s="2">
        <v>0</v>
      </c>
      <c r="L1924" s="2">
        <v>0</v>
      </c>
      <c r="M1924" s="31">
        <v>144.6</v>
      </c>
      <c r="N1924" s="2">
        <v>18.797999999999998</v>
      </c>
      <c r="O1924" s="2">
        <v>0</v>
      </c>
      <c r="P1924" s="2">
        <v>0</v>
      </c>
      <c r="Q1924" s="31">
        <v>163.398</v>
      </c>
      <c r="S1924" s="2" t="s">
        <v>1</v>
      </c>
      <c r="T1924" t="str">
        <f>IF(Tabla2[[#This Row],[SERIE ]]="22SD004C","BODEGA",IF(Tabla2[[#This Row],[SERIE ]]="21DS000T","CASA MATRIZ","SUCURSAL"))</f>
        <v>SUCURSAL</v>
      </c>
    </row>
    <row r="1925" spans="1:20" ht="15.75" hidden="1" thickBot="1" x14ac:dyDescent="0.3">
      <c r="A1925" s="33" t="s">
        <v>8269</v>
      </c>
      <c r="B1925" s="38" t="s">
        <v>10204</v>
      </c>
      <c r="C1925" s="2" t="s">
        <v>1</v>
      </c>
      <c r="D1925" s="2" t="s">
        <v>0</v>
      </c>
      <c r="E1925" s="2" t="s">
        <v>9791</v>
      </c>
      <c r="F1925" s="2" t="s">
        <v>9792</v>
      </c>
      <c r="G1925" s="32">
        <v>2780</v>
      </c>
      <c r="H1925" s="36">
        <v>2780</v>
      </c>
      <c r="I1925" s="37" t="s">
        <v>3581</v>
      </c>
      <c r="J1925" s="31" t="s">
        <v>3582</v>
      </c>
      <c r="K1925" s="2">
        <v>0</v>
      </c>
      <c r="L1925" s="2">
        <v>0</v>
      </c>
      <c r="M1925" s="31">
        <v>11.5</v>
      </c>
      <c r="N1925" s="2">
        <v>1.4950000000000001</v>
      </c>
      <c r="O1925" s="2">
        <v>0</v>
      </c>
      <c r="P1925" s="2">
        <v>0</v>
      </c>
      <c r="Q1925" s="31">
        <v>12.995000000000001</v>
      </c>
      <c r="S1925" s="2" t="s">
        <v>1</v>
      </c>
      <c r="T1925" t="str">
        <f>IF(Tabla2[[#This Row],[SERIE ]]="22SD004C","BODEGA",IF(Tabla2[[#This Row],[SERIE ]]="21DS000T","CASA MATRIZ","SUCURSAL"))</f>
        <v>SUCURSAL</v>
      </c>
    </row>
    <row r="1926" spans="1:20" ht="15.75" hidden="1" thickBot="1" x14ac:dyDescent="0.3">
      <c r="A1926" s="33" t="s">
        <v>8269</v>
      </c>
      <c r="B1926" s="38" t="s">
        <v>10204</v>
      </c>
      <c r="C1926" s="2" t="s">
        <v>1</v>
      </c>
      <c r="D1926" s="2" t="s">
        <v>0</v>
      </c>
      <c r="E1926" s="2" t="s">
        <v>9791</v>
      </c>
      <c r="F1926" s="2" t="s">
        <v>9792</v>
      </c>
      <c r="G1926" s="32">
        <v>2779</v>
      </c>
      <c r="H1926" s="36">
        <v>2779</v>
      </c>
      <c r="I1926" s="37" t="s">
        <v>7473</v>
      </c>
      <c r="J1926" s="31" t="s">
        <v>7472</v>
      </c>
      <c r="K1926" s="2">
        <v>0</v>
      </c>
      <c r="L1926" s="2">
        <v>0</v>
      </c>
      <c r="M1926" s="31">
        <v>0</v>
      </c>
      <c r="N1926" s="2">
        <v>0</v>
      </c>
      <c r="O1926" s="2">
        <v>0</v>
      </c>
      <c r="P1926" s="2">
        <v>0</v>
      </c>
      <c r="Q1926" s="31">
        <v>0</v>
      </c>
      <c r="S1926" s="2" t="s">
        <v>1</v>
      </c>
      <c r="T1926" t="str">
        <f>IF(Tabla2[[#This Row],[SERIE ]]="22SD004C","BODEGA",IF(Tabla2[[#This Row],[SERIE ]]="21DS000T","CASA MATRIZ","SUCURSAL"))</f>
        <v>SUCURSAL</v>
      </c>
    </row>
    <row r="1927" spans="1:20" ht="15.75" hidden="1" thickBot="1" x14ac:dyDescent="0.3">
      <c r="A1927" s="33" t="s">
        <v>8269</v>
      </c>
      <c r="B1927" s="38" t="s">
        <v>10204</v>
      </c>
      <c r="C1927" s="2" t="s">
        <v>1</v>
      </c>
      <c r="D1927" s="2" t="s">
        <v>0</v>
      </c>
      <c r="E1927" s="2" t="s">
        <v>9791</v>
      </c>
      <c r="F1927" s="2" t="s">
        <v>9792</v>
      </c>
      <c r="G1927" s="32">
        <v>2778</v>
      </c>
      <c r="H1927" s="36">
        <v>2778</v>
      </c>
      <c r="I1927" s="37" t="s">
        <v>10271</v>
      </c>
      <c r="J1927" s="31" t="s">
        <v>10272</v>
      </c>
      <c r="K1927" s="2">
        <v>0</v>
      </c>
      <c r="L1927" s="2">
        <v>0</v>
      </c>
      <c r="M1927" s="31">
        <v>52</v>
      </c>
      <c r="N1927" s="2">
        <v>6.76</v>
      </c>
      <c r="O1927" s="2">
        <v>0</v>
      </c>
      <c r="P1927" s="2">
        <v>0</v>
      </c>
      <c r="Q1927" s="31">
        <v>58.76</v>
      </c>
      <c r="S1927" s="2" t="s">
        <v>1</v>
      </c>
      <c r="T1927" t="str">
        <f>IF(Tabla2[[#This Row],[SERIE ]]="22SD004C","BODEGA",IF(Tabla2[[#This Row],[SERIE ]]="21DS000T","CASA MATRIZ","SUCURSAL"))</f>
        <v>SUCURSAL</v>
      </c>
    </row>
    <row r="1928" spans="1:20" ht="15.75" hidden="1" thickBot="1" x14ac:dyDescent="0.3">
      <c r="A1928" s="33" t="s">
        <v>8269</v>
      </c>
      <c r="B1928" s="38" t="s">
        <v>10204</v>
      </c>
      <c r="C1928" s="2" t="s">
        <v>1</v>
      </c>
      <c r="D1928" s="2" t="s">
        <v>0</v>
      </c>
      <c r="E1928" s="2" t="s">
        <v>9791</v>
      </c>
      <c r="F1928" s="2" t="s">
        <v>9792</v>
      </c>
      <c r="G1928" s="32">
        <v>2777</v>
      </c>
      <c r="H1928" s="36">
        <v>2777</v>
      </c>
      <c r="I1928" s="37" t="s">
        <v>1614</v>
      </c>
      <c r="J1928" s="31" t="s">
        <v>1615</v>
      </c>
      <c r="K1928" s="2">
        <v>0</v>
      </c>
      <c r="L1928" s="2">
        <v>0</v>
      </c>
      <c r="M1928" s="31">
        <v>25</v>
      </c>
      <c r="N1928" s="2">
        <v>3.25</v>
      </c>
      <c r="O1928" s="2">
        <v>0</v>
      </c>
      <c r="P1928" s="2">
        <v>0</v>
      </c>
      <c r="Q1928" s="31">
        <v>28.25</v>
      </c>
      <c r="S1928" s="2" t="s">
        <v>1</v>
      </c>
      <c r="T1928" t="str">
        <f>IF(Tabla2[[#This Row],[SERIE ]]="22SD004C","BODEGA",IF(Tabla2[[#This Row],[SERIE ]]="21DS000T","CASA MATRIZ","SUCURSAL"))</f>
        <v>SUCURSAL</v>
      </c>
    </row>
    <row r="1929" spans="1:20" ht="15.75" hidden="1" thickBot="1" x14ac:dyDescent="0.3">
      <c r="A1929" s="33" t="s">
        <v>8269</v>
      </c>
      <c r="B1929" s="38" t="s">
        <v>10204</v>
      </c>
      <c r="C1929" s="2" t="s">
        <v>1</v>
      </c>
      <c r="D1929" s="2" t="s">
        <v>0</v>
      </c>
      <c r="E1929" s="2" t="s">
        <v>9791</v>
      </c>
      <c r="F1929" s="2" t="s">
        <v>9792</v>
      </c>
      <c r="G1929" s="32">
        <v>2776</v>
      </c>
      <c r="H1929" s="36">
        <v>2776</v>
      </c>
      <c r="I1929" s="37" t="s">
        <v>9868</v>
      </c>
      <c r="J1929" s="31" t="s">
        <v>9826</v>
      </c>
      <c r="K1929" s="2">
        <v>0</v>
      </c>
      <c r="L1929" s="2">
        <v>0</v>
      </c>
      <c r="M1929" s="31">
        <v>18.14</v>
      </c>
      <c r="N1929" s="2">
        <v>2.3582000000000001</v>
      </c>
      <c r="O1929" s="2">
        <v>0</v>
      </c>
      <c r="P1929" s="2">
        <v>0</v>
      </c>
      <c r="Q1929" s="31">
        <v>20.498200000000001</v>
      </c>
      <c r="S1929" s="2" t="s">
        <v>1</v>
      </c>
      <c r="T1929" t="str">
        <f>IF(Tabla2[[#This Row],[SERIE ]]="22SD004C","BODEGA",IF(Tabla2[[#This Row],[SERIE ]]="21DS000T","CASA MATRIZ","SUCURSAL"))</f>
        <v>SUCURSAL</v>
      </c>
    </row>
    <row r="1930" spans="1:20" ht="15.75" hidden="1" thickBot="1" x14ac:dyDescent="0.3">
      <c r="A1930" s="33" t="s">
        <v>8269</v>
      </c>
      <c r="B1930" s="38" t="s">
        <v>10204</v>
      </c>
      <c r="C1930" s="2" t="s">
        <v>1</v>
      </c>
      <c r="D1930" s="2" t="s">
        <v>0</v>
      </c>
      <c r="E1930" s="2" t="s">
        <v>9791</v>
      </c>
      <c r="F1930" s="2" t="s">
        <v>9792</v>
      </c>
      <c r="G1930" s="32">
        <v>2775</v>
      </c>
      <c r="H1930" s="36">
        <v>2775</v>
      </c>
      <c r="I1930" s="37" t="s">
        <v>9809</v>
      </c>
      <c r="J1930" s="31" t="s">
        <v>9810</v>
      </c>
      <c r="K1930" s="2">
        <v>0</v>
      </c>
      <c r="L1930" s="2">
        <v>0</v>
      </c>
      <c r="M1930" s="31">
        <v>140</v>
      </c>
      <c r="N1930" s="2">
        <v>18.2</v>
      </c>
      <c r="O1930" s="2">
        <v>0</v>
      </c>
      <c r="P1930" s="2">
        <v>0</v>
      </c>
      <c r="Q1930" s="31">
        <v>158.19999999999999</v>
      </c>
      <c r="S1930" s="2" t="s">
        <v>1</v>
      </c>
      <c r="T1930" t="str">
        <f>IF(Tabla2[[#This Row],[SERIE ]]="22SD004C","BODEGA",IF(Tabla2[[#This Row],[SERIE ]]="21DS000T","CASA MATRIZ","SUCURSAL"))</f>
        <v>SUCURSAL</v>
      </c>
    </row>
    <row r="1931" spans="1:20" ht="15.75" hidden="1" thickBot="1" x14ac:dyDescent="0.3">
      <c r="A1931" s="33" t="s">
        <v>8269</v>
      </c>
      <c r="B1931" s="38" t="s">
        <v>10204</v>
      </c>
      <c r="C1931" s="2" t="s">
        <v>1</v>
      </c>
      <c r="D1931" s="2" t="s">
        <v>0</v>
      </c>
      <c r="E1931" s="2" t="s">
        <v>9791</v>
      </c>
      <c r="F1931" s="2" t="s">
        <v>9792</v>
      </c>
      <c r="G1931" s="32">
        <v>2774</v>
      </c>
      <c r="H1931" s="36">
        <v>2774</v>
      </c>
      <c r="I1931" s="37" t="s">
        <v>9868</v>
      </c>
      <c r="J1931" s="31" t="s">
        <v>9826</v>
      </c>
      <c r="K1931" s="2">
        <v>0</v>
      </c>
      <c r="L1931" s="2">
        <v>0</v>
      </c>
      <c r="M1931" s="31">
        <v>5.97</v>
      </c>
      <c r="N1931" s="2">
        <v>0.77610000000000001</v>
      </c>
      <c r="O1931" s="2">
        <v>0</v>
      </c>
      <c r="P1931" s="2">
        <v>0</v>
      </c>
      <c r="Q1931" s="31">
        <v>6.7461000000000002</v>
      </c>
      <c r="S1931" s="2" t="s">
        <v>1</v>
      </c>
      <c r="T1931" t="str">
        <f>IF(Tabla2[[#This Row],[SERIE ]]="22SD004C","BODEGA",IF(Tabla2[[#This Row],[SERIE ]]="21DS000T","CASA MATRIZ","SUCURSAL"))</f>
        <v>SUCURSAL</v>
      </c>
    </row>
    <row r="1932" spans="1:20" ht="15.75" hidden="1" thickBot="1" x14ac:dyDescent="0.3">
      <c r="A1932" s="33" t="s">
        <v>8269</v>
      </c>
      <c r="B1932" s="38" t="s">
        <v>10204</v>
      </c>
      <c r="C1932" s="2" t="s">
        <v>1</v>
      </c>
      <c r="D1932" s="2" t="s">
        <v>0</v>
      </c>
      <c r="E1932" s="2" t="s">
        <v>9791</v>
      </c>
      <c r="F1932" s="2" t="s">
        <v>9792</v>
      </c>
      <c r="G1932" s="32">
        <v>2773</v>
      </c>
      <c r="H1932" s="36">
        <v>2773</v>
      </c>
      <c r="I1932" s="37" t="s">
        <v>9868</v>
      </c>
      <c r="J1932" s="31" t="s">
        <v>9826</v>
      </c>
      <c r="K1932" s="2">
        <v>0</v>
      </c>
      <c r="L1932" s="2">
        <v>0</v>
      </c>
      <c r="M1932" s="31">
        <v>31.86</v>
      </c>
      <c r="N1932" s="2">
        <v>4.1417999999999999</v>
      </c>
      <c r="O1932" s="2">
        <v>0</v>
      </c>
      <c r="P1932" s="2">
        <v>0</v>
      </c>
      <c r="Q1932" s="31">
        <v>36.001800000000003</v>
      </c>
      <c r="S1932" s="2" t="s">
        <v>1</v>
      </c>
      <c r="T1932" t="str">
        <f>IF(Tabla2[[#This Row],[SERIE ]]="22SD004C","BODEGA",IF(Tabla2[[#This Row],[SERIE ]]="21DS000T","CASA MATRIZ","SUCURSAL"))</f>
        <v>SUCURSAL</v>
      </c>
    </row>
    <row r="1933" spans="1:20" ht="15.75" hidden="1" thickBot="1" x14ac:dyDescent="0.3">
      <c r="A1933" s="33" t="s">
        <v>8269</v>
      </c>
      <c r="B1933" s="38" t="s">
        <v>10204</v>
      </c>
      <c r="C1933" s="2" t="s">
        <v>1</v>
      </c>
      <c r="D1933" s="2" t="s">
        <v>0</v>
      </c>
      <c r="E1933" s="2" t="s">
        <v>9791</v>
      </c>
      <c r="F1933" s="2" t="s">
        <v>9792</v>
      </c>
      <c r="G1933" s="32">
        <v>2772</v>
      </c>
      <c r="H1933" s="36">
        <v>2772</v>
      </c>
      <c r="I1933" s="37" t="s">
        <v>9868</v>
      </c>
      <c r="J1933" s="31" t="s">
        <v>9826</v>
      </c>
      <c r="K1933" s="2">
        <v>0</v>
      </c>
      <c r="L1933" s="2">
        <v>0</v>
      </c>
      <c r="M1933" s="31">
        <v>15.93</v>
      </c>
      <c r="N1933" s="2">
        <v>2.0709</v>
      </c>
      <c r="O1933" s="2">
        <v>0</v>
      </c>
      <c r="P1933" s="2">
        <v>0</v>
      </c>
      <c r="Q1933" s="31">
        <v>18.000900000000001</v>
      </c>
      <c r="S1933" s="2" t="s">
        <v>1</v>
      </c>
      <c r="T1933" t="str">
        <f>IF(Tabla2[[#This Row],[SERIE ]]="22SD004C","BODEGA",IF(Tabla2[[#This Row],[SERIE ]]="21DS000T","CASA MATRIZ","SUCURSAL"))</f>
        <v>SUCURSAL</v>
      </c>
    </row>
    <row r="1934" spans="1:20" ht="15.75" hidden="1" thickBot="1" x14ac:dyDescent="0.3">
      <c r="A1934" s="33" t="s">
        <v>8269</v>
      </c>
      <c r="B1934" s="38" t="s">
        <v>10204</v>
      </c>
      <c r="C1934" s="2" t="s">
        <v>1</v>
      </c>
      <c r="D1934" s="2" t="s">
        <v>0</v>
      </c>
      <c r="E1934" s="2" t="s">
        <v>9791</v>
      </c>
      <c r="F1934" s="2" t="s">
        <v>9792</v>
      </c>
      <c r="G1934" s="32">
        <v>2771</v>
      </c>
      <c r="H1934" s="36">
        <v>2771</v>
      </c>
      <c r="I1934" s="37" t="s">
        <v>10084</v>
      </c>
      <c r="J1934" s="31" t="s">
        <v>10085</v>
      </c>
      <c r="K1934" s="2">
        <v>0</v>
      </c>
      <c r="L1934" s="2">
        <v>0</v>
      </c>
      <c r="M1934" s="31">
        <v>70.8</v>
      </c>
      <c r="N1934" s="2">
        <v>9.2040000000000006</v>
      </c>
      <c r="O1934" s="2">
        <v>0</v>
      </c>
      <c r="P1934" s="2">
        <v>0</v>
      </c>
      <c r="Q1934" s="31">
        <v>80.003999999999991</v>
      </c>
      <c r="S1934" s="2" t="s">
        <v>1</v>
      </c>
      <c r="T1934" t="str">
        <f>IF(Tabla2[[#This Row],[SERIE ]]="22SD004C","BODEGA",IF(Tabla2[[#This Row],[SERIE ]]="21DS000T","CASA MATRIZ","SUCURSAL"))</f>
        <v>SUCURSAL</v>
      </c>
    </row>
    <row r="1935" spans="1:20" ht="15.75" hidden="1" thickBot="1" x14ac:dyDescent="0.3">
      <c r="A1935" s="33" t="s">
        <v>8269</v>
      </c>
      <c r="B1935" s="38" t="s">
        <v>10203</v>
      </c>
      <c r="C1935" s="2" t="s">
        <v>1</v>
      </c>
      <c r="D1935" s="2" t="s">
        <v>0</v>
      </c>
      <c r="E1935" s="2" t="s">
        <v>9791</v>
      </c>
      <c r="F1935" s="2" t="s">
        <v>9792</v>
      </c>
      <c r="G1935" s="32">
        <v>2770</v>
      </c>
      <c r="H1935" s="36">
        <v>2770</v>
      </c>
      <c r="I1935" s="37" t="s">
        <v>9822</v>
      </c>
      <c r="J1935" s="31" t="s">
        <v>9823</v>
      </c>
      <c r="K1935" s="2">
        <v>0</v>
      </c>
      <c r="L1935" s="2">
        <v>0</v>
      </c>
      <c r="M1935" s="31">
        <v>162.96</v>
      </c>
      <c r="N1935" s="2">
        <v>21.184800000000003</v>
      </c>
      <c r="O1935" s="2">
        <v>0</v>
      </c>
      <c r="P1935" s="2">
        <v>0</v>
      </c>
      <c r="Q1935" s="31">
        <v>184.1448</v>
      </c>
      <c r="S1935" s="2" t="s">
        <v>1</v>
      </c>
      <c r="T1935" t="str">
        <f>IF(Tabla2[[#This Row],[SERIE ]]="22SD004C","BODEGA",IF(Tabla2[[#This Row],[SERIE ]]="21DS000T","CASA MATRIZ","SUCURSAL"))</f>
        <v>SUCURSAL</v>
      </c>
    </row>
    <row r="1936" spans="1:20" ht="15.75" hidden="1" thickBot="1" x14ac:dyDescent="0.3">
      <c r="A1936" s="33" t="s">
        <v>8269</v>
      </c>
      <c r="B1936" s="38" t="s">
        <v>10203</v>
      </c>
      <c r="C1936" s="2" t="s">
        <v>1</v>
      </c>
      <c r="D1936" s="2" t="s">
        <v>0</v>
      </c>
      <c r="E1936" s="2" t="s">
        <v>9791</v>
      </c>
      <c r="F1936" s="2" t="s">
        <v>9792</v>
      </c>
      <c r="G1936" s="32">
        <v>2769</v>
      </c>
      <c r="H1936" s="36">
        <v>2769</v>
      </c>
      <c r="I1936" s="37" t="s">
        <v>9822</v>
      </c>
      <c r="J1936" s="31" t="s">
        <v>9823</v>
      </c>
      <c r="K1936" s="2">
        <v>0</v>
      </c>
      <c r="L1936" s="2">
        <v>0</v>
      </c>
      <c r="M1936" s="31">
        <v>16</v>
      </c>
      <c r="N1936" s="2">
        <v>2.08</v>
      </c>
      <c r="O1936" s="2">
        <v>0</v>
      </c>
      <c r="P1936" s="2">
        <v>0</v>
      </c>
      <c r="Q1936" s="31">
        <v>18.079999999999998</v>
      </c>
      <c r="S1936" s="2" t="s">
        <v>1</v>
      </c>
      <c r="T1936" t="str">
        <f>IF(Tabla2[[#This Row],[SERIE ]]="22SD004C","BODEGA",IF(Tabla2[[#This Row],[SERIE ]]="21DS000T","CASA MATRIZ","SUCURSAL"))</f>
        <v>SUCURSAL</v>
      </c>
    </row>
    <row r="1937" spans="1:20" ht="15.75" hidden="1" thickBot="1" x14ac:dyDescent="0.3">
      <c r="A1937" s="33" t="s">
        <v>8269</v>
      </c>
      <c r="B1937" s="38" t="s">
        <v>10203</v>
      </c>
      <c r="C1937" s="2" t="s">
        <v>1</v>
      </c>
      <c r="D1937" s="2" t="s">
        <v>0</v>
      </c>
      <c r="E1937" s="2" t="s">
        <v>9791</v>
      </c>
      <c r="F1937" s="2" t="s">
        <v>9792</v>
      </c>
      <c r="G1937" s="32">
        <v>2768</v>
      </c>
      <c r="H1937" s="36">
        <v>2768</v>
      </c>
      <c r="I1937" s="37" t="s">
        <v>46</v>
      </c>
      <c r="J1937" s="31" t="s">
        <v>6010</v>
      </c>
      <c r="K1937" s="2">
        <v>0</v>
      </c>
      <c r="L1937" s="2">
        <v>0</v>
      </c>
      <c r="M1937" s="31">
        <v>30</v>
      </c>
      <c r="N1937" s="2">
        <v>3.9000000000000004</v>
      </c>
      <c r="O1937" s="2">
        <v>0</v>
      </c>
      <c r="P1937" s="2">
        <v>0</v>
      </c>
      <c r="Q1937" s="31">
        <v>33.9</v>
      </c>
      <c r="S1937" s="2" t="s">
        <v>1</v>
      </c>
      <c r="T1937" t="str">
        <f>IF(Tabla2[[#This Row],[SERIE ]]="22SD004C","BODEGA",IF(Tabla2[[#This Row],[SERIE ]]="21DS000T","CASA MATRIZ","SUCURSAL"))</f>
        <v>SUCURSAL</v>
      </c>
    </row>
    <row r="1938" spans="1:20" ht="15.75" hidden="1" thickBot="1" x14ac:dyDescent="0.3">
      <c r="A1938" s="33" t="s">
        <v>8269</v>
      </c>
      <c r="B1938" s="38" t="s">
        <v>10203</v>
      </c>
      <c r="C1938" s="2" t="s">
        <v>1</v>
      </c>
      <c r="D1938" s="2" t="s">
        <v>0</v>
      </c>
      <c r="E1938" s="2" t="s">
        <v>9791</v>
      </c>
      <c r="F1938" s="2" t="s">
        <v>9792</v>
      </c>
      <c r="G1938" s="32">
        <v>2767</v>
      </c>
      <c r="H1938" s="36">
        <v>2767</v>
      </c>
      <c r="I1938" s="37" t="s">
        <v>46</v>
      </c>
      <c r="J1938" s="31" t="s">
        <v>6010</v>
      </c>
      <c r="K1938" s="2">
        <v>0</v>
      </c>
      <c r="L1938" s="2">
        <v>0</v>
      </c>
      <c r="M1938" s="31">
        <v>40</v>
      </c>
      <c r="N1938" s="2">
        <v>5.2</v>
      </c>
      <c r="O1938" s="2">
        <v>0</v>
      </c>
      <c r="P1938" s="2">
        <v>0</v>
      </c>
      <c r="Q1938" s="31">
        <v>45.2</v>
      </c>
      <c r="S1938" s="2" t="s">
        <v>1</v>
      </c>
      <c r="T1938" t="str">
        <f>IF(Tabla2[[#This Row],[SERIE ]]="22SD004C","BODEGA",IF(Tabla2[[#This Row],[SERIE ]]="21DS000T","CASA MATRIZ","SUCURSAL"))</f>
        <v>SUCURSAL</v>
      </c>
    </row>
    <row r="1939" spans="1:20" ht="15.75" hidden="1" thickBot="1" x14ac:dyDescent="0.3">
      <c r="A1939" s="33" t="s">
        <v>8269</v>
      </c>
      <c r="B1939" s="38" t="s">
        <v>10203</v>
      </c>
      <c r="C1939" s="2" t="s">
        <v>1</v>
      </c>
      <c r="D1939" s="2" t="s">
        <v>0</v>
      </c>
      <c r="E1939" s="2" t="s">
        <v>9791</v>
      </c>
      <c r="F1939" s="2" t="s">
        <v>9792</v>
      </c>
      <c r="G1939" s="32">
        <v>2766</v>
      </c>
      <c r="H1939" s="36">
        <v>2766</v>
      </c>
      <c r="I1939" s="37" t="s">
        <v>46</v>
      </c>
      <c r="J1939" s="31" t="s">
        <v>6010</v>
      </c>
      <c r="K1939" s="2">
        <v>0</v>
      </c>
      <c r="L1939" s="2">
        <v>0</v>
      </c>
      <c r="M1939" s="31">
        <v>65</v>
      </c>
      <c r="N1939" s="2">
        <v>8.4500000000000011</v>
      </c>
      <c r="O1939" s="2">
        <v>0</v>
      </c>
      <c r="P1939" s="2">
        <v>0</v>
      </c>
      <c r="Q1939" s="31">
        <v>73.45</v>
      </c>
      <c r="S1939" s="2" t="s">
        <v>1</v>
      </c>
      <c r="T1939" t="str">
        <f>IF(Tabla2[[#This Row],[SERIE ]]="22SD004C","BODEGA",IF(Tabla2[[#This Row],[SERIE ]]="21DS000T","CASA MATRIZ","SUCURSAL"))</f>
        <v>SUCURSAL</v>
      </c>
    </row>
    <row r="1940" spans="1:20" ht="15.75" hidden="1" thickBot="1" x14ac:dyDescent="0.3">
      <c r="A1940" s="33" t="s">
        <v>8269</v>
      </c>
      <c r="B1940" s="38" t="s">
        <v>10203</v>
      </c>
      <c r="C1940" s="2" t="s">
        <v>1</v>
      </c>
      <c r="D1940" s="2" t="s">
        <v>0</v>
      </c>
      <c r="E1940" s="2" t="s">
        <v>9791</v>
      </c>
      <c r="F1940" s="2" t="s">
        <v>9792</v>
      </c>
      <c r="G1940" s="32">
        <v>2765</v>
      </c>
      <c r="H1940" s="36">
        <v>2765</v>
      </c>
      <c r="I1940" s="37" t="s">
        <v>46</v>
      </c>
      <c r="J1940" s="31" t="s">
        <v>6010</v>
      </c>
      <c r="K1940" s="2">
        <v>0</v>
      </c>
      <c r="L1940" s="2">
        <v>0</v>
      </c>
      <c r="M1940" s="31">
        <v>220</v>
      </c>
      <c r="N1940" s="2">
        <v>28.6</v>
      </c>
      <c r="O1940" s="2">
        <v>0</v>
      </c>
      <c r="P1940" s="2">
        <v>0</v>
      </c>
      <c r="Q1940" s="31">
        <v>248.6</v>
      </c>
      <c r="S1940" s="2" t="s">
        <v>1</v>
      </c>
      <c r="T1940" t="str">
        <f>IF(Tabla2[[#This Row],[SERIE ]]="22SD004C","BODEGA",IF(Tabla2[[#This Row],[SERIE ]]="21DS000T","CASA MATRIZ","SUCURSAL"))</f>
        <v>SUCURSAL</v>
      </c>
    </row>
    <row r="1941" spans="1:20" ht="15.75" hidden="1" thickBot="1" x14ac:dyDescent="0.3">
      <c r="A1941" s="33" t="s">
        <v>8269</v>
      </c>
      <c r="B1941" s="38" t="s">
        <v>10203</v>
      </c>
      <c r="C1941" s="2" t="s">
        <v>1</v>
      </c>
      <c r="D1941" s="2" t="s">
        <v>0</v>
      </c>
      <c r="E1941" s="2" t="s">
        <v>9791</v>
      </c>
      <c r="F1941" s="2" t="s">
        <v>9792</v>
      </c>
      <c r="G1941" s="32">
        <v>2764</v>
      </c>
      <c r="H1941" s="36">
        <v>2764</v>
      </c>
      <c r="I1941" s="37" t="s">
        <v>46</v>
      </c>
      <c r="J1941" s="31" t="s">
        <v>6010</v>
      </c>
      <c r="K1941" s="2">
        <v>0</v>
      </c>
      <c r="L1941" s="2">
        <v>0</v>
      </c>
      <c r="M1941" s="31">
        <v>94</v>
      </c>
      <c r="N1941" s="2">
        <v>12.22</v>
      </c>
      <c r="O1941" s="2">
        <v>0</v>
      </c>
      <c r="P1941" s="2">
        <v>0</v>
      </c>
      <c r="Q1941" s="31">
        <v>106.22</v>
      </c>
      <c r="S1941" s="2" t="s">
        <v>1</v>
      </c>
      <c r="T1941" t="str">
        <f>IF(Tabla2[[#This Row],[SERIE ]]="22SD004C","BODEGA",IF(Tabla2[[#This Row],[SERIE ]]="21DS000T","CASA MATRIZ","SUCURSAL"))</f>
        <v>SUCURSAL</v>
      </c>
    </row>
    <row r="1942" spans="1:20" ht="15.75" hidden="1" thickBot="1" x14ac:dyDescent="0.3">
      <c r="A1942" s="33" t="s">
        <v>8269</v>
      </c>
      <c r="B1942" s="38" t="s">
        <v>10203</v>
      </c>
      <c r="C1942" s="2" t="s">
        <v>1</v>
      </c>
      <c r="D1942" s="2" t="s">
        <v>0</v>
      </c>
      <c r="E1942" s="2" t="s">
        <v>9791</v>
      </c>
      <c r="F1942" s="2" t="s">
        <v>9792</v>
      </c>
      <c r="G1942" s="32">
        <v>2763</v>
      </c>
      <c r="H1942" s="36">
        <v>2763</v>
      </c>
      <c r="I1942" s="37" t="s">
        <v>9809</v>
      </c>
      <c r="J1942" s="31" t="s">
        <v>9810</v>
      </c>
      <c r="K1942" s="2">
        <v>0</v>
      </c>
      <c r="L1942" s="2">
        <v>0</v>
      </c>
      <c r="M1942" s="31">
        <v>60</v>
      </c>
      <c r="N1942" s="2">
        <v>7.8000000000000007</v>
      </c>
      <c r="O1942" s="2">
        <v>0</v>
      </c>
      <c r="P1942" s="2">
        <v>0</v>
      </c>
      <c r="Q1942" s="31">
        <v>67.8</v>
      </c>
      <c r="S1942" s="2" t="s">
        <v>1</v>
      </c>
      <c r="T1942" t="str">
        <f>IF(Tabla2[[#This Row],[SERIE ]]="22SD004C","BODEGA",IF(Tabla2[[#This Row],[SERIE ]]="21DS000T","CASA MATRIZ","SUCURSAL"))</f>
        <v>SUCURSAL</v>
      </c>
    </row>
    <row r="1943" spans="1:20" ht="15.75" hidden="1" thickBot="1" x14ac:dyDescent="0.3">
      <c r="A1943" s="33" t="s">
        <v>8269</v>
      </c>
      <c r="B1943" s="38" t="s">
        <v>10202</v>
      </c>
      <c r="C1943" s="2" t="s">
        <v>1</v>
      </c>
      <c r="D1943" s="2" t="s">
        <v>0</v>
      </c>
      <c r="E1943" s="2" t="s">
        <v>9791</v>
      </c>
      <c r="F1943" s="2" t="s">
        <v>9792</v>
      </c>
      <c r="G1943" s="32">
        <v>2762</v>
      </c>
      <c r="H1943" s="36">
        <v>2762</v>
      </c>
      <c r="I1943" s="37" t="s">
        <v>49</v>
      </c>
      <c r="J1943" s="31" t="s">
        <v>2228</v>
      </c>
      <c r="K1943" s="2">
        <v>0</v>
      </c>
      <c r="L1943" s="2">
        <v>0</v>
      </c>
      <c r="M1943" s="31">
        <v>31.5</v>
      </c>
      <c r="N1943" s="2">
        <v>4.0949999999999998</v>
      </c>
      <c r="O1943" s="2">
        <v>0</v>
      </c>
      <c r="P1943" s="2">
        <v>0</v>
      </c>
      <c r="Q1943" s="31">
        <v>35.594999999999999</v>
      </c>
      <c r="S1943" s="2" t="s">
        <v>1</v>
      </c>
      <c r="T1943" t="str">
        <f>IF(Tabla2[[#This Row],[SERIE ]]="22SD004C","BODEGA",IF(Tabla2[[#This Row],[SERIE ]]="21DS000T","CASA MATRIZ","SUCURSAL"))</f>
        <v>SUCURSAL</v>
      </c>
    </row>
    <row r="1944" spans="1:20" ht="15.75" hidden="1" thickBot="1" x14ac:dyDescent="0.3">
      <c r="A1944" s="33" t="s">
        <v>8269</v>
      </c>
      <c r="B1944" s="38" t="s">
        <v>10202</v>
      </c>
      <c r="C1944" s="2" t="s">
        <v>1</v>
      </c>
      <c r="D1944" s="2" t="s">
        <v>0</v>
      </c>
      <c r="E1944" s="2" t="s">
        <v>9791</v>
      </c>
      <c r="F1944" s="2" t="s">
        <v>9792</v>
      </c>
      <c r="G1944" s="32">
        <v>2761</v>
      </c>
      <c r="H1944" s="36">
        <v>2761</v>
      </c>
      <c r="I1944" s="37" t="s">
        <v>46</v>
      </c>
      <c r="J1944" s="31" t="s">
        <v>6010</v>
      </c>
      <c r="K1944" s="2">
        <v>0</v>
      </c>
      <c r="L1944" s="2">
        <v>0</v>
      </c>
      <c r="M1944" s="31">
        <v>61.88</v>
      </c>
      <c r="N1944" s="2">
        <v>8.0444000000000013</v>
      </c>
      <c r="O1944" s="2">
        <v>0</v>
      </c>
      <c r="P1944" s="2">
        <v>0</v>
      </c>
      <c r="Q1944" s="31">
        <v>69.924400000000006</v>
      </c>
      <c r="S1944" s="2" t="s">
        <v>1</v>
      </c>
      <c r="T1944" t="str">
        <f>IF(Tabla2[[#This Row],[SERIE ]]="22SD004C","BODEGA",IF(Tabla2[[#This Row],[SERIE ]]="21DS000T","CASA MATRIZ","SUCURSAL"))</f>
        <v>SUCURSAL</v>
      </c>
    </row>
    <row r="1945" spans="1:20" ht="15.75" hidden="1" thickBot="1" x14ac:dyDescent="0.3">
      <c r="A1945" s="33" t="s">
        <v>8269</v>
      </c>
      <c r="B1945" s="38" t="s">
        <v>10202</v>
      </c>
      <c r="C1945" s="2" t="s">
        <v>1</v>
      </c>
      <c r="D1945" s="2" t="s">
        <v>0</v>
      </c>
      <c r="E1945" s="2" t="s">
        <v>9791</v>
      </c>
      <c r="F1945" s="2" t="s">
        <v>9792</v>
      </c>
      <c r="G1945" s="32">
        <v>2760</v>
      </c>
      <c r="H1945" s="36">
        <v>2760</v>
      </c>
      <c r="I1945" s="37" t="s">
        <v>46</v>
      </c>
      <c r="J1945" s="31" t="s">
        <v>6010</v>
      </c>
      <c r="K1945" s="2">
        <v>0</v>
      </c>
      <c r="L1945" s="2">
        <v>0</v>
      </c>
      <c r="M1945" s="31">
        <v>61.88</v>
      </c>
      <c r="N1945" s="2">
        <v>8.0444000000000013</v>
      </c>
      <c r="O1945" s="2">
        <v>0</v>
      </c>
      <c r="P1945" s="2">
        <v>0</v>
      </c>
      <c r="Q1945" s="31">
        <v>69.924400000000006</v>
      </c>
      <c r="S1945" s="2" t="s">
        <v>1</v>
      </c>
      <c r="T1945" t="str">
        <f>IF(Tabla2[[#This Row],[SERIE ]]="22SD004C","BODEGA",IF(Tabla2[[#This Row],[SERIE ]]="21DS000T","CASA MATRIZ","SUCURSAL"))</f>
        <v>SUCURSAL</v>
      </c>
    </row>
    <row r="1946" spans="1:20" ht="15.75" hidden="1" thickBot="1" x14ac:dyDescent="0.3">
      <c r="A1946" s="33" t="s">
        <v>8269</v>
      </c>
      <c r="B1946" s="38" t="s">
        <v>10202</v>
      </c>
      <c r="C1946" s="2" t="s">
        <v>1</v>
      </c>
      <c r="D1946" s="2" t="s">
        <v>0</v>
      </c>
      <c r="E1946" s="2" t="s">
        <v>9791</v>
      </c>
      <c r="F1946" s="2" t="s">
        <v>9792</v>
      </c>
      <c r="G1946" s="32">
        <v>2759</v>
      </c>
      <c r="H1946" s="36">
        <v>2759</v>
      </c>
      <c r="I1946" s="37" t="s">
        <v>7473</v>
      </c>
      <c r="J1946" s="31" t="s">
        <v>7472</v>
      </c>
      <c r="K1946" s="2">
        <v>0</v>
      </c>
      <c r="L1946" s="2">
        <v>0</v>
      </c>
      <c r="M1946" s="31">
        <v>0</v>
      </c>
      <c r="N1946" s="2">
        <v>0</v>
      </c>
      <c r="O1946" s="2">
        <v>0</v>
      </c>
      <c r="P1946" s="2">
        <v>0</v>
      </c>
      <c r="Q1946" s="31">
        <v>0</v>
      </c>
      <c r="S1946" s="2" t="s">
        <v>1</v>
      </c>
      <c r="T1946" t="str">
        <f>IF(Tabla2[[#This Row],[SERIE ]]="22SD004C","BODEGA",IF(Tabla2[[#This Row],[SERIE ]]="21DS000T","CASA MATRIZ","SUCURSAL"))</f>
        <v>SUCURSAL</v>
      </c>
    </row>
    <row r="1947" spans="1:20" ht="15.75" hidden="1" thickBot="1" x14ac:dyDescent="0.3">
      <c r="A1947" s="33" t="s">
        <v>8269</v>
      </c>
      <c r="B1947" s="38" t="s">
        <v>10202</v>
      </c>
      <c r="C1947" s="2" t="s">
        <v>1</v>
      </c>
      <c r="D1947" s="2" t="s">
        <v>0</v>
      </c>
      <c r="E1947" s="2" t="s">
        <v>9791</v>
      </c>
      <c r="F1947" s="2" t="s">
        <v>9792</v>
      </c>
      <c r="G1947" s="32">
        <v>2758</v>
      </c>
      <c r="H1947" s="36">
        <v>2758</v>
      </c>
      <c r="I1947" s="37"/>
      <c r="J1947" s="31" t="s">
        <v>9910</v>
      </c>
      <c r="K1947" s="2">
        <v>0</v>
      </c>
      <c r="L1947" s="2">
        <v>0</v>
      </c>
      <c r="M1947" s="31">
        <v>12</v>
      </c>
      <c r="N1947" s="2">
        <v>1.56</v>
      </c>
      <c r="O1947" s="2">
        <v>0</v>
      </c>
      <c r="P1947" s="2">
        <v>0</v>
      </c>
      <c r="Q1947" s="31">
        <v>13.56</v>
      </c>
      <c r="R1947" s="2" t="s">
        <v>9909</v>
      </c>
      <c r="S1947" s="2" t="s">
        <v>1</v>
      </c>
      <c r="T1947" t="str">
        <f>IF(Tabla2[[#This Row],[SERIE ]]="22SD004C","BODEGA",IF(Tabla2[[#This Row],[SERIE ]]="21DS000T","CASA MATRIZ","SUCURSAL"))</f>
        <v>SUCURSAL</v>
      </c>
    </row>
    <row r="1948" spans="1:20" ht="15.75" hidden="1" thickBot="1" x14ac:dyDescent="0.3">
      <c r="A1948" s="33" t="s">
        <v>8269</v>
      </c>
      <c r="B1948" s="38" t="s">
        <v>10202</v>
      </c>
      <c r="C1948" s="2" t="s">
        <v>1</v>
      </c>
      <c r="D1948" s="2" t="s">
        <v>0</v>
      </c>
      <c r="E1948" s="2" t="s">
        <v>9791</v>
      </c>
      <c r="F1948" s="2" t="s">
        <v>9792</v>
      </c>
      <c r="G1948" s="32">
        <v>2757</v>
      </c>
      <c r="H1948" s="36">
        <v>2757</v>
      </c>
      <c r="I1948" s="37" t="s">
        <v>9814</v>
      </c>
      <c r="J1948" s="31" t="s">
        <v>9815</v>
      </c>
      <c r="K1948" s="2">
        <v>0</v>
      </c>
      <c r="L1948" s="2">
        <v>0</v>
      </c>
      <c r="M1948" s="31">
        <v>10</v>
      </c>
      <c r="N1948" s="2">
        <v>1.3</v>
      </c>
      <c r="O1948" s="2">
        <v>0</v>
      </c>
      <c r="P1948" s="2">
        <v>0</v>
      </c>
      <c r="Q1948" s="31">
        <v>11.3</v>
      </c>
      <c r="S1948" s="2" t="s">
        <v>1</v>
      </c>
      <c r="T1948" t="str">
        <f>IF(Tabla2[[#This Row],[SERIE ]]="22SD004C","BODEGA",IF(Tabla2[[#This Row],[SERIE ]]="21DS000T","CASA MATRIZ","SUCURSAL"))</f>
        <v>SUCURSAL</v>
      </c>
    </row>
    <row r="1949" spans="1:20" ht="15.75" hidden="1" thickBot="1" x14ac:dyDescent="0.3">
      <c r="A1949" s="33" t="s">
        <v>8269</v>
      </c>
      <c r="B1949" s="38" t="s">
        <v>10202</v>
      </c>
      <c r="C1949" s="2" t="s">
        <v>1</v>
      </c>
      <c r="D1949" s="2" t="s">
        <v>0</v>
      </c>
      <c r="E1949" s="2" t="s">
        <v>9791</v>
      </c>
      <c r="F1949" s="2" t="s">
        <v>9792</v>
      </c>
      <c r="G1949" s="32">
        <v>2756</v>
      </c>
      <c r="H1949" s="36">
        <v>2756</v>
      </c>
      <c r="I1949" s="37" t="s">
        <v>46</v>
      </c>
      <c r="J1949" s="31" t="s">
        <v>6010</v>
      </c>
      <c r="K1949" s="2">
        <v>0</v>
      </c>
      <c r="L1949" s="2">
        <v>0</v>
      </c>
      <c r="M1949" s="31">
        <v>10</v>
      </c>
      <c r="N1949" s="2">
        <v>1.3</v>
      </c>
      <c r="O1949" s="2">
        <v>0</v>
      </c>
      <c r="P1949" s="2">
        <v>0</v>
      </c>
      <c r="Q1949" s="31">
        <v>11.3</v>
      </c>
      <c r="S1949" s="2" t="s">
        <v>1</v>
      </c>
      <c r="T1949" t="str">
        <f>IF(Tabla2[[#This Row],[SERIE ]]="22SD004C","BODEGA",IF(Tabla2[[#This Row],[SERIE ]]="21DS000T","CASA MATRIZ","SUCURSAL"))</f>
        <v>SUCURSAL</v>
      </c>
    </row>
    <row r="1950" spans="1:20" ht="15.75" hidden="1" thickBot="1" x14ac:dyDescent="0.3">
      <c r="A1950" s="33" t="s">
        <v>8269</v>
      </c>
      <c r="B1950" s="38" t="s">
        <v>10202</v>
      </c>
      <c r="C1950" s="2" t="s">
        <v>1</v>
      </c>
      <c r="D1950" s="2" t="s">
        <v>0</v>
      </c>
      <c r="E1950" s="2" t="s">
        <v>9791</v>
      </c>
      <c r="F1950" s="2" t="s">
        <v>9792</v>
      </c>
      <c r="G1950" s="32">
        <v>2755</v>
      </c>
      <c r="H1950" s="36">
        <v>2755</v>
      </c>
      <c r="I1950" s="37" t="s">
        <v>46</v>
      </c>
      <c r="J1950" s="31" t="s">
        <v>6010</v>
      </c>
      <c r="K1950" s="2">
        <v>0</v>
      </c>
      <c r="L1950" s="2">
        <v>0</v>
      </c>
      <c r="M1950" s="31">
        <v>45</v>
      </c>
      <c r="N1950" s="2">
        <v>5.8500000000000005</v>
      </c>
      <c r="O1950" s="2">
        <v>0</v>
      </c>
      <c r="P1950" s="2">
        <v>0</v>
      </c>
      <c r="Q1950" s="31">
        <v>50.85</v>
      </c>
      <c r="S1950" s="2" t="s">
        <v>1</v>
      </c>
      <c r="T1950" t="str">
        <f>IF(Tabla2[[#This Row],[SERIE ]]="22SD004C","BODEGA",IF(Tabla2[[#This Row],[SERIE ]]="21DS000T","CASA MATRIZ","SUCURSAL"))</f>
        <v>SUCURSAL</v>
      </c>
    </row>
    <row r="1951" spans="1:20" ht="15.75" hidden="1" thickBot="1" x14ac:dyDescent="0.3">
      <c r="A1951" s="33" t="s">
        <v>8269</v>
      </c>
      <c r="B1951" s="38" t="s">
        <v>10202</v>
      </c>
      <c r="C1951" s="2" t="s">
        <v>1</v>
      </c>
      <c r="D1951" s="2" t="s">
        <v>0</v>
      </c>
      <c r="E1951" s="2" t="s">
        <v>9791</v>
      </c>
      <c r="F1951" s="2" t="s">
        <v>9792</v>
      </c>
      <c r="G1951" s="32">
        <v>2754</v>
      </c>
      <c r="H1951" s="36">
        <v>2754</v>
      </c>
      <c r="I1951" s="37" t="s">
        <v>10269</v>
      </c>
      <c r="J1951" s="31" t="s">
        <v>10270</v>
      </c>
      <c r="K1951" s="2">
        <v>0</v>
      </c>
      <c r="L1951" s="2">
        <v>0</v>
      </c>
      <c r="M1951" s="31">
        <v>60.62</v>
      </c>
      <c r="N1951" s="2">
        <v>7.8806000000000003</v>
      </c>
      <c r="O1951" s="2">
        <v>0</v>
      </c>
      <c r="P1951" s="2">
        <v>0</v>
      </c>
      <c r="Q1951" s="31">
        <v>68.500599999999991</v>
      </c>
      <c r="S1951" s="2" t="s">
        <v>1</v>
      </c>
      <c r="T1951" t="str">
        <f>IF(Tabla2[[#This Row],[SERIE ]]="22SD004C","BODEGA",IF(Tabla2[[#This Row],[SERIE ]]="21DS000T","CASA MATRIZ","SUCURSAL"))</f>
        <v>SUCURSAL</v>
      </c>
    </row>
    <row r="1952" spans="1:20" ht="15.75" hidden="1" thickBot="1" x14ac:dyDescent="0.3">
      <c r="A1952" s="33" t="s">
        <v>8269</v>
      </c>
      <c r="B1952" s="38" t="s">
        <v>10202</v>
      </c>
      <c r="C1952" s="2" t="s">
        <v>1</v>
      </c>
      <c r="D1952" s="2" t="s">
        <v>0</v>
      </c>
      <c r="E1952" s="2" t="s">
        <v>9791</v>
      </c>
      <c r="F1952" s="2" t="s">
        <v>9792</v>
      </c>
      <c r="G1952" s="32">
        <v>2753</v>
      </c>
      <c r="H1952" s="36">
        <v>2753</v>
      </c>
      <c r="I1952" s="37" t="s">
        <v>46</v>
      </c>
      <c r="J1952" s="31" t="s">
        <v>6010</v>
      </c>
      <c r="K1952" s="2">
        <v>0</v>
      </c>
      <c r="L1952" s="2">
        <v>0</v>
      </c>
      <c r="M1952" s="31">
        <v>35.4</v>
      </c>
      <c r="N1952" s="2">
        <v>4.6020000000000003</v>
      </c>
      <c r="O1952" s="2">
        <v>0</v>
      </c>
      <c r="P1952" s="2">
        <v>0</v>
      </c>
      <c r="Q1952" s="31">
        <v>40.001999999999995</v>
      </c>
      <c r="S1952" s="2" t="s">
        <v>1</v>
      </c>
      <c r="T1952" t="str">
        <f>IF(Tabla2[[#This Row],[SERIE ]]="22SD004C","BODEGA",IF(Tabla2[[#This Row],[SERIE ]]="21DS000T","CASA MATRIZ","SUCURSAL"))</f>
        <v>SUCURSAL</v>
      </c>
    </row>
    <row r="1953" spans="1:20" ht="15.75" hidden="1" thickBot="1" x14ac:dyDescent="0.3">
      <c r="A1953" s="33" t="s">
        <v>8269</v>
      </c>
      <c r="B1953" s="38" t="s">
        <v>10202</v>
      </c>
      <c r="C1953" s="2" t="s">
        <v>1</v>
      </c>
      <c r="D1953" s="2" t="s">
        <v>0</v>
      </c>
      <c r="E1953" s="2" t="s">
        <v>9791</v>
      </c>
      <c r="F1953" s="2" t="s">
        <v>9792</v>
      </c>
      <c r="G1953" s="32">
        <v>2752</v>
      </c>
      <c r="H1953" s="36">
        <v>2752</v>
      </c>
      <c r="I1953" s="37" t="s">
        <v>46</v>
      </c>
      <c r="J1953" s="31" t="s">
        <v>6010</v>
      </c>
      <c r="K1953" s="2">
        <v>0</v>
      </c>
      <c r="L1953" s="2">
        <v>0</v>
      </c>
      <c r="M1953" s="31">
        <v>35.4</v>
      </c>
      <c r="N1953" s="2">
        <v>4.6020000000000003</v>
      </c>
      <c r="O1953" s="2">
        <v>0</v>
      </c>
      <c r="P1953" s="2">
        <v>0</v>
      </c>
      <c r="Q1953" s="31">
        <v>40.001999999999995</v>
      </c>
      <c r="S1953" s="2" t="s">
        <v>1</v>
      </c>
      <c r="T1953" t="str">
        <f>IF(Tabla2[[#This Row],[SERIE ]]="22SD004C","BODEGA",IF(Tabla2[[#This Row],[SERIE ]]="21DS000T","CASA MATRIZ","SUCURSAL"))</f>
        <v>SUCURSAL</v>
      </c>
    </row>
    <row r="1954" spans="1:20" ht="15.75" hidden="1" thickBot="1" x14ac:dyDescent="0.3">
      <c r="A1954" s="33" t="s">
        <v>8269</v>
      </c>
      <c r="B1954" s="38" t="s">
        <v>10201</v>
      </c>
      <c r="C1954" s="2" t="s">
        <v>1</v>
      </c>
      <c r="D1954" s="2" t="s">
        <v>0</v>
      </c>
      <c r="E1954" s="2" t="s">
        <v>9791</v>
      </c>
      <c r="F1954" s="2" t="s">
        <v>9792</v>
      </c>
      <c r="G1954" s="32">
        <v>2751</v>
      </c>
      <c r="H1954" s="36">
        <v>2751</v>
      </c>
      <c r="I1954" s="37" t="s">
        <v>9614</v>
      </c>
      <c r="J1954" s="31" t="s">
        <v>9615</v>
      </c>
      <c r="K1954" s="2">
        <v>0</v>
      </c>
      <c r="L1954" s="2">
        <v>0</v>
      </c>
      <c r="M1954" s="31">
        <v>19.47</v>
      </c>
      <c r="N1954" s="2">
        <v>2.5310999999999999</v>
      </c>
      <c r="O1954" s="2">
        <v>0</v>
      </c>
      <c r="P1954" s="2">
        <v>0</v>
      </c>
      <c r="Q1954" s="31">
        <v>22.001099999999997</v>
      </c>
      <c r="S1954" s="2" t="s">
        <v>1</v>
      </c>
      <c r="T1954" t="str">
        <f>IF(Tabla2[[#This Row],[SERIE ]]="22SD004C","BODEGA",IF(Tabla2[[#This Row],[SERIE ]]="21DS000T","CASA MATRIZ","SUCURSAL"))</f>
        <v>SUCURSAL</v>
      </c>
    </row>
    <row r="1955" spans="1:20" ht="15.75" hidden="1" thickBot="1" x14ac:dyDescent="0.3">
      <c r="A1955" s="33" t="s">
        <v>8269</v>
      </c>
      <c r="B1955" s="38" t="s">
        <v>10201</v>
      </c>
      <c r="C1955" s="2" t="s">
        <v>1</v>
      </c>
      <c r="D1955" s="2" t="s">
        <v>0</v>
      </c>
      <c r="E1955" s="2" t="s">
        <v>9791</v>
      </c>
      <c r="F1955" s="2" t="s">
        <v>9792</v>
      </c>
      <c r="G1955" s="32">
        <v>2750</v>
      </c>
      <c r="H1955" s="36">
        <v>2750</v>
      </c>
      <c r="I1955" s="37" t="s">
        <v>1638</v>
      </c>
      <c r="J1955" s="31" t="s">
        <v>1639</v>
      </c>
      <c r="K1955" s="2">
        <v>0</v>
      </c>
      <c r="L1955" s="2">
        <v>0</v>
      </c>
      <c r="M1955" s="31">
        <v>32</v>
      </c>
      <c r="N1955" s="2">
        <v>4.16</v>
      </c>
      <c r="O1955" s="2">
        <v>0</v>
      </c>
      <c r="P1955" s="2">
        <v>0</v>
      </c>
      <c r="Q1955" s="31">
        <v>36.159999999999997</v>
      </c>
      <c r="S1955" s="2" t="s">
        <v>1</v>
      </c>
      <c r="T1955" t="str">
        <f>IF(Tabla2[[#This Row],[SERIE ]]="22SD004C","BODEGA",IF(Tabla2[[#This Row],[SERIE ]]="21DS000T","CASA MATRIZ","SUCURSAL"))</f>
        <v>SUCURSAL</v>
      </c>
    </row>
    <row r="1956" spans="1:20" ht="15.75" hidden="1" thickBot="1" x14ac:dyDescent="0.3">
      <c r="A1956" s="33" t="s">
        <v>8269</v>
      </c>
      <c r="B1956" s="38" t="s">
        <v>10201</v>
      </c>
      <c r="C1956" s="2" t="s">
        <v>1</v>
      </c>
      <c r="D1956" s="2" t="s">
        <v>0</v>
      </c>
      <c r="E1956" s="2" t="s">
        <v>9791</v>
      </c>
      <c r="F1956" s="2" t="s">
        <v>9792</v>
      </c>
      <c r="G1956" s="32">
        <v>2749</v>
      </c>
      <c r="H1956" s="36">
        <v>2749</v>
      </c>
      <c r="I1956" s="37" t="s">
        <v>5592</v>
      </c>
      <c r="J1956" s="31" t="s">
        <v>5593</v>
      </c>
      <c r="K1956" s="2">
        <v>0</v>
      </c>
      <c r="L1956" s="2">
        <v>0</v>
      </c>
      <c r="M1956" s="31">
        <v>5.53</v>
      </c>
      <c r="N1956" s="2">
        <v>0.71890000000000009</v>
      </c>
      <c r="O1956" s="2">
        <v>0</v>
      </c>
      <c r="P1956" s="2">
        <v>0</v>
      </c>
      <c r="Q1956" s="31">
        <v>6.2489000000000008</v>
      </c>
      <c r="S1956" s="2" t="s">
        <v>1</v>
      </c>
      <c r="T1956" t="str">
        <f>IF(Tabla2[[#This Row],[SERIE ]]="22SD004C","BODEGA",IF(Tabla2[[#This Row],[SERIE ]]="21DS000T","CASA MATRIZ","SUCURSAL"))</f>
        <v>SUCURSAL</v>
      </c>
    </row>
    <row r="1957" spans="1:20" ht="15.75" hidden="1" thickBot="1" x14ac:dyDescent="0.3">
      <c r="A1957" s="33" t="s">
        <v>8269</v>
      </c>
      <c r="B1957" s="38" t="s">
        <v>10201</v>
      </c>
      <c r="C1957" s="2" t="s">
        <v>1</v>
      </c>
      <c r="D1957" s="2" t="s">
        <v>0</v>
      </c>
      <c r="E1957" s="2" t="s">
        <v>9791</v>
      </c>
      <c r="F1957" s="2" t="s">
        <v>9792</v>
      </c>
      <c r="G1957" s="32">
        <v>2748</v>
      </c>
      <c r="H1957" s="36">
        <v>2748</v>
      </c>
      <c r="I1957" s="37" t="s">
        <v>9809</v>
      </c>
      <c r="J1957" s="31" t="s">
        <v>9810</v>
      </c>
      <c r="K1957" s="2">
        <v>0</v>
      </c>
      <c r="L1957" s="2">
        <v>0</v>
      </c>
      <c r="M1957" s="31">
        <v>100</v>
      </c>
      <c r="N1957" s="2">
        <v>13</v>
      </c>
      <c r="O1957" s="2">
        <v>0</v>
      </c>
      <c r="P1957" s="2">
        <v>0</v>
      </c>
      <c r="Q1957" s="31">
        <v>113</v>
      </c>
      <c r="S1957" s="2" t="s">
        <v>1</v>
      </c>
      <c r="T1957" t="str">
        <f>IF(Tabla2[[#This Row],[SERIE ]]="22SD004C","BODEGA",IF(Tabla2[[#This Row],[SERIE ]]="21DS000T","CASA MATRIZ","SUCURSAL"))</f>
        <v>SUCURSAL</v>
      </c>
    </row>
    <row r="1958" spans="1:20" ht="15.75" hidden="1" thickBot="1" x14ac:dyDescent="0.3">
      <c r="A1958" s="33" t="s">
        <v>8269</v>
      </c>
      <c r="B1958" s="38" t="s">
        <v>10201</v>
      </c>
      <c r="C1958" s="2" t="s">
        <v>1</v>
      </c>
      <c r="D1958" s="2" t="s">
        <v>0</v>
      </c>
      <c r="E1958" s="2" t="s">
        <v>9791</v>
      </c>
      <c r="F1958" s="2" t="s">
        <v>9792</v>
      </c>
      <c r="G1958" s="32">
        <v>2747</v>
      </c>
      <c r="H1958" s="36">
        <v>2747</v>
      </c>
      <c r="I1958" s="37"/>
      <c r="J1958" s="31" t="s">
        <v>10083</v>
      </c>
      <c r="K1958" s="2">
        <v>0</v>
      </c>
      <c r="L1958" s="2">
        <v>0</v>
      </c>
      <c r="M1958" s="31">
        <v>21.87</v>
      </c>
      <c r="N1958" s="2">
        <v>2.8431000000000002</v>
      </c>
      <c r="O1958" s="2">
        <v>0</v>
      </c>
      <c r="P1958" s="2">
        <v>0</v>
      </c>
      <c r="Q1958" s="31">
        <v>24.713100000000001</v>
      </c>
      <c r="R1958" s="2" t="s">
        <v>10082</v>
      </c>
      <c r="S1958" s="2" t="s">
        <v>1</v>
      </c>
      <c r="T1958" t="str">
        <f>IF(Tabla2[[#This Row],[SERIE ]]="22SD004C","BODEGA",IF(Tabla2[[#This Row],[SERIE ]]="21DS000T","CASA MATRIZ","SUCURSAL"))</f>
        <v>SUCURSAL</v>
      </c>
    </row>
    <row r="1959" spans="1:20" ht="15.75" hidden="1" thickBot="1" x14ac:dyDescent="0.3">
      <c r="A1959" s="33" t="s">
        <v>8269</v>
      </c>
      <c r="B1959" s="38" t="s">
        <v>10201</v>
      </c>
      <c r="C1959" s="2" t="s">
        <v>1</v>
      </c>
      <c r="D1959" s="2" t="s">
        <v>0</v>
      </c>
      <c r="E1959" s="2" t="s">
        <v>9791</v>
      </c>
      <c r="F1959" s="2" t="s">
        <v>9792</v>
      </c>
      <c r="G1959" s="32">
        <v>2746</v>
      </c>
      <c r="H1959" s="36">
        <v>2746</v>
      </c>
      <c r="I1959" s="37"/>
      <c r="J1959" s="31" t="s">
        <v>9817</v>
      </c>
      <c r="K1959" s="2">
        <v>0</v>
      </c>
      <c r="L1959" s="2">
        <v>0</v>
      </c>
      <c r="M1959" s="31">
        <v>18.63</v>
      </c>
      <c r="N1959" s="2">
        <v>2.4218999999999999</v>
      </c>
      <c r="O1959" s="2">
        <v>0</v>
      </c>
      <c r="P1959" s="2">
        <v>0</v>
      </c>
      <c r="Q1959" s="31">
        <v>21.0519</v>
      </c>
      <c r="R1959" s="2" t="s">
        <v>9816</v>
      </c>
      <c r="S1959" s="2" t="s">
        <v>1</v>
      </c>
      <c r="T1959" t="str">
        <f>IF(Tabla2[[#This Row],[SERIE ]]="22SD004C","BODEGA",IF(Tabla2[[#This Row],[SERIE ]]="21DS000T","CASA MATRIZ","SUCURSAL"))</f>
        <v>SUCURSAL</v>
      </c>
    </row>
    <row r="1960" spans="1:20" ht="15.75" hidden="1" thickBot="1" x14ac:dyDescent="0.3">
      <c r="A1960" s="33" t="s">
        <v>8269</v>
      </c>
      <c r="B1960" s="38" t="s">
        <v>10201</v>
      </c>
      <c r="C1960" s="2" t="s">
        <v>1</v>
      </c>
      <c r="D1960" s="2" t="s">
        <v>0</v>
      </c>
      <c r="E1960" s="2" t="s">
        <v>9791</v>
      </c>
      <c r="F1960" s="2" t="s">
        <v>9792</v>
      </c>
      <c r="G1960" s="32">
        <v>2745</v>
      </c>
      <c r="H1960" s="36">
        <v>2745</v>
      </c>
      <c r="I1960" s="37" t="s">
        <v>10267</v>
      </c>
      <c r="J1960" s="31" t="s">
        <v>10268</v>
      </c>
      <c r="K1960" s="2">
        <v>0</v>
      </c>
      <c r="L1960" s="2">
        <v>0</v>
      </c>
      <c r="M1960" s="31">
        <v>4.42</v>
      </c>
      <c r="N1960" s="2">
        <v>0.5746</v>
      </c>
      <c r="O1960" s="2">
        <v>0</v>
      </c>
      <c r="P1960" s="2">
        <v>0</v>
      </c>
      <c r="Q1960" s="31">
        <v>4.9946000000000002</v>
      </c>
      <c r="S1960" s="2" t="s">
        <v>1</v>
      </c>
      <c r="T1960" t="str">
        <f>IF(Tabla2[[#This Row],[SERIE ]]="22SD004C","BODEGA",IF(Tabla2[[#This Row],[SERIE ]]="21DS000T","CASA MATRIZ","SUCURSAL"))</f>
        <v>SUCURSAL</v>
      </c>
    </row>
    <row r="1961" spans="1:20" ht="15.75" hidden="1" thickBot="1" x14ac:dyDescent="0.3">
      <c r="A1961" s="33" t="s">
        <v>8269</v>
      </c>
      <c r="B1961" s="38" t="s">
        <v>10201</v>
      </c>
      <c r="C1961" s="2" t="s">
        <v>1</v>
      </c>
      <c r="D1961" s="2" t="s">
        <v>0</v>
      </c>
      <c r="E1961" s="2" t="s">
        <v>9791</v>
      </c>
      <c r="F1961" s="2" t="s">
        <v>9792</v>
      </c>
      <c r="G1961" s="32">
        <v>2744</v>
      </c>
      <c r="H1961" s="36">
        <v>2744</v>
      </c>
      <c r="I1961" s="37" t="s">
        <v>47</v>
      </c>
      <c r="J1961" s="31" t="s">
        <v>2808</v>
      </c>
      <c r="K1961" s="2">
        <v>0</v>
      </c>
      <c r="L1961" s="2">
        <v>0</v>
      </c>
      <c r="M1961" s="31">
        <v>960</v>
      </c>
      <c r="N1961" s="2">
        <v>124.80000000000001</v>
      </c>
      <c r="O1961" s="2">
        <v>0</v>
      </c>
      <c r="P1961" s="2">
        <v>0</v>
      </c>
      <c r="Q1961" s="31">
        <v>1084.8</v>
      </c>
      <c r="S1961" s="2" t="s">
        <v>1</v>
      </c>
      <c r="T1961" t="str">
        <f>IF(Tabla2[[#This Row],[SERIE ]]="22SD004C","BODEGA",IF(Tabla2[[#This Row],[SERIE ]]="21DS000T","CASA MATRIZ","SUCURSAL"))</f>
        <v>SUCURSAL</v>
      </c>
    </row>
    <row r="1962" spans="1:20" ht="15.75" hidden="1" thickBot="1" x14ac:dyDescent="0.3">
      <c r="A1962" s="33" t="s">
        <v>8269</v>
      </c>
      <c r="B1962" s="38" t="s">
        <v>10201</v>
      </c>
      <c r="C1962" s="2" t="s">
        <v>1</v>
      </c>
      <c r="D1962" s="2" t="s">
        <v>0</v>
      </c>
      <c r="E1962" s="2" t="s">
        <v>9791</v>
      </c>
      <c r="F1962" s="2" t="s">
        <v>9792</v>
      </c>
      <c r="G1962" s="32">
        <v>2743</v>
      </c>
      <c r="H1962" s="36">
        <v>2743</v>
      </c>
      <c r="I1962" s="37" t="s">
        <v>47</v>
      </c>
      <c r="J1962" s="31" t="s">
        <v>2808</v>
      </c>
      <c r="K1962" s="2">
        <v>0</v>
      </c>
      <c r="L1962" s="2">
        <v>0</v>
      </c>
      <c r="M1962" s="31">
        <v>775</v>
      </c>
      <c r="N1962" s="2">
        <v>100.75</v>
      </c>
      <c r="O1962" s="2">
        <v>0</v>
      </c>
      <c r="P1962" s="2">
        <v>0</v>
      </c>
      <c r="Q1962" s="31">
        <v>875.75</v>
      </c>
      <c r="S1962" s="2" t="s">
        <v>1</v>
      </c>
      <c r="T1962" t="str">
        <f>IF(Tabla2[[#This Row],[SERIE ]]="22SD004C","BODEGA",IF(Tabla2[[#This Row],[SERIE ]]="21DS000T","CASA MATRIZ","SUCURSAL"))</f>
        <v>SUCURSAL</v>
      </c>
    </row>
    <row r="1963" spans="1:20" ht="15.75" hidden="1" thickBot="1" x14ac:dyDescent="0.3">
      <c r="A1963" s="33" t="s">
        <v>8269</v>
      </c>
      <c r="B1963" s="38" t="s">
        <v>10201</v>
      </c>
      <c r="C1963" s="2" t="s">
        <v>1</v>
      </c>
      <c r="D1963" s="2" t="s">
        <v>0</v>
      </c>
      <c r="E1963" s="2" t="s">
        <v>9791</v>
      </c>
      <c r="F1963" s="2" t="s">
        <v>9792</v>
      </c>
      <c r="G1963" s="32">
        <v>2742</v>
      </c>
      <c r="H1963" s="36">
        <v>2742</v>
      </c>
      <c r="I1963" s="37" t="s">
        <v>9837</v>
      </c>
      <c r="J1963" s="31" t="s">
        <v>9838</v>
      </c>
      <c r="K1963" s="2">
        <v>0</v>
      </c>
      <c r="L1963" s="2">
        <v>0</v>
      </c>
      <c r="M1963" s="31">
        <v>27.08</v>
      </c>
      <c r="N1963" s="2">
        <v>3.5204</v>
      </c>
      <c r="O1963" s="2">
        <v>0</v>
      </c>
      <c r="P1963" s="2">
        <v>0</v>
      </c>
      <c r="Q1963" s="31">
        <v>30.600399999999997</v>
      </c>
      <c r="S1963" s="2" t="s">
        <v>1</v>
      </c>
      <c r="T1963" t="str">
        <f>IF(Tabla2[[#This Row],[SERIE ]]="22SD004C","BODEGA",IF(Tabla2[[#This Row],[SERIE ]]="21DS000T","CASA MATRIZ","SUCURSAL"))</f>
        <v>SUCURSAL</v>
      </c>
    </row>
    <row r="1964" spans="1:20" ht="15.75" hidden="1" thickBot="1" x14ac:dyDescent="0.3">
      <c r="A1964" s="33" t="s">
        <v>8269</v>
      </c>
      <c r="B1964" s="38" t="s">
        <v>10201</v>
      </c>
      <c r="C1964" s="2" t="s">
        <v>1</v>
      </c>
      <c r="D1964" s="2" t="s">
        <v>0</v>
      </c>
      <c r="E1964" s="2" t="s">
        <v>9791</v>
      </c>
      <c r="F1964" s="2" t="s">
        <v>9792</v>
      </c>
      <c r="G1964" s="32">
        <v>2741</v>
      </c>
      <c r="H1964" s="36">
        <v>2741</v>
      </c>
      <c r="I1964" s="37" t="s">
        <v>9809</v>
      </c>
      <c r="J1964" s="31" t="s">
        <v>9810</v>
      </c>
      <c r="K1964" s="2">
        <v>0</v>
      </c>
      <c r="L1964" s="2">
        <v>0</v>
      </c>
      <c r="M1964" s="31">
        <v>60</v>
      </c>
      <c r="N1964" s="2">
        <v>7.8000000000000007</v>
      </c>
      <c r="O1964" s="2">
        <v>0</v>
      </c>
      <c r="P1964" s="2">
        <v>0</v>
      </c>
      <c r="Q1964" s="31">
        <v>67.8</v>
      </c>
      <c r="S1964" s="2" t="s">
        <v>1</v>
      </c>
      <c r="T1964" t="str">
        <f>IF(Tabla2[[#This Row],[SERIE ]]="22SD004C","BODEGA",IF(Tabla2[[#This Row],[SERIE ]]="21DS000T","CASA MATRIZ","SUCURSAL"))</f>
        <v>SUCURSAL</v>
      </c>
    </row>
    <row r="1965" spans="1:20" ht="15.75" hidden="1" thickBot="1" x14ac:dyDescent="0.3">
      <c r="A1965" s="33" t="s">
        <v>8269</v>
      </c>
      <c r="B1965" s="38" t="s">
        <v>10201</v>
      </c>
      <c r="C1965" s="2" t="s">
        <v>1</v>
      </c>
      <c r="D1965" s="2" t="s">
        <v>0</v>
      </c>
      <c r="E1965" s="2" t="s">
        <v>9791</v>
      </c>
      <c r="F1965" s="2" t="s">
        <v>9792</v>
      </c>
      <c r="G1965" s="32">
        <v>2740</v>
      </c>
      <c r="H1965" s="36">
        <v>2740</v>
      </c>
      <c r="I1965" s="37" t="s">
        <v>7473</v>
      </c>
      <c r="J1965" s="31" t="s">
        <v>7472</v>
      </c>
      <c r="K1965" s="2">
        <v>0</v>
      </c>
      <c r="L1965" s="2">
        <v>0</v>
      </c>
      <c r="M1965" s="31">
        <v>0</v>
      </c>
      <c r="N1965" s="2">
        <v>0</v>
      </c>
      <c r="O1965" s="2">
        <v>0</v>
      </c>
      <c r="P1965" s="2">
        <v>0</v>
      </c>
      <c r="Q1965" s="31">
        <v>0</v>
      </c>
      <c r="S1965" s="2" t="s">
        <v>1</v>
      </c>
      <c r="T1965" t="str">
        <f>IF(Tabla2[[#This Row],[SERIE ]]="22SD004C","BODEGA",IF(Tabla2[[#This Row],[SERIE ]]="21DS000T","CASA MATRIZ","SUCURSAL"))</f>
        <v>SUCURSAL</v>
      </c>
    </row>
    <row r="1966" spans="1:20" ht="15.75" hidden="1" thickBot="1" x14ac:dyDescent="0.3">
      <c r="A1966" s="33" t="s">
        <v>8269</v>
      </c>
      <c r="B1966" s="38" t="s">
        <v>10201</v>
      </c>
      <c r="C1966" s="2" t="s">
        <v>1</v>
      </c>
      <c r="D1966" s="2" t="s">
        <v>0</v>
      </c>
      <c r="E1966" s="2" t="s">
        <v>9791</v>
      </c>
      <c r="F1966" s="2" t="s">
        <v>9792</v>
      </c>
      <c r="G1966" s="32">
        <v>2739</v>
      </c>
      <c r="H1966" s="36">
        <v>2739</v>
      </c>
      <c r="I1966" s="37" t="s">
        <v>49</v>
      </c>
      <c r="J1966" s="31" t="s">
        <v>2228</v>
      </c>
      <c r="K1966" s="2">
        <v>0</v>
      </c>
      <c r="L1966" s="2">
        <v>0</v>
      </c>
      <c r="M1966" s="31">
        <v>690</v>
      </c>
      <c r="N1966" s="2">
        <v>89.7</v>
      </c>
      <c r="O1966" s="2">
        <v>0</v>
      </c>
      <c r="P1966" s="2">
        <v>0</v>
      </c>
      <c r="Q1966" s="31">
        <v>779.7</v>
      </c>
      <c r="S1966" s="2" t="s">
        <v>1</v>
      </c>
      <c r="T1966" t="str">
        <f>IF(Tabla2[[#This Row],[SERIE ]]="22SD004C","BODEGA",IF(Tabla2[[#This Row],[SERIE ]]="21DS000T","CASA MATRIZ","SUCURSAL"))</f>
        <v>SUCURSAL</v>
      </c>
    </row>
    <row r="1967" spans="1:20" ht="15.75" hidden="1" thickBot="1" x14ac:dyDescent="0.3">
      <c r="A1967" s="33" t="s">
        <v>8269</v>
      </c>
      <c r="B1967" s="38" t="s">
        <v>10201</v>
      </c>
      <c r="C1967" s="2" t="s">
        <v>1</v>
      </c>
      <c r="D1967" s="2" t="s">
        <v>0</v>
      </c>
      <c r="E1967" s="2" t="s">
        <v>9791</v>
      </c>
      <c r="F1967" s="2" t="s">
        <v>9792</v>
      </c>
      <c r="G1967" s="32">
        <v>2738</v>
      </c>
      <c r="H1967" s="36">
        <v>2738</v>
      </c>
      <c r="I1967" s="37" t="s">
        <v>47</v>
      </c>
      <c r="J1967" s="31" t="s">
        <v>2808</v>
      </c>
      <c r="K1967" s="2">
        <v>0</v>
      </c>
      <c r="L1967" s="2">
        <v>0</v>
      </c>
      <c r="M1967" s="31">
        <v>270</v>
      </c>
      <c r="N1967" s="2">
        <v>35.1</v>
      </c>
      <c r="O1967" s="2">
        <v>0</v>
      </c>
      <c r="P1967" s="2">
        <v>0</v>
      </c>
      <c r="Q1967" s="31">
        <v>305.10000000000002</v>
      </c>
      <c r="S1967" s="2" t="s">
        <v>1</v>
      </c>
      <c r="T1967" t="str">
        <f>IF(Tabla2[[#This Row],[SERIE ]]="22SD004C","BODEGA",IF(Tabla2[[#This Row],[SERIE ]]="21DS000T","CASA MATRIZ","SUCURSAL"))</f>
        <v>SUCURSAL</v>
      </c>
    </row>
    <row r="1968" spans="1:20" ht="15.75" hidden="1" thickBot="1" x14ac:dyDescent="0.3">
      <c r="A1968" s="33" t="s">
        <v>8269</v>
      </c>
      <c r="B1968" s="38" t="s">
        <v>10200</v>
      </c>
      <c r="C1968" s="2" t="s">
        <v>1</v>
      </c>
      <c r="D1968" s="2" t="s">
        <v>0</v>
      </c>
      <c r="E1968" s="2" t="s">
        <v>9791</v>
      </c>
      <c r="F1968" s="2" t="s">
        <v>9792</v>
      </c>
      <c r="G1968" s="32">
        <v>2737</v>
      </c>
      <c r="H1968" s="36">
        <v>2737</v>
      </c>
      <c r="I1968" s="37"/>
      <c r="J1968" s="31" t="s">
        <v>10108</v>
      </c>
      <c r="K1968" s="2">
        <v>0</v>
      </c>
      <c r="L1968" s="2">
        <v>0</v>
      </c>
      <c r="M1968" s="31">
        <v>56.68</v>
      </c>
      <c r="N1968" s="2">
        <v>7.3684000000000003</v>
      </c>
      <c r="O1968" s="2">
        <v>0</v>
      </c>
      <c r="P1968" s="2">
        <v>0</v>
      </c>
      <c r="Q1968" s="31">
        <v>64.048400000000001</v>
      </c>
      <c r="R1968" s="2" t="s">
        <v>10107</v>
      </c>
      <c r="S1968" s="2" t="s">
        <v>1</v>
      </c>
      <c r="T1968" t="str">
        <f>IF(Tabla2[[#This Row],[SERIE ]]="22SD004C","BODEGA",IF(Tabla2[[#This Row],[SERIE ]]="21DS000T","CASA MATRIZ","SUCURSAL"))</f>
        <v>SUCURSAL</v>
      </c>
    </row>
    <row r="1969" spans="1:20" ht="15.75" hidden="1" thickBot="1" x14ac:dyDescent="0.3">
      <c r="A1969" s="33" t="s">
        <v>8269</v>
      </c>
      <c r="B1969" s="38" t="s">
        <v>10200</v>
      </c>
      <c r="C1969" s="2" t="s">
        <v>1</v>
      </c>
      <c r="D1969" s="2" t="s">
        <v>0</v>
      </c>
      <c r="E1969" s="2" t="s">
        <v>9791</v>
      </c>
      <c r="F1969" s="2" t="s">
        <v>9792</v>
      </c>
      <c r="G1969" s="32">
        <v>2736</v>
      </c>
      <c r="H1969" s="36">
        <v>2736</v>
      </c>
      <c r="I1969" s="37" t="s">
        <v>9868</v>
      </c>
      <c r="J1969" s="31" t="s">
        <v>9826</v>
      </c>
      <c r="K1969" s="2">
        <v>0</v>
      </c>
      <c r="L1969" s="2">
        <v>0</v>
      </c>
      <c r="M1969" s="31">
        <v>135</v>
      </c>
      <c r="N1969" s="2">
        <v>17.55</v>
      </c>
      <c r="O1969" s="2">
        <v>0</v>
      </c>
      <c r="P1969" s="2">
        <v>0</v>
      </c>
      <c r="Q1969" s="31">
        <v>152.55000000000001</v>
      </c>
      <c r="S1969" s="2" t="s">
        <v>1</v>
      </c>
      <c r="T1969" t="str">
        <f>IF(Tabla2[[#This Row],[SERIE ]]="22SD004C","BODEGA",IF(Tabla2[[#This Row],[SERIE ]]="21DS000T","CASA MATRIZ","SUCURSAL"))</f>
        <v>SUCURSAL</v>
      </c>
    </row>
    <row r="1970" spans="1:20" ht="15.75" hidden="1" thickBot="1" x14ac:dyDescent="0.3">
      <c r="A1970" s="33" t="s">
        <v>8269</v>
      </c>
      <c r="B1970" s="38" t="s">
        <v>10200</v>
      </c>
      <c r="C1970" s="2" t="s">
        <v>1</v>
      </c>
      <c r="D1970" s="2" t="s">
        <v>0</v>
      </c>
      <c r="E1970" s="2" t="s">
        <v>9791</v>
      </c>
      <c r="F1970" s="2" t="s">
        <v>9792</v>
      </c>
      <c r="G1970" s="32">
        <v>2735</v>
      </c>
      <c r="H1970" s="36">
        <v>2735</v>
      </c>
      <c r="I1970" s="37" t="s">
        <v>9868</v>
      </c>
      <c r="J1970" s="31" t="s">
        <v>9826</v>
      </c>
      <c r="K1970" s="2">
        <v>0</v>
      </c>
      <c r="L1970" s="2">
        <v>0</v>
      </c>
      <c r="M1970" s="31">
        <v>133.81</v>
      </c>
      <c r="N1970" s="2">
        <v>17.395300000000002</v>
      </c>
      <c r="O1970" s="2">
        <v>0</v>
      </c>
      <c r="P1970" s="2">
        <v>0</v>
      </c>
      <c r="Q1970" s="31">
        <v>151.20529999999999</v>
      </c>
      <c r="S1970" s="2" t="s">
        <v>1</v>
      </c>
      <c r="T1970" t="str">
        <f>IF(Tabla2[[#This Row],[SERIE ]]="22SD004C","BODEGA",IF(Tabla2[[#This Row],[SERIE ]]="21DS000T","CASA MATRIZ","SUCURSAL"))</f>
        <v>SUCURSAL</v>
      </c>
    </row>
    <row r="1971" spans="1:20" ht="15.75" hidden="1" thickBot="1" x14ac:dyDescent="0.3">
      <c r="A1971" s="33" t="s">
        <v>8269</v>
      </c>
      <c r="B1971" s="38" t="s">
        <v>10200</v>
      </c>
      <c r="C1971" s="2" t="s">
        <v>1</v>
      </c>
      <c r="D1971" s="2" t="s">
        <v>0</v>
      </c>
      <c r="E1971" s="2" t="s">
        <v>9791</v>
      </c>
      <c r="F1971" s="2" t="s">
        <v>9792</v>
      </c>
      <c r="G1971" s="32">
        <v>2734</v>
      </c>
      <c r="H1971" s="36">
        <v>2734</v>
      </c>
      <c r="I1971" s="37" t="s">
        <v>9868</v>
      </c>
      <c r="J1971" s="31" t="s">
        <v>9826</v>
      </c>
      <c r="K1971" s="2">
        <v>0</v>
      </c>
      <c r="L1971" s="2">
        <v>0</v>
      </c>
      <c r="M1971" s="31">
        <v>35.4</v>
      </c>
      <c r="N1971" s="2">
        <v>4.6020000000000003</v>
      </c>
      <c r="O1971" s="2">
        <v>0</v>
      </c>
      <c r="P1971" s="2">
        <v>0</v>
      </c>
      <c r="Q1971" s="31">
        <v>40.001999999999995</v>
      </c>
      <c r="S1971" s="2" t="s">
        <v>1</v>
      </c>
      <c r="T1971" t="str">
        <f>IF(Tabla2[[#This Row],[SERIE ]]="22SD004C","BODEGA",IF(Tabla2[[#This Row],[SERIE ]]="21DS000T","CASA MATRIZ","SUCURSAL"))</f>
        <v>SUCURSAL</v>
      </c>
    </row>
    <row r="1972" spans="1:20" ht="15.75" hidden="1" thickBot="1" x14ac:dyDescent="0.3">
      <c r="A1972" s="33" t="s">
        <v>8269</v>
      </c>
      <c r="B1972" s="38" t="s">
        <v>10200</v>
      </c>
      <c r="C1972" s="2" t="s">
        <v>1</v>
      </c>
      <c r="D1972" s="2" t="s">
        <v>0</v>
      </c>
      <c r="E1972" s="2" t="s">
        <v>9791</v>
      </c>
      <c r="F1972" s="2" t="s">
        <v>9792</v>
      </c>
      <c r="G1972" s="32">
        <v>2733</v>
      </c>
      <c r="H1972" s="36">
        <v>2733</v>
      </c>
      <c r="I1972" s="37" t="s">
        <v>10265</v>
      </c>
      <c r="J1972" s="31" t="s">
        <v>10266</v>
      </c>
      <c r="K1972" s="2">
        <v>0</v>
      </c>
      <c r="L1972" s="2">
        <v>0</v>
      </c>
      <c r="M1972" s="31">
        <v>12.74</v>
      </c>
      <c r="N1972" s="2">
        <v>1.6562000000000001</v>
      </c>
      <c r="O1972" s="2">
        <v>0</v>
      </c>
      <c r="P1972" s="2">
        <v>0</v>
      </c>
      <c r="Q1972" s="31">
        <v>14.3962</v>
      </c>
      <c r="S1972" s="2" t="s">
        <v>1</v>
      </c>
      <c r="T1972" t="str">
        <f>IF(Tabla2[[#This Row],[SERIE ]]="22SD004C","BODEGA",IF(Tabla2[[#This Row],[SERIE ]]="21DS000T","CASA MATRIZ","SUCURSAL"))</f>
        <v>SUCURSAL</v>
      </c>
    </row>
    <row r="1973" spans="1:20" ht="15.75" hidden="1" thickBot="1" x14ac:dyDescent="0.3">
      <c r="A1973" s="33" t="s">
        <v>8269</v>
      </c>
      <c r="B1973" s="38" t="s">
        <v>10200</v>
      </c>
      <c r="C1973" s="2" t="s">
        <v>1</v>
      </c>
      <c r="D1973" s="2" t="s">
        <v>0</v>
      </c>
      <c r="E1973" s="2" t="s">
        <v>9791</v>
      </c>
      <c r="F1973" s="2" t="s">
        <v>9792</v>
      </c>
      <c r="G1973" s="32">
        <v>2732</v>
      </c>
      <c r="H1973" s="36">
        <v>2732</v>
      </c>
      <c r="I1973" s="37" t="s">
        <v>10265</v>
      </c>
      <c r="J1973" s="31" t="s">
        <v>10266</v>
      </c>
      <c r="K1973" s="2">
        <v>0</v>
      </c>
      <c r="L1973" s="2">
        <v>0</v>
      </c>
      <c r="M1973" s="31">
        <v>65</v>
      </c>
      <c r="N1973" s="2">
        <v>8.4500000000000011</v>
      </c>
      <c r="O1973" s="2">
        <v>0</v>
      </c>
      <c r="P1973" s="2">
        <v>0</v>
      </c>
      <c r="Q1973" s="31">
        <v>73.45</v>
      </c>
      <c r="S1973" s="2" t="s">
        <v>1</v>
      </c>
      <c r="T1973" t="str">
        <f>IF(Tabla2[[#This Row],[SERIE ]]="22SD004C","BODEGA",IF(Tabla2[[#This Row],[SERIE ]]="21DS000T","CASA MATRIZ","SUCURSAL"))</f>
        <v>SUCURSAL</v>
      </c>
    </row>
    <row r="1974" spans="1:20" ht="15.75" hidden="1" thickBot="1" x14ac:dyDescent="0.3">
      <c r="A1974" s="33" t="s">
        <v>8269</v>
      </c>
      <c r="B1974" s="38" t="s">
        <v>10199</v>
      </c>
      <c r="C1974" s="2" t="s">
        <v>1</v>
      </c>
      <c r="D1974" s="2" t="s">
        <v>0</v>
      </c>
      <c r="E1974" s="2" t="s">
        <v>9791</v>
      </c>
      <c r="F1974" s="2" t="s">
        <v>9792</v>
      </c>
      <c r="G1974" s="32">
        <v>2731</v>
      </c>
      <c r="H1974" s="36">
        <v>2731</v>
      </c>
      <c r="I1974" s="37" t="s">
        <v>10263</v>
      </c>
      <c r="J1974" s="31" t="s">
        <v>10264</v>
      </c>
      <c r="K1974" s="2">
        <v>0</v>
      </c>
      <c r="L1974" s="2">
        <v>0</v>
      </c>
      <c r="M1974" s="31">
        <v>12</v>
      </c>
      <c r="N1974" s="2">
        <v>1.56</v>
      </c>
      <c r="O1974" s="2">
        <v>0</v>
      </c>
      <c r="P1974" s="2">
        <v>0</v>
      </c>
      <c r="Q1974" s="31">
        <v>13.56</v>
      </c>
      <c r="S1974" s="2" t="s">
        <v>1</v>
      </c>
      <c r="T1974" t="str">
        <f>IF(Tabla2[[#This Row],[SERIE ]]="22SD004C","BODEGA",IF(Tabla2[[#This Row],[SERIE ]]="21DS000T","CASA MATRIZ","SUCURSAL"))</f>
        <v>SUCURSAL</v>
      </c>
    </row>
    <row r="1975" spans="1:20" ht="15.75" hidden="1" thickBot="1" x14ac:dyDescent="0.3">
      <c r="A1975" s="33" t="s">
        <v>8269</v>
      </c>
      <c r="B1975" s="38" t="s">
        <v>10199</v>
      </c>
      <c r="C1975" s="2" t="s">
        <v>1</v>
      </c>
      <c r="D1975" s="2" t="s">
        <v>0</v>
      </c>
      <c r="E1975" s="2" t="s">
        <v>9791</v>
      </c>
      <c r="F1975" s="2" t="s">
        <v>9792</v>
      </c>
      <c r="G1975" s="32">
        <v>2730</v>
      </c>
      <c r="H1975" s="36">
        <v>2730</v>
      </c>
      <c r="I1975" s="37" t="s">
        <v>10121</v>
      </c>
      <c r="J1975" s="31" t="s">
        <v>10122</v>
      </c>
      <c r="K1975" s="2">
        <v>0</v>
      </c>
      <c r="L1975" s="2">
        <v>0</v>
      </c>
      <c r="M1975" s="31">
        <v>29.64</v>
      </c>
      <c r="N1975" s="2">
        <v>3.8532000000000002</v>
      </c>
      <c r="O1975" s="2">
        <v>0</v>
      </c>
      <c r="P1975" s="2">
        <v>0</v>
      </c>
      <c r="Q1975" s="31">
        <v>33.493200000000002</v>
      </c>
      <c r="S1975" s="2" t="s">
        <v>1</v>
      </c>
      <c r="T1975" t="str">
        <f>IF(Tabla2[[#This Row],[SERIE ]]="22SD004C","BODEGA",IF(Tabla2[[#This Row],[SERIE ]]="21DS000T","CASA MATRIZ","SUCURSAL"))</f>
        <v>SUCURSAL</v>
      </c>
    </row>
    <row r="1976" spans="1:20" ht="15.75" hidden="1" thickBot="1" x14ac:dyDescent="0.3">
      <c r="A1976" s="33" t="s">
        <v>8269</v>
      </c>
      <c r="B1976" s="38" t="s">
        <v>10199</v>
      </c>
      <c r="C1976" s="2" t="s">
        <v>1</v>
      </c>
      <c r="D1976" s="2" t="s">
        <v>0</v>
      </c>
      <c r="E1976" s="2" t="s">
        <v>9791</v>
      </c>
      <c r="F1976" s="2" t="s">
        <v>9792</v>
      </c>
      <c r="G1976" s="32">
        <v>2729</v>
      </c>
      <c r="H1976" s="36">
        <v>2729</v>
      </c>
      <c r="I1976" s="37" t="s">
        <v>10099</v>
      </c>
      <c r="J1976" s="31" t="s">
        <v>10100</v>
      </c>
      <c r="K1976" s="2">
        <v>0</v>
      </c>
      <c r="L1976" s="2">
        <v>0</v>
      </c>
      <c r="M1976" s="31">
        <v>18.12</v>
      </c>
      <c r="N1976" s="2">
        <v>2.3556000000000004</v>
      </c>
      <c r="O1976" s="2">
        <v>0</v>
      </c>
      <c r="P1976" s="2">
        <v>0</v>
      </c>
      <c r="Q1976" s="31">
        <v>20.4756</v>
      </c>
      <c r="S1976" s="2" t="s">
        <v>1</v>
      </c>
      <c r="T1976" t="str">
        <f>IF(Tabla2[[#This Row],[SERIE ]]="22SD004C","BODEGA",IF(Tabla2[[#This Row],[SERIE ]]="21DS000T","CASA MATRIZ","SUCURSAL"))</f>
        <v>SUCURSAL</v>
      </c>
    </row>
    <row r="1977" spans="1:20" ht="15.75" hidden="1" thickBot="1" x14ac:dyDescent="0.3">
      <c r="A1977" s="33" t="s">
        <v>8269</v>
      </c>
      <c r="B1977" s="38" t="s">
        <v>10199</v>
      </c>
      <c r="C1977" s="2" t="s">
        <v>1</v>
      </c>
      <c r="D1977" s="2" t="s">
        <v>0</v>
      </c>
      <c r="E1977" s="2" t="s">
        <v>9791</v>
      </c>
      <c r="F1977" s="2" t="s">
        <v>9792</v>
      </c>
      <c r="G1977" s="32">
        <v>2728</v>
      </c>
      <c r="H1977" s="36">
        <v>2728</v>
      </c>
      <c r="I1977" s="37"/>
      <c r="J1977" s="31" t="s">
        <v>9817</v>
      </c>
      <c r="K1977" s="2">
        <v>0</v>
      </c>
      <c r="L1977" s="2">
        <v>0</v>
      </c>
      <c r="M1977" s="31">
        <v>11.27</v>
      </c>
      <c r="N1977" s="2">
        <v>1.4651000000000001</v>
      </c>
      <c r="O1977" s="2">
        <v>0</v>
      </c>
      <c r="P1977" s="2">
        <v>0</v>
      </c>
      <c r="Q1977" s="31">
        <v>12.735099999999999</v>
      </c>
      <c r="R1977" s="2" t="s">
        <v>9816</v>
      </c>
      <c r="S1977" s="2" t="s">
        <v>1</v>
      </c>
      <c r="T1977" t="str">
        <f>IF(Tabla2[[#This Row],[SERIE ]]="22SD004C","BODEGA",IF(Tabla2[[#This Row],[SERIE ]]="21DS000T","CASA MATRIZ","SUCURSAL"))</f>
        <v>SUCURSAL</v>
      </c>
    </row>
    <row r="1978" spans="1:20" ht="15.75" hidden="1" thickBot="1" x14ac:dyDescent="0.3">
      <c r="A1978" s="33" t="s">
        <v>8269</v>
      </c>
      <c r="B1978" s="38" t="s">
        <v>10199</v>
      </c>
      <c r="C1978" s="2" t="s">
        <v>1</v>
      </c>
      <c r="D1978" s="2" t="s">
        <v>0</v>
      </c>
      <c r="E1978" s="2" t="s">
        <v>9791</v>
      </c>
      <c r="F1978" s="2" t="s">
        <v>9792</v>
      </c>
      <c r="G1978" s="32">
        <v>2727</v>
      </c>
      <c r="H1978" s="36">
        <v>2727</v>
      </c>
      <c r="I1978" s="37" t="s">
        <v>7297</v>
      </c>
      <c r="J1978" s="31" t="s">
        <v>7298</v>
      </c>
      <c r="K1978" s="2">
        <v>0</v>
      </c>
      <c r="L1978" s="2">
        <v>0</v>
      </c>
      <c r="M1978" s="31">
        <v>30</v>
      </c>
      <c r="N1978" s="2">
        <v>3.9000000000000004</v>
      </c>
      <c r="O1978" s="2">
        <v>0</v>
      </c>
      <c r="P1978" s="2">
        <v>0</v>
      </c>
      <c r="Q1978" s="31">
        <v>33.9</v>
      </c>
      <c r="S1978" s="2" t="s">
        <v>1</v>
      </c>
      <c r="T1978" t="str">
        <f>IF(Tabla2[[#This Row],[SERIE ]]="22SD004C","BODEGA",IF(Tabla2[[#This Row],[SERIE ]]="21DS000T","CASA MATRIZ","SUCURSAL"))</f>
        <v>SUCURSAL</v>
      </c>
    </row>
    <row r="1979" spans="1:20" ht="15.75" hidden="1" thickBot="1" x14ac:dyDescent="0.3">
      <c r="A1979" s="33" t="s">
        <v>8269</v>
      </c>
      <c r="B1979" s="38" t="s">
        <v>10199</v>
      </c>
      <c r="C1979" s="2" t="s">
        <v>1</v>
      </c>
      <c r="D1979" s="2" t="s">
        <v>0</v>
      </c>
      <c r="E1979" s="2" t="s">
        <v>9791</v>
      </c>
      <c r="F1979" s="2" t="s">
        <v>9792</v>
      </c>
      <c r="G1979" s="32">
        <v>2726</v>
      </c>
      <c r="H1979" s="36">
        <v>2726</v>
      </c>
      <c r="I1979" s="37" t="s">
        <v>46</v>
      </c>
      <c r="J1979" s="31" t="s">
        <v>6010</v>
      </c>
      <c r="K1979" s="2">
        <v>0</v>
      </c>
      <c r="L1979" s="2">
        <v>0</v>
      </c>
      <c r="M1979" s="31">
        <v>65</v>
      </c>
      <c r="N1979" s="2">
        <v>8.4500000000000011</v>
      </c>
      <c r="O1979" s="2">
        <v>0</v>
      </c>
      <c r="P1979" s="2">
        <v>0</v>
      </c>
      <c r="Q1979" s="31">
        <v>73.45</v>
      </c>
      <c r="S1979" s="2" t="s">
        <v>1</v>
      </c>
      <c r="T1979" t="str">
        <f>IF(Tabla2[[#This Row],[SERIE ]]="22SD004C","BODEGA",IF(Tabla2[[#This Row],[SERIE ]]="21DS000T","CASA MATRIZ","SUCURSAL"))</f>
        <v>SUCURSAL</v>
      </c>
    </row>
    <row r="1980" spans="1:20" ht="15.75" hidden="1" thickBot="1" x14ac:dyDescent="0.3">
      <c r="A1980" s="33" t="s">
        <v>8269</v>
      </c>
      <c r="B1980" s="38" t="s">
        <v>10199</v>
      </c>
      <c r="C1980" s="2" t="s">
        <v>1</v>
      </c>
      <c r="D1980" s="2" t="s">
        <v>0</v>
      </c>
      <c r="E1980" s="2" t="s">
        <v>9791</v>
      </c>
      <c r="F1980" s="2" t="s">
        <v>9792</v>
      </c>
      <c r="G1980" s="32">
        <v>2725</v>
      </c>
      <c r="H1980" s="36">
        <v>2725</v>
      </c>
      <c r="I1980" s="37" t="s">
        <v>10099</v>
      </c>
      <c r="J1980" s="31" t="s">
        <v>10100</v>
      </c>
      <c r="K1980" s="2">
        <v>0</v>
      </c>
      <c r="L1980" s="2">
        <v>0</v>
      </c>
      <c r="M1980" s="31">
        <v>20</v>
      </c>
      <c r="N1980" s="2">
        <v>2.6</v>
      </c>
      <c r="O1980" s="2">
        <v>0</v>
      </c>
      <c r="P1980" s="2">
        <v>0</v>
      </c>
      <c r="Q1980" s="31">
        <v>22.6</v>
      </c>
      <c r="S1980" s="2" t="s">
        <v>1</v>
      </c>
      <c r="T1980" t="str">
        <f>IF(Tabla2[[#This Row],[SERIE ]]="22SD004C","BODEGA",IF(Tabla2[[#This Row],[SERIE ]]="21DS000T","CASA MATRIZ","SUCURSAL"))</f>
        <v>SUCURSAL</v>
      </c>
    </row>
    <row r="1981" spans="1:20" ht="15.75" hidden="1" thickBot="1" x14ac:dyDescent="0.3">
      <c r="A1981" s="33" t="s">
        <v>8269</v>
      </c>
      <c r="B1981" s="38" t="s">
        <v>10199</v>
      </c>
      <c r="C1981" s="2" t="s">
        <v>1</v>
      </c>
      <c r="D1981" s="2" t="s">
        <v>0</v>
      </c>
      <c r="E1981" s="2" t="s">
        <v>9791</v>
      </c>
      <c r="F1981" s="2" t="s">
        <v>9792</v>
      </c>
      <c r="G1981" s="32">
        <v>2724</v>
      </c>
      <c r="H1981" s="36">
        <v>2724</v>
      </c>
      <c r="I1981" s="37" t="s">
        <v>49</v>
      </c>
      <c r="J1981" s="31" t="s">
        <v>2228</v>
      </c>
      <c r="K1981" s="2">
        <v>0</v>
      </c>
      <c r="L1981" s="2">
        <v>0</v>
      </c>
      <c r="M1981" s="31">
        <v>300</v>
      </c>
      <c r="N1981" s="2">
        <v>39</v>
      </c>
      <c r="O1981" s="2">
        <v>0</v>
      </c>
      <c r="P1981" s="2">
        <v>0</v>
      </c>
      <c r="Q1981" s="31">
        <v>339</v>
      </c>
      <c r="S1981" s="2" t="s">
        <v>1</v>
      </c>
      <c r="T1981" t="str">
        <f>IF(Tabla2[[#This Row],[SERIE ]]="22SD004C","BODEGA",IF(Tabla2[[#This Row],[SERIE ]]="21DS000T","CASA MATRIZ","SUCURSAL"))</f>
        <v>SUCURSAL</v>
      </c>
    </row>
    <row r="1982" spans="1:20" ht="15.75" hidden="1" thickBot="1" x14ac:dyDescent="0.3">
      <c r="A1982" s="33" t="s">
        <v>8269</v>
      </c>
      <c r="B1982" s="38" t="s">
        <v>10199</v>
      </c>
      <c r="C1982" s="2" t="s">
        <v>1</v>
      </c>
      <c r="D1982" s="2" t="s">
        <v>0</v>
      </c>
      <c r="E1982" s="2" t="s">
        <v>9791</v>
      </c>
      <c r="F1982" s="2" t="s">
        <v>9792</v>
      </c>
      <c r="G1982" s="32">
        <v>2723</v>
      </c>
      <c r="H1982" s="36">
        <v>2723</v>
      </c>
      <c r="I1982" s="37" t="s">
        <v>10080</v>
      </c>
      <c r="J1982" s="31" t="s">
        <v>10081</v>
      </c>
      <c r="K1982" s="2">
        <v>0</v>
      </c>
      <c r="L1982" s="2">
        <v>0</v>
      </c>
      <c r="M1982" s="31">
        <v>7.96</v>
      </c>
      <c r="N1982" s="2">
        <v>1.0347999999999999</v>
      </c>
      <c r="O1982" s="2">
        <v>0</v>
      </c>
      <c r="P1982" s="2">
        <v>0</v>
      </c>
      <c r="Q1982" s="31">
        <v>8.9947999999999997</v>
      </c>
      <c r="S1982" s="2" t="s">
        <v>1</v>
      </c>
      <c r="T1982" t="str">
        <f>IF(Tabla2[[#This Row],[SERIE ]]="22SD004C","BODEGA",IF(Tabla2[[#This Row],[SERIE ]]="21DS000T","CASA MATRIZ","SUCURSAL"))</f>
        <v>SUCURSAL</v>
      </c>
    </row>
    <row r="1983" spans="1:20" ht="15.75" hidden="1" thickBot="1" x14ac:dyDescent="0.3">
      <c r="A1983" s="33" t="s">
        <v>8269</v>
      </c>
      <c r="B1983" s="38" t="s">
        <v>10199</v>
      </c>
      <c r="C1983" s="2" t="s">
        <v>1</v>
      </c>
      <c r="D1983" s="2" t="s">
        <v>0</v>
      </c>
      <c r="E1983" s="2" t="s">
        <v>9791</v>
      </c>
      <c r="F1983" s="2" t="s">
        <v>9792</v>
      </c>
      <c r="G1983" s="32">
        <v>2722</v>
      </c>
      <c r="H1983" s="36">
        <v>2722</v>
      </c>
      <c r="I1983" s="37" t="s">
        <v>10080</v>
      </c>
      <c r="J1983" s="31" t="s">
        <v>10081</v>
      </c>
      <c r="K1983" s="2">
        <v>0</v>
      </c>
      <c r="L1983" s="2">
        <v>0</v>
      </c>
      <c r="M1983" s="31">
        <v>4.51</v>
      </c>
      <c r="N1983" s="2">
        <v>0.58630000000000004</v>
      </c>
      <c r="O1983" s="2">
        <v>0</v>
      </c>
      <c r="P1983" s="2">
        <v>0</v>
      </c>
      <c r="Q1983" s="31">
        <v>5.0962999999999994</v>
      </c>
      <c r="S1983" s="2" t="s">
        <v>1</v>
      </c>
      <c r="T1983" t="str">
        <f>IF(Tabla2[[#This Row],[SERIE ]]="22SD004C","BODEGA",IF(Tabla2[[#This Row],[SERIE ]]="21DS000T","CASA MATRIZ","SUCURSAL"))</f>
        <v>SUCURSAL</v>
      </c>
    </row>
    <row r="1984" spans="1:20" ht="15.75" hidden="1" thickBot="1" x14ac:dyDescent="0.3">
      <c r="A1984" s="33" t="s">
        <v>8269</v>
      </c>
      <c r="B1984" s="38" t="s">
        <v>10199</v>
      </c>
      <c r="C1984" s="2" t="s">
        <v>1</v>
      </c>
      <c r="D1984" s="2" t="s">
        <v>0</v>
      </c>
      <c r="E1984" s="2" t="s">
        <v>9791</v>
      </c>
      <c r="F1984" s="2" t="s">
        <v>9792</v>
      </c>
      <c r="G1984" s="32">
        <v>2721</v>
      </c>
      <c r="H1984" s="36">
        <v>2721</v>
      </c>
      <c r="I1984" s="37" t="s">
        <v>9814</v>
      </c>
      <c r="J1984" s="31" t="s">
        <v>9815</v>
      </c>
      <c r="K1984" s="2">
        <v>0</v>
      </c>
      <c r="L1984" s="2">
        <v>0</v>
      </c>
      <c r="M1984" s="31">
        <v>80</v>
      </c>
      <c r="N1984" s="2">
        <v>10.4</v>
      </c>
      <c r="O1984" s="2">
        <v>0</v>
      </c>
      <c r="P1984" s="2">
        <v>0</v>
      </c>
      <c r="Q1984" s="31">
        <v>90.4</v>
      </c>
      <c r="S1984" s="2" t="s">
        <v>1</v>
      </c>
      <c r="T1984" t="str">
        <f>IF(Tabla2[[#This Row],[SERIE ]]="22SD004C","BODEGA",IF(Tabla2[[#This Row],[SERIE ]]="21DS000T","CASA MATRIZ","SUCURSAL"))</f>
        <v>SUCURSAL</v>
      </c>
    </row>
    <row r="1985" spans="1:20" ht="15.75" hidden="1" thickBot="1" x14ac:dyDescent="0.3">
      <c r="A1985" s="33" t="s">
        <v>8269</v>
      </c>
      <c r="B1985" s="38" t="s">
        <v>10199</v>
      </c>
      <c r="C1985" s="2" t="s">
        <v>1</v>
      </c>
      <c r="D1985" s="2" t="s">
        <v>0</v>
      </c>
      <c r="E1985" s="2" t="s">
        <v>9791</v>
      </c>
      <c r="F1985" s="2" t="s">
        <v>9792</v>
      </c>
      <c r="G1985" s="32">
        <v>2720</v>
      </c>
      <c r="H1985" s="36">
        <v>2720</v>
      </c>
      <c r="I1985" s="37" t="s">
        <v>42</v>
      </c>
      <c r="J1985" s="31" t="s">
        <v>3310</v>
      </c>
      <c r="K1985" s="2">
        <v>0</v>
      </c>
      <c r="L1985" s="2">
        <v>0</v>
      </c>
      <c r="M1985" s="31">
        <v>101.63</v>
      </c>
      <c r="N1985" s="2">
        <v>13.2119</v>
      </c>
      <c r="O1985" s="2">
        <v>0</v>
      </c>
      <c r="P1985" s="2">
        <v>0</v>
      </c>
      <c r="Q1985" s="31">
        <v>114.8419</v>
      </c>
      <c r="S1985" s="2" t="s">
        <v>1</v>
      </c>
      <c r="T1985" t="str">
        <f>IF(Tabla2[[#This Row],[SERIE ]]="22SD004C","BODEGA",IF(Tabla2[[#This Row],[SERIE ]]="21DS000T","CASA MATRIZ","SUCURSAL"))</f>
        <v>SUCURSAL</v>
      </c>
    </row>
    <row r="1986" spans="1:20" ht="15.75" hidden="1" thickBot="1" x14ac:dyDescent="0.3">
      <c r="A1986" s="33" t="s">
        <v>8269</v>
      </c>
      <c r="B1986" s="38" t="s">
        <v>10199</v>
      </c>
      <c r="C1986" s="2" t="s">
        <v>1</v>
      </c>
      <c r="D1986" s="2" t="s">
        <v>0</v>
      </c>
      <c r="E1986" s="2" t="s">
        <v>9791</v>
      </c>
      <c r="F1986" s="2" t="s">
        <v>9792</v>
      </c>
      <c r="G1986" s="32">
        <v>2719</v>
      </c>
      <c r="H1986" s="36">
        <v>2719</v>
      </c>
      <c r="I1986" s="37" t="s">
        <v>47</v>
      </c>
      <c r="J1986" s="31" t="s">
        <v>2808</v>
      </c>
      <c r="K1986" s="2">
        <v>0</v>
      </c>
      <c r="L1986" s="2">
        <v>0</v>
      </c>
      <c r="M1986" s="31">
        <v>218</v>
      </c>
      <c r="N1986" s="2">
        <v>28.34</v>
      </c>
      <c r="O1986" s="2">
        <v>0</v>
      </c>
      <c r="P1986" s="2">
        <v>0</v>
      </c>
      <c r="Q1986" s="31">
        <v>246.34</v>
      </c>
      <c r="S1986" s="2" t="s">
        <v>1</v>
      </c>
      <c r="T1986" t="str">
        <f>IF(Tabla2[[#This Row],[SERIE ]]="22SD004C","BODEGA",IF(Tabla2[[#This Row],[SERIE ]]="21DS000T","CASA MATRIZ","SUCURSAL"))</f>
        <v>SUCURSAL</v>
      </c>
    </row>
    <row r="1987" spans="1:20" ht="15.75" hidden="1" thickBot="1" x14ac:dyDescent="0.3">
      <c r="A1987" s="33" t="s">
        <v>8269</v>
      </c>
      <c r="B1987" s="38" t="s">
        <v>10199</v>
      </c>
      <c r="C1987" s="2" t="s">
        <v>1</v>
      </c>
      <c r="D1987" s="2" t="s">
        <v>0</v>
      </c>
      <c r="E1987" s="2" t="s">
        <v>9791</v>
      </c>
      <c r="F1987" s="2" t="s">
        <v>9792</v>
      </c>
      <c r="G1987" s="32">
        <v>2718</v>
      </c>
      <c r="H1987" s="36">
        <v>2718</v>
      </c>
      <c r="I1987" s="37" t="s">
        <v>10261</v>
      </c>
      <c r="J1987" s="31" t="s">
        <v>10262</v>
      </c>
      <c r="K1987" s="2">
        <v>0</v>
      </c>
      <c r="L1987" s="2">
        <v>0</v>
      </c>
      <c r="M1987" s="31">
        <v>5.31</v>
      </c>
      <c r="N1987" s="2">
        <v>0.69030000000000002</v>
      </c>
      <c r="O1987" s="2">
        <v>0</v>
      </c>
      <c r="P1987" s="2">
        <v>0</v>
      </c>
      <c r="Q1987" s="31">
        <v>6.0002999999999993</v>
      </c>
      <c r="S1987" s="2" t="s">
        <v>1</v>
      </c>
      <c r="T1987" t="str">
        <f>IF(Tabla2[[#This Row],[SERIE ]]="22SD004C","BODEGA",IF(Tabla2[[#This Row],[SERIE ]]="21DS000T","CASA MATRIZ","SUCURSAL"))</f>
        <v>SUCURSAL</v>
      </c>
    </row>
    <row r="1988" spans="1:20" ht="15.75" hidden="1" thickBot="1" x14ac:dyDescent="0.3">
      <c r="A1988" s="33" t="s">
        <v>8269</v>
      </c>
      <c r="B1988" s="38" t="s">
        <v>10198</v>
      </c>
      <c r="C1988" s="2" t="s">
        <v>1</v>
      </c>
      <c r="D1988" s="2" t="s">
        <v>0</v>
      </c>
      <c r="E1988" s="2" t="s">
        <v>9791</v>
      </c>
      <c r="F1988" s="2" t="s">
        <v>9792</v>
      </c>
      <c r="G1988" s="32">
        <v>2717</v>
      </c>
      <c r="H1988" s="36">
        <v>2717</v>
      </c>
      <c r="I1988" s="37" t="s">
        <v>9918</v>
      </c>
      <c r="J1988" s="31" t="s">
        <v>9919</v>
      </c>
      <c r="K1988" s="2">
        <v>0</v>
      </c>
      <c r="L1988" s="2">
        <v>0</v>
      </c>
      <c r="M1988" s="31">
        <v>15</v>
      </c>
      <c r="N1988" s="2">
        <v>1.9500000000000002</v>
      </c>
      <c r="O1988" s="2">
        <v>0</v>
      </c>
      <c r="P1988" s="2">
        <v>0</v>
      </c>
      <c r="Q1988" s="31">
        <v>16.95</v>
      </c>
      <c r="S1988" s="2" t="s">
        <v>1</v>
      </c>
      <c r="T1988" t="str">
        <f>IF(Tabla2[[#This Row],[SERIE ]]="22SD004C","BODEGA",IF(Tabla2[[#This Row],[SERIE ]]="21DS000T","CASA MATRIZ","SUCURSAL"))</f>
        <v>SUCURSAL</v>
      </c>
    </row>
    <row r="1989" spans="1:20" ht="15.75" hidden="1" thickBot="1" x14ac:dyDescent="0.3">
      <c r="A1989" s="33" t="s">
        <v>8269</v>
      </c>
      <c r="B1989" s="38" t="s">
        <v>10198</v>
      </c>
      <c r="C1989" s="2" t="s">
        <v>1</v>
      </c>
      <c r="D1989" s="2" t="s">
        <v>0</v>
      </c>
      <c r="E1989" s="2" t="s">
        <v>9791</v>
      </c>
      <c r="F1989" s="2" t="s">
        <v>9792</v>
      </c>
      <c r="G1989" s="32">
        <v>2716</v>
      </c>
      <c r="H1989" s="36">
        <v>2716</v>
      </c>
      <c r="I1989" s="37" t="s">
        <v>10099</v>
      </c>
      <c r="J1989" s="31" t="s">
        <v>10100</v>
      </c>
      <c r="K1989" s="2">
        <v>0</v>
      </c>
      <c r="L1989" s="2">
        <v>0</v>
      </c>
      <c r="M1989" s="31">
        <v>42</v>
      </c>
      <c r="N1989" s="2">
        <v>5.46</v>
      </c>
      <c r="O1989" s="2">
        <v>0</v>
      </c>
      <c r="P1989" s="2">
        <v>0</v>
      </c>
      <c r="Q1989" s="31">
        <v>47.46</v>
      </c>
      <c r="S1989" s="2" t="s">
        <v>1</v>
      </c>
      <c r="T1989" t="str">
        <f>IF(Tabla2[[#This Row],[SERIE ]]="22SD004C","BODEGA",IF(Tabla2[[#This Row],[SERIE ]]="21DS000T","CASA MATRIZ","SUCURSAL"))</f>
        <v>SUCURSAL</v>
      </c>
    </row>
    <row r="1990" spans="1:20" ht="15.75" hidden="1" thickBot="1" x14ac:dyDescent="0.3">
      <c r="A1990" s="33" t="s">
        <v>8269</v>
      </c>
      <c r="B1990" s="38" t="s">
        <v>10198</v>
      </c>
      <c r="C1990" s="2" t="s">
        <v>1</v>
      </c>
      <c r="D1990" s="2" t="s">
        <v>0</v>
      </c>
      <c r="E1990" s="2" t="s">
        <v>9791</v>
      </c>
      <c r="F1990" s="2" t="s">
        <v>9792</v>
      </c>
      <c r="G1990" s="32">
        <v>2715</v>
      </c>
      <c r="H1990" s="36">
        <v>2715</v>
      </c>
      <c r="I1990" s="37" t="s">
        <v>10259</v>
      </c>
      <c r="J1990" s="31" t="s">
        <v>10260</v>
      </c>
      <c r="K1990" s="2">
        <v>0</v>
      </c>
      <c r="L1990" s="2">
        <v>0</v>
      </c>
      <c r="M1990" s="31">
        <v>21.24</v>
      </c>
      <c r="N1990" s="2">
        <v>2.7612000000000001</v>
      </c>
      <c r="O1990" s="2">
        <v>0</v>
      </c>
      <c r="P1990" s="2">
        <v>0</v>
      </c>
      <c r="Q1990" s="31">
        <v>24.001199999999997</v>
      </c>
      <c r="S1990" s="2" t="s">
        <v>1</v>
      </c>
      <c r="T1990" t="str">
        <f>IF(Tabla2[[#This Row],[SERIE ]]="22SD004C","BODEGA",IF(Tabla2[[#This Row],[SERIE ]]="21DS000T","CASA MATRIZ","SUCURSAL"))</f>
        <v>SUCURSAL</v>
      </c>
    </row>
    <row r="1991" spans="1:20" ht="15.75" hidden="1" thickBot="1" x14ac:dyDescent="0.3">
      <c r="A1991" s="33" t="s">
        <v>8269</v>
      </c>
      <c r="B1991" s="38" t="s">
        <v>10198</v>
      </c>
      <c r="C1991" s="2" t="s">
        <v>1</v>
      </c>
      <c r="D1991" s="2" t="s">
        <v>0</v>
      </c>
      <c r="E1991" s="2" t="s">
        <v>9791</v>
      </c>
      <c r="F1991" s="2" t="s">
        <v>9792</v>
      </c>
      <c r="G1991" s="32">
        <v>2714</v>
      </c>
      <c r="H1991" s="36">
        <v>2714</v>
      </c>
      <c r="I1991" s="37" t="s">
        <v>10259</v>
      </c>
      <c r="J1991" s="31" t="s">
        <v>10260</v>
      </c>
      <c r="K1991" s="2">
        <v>0</v>
      </c>
      <c r="L1991" s="2">
        <v>0</v>
      </c>
      <c r="M1991" s="31">
        <v>282.95999999999998</v>
      </c>
      <c r="N1991" s="2">
        <v>36.784799999999997</v>
      </c>
      <c r="O1991" s="2">
        <v>0</v>
      </c>
      <c r="P1991" s="2">
        <v>0</v>
      </c>
      <c r="Q1991" s="31">
        <v>319.7448</v>
      </c>
      <c r="S1991" s="2" t="s">
        <v>1</v>
      </c>
      <c r="T1991" t="str">
        <f>IF(Tabla2[[#This Row],[SERIE ]]="22SD004C","BODEGA",IF(Tabla2[[#This Row],[SERIE ]]="21DS000T","CASA MATRIZ","SUCURSAL"))</f>
        <v>SUCURSAL</v>
      </c>
    </row>
    <row r="1992" spans="1:20" ht="15.75" hidden="1" thickBot="1" x14ac:dyDescent="0.3">
      <c r="A1992" s="33" t="s">
        <v>8269</v>
      </c>
      <c r="B1992" s="38" t="s">
        <v>10198</v>
      </c>
      <c r="C1992" s="2" t="s">
        <v>1</v>
      </c>
      <c r="D1992" s="2" t="s">
        <v>0</v>
      </c>
      <c r="E1992" s="2" t="s">
        <v>9791</v>
      </c>
      <c r="F1992" s="2" t="s">
        <v>9792</v>
      </c>
      <c r="G1992" s="32">
        <v>2713</v>
      </c>
      <c r="H1992" s="36">
        <v>2713</v>
      </c>
      <c r="I1992" s="37" t="s">
        <v>7473</v>
      </c>
      <c r="J1992" s="31" t="s">
        <v>7472</v>
      </c>
      <c r="K1992" s="2">
        <v>0</v>
      </c>
      <c r="L1992" s="2">
        <v>0</v>
      </c>
      <c r="M1992" s="31">
        <v>0</v>
      </c>
      <c r="N1992" s="2">
        <v>0</v>
      </c>
      <c r="O1992" s="2">
        <v>0</v>
      </c>
      <c r="P1992" s="2">
        <v>0</v>
      </c>
      <c r="Q1992" s="31">
        <v>0</v>
      </c>
      <c r="S1992" s="2" t="s">
        <v>1</v>
      </c>
      <c r="T1992" t="str">
        <f>IF(Tabla2[[#This Row],[SERIE ]]="22SD004C","BODEGA",IF(Tabla2[[#This Row],[SERIE ]]="21DS000T","CASA MATRIZ","SUCURSAL"))</f>
        <v>SUCURSAL</v>
      </c>
    </row>
    <row r="1993" spans="1:20" ht="15.75" hidden="1" thickBot="1" x14ac:dyDescent="0.3">
      <c r="A1993" s="33" t="s">
        <v>8269</v>
      </c>
      <c r="B1993" s="38" t="s">
        <v>10198</v>
      </c>
      <c r="C1993" s="2" t="s">
        <v>1</v>
      </c>
      <c r="D1993" s="2" t="s">
        <v>0</v>
      </c>
      <c r="E1993" s="2" t="s">
        <v>9791</v>
      </c>
      <c r="F1993" s="2" t="s">
        <v>9792</v>
      </c>
      <c r="G1993" s="32">
        <v>2712</v>
      </c>
      <c r="H1993" s="36">
        <v>2712</v>
      </c>
      <c r="I1993" s="37" t="s">
        <v>7473</v>
      </c>
      <c r="J1993" s="31" t="s">
        <v>7472</v>
      </c>
      <c r="K1993" s="2">
        <v>0</v>
      </c>
      <c r="L1993" s="2">
        <v>0</v>
      </c>
      <c r="M1993" s="31">
        <v>0</v>
      </c>
      <c r="N1993" s="2">
        <v>0</v>
      </c>
      <c r="O1993" s="2">
        <v>0</v>
      </c>
      <c r="P1993" s="2">
        <v>0</v>
      </c>
      <c r="Q1993" s="31">
        <v>0</v>
      </c>
      <c r="S1993" s="2" t="s">
        <v>1</v>
      </c>
      <c r="T1993" t="str">
        <f>IF(Tabla2[[#This Row],[SERIE ]]="22SD004C","BODEGA",IF(Tabla2[[#This Row],[SERIE ]]="21DS000T","CASA MATRIZ","SUCURSAL"))</f>
        <v>SUCURSAL</v>
      </c>
    </row>
    <row r="1994" spans="1:20" ht="15.75" hidden="1" thickBot="1" x14ac:dyDescent="0.3">
      <c r="A1994" s="33" t="s">
        <v>8269</v>
      </c>
      <c r="B1994" s="38" t="s">
        <v>10198</v>
      </c>
      <c r="C1994" s="2" t="s">
        <v>1</v>
      </c>
      <c r="D1994" s="2" t="s">
        <v>0</v>
      </c>
      <c r="E1994" s="2" t="s">
        <v>9791</v>
      </c>
      <c r="F1994" s="2" t="s">
        <v>9792</v>
      </c>
      <c r="G1994" s="32">
        <v>2711</v>
      </c>
      <c r="H1994" s="36">
        <v>2711</v>
      </c>
      <c r="I1994" s="37" t="s">
        <v>9822</v>
      </c>
      <c r="J1994" s="31" t="s">
        <v>9823</v>
      </c>
      <c r="K1994" s="2">
        <v>0</v>
      </c>
      <c r="L1994" s="2">
        <v>0</v>
      </c>
      <c r="M1994" s="31">
        <v>60</v>
      </c>
      <c r="N1994" s="2">
        <v>7.8000000000000007</v>
      </c>
      <c r="O1994" s="2">
        <v>0</v>
      </c>
      <c r="P1994" s="2">
        <v>0</v>
      </c>
      <c r="Q1994" s="31">
        <v>67.8</v>
      </c>
      <c r="S1994" s="2" t="s">
        <v>1</v>
      </c>
      <c r="T1994" t="str">
        <f>IF(Tabla2[[#This Row],[SERIE ]]="22SD004C","BODEGA",IF(Tabla2[[#This Row],[SERIE ]]="21DS000T","CASA MATRIZ","SUCURSAL"))</f>
        <v>SUCURSAL</v>
      </c>
    </row>
    <row r="1995" spans="1:20" ht="15.75" hidden="1" thickBot="1" x14ac:dyDescent="0.3">
      <c r="A1995" s="33" t="s">
        <v>8269</v>
      </c>
      <c r="B1995" s="38" t="s">
        <v>10198</v>
      </c>
      <c r="C1995" s="2" t="s">
        <v>1</v>
      </c>
      <c r="D1995" s="2" t="s">
        <v>0</v>
      </c>
      <c r="E1995" s="2" t="s">
        <v>9791</v>
      </c>
      <c r="F1995" s="2" t="s">
        <v>9792</v>
      </c>
      <c r="G1995" s="32">
        <v>2710</v>
      </c>
      <c r="H1995" s="36">
        <v>2710</v>
      </c>
      <c r="I1995" s="37" t="s">
        <v>7473</v>
      </c>
      <c r="J1995" s="31" t="s">
        <v>7472</v>
      </c>
      <c r="K1995" s="2">
        <v>0</v>
      </c>
      <c r="L1995" s="2">
        <v>0</v>
      </c>
      <c r="M1995" s="31">
        <v>0</v>
      </c>
      <c r="N1995" s="2">
        <v>0</v>
      </c>
      <c r="O1995" s="2">
        <v>0</v>
      </c>
      <c r="P1995" s="2">
        <v>0</v>
      </c>
      <c r="Q1995" s="31">
        <v>0</v>
      </c>
      <c r="S1995" s="2" t="s">
        <v>1</v>
      </c>
      <c r="T1995" t="str">
        <f>IF(Tabla2[[#This Row],[SERIE ]]="22SD004C","BODEGA",IF(Tabla2[[#This Row],[SERIE ]]="21DS000T","CASA MATRIZ","SUCURSAL"))</f>
        <v>SUCURSAL</v>
      </c>
    </row>
    <row r="1996" spans="1:20" ht="15.75" hidden="1" thickBot="1" x14ac:dyDescent="0.3">
      <c r="A1996" s="33" t="s">
        <v>8269</v>
      </c>
      <c r="B1996" s="38" t="s">
        <v>10198</v>
      </c>
      <c r="C1996" s="2" t="s">
        <v>1</v>
      </c>
      <c r="D1996" s="2" t="s">
        <v>0</v>
      </c>
      <c r="E1996" s="2" t="s">
        <v>9791</v>
      </c>
      <c r="F1996" s="2" t="s">
        <v>9792</v>
      </c>
      <c r="G1996" s="32">
        <v>2709</v>
      </c>
      <c r="H1996" s="36">
        <v>2709</v>
      </c>
      <c r="I1996" s="37" t="s">
        <v>4961</v>
      </c>
      <c r="J1996" s="31" t="s">
        <v>4962</v>
      </c>
      <c r="K1996" s="2">
        <v>0</v>
      </c>
      <c r="L1996" s="2">
        <v>0</v>
      </c>
      <c r="M1996" s="31">
        <v>250</v>
      </c>
      <c r="N1996" s="2">
        <v>32.5</v>
      </c>
      <c r="O1996" s="2">
        <v>0</v>
      </c>
      <c r="P1996" s="2">
        <v>0</v>
      </c>
      <c r="Q1996" s="31">
        <v>282.5</v>
      </c>
      <c r="S1996" s="2" t="s">
        <v>1</v>
      </c>
      <c r="T1996" t="str">
        <f>IF(Tabla2[[#This Row],[SERIE ]]="22SD004C","BODEGA",IF(Tabla2[[#This Row],[SERIE ]]="21DS000T","CASA MATRIZ","SUCURSAL"))</f>
        <v>SUCURSAL</v>
      </c>
    </row>
    <row r="1997" spans="1:20" ht="15.75" hidden="1" thickBot="1" x14ac:dyDescent="0.3">
      <c r="A1997" s="33" t="s">
        <v>8269</v>
      </c>
      <c r="B1997" s="38" t="s">
        <v>10198</v>
      </c>
      <c r="C1997" s="2" t="s">
        <v>1</v>
      </c>
      <c r="D1997" s="2" t="s">
        <v>0</v>
      </c>
      <c r="E1997" s="2" t="s">
        <v>9791</v>
      </c>
      <c r="F1997" s="2" t="s">
        <v>9792</v>
      </c>
      <c r="G1997" s="32">
        <v>2708</v>
      </c>
      <c r="H1997" s="36">
        <v>2708</v>
      </c>
      <c r="I1997" s="37" t="s">
        <v>4961</v>
      </c>
      <c r="J1997" s="31" t="s">
        <v>4962</v>
      </c>
      <c r="K1997" s="2">
        <v>0</v>
      </c>
      <c r="L1997" s="2">
        <v>0</v>
      </c>
      <c r="M1997" s="31">
        <v>505</v>
      </c>
      <c r="N1997" s="2">
        <v>65.650000000000006</v>
      </c>
      <c r="O1997" s="2">
        <v>0</v>
      </c>
      <c r="P1997" s="2">
        <v>0</v>
      </c>
      <c r="Q1997" s="31">
        <v>570.65</v>
      </c>
      <c r="S1997" s="2" t="s">
        <v>1</v>
      </c>
      <c r="T1997" t="str">
        <f>IF(Tabla2[[#This Row],[SERIE ]]="22SD004C","BODEGA",IF(Tabla2[[#This Row],[SERIE ]]="21DS000T","CASA MATRIZ","SUCURSAL"))</f>
        <v>SUCURSAL</v>
      </c>
    </row>
    <row r="1998" spans="1:20" ht="15.75" hidden="1" thickBot="1" x14ac:dyDescent="0.3">
      <c r="A1998" s="33" t="s">
        <v>8269</v>
      </c>
      <c r="B1998" s="38" t="s">
        <v>10198</v>
      </c>
      <c r="C1998" s="2" t="s">
        <v>1</v>
      </c>
      <c r="D1998" s="2" t="s">
        <v>0</v>
      </c>
      <c r="E1998" s="2" t="s">
        <v>9791</v>
      </c>
      <c r="F1998" s="2" t="s">
        <v>9792</v>
      </c>
      <c r="G1998" s="32">
        <v>2707</v>
      </c>
      <c r="H1998" s="36">
        <v>2707</v>
      </c>
      <c r="I1998" s="37" t="s">
        <v>4961</v>
      </c>
      <c r="J1998" s="31" t="s">
        <v>4962</v>
      </c>
      <c r="K1998" s="2">
        <v>0</v>
      </c>
      <c r="L1998" s="2">
        <v>0</v>
      </c>
      <c r="M1998" s="31">
        <v>69.91</v>
      </c>
      <c r="N1998" s="2">
        <v>9.0883000000000003</v>
      </c>
      <c r="O1998" s="2">
        <v>0</v>
      </c>
      <c r="P1998" s="2">
        <v>0</v>
      </c>
      <c r="Q1998" s="31">
        <v>78.9983</v>
      </c>
      <c r="S1998" s="2" t="s">
        <v>1</v>
      </c>
      <c r="T1998" t="str">
        <f>IF(Tabla2[[#This Row],[SERIE ]]="22SD004C","BODEGA",IF(Tabla2[[#This Row],[SERIE ]]="21DS000T","CASA MATRIZ","SUCURSAL"))</f>
        <v>SUCURSAL</v>
      </c>
    </row>
    <row r="1999" spans="1:20" ht="15.75" hidden="1" thickBot="1" x14ac:dyDescent="0.3">
      <c r="A1999" s="33" t="s">
        <v>8269</v>
      </c>
      <c r="B1999" s="38" t="s">
        <v>10198</v>
      </c>
      <c r="C1999" s="2" t="s">
        <v>1</v>
      </c>
      <c r="D1999" s="2" t="s">
        <v>0</v>
      </c>
      <c r="E1999" s="2" t="s">
        <v>9791</v>
      </c>
      <c r="F1999" s="2" t="s">
        <v>9792</v>
      </c>
      <c r="G1999" s="32">
        <v>2706</v>
      </c>
      <c r="H1999" s="36">
        <v>2706</v>
      </c>
      <c r="I1999" s="37" t="s">
        <v>4961</v>
      </c>
      <c r="J1999" s="31" t="s">
        <v>4962</v>
      </c>
      <c r="K1999" s="2">
        <v>0</v>
      </c>
      <c r="L1999" s="2">
        <v>0</v>
      </c>
      <c r="M1999" s="31">
        <v>500</v>
      </c>
      <c r="N1999" s="2">
        <v>65</v>
      </c>
      <c r="O1999" s="2">
        <v>0</v>
      </c>
      <c r="P1999" s="2">
        <v>0</v>
      </c>
      <c r="Q1999" s="31">
        <v>565</v>
      </c>
      <c r="S1999" s="2" t="s">
        <v>1</v>
      </c>
      <c r="T1999" t="str">
        <f>IF(Tabla2[[#This Row],[SERIE ]]="22SD004C","BODEGA",IF(Tabla2[[#This Row],[SERIE ]]="21DS000T","CASA MATRIZ","SUCURSAL"))</f>
        <v>SUCURSAL</v>
      </c>
    </row>
    <row r="2000" spans="1:20" ht="15.75" hidden="1" thickBot="1" x14ac:dyDescent="0.3">
      <c r="A2000" s="33" t="s">
        <v>8269</v>
      </c>
      <c r="B2000" s="38" t="s">
        <v>10198</v>
      </c>
      <c r="C2000" s="2" t="s">
        <v>1</v>
      </c>
      <c r="D2000" s="2" t="s">
        <v>0</v>
      </c>
      <c r="E2000" s="2" t="s">
        <v>9791</v>
      </c>
      <c r="F2000" s="2" t="s">
        <v>9792</v>
      </c>
      <c r="G2000" s="32">
        <v>2705</v>
      </c>
      <c r="H2000" s="36">
        <v>2705</v>
      </c>
      <c r="I2000" s="37" t="s">
        <v>9868</v>
      </c>
      <c r="J2000" s="31" t="s">
        <v>9826</v>
      </c>
      <c r="K2000" s="2">
        <v>0</v>
      </c>
      <c r="L2000" s="2">
        <v>0</v>
      </c>
      <c r="M2000" s="31">
        <v>50.81</v>
      </c>
      <c r="N2000" s="2">
        <v>6.6053000000000006</v>
      </c>
      <c r="O2000" s="2">
        <v>0</v>
      </c>
      <c r="P2000" s="2">
        <v>0</v>
      </c>
      <c r="Q2000" s="31">
        <v>57.415300000000002</v>
      </c>
      <c r="S2000" s="2" t="s">
        <v>1</v>
      </c>
      <c r="T2000" t="str">
        <f>IF(Tabla2[[#This Row],[SERIE ]]="22SD004C","BODEGA",IF(Tabla2[[#This Row],[SERIE ]]="21DS000T","CASA MATRIZ","SUCURSAL"))</f>
        <v>SUCURSAL</v>
      </c>
    </row>
    <row r="2001" spans="1:20" ht="15.75" hidden="1" thickBot="1" x14ac:dyDescent="0.3">
      <c r="A2001" s="33" t="s">
        <v>8269</v>
      </c>
      <c r="B2001" s="38" t="s">
        <v>10198</v>
      </c>
      <c r="C2001" s="2" t="s">
        <v>1</v>
      </c>
      <c r="D2001" s="2" t="s">
        <v>0</v>
      </c>
      <c r="E2001" s="2" t="s">
        <v>9791</v>
      </c>
      <c r="F2001" s="2" t="s">
        <v>9792</v>
      </c>
      <c r="G2001" s="32">
        <v>2704</v>
      </c>
      <c r="H2001" s="36">
        <v>2704</v>
      </c>
      <c r="I2001" s="37" t="s">
        <v>9814</v>
      </c>
      <c r="J2001" s="31" t="s">
        <v>9815</v>
      </c>
      <c r="K2001" s="2">
        <v>0</v>
      </c>
      <c r="L2001" s="2">
        <v>0</v>
      </c>
      <c r="M2001" s="31">
        <v>80</v>
      </c>
      <c r="N2001" s="2">
        <v>10.4</v>
      </c>
      <c r="O2001" s="2">
        <v>0</v>
      </c>
      <c r="P2001" s="2">
        <v>0</v>
      </c>
      <c r="Q2001" s="31">
        <v>90.4</v>
      </c>
      <c r="S2001" s="2" t="s">
        <v>1</v>
      </c>
      <c r="T2001" t="str">
        <f>IF(Tabla2[[#This Row],[SERIE ]]="22SD004C","BODEGA",IF(Tabla2[[#This Row],[SERIE ]]="21DS000T","CASA MATRIZ","SUCURSAL"))</f>
        <v>SUCURSAL</v>
      </c>
    </row>
    <row r="2002" spans="1:20" ht="15.75" hidden="1" thickBot="1" x14ac:dyDescent="0.3">
      <c r="A2002" s="33" t="s">
        <v>8269</v>
      </c>
      <c r="B2002" s="38" t="s">
        <v>10198</v>
      </c>
      <c r="C2002" s="2" t="s">
        <v>1</v>
      </c>
      <c r="D2002" s="2" t="s">
        <v>0</v>
      </c>
      <c r="E2002" s="2" t="s">
        <v>9791</v>
      </c>
      <c r="F2002" s="2" t="s">
        <v>9792</v>
      </c>
      <c r="G2002" s="32">
        <v>2703</v>
      </c>
      <c r="H2002" s="36">
        <v>2703</v>
      </c>
      <c r="I2002" s="37"/>
      <c r="J2002" s="31" t="s">
        <v>10238</v>
      </c>
      <c r="K2002" s="2">
        <v>0</v>
      </c>
      <c r="L2002" s="2">
        <v>0</v>
      </c>
      <c r="M2002" s="31">
        <v>26.55</v>
      </c>
      <c r="N2002" s="2">
        <v>3.4515000000000002</v>
      </c>
      <c r="O2002" s="2">
        <v>0</v>
      </c>
      <c r="P2002" s="2">
        <v>0</v>
      </c>
      <c r="Q2002" s="31">
        <v>30.0015</v>
      </c>
      <c r="R2002" s="2" t="s">
        <v>10237</v>
      </c>
      <c r="S2002" s="2" t="s">
        <v>1</v>
      </c>
      <c r="T2002" t="str">
        <f>IF(Tabla2[[#This Row],[SERIE ]]="22SD004C","BODEGA",IF(Tabla2[[#This Row],[SERIE ]]="21DS000T","CASA MATRIZ","SUCURSAL"))</f>
        <v>SUCURSAL</v>
      </c>
    </row>
    <row r="2003" spans="1:20" ht="15.75" hidden="1" thickBot="1" x14ac:dyDescent="0.3">
      <c r="A2003" s="33" t="s">
        <v>8269</v>
      </c>
      <c r="B2003" s="38" t="s">
        <v>10198</v>
      </c>
      <c r="C2003" s="2" t="s">
        <v>1</v>
      </c>
      <c r="D2003" s="2" t="s">
        <v>0</v>
      </c>
      <c r="E2003" s="2" t="s">
        <v>9791</v>
      </c>
      <c r="F2003" s="2" t="s">
        <v>9792</v>
      </c>
      <c r="G2003" s="32">
        <v>2702</v>
      </c>
      <c r="H2003" s="36">
        <v>2702</v>
      </c>
      <c r="I2003" s="37" t="s">
        <v>49</v>
      </c>
      <c r="J2003" s="31" t="s">
        <v>2228</v>
      </c>
      <c r="K2003" s="2">
        <v>0</v>
      </c>
      <c r="L2003" s="2">
        <v>0</v>
      </c>
      <c r="M2003" s="31">
        <v>13.45</v>
      </c>
      <c r="N2003" s="2">
        <v>1.7484999999999999</v>
      </c>
      <c r="O2003" s="2">
        <v>0</v>
      </c>
      <c r="P2003" s="2">
        <v>0</v>
      </c>
      <c r="Q2003" s="31">
        <v>15.198499999999999</v>
      </c>
      <c r="S2003" s="2" t="s">
        <v>1</v>
      </c>
      <c r="T2003" t="str">
        <f>IF(Tabla2[[#This Row],[SERIE ]]="22SD004C","BODEGA",IF(Tabla2[[#This Row],[SERIE ]]="21DS000T","CASA MATRIZ","SUCURSAL"))</f>
        <v>SUCURSAL</v>
      </c>
    </row>
    <row r="2004" spans="1:20" ht="15.75" hidden="1" thickBot="1" x14ac:dyDescent="0.3">
      <c r="A2004" s="33" t="s">
        <v>8269</v>
      </c>
      <c r="B2004" s="38" t="s">
        <v>10198</v>
      </c>
      <c r="C2004" s="2" t="s">
        <v>1</v>
      </c>
      <c r="D2004" s="2" t="s">
        <v>0</v>
      </c>
      <c r="E2004" s="2" t="s">
        <v>9791</v>
      </c>
      <c r="F2004" s="2" t="s">
        <v>9792</v>
      </c>
      <c r="G2004" s="32">
        <v>2701</v>
      </c>
      <c r="H2004" s="36">
        <v>2701</v>
      </c>
      <c r="I2004" s="37" t="s">
        <v>49</v>
      </c>
      <c r="J2004" s="31" t="s">
        <v>2228</v>
      </c>
      <c r="K2004" s="2">
        <v>0</v>
      </c>
      <c r="L2004" s="2">
        <v>0</v>
      </c>
      <c r="M2004" s="31">
        <v>27.47</v>
      </c>
      <c r="N2004" s="2">
        <v>3.5710999999999999</v>
      </c>
      <c r="O2004" s="2">
        <v>0</v>
      </c>
      <c r="P2004" s="2">
        <v>0</v>
      </c>
      <c r="Q2004" s="31">
        <v>31.0411</v>
      </c>
      <c r="S2004" s="2" t="s">
        <v>1</v>
      </c>
      <c r="T2004" t="str">
        <f>IF(Tabla2[[#This Row],[SERIE ]]="22SD004C","BODEGA",IF(Tabla2[[#This Row],[SERIE ]]="21DS000T","CASA MATRIZ","SUCURSAL"))</f>
        <v>SUCURSAL</v>
      </c>
    </row>
    <row r="2005" spans="1:20" ht="15.75" hidden="1" thickBot="1" x14ac:dyDescent="0.3">
      <c r="A2005" s="33" t="s">
        <v>8269</v>
      </c>
      <c r="B2005" s="38" t="s">
        <v>10198</v>
      </c>
      <c r="C2005" s="2" t="s">
        <v>1</v>
      </c>
      <c r="D2005" s="2" t="s">
        <v>0</v>
      </c>
      <c r="E2005" s="2" t="s">
        <v>9791</v>
      </c>
      <c r="F2005" s="2" t="s">
        <v>9792</v>
      </c>
      <c r="G2005" s="32">
        <v>2700</v>
      </c>
      <c r="H2005" s="36">
        <v>2700</v>
      </c>
      <c r="I2005" s="37" t="s">
        <v>49</v>
      </c>
      <c r="J2005" s="31" t="s">
        <v>2228</v>
      </c>
      <c r="K2005" s="2">
        <v>0</v>
      </c>
      <c r="L2005" s="2">
        <v>0</v>
      </c>
      <c r="M2005" s="31">
        <v>120</v>
      </c>
      <c r="N2005" s="2">
        <v>15.600000000000001</v>
      </c>
      <c r="O2005" s="2">
        <v>0</v>
      </c>
      <c r="P2005" s="2">
        <v>0</v>
      </c>
      <c r="Q2005" s="31">
        <v>135.6</v>
      </c>
      <c r="S2005" s="2" t="s">
        <v>1</v>
      </c>
      <c r="T2005" t="str">
        <f>IF(Tabla2[[#This Row],[SERIE ]]="22SD004C","BODEGA",IF(Tabla2[[#This Row],[SERIE ]]="21DS000T","CASA MATRIZ","SUCURSAL"))</f>
        <v>SUCURSAL</v>
      </c>
    </row>
    <row r="2006" spans="1:20" ht="15.75" hidden="1" thickBot="1" x14ac:dyDescent="0.3">
      <c r="A2006" s="33" t="s">
        <v>8269</v>
      </c>
      <c r="B2006" s="38" t="s">
        <v>10197</v>
      </c>
      <c r="C2006" s="2" t="s">
        <v>1</v>
      </c>
      <c r="D2006" s="2" t="s">
        <v>0</v>
      </c>
      <c r="E2006" s="2" t="s">
        <v>9791</v>
      </c>
      <c r="F2006" s="2" t="s">
        <v>9792</v>
      </c>
      <c r="G2006" s="32">
        <v>2699</v>
      </c>
      <c r="H2006" s="36">
        <v>2699</v>
      </c>
      <c r="I2006" s="37" t="s">
        <v>9839</v>
      </c>
      <c r="J2006" s="31" t="s">
        <v>9840</v>
      </c>
      <c r="K2006" s="2">
        <v>0</v>
      </c>
      <c r="L2006" s="2">
        <v>0</v>
      </c>
      <c r="M2006" s="31">
        <v>25</v>
      </c>
      <c r="N2006" s="2">
        <v>3.25</v>
      </c>
      <c r="O2006" s="2">
        <v>0</v>
      </c>
      <c r="P2006" s="2">
        <v>0</v>
      </c>
      <c r="Q2006" s="31">
        <v>28.25</v>
      </c>
      <c r="S2006" s="2" t="s">
        <v>1</v>
      </c>
      <c r="T2006" t="str">
        <f>IF(Tabla2[[#This Row],[SERIE ]]="22SD004C","BODEGA",IF(Tabla2[[#This Row],[SERIE ]]="21DS000T","CASA MATRIZ","SUCURSAL"))</f>
        <v>SUCURSAL</v>
      </c>
    </row>
    <row r="2007" spans="1:20" ht="15.75" hidden="1" thickBot="1" x14ac:dyDescent="0.3">
      <c r="A2007" s="33" t="s">
        <v>8269</v>
      </c>
      <c r="B2007" s="38" t="s">
        <v>10197</v>
      </c>
      <c r="C2007" s="2" t="s">
        <v>1</v>
      </c>
      <c r="D2007" s="2" t="s">
        <v>0</v>
      </c>
      <c r="E2007" s="2" t="s">
        <v>9791</v>
      </c>
      <c r="F2007" s="2" t="s">
        <v>9792</v>
      </c>
      <c r="G2007" s="32">
        <v>2698</v>
      </c>
      <c r="H2007" s="36">
        <v>2698</v>
      </c>
      <c r="I2007" s="37" t="s">
        <v>9839</v>
      </c>
      <c r="J2007" s="31" t="s">
        <v>9840</v>
      </c>
      <c r="K2007" s="2">
        <v>0</v>
      </c>
      <c r="L2007" s="2">
        <v>0</v>
      </c>
      <c r="M2007" s="31">
        <v>35</v>
      </c>
      <c r="N2007" s="2">
        <v>4.55</v>
      </c>
      <c r="O2007" s="2">
        <v>0</v>
      </c>
      <c r="P2007" s="2">
        <v>0</v>
      </c>
      <c r="Q2007" s="31">
        <v>39.549999999999997</v>
      </c>
      <c r="S2007" s="2" t="s">
        <v>1</v>
      </c>
      <c r="T2007" t="str">
        <f>IF(Tabla2[[#This Row],[SERIE ]]="22SD004C","BODEGA",IF(Tabla2[[#This Row],[SERIE ]]="21DS000T","CASA MATRIZ","SUCURSAL"))</f>
        <v>SUCURSAL</v>
      </c>
    </row>
    <row r="2008" spans="1:20" ht="15.75" hidden="1" thickBot="1" x14ac:dyDescent="0.3">
      <c r="A2008" s="33" t="s">
        <v>8269</v>
      </c>
      <c r="B2008" s="38" t="s">
        <v>10197</v>
      </c>
      <c r="C2008" s="2" t="s">
        <v>1</v>
      </c>
      <c r="D2008" s="2" t="s">
        <v>0</v>
      </c>
      <c r="E2008" s="2" t="s">
        <v>9791</v>
      </c>
      <c r="F2008" s="2" t="s">
        <v>9792</v>
      </c>
      <c r="G2008" s="32">
        <v>2697</v>
      </c>
      <c r="H2008" s="36">
        <v>2697</v>
      </c>
      <c r="I2008" s="37" t="s">
        <v>10257</v>
      </c>
      <c r="J2008" s="31" t="s">
        <v>10258</v>
      </c>
      <c r="K2008" s="2">
        <v>0</v>
      </c>
      <c r="L2008" s="2">
        <v>0</v>
      </c>
      <c r="M2008" s="31">
        <v>9.56</v>
      </c>
      <c r="N2008" s="2">
        <v>1.2428000000000001</v>
      </c>
      <c r="O2008" s="2">
        <v>0</v>
      </c>
      <c r="P2008" s="2">
        <v>0</v>
      </c>
      <c r="Q2008" s="31">
        <v>10.802800000000001</v>
      </c>
      <c r="S2008" s="2" t="s">
        <v>1</v>
      </c>
      <c r="T2008" t="str">
        <f>IF(Tabla2[[#This Row],[SERIE ]]="22SD004C","BODEGA",IF(Tabla2[[#This Row],[SERIE ]]="21DS000T","CASA MATRIZ","SUCURSAL"))</f>
        <v>SUCURSAL</v>
      </c>
    </row>
    <row r="2009" spans="1:20" ht="15.75" hidden="1" thickBot="1" x14ac:dyDescent="0.3">
      <c r="A2009" s="33" t="s">
        <v>8269</v>
      </c>
      <c r="B2009" s="38" t="s">
        <v>10197</v>
      </c>
      <c r="C2009" s="2" t="s">
        <v>1</v>
      </c>
      <c r="D2009" s="2" t="s">
        <v>0</v>
      </c>
      <c r="E2009" s="2" t="s">
        <v>9791</v>
      </c>
      <c r="F2009" s="2" t="s">
        <v>9792</v>
      </c>
      <c r="G2009" s="32">
        <v>2696</v>
      </c>
      <c r="H2009" s="36">
        <v>2696</v>
      </c>
      <c r="I2009" s="37" t="s">
        <v>9896</v>
      </c>
      <c r="J2009" s="31" t="s">
        <v>9897</v>
      </c>
      <c r="K2009" s="2">
        <v>0</v>
      </c>
      <c r="L2009" s="2">
        <v>0</v>
      </c>
      <c r="M2009" s="31">
        <v>131.11000000000001</v>
      </c>
      <c r="N2009" s="2">
        <v>17.044300000000003</v>
      </c>
      <c r="O2009" s="2">
        <v>0</v>
      </c>
      <c r="P2009" s="2">
        <v>0</v>
      </c>
      <c r="Q2009" s="31">
        <v>148.15430000000001</v>
      </c>
      <c r="S2009" s="2" t="s">
        <v>1</v>
      </c>
      <c r="T2009" t="str">
        <f>IF(Tabla2[[#This Row],[SERIE ]]="22SD004C","BODEGA",IF(Tabla2[[#This Row],[SERIE ]]="21DS000T","CASA MATRIZ","SUCURSAL"))</f>
        <v>SUCURSAL</v>
      </c>
    </row>
    <row r="2010" spans="1:20" ht="15.75" hidden="1" thickBot="1" x14ac:dyDescent="0.3">
      <c r="A2010" s="33" t="s">
        <v>8269</v>
      </c>
      <c r="B2010" s="38" t="s">
        <v>10197</v>
      </c>
      <c r="C2010" s="2" t="s">
        <v>1</v>
      </c>
      <c r="D2010" s="2" t="s">
        <v>0</v>
      </c>
      <c r="E2010" s="2" t="s">
        <v>9791</v>
      </c>
      <c r="F2010" s="2" t="s">
        <v>9792</v>
      </c>
      <c r="G2010" s="32">
        <v>2695</v>
      </c>
      <c r="H2010" s="36">
        <v>2695</v>
      </c>
      <c r="I2010" s="37" t="s">
        <v>9818</v>
      </c>
      <c r="J2010" s="31" t="s">
        <v>9819</v>
      </c>
      <c r="K2010" s="2">
        <v>0</v>
      </c>
      <c r="L2010" s="2">
        <v>0</v>
      </c>
      <c r="M2010" s="31">
        <v>20</v>
      </c>
      <c r="N2010" s="2">
        <v>2.6</v>
      </c>
      <c r="O2010" s="2">
        <v>0</v>
      </c>
      <c r="P2010" s="2">
        <v>0</v>
      </c>
      <c r="Q2010" s="31">
        <v>22.6</v>
      </c>
      <c r="S2010" s="2" t="s">
        <v>1</v>
      </c>
      <c r="T2010" t="str">
        <f>IF(Tabla2[[#This Row],[SERIE ]]="22SD004C","BODEGA",IF(Tabla2[[#This Row],[SERIE ]]="21DS000T","CASA MATRIZ","SUCURSAL"))</f>
        <v>SUCURSAL</v>
      </c>
    </row>
    <row r="2011" spans="1:20" ht="15.75" hidden="1" thickBot="1" x14ac:dyDescent="0.3">
      <c r="A2011" s="33" t="s">
        <v>8269</v>
      </c>
      <c r="B2011" s="38" t="s">
        <v>10197</v>
      </c>
      <c r="C2011" s="2" t="s">
        <v>1</v>
      </c>
      <c r="D2011" s="2" t="s">
        <v>0</v>
      </c>
      <c r="E2011" s="2" t="s">
        <v>9791</v>
      </c>
      <c r="F2011" s="2" t="s">
        <v>9792</v>
      </c>
      <c r="G2011" s="32">
        <v>2694</v>
      </c>
      <c r="H2011" s="36">
        <v>2694</v>
      </c>
      <c r="I2011" s="37" t="s">
        <v>10074</v>
      </c>
      <c r="J2011" s="31" t="s">
        <v>10075</v>
      </c>
      <c r="K2011" s="2">
        <v>0</v>
      </c>
      <c r="L2011" s="2">
        <v>0</v>
      </c>
      <c r="M2011" s="31">
        <v>300</v>
      </c>
      <c r="N2011" s="2">
        <v>39</v>
      </c>
      <c r="O2011" s="2">
        <v>0</v>
      </c>
      <c r="P2011" s="2">
        <v>0</v>
      </c>
      <c r="Q2011" s="31">
        <v>339</v>
      </c>
      <c r="S2011" s="2" t="s">
        <v>1</v>
      </c>
      <c r="T2011" t="str">
        <f>IF(Tabla2[[#This Row],[SERIE ]]="22SD004C","BODEGA",IF(Tabla2[[#This Row],[SERIE ]]="21DS000T","CASA MATRIZ","SUCURSAL"))</f>
        <v>SUCURSAL</v>
      </c>
    </row>
    <row r="2012" spans="1:20" ht="15.75" hidden="1" thickBot="1" x14ac:dyDescent="0.3">
      <c r="A2012" s="33" t="s">
        <v>8269</v>
      </c>
      <c r="B2012" s="38" t="s">
        <v>10197</v>
      </c>
      <c r="C2012" s="2" t="s">
        <v>1</v>
      </c>
      <c r="D2012" s="2" t="s">
        <v>0</v>
      </c>
      <c r="E2012" s="2" t="s">
        <v>9791</v>
      </c>
      <c r="F2012" s="2" t="s">
        <v>9792</v>
      </c>
      <c r="G2012" s="32">
        <v>2693</v>
      </c>
      <c r="H2012" s="36">
        <v>2693</v>
      </c>
      <c r="I2012" s="37" t="s">
        <v>1638</v>
      </c>
      <c r="J2012" s="31" t="s">
        <v>1639</v>
      </c>
      <c r="K2012" s="2">
        <v>0</v>
      </c>
      <c r="L2012" s="2">
        <v>0</v>
      </c>
      <c r="M2012" s="31">
        <v>45</v>
      </c>
      <c r="N2012" s="2">
        <v>5.8500000000000005</v>
      </c>
      <c r="O2012" s="2">
        <v>0</v>
      </c>
      <c r="P2012" s="2">
        <v>0</v>
      </c>
      <c r="Q2012" s="31">
        <v>50.85</v>
      </c>
      <c r="S2012" s="2" t="s">
        <v>1</v>
      </c>
      <c r="T2012" t="str">
        <f>IF(Tabla2[[#This Row],[SERIE ]]="22SD004C","BODEGA",IF(Tabla2[[#This Row],[SERIE ]]="21DS000T","CASA MATRIZ","SUCURSAL"))</f>
        <v>SUCURSAL</v>
      </c>
    </row>
    <row r="2013" spans="1:20" ht="15.75" hidden="1" thickBot="1" x14ac:dyDescent="0.3">
      <c r="A2013" s="33" t="s">
        <v>8269</v>
      </c>
      <c r="B2013" s="38" t="s">
        <v>10196</v>
      </c>
      <c r="C2013" s="2" t="s">
        <v>1</v>
      </c>
      <c r="D2013" s="2" t="s">
        <v>0</v>
      </c>
      <c r="E2013" s="2" t="s">
        <v>9791</v>
      </c>
      <c r="F2013" s="2" t="s">
        <v>9792</v>
      </c>
      <c r="G2013" s="32">
        <v>2692</v>
      </c>
      <c r="H2013" s="36">
        <v>2692</v>
      </c>
      <c r="I2013" s="37"/>
      <c r="J2013" s="31" t="s">
        <v>10256</v>
      </c>
      <c r="K2013" s="2">
        <v>0</v>
      </c>
      <c r="L2013" s="2">
        <v>0</v>
      </c>
      <c r="M2013" s="31">
        <v>63.72</v>
      </c>
      <c r="N2013" s="2">
        <v>8.2835999999999999</v>
      </c>
      <c r="O2013" s="2">
        <v>0</v>
      </c>
      <c r="P2013" s="2">
        <v>0</v>
      </c>
      <c r="Q2013" s="31">
        <v>72.003600000000006</v>
      </c>
      <c r="R2013" s="2" t="s">
        <v>10255</v>
      </c>
      <c r="S2013" s="2" t="s">
        <v>1</v>
      </c>
      <c r="T2013" t="str">
        <f>IF(Tabla2[[#This Row],[SERIE ]]="22SD004C","BODEGA",IF(Tabla2[[#This Row],[SERIE ]]="21DS000T","CASA MATRIZ","SUCURSAL"))</f>
        <v>SUCURSAL</v>
      </c>
    </row>
    <row r="2014" spans="1:20" ht="15.75" hidden="1" thickBot="1" x14ac:dyDescent="0.3">
      <c r="A2014" s="33" t="s">
        <v>8269</v>
      </c>
      <c r="B2014" s="38" t="s">
        <v>10196</v>
      </c>
      <c r="C2014" s="2" t="s">
        <v>1</v>
      </c>
      <c r="D2014" s="2" t="s">
        <v>0</v>
      </c>
      <c r="E2014" s="2" t="s">
        <v>9791</v>
      </c>
      <c r="F2014" s="2" t="s">
        <v>9792</v>
      </c>
      <c r="G2014" s="32">
        <v>2691</v>
      </c>
      <c r="H2014" s="36">
        <v>2691</v>
      </c>
      <c r="I2014" s="37" t="s">
        <v>46</v>
      </c>
      <c r="J2014" s="31" t="s">
        <v>6010</v>
      </c>
      <c r="K2014" s="2">
        <v>0</v>
      </c>
      <c r="L2014" s="2">
        <v>0</v>
      </c>
      <c r="M2014" s="31">
        <v>35.4</v>
      </c>
      <c r="N2014" s="2">
        <v>4.6020000000000003</v>
      </c>
      <c r="O2014" s="2">
        <v>0</v>
      </c>
      <c r="P2014" s="2">
        <v>0</v>
      </c>
      <c r="Q2014" s="31">
        <v>40.001999999999995</v>
      </c>
      <c r="S2014" s="2" t="s">
        <v>1</v>
      </c>
      <c r="T2014" t="str">
        <f>IF(Tabla2[[#This Row],[SERIE ]]="22SD004C","BODEGA",IF(Tabla2[[#This Row],[SERIE ]]="21DS000T","CASA MATRIZ","SUCURSAL"))</f>
        <v>SUCURSAL</v>
      </c>
    </row>
    <row r="2015" spans="1:20" ht="15.75" hidden="1" thickBot="1" x14ac:dyDescent="0.3">
      <c r="A2015" s="33" t="s">
        <v>8269</v>
      </c>
      <c r="B2015" s="38" t="s">
        <v>10196</v>
      </c>
      <c r="C2015" s="2" t="s">
        <v>1</v>
      </c>
      <c r="D2015" s="2" t="s">
        <v>0</v>
      </c>
      <c r="E2015" s="2" t="s">
        <v>9791</v>
      </c>
      <c r="F2015" s="2" t="s">
        <v>9792</v>
      </c>
      <c r="G2015" s="32">
        <v>2690</v>
      </c>
      <c r="H2015" s="36">
        <v>2690</v>
      </c>
      <c r="I2015" s="37" t="s">
        <v>9896</v>
      </c>
      <c r="J2015" s="31" t="s">
        <v>9897</v>
      </c>
      <c r="K2015" s="2">
        <v>0</v>
      </c>
      <c r="L2015" s="2">
        <v>0</v>
      </c>
      <c r="M2015" s="31">
        <v>3</v>
      </c>
      <c r="N2015" s="2">
        <v>0.39</v>
      </c>
      <c r="O2015" s="2">
        <v>0</v>
      </c>
      <c r="P2015" s="2">
        <v>0</v>
      </c>
      <c r="Q2015" s="31">
        <v>3.39</v>
      </c>
      <c r="S2015" s="2" t="s">
        <v>1</v>
      </c>
      <c r="T2015" t="str">
        <f>IF(Tabla2[[#This Row],[SERIE ]]="22SD004C","BODEGA",IF(Tabla2[[#This Row],[SERIE ]]="21DS000T","CASA MATRIZ","SUCURSAL"))</f>
        <v>SUCURSAL</v>
      </c>
    </row>
    <row r="2016" spans="1:20" ht="15.75" hidden="1" thickBot="1" x14ac:dyDescent="0.3">
      <c r="A2016" s="33" t="s">
        <v>8269</v>
      </c>
      <c r="B2016" s="38" t="s">
        <v>10196</v>
      </c>
      <c r="C2016" s="2" t="s">
        <v>1</v>
      </c>
      <c r="D2016" s="2" t="s">
        <v>0</v>
      </c>
      <c r="E2016" s="2" t="s">
        <v>9791</v>
      </c>
      <c r="F2016" s="2" t="s">
        <v>9792</v>
      </c>
      <c r="G2016" s="32">
        <v>2689</v>
      </c>
      <c r="H2016" s="36">
        <v>2689</v>
      </c>
      <c r="I2016" s="37" t="s">
        <v>9896</v>
      </c>
      <c r="J2016" s="31" t="s">
        <v>9897</v>
      </c>
      <c r="K2016" s="2">
        <v>0</v>
      </c>
      <c r="L2016" s="2">
        <v>0</v>
      </c>
      <c r="M2016" s="31">
        <v>86.86</v>
      </c>
      <c r="N2016" s="2">
        <v>11.2918</v>
      </c>
      <c r="O2016" s="2">
        <v>0</v>
      </c>
      <c r="P2016" s="2">
        <v>0</v>
      </c>
      <c r="Q2016" s="31">
        <v>98.151799999999994</v>
      </c>
      <c r="S2016" s="2" t="s">
        <v>1</v>
      </c>
      <c r="T2016" t="str">
        <f>IF(Tabla2[[#This Row],[SERIE ]]="22SD004C","BODEGA",IF(Tabla2[[#This Row],[SERIE ]]="21DS000T","CASA MATRIZ","SUCURSAL"))</f>
        <v>SUCURSAL</v>
      </c>
    </row>
    <row r="2017" spans="1:20" ht="15.75" hidden="1" thickBot="1" x14ac:dyDescent="0.3">
      <c r="A2017" s="33" t="s">
        <v>8269</v>
      </c>
      <c r="B2017" s="38" t="s">
        <v>10196</v>
      </c>
      <c r="C2017" s="2" t="s">
        <v>1</v>
      </c>
      <c r="D2017" s="2" t="s">
        <v>0</v>
      </c>
      <c r="E2017" s="2" t="s">
        <v>9791</v>
      </c>
      <c r="F2017" s="2" t="s">
        <v>9792</v>
      </c>
      <c r="G2017" s="32">
        <v>2688</v>
      </c>
      <c r="H2017" s="36">
        <v>2688</v>
      </c>
      <c r="I2017" s="37" t="s">
        <v>9891</v>
      </c>
      <c r="J2017" s="31" t="s">
        <v>9892</v>
      </c>
      <c r="K2017" s="2">
        <v>0</v>
      </c>
      <c r="L2017" s="2">
        <v>0</v>
      </c>
      <c r="M2017" s="31">
        <v>8.41</v>
      </c>
      <c r="N2017" s="2">
        <v>1.0933000000000002</v>
      </c>
      <c r="O2017" s="2">
        <v>0</v>
      </c>
      <c r="P2017" s="2">
        <v>0</v>
      </c>
      <c r="Q2017" s="31">
        <v>9.5032999999999994</v>
      </c>
      <c r="S2017" s="2" t="s">
        <v>1</v>
      </c>
      <c r="T2017" t="str">
        <f>IF(Tabla2[[#This Row],[SERIE ]]="22SD004C","BODEGA",IF(Tabla2[[#This Row],[SERIE ]]="21DS000T","CASA MATRIZ","SUCURSAL"))</f>
        <v>SUCURSAL</v>
      </c>
    </row>
    <row r="2018" spans="1:20" ht="15.75" hidden="1" thickBot="1" x14ac:dyDescent="0.3">
      <c r="A2018" s="33" t="s">
        <v>8269</v>
      </c>
      <c r="B2018" s="38" t="s">
        <v>10196</v>
      </c>
      <c r="C2018" s="2" t="s">
        <v>1</v>
      </c>
      <c r="D2018" s="2" t="s">
        <v>0</v>
      </c>
      <c r="E2018" s="2" t="s">
        <v>9791</v>
      </c>
      <c r="F2018" s="2" t="s">
        <v>9792</v>
      </c>
      <c r="G2018" s="32">
        <v>2687</v>
      </c>
      <c r="H2018" s="36">
        <v>2687</v>
      </c>
      <c r="I2018" s="37" t="s">
        <v>10253</v>
      </c>
      <c r="J2018" s="31" t="s">
        <v>10254</v>
      </c>
      <c r="K2018" s="2">
        <v>0</v>
      </c>
      <c r="L2018" s="2">
        <v>0</v>
      </c>
      <c r="M2018" s="31">
        <v>38.94</v>
      </c>
      <c r="N2018" s="2">
        <v>5.0621999999999998</v>
      </c>
      <c r="O2018" s="2">
        <v>0</v>
      </c>
      <c r="P2018" s="2">
        <v>0</v>
      </c>
      <c r="Q2018" s="31">
        <v>44.002199999999995</v>
      </c>
      <c r="S2018" s="2" t="s">
        <v>1</v>
      </c>
      <c r="T2018" t="str">
        <f>IF(Tabla2[[#This Row],[SERIE ]]="22SD004C","BODEGA",IF(Tabla2[[#This Row],[SERIE ]]="21DS000T","CASA MATRIZ","SUCURSAL"))</f>
        <v>SUCURSAL</v>
      </c>
    </row>
    <row r="2019" spans="1:20" ht="15.75" hidden="1" thickBot="1" x14ac:dyDescent="0.3">
      <c r="A2019" s="33" t="s">
        <v>8269</v>
      </c>
      <c r="B2019" s="38" t="s">
        <v>10196</v>
      </c>
      <c r="C2019" s="2" t="s">
        <v>1</v>
      </c>
      <c r="D2019" s="2" t="s">
        <v>0</v>
      </c>
      <c r="E2019" s="2" t="s">
        <v>9791</v>
      </c>
      <c r="F2019" s="2" t="s">
        <v>9792</v>
      </c>
      <c r="G2019" s="32">
        <v>2686</v>
      </c>
      <c r="H2019" s="36">
        <v>2686</v>
      </c>
      <c r="I2019" s="37" t="s">
        <v>10251</v>
      </c>
      <c r="J2019" s="31" t="s">
        <v>10252</v>
      </c>
      <c r="K2019" s="2">
        <v>0</v>
      </c>
      <c r="L2019" s="2">
        <v>0</v>
      </c>
      <c r="M2019" s="31">
        <v>31.05</v>
      </c>
      <c r="N2019" s="2">
        <v>4.0365000000000002</v>
      </c>
      <c r="O2019" s="2">
        <v>0</v>
      </c>
      <c r="P2019" s="2">
        <v>0</v>
      </c>
      <c r="Q2019" s="31">
        <v>35.086500000000001</v>
      </c>
      <c r="S2019" s="2" t="s">
        <v>1</v>
      </c>
      <c r="T2019" t="str">
        <f>IF(Tabla2[[#This Row],[SERIE ]]="22SD004C","BODEGA",IF(Tabla2[[#This Row],[SERIE ]]="21DS000T","CASA MATRIZ","SUCURSAL"))</f>
        <v>SUCURSAL</v>
      </c>
    </row>
    <row r="2020" spans="1:20" ht="15.75" hidden="1" thickBot="1" x14ac:dyDescent="0.3">
      <c r="A2020" s="33" t="s">
        <v>8269</v>
      </c>
      <c r="B2020" s="38" t="s">
        <v>10196</v>
      </c>
      <c r="C2020" s="2" t="s">
        <v>1</v>
      </c>
      <c r="D2020" s="2" t="s">
        <v>0</v>
      </c>
      <c r="E2020" s="2" t="s">
        <v>9791</v>
      </c>
      <c r="F2020" s="2" t="s">
        <v>9792</v>
      </c>
      <c r="G2020" s="32">
        <v>2685</v>
      </c>
      <c r="H2020" s="36">
        <v>2685</v>
      </c>
      <c r="I2020" s="37" t="s">
        <v>9868</v>
      </c>
      <c r="J2020" s="31" t="s">
        <v>9826</v>
      </c>
      <c r="K2020" s="2">
        <v>0</v>
      </c>
      <c r="L2020" s="2">
        <v>0</v>
      </c>
      <c r="M2020" s="31">
        <v>143.5</v>
      </c>
      <c r="N2020" s="2">
        <v>18.655000000000001</v>
      </c>
      <c r="O2020" s="2">
        <v>0</v>
      </c>
      <c r="P2020" s="2">
        <v>0</v>
      </c>
      <c r="Q2020" s="31">
        <v>162.155</v>
      </c>
      <c r="S2020" s="2" t="s">
        <v>1</v>
      </c>
      <c r="T2020" t="str">
        <f>IF(Tabla2[[#This Row],[SERIE ]]="22SD004C","BODEGA",IF(Tabla2[[#This Row],[SERIE ]]="21DS000T","CASA MATRIZ","SUCURSAL"))</f>
        <v>SUCURSAL</v>
      </c>
    </row>
    <row r="2021" spans="1:20" ht="15.75" hidden="1" thickBot="1" x14ac:dyDescent="0.3">
      <c r="A2021" s="33" t="s">
        <v>8269</v>
      </c>
      <c r="B2021" s="38" t="s">
        <v>10196</v>
      </c>
      <c r="C2021" s="2" t="s">
        <v>1</v>
      </c>
      <c r="D2021" s="2" t="s">
        <v>0</v>
      </c>
      <c r="E2021" s="2" t="s">
        <v>9791</v>
      </c>
      <c r="F2021" s="2" t="s">
        <v>9792</v>
      </c>
      <c r="G2021" s="32">
        <v>2684</v>
      </c>
      <c r="H2021" s="36">
        <v>2684</v>
      </c>
      <c r="I2021" s="37" t="s">
        <v>7297</v>
      </c>
      <c r="J2021" s="31" t="s">
        <v>7298</v>
      </c>
      <c r="K2021" s="2">
        <v>0</v>
      </c>
      <c r="L2021" s="2">
        <v>0</v>
      </c>
      <c r="M2021" s="31">
        <v>40</v>
      </c>
      <c r="N2021" s="2">
        <v>5.2</v>
      </c>
      <c r="O2021" s="2">
        <v>0</v>
      </c>
      <c r="P2021" s="2">
        <v>0</v>
      </c>
      <c r="Q2021" s="31">
        <v>45.2</v>
      </c>
      <c r="S2021" s="2" t="s">
        <v>1</v>
      </c>
      <c r="T2021" t="str">
        <f>IF(Tabla2[[#This Row],[SERIE ]]="22SD004C","BODEGA",IF(Tabla2[[#This Row],[SERIE ]]="21DS000T","CASA MATRIZ","SUCURSAL"))</f>
        <v>SUCURSAL</v>
      </c>
    </row>
    <row r="2022" spans="1:20" ht="15.75" hidden="1" thickBot="1" x14ac:dyDescent="0.3">
      <c r="A2022" s="33" t="s">
        <v>8269</v>
      </c>
      <c r="B2022" s="38" t="s">
        <v>10196</v>
      </c>
      <c r="C2022" s="2" t="s">
        <v>1</v>
      </c>
      <c r="D2022" s="2" t="s">
        <v>0</v>
      </c>
      <c r="E2022" s="2" t="s">
        <v>9791</v>
      </c>
      <c r="F2022" s="2" t="s">
        <v>9792</v>
      </c>
      <c r="G2022" s="32">
        <v>2683</v>
      </c>
      <c r="H2022" s="36">
        <v>2683</v>
      </c>
      <c r="I2022" s="37" t="s">
        <v>49</v>
      </c>
      <c r="J2022" s="31" t="s">
        <v>2228</v>
      </c>
      <c r="K2022" s="2">
        <v>0</v>
      </c>
      <c r="L2022" s="2">
        <v>0</v>
      </c>
      <c r="M2022" s="31">
        <v>250</v>
      </c>
      <c r="N2022" s="2">
        <v>32.5</v>
      </c>
      <c r="O2022" s="2">
        <v>0</v>
      </c>
      <c r="P2022" s="2">
        <v>0</v>
      </c>
      <c r="Q2022" s="31">
        <v>282.5</v>
      </c>
      <c r="S2022" s="2" t="s">
        <v>1</v>
      </c>
      <c r="T2022" t="str">
        <f>IF(Tabla2[[#This Row],[SERIE ]]="22SD004C","BODEGA",IF(Tabla2[[#This Row],[SERIE ]]="21DS000T","CASA MATRIZ","SUCURSAL"))</f>
        <v>SUCURSAL</v>
      </c>
    </row>
    <row r="2023" spans="1:20" ht="15.75" hidden="1" thickBot="1" x14ac:dyDescent="0.3">
      <c r="A2023" s="33" t="s">
        <v>8269</v>
      </c>
      <c r="B2023" s="38" t="s">
        <v>10195</v>
      </c>
      <c r="C2023" s="2" t="s">
        <v>1</v>
      </c>
      <c r="D2023" s="2" t="s">
        <v>0</v>
      </c>
      <c r="E2023" s="2" t="s">
        <v>9791</v>
      </c>
      <c r="F2023" s="2" t="s">
        <v>9792</v>
      </c>
      <c r="G2023" s="32">
        <v>2682</v>
      </c>
      <c r="H2023" s="36">
        <v>2682</v>
      </c>
      <c r="I2023" s="37" t="s">
        <v>6640</v>
      </c>
      <c r="J2023" s="31" t="s">
        <v>6641</v>
      </c>
      <c r="K2023" s="2">
        <v>0</v>
      </c>
      <c r="L2023" s="2">
        <v>0</v>
      </c>
      <c r="M2023" s="31">
        <v>12</v>
      </c>
      <c r="N2023" s="2">
        <v>1.56</v>
      </c>
      <c r="O2023" s="2">
        <v>0</v>
      </c>
      <c r="P2023" s="2">
        <v>0</v>
      </c>
      <c r="Q2023" s="31">
        <v>13.56</v>
      </c>
      <c r="S2023" s="2" t="s">
        <v>1</v>
      </c>
      <c r="T2023" t="str">
        <f>IF(Tabla2[[#This Row],[SERIE ]]="22SD004C","BODEGA",IF(Tabla2[[#This Row],[SERIE ]]="21DS000T","CASA MATRIZ","SUCURSAL"))</f>
        <v>SUCURSAL</v>
      </c>
    </row>
    <row r="2024" spans="1:20" ht="15.75" hidden="1" thickBot="1" x14ac:dyDescent="0.3">
      <c r="A2024" s="33" t="s">
        <v>8269</v>
      </c>
      <c r="B2024" s="38" t="s">
        <v>10195</v>
      </c>
      <c r="C2024" s="2" t="s">
        <v>1</v>
      </c>
      <c r="D2024" s="2" t="s">
        <v>0</v>
      </c>
      <c r="E2024" s="2" t="s">
        <v>9791</v>
      </c>
      <c r="F2024" s="2" t="s">
        <v>9792</v>
      </c>
      <c r="G2024" s="32">
        <v>2681</v>
      </c>
      <c r="H2024" s="36">
        <v>2681</v>
      </c>
      <c r="I2024" s="37" t="s">
        <v>9896</v>
      </c>
      <c r="J2024" s="31" t="s">
        <v>9897</v>
      </c>
      <c r="K2024" s="2">
        <v>0</v>
      </c>
      <c r="L2024" s="2">
        <v>0</v>
      </c>
      <c r="M2024" s="31">
        <v>19.91</v>
      </c>
      <c r="N2024" s="2">
        <v>2.5883000000000003</v>
      </c>
      <c r="O2024" s="2">
        <v>0</v>
      </c>
      <c r="P2024" s="2">
        <v>0</v>
      </c>
      <c r="Q2024" s="31">
        <v>22.4983</v>
      </c>
      <c r="S2024" s="2" t="s">
        <v>1</v>
      </c>
      <c r="T2024" t="str">
        <f>IF(Tabla2[[#This Row],[SERIE ]]="22SD004C","BODEGA",IF(Tabla2[[#This Row],[SERIE ]]="21DS000T","CASA MATRIZ","SUCURSAL"))</f>
        <v>SUCURSAL</v>
      </c>
    </row>
    <row r="2025" spans="1:20" ht="15.75" hidden="1" thickBot="1" x14ac:dyDescent="0.3">
      <c r="A2025" s="33" t="s">
        <v>8269</v>
      </c>
      <c r="B2025" s="38" t="s">
        <v>10195</v>
      </c>
      <c r="C2025" s="2" t="s">
        <v>1</v>
      </c>
      <c r="D2025" s="2" t="s">
        <v>0</v>
      </c>
      <c r="E2025" s="2" t="s">
        <v>9791</v>
      </c>
      <c r="F2025" s="2" t="s">
        <v>9792</v>
      </c>
      <c r="G2025" s="32">
        <v>2680</v>
      </c>
      <c r="H2025" s="36">
        <v>2680</v>
      </c>
      <c r="I2025" s="37" t="s">
        <v>7297</v>
      </c>
      <c r="J2025" s="31" t="s">
        <v>7298</v>
      </c>
      <c r="K2025" s="2">
        <v>0</v>
      </c>
      <c r="L2025" s="2">
        <v>0</v>
      </c>
      <c r="M2025" s="31">
        <v>10</v>
      </c>
      <c r="N2025" s="2">
        <v>1.3</v>
      </c>
      <c r="O2025" s="2">
        <v>0</v>
      </c>
      <c r="P2025" s="2">
        <v>0</v>
      </c>
      <c r="Q2025" s="31">
        <v>11.3</v>
      </c>
      <c r="S2025" s="2" t="s">
        <v>1</v>
      </c>
      <c r="T2025" t="str">
        <f>IF(Tabla2[[#This Row],[SERIE ]]="22SD004C","BODEGA",IF(Tabla2[[#This Row],[SERIE ]]="21DS000T","CASA MATRIZ","SUCURSAL"))</f>
        <v>SUCURSAL</v>
      </c>
    </row>
    <row r="2026" spans="1:20" ht="15.75" hidden="1" thickBot="1" x14ac:dyDescent="0.3">
      <c r="A2026" s="33" t="s">
        <v>8269</v>
      </c>
      <c r="B2026" s="38" t="s">
        <v>10195</v>
      </c>
      <c r="C2026" s="2" t="s">
        <v>1</v>
      </c>
      <c r="D2026" s="2" t="s">
        <v>0</v>
      </c>
      <c r="E2026" s="2" t="s">
        <v>9791</v>
      </c>
      <c r="F2026" s="2" t="s">
        <v>9792</v>
      </c>
      <c r="G2026" s="32">
        <v>2679</v>
      </c>
      <c r="H2026" s="36">
        <v>2679</v>
      </c>
      <c r="I2026" s="37" t="s">
        <v>49</v>
      </c>
      <c r="J2026" s="31" t="s">
        <v>2228</v>
      </c>
      <c r="K2026" s="2">
        <v>0</v>
      </c>
      <c r="L2026" s="2">
        <v>0</v>
      </c>
      <c r="M2026" s="31">
        <v>309.73</v>
      </c>
      <c r="N2026" s="2">
        <v>40.264900000000004</v>
      </c>
      <c r="O2026" s="2">
        <v>0</v>
      </c>
      <c r="P2026" s="2">
        <v>0</v>
      </c>
      <c r="Q2026" s="31">
        <v>349.99490000000003</v>
      </c>
      <c r="S2026" s="2" t="s">
        <v>1</v>
      </c>
      <c r="T2026" t="str">
        <f>IF(Tabla2[[#This Row],[SERIE ]]="22SD004C","BODEGA",IF(Tabla2[[#This Row],[SERIE ]]="21DS000T","CASA MATRIZ","SUCURSAL"))</f>
        <v>SUCURSAL</v>
      </c>
    </row>
    <row r="2027" spans="1:20" ht="15.75" hidden="1" thickBot="1" x14ac:dyDescent="0.3">
      <c r="A2027" s="33" t="s">
        <v>8269</v>
      </c>
      <c r="B2027" s="38" t="s">
        <v>10195</v>
      </c>
      <c r="C2027" s="2" t="s">
        <v>1</v>
      </c>
      <c r="D2027" s="2" t="s">
        <v>0</v>
      </c>
      <c r="E2027" s="2" t="s">
        <v>9791</v>
      </c>
      <c r="F2027" s="2" t="s">
        <v>9792</v>
      </c>
      <c r="G2027" s="32">
        <v>2678</v>
      </c>
      <c r="H2027" s="36">
        <v>2678</v>
      </c>
      <c r="I2027" s="37" t="s">
        <v>49</v>
      </c>
      <c r="J2027" s="31" t="s">
        <v>2228</v>
      </c>
      <c r="K2027" s="2">
        <v>0</v>
      </c>
      <c r="L2027" s="2">
        <v>0</v>
      </c>
      <c r="M2027" s="31">
        <v>190</v>
      </c>
      <c r="N2027" s="2">
        <v>24.7</v>
      </c>
      <c r="O2027" s="2">
        <v>0</v>
      </c>
      <c r="P2027" s="2">
        <v>0</v>
      </c>
      <c r="Q2027" s="31">
        <v>214.7</v>
      </c>
      <c r="S2027" s="2" t="s">
        <v>1</v>
      </c>
      <c r="T2027" t="str">
        <f>IF(Tabla2[[#This Row],[SERIE ]]="22SD004C","BODEGA",IF(Tabla2[[#This Row],[SERIE ]]="21DS000T","CASA MATRIZ","SUCURSAL"))</f>
        <v>SUCURSAL</v>
      </c>
    </row>
    <row r="2028" spans="1:20" ht="15.75" hidden="1" thickBot="1" x14ac:dyDescent="0.3">
      <c r="A2028" s="33" t="s">
        <v>8269</v>
      </c>
      <c r="B2028" s="38" t="s">
        <v>10195</v>
      </c>
      <c r="C2028" s="2" t="s">
        <v>1</v>
      </c>
      <c r="D2028" s="2" t="s">
        <v>0</v>
      </c>
      <c r="E2028" s="2" t="s">
        <v>9791</v>
      </c>
      <c r="F2028" s="2" t="s">
        <v>9792</v>
      </c>
      <c r="G2028" s="32">
        <v>2677</v>
      </c>
      <c r="H2028" s="36">
        <v>2677</v>
      </c>
      <c r="I2028" s="37" t="s">
        <v>10249</v>
      </c>
      <c r="J2028" s="31" t="s">
        <v>10250</v>
      </c>
      <c r="K2028" s="2">
        <v>0</v>
      </c>
      <c r="L2028" s="2">
        <v>0</v>
      </c>
      <c r="M2028" s="31">
        <v>6.64</v>
      </c>
      <c r="N2028" s="2">
        <v>0.86319999999999997</v>
      </c>
      <c r="O2028" s="2">
        <v>0</v>
      </c>
      <c r="P2028" s="2">
        <v>0</v>
      </c>
      <c r="Q2028" s="31">
        <v>7.5031999999999996</v>
      </c>
      <c r="S2028" s="2" t="s">
        <v>1</v>
      </c>
      <c r="T2028" t="str">
        <f>IF(Tabla2[[#This Row],[SERIE ]]="22SD004C","BODEGA",IF(Tabla2[[#This Row],[SERIE ]]="21DS000T","CASA MATRIZ","SUCURSAL"))</f>
        <v>SUCURSAL</v>
      </c>
    </row>
    <row r="2029" spans="1:20" ht="15.75" hidden="1" thickBot="1" x14ac:dyDescent="0.3">
      <c r="A2029" s="33" t="s">
        <v>8269</v>
      </c>
      <c r="B2029" s="38" t="s">
        <v>10195</v>
      </c>
      <c r="C2029" s="2" t="s">
        <v>1</v>
      </c>
      <c r="D2029" s="2" t="s">
        <v>0</v>
      </c>
      <c r="E2029" s="2" t="s">
        <v>9791</v>
      </c>
      <c r="F2029" s="2" t="s">
        <v>9792</v>
      </c>
      <c r="G2029" s="32">
        <v>2676</v>
      </c>
      <c r="H2029" s="36">
        <v>2676</v>
      </c>
      <c r="I2029" s="37" t="s">
        <v>7473</v>
      </c>
      <c r="J2029" s="31" t="s">
        <v>7472</v>
      </c>
      <c r="K2029" s="2">
        <v>0</v>
      </c>
      <c r="L2029" s="2">
        <v>0</v>
      </c>
      <c r="M2029" s="31">
        <v>0</v>
      </c>
      <c r="N2029" s="2">
        <v>0</v>
      </c>
      <c r="O2029" s="2">
        <v>0</v>
      </c>
      <c r="P2029" s="2">
        <v>0</v>
      </c>
      <c r="Q2029" s="31">
        <v>0</v>
      </c>
      <c r="S2029" s="2" t="s">
        <v>1</v>
      </c>
      <c r="T2029" t="str">
        <f>IF(Tabla2[[#This Row],[SERIE ]]="22SD004C","BODEGA",IF(Tabla2[[#This Row],[SERIE ]]="21DS000T","CASA MATRIZ","SUCURSAL"))</f>
        <v>SUCURSAL</v>
      </c>
    </row>
    <row r="2030" spans="1:20" ht="15.75" hidden="1" thickBot="1" x14ac:dyDescent="0.3">
      <c r="A2030" s="33" t="s">
        <v>8269</v>
      </c>
      <c r="B2030" s="38" t="s">
        <v>10195</v>
      </c>
      <c r="C2030" s="2" t="s">
        <v>1</v>
      </c>
      <c r="D2030" s="2" t="s">
        <v>0</v>
      </c>
      <c r="E2030" s="2" t="s">
        <v>9791</v>
      </c>
      <c r="F2030" s="2" t="s">
        <v>9792</v>
      </c>
      <c r="G2030" s="32">
        <v>2675</v>
      </c>
      <c r="H2030" s="36">
        <v>2675</v>
      </c>
      <c r="I2030" s="37" t="s">
        <v>5768</v>
      </c>
      <c r="J2030" s="31" t="s">
        <v>5769</v>
      </c>
      <c r="K2030" s="2">
        <v>0</v>
      </c>
      <c r="L2030" s="2">
        <v>0</v>
      </c>
      <c r="M2030" s="31">
        <v>24.07</v>
      </c>
      <c r="N2030" s="2">
        <v>3.1291000000000002</v>
      </c>
      <c r="O2030" s="2">
        <v>0</v>
      </c>
      <c r="P2030" s="2">
        <v>0</v>
      </c>
      <c r="Q2030" s="31">
        <v>27.199100000000001</v>
      </c>
      <c r="S2030" s="2" t="s">
        <v>1</v>
      </c>
      <c r="T2030" t="str">
        <f>IF(Tabla2[[#This Row],[SERIE ]]="22SD004C","BODEGA",IF(Tabla2[[#This Row],[SERIE ]]="21DS000T","CASA MATRIZ","SUCURSAL"))</f>
        <v>SUCURSAL</v>
      </c>
    </row>
    <row r="2031" spans="1:20" ht="15.75" hidden="1" thickBot="1" x14ac:dyDescent="0.3">
      <c r="A2031" s="33" t="s">
        <v>8269</v>
      </c>
      <c r="B2031" s="38" t="s">
        <v>10195</v>
      </c>
      <c r="C2031" s="2" t="s">
        <v>1</v>
      </c>
      <c r="D2031" s="2" t="s">
        <v>0</v>
      </c>
      <c r="E2031" s="2" t="s">
        <v>9791</v>
      </c>
      <c r="F2031" s="2" t="s">
        <v>9792</v>
      </c>
      <c r="G2031" s="32">
        <v>2674</v>
      </c>
      <c r="H2031" s="36">
        <v>2674</v>
      </c>
      <c r="I2031" s="37"/>
      <c r="J2031" s="31" t="s">
        <v>10060</v>
      </c>
      <c r="K2031" s="2">
        <v>0</v>
      </c>
      <c r="L2031" s="2">
        <v>0</v>
      </c>
      <c r="M2031" s="31">
        <v>83</v>
      </c>
      <c r="N2031" s="2">
        <v>10.790000000000001</v>
      </c>
      <c r="O2031" s="2">
        <v>0</v>
      </c>
      <c r="P2031" s="2">
        <v>0</v>
      </c>
      <c r="Q2031" s="31">
        <v>93.79</v>
      </c>
      <c r="R2031" s="2" t="s">
        <v>10061</v>
      </c>
      <c r="S2031" s="2" t="s">
        <v>1</v>
      </c>
      <c r="T2031" t="str">
        <f>IF(Tabla2[[#This Row],[SERIE ]]="22SD004C","BODEGA",IF(Tabla2[[#This Row],[SERIE ]]="21DS000T","CASA MATRIZ","SUCURSAL"))</f>
        <v>SUCURSAL</v>
      </c>
    </row>
    <row r="2032" spans="1:20" ht="15.75" hidden="1" thickBot="1" x14ac:dyDescent="0.3">
      <c r="A2032" s="33" t="s">
        <v>8269</v>
      </c>
      <c r="B2032" s="38" t="s">
        <v>10194</v>
      </c>
      <c r="C2032" s="2" t="s">
        <v>1</v>
      </c>
      <c r="D2032" s="2" t="s">
        <v>0</v>
      </c>
      <c r="E2032" s="2" t="s">
        <v>9791</v>
      </c>
      <c r="F2032" s="2" t="s">
        <v>9792</v>
      </c>
      <c r="G2032" s="32">
        <v>2673</v>
      </c>
      <c r="H2032" s="36">
        <v>2673</v>
      </c>
      <c r="I2032" s="37" t="s">
        <v>1638</v>
      </c>
      <c r="J2032" s="31" t="s">
        <v>1639</v>
      </c>
      <c r="K2032" s="2">
        <v>0</v>
      </c>
      <c r="L2032" s="2">
        <v>0</v>
      </c>
      <c r="M2032" s="31">
        <v>175</v>
      </c>
      <c r="N2032" s="2">
        <v>22.75</v>
      </c>
      <c r="O2032" s="2">
        <v>0</v>
      </c>
      <c r="P2032" s="2">
        <v>0</v>
      </c>
      <c r="Q2032" s="31">
        <v>197.75</v>
      </c>
      <c r="S2032" s="2" t="s">
        <v>1</v>
      </c>
      <c r="T2032" t="str">
        <f>IF(Tabla2[[#This Row],[SERIE ]]="22SD004C","BODEGA",IF(Tabla2[[#This Row],[SERIE ]]="21DS000T","CASA MATRIZ","SUCURSAL"))</f>
        <v>SUCURSAL</v>
      </c>
    </row>
    <row r="2033" spans="1:20" ht="15.75" hidden="1" thickBot="1" x14ac:dyDescent="0.3">
      <c r="A2033" s="33" t="s">
        <v>8269</v>
      </c>
      <c r="B2033" s="38" t="s">
        <v>10194</v>
      </c>
      <c r="C2033" s="2" t="s">
        <v>1</v>
      </c>
      <c r="D2033" s="2" t="s">
        <v>0</v>
      </c>
      <c r="E2033" s="2" t="s">
        <v>9791</v>
      </c>
      <c r="F2033" s="2" t="s">
        <v>9792</v>
      </c>
      <c r="G2033" s="32">
        <v>2672</v>
      </c>
      <c r="H2033" s="36">
        <v>2672</v>
      </c>
      <c r="I2033" s="37" t="s">
        <v>6640</v>
      </c>
      <c r="J2033" s="31" t="s">
        <v>6641</v>
      </c>
      <c r="K2033" s="2">
        <v>0</v>
      </c>
      <c r="L2033" s="2">
        <v>0</v>
      </c>
      <c r="M2033" s="31">
        <v>50</v>
      </c>
      <c r="N2033" s="2">
        <v>6.5</v>
      </c>
      <c r="O2033" s="2">
        <v>0</v>
      </c>
      <c r="P2033" s="2">
        <v>0</v>
      </c>
      <c r="Q2033" s="31">
        <v>56.5</v>
      </c>
      <c r="S2033" s="2" t="s">
        <v>1</v>
      </c>
      <c r="T2033" t="str">
        <f>IF(Tabla2[[#This Row],[SERIE ]]="22SD004C","BODEGA",IF(Tabla2[[#This Row],[SERIE ]]="21DS000T","CASA MATRIZ","SUCURSAL"))</f>
        <v>SUCURSAL</v>
      </c>
    </row>
    <row r="2034" spans="1:20" ht="15.75" hidden="1" thickBot="1" x14ac:dyDescent="0.3">
      <c r="A2034" s="33" t="s">
        <v>8269</v>
      </c>
      <c r="B2034" s="38" t="s">
        <v>10194</v>
      </c>
      <c r="C2034" s="2" t="s">
        <v>1</v>
      </c>
      <c r="D2034" s="2" t="s">
        <v>0</v>
      </c>
      <c r="E2034" s="2" t="s">
        <v>9791</v>
      </c>
      <c r="F2034" s="2" t="s">
        <v>9792</v>
      </c>
      <c r="G2034" s="32">
        <v>2671</v>
      </c>
      <c r="H2034" s="36">
        <v>2671</v>
      </c>
      <c r="I2034" s="37" t="s">
        <v>7473</v>
      </c>
      <c r="J2034" s="31" t="s">
        <v>7472</v>
      </c>
      <c r="K2034" s="2">
        <v>0</v>
      </c>
      <c r="L2034" s="2">
        <v>0</v>
      </c>
      <c r="M2034" s="31">
        <v>0</v>
      </c>
      <c r="N2034" s="2">
        <v>0</v>
      </c>
      <c r="O2034" s="2">
        <v>0</v>
      </c>
      <c r="P2034" s="2">
        <v>0</v>
      </c>
      <c r="Q2034" s="31">
        <v>0</v>
      </c>
      <c r="S2034" s="2" t="s">
        <v>1</v>
      </c>
      <c r="T2034" t="str">
        <f>IF(Tabla2[[#This Row],[SERIE ]]="22SD004C","BODEGA",IF(Tabla2[[#This Row],[SERIE ]]="21DS000T","CASA MATRIZ","SUCURSAL"))</f>
        <v>SUCURSAL</v>
      </c>
    </row>
    <row r="2035" spans="1:20" ht="15.75" hidden="1" thickBot="1" x14ac:dyDescent="0.3">
      <c r="A2035" s="33" t="s">
        <v>8269</v>
      </c>
      <c r="B2035" s="38" t="s">
        <v>10194</v>
      </c>
      <c r="C2035" s="2" t="s">
        <v>1</v>
      </c>
      <c r="D2035" s="2" t="s">
        <v>0</v>
      </c>
      <c r="E2035" s="2" t="s">
        <v>9791</v>
      </c>
      <c r="F2035" s="2" t="s">
        <v>9792</v>
      </c>
      <c r="G2035" s="32">
        <v>2670</v>
      </c>
      <c r="H2035" s="36">
        <v>2670</v>
      </c>
      <c r="I2035" s="37" t="s">
        <v>43</v>
      </c>
      <c r="J2035" s="31" t="s">
        <v>7196</v>
      </c>
      <c r="K2035" s="2">
        <v>0</v>
      </c>
      <c r="L2035" s="2">
        <v>0</v>
      </c>
      <c r="M2035" s="31">
        <v>77.430000000000007</v>
      </c>
      <c r="N2035" s="2">
        <v>10.065900000000001</v>
      </c>
      <c r="O2035" s="2">
        <v>0</v>
      </c>
      <c r="P2035" s="2">
        <v>0</v>
      </c>
      <c r="Q2035" s="31">
        <v>87.495900000000006</v>
      </c>
      <c r="S2035" s="2" t="s">
        <v>1</v>
      </c>
      <c r="T2035" t="str">
        <f>IF(Tabla2[[#This Row],[SERIE ]]="22SD004C","BODEGA",IF(Tabla2[[#This Row],[SERIE ]]="21DS000T","CASA MATRIZ","SUCURSAL"))</f>
        <v>SUCURSAL</v>
      </c>
    </row>
    <row r="2036" spans="1:20" ht="15.75" hidden="1" thickBot="1" x14ac:dyDescent="0.3">
      <c r="A2036" s="33" t="s">
        <v>8269</v>
      </c>
      <c r="B2036" s="38" t="s">
        <v>10194</v>
      </c>
      <c r="C2036" s="2" t="s">
        <v>1</v>
      </c>
      <c r="D2036" s="2" t="s">
        <v>0</v>
      </c>
      <c r="E2036" s="2" t="s">
        <v>9791</v>
      </c>
      <c r="F2036" s="2" t="s">
        <v>9792</v>
      </c>
      <c r="G2036" s="32">
        <v>2669</v>
      </c>
      <c r="H2036" s="36">
        <v>2669</v>
      </c>
      <c r="I2036" s="37" t="s">
        <v>10247</v>
      </c>
      <c r="J2036" s="31" t="s">
        <v>10248</v>
      </c>
      <c r="K2036" s="2">
        <v>0</v>
      </c>
      <c r="L2036" s="2">
        <v>0</v>
      </c>
      <c r="M2036" s="31">
        <v>115.8</v>
      </c>
      <c r="N2036" s="2">
        <v>15.054</v>
      </c>
      <c r="O2036" s="2">
        <v>0</v>
      </c>
      <c r="P2036" s="2">
        <v>0</v>
      </c>
      <c r="Q2036" s="31">
        <v>130.85399999999998</v>
      </c>
      <c r="S2036" s="2" t="s">
        <v>1</v>
      </c>
      <c r="T2036" t="str">
        <f>IF(Tabla2[[#This Row],[SERIE ]]="22SD004C","BODEGA",IF(Tabla2[[#This Row],[SERIE ]]="21DS000T","CASA MATRIZ","SUCURSAL"))</f>
        <v>SUCURSAL</v>
      </c>
    </row>
    <row r="2037" spans="1:20" ht="15.75" hidden="1" thickBot="1" x14ac:dyDescent="0.3">
      <c r="A2037" s="33" t="s">
        <v>8269</v>
      </c>
      <c r="B2037" s="38" t="s">
        <v>10194</v>
      </c>
      <c r="C2037" s="2" t="s">
        <v>1</v>
      </c>
      <c r="D2037" s="2" t="s">
        <v>0</v>
      </c>
      <c r="E2037" s="2" t="s">
        <v>9791</v>
      </c>
      <c r="F2037" s="2" t="s">
        <v>9792</v>
      </c>
      <c r="G2037" s="32">
        <v>2668</v>
      </c>
      <c r="H2037" s="36">
        <v>2668</v>
      </c>
      <c r="I2037" s="37" t="s">
        <v>1638</v>
      </c>
      <c r="J2037" s="31" t="s">
        <v>1639</v>
      </c>
      <c r="K2037" s="2">
        <v>0</v>
      </c>
      <c r="L2037" s="2">
        <v>0</v>
      </c>
      <c r="M2037" s="31">
        <v>60</v>
      </c>
      <c r="N2037" s="2">
        <v>7.8000000000000007</v>
      </c>
      <c r="O2037" s="2">
        <v>0</v>
      </c>
      <c r="P2037" s="2">
        <v>0</v>
      </c>
      <c r="Q2037" s="31">
        <v>67.8</v>
      </c>
      <c r="S2037" s="2" t="s">
        <v>1</v>
      </c>
      <c r="T2037" t="str">
        <f>IF(Tabla2[[#This Row],[SERIE ]]="22SD004C","BODEGA",IF(Tabla2[[#This Row],[SERIE ]]="21DS000T","CASA MATRIZ","SUCURSAL"))</f>
        <v>SUCURSAL</v>
      </c>
    </row>
    <row r="2038" spans="1:20" ht="15.75" hidden="1" thickBot="1" x14ac:dyDescent="0.3">
      <c r="A2038" s="33" t="s">
        <v>8269</v>
      </c>
      <c r="B2038" s="38" t="s">
        <v>10194</v>
      </c>
      <c r="C2038" s="2" t="s">
        <v>1</v>
      </c>
      <c r="D2038" s="2" t="s">
        <v>0</v>
      </c>
      <c r="E2038" s="2" t="s">
        <v>9791</v>
      </c>
      <c r="F2038" s="2" t="s">
        <v>9792</v>
      </c>
      <c r="G2038" s="32">
        <v>2667</v>
      </c>
      <c r="H2038" s="36">
        <v>2667</v>
      </c>
      <c r="I2038" s="37" t="s">
        <v>10245</v>
      </c>
      <c r="J2038" s="31" t="s">
        <v>10246</v>
      </c>
      <c r="K2038" s="2">
        <v>0</v>
      </c>
      <c r="L2038" s="2">
        <v>0</v>
      </c>
      <c r="M2038" s="31">
        <v>40</v>
      </c>
      <c r="N2038" s="2">
        <v>5.2</v>
      </c>
      <c r="O2038" s="2">
        <v>0</v>
      </c>
      <c r="P2038" s="2">
        <v>0</v>
      </c>
      <c r="Q2038" s="31">
        <v>45.2</v>
      </c>
      <c r="S2038" s="2" t="s">
        <v>1</v>
      </c>
      <c r="T2038" t="str">
        <f>IF(Tabla2[[#This Row],[SERIE ]]="22SD004C","BODEGA",IF(Tabla2[[#This Row],[SERIE ]]="21DS000T","CASA MATRIZ","SUCURSAL"))</f>
        <v>SUCURSAL</v>
      </c>
    </row>
    <row r="2039" spans="1:20" ht="15.75" hidden="1" thickBot="1" x14ac:dyDescent="0.3">
      <c r="A2039" s="33" t="s">
        <v>8269</v>
      </c>
      <c r="B2039" s="38" t="s">
        <v>10194</v>
      </c>
      <c r="C2039" s="2" t="s">
        <v>1</v>
      </c>
      <c r="D2039" s="2" t="s">
        <v>0</v>
      </c>
      <c r="E2039" s="2" t="s">
        <v>9791</v>
      </c>
      <c r="F2039" s="2" t="s">
        <v>9792</v>
      </c>
      <c r="G2039" s="32">
        <v>2666</v>
      </c>
      <c r="H2039" s="36">
        <v>2666</v>
      </c>
      <c r="I2039" s="37" t="s">
        <v>9868</v>
      </c>
      <c r="J2039" s="31" t="s">
        <v>9826</v>
      </c>
      <c r="K2039" s="2">
        <v>0</v>
      </c>
      <c r="L2039" s="2">
        <v>0</v>
      </c>
      <c r="M2039" s="31">
        <v>40.71</v>
      </c>
      <c r="N2039" s="2">
        <v>5.2923</v>
      </c>
      <c r="O2039" s="2">
        <v>0</v>
      </c>
      <c r="P2039" s="2">
        <v>0</v>
      </c>
      <c r="Q2039" s="31">
        <v>46.002299999999998</v>
      </c>
      <c r="S2039" s="2" t="s">
        <v>1</v>
      </c>
      <c r="T2039" t="str">
        <f>IF(Tabla2[[#This Row],[SERIE ]]="22SD004C","BODEGA",IF(Tabla2[[#This Row],[SERIE ]]="21DS000T","CASA MATRIZ","SUCURSAL"))</f>
        <v>SUCURSAL</v>
      </c>
    </row>
    <row r="2040" spans="1:20" ht="15.75" hidden="1" thickBot="1" x14ac:dyDescent="0.3">
      <c r="A2040" s="33" t="s">
        <v>8269</v>
      </c>
      <c r="B2040" s="38" t="s">
        <v>10194</v>
      </c>
      <c r="C2040" s="2" t="s">
        <v>1</v>
      </c>
      <c r="D2040" s="2" t="s">
        <v>0</v>
      </c>
      <c r="E2040" s="2" t="s">
        <v>9791</v>
      </c>
      <c r="F2040" s="2" t="s">
        <v>9792</v>
      </c>
      <c r="G2040" s="32">
        <v>2665</v>
      </c>
      <c r="H2040" s="36">
        <v>2665</v>
      </c>
      <c r="I2040" s="37" t="s">
        <v>10048</v>
      </c>
      <c r="J2040" s="31" t="s">
        <v>10049</v>
      </c>
      <c r="K2040" s="2">
        <v>0</v>
      </c>
      <c r="L2040" s="2">
        <v>0</v>
      </c>
      <c r="M2040" s="31">
        <v>10</v>
      </c>
      <c r="N2040" s="2">
        <v>1.3</v>
      </c>
      <c r="O2040" s="2">
        <v>0</v>
      </c>
      <c r="P2040" s="2">
        <v>0</v>
      </c>
      <c r="Q2040" s="31">
        <v>11.3</v>
      </c>
      <c r="S2040" s="2" t="s">
        <v>1</v>
      </c>
      <c r="T2040" t="str">
        <f>IF(Tabla2[[#This Row],[SERIE ]]="22SD004C","BODEGA",IF(Tabla2[[#This Row],[SERIE ]]="21DS000T","CASA MATRIZ","SUCURSAL"))</f>
        <v>SUCURSAL</v>
      </c>
    </row>
    <row r="2041" spans="1:20" ht="15.75" hidden="1" thickBot="1" x14ac:dyDescent="0.3">
      <c r="A2041" s="33" t="s">
        <v>8269</v>
      </c>
      <c r="B2041" s="38" t="s">
        <v>10194</v>
      </c>
      <c r="C2041" s="2" t="s">
        <v>1</v>
      </c>
      <c r="D2041" s="2" t="s">
        <v>0</v>
      </c>
      <c r="E2041" s="2" t="s">
        <v>9791</v>
      </c>
      <c r="F2041" s="2" t="s">
        <v>9792</v>
      </c>
      <c r="G2041" s="32">
        <v>2664</v>
      </c>
      <c r="H2041" s="36">
        <v>2664</v>
      </c>
      <c r="I2041" s="37" t="s">
        <v>10099</v>
      </c>
      <c r="J2041" s="31" t="s">
        <v>10100</v>
      </c>
      <c r="K2041" s="2">
        <v>0</v>
      </c>
      <c r="L2041" s="2">
        <v>0</v>
      </c>
      <c r="M2041" s="31">
        <v>12</v>
      </c>
      <c r="N2041" s="2">
        <v>1.56</v>
      </c>
      <c r="O2041" s="2">
        <v>0</v>
      </c>
      <c r="P2041" s="2">
        <v>0</v>
      </c>
      <c r="Q2041" s="31">
        <v>13.56</v>
      </c>
      <c r="S2041" s="2" t="s">
        <v>1</v>
      </c>
      <c r="T2041" t="str">
        <f>IF(Tabla2[[#This Row],[SERIE ]]="22SD004C","BODEGA",IF(Tabla2[[#This Row],[SERIE ]]="21DS000T","CASA MATRIZ","SUCURSAL"))</f>
        <v>SUCURSAL</v>
      </c>
    </row>
    <row r="2042" spans="1:20" ht="15.75" hidden="1" thickBot="1" x14ac:dyDescent="0.3">
      <c r="A2042" s="33" t="s">
        <v>8269</v>
      </c>
      <c r="B2042" s="38" t="s">
        <v>10194</v>
      </c>
      <c r="C2042" s="2" t="s">
        <v>1</v>
      </c>
      <c r="D2042" s="2" t="s">
        <v>0</v>
      </c>
      <c r="E2042" s="2" t="s">
        <v>9791</v>
      </c>
      <c r="F2042" s="2" t="s">
        <v>9792</v>
      </c>
      <c r="G2042" s="32">
        <v>2663</v>
      </c>
      <c r="H2042" s="36">
        <v>2663</v>
      </c>
      <c r="I2042" s="37" t="s">
        <v>9961</v>
      </c>
      <c r="J2042" s="31" t="s">
        <v>9962</v>
      </c>
      <c r="K2042" s="2">
        <v>0</v>
      </c>
      <c r="L2042" s="2">
        <v>0</v>
      </c>
      <c r="M2042" s="31">
        <v>10.16</v>
      </c>
      <c r="N2042" s="2">
        <v>1.3208</v>
      </c>
      <c r="O2042" s="2">
        <v>0</v>
      </c>
      <c r="P2042" s="2">
        <v>0</v>
      </c>
      <c r="Q2042" s="31">
        <v>11.4808</v>
      </c>
      <c r="S2042" s="2" t="s">
        <v>1</v>
      </c>
      <c r="T2042" t="str">
        <f>IF(Tabla2[[#This Row],[SERIE ]]="22SD004C","BODEGA",IF(Tabla2[[#This Row],[SERIE ]]="21DS000T","CASA MATRIZ","SUCURSAL"))</f>
        <v>SUCURSAL</v>
      </c>
    </row>
    <row r="2043" spans="1:20" ht="15.75" hidden="1" thickBot="1" x14ac:dyDescent="0.3">
      <c r="A2043" s="33" t="s">
        <v>8269</v>
      </c>
      <c r="B2043" s="38" t="s">
        <v>10193</v>
      </c>
      <c r="C2043" s="2" t="s">
        <v>1</v>
      </c>
      <c r="D2043" s="2" t="s">
        <v>0</v>
      </c>
      <c r="E2043" s="2" t="s">
        <v>9791</v>
      </c>
      <c r="F2043" s="2" t="s">
        <v>9792</v>
      </c>
      <c r="G2043" s="32">
        <v>2662</v>
      </c>
      <c r="H2043" s="36">
        <v>2662</v>
      </c>
      <c r="I2043" s="37" t="s">
        <v>9891</v>
      </c>
      <c r="J2043" s="31" t="s">
        <v>9892</v>
      </c>
      <c r="K2043" s="2">
        <v>0</v>
      </c>
      <c r="L2043" s="2">
        <v>0</v>
      </c>
      <c r="M2043" s="31">
        <v>27.65</v>
      </c>
      <c r="N2043" s="2">
        <v>3.5945</v>
      </c>
      <c r="O2043" s="2">
        <v>0</v>
      </c>
      <c r="P2043" s="2">
        <v>0</v>
      </c>
      <c r="Q2043" s="31">
        <v>31.244499999999999</v>
      </c>
      <c r="S2043" s="2" t="s">
        <v>1</v>
      </c>
      <c r="T2043" t="str">
        <f>IF(Tabla2[[#This Row],[SERIE ]]="22SD004C","BODEGA",IF(Tabla2[[#This Row],[SERIE ]]="21DS000T","CASA MATRIZ","SUCURSAL"))</f>
        <v>SUCURSAL</v>
      </c>
    </row>
    <row r="2044" spans="1:20" ht="15.75" hidden="1" thickBot="1" x14ac:dyDescent="0.3">
      <c r="A2044" s="33" t="s">
        <v>8269</v>
      </c>
      <c r="B2044" s="38" t="s">
        <v>10193</v>
      </c>
      <c r="C2044" s="2" t="s">
        <v>1</v>
      </c>
      <c r="D2044" s="2" t="s">
        <v>0</v>
      </c>
      <c r="E2044" s="2" t="s">
        <v>9791</v>
      </c>
      <c r="F2044" s="2" t="s">
        <v>9792</v>
      </c>
      <c r="G2044" s="32">
        <v>2661</v>
      </c>
      <c r="H2044" s="36">
        <v>2661</v>
      </c>
      <c r="I2044" s="37" t="s">
        <v>10099</v>
      </c>
      <c r="J2044" s="31" t="s">
        <v>10100</v>
      </c>
      <c r="K2044" s="2">
        <v>0</v>
      </c>
      <c r="L2044" s="2">
        <v>0</v>
      </c>
      <c r="M2044" s="31">
        <v>30</v>
      </c>
      <c r="N2044" s="2">
        <v>3.9000000000000004</v>
      </c>
      <c r="O2044" s="2">
        <v>0</v>
      </c>
      <c r="P2044" s="2">
        <v>0</v>
      </c>
      <c r="Q2044" s="31">
        <v>33.9</v>
      </c>
      <c r="S2044" s="2" t="s">
        <v>1</v>
      </c>
      <c r="T2044" t="str">
        <f>IF(Tabla2[[#This Row],[SERIE ]]="22SD004C","BODEGA",IF(Tabla2[[#This Row],[SERIE ]]="21DS000T","CASA MATRIZ","SUCURSAL"))</f>
        <v>SUCURSAL</v>
      </c>
    </row>
    <row r="2045" spans="1:20" ht="15.75" hidden="1" thickBot="1" x14ac:dyDescent="0.3">
      <c r="A2045" s="33" t="s">
        <v>8269</v>
      </c>
      <c r="B2045" s="38" t="s">
        <v>10193</v>
      </c>
      <c r="C2045" s="2" t="s">
        <v>1</v>
      </c>
      <c r="D2045" s="2" t="s">
        <v>0</v>
      </c>
      <c r="E2045" s="2" t="s">
        <v>9791</v>
      </c>
      <c r="F2045" s="2" t="s">
        <v>9792</v>
      </c>
      <c r="G2045" s="32">
        <v>2660</v>
      </c>
      <c r="H2045" s="36">
        <v>2660</v>
      </c>
      <c r="I2045" s="37" t="s">
        <v>9809</v>
      </c>
      <c r="J2045" s="31" t="s">
        <v>9810</v>
      </c>
      <c r="K2045" s="2">
        <v>0</v>
      </c>
      <c r="L2045" s="2">
        <v>0</v>
      </c>
      <c r="M2045" s="31">
        <v>45</v>
      </c>
      <c r="N2045" s="2">
        <v>5.8500000000000005</v>
      </c>
      <c r="O2045" s="2">
        <v>0</v>
      </c>
      <c r="P2045" s="2">
        <v>0</v>
      </c>
      <c r="Q2045" s="31">
        <v>50.85</v>
      </c>
      <c r="S2045" s="2" t="s">
        <v>1</v>
      </c>
      <c r="T2045" t="str">
        <f>IF(Tabla2[[#This Row],[SERIE ]]="22SD004C","BODEGA",IF(Tabla2[[#This Row],[SERIE ]]="21DS000T","CASA MATRIZ","SUCURSAL"))</f>
        <v>SUCURSAL</v>
      </c>
    </row>
    <row r="2046" spans="1:20" ht="15.75" hidden="1" thickBot="1" x14ac:dyDescent="0.3">
      <c r="A2046" s="33" t="s">
        <v>8269</v>
      </c>
      <c r="B2046" s="38" t="s">
        <v>10193</v>
      </c>
      <c r="C2046" s="2" t="s">
        <v>1</v>
      </c>
      <c r="D2046" s="2" t="s">
        <v>0</v>
      </c>
      <c r="E2046" s="2" t="s">
        <v>9791</v>
      </c>
      <c r="F2046" s="2" t="s">
        <v>9792</v>
      </c>
      <c r="G2046" s="32">
        <v>2659</v>
      </c>
      <c r="H2046" s="36">
        <v>2659</v>
      </c>
      <c r="I2046" s="37"/>
      <c r="J2046" s="31" t="s">
        <v>10228</v>
      </c>
      <c r="K2046" s="2">
        <v>0</v>
      </c>
      <c r="L2046" s="2">
        <v>0</v>
      </c>
      <c r="M2046" s="31">
        <v>53.1</v>
      </c>
      <c r="N2046" s="2">
        <v>6.9030000000000005</v>
      </c>
      <c r="O2046" s="2">
        <v>0</v>
      </c>
      <c r="P2046" s="2">
        <v>0</v>
      </c>
      <c r="Q2046" s="31">
        <v>60.003</v>
      </c>
      <c r="R2046" s="2" t="s">
        <v>10217</v>
      </c>
      <c r="S2046" s="2" t="s">
        <v>1</v>
      </c>
      <c r="T2046" t="str">
        <f>IF(Tabla2[[#This Row],[SERIE ]]="22SD004C","BODEGA",IF(Tabla2[[#This Row],[SERIE ]]="21DS000T","CASA MATRIZ","SUCURSAL"))</f>
        <v>SUCURSAL</v>
      </c>
    </row>
    <row r="2047" spans="1:20" ht="15.75" hidden="1" thickBot="1" x14ac:dyDescent="0.3">
      <c r="A2047" s="33" t="s">
        <v>8269</v>
      </c>
      <c r="B2047" s="38" t="s">
        <v>10193</v>
      </c>
      <c r="C2047" s="2" t="s">
        <v>1</v>
      </c>
      <c r="D2047" s="2" t="s">
        <v>0</v>
      </c>
      <c r="E2047" s="2" t="s">
        <v>9791</v>
      </c>
      <c r="F2047" s="2" t="s">
        <v>9792</v>
      </c>
      <c r="G2047" s="32">
        <v>2658</v>
      </c>
      <c r="H2047" s="36">
        <v>2658</v>
      </c>
      <c r="I2047" s="37" t="s">
        <v>3535</v>
      </c>
      <c r="J2047" s="31" t="s">
        <v>3536</v>
      </c>
      <c r="K2047" s="2">
        <v>0</v>
      </c>
      <c r="L2047" s="2">
        <v>0</v>
      </c>
      <c r="M2047" s="31">
        <v>8.85</v>
      </c>
      <c r="N2047" s="2">
        <v>1.1505000000000001</v>
      </c>
      <c r="O2047" s="2">
        <v>0</v>
      </c>
      <c r="P2047" s="2">
        <v>0</v>
      </c>
      <c r="Q2047" s="31">
        <v>10.000499999999999</v>
      </c>
      <c r="S2047" s="2" t="s">
        <v>1</v>
      </c>
      <c r="T2047" t="str">
        <f>IF(Tabla2[[#This Row],[SERIE ]]="22SD004C","BODEGA",IF(Tabla2[[#This Row],[SERIE ]]="21DS000T","CASA MATRIZ","SUCURSAL"))</f>
        <v>SUCURSAL</v>
      </c>
    </row>
    <row r="2048" spans="1:20" ht="15.75" hidden="1" thickBot="1" x14ac:dyDescent="0.3">
      <c r="A2048" s="33" t="s">
        <v>8269</v>
      </c>
      <c r="B2048" s="38" t="s">
        <v>10193</v>
      </c>
      <c r="C2048" s="2" t="s">
        <v>1</v>
      </c>
      <c r="D2048" s="2" t="s">
        <v>0</v>
      </c>
      <c r="E2048" s="2" t="s">
        <v>9791</v>
      </c>
      <c r="F2048" s="2" t="s">
        <v>9792</v>
      </c>
      <c r="G2048" s="32">
        <v>2657</v>
      </c>
      <c r="H2048" s="36">
        <v>2657</v>
      </c>
      <c r="I2048" s="37" t="s">
        <v>9868</v>
      </c>
      <c r="J2048" s="31" t="s">
        <v>9826</v>
      </c>
      <c r="K2048" s="2">
        <v>0</v>
      </c>
      <c r="L2048" s="2">
        <v>0</v>
      </c>
      <c r="M2048" s="31">
        <v>60</v>
      </c>
      <c r="N2048" s="2">
        <v>7.8000000000000007</v>
      </c>
      <c r="O2048" s="2">
        <v>0</v>
      </c>
      <c r="P2048" s="2">
        <v>0</v>
      </c>
      <c r="Q2048" s="31">
        <v>67.8</v>
      </c>
      <c r="S2048" s="2" t="s">
        <v>1</v>
      </c>
      <c r="T2048" t="str">
        <f>IF(Tabla2[[#This Row],[SERIE ]]="22SD004C","BODEGA",IF(Tabla2[[#This Row],[SERIE ]]="21DS000T","CASA MATRIZ","SUCURSAL"))</f>
        <v>SUCURSAL</v>
      </c>
    </row>
    <row r="2049" spans="1:20" ht="15.75" hidden="1" thickBot="1" x14ac:dyDescent="0.3">
      <c r="A2049" s="33" t="s">
        <v>8269</v>
      </c>
      <c r="B2049" s="38" t="s">
        <v>10193</v>
      </c>
      <c r="C2049" s="2" t="s">
        <v>1</v>
      </c>
      <c r="D2049" s="2" t="s">
        <v>0</v>
      </c>
      <c r="E2049" s="2" t="s">
        <v>9791</v>
      </c>
      <c r="F2049" s="2" t="s">
        <v>9792</v>
      </c>
      <c r="G2049" s="32">
        <v>2656</v>
      </c>
      <c r="H2049" s="36">
        <v>2656</v>
      </c>
      <c r="I2049" s="37" t="s">
        <v>9868</v>
      </c>
      <c r="J2049" s="31" t="s">
        <v>9826</v>
      </c>
      <c r="K2049" s="2">
        <v>0</v>
      </c>
      <c r="L2049" s="2">
        <v>0</v>
      </c>
      <c r="M2049" s="31">
        <v>71.849999999999994</v>
      </c>
      <c r="N2049" s="2">
        <v>9.3404999999999987</v>
      </c>
      <c r="O2049" s="2">
        <v>0</v>
      </c>
      <c r="P2049" s="2">
        <v>0</v>
      </c>
      <c r="Q2049" s="31">
        <v>81.190499999999986</v>
      </c>
      <c r="S2049" s="2" t="s">
        <v>1</v>
      </c>
      <c r="T2049" t="str">
        <f>IF(Tabla2[[#This Row],[SERIE ]]="22SD004C","BODEGA",IF(Tabla2[[#This Row],[SERIE ]]="21DS000T","CASA MATRIZ","SUCURSAL"))</f>
        <v>SUCURSAL</v>
      </c>
    </row>
    <row r="2050" spans="1:20" ht="15.75" hidden="1" thickBot="1" x14ac:dyDescent="0.3">
      <c r="A2050" s="33" t="s">
        <v>8269</v>
      </c>
      <c r="B2050" s="38" t="s">
        <v>10193</v>
      </c>
      <c r="C2050" s="2" t="s">
        <v>1</v>
      </c>
      <c r="D2050" s="2" t="s">
        <v>0</v>
      </c>
      <c r="E2050" s="2" t="s">
        <v>9791</v>
      </c>
      <c r="F2050" s="2" t="s">
        <v>9792</v>
      </c>
      <c r="G2050" s="32">
        <v>2655</v>
      </c>
      <c r="H2050" s="36">
        <v>2655</v>
      </c>
      <c r="I2050" s="37" t="s">
        <v>9866</v>
      </c>
      <c r="J2050" s="31" t="s">
        <v>9867</v>
      </c>
      <c r="K2050" s="2">
        <v>0</v>
      </c>
      <c r="L2050" s="2">
        <v>0</v>
      </c>
      <c r="M2050" s="31">
        <v>4.2</v>
      </c>
      <c r="N2050" s="2">
        <v>0.54600000000000004</v>
      </c>
      <c r="O2050" s="2">
        <v>0</v>
      </c>
      <c r="P2050" s="2">
        <v>0</v>
      </c>
      <c r="Q2050" s="31">
        <v>4.7460000000000004</v>
      </c>
      <c r="S2050" s="2" t="s">
        <v>1</v>
      </c>
      <c r="T2050" t="str">
        <f>IF(Tabla2[[#This Row],[SERIE ]]="22SD004C","BODEGA",IF(Tabla2[[#This Row],[SERIE ]]="21DS000T","CASA MATRIZ","SUCURSAL"))</f>
        <v>SUCURSAL</v>
      </c>
    </row>
    <row r="2051" spans="1:20" ht="15.75" hidden="1" thickBot="1" x14ac:dyDescent="0.3">
      <c r="A2051" s="33" t="s">
        <v>8269</v>
      </c>
      <c r="B2051" s="38" t="s">
        <v>10193</v>
      </c>
      <c r="C2051" s="2" t="s">
        <v>1</v>
      </c>
      <c r="D2051" s="2" t="s">
        <v>0</v>
      </c>
      <c r="E2051" s="2" t="s">
        <v>9791</v>
      </c>
      <c r="F2051" s="2" t="s">
        <v>9792</v>
      </c>
      <c r="G2051" s="32">
        <v>2654</v>
      </c>
      <c r="H2051" s="36">
        <v>2654</v>
      </c>
      <c r="I2051" s="37" t="s">
        <v>9866</v>
      </c>
      <c r="J2051" s="31" t="s">
        <v>9867</v>
      </c>
      <c r="K2051" s="2">
        <v>0</v>
      </c>
      <c r="L2051" s="2">
        <v>0</v>
      </c>
      <c r="M2051" s="31">
        <v>35.4</v>
      </c>
      <c r="N2051" s="2">
        <v>4.6020000000000003</v>
      </c>
      <c r="O2051" s="2">
        <v>0</v>
      </c>
      <c r="P2051" s="2">
        <v>0</v>
      </c>
      <c r="Q2051" s="31">
        <v>40.001999999999995</v>
      </c>
      <c r="S2051" s="2" t="s">
        <v>1</v>
      </c>
      <c r="T2051" t="str">
        <f>IF(Tabla2[[#This Row],[SERIE ]]="22SD004C","BODEGA",IF(Tabla2[[#This Row],[SERIE ]]="21DS000T","CASA MATRIZ","SUCURSAL"))</f>
        <v>SUCURSAL</v>
      </c>
    </row>
    <row r="2052" spans="1:20" ht="15.75" hidden="1" thickBot="1" x14ac:dyDescent="0.3">
      <c r="A2052" s="33" t="s">
        <v>8269</v>
      </c>
      <c r="B2052" s="38" t="s">
        <v>10193</v>
      </c>
      <c r="C2052" s="2" t="s">
        <v>1</v>
      </c>
      <c r="D2052" s="2" t="s">
        <v>0</v>
      </c>
      <c r="E2052" s="2" t="s">
        <v>9791</v>
      </c>
      <c r="F2052" s="2" t="s">
        <v>9792</v>
      </c>
      <c r="G2052" s="32">
        <v>2653</v>
      </c>
      <c r="H2052" s="36">
        <v>2653</v>
      </c>
      <c r="I2052" s="37" t="s">
        <v>9822</v>
      </c>
      <c r="J2052" s="31" t="s">
        <v>9823</v>
      </c>
      <c r="K2052" s="2">
        <v>0</v>
      </c>
      <c r="L2052" s="2">
        <v>0</v>
      </c>
      <c r="M2052" s="31">
        <v>280</v>
      </c>
      <c r="N2052" s="2">
        <v>36.4</v>
      </c>
      <c r="O2052" s="2">
        <v>0</v>
      </c>
      <c r="P2052" s="2">
        <v>0</v>
      </c>
      <c r="Q2052" s="31">
        <v>316.39999999999998</v>
      </c>
      <c r="S2052" s="2" t="s">
        <v>1</v>
      </c>
      <c r="T2052" t="str">
        <f>IF(Tabla2[[#This Row],[SERIE ]]="22SD004C","BODEGA",IF(Tabla2[[#This Row],[SERIE ]]="21DS000T","CASA MATRIZ","SUCURSAL"))</f>
        <v>SUCURSAL</v>
      </c>
    </row>
    <row r="2053" spans="1:20" ht="15.75" hidden="1" thickBot="1" x14ac:dyDescent="0.3">
      <c r="A2053" s="33" t="s">
        <v>8269</v>
      </c>
      <c r="B2053" s="38" t="s">
        <v>10193</v>
      </c>
      <c r="C2053" s="2" t="s">
        <v>1</v>
      </c>
      <c r="D2053" s="2" t="s">
        <v>0</v>
      </c>
      <c r="E2053" s="2" t="s">
        <v>9791</v>
      </c>
      <c r="F2053" s="2" t="s">
        <v>9792</v>
      </c>
      <c r="G2053" s="32">
        <v>2652</v>
      </c>
      <c r="H2053" s="36">
        <v>2652</v>
      </c>
      <c r="I2053" s="37" t="s">
        <v>9822</v>
      </c>
      <c r="J2053" s="31" t="s">
        <v>9823</v>
      </c>
      <c r="K2053" s="2">
        <v>0</v>
      </c>
      <c r="L2053" s="2">
        <v>0</v>
      </c>
      <c r="M2053" s="31">
        <v>57.04</v>
      </c>
      <c r="N2053" s="2">
        <v>7.4152000000000005</v>
      </c>
      <c r="O2053" s="2">
        <v>0</v>
      </c>
      <c r="P2053" s="2">
        <v>0</v>
      </c>
      <c r="Q2053" s="31">
        <v>64.455200000000005</v>
      </c>
      <c r="S2053" s="2" t="s">
        <v>1</v>
      </c>
      <c r="T2053" t="str">
        <f>IF(Tabla2[[#This Row],[SERIE ]]="22SD004C","BODEGA",IF(Tabla2[[#This Row],[SERIE ]]="21DS000T","CASA MATRIZ","SUCURSAL"))</f>
        <v>SUCURSAL</v>
      </c>
    </row>
    <row r="2054" spans="1:20" ht="15.75" hidden="1" thickBot="1" x14ac:dyDescent="0.3">
      <c r="A2054" s="33" t="s">
        <v>8269</v>
      </c>
      <c r="B2054" s="38" t="s">
        <v>10192</v>
      </c>
      <c r="C2054" s="2" t="s">
        <v>1</v>
      </c>
      <c r="D2054" s="2" t="s">
        <v>0</v>
      </c>
      <c r="E2054" s="2" t="s">
        <v>9791</v>
      </c>
      <c r="F2054" s="2" t="s">
        <v>9792</v>
      </c>
      <c r="G2054" s="32">
        <v>2651</v>
      </c>
      <c r="H2054" s="36">
        <v>2651</v>
      </c>
      <c r="I2054" s="37" t="s">
        <v>9822</v>
      </c>
      <c r="J2054" s="31" t="s">
        <v>9823</v>
      </c>
      <c r="K2054" s="2">
        <v>0</v>
      </c>
      <c r="L2054" s="2">
        <v>0</v>
      </c>
      <c r="M2054" s="31">
        <v>309.73</v>
      </c>
      <c r="N2054" s="2">
        <v>40.264900000000004</v>
      </c>
      <c r="O2054" s="2">
        <v>0</v>
      </c>
      <c r="P2054" s="2">
        <v>0</v>
      </c>
      <c r="Q2054" s="31">
        <v>349.99490000000003</v>
      </c>
      <c r="S2054" s="2" t="s">
        <v>1</v>
      </c>
      <c r="T2054" t="str">
        <f>IF(Tabla2[[#This Row],[SERIE ]]="22SD004C","BODEGA",IF(Tabla2[[#This Row],[SERIE ]]="21DS000T","CASA MATRIZ","SUCURSAL"))</f>
        <v>SUCURSAL</v>
      </c>
    </row>
    <row r="2055" spans="1:20" ht="15.75" hidden="1" thickBot="1" x14ac:dyDescent="0.3">
      <c r="A2055" s="33" t="s">
        <v>8269</v>
      </c>
      <c r="B2055" s="38" t="s">
        <v>10192</v>
      </c>
      <c r="C2055" s="2" t="s">
        <v>1</v>
      </c>
      <c r="D2055" s="2" t="s">
        <v>0</v>
      </c>
      <c r="E2055" s="2" t="s">
        <v>9791</v>
      </c>
      <c r="F2055" s="2" t="s">
        <v>9792</v>
      </c>
      <c r="G2055" s="32">
        <v>2650</v>
      </c>
      <c r="H2055" s="36">
        <v>2650</v>
      </c>
      <c r="I2055" s="37" t="s">
        <v>10231</v>
      </c>
      <c r="J2055" s="31" t="s">
        <v>10232</v>
      </c>
      <c r="K2055" s="2">
        <v>0</v>
      </c>
      <c r="L2055" s="2">
        <v>0</v>
      </c>
      <c r="M2055" s="31">
        <v>172.35</v>
      </c>
      <c r="N2055" s="2">
        <v>22.4055</v>
      </c>
      <c r="O2055" s="2">
        <v>0</v>
      </c>
      <c r="P2055" s="2">
        <v>0</v>
      </c>
      <c r="Q2055" s="31">
        <v>194.75549999999998</v>
      </c>
      <c r="S2055" s="2" t="s">
        <v>1</v>
      </c>
      <c r="T2055" t="str">
        <f>IF(Tabla2[[#This Row],[SERIE ]]="22SD004C","BODEGA",IF(Tabla2[[#This Row],[SERIE ]]="21DS000T","CASA MATRIZ","SUCURSAL"))</f>
        <v>SUCURSAL</v>
      </c>
    </row>
    <row r="2056" spans="1:20" ht="15.75" hidden="1" thickBot="1" x14ac:dyDescent="0.3">
      <c r="A2056" s="33" t="s">
        <v>8269</v>
      </c>
      <c r="B2056" s="38" t="s">
        <v>10192</v>
      </c>
      <c r="C2056" s="2" t="s">
        <v>1</v>
      </c>
      <c r="D2056" s="2" t="s">
        <v>0</v>
      </c>
      <c r="E2056" s="2" t="s">
        <v>9791</v>
      </c>
      <c r="F2056" s="2" t="s">
        <v>9792</v>
      </c>
      <c r="G2056" s="32">
        <v>2649</v>
      </c>
      <c r="H2056" s="36">
        <v>2649</v>
      </c>
      <c r="I2056" s="37" t="s">
        <v>9814</v>
      </c>
      <c r="J2056" s="31" t="s">
        <v>9815</v>
      </c>
      <c r="K2056" s="2">
        <v>0</v>
      </c>
      <c r="L2056" s="2">
        <v>0</v>
      </c>
      <c r="M2056" s="31">
        <v>12</v>
      </c>
      <c r="N2056" s="2">
        <v>1.56</v>
      </c>
      <c r="O2056" s="2">
        <v>0</v>
      </c>
      <c r="P2056" s="2">
        <v>0</v>
      </c>
      <c r="Q2056" s="31">
        <v>13.56</v>
      </c>
      <c r="S2056" s="2" t="s">
        <v>1</v>
      </c>
      <c r="T2056" t="str">
        <f>IF(Tabla2[[#This Row],[SERIE ]]="22SD004C","BODEGA",IF(Tabla2[[#This Row],[SERIE ]]="21DS000T","CASA MATRIZ","SUCURSAL"))</f>
        <v>SUCURSAL</v>
      </c>
    </row>
    <row r="2057" spans="1:20" ht="15.75" hidden="1" thickBot="1" x14ac:dyDescent="0.3">
      <c r="A2057" s="33" t="s">
        <v>8269</v>
      </c>
      <c r="B2057" s="38" t="s">
        <v>10192</v>
      </c>
      <c r="C2057" s="2" t="s">
        <v>1</v>
      </c>
      <c r="D2057" s="2" t="s">
        <v>0</v>
      </c>
      <c r="E2057" s="2" t="s">
        <v>9791</v>
      </c>
      <c r="F2057" s="2" t="s">
        <v>9792</v>
      </c>
      <c r="G2057" s="32">
        <v>2648</v>
      </c>
      <c r="H2057" s="36">
        <v>2648</v>
      </c>
      <c r="I2057" s="37" t="s">
        <v>10243</v>
      </c>
      <c r="J2057" s="31" t="s">
        <v>10244</v>
      </c>
      <c r="K2057" s="2">
        <v>0</v>
      </c>
      <c r="L2057" s="2">
        <v>0</v>
      </c>
      <c r="M2057" s="31">
        <v>20</v>
      </c>
      <c r="N2057" s="2">
        <v>2.6</v>
      </c>
      <c r="O2057" s="2">
        <v>0</v>
      </c>
      <c r="P2057" s="2">
        <v>0</v>
      </c>
      <c r="Q2057" s="31">
        <v>22.6</v>
      </c>
      <c r="S2057" s="2" t="s">
        <v>1</v>
      </c>
      <c r="T2057" t="str">
        <f>IF(Tabla2[[#This Row],[SERIE ]]="22SD004C","BODEGA",IF(Tabla2[[#This Row],[SERIE ]]="21DS000T","CASA MATRIZ","SUCURSAL"))</f>
        <v>SUCURSAL</v>
      </c>
    </row>
    <row r="2058" spans="1:20" ht="15.75" hidden="1" thickBot="1" x14ac:dyDescent="0.3">
      <c r="A2058" s="33" t="s">
        <v>8269</v>
      </c>
      <c r="B2058" s="38" t="s">
        <v>10192</v>
      </c>
      <c r="C2058" s="2" t="s">
        <v>1</v>
      </c>
      <c r="D2058" s="2" t="s">
        <v>0</v>
      </c>
      <c r="E2058" s="2" t="s">
        <v>9791</v>
      </c>
      <c r="F2058" s="2" t="s">
        <v>9792</v>
      </c>
      <c r="G2058" s="32">
        <v>2647</v>
      </c>
      <c r="H2058" s="36">
        <v>2647</v>
      </c>
      <c r="I2058" s="37" t="s">
        <v>7279</v>
      </c>
      <c r="J2058" s="31" t="s">
        <v>7280</v>
      </c>
      <c r="K2058" s="2">
        <v>0</v>
      </c>
      <c r="L2058" s="2">
        <v>0</v>
      </c>
      <c r="M2058" s="31">
        <v>60</v>
      </c>
      <c r="N2058" s="2">
        <v>7.8000000000000007</v>
      </c>
      <c r="O2058" s="2">
        <v>0</v>
      </c>
      <c r="P2058" s="2">
        <v>0</v>
      </c>
      <c r="Q2058" s="31">
        <v>67.8</v>
      </c>
      <c r="S2058" s="2" t="s">
        <v>1</v>
      </c>
      <c r="T2058" t="str">
        <f>IF(Tabla2[[#This Row],[SERIE ]]="22SD004C","BODEGA",IF(Tabla2[[#This Row],[SERIE ]]="21DS000T","CASA MATRIZ","SUCURSAL"))</f>
        <v>SUCURSAL</v>
      </c>
    </row>
    <row r="2059" spans="1:20" ht="15.75" hidden="1" thickBot="1" x14ac:dyDescent="0.3">
      <c r="A2059" s="33" t="s">
        <v>8269</v>
      </c>
      <c r="B2059" s="38" t="s">
        <v>10192</v>
      </c>
      <c r="C2059" s="2" t="s">
        <v>1</v>
      </c>
      <c r="D2059" s="2" t="s">
        <v>0</v>
      </c>
      <c r="E2059" s="2" t="s">
        <v>9791</v>
      </c>
      <c r="F2059" s="2" t="s">
        <v>9792</v>
      </c>
      <c r="G2059" s="32">
        <v>2646</v>
      </c>
      <c r="H2059" s="36">
        <v>2646</v>
      </c>
      <c r="I2059" s="37" t="s">
        <v>9868</v>
      </c>
      <c r="J2059" s="31" t="s">
        <v>9826</v>
      </c>
      <c r="K2059" s="2">
        <v>0</v>
      </c>
      <c r="L2059" s="2">
        <v>0</v>
      </c>
      <c r="M2059" s="31">
        <v>49.34</v>
      </c>
      <c r="N2059" s="2">
        <v>6.414200000000001</v>
      </c>
      <c r="O2059" s="2">
        <v>0</v>
      </c>
      <c r="P2059" s="2">
        <v>0</v>
      </c>
      <c r="Q2059" s="31">
        <v>55.754200000000004</v>
      </c>
      <c r="S2059" s="2" t="s">
        <v>1</v>
      </c>
      <c r="T2059" t="str">
        <f>IF(Tabla2[[#This Row],[SERIE ]]="22SD004C","BODEGA",IF(Tabla2[[#This Row],[SERIE ]]="21DS000T","CASA MATRIZ","SUCURSAL"))</f>
        <v>SUCURSAL</v>
      </c>
    </row>
    <row r="2060" spans="1:20" ht="15.75" hidden="1" thickBot="1" x14ac:dyDescent="0.3">
      <c r="A2060" s="33" t="s">
        <v>8269</v>
      </c>
      <c r="B2060" s="38" t="s">
        <v>10192</v>
      </c>
      <c r="C2060" s="2" t="s">
        <v>1</v>
      </c>
      <c r="D2060" s="2" t="s">
        <v>0</v>
      </c>
      <c r="E2060" s="2" t="s">
        <v>9791</v>
      </c>
      <c r="F2060" s="2" t="s">
        <v>9792</v>
      </c>
      <c r="G2060" s="32">
        <v>2645</v>
      </c>
      <c r="H2060" s="36">
        <v>2645</v>
      </c>
      <c r="I2060" s="37" t="s">
        <v>6596</v>
      </c>
      <c r="J2060" s="31" t="s">
        <v>6597</v>
      </c>
      <c r="K2060" s="2">
        <v>0</v>
      </c>
      <c r="L2060" s="2">
        <v>0</v>
      </c>
      <c r="M2060" s="31">
        <v>1576</v>
      </c>
      <c r="N2060" s="2">
        <v>204.88</v>
      </c>
      <c r="O2060" s="2">
        <v>0</v>
      </c>
      <c r="P2060" s="2">
        <v>0</v>
      </c>
      <c r="Q2060" s="31">
        <v>1780.88</v>
      </c>
      <c r="S2060" s="2" t="s">
        <v>1</v>
      </c>
      <c r="T2060" t="str">
        <f>IF(Tabla2[[#This Row],[SERIE ]]="22SD004C","BODEGA",IF(Tabla2[[#This Row],[SERIE ]]="21DS000T","CASA MATRIZ","SUCURSAL"))</f>
        <v>SUCURSAL</v>
      </c>
    </row>
    <row r="2061" spans="1:20" ht="15.75" hidden="1" thickBot="1" x14ac:dyDescent="0.3">
      <c r="A2061" s="33" t="s">
        <v>8269</v>
      </c>
      <c r="B2061" s="38" t="s">
        <v>10192</v>
      </c>
      <c r="C2061" s="2" t="s">
        <v>1</v>
      </c>
      <c r="D2061" s="2" t="s">
        <v>0</v>
      </c>
      <c r="E2061" s="2" t="s">
        <v>9791</v>
      </c>
      <c r="F2061" s="2" t="s">
        <v>9792</v>
      </c>
      <c r="G2061" s="32">
        <v>2644</v>
      </c>
      <c r="H2061" s="36">
        <v>2644</v>
      </c>
      <c r="I2061" s="37" t="s">
        <v>10121</v>
      </c>
      <c r="J2061" s="31" t="s">
        <v>10122</v>
      </c>
      <c r="K2061" s="2">
        <v>0</v>
      </c>
      <c r="L2061" s="2">
        <v>0</v>
      </c>
      <c r="M2061" s="31">
        <v>56.48</v>
      </c>
      <c r="N2061" s="2">
        <v>7.3423999999999996</v>
      </c>
      <c r="O2061" s="2">
        <v>0</v>
      </c>
      <c r="P2061" s="2">
        <v>0</v>
      </c>
      <c r="Q2061" s="31">
        <v>63.822399999999995</v>
      </c>
      <c r="S2061" s="2" t="s">
        <v>1</v>
      </c>
      <c r="T2061" t="str">
        <f>IF(Tabla2[[#This Row],[SERIE ]]="22SD004C","BODEGA",IF(Tabla2[[#This Row],[SERIE ]]="21DS000T","CASA MATRIZ","SUCURSAL"))</f>
        <v>SUCURSAL</v>
      </c>
    </row>
    <row r="2062" spans="1:20" ht="15.75" hidden="1" thickBot="1" x14ac:dyDescent="0.3">
      <c r="A2062" s="33" t="s">
        <v>8269</v>
      </c>
      <c r="B2062" s="38" t="s">
        <v>10192</v>
      </c>
      <c r="C2062" s="2" t="s">
        <v>1</v>
      </c>
      <c r="D2062" s="2" t="s">
        <v>0</v>
      </c>
      <c r="E2062" s="2" t="s">
        <v>9791</v>
      </c>
      <c r="F2062" s="2" t="s">
        <v>9792</v>
      </c>
      <c r="G2062" s="32">
        <v>2643</v>
      </c>
      <c r="H2062" s="36">
        <v>2643</v>
      </c>
      <c r="I2062" s="37" t="s">
        <v>46</v>
      </c>
      <c r="J2062" s="31" t="s">
        <v>6010</v>
      </c>
      <c r="K2062" s="2">
        <v>0</v>
      </c>
      <c r="L2062" s="2">
        <v>0</v>
      </c>
      <c r="M2062" s="31">
        <v>110.01</v>
      </c>
      <c r="N2062" s="2">
        <v>14.301300000000001</v>
      </c>
      <c r="O2062" s="2">
        <v>0</v>
      </c>
      <c r="P2062" s="2">
        <v>0</v>
      </c>
      <c r="Q2062" s="31">
        <v>124.3113</v>
      </c>
      <c r="S2062" s="2" t="s">
        <v>1</v>
      </c>
      <c r="T2062" t="str">
        <f>IF(Tabla2[[#This Row],[SERIE ]]="22SD004C","BODEGA",IF(Tabla2[[#This Row],[SERIE ]]="21DS000T","CASA MATRIZ","SUCURSAL"))</f>
        <v>SUCURSAL</v>
      </c>
    </row>
    <row r="2063" spans="1:20" ht="15.75" hidden="1" thickBot="1" x14ac:dyDescent="0.3">
      <c r="A2063" s="33" t="s">
        <v>8269</v>
      </c>
      <c r="B2063" s="38" t="s">
        <v>10192</v>
      </c>
      <c r="C2063" s="2" t="s">
        <v>1</v>
      </c>
      <c r="D2063" s="2" t="s">
        <v>0</v>
      </c>
      <c r="E2063" s="2" t="s">
        <v>9791</v>
      </c>
      <c r="F2063" s="2" t="s">
        <v>9792</v>
      </c>
      <c r="G2063" s="32">
        <v>2642</v>
      </c>
      <c r="H2063" s="36">
        <v>2642</v>
      </c>
      <c r="I2063" s="37" t="s">
        <v>46</v>
      </c>
      <c r="J2063" s="31" t="s">
        <v>6010</v>
      </c>
      <c r="K2063" s="2">
        <v>0</v>
      </c>
      <c r="L2063" s="2">
        <v>0</v>
      </c>
      <c r="M2063" s="31">
        <v>130</v>
      </c>
      <c r="N2063" s="2">
        <v>16.900000000000002</v>
      </c>
      <c r="O2063" s="2">
        <v>0</v>
      </c>
      <c r="P2063" s="2">
        <v>0</v>
      </c>
      <c r="Q2063" s="31">
        <v>146.9</v>
      </c>
      <c r="S2063" s="2" t="s">
        <v>1</v>
      </c>
      <c r="T2063" t="str">
        <f>IF(Tabla2[[#This Row],[SERIE ]]="22SD004C","BODEGA",IF(Tabla2[[#This Row],[SERIE ]]="21DS000T","CASA MATRIZ","SUCURSAL"))</f>
        <v>SUCURSAL</v>
      </c>
    </row>
    <row r="2064" spans="1:20" ht="15.75" hidden="1" thickBot="1" x14ac:dyDescent="0.3">
      <c r="A2064" s="33" t="s">
        <v>8269</v>
      </c>
      <c r="B2064" s="38" t="s">
        <v>10192</v>
      </c>
      <c r="C2064" s="2" t="s">
        <v>1</v>
      </c>
      <c r="D2064" s="2" t="s">
        <v>0</v>
      </c>
      <c r="E2064" s="2" t="s">
        <v>9791</v>
      </c>
      <c r="F2064" s="2" t="s">
        <v>9792</v>
      </c>
      <c r="G2064" s="32">
        <v>2641</v>
      </c>
      <c r="H2064" s="36">
        <v>2641</v>
      </c>
      <c r="I2064" s="37" t="s">
        <v>9831</v>
      </c>
      <c r="J2064" s="31" t="s">
        <v>9832</v>
      </c>
      <c r="K2064" s="2">
        <v>0</v>
      </c>
      <c r="L2064" s="2">
        <v>0</v>
      </c>
      <c r="M2064" s="31">
        <v>18.82</v>
      </c>
      <c r="N2064" s="2">
        <v>2.4466000000000001</v>
      </c>
      <c r="O2064" s="2">
        <v>0</v>
      </c>
      <c r="P2064" s="2">
        <v>0</v>
      </c>
      <c r="Q2064" s="31">
        <v>21.2666</v>
      </c>
      <c r="S2064" s="2" t="s">
        <v>1</v>
      </c>
      <c r="T2064" t="str">
        <f>IF(Tabla2[[#This Row],[SERIE ]]="22SD004C","BODEGA",IF(Tabla2[[#This Row],[SERIE ]]="21DS000T","CASA MATRIZ","SUCURSAL"))</f>
        <v>SUCURSAL</v>
      </c>
    </row>
    <row r="2065" spans="1:20" ht="15.75" hidden="1" thickBot="1" x14ac:dyDescent="0.3">
      <c r="A2065" s="33" t="s">
        <v>8269</v>
      </c>
      <c r="B2065" s="38" t="s">
        <v>10191</v>
      </c>
      <c r="C2065" s="2" t="s">
        <v>1</v>
      </c>
      <c r="D2065" s="2" t="s">
        <v>0</v>
      </c>
      <c r="E2065" s="2" t="s">
        <v>9791</v>
      </c>
      <c r="F2065" s="2" t="s">
        <v>9792</v>
      </c>
      <c r="G2065" s="32">
        <v>2640</v>
      </c>
      <c r="H2065" s="36">
        <v>2640</v>
      </c>
      <c r="I2065" s="37"/>
      <c r="J2065" s="31" t="s">
        <v>10242</v>
      </c>
      <c r="K2065" s="2">
        <v>0</v>
      </c>
      <c r="L2065" s="2">
        <v>0</v>
      </c>
      <c r="M2065" s="31">
        <v>40.270000000000003</v>
      </c>
      <c r="N2065" s="2">
        <v>5.235100000000001</v>
      </c>
      <c r="O2065" s="2">
        <v>0</v>
      </c>
      <c r="P2065" s="2">
        <v>0</v>
      </c>
      <c r="Q2065" s="31">
        <v>45.505100000000006</v>
      </c>
      <c r="R2065" s="2" t="s">
        <v>10241</v>
      </c>
      <c r="S2065" s="2" t="s">
        <v>1</v>
      </c>
      <c r="T2065" t="str">
        <f>IF(Tabla2[[#This Row],[SERIE ]]="22SD004C","BODEGA",IF(Tabla2[[#This Row],[SERIE ]]="21DS000T","CASA MATRIZ","SUCURSAL"))</f>
        <v>SUCURSAL</v>
      </c>
    </row>
    <row r="2066" spans="1:20" ht="15.75" hidden="1" thickBot="1" x14ac:dyDescent="0.3">
      <c r="A2066" s="33" t="s">
        <v>8269</v>
      </c>
      <c r="B2066" s="38" t="s">
        <v>10191</v>
      </c>
      <c r="C2066" s="2" t="s">
        <v>1</v>
      </c>
      <c r="D2066" s="2" t="s">
        <v>0</v>
      </c>
      <c r="E2066" s="2" t="s">
        <v>9791</v>
      </c>
      <c r="F2066" s="2" t="s">
        <v>9792</v>
      </c>
      <c r="G2066" s="32">
        <v>2639</v>
      </c>
      <c r="H2066" s="36">
        <v>2639</v>
      </c>
      <c r="I2066" s="37" t="s">
        <v>9896</v>
      </c>
      <c r="J2066" s="31" t="s">
        <v>9897</v>
      </c>
      <c r="K2066" s="2">
        <v>0</v>
      </c>
      <c r="L2066" s="2">
        <v>0</v>
      </c>
      <c r="M2066" s="31">
        <v>83.45</v>
      </c>
      <c r="N2066" s="2">
        <v>10.848500000000001</v>
      </c>
      <c r="O2066" s="2">
        <v>0</v>
      </c>
      <c r="P2066" s="2">
        <v>0</v>
      </c>
      <c r="Q2066" s="31">
        <v>94.298500000000004</v>
      </c>
      <c r="S2066" s="2" t="s">
        <v>1</v>
      </c>
      <c r="T2066" t="str">
        <f>IF(Tabla2[[#This Row],[SERIE ]]="22SD004C","BODEGA",IF(Tabla2[[#This Row],[SERIE ]]="21DS000T","CASA MATRIZ","SUCURSAL"))</f>
        <v>SUCURSAL</v>
      </c>
    </row>
    <row r="2067" spans="1:20" ht="15.75" hidden="1" thickBot="1" x14ac:dyDescent="0.3">
      <c r="A2067" s="33" t="s">
        <v>8269</v>
      </c>
      <c r="B2067" s="38" t="s">
        <v>10191</v>
      </c>
      <c r="C2067" s="2" t="s">
        <v>1</v>
      </c>
      <c r="D2067" s="2" t="s">
        <v>0</v>
      </c>
      <c r="E2067" s="2" t="s">
        <v>9791</v>
      </c>
      <c r="F2067" s="2" t="s">
        <v>9792</v>
      </c>
      <c r="G2067" s="32">
        <v>2638</v>
      </c>
      <c r="H2067" s="36">
        <v>2638</v>
      </c>
      <c r="I2067" s="37" t="s">
        <v>9818</v>
      </c>
      <c r="J2067" s="31" t="s">
        <v>9819</v>
      </c>
      <c r="K2067" s="2">
        <v>0</v>
      </c>
      <c r="L2067" s="2">
        <v>0</v>
      </c>
      <c r="M2067" s="31">
        <v>125</v>
      </c>
      <c r="N2067" s="2">
        <v>16.25</v>
      </c>
      <c r="O2067" s="2">
        <v>0</v>
      </c>
      <c r="P2067" s="2">
        <v>0</v>
      </c>
      <c r="Q2067" s="31">
        <v>141.25</v>
      </c>
      <c r="S2067" s="2" t="s">
        <v>1</v>
      </c>
      <c r="T2067" t="str">
        <f>IF(Tabla2[[#This Row],[SERIE ]]="22SD004C","BODEGA",IF(Tabla2[[#This Row],[SERIE ]]="21DS000T","CASA MATRIZ","SUCURSAL"))</f>
        <v>SUCURSAL</v>
      </c>
    </row>
    <row r="2068" spans="1:20" ht="15.75" hidden="1" thickBot="1" x14ac:dyDescent="0.3">
      <c r="A2068" s="33" t="s">
        <v>8269</v>
      </c>
      <c r="B2068" s="38" t="s">
        <v>10191</v>
      </c>
      <c r="C2068" s="2" t="s">
        <v>1</v>
      </c>
      <c r="D2068" s="2" t="s">
        <v>0</v>
      </c>
      <c r="E2068" s="2" t="s">
        <v>9791</v>
      </c>
      <c r="F2068" s="2" t="s">
        <v>9792</v>
      </c>
      <c r="G2068" s="32">
        <v>2637</v>
      </c>
      <c r="H2068" s="36">
        <v>2637</v>
      </c>
      <c r="I2068" s="37" t="s">
        <v>9818</v>
      </c>
      <c r="J2068" s="31" t="s">
        <v>9819</v>
      </c>
      <c r="K2068" s="2">
        <v>0</v>
      </c>
      <c r="L2068" s="2">
        <v>0</v>
      </c>
      <c r="M2068" s="31">
        <v>125</v>
      </c>
      <c r="N2068" s="2">
        <v>16.25</v>
      </c>
      <c r="O2068" s="2">
        <v>0</v>
      </c>
      <c r="P2068" s="2">
        <v>0</v>
      </c>
      <c r="Q2068" s="31">
        <v>141.25</v>
      </c>
      <c r="S2068" s="2" t="s">
        <v>1</v>
      </c>
      <c r="T2068" t="str">
        <f>IF(Tabla2[[#This Row],[SERIE ]]="22SD004C","BODEGA",IF(Tabla2[[#This Row],[SERIE ]]="21DS000T","CASA MATRIZ","SUCURSAL"))</f>
        <v>SUCURSAL</v>
      </c>
    </row>
    <row r="2069" spans="1:20" ht="15.75" hidden="1" thickBot="1" x14ac:dyDescent="0.3">
      <c r="A2069" s="33" t="s">
        <v>8269</v>
      </c>
      <c r="B2069" s="38" t="s">
        <v>10191</v>
      </c>
      <c r="C2069" s="2" t="s">
        <v>1</v>
      </c>
      <c r="D2069" s="2" t="s">
        <v>0</v>
      </c>
      <c r="E2069" s="2" t="s">
        <v>9791</v>
      </c>
      <c r="F2069" s="2" t="s">
        <v>9792</v>
      </c>
      <c r="G2069" s="32">
        <v>2636</v>
      </c>
      <c r="H2069" s="36">
        <v>2636</v>
      </c>
      <c r="I2069" s="37"/>
      <c r="J2069" s="31" t="s">
        <v>9812</v>
      </c>
      <c r="K2069" s="2">
        <v>0</v>
      </c>
      <c r="L2069" s="2">
        <v>0</v>
      </c>
      <c r="M2069" s="31">
        <v>22</v>
      </c>
      <c r="N2069" s="2">
        <v>2.8600000000000003</v>
      </c>
      <c r="O2069" s="2">
        <v>0</v>
      </c>
      <c r="P2069" s="2">
        <v>0</v>
      </c>
      <c r="Q2069" s="31">
        <v>24.86</v>
      </c>
      <c r="R2069" s="2" t="s">
        <v>9811</v>
      </c>
      <c r="S2069" s="2" t="s">
        <v>1</v>
      </c>
      <c r="T2069" t="str">
        <f>IF(Tabla2[[#This Row],[SERIE ]]="22SD004C","BODEGA",IF(Tabla2[[#This Row],[SERIE ]]="21DS000T","CASA MATRIZ","SUCURSAL"))</f>
        <v>SUCURSAL</v>
      </c>
    </row>
    <row r="2070" spans="1:20" ht="15.75" hidden="1" thickBot="1" x14ac:dyDescent="0.3">
      <c r="A2070" s="33" t="s">
        <v>8269</v>
      </c>
      <c r="B2070" s="38" t="s">
        <v>10191</v>
      </c>
      <c r="C2070" s="2" t="s">
        <v>1</v>
      </c>
      <c r="D2070" s="2" t="s">
        <v>0</v>
      </c>
      <c r="E2070" s="2" t="s">
        <v>9791</v>
      </c>
      <c r="F2070" s="2" t="s">
        <v>9792</v>
      </c>
      <c r="G2070" s="32">
        <v>2635</v>
      </c>
      <c r="H2070" s="36">
        <v>2635</v>
      </c>
      <c r="I2070" s="37"/>
      <c r="J2070" s="31" t="s">
        <v>10240</v>
      </c>
      <c r="K2070" s="2">
        <v>0</v>
      </c>
      <c r="L2070" s="2">
        <v>0</v>
      </c>
      <c r="M2070" s="31">
        <v>15.93</v>
      </c>
      <c r="N2070" s="2">
        <v>2.0709</v>
      </c>
      <c r="O2070" s="2">
        <v>0</v>
      </c>
      <c r="P2070" s="2">
        <v>0</v>
      </c>
      <c r="Q2070" s="31">
        <v>18.000900000000001</v>
      </c>
      <c r="R2070" s="2" t="s">
        <v>10239</v>
      </c>
      <c r="S2070" s="2" t="s">
        <v>1</v>
      </c>
      <c r="T2070" t="str">
        <f>IF(Tabla2[[#This Row],[SERIE ]]="22SD004C","BODEGA",IF(Tabla2[[#This Row],[SERIE ]]="21DS000T","CASA MATRIZ","SUCURSAL"))</f>
        <v>SUCURSAL</v>
      </c>
    </row>
    <row r="2071" spans="1:20" ht="15.75" hidden="1" thickBot="1" x14ac:dyDescent="0.3">
      <c r="A2071" s="33" t="s">
        <v>8269</v>
      </c>
      <c r="B2071" s="38" t="s">
        <v>10190</v>
      </c>
      <c r="C2071" s="2" t="s">
        <v>1</v>
      </c>
      <c r="D2071" s="2" t="s">
        <v>0</v>
      </c>
      <c r="E2071" s="2" t="s">
        <v>9791</v>
      </c>
      <c r="F2071" s="2" t="s">
        <v>9792</v>
      </c>
      <c r="G2071" s="32">
        <v>2634</v>
      </c>
      <c r="H2071" s="36">
        <v>2634</v>
      </c>
      <c r="I2071" s="37" t="s">
        <v>9809</v>
      </c>
      <c r="J2071" s="31" t="s">
        <v>9810</v>
      </c>
      <c r="K2071" s="2">
        <v>0</v>
      </c>
      <c r="L2071" s="2">
        <v>0</v>
      </c>
      <c r="M2071" s="31">
        <v>170</v>
      </c>
      <c r="N2071" s="2">
        <v>22.1</v>
      </c>
      <c r="O2071" s="2">
        <v>0</v>
      </c>
      <c r="P2071" s="2">
        <v>0</v>
      </c>
      <c r="Q2071" s="31">
        <v>192.1</v>
      </c>
      <c r="S2071" s="2" t="s">
        <v>1</v>
      </c>
      <c r="T2071" t="str">
        <f>IF(Tabla2[[#This Row],[SERIE ]]="22SD004C","BODEGA",IF(Tabla2[[#This Row],[SERIE ]]="21DS000T","CASA MATRIZ","SUCURSAL"))</f>
        <v>SUCURSAL</v>
      </c>
    </row>
    <row r="2072" spans="1:20" ht="15.75" hidden="1" thickBot="1" x14ac:dyDescent="0.3">
      <c r="A2072" s="33" t="s">
        <v>8269</v>
      </c>
      <c r="B2072" s="38" t="s">
        <v>10190</v>
      </c>
      <c r="C2072" s="2" t="s">
        <v>1</v>
      </c>
      <c r="D2072" s="2" t="s">
        <v>0</v>
      </c>
      <c r="E2072" s="2" t="s">
        <v>9791</v>
      </c>
      <c r="F2072" s="2" t="s">
        <v>9792</v>
      </c>
      <c r="G2072" s="32">
        <v>2633</v>
      </c>
      <c r="H2072" s="36">
        <v>2633</v>
      </c>
      <c r="I2072" s="37" t="s">
        <v>9809</v>
      </c>
      <c r="J2072" s="31" t="s">
        <v>9810</v>
      </c>
      <c r="K2072" s="2">
        <v>0</v>
      </c>
      <c r="L2072" s="2">
        <v>0</v>
      </c>
      <c r="M2072" s="31">
        <v>30.84</v>
      </c>
      <c r="N2072" s="2">
        <v>4.0091999999999999</v>
      </c>
      <c r="O2072" s="2">
        <v>0</v>
      </c>
      <c r="P2072" s="2">
        <v>0</v>
      </c>
      <c r="Q2072" s="31">
        <v>34.849199999999996</v>
      </c>
      <c r="S2072" s="2" t="s">
        <v>1</v>
      </c>
      <c r="T2072" t="str">
        <f>IF(Tabla2[[#This Row],[SERIE ]]="22SD004C","BODEGA",IF(Tabla2[[#This Row],[SERIE ]]="21DS000T","CASA MATRIZ","SUCURSAL"))</f>
        <v>SUCURSAL</v>
      </c>
    </row>
    <row r="2073" spans="1:20" ht="15.75" hidden="1" thickBot="1" x14ac:dyDescent="0.3">
      <c r="A2073" s="33" t="s">
        <v>8269</v>
      </c>
      <c r="B2073" s="38" t="s">
        <v>10190</v>
      </c>
      <c r="C2073" s="2" t="s">
        <v>1</v>
      </c>
      <c r="D2073" s="2" t="s">
        <v>0</v>
      </c>
      <c r="E2073" s="2" t="s">
        <v>9791</v>
      </c>
      <c r="F2073" s="2" t="s">
        <v>9792</v>
      </c>
      <c r="G2073" s="32">
        <v>2632</v>
      </c>
      <c r="H2073" s="36">
        <v>2632</v>
      </c>
      <c r="I2073" s="37"/>
      <c r="J2073" s="31" t="s">
        <v>10238</v>
      </c>
      <c r="K2073" s="2">
        <v>0</v>
      </c>
      <c r="L2073" s="2">
        <v>0</v>
      </c>
      <c r="M2073" s="31">
        <v>17.7</v>
      </c>
      <c r="N2073" s="2">
        <v>2.3010000000000002</v>
      </c>
      <c r="O2073" s="2">
        <v>0</v>
      </c>
      <c r="P2073" s="2">
        <v>0</v>
      </c>
      <c r="Q2073" s="31">
        <v>20.000999999999998</v>
      </c>
      <c r="R2073" s="2" t="s">
        <v>10237</v>
      </c>
      <c r="S2073" s="2" t="s">
        <v>1</v>
      </c>
      <c r="T2073" t="str">
        <f>IF(Tabla2[[#This Row],[SERIE ]]="22SD004C","BODEGA",IF(Tabla2[[#This Row],[SERIE ]]="21DS000T","CASA MATRIZ","SUCURSAL"))</f>
        <v>SUCURSAL</v>
      </c>
    </row>
    <row r="2074" spans="1:20" ht="15.75" hidden="1" thickBot="1" x14ac:dyDescent="0.3">
      <c r="A2074" s="33" t="s">
        <v>8269</v>
      </c>
      <c r="B2074" s="38" t="s">
        <v>10190</v>
      </c>
      <c r="C2074" s="2" t="s">
        <v>1</v>
      </c>
      <c r="D2074" s="2" t="s">
        <v>0</v>
      </c>
      <c r="E2074" s="2" t="s">
        <v>9791</v>
      </c>
      <c r="F2074" s="2" t="s">
        <v>9792</v>
      </c>
      <c r="G2074" s="32">
        <v>2631</v>
      </c>
      <c r="H2074" s="36">
        <v>2631</v>
      </c>
      <c r="I2074" s="37" t="s">
        <v>46</v>
      </c>
      <c r="J2074" s="31" t="s">
        <v>6010</v>
      </c>
      <c r="K2074" s="2">
        <v>0</v>
      </c>
      <c r="L2074" s="2">
        <v>0</v>
      </c>
      <c r="M2074" s="31">
        <v>30</v>
      </c>
      <c r="N2074" s="2">
        <v>3.9000000000000004</v>
      </c>
      <c r="O2074" s="2">
        <v>0</v>
      </c>
      <c r="P2074" s="2">
        <v>0</v>
      </c>
      <c r="Q2074" s="31">
        <v>33.9</v>
      </c>
      <c r="S2074" s="2" t="s">
        <v>1</v>
      </c>
      <c r="T2074" t="str">
        <f>IF(Tabla2[[#This Row],[SERIE ]]="22SD004C","BODEGA",IF(Tabla2[[#This Row],[SERIE ]]="21DS000T","CASA MATRIZ","SUCURSAL"))</f>
        <v>SUCURSAL</v>
      </c>
    </row>
    <row r="2075" spans="1:20" ht="15.75" hidden="1" thickBot="1" x14ac:dyDescent="0.3">
      <c r="A2075" s="33" t="s">
        <v>8269</v>
      </c>
      <c r="B2075" s="38" t="s">
        <v>10190</v>
      </c>
      <c r="C2075" s="2" t="s">
        <v>1</v>
      </c>
      <c r="D2075" s="2" t="s">
        <v>0</v>
      </c>
      <c r="E2075" s="2" t="s">
        <v>9791</v>
      </c>
      <c r="F2075" s="2" t="s">
        <v>9792</v>
      </c>
      <c r="G2075" s="32">
        <v>2630</v>
      </c>
      <c r="H2075" s="36">
        <v>2630</v>
      </c>
      <c r="I2075" s="37" t="s">
        <v>9809</v>
      </c>
      <c r="J2075" s="31" t="s">
        <v>9810</v>
      </c>
      <c r="K2075" s="2">
        <v>0</v>
      </c>
      <c r="L2075" s="2">
        <v>0</v>
      </c>
      <c r="M2075" s="31">
        <v>41.12</v>
      </c>
      <c r="N2075" s="2">
        <v>5.3456000000000001</v>
      </c>
      <c r="O2075" s="2">
        <v>0</v>
      </c>
      <c r="P2075" s="2">
        <v>0</v>
      </c>
      <c r="Q2075" s="31">
        <v>46.465599999999995</v>
      </c>
      <c r="S2075" s="2" t="s">
        <v>1</v>
      </c>
      <c r="T2075" t="str">
        <f>IF(Tabla2[[#This Row],[SERIE ]]="22SD004C","BODEGA",IF(Tabla2[[#This Row],[SERIE ]]="21DS000T","CASA MATRIZ","SUCURSAL"))</f>
        <v>SUCURSAL</v>
      </c>
    </row>
    <row r="2076" spans="1:20" ht="15.75" hidden="1" thickBot="1" x14ac:dyDescent="0.3">
      <c r="A2076" s="33" t="s">
        <v>8269</v>
      </c>
      <c r="B2076" s="38" t="s">
        <v>10190</v>
      </c>
      <c r="C2076" s="2" t="s">
        <v>1</v>
      </c>
      <c r="D2076" s="2" t="s">
        <v>0</v>
      </c>
      <c r="E2076" s="2" t="s">
        <v>9791</v>
      </c>
      <c r="F2076" s="2" t="s">
        <v>9792</v>
      </c>
      <c r="G2076" s="32">
        <v>2629</v>
      </c>
      <c r="H2076" s="36">
        <v>2629</v>
      </c>
      <c r="I2076" s="37" t="s">
        <v>6281</v>
      </c>
      <c r="J2076" s="31" t="s">
        <v>6282</v>
      </c>
      <c r="K2076" s="2">
        <v>0</v>
      </c>
      <c r="L2076" s="2">
        <v>0</v>
      </c>
      <c r="M2076" s="31">
        <v>29.81</v>
      </c>
      <c r="N2076" s="2">
        <v>3.8752999999999997</v>
      </c>
      <c r="O2076" s="2">
        <v>0</v>
      </c>
      <c r="P2076" s="2">
        <v>0</v>
      </c>
      <c r="Q2076" s="31">
        <v>33.685299999999998</v>
      </c>
      <c r="S2076" s="2" t="s">
        <v>1</v>
      </c>
      <c r="T2076" t="str">
        <f>IF(Tabla2[[#This Row],[SERIE ]]="22SD004C","BODEGA",IF(Tabla2[[#This Row],[SERIE ]]="21DS000T","CASA MATRIZ","SUCURSAL"))</f>
        <v>SUCURSAL</v>
      </c>
    </row>
    <row r="2077" spans="1:20" ht="15.75" hidden="1" thickBot="1" x14ac:dyDescent="0.3">
      <c r="A2077" s="33" t="s">
        <v>8269</v>
      </c>
      <c r="B2077" s="38" t="s">
        <v>10189</v>
      </c>
      <c r="C2077" s="2" t="s">
        <v>1</v>
      </c>
      <c r="D2077" s="2" t="s">
        <v>0</v>
      </c>
      <c r="E2077" s="2" t="s">
        <v>9791</v>
      </c>
      <c r="F2077" s="2" t="s">
        <v>9792</v>
      </c>
      <c r="G2077" s="32">
        <v>2628</v>
      </c>
      <c r="H2077" s="36">
        <v>2628</v>
      </c>
      <c r="I2077" s="37" t="s">
        <v>9818</v>
      </c>
      <c r="J2077" s="31" t="s">
        <v>9819</v>
      </c>
      <c r="K2077" s="2">
        <v>0</v>
      </c>
      <c r="L2077" s="2">
        <v>0</v>
      </c>
      <c r="M2077" s="31">
        <v>21.24</v>
      </c>
      <c r="N2077" s="2">
        <v>2.7612000000000001</v>
      </c>
      <c r="O2077" s="2">
        <v>0</v>
      </c>
      <c r="P2077" s="2">
        <v>0</v>
      </c>
      <c r="Q2077" s="31">
        <v>24.001199999999997</v>
      </c>
      <c r="S2077" s="2" t="s">
        <v>1</v>
      </c>
      <c r="T2077" t="str">
        <f>IF(Tabla2[[#This Row],[SERIE ]]="22SD004C","BODEGA",IF(Tabla2[[#This Row],[SERIE ]]="21DS000T","CASA MATRIZ","SUCURSAL"))</f>
        <v>SUCURSAL</v>
      </c>
    </row>
    <row r="2078" spans="1:20" ht="15.75" hidden="1" thickBot="1" x14ac:dyDescent="0.3">
      <c r="A2078" s="33" t="s">
        <v>8269</v>
      </c>
      <c r="B2078" s="38" t="s">
        <v>10189</v>
      </c>
      <c r="C2078" s="2" t="s">
        <v>1</v>
      </c>
      <c r="D2078" s="2" t="s">
        <v>0</v>
      </c>
      <c r="E2078" s="2" t="s">
        <v>9791</v>
      </c>
      <c r="F2078" s="2" t="s">
        <v>9792</v>
      </c>
      <c r="G2078" s="32">
        <v>2627</v>
      </c>
      <c r="H2078" s="36">
        <v>2627</v>
      </c>
      <c r="I2078" s="37" t="s">
        <v>46</v>
      </c>
      <c r="J2078" s="31" t="s">
        <v>6010</v>
      </c>
      <c r="K2078" s="2">
        <v>0</v>
      </c>
      <c r="L2078" s="2">
        <v>0</v>
      </c>
      <c r="M2078" s="31">
        <v>142</v>
      </c>
      <c r="N2078" s="2">
        <v>18.46</v>
      </c>
      <c r="O2078" s="2">
        <v>0</v>
      </c>
      <c r="P2078" s="2">
        <v>0</v>
      </c>
      <c r="Q2078" s="31">
        <v>160.46</v>
      </c>
      <c r="S2078" s="2" t="s">
        <v>1</v>
      </c>
      <c r="T2078" t="str">
        <f>IF(Tabla2[[#This Row],[SERIE ]]="22SD004C","BODEGA",IF(Tabla2[[#This Row],[SERIE ]]="21DS000T","CASA MATRIZ","SUCURSAL"))</f>
        <v>SUCURSAL</v>
      </c>
    </row>
    <row r="2079" spans="1:20" ht="15.75" hidden="1" thickBot="1" x14ac:dyDescent="0.3">
      <c r="A2079" s="33" t="s">
        <v>8269</v>
      </c>
      <c r="B2079" s="38" t="s">
        <v>10189</v>
      </c>
      <c r="C2079" s="2" t="s">
        <v>1</v>
      </c>
      <c r="D2079" s="2" t="s">
        <v>0</v>
      </c>
      <c r="E2079" s="2" t="s">
        <v>9791</v>
      </c>
      <c r="F2079" s="2" t="s">
        <v>9792</v>
      </c>
      <c r="G2079" s="32">
        <v>2626</v>
      </c>
      <c r="H2079" s="36">
        <v>2626</v>
      </c>
      <c r="I2079" s="37" t="s">
        <v>48</v>
      </c>
      <c r="J2079" s="31" t="s">
        <v>1991</v>
      </c>
      <c r="K2079" s="2">
        <v>0</v>
      </c>
      <c r="L2079" s="2">
        <v>0</v>
      </c>
      <c r="M2079" s="31">
        <v>140</v>
      </c>
      <c r="N2079" s="2">
        <v>18.2</v>
      </c>
      <c r="O2079" s="2">
        <v>0</v>
      </c>
      <c r="P2079" s="2">
        <v>0</v>
      </c>
      <c r="Q2079" s="31">
        <v>158.19999999999999</v>
      </c>
      <c r="S2079" s="2" t="s">
        <v>1</v>
      </c>
      <c r="T2079" t="str">
        <f>IF(Tabla2[[#This Row],[SERIE ]]="22SD004C","BODEGA",IF(Tabla2[[#This Row],[SERIE ]]="21DS000T","CASA MATRIZ","SUCURSAL"))</f>
        <v>SUCURSAL</v>
      </c>
    </row>
    <row r="2080" spans="1:20" ht="15.75" hidden="1" thickBot="1" x14ac:dyDescent="0.3">
      <c r="A2080" s="33" t="s">
        <v>8269</v>
      </c>
      <c r="B2080" s="38" t="s">
        <v>10189</v>
      </c>
      <c r="C2080" s="2" t="s">
        <v>1</v>
      </c>
      <c r="D2080" s="2" t="s">
        <v>0</v>
      </c>
      <c r="E2080" s="2" t="s">
        <v>9791</v>
      </c>
      <c r="F2080" s="2" t="s">
        <v>9792</v>
      </c>
      <c r="G2080" s="32">
        <v>2625</v>
      </c>
      <c r="H2080" s="36">
        <v>2625</v>
      </c>
      <c r="I2080" s="37" t="s">
        <v>48</v>
      </c>
      <c r="J2080" s="31" t="s">
        <v>1991</v>
      </c>
      <c r="K2080" s="2">
        <v>0</v>
      </c>
      <c r="L2080" s="2">
        <v>0</v>
      </c>
      <c r="M2080" s="31">
        <v>120</v>
      </c>
      <c r="N2080" s="2">
        <v>15.600000000000001</v>
      </c>
      <c r="O2080" s="2">
        <v>0</v>
      </c>
      <c r="P2080" s="2">
        <v>0</v>
      </c>
      <c r="Q2080" s="31">
        <v>135.6</v>
      </c>
      <c r="S2080" s="2" t="s">
        <v>1</v>
      </c>
      <c r="T2080" t="str">
        <f>IF(Tabla2[[#This Row],[SERIE ]]="22SD004C","BODEGA",IF(Tabla2[[#This Row],[SERIE ]]="21DS000T","CASA MATRIZ","SUCURSAL"))</f>
        <v>SUCURSAL</v>
      </c>
    </row>
    <row r="2081" spans="1:20" ht="15.75" hidden="1" thickBot="1" x14ac:dyDescent="0.3">
      <c r="A2081" s="33" t="s">
        <v>8269</v>
      </c>
      <c r="B2081" s="38" t="s">
        <v>10189</v>
      </c>
      <c r="C2081" s="2" t="s">
        <v>1</v>
      </c>
      <c r="D2081" s="2" t="s">
        <v>0</v>
      </c>
      <c r="E2081" s="2" t="s">
        <v>9791</v>
      </c>
      <c r="F2081" s="2" t="s">
        <v>9792</v>
      </c>
      <c r="G2081" s="32">
        <v>2624</v>
      </c>
      <c r="H2081" s="36">
        <v>2624</v>
      </c>
      <c r="I2081" s="37" t="s">
        <v>48</v>
      </c>
      <c r="J2081" s="31" t="s">
        <v>1991</v>
      </c>
      <c r="K2081" s="2">
        <v>0</v>
      </c>
      <c r="L2081" s="2">
        <v>0</v>
      </c>
      <c r="M2081" s="31">
        <v>125</v>
      </c>
      <c r="N2081" s="2">
        <v>16.25</v>
      </c>
      <c r="O2081" s="2">
        <v>0</v>
      </c>
      <c r="P2081" s="2">
        <v>0</v>
      </c>
      <c r="Q2081" s="31">
        <v>141.25</v>
      </c>
      <c r="S2081" s="2" t="s">
        <v>1</v>
      </c>
      <c r="T2081" t="str">
        <f>IF(Tabla2[[#This Row],[SERIE ]]="22SD004C","BODEGA",IF(Tabla2[[#This Row],[SERIE ]]="21DS000T","CASA MATRIZ","SUCURSAL"))</f>
        <v>SUCURSAL</v>
      </c>
    </row>
    <row r="2082" spans="1:20" ht="15.75" hidden="1" thickBot="1" x14ac:dyDescent="0.3">
      <c r="A2082" s="33" t="s">
        <v>8269</v>
      </c>
      <c r="B2082" s="38" t="s">
        <v>10189</v>
      </c>
      <c r="C2082" s="2" t="s">
        <v>1</v>
      </c>
      <c r="D2082" s="2" t="s">
        <v>0</v>
      </c>
      <c r="E2082" s="2" t="s">
        <v>9791</v>
      </c>
      <c r="F2082" s="2" t="s">
        <v>9792</v>
      </c>
      <c r="G2082" s="32">
        <v>2623</v>
      </c>
      <c r="H2082" s="36">
        <v>2623</v>
      </c>
      <c r="I2082" s="37" t="s">
        <v>48</v>
      </c>
      <c r="J2082" s="31" t="s">
        <v>1991</v>
      </c>
      <c r="K2082" s="2">
        <v>0</v>
      </c>
      <c r="L2082" s="2">
        <v>0</v>
      </c>
      <c r="M2082" s="31">
        <v>150</v>
      </c>
      <c r="N2082" s="2">
        <v>19.5</v>
      </c>
      <c r="O2082" s="2">
        <v>0</v>
      </c>
      <c r="P2082" s="2">
        <v>0</v>
      </c>
      <c r="Q2082" s="31">
        <v>169.5</v>
      </c>
      <c r="S2082" s="2" t="s">
        <v>1</v>
      </c>
      <c r="T2082" t="str">
        <f>IF(Tabla2[[#This Row],[SERIE ]]="22SD004C","BODEGA",IF(Tabla2[[#This Row],[SERIE ]]="21DS000T","CASA MATRIZ","SUCURSAL"))</f>
        <v>SUCURSAL</v>
      </c>
    </row>
    <row r="2083" spans="1:20" ht="15.75" hidden="1" thickBot="1" x14ac:dyDescent="0.3">
      <c r="A2083" s="33" t="s">
        <v>8269</v>
      </c>
      <c r="B2083" s="38" t="s">
        <v>10189</v>
      </c>
      <c r="C2083" s="2" t="s">
        <v>1</v>
      </c>
      <c r="D2083" s="2" t="s">
        <v>0</v>
      </c>
      <c r="E2083" s="2" t="s">
        <v>9791</v>
      </c>
      <c r="F2083" s="2" t="s">
        <v>9792</v>
      </c>
      <c r="G2083" s="32">
        <v>2622</v>
      </c>
      <c r="H2083" s="36">
        <v>2622</v>
      </c>
      <c r="I2083" s="37" t="s">
        <v>9868</v>
      </c>
      <c r="J2083" s="31" t="s">
        <v>9826</v>
      </c>
      <c r="K2083" s="2">
        <v>0</v>
      </c>
      <c r="L2083" s="2">
        <v>0</v>
      </c>
      <c r="M2083" s="31">
        <v>18.36</v>
      </c>
      <c r="N2083" s="2">
        <v>2.3868</v>
      </c>
      <c r="O2083" s="2">
        <v>0</v>
      </c>
      <c r="P2083" s="2">
        <v>0</v>
      </c>
      <c r="Q2083" s="31">
        <v>20.7468</v>
      </c>
      <c r="S2083" s="2" t="s">
        <v>1</v>
      </c>
      <c r="T2083" t="str">
        <f>IF(Tabla2[[#This Row],[SERIE ]]="22SD004C","BODEGA",IF(Tabla2[[#This Row],[SERIE ]]="21DS000T","CASA MATRIZ","SUCURSAL"))</f>
        <v>SUCURSAL</v>
      </c>
    </row>
    <row r="2084" spans="1:20" ht="15.75" hidden="1" thickBot="1" x14ac:dyDescent="0.3">
      <c r="A2084" s="33" t="s">
        <v>8269</v>
      </c>
      <c r="B2084" s="38" t="s">
        <v>10189</v>
      </c>
      <c r="C2084" s="2" t="s">
        <v>1</v>
      </c>
      <c r="D2084" s="2" t="s">
        <v>0</v>
      </c>
      <c r="E2084" s="2" t="s">
        <v>9791</v>
      </c>
      <c r="F2084" s="2" t="s">
        <v>9792</v>
      </c>
      <c r="G2084" s="32">
        <v>2621</v>
      </c>
      <c r="H2084" s="36">
        <v>2621</v>
      </c>
      <c r="I2084" s="37" t="s">
        <v>49</v>
      </c>
      <c r="J2084" s="31" t="s">
        <v>2228</v>
      </c>
      <c r="K2084" s="2">
        <v>0</v>
      </c>
      <c r="L2084" s="2">
        <v>0</v>
      </c>
      <c r="M2084" s="31">
        <v>750</v>
      </c>
      <c r="N2084" s="2">
        <v>97.5</v>
      </c>
      <c r="O2084" s="2">
        <v>0</v>
      </c>
      <c r="P2084" s="2">
        <v>0</v>
      </c>
      <c r="Q2084" s="31">
        <v>847.5</v>
      </c>
      <c r="S2084" s="2" t="s">
        <v>1</v>
      </c>
      <c r="T2084" t="str">
        <f>IF(Tabla2[[#This Row],[SERIE ]]="22SD004C","BODEGA",IF(Tabla2[[#This Row],[SERIE ]]="21DS000T","CASA MATRIZ","SUCURSAL"))</f>
        <v>SUCURSAL</v>
      </c>
    </row>
    <row r="2085" spans="1:20" ht="15.75" hidden="1" thickBot="1" x14ac:dyDescent="0.3">
      <c r="A2085" s="33" t="s">
        <v>8269</v>
      </c>
      <c r="B2085" s="38" t="s">
        <v>10189</v>
      </c>
      <c r="C2085" s="2" t="s">
        <v>1</v>
      </c>
      <c r="D2085" s="2" t="s">
        <v>0</v>
      </c>
      <c r="E2085" s="2" t="s">
        <v>9791</v>
      </c>
      <c r="F2085" s="2" t="s">
        <v>9792</v>
      </c>
      <c r="G2085" s="32">
        <v>2620</v>
      </c>
      <c r="H2085" s="36">
        <v>2620</v>
      </c>
      <c r="I2085" s="37" t="s">
        <v>49</v>
      </c>
      <c r="J2085" s="31" t="s">
        <v>2228</v>
      </c>
      <c r="K2085" s="2">
        <v>0</v>
      </c>
      <c r="L2085" s="2">
        <v>0</v>
      </c>
      <c r="M2085" s="31">
        <v>80</v>
      </c>
      <c r="N2085" s="2">
        <v>10.4</v>
      </c>
      <c r="O2085" s="2">
        <v>0</v>
      </c>
      <c r="P2085" s="2">
        <v>0</v>
      </c>
      <c r="Q2085" s="31">
        <v>90.4</v>
      </c>
      <c r="S2085" s="2" t="s">
        <v>1</v>
      </c>
      <c r="T2085" t="str">
        <f>IF(Tabla2[[#This Row],[SERIE ]]="22SD004C","BODEGA",IF(Tabla2[[#This Row],[SERIE ]]="21DS000T","CASA MATRIZ","SUCURSAL"))</f>
        <v>SUCURSAL</v>
      </c>
    </row>
    <row r="2086" spans="1:20" ht="15.75" hidden="1" thickBot="1" x14ac:dyDescent="0.3">
      <c r="A2086" s="33" t="s">
        <v>8269</v>
      </c>
      <c r="B2086" s="38" t="s">
        <v>10189</v>
      </c>
      <c r="C2086" s="2" t="s">
        <v>1</v>
      </c>
      <c r="D2086" s="2" t="s">
        <v>0</v>
      </c>
      <c r="E2086" s="2" t="s">
        <v>9791</v>
      </c>
      <c r="F2086" s="2" t="s">
        <v>9792</v>
      </c>
      <c r="G2086" s="32">
        <v>2619</v>
      </c>
      <c r="H2086" s="36">
        <v>2619</v>
      </c>
      <c r="I2086" s="37" t="s">
        <v>9868</v>
      </c>
      <c r="J2086" s="31" t="s">
        <v>9826</v>
      </c>
      <c r="K2086" s="2">
        <v>0</v>
      </c>
      <c r="L2086" s="2">
        <v>0</v>
      </c>
      <c r="M2086" s="31">
        <v>73.45</v>
      </c>
      <c r="N2086" s="2">
        <v>9.5485000000000007</v>
      </c>
      <c r="O2086" s="2">
        <v>0</v>
      </c>
      <c r="P2086" s="2">
        <v>0</v>
      </c>
      <c r="Q2086" s="31">
        <v>82.998500000000007</v>
      </c>
      <c r="S2086" s="2" t="s">
        <v>1</v>
      </c>
      <c r="T2086" t="str">
        <f>IF(Tabla2[[#This Row],[SERIE ]]="22SD004C","BODEGA",IF(Tabla2[[#This Row],[SERIE ]]="21DS000T","CASA MATRIZ","SUCURSAL"))</f>
        <v>SUCURSAL</v>
      </c>
    </row>
    <row r="2087" spans="1:20" ht="15.75" hidden="1" thickBot="1" x14ac:dyDescent="0.3">
      <c r="A2087" s="33" t="s">
        <v>8269</v>
      </c>
      <c r="B2087" s="38" t="s">
        <v>10189</v>
      </c>
      <c r="C2087" s="2" t="s">
        <v>1</v>
      </c>
      <c r="D2087" s="2" t="s">
        <v>0</v>
      </c>
      <c r="E2087" s="2" t="s">
        <v>9791</v>
      </c>
      <c r="F2087" s="2" t="s">
        <v>9792</v>
      </c>
      <c r="G2087" s="32">
        <v>2618</v>
      </c>
      <c r="H2087" s="36">
        <v>2618</v>
      </c>
      <c r="I2087" s="37" t="s">
        <v>49</v>
      </c>
      <c r="J2087" s="31" t="s">
        <v>2228</v>
      </c>
      <c r="K2087" s="2">
        <v>0</v>
      </c>
      <c r="L2087" s="2">
        <v>0</v>
      </c>
      <c r="M2087" s="31">
        <v>26.55</v>
      </c>
      <c r="N2087" s="2">
        <v>3.4515000000000002</v>
      </c>
      <c r="O2087" s="2">
        <v>0</v>
      </c>
      <c r="P2087" s="2">
        <v>0</v>
      </c>
      <c r="Q2087" s="31">
        <v>30.0015</v>
      </c>
      <c r="S2087" s="2" t="s">
        <v>1</v>
      </c>
      <c r="T2087" t="str">
        <f>IF(Tabla2[[#This Row],[SERIE ]]="22SD004C","BODEGA",IF(Tabla2[[#This Row],[SERIE ]]="21DS000T","CASA MATRIZ","SUCURSAL"))</f>
        <v>SUCURSAL</v>
      </c>
    </row>
    <row r="2088" spans="1:20" ht="15.75" hidden="1" thickBot="1" x14ac:dyDescent="0.3">
      <c r="A2088" s="33" t="s">
        <v>8269</v>
      </c>
      <c r="B2088" s="38" t="s">
        <v>10189</v>
      </c>
      <c r="C2088" s="2" t="s">
        <v>1</v>
      </c>
      <c r="D2088" s="2" t="s">
        <v>0</v>
      </c>
      <c r="E2088" s="2" t="s">
        <v>9791</v>
      </c>
      <c r="F2088" s="2" t="s">
        <v>9792</v>
      </c>
      <c r="G2088" s="32">
        <v>2617</v>
      </c>
      <c r="H2088" s="36">
        <v>2617</v>
      </c>
      <c r="I2088" s="37" t="s">
        <v>2740</v>
      </c>
      <c r="J2088" s="31" t="s">
        <v>2741</v>
      </c>
      <c r="K2088" s="2">
        <v>0</v>
      </c>
      <c r="L2088" s="2">
        <v>0</v>
      </c>
      <c r="M2088" s="31">
        <v>30.97</v>
      </c>
      <c r="N2088" s="2">
        <v>4.0260999999999996</v>
      </c>
      <c r="O2088" s="2">
        <v>0</v>
      </c>
      <c r="P2088" s="2">
        <v>0</v>
      </c>
      <c r="Q2088" s="31">
        <v>34.996099999999998</v>
      </c>
      <c r="S2088" s="2" t="s">
        <v>1</v>
      </c>
      <c r="T2088" t="str">
        <f>IF(Tabla2[[#This Row],[SERIE ]]="22SD004C","BODEGA",IF(Tabla2[[#This Row],[SERIE ]]="21DS000T","CASA MATRIZ","SUCURSAL"))</f>
        <v>SUCURSAL</v>
      </c>
    </row>
    <row r="2089" spans="1:20" ht="15.75" hidden="1" thickBot="1" x14ac:dyDescent="0.3">
      <c r="A2089" s="33" t="s">
        <v>8269</v>
      </c>
      <c r="B2089" s="38" t="s">
        <v>10189</v>
      </c>
      <c r="C2089" s="2" t="s">
        <v>1</v>
      </c>
      <c r="D2089" s="2" t="s">
        <v>0</v>
      </c>
      <c r="E2089" s="2" t="s">
        <v>9791</v>
      </c>
      <c r="F2089" s="2" t="s">
        <v>9792</v>
      </c>
      <c r="G2089" s="32">
        <v>2616</v>
      </c>
      <c r="H2089" s="36">
        <v>2616</v>
      </c>
      <c r="I2089" s="37" t="s">
        <v>9891</v>
      </c>
      <c r="J2089" s="31" t="s">
        <v>9892</v>
      </c>
      <c r="K2089" s="2">
        <v>0</v>
      </c>
      <c r="L2089" s="2">
        <v>0</v>
      </c>
      <c r="M2089" s="31">
        <v>14.78</v>
      </c>
      <c r="N2089" s="2">
        <v>1.9214</v>
      </c>
      <c r="O2089" s="2">
        <v>0</v>
      </c>
      <c r="P2089" s="2">
        <v>0</v>
      </c>
      <c r="Q2089" s="31">
        <v>16.7014</v>
      </c>
      <c r="S2089" s="2" t="s">
        <v>1</v>
      </c>
      <c r="T2089" t="str">
        <f>IF(Tabla2[[#This Row],[SERIE ]]="22SD004C","BODEGA",IF(Tabla2[[#This Row],[SERIE ]]="21DS000T","CASA MATRIZ","SUCURSAL"))</f>
        <v>SUCURSAL</v>
      </c>
    </row>
    <row r="2090" spans="1:20" ht="15.75" hidden="1" thickBot="1" x14ac:dyDescent="0.3">
      <c r="A2090" s="33" t="s">
        <v>8269</v>
      </c>
      <c r="B2090" s="38" t="s">
        <v>10189</v>
      </c>
      <c r="C2090" s="2" t="s">
        <v>1</v>
      </c>
      <c r="D2090" s="2" t="s">
        <v>0</v>
      </c>
      <c r="E2090" s="2" t="s">
        <v>9791</v>
      </c>
      <c r="F2090" s="2" t="s">
        <v>9792</v>
      </c>
      <c r="G2090" s="32">
        <v>2615</v>
      </c>
      <c r="H2090" s="36">
        <v>2615</v>
      </c>
      <c r="I2090" s="37" t="s">
        <v>10099</v>
      </c>
      <c r="J2090" s="31" t="s">
        <v>10100</v>
      </c>
      <c r="K2090" s="2">
        <v>0</v>
      </c>
      <c r="L2090" s="2">
        <v>0</v>
      </c>
      <c r="M2090" s="31">
        <v>16</v>
      </c>
      <c r="N2090" s="2">
        <v>2.08</v>
      </c>
      <c r="O2090" s="2">
        <v>0</v>
      </c>
      <c r="P2090" s="2">
        <v>0</v>
      </c>
      <c r="Q2090" s="31">
        <v>18.079999999999998</v>
      </c>
      <c r="S2090" s="2" t="s">
        <v>1</v>
      </c>
      <c r="T2090" t="str">
        <f>IF(Tabla2[[#This Row],[SERIE ]]="22SD004C","BODEGA",IF(Tabla2[[#This Row],[SERIE ]]="21DS000T","CASA MATRIZ","SUCURSAL"))</f>
        <v>SUCURSAL</v>
      </c>
    </row>
    <row r="2091" spans="1:20" ht="15.75" hidden="1" thickBot="1" x14ac:dyDescent="0.3">
      <c r="A2091" s="33" t="s">
        <v>8269</v>
      </c>
      <c r="B2091" s="38" t="s">
        <v>10189</v>
      </c>
      <c r="C2091" s="2" t="s">
        <v>1</v>
      </c>
      <c r="D2091" s="2" t="s">
        <v>0</v>
      </c>
      <c r="E2091" s="2" t="s">
        <v>9791</v>
      </c>
      <c r="F2091" s="2" t="s">
        <v>9792</v>
      </c>
      <c r="G2091" s="32">
        <v>2614</v>
      </c>
      <c r="H2091" s="36">
        <v>2614</v>
      </c>
      <c r="I2091" s="37"/>
      <c r="J2091" s="31" t="s">
        <v>9817</v>
      </c>
      <c r="K2091" s="2">
        <v>0</v>
      </c>
      <c r="L2091" s="2">
        <v>0</v>
      </c>
      <c r="M2091" s="31">
        <v>24.19</v>
      </c>
      <c r="N2091" s="2">
        <v>3.1447000000000003</v>
      </c>
      <c r="O2091" s="2">
        <v>0</v>
      </c>
      <c r="P2091" s="2">
        <v>0</v>
      </c>
      <c r="Q2091" s="31">
        <v>27.334700000000002</v>
      </c>
      <c r="R2091" s="2" t="s">
        <v>9816</v>
      </c>
      <c r="S2091" s="2" t="s">
        <v>1</v>
      </c>
      <c r="T2091" t="str">
        <f>IF(Tabla2[[#This Row],[SERIE ]]="22SD004C","BODEGA",IF(Tabla2[[#This Row],[SERIE ]]="21DS000T","CASA MATRIZ","SUCURSAL"))</f>
        <v>SUCURSAL</v>
      </c>
    </row>
    <row r="2092" spans="1:20" ht="15.75" hidden="1" thickBot="1" x14ac:dyDescent="0.3">
      <c r="A2092" s="33" t="s">
        <v>8269</v>
      </c>
      <c r="B2092" s="38" t="s">
        <v>10189</v>
      </c>
      <c r="C2092" s="2" t="s">
        <v>1</v>
      </c>
      <c r="D2092" s="2" t="s">
        <v>0</v>
      </c>
      <c r="E2092" s="2" t="s">
        <v>9791</v>
      </c>
      <c r="F2092" s="2" t="s">
        <v>9792</v>
      </c>
      <c r="G2092" s="32">
        <v>2613</v>
      </c>
      <c r="H2092" s="36">
        <v>2613</v>
      </c>
      <c r="I2092" s="37" t="s">
        <v>1638</v>
      </c>
      <c r="J2092" s="31" t="s">
        <v>1639</v>
      </c>
      <c r="K2092" s="2">
        <v>0</v>
      </c>
      <c r="L2092" s="2">
        <v>0</v>
      </c>
      <c r="M2092" s="31">
        <v>28.32</v>
      </c>
      <c r="N2092" s="2">
        <v>3.6816</v>
      </c>
      <c r="O2092" s="2">
        <v>0</v>
      </c>
      <c r="P2092" s="2">
        <v>0</v>
      </c>
      <c r="Q2092" s="31">
        <v>32.001600000000003</v>
      </c>
      <c r="S2092" s="2" t="s">
        <v>1</v>
      </c>
      <c r="T2092" t="str">
        <f>IF(Tabla2[[#This Row],[SERIE ]]="22SD004C","BODEGA",IF(Tabla2[[#This Row],[SERIE ]]="21DS000T","CASA MATRIZ","SUCURSAL"))</f>
        <v>SUCURSAL</v>
      </c>
    </row>
    <row r="2093" spans="1:20" ht="15.75" hidden="1" thickBot="1" x14ac:dyDescent="0.3">
      <c r="A2093" s="33" t="s">
        <v>8269</v>
      </c>
      <c r="B2093" s="38" t="s">
        <v>10189</v>
      </c>
      <c r="C2093" s="2" t="s">
        <v>1</v>
      </c>
      <c r="D2093" s="2" t="s">
        <v>0</v>
      </c>
      <c r="E2093" s="2" t="s">
        <v>9791</v>
      </c>
      <c r="F2093" s="2" t="s">
        <v>9792</v>
      </c>
      <c r="G2093" s="32">
        <v>2612</v>
      </c>
      <c r="H2093" s="36">
        <v>2612</v>
      </c>
      <c r="I2093" s="37" t="s">
        <v>9814</v>
      </c>
      <c r="J2093" s="31" t="s">
        <v>9815</v>
      </c>
      <c r="K2093" s="2">
        <v>0</v>
      </c>
      <c r="L2093" s="2">
        <v>0</v>
      </c>
      <c r="M2093" s="31">
        <v>35</v>
      </c>
      <c r="N2093" s="2">
        <v>4.55</v>
      </c>
      <c r="O2093" s="2">
        <v>0</v>
      </c>
      <c r="P2093" s="2">
        <v>0</v>
      </c>
      <c r="Q2093" s="31">
        <v>39.549999999999997</v>
      </c>
      <c r="S2093" s="2" t="s">
        <v>1</v>
      </c>
      <c r="T2093" t="str">
        <f>IF(Tabla2[[#This Row],[SERIE ]]="22SD004C","BODEGA",IF(Tabla2[[#This Row],[SERIE ]]="21DS000T","CASA MATRIZ","SUCURSAL"))</f>
        <v>SUCURSAL</v>
      </c>
    </row>
    <row r="2094" spans="1:20" ht="15.75" hidden="1" thickBot="1" x14ac:dyDescent="0.3">
      <c r="A2094" s="33" t="s">
        <v>8269</v>
      </c>
      <c r="B2094" s="38" t="s">
        <v>10189</v>
      </c>
      <c r="C2094" s="2" t="s">
        <v>1</v>
      </c>
      <c r="D2094" s="2" t="s">
        <v>0</v>
      </c>
      <c r="E2094" s="2" t="s">
        <v>9791</v>
      </c>
      <c r="F2094" s="2" t="s">
        <v>9792</v>
      </c>
      <c r="G2094" s="32">
        <v>2611</v>
      </c>
      <c r="H2094" s="36">
        <v>2611</v>
      </c>
      <c r="I2094" s="37" t="s">
        <v>10235</v>
      </c>
      <c r="J2094" s="31" t="s">
        <v>10236</v>
      </c>
      <c r="K2094" s="2">
        <v>0</v>
      </c>
      <c r="L2094" s="2">
        <v>0</v>
      </c>
      <c r="M2094" s="31">
        <v>40.270000000000003</v>
      </c>
      <c r="N2094" s="2">
        <v>5.235100000000001</v>
      </c>
      <c r="O2094" s="2">
        <v>0</v>
      </c>
      <c r="P2094" s="2">
        <v>0</v>
      </c>
      <c r="Q2094" s="31">
        <v>45.505100000000006</v>
      </c>
      <c r="S2094" s="2" t="s">
        <v>1</v>
      </c>
      <c r="T2094" t="str">
        <f>IF(Tabla2[[#This Row],[SERIE ]]="22SD004C","BODEGA",IF(Tabla2[[#This Row],[SERIE ]]="21DS000T","CASA MATRIZ","SUCURSAL"))</f>
        <v>SUCURSAL</v>
      </c>
    </row>
    <row r="2095" spans="1:20" ht="15.75" hidden="1" thickBot="1" x14ac:dyDescent="0.3">
      <c r="A2095" s="33" t="s">
        <v>8269</v>
      </c>
      <c r="B2095" s="177" t="s">
        <v>10189</v>
      </c>
      <c r="C2095" s="2" t="s">
        <v>1</v>
      </c>
      <c r="D2095" s="2" t="s">
        <v>0</v>
      </c>
      <c r="E2095" s="2" t="s">
        <v>9791</v>
      </c>
      <c r="F2095" s="2" t="s">
        <v>9792</v>
      </c>
      <c r="G2095" s="32">
        <v>2610</v>
      </c>
      <c r="H2095" s="36">
        <v>2610</v>
      </c>
      <c r="I2095" s="37" t="s">
        <v>9858</v>
      </c>
      <c r="J2095" s="31" t="s">
        <v>9859</v>
      </c>
      <c r="K2095" s="2">
        <v>0</v>
      </c>
      <c r="L2095" s="2">
        <v>0</v>
      </c>
      <c r="M2095" s="31">
        <v>23.59</v>
      </c>
      <c r="N2095" s="2">
        <v>3.0667</v>
      </c>
      <c r="O2095" s="2">
        <v>0</v>
      </c>
      <c r="P2095" s="2">
        <v>0</v>
      </c>
      <c r="Q2095" s="31">
        <v>26.656700000000001</v>
      </c>
      <c r="S2095" s="2" t="s">
        <v>1</v>
      </c>
      <c r="T2095" t="str">
        <f>IF(Tabla2[[#This Row],[SERIE ]]="22SD004C","BODEGA",IF(Tabla2[[#This Row],[SERIE ]]="21DS000T","CASA MATRIZ","SUCURSAL"))</f>
        <v>SUCURSAL</v>
      </c>
    </row>
    <row r="2096" spans="1:20" ht="15.75" hidden="1" thickBot="1" x14ac:dyDescent="0.3">
      <c r="A2096" s="33" t="s">
        <v>8269</v>
      </c>
      <c r="B2096" s="38" t="s">
        <v>10188</v>
      </c>
      <c r="C2096" s="2" t="s">
        <v>1</v>
      </c>
      <c r="D2096" s="2" t="s">
        <v>0</v>
      </c>
      <c r="E2096" s="2" t="s">
        <v>9791</v>
      </c>
      <c r="F2096" s="2" t="s">
        <v>9792</v>
      </c>
      <c r="G2096" s="32">
        <v>2609</v>
      </c>
      <c r="H2096" s="36">
        <v>2609</v>
      </c>
      <c r="I2096" s="37" t="s">
        <v>48</v>
      </c>
      <c r="J2096" s="31" t="s">
        <v>1991</v>
      </c>
      <c r="K2096" s="2">
        <v>0</v>
      </c>
      <c r="L2096" s="2">
        <v>0</v>
      </c>
      <c r="M2096" s="31">
        <v>95.83</v>
      </c>
      <c r="N2096" s="2">
        <v>12.4579</v>
      </c>
      <c r="O2096" s="2">
        <v>0</v>
      </c>
      <c r="P2096" s="2">
        <v>0</v>
      </c>
      <c r="Q2096" s="31">
        <v>108.28789999999999</v>
      </c>
      <c r="S2096" s="2" t="s">
        <v>1</v>
      </c>
      <c r="T2096" t="str">
        <f>IF(Tabla2[[#This Row],[SERIE ]]="22SD004C","BODEGA",IF(Tabla2[[#This Row],[SERIE ]]="21DS000T","CASA MATRIZ","SUCURSAL"))</f>
        <v>SUCURSAL</v>
      </c>
    </row>
    <row r="2097" spans="1:20" ht="15.75" hidden="1" thickBot="1" x14ac:dyDescent="0.3">
      <c r="A2097" s="33" t="s">
        <v>8269</v>
      </c>
      <c r="B2097" s="38" t="s">
        <v>10188</v>
      </c>
      <c r="C2097" s="2" t="s">
        <v>1</v>
      </c>
      <c r="D2097" s="2" t="s">
        <v>0</v>
      </c>
      <c r="E2097" s="2" t="s">
        <v>9791</v>
      </c>
      <c r="F2097" s="2" t="s">
        <v>9792</v>
      </c>
      <c r="G2097" s="32">
        <v>2608</v>
      </c>
      <c r="H2097" s="36">
        <v>2608</v>
      </c>
      <c r="I2097" s="37" t="s">
        <v>7473</v>
      </c>
      <c r="J2097" s="31" t="s">
        <v>7472</v>
      </c>
      <c r="K2097" s="2">
        <v>0</v>
      </c>
      <c r="L2097" s="2">
        <v>0</v>
      </c>
      <c r="M2097" s="31">
        <v>0</v>
      </c>
      <c r="N2097" s="2">
        <v>0</v>
      </c>
      <c r="O2097" s="2">
        <v>0</v>
      </c>
      <c r="P2097" s="2">
        <v>0</v>
      </c>
      <c r="Q2097" s="31">
        <v>0</v>
      </c>
      <c r="S2097" s="2" t="s">
        <v>1</v>
      </c>
      <c r="T2097" t="str">
        <f>IF(Tabla2[[#This Row],[SERIE ]]="22SD004C","BODEGA",IF(Tabla2[[#This Row],[SERIE ]]="21DS000T","CASA MATRIZ","SUCURSAL"))</f>
        <v>SUCURSAL</v>
      </c>
    </row>
    <row r="2098" spans="1:20" ht="15.75" hidden="1" thickBot="1" x14ac:dyDescent="0.3">
      <c r="A2098" s="33" t="s">
        <v>8269</v>
      </c>
      <c r="B2098" s="38" t="s">
        <v>10188</v>
      </c>
      <c r="C2098" s="2" t="s">
        <v>1</v>
      </c>
      <c r="D2098" s="2" t="s">
        <v>0</v>
      </c>
      <c r="E2098" s="2" t="s">
        <v>9791</v>
      </c>
      <c r="F2098" s="2" t="s">
        <v>9792</v>
      </c>
      <c r="G2098" s="32">
        <v>2607</v>
      </c>
      <c r="H2098" s="36">
        <v>2607</v>
      </c>
      <c r="I2098" s="37" t="s">
        <v>48</v>
      </c>
      <c r="J2098" s="31" t="s">
        <v>1991</v>
      </c>
      <c r="K2098" s="2">
        <v>0</v>
      </c>
      <c r="L2098" s="2">
        <v>0</v>
      </c>
      <c r="M2098" s="31">
        <v>40</v>
      </c>
      <c r="N2098" s="2">
        <v>5.2</v>
      </c>
      <c r="O2098" s="2">
        <v>0</v>
      </c>
      <c r="P2098" s="2">
        <v>0</v>
      </c>
      <c r="Q2098" s="31">
        <v>45.2</v>
      </c>
      <c r="S2098" s="2" t="s">
        <v>1</v>
      </c>
      <c r="T2098" t="str">
        <f>IF(Tabla2[[#This Row],[SERIE ]]="22SD004C","BODEGA",IF(Tabla2[[#This Row],[SERIE ]]="21DS000T","CASA MATRIZ","SUCURSAL"))</f>
        <v>SUCURSAL</v>
      </c>
    </row>
    <row r="2099" spans="1:20" ht="15.75" hidden="1" thickBot="1" x14ac:dyDescent="0.3">
      <c r="A2099" s="33" t="s">
        <v>8269</v>
      </c>
      <c r="B2099" s="38" t="s">
        <v>10188</v>
      </c>
      <c r="C2099" s="2" t="s">
        <v>1</v>
      </c>
      <c r="D2099" s="2" t="s">
        <v>0</v>
      </c>
      <c r="E2099" s="2" t="s">
        <v>9791</v>
      </c>
      <c r="F2099" s="2" t="s">
        <v>9792</v>
      </c>
      <c r="G2099" s="32">
        <v>2606</v>
      </c>
      <c r="H2099" s="36">
        <v>2606</v>
      </c>
      <c r="I2099" s="37" t="s">
        <v>48</v>
      </c>
      <c r="J2099" s="31" t="s">
        <v>1991</v>
      </c>
      <c r="K2099" s="2">
        <v>0</v>
      </c>
      <c r="L2099" s="2">
        <v>0</v>
      </c>
      <c r="M2099" s="31">
        <v>103.27</v>
      </c>
      <c r="N2099" s="2">
        <v>13.4251</v>
      </c>
      <c r="O2099" s="2">
        <v>0</v>
      </c>
      <c r="P2099" s="2">
        <v>0</v>
      </c>
      <c r="Q2099" s="31">
        <v>116.6951</v>
      </c>
      <c r="S2099" s="2" t="s">
        <v>1</v>
      </c>
      <c r="T2099" t="str">
        <f>IF(Tabla2[[#This Row],[SERIE ]]="22SD004C","BODEGA",IF(Tabla2[[#This Row],[SERIE ]]="21DS000T","CASA MATRIZ","SUCURSAL"))</f>
        <v>SUCURSAL</v>
      </c>
    </row>
    <row r="2100" spans="1:20" ht="15.75" hidden="1" thickBot="1" x14ac:dyDescent="0.3">
      <c r="A2100" s="33" t="s">
        <v>8269</v>
      </c>
      <c r="B2100" s="38" t="s">
        <v>10188</v>
      </c>
      <c r="C2100" s="2" t="s">
        <v>1</v>
      </c>
      <c r="D2100" s="2" t="s">
        <v>0</v>
      </c>
      <c r="E2100" s="2" t="s">
        <v>9791</v>
      </c>
      <c r="F2100" s="2" t="s">
        <v>9792</v>
      </c>
      <c r="G2100" s="32">
        <v>2605</v>
      </c>
      <c r="H2100" s="36">
        <v>2605</v>
      </c>
      <c r="I2100" s="37" t="s">
        <v>9891</v>
      </c>
      <c r="J2100" s="31" t="s">
        <v>9892</v>
      </c>
      <c r="K2100" s="2">
        <v>0</v>
      </c>
      <c r="L2100" s="2">
        <v>0</v>
      </c>
      <c r="M2100" s="31">
        <v>13.27</v>
      </c>
      <c r="N2100" s="2">
        <v>1.7251000000000001</v>
      </c>
      <c r="O2100" s="2">
        <v>0</v>
      </c>
      <c r="P2100" s="2">
        <v>0</v>
      </c>
      <c r="Q2100" s="31">
        <v>14.995099999999999</v>
      </c>
      <c r="S2100" s="2" t="s">
        <v>1</v>
      </c>
      <c r="T2100" t="str">
        <f>IF(Tabla2[[#This Row],[SERIE ]]="22SD004C","BODEGA",IF(Tabla2[[#This Row],[SERIE ]]="21DS000T","CASA MATRIZ","SUCURSAL"))</f>
        <v>SUCURSAL</v>
      </c>
    </row>
    <row r="2101" spans="1:20" ht="15.75" hidden="1" thickBot="1" x14ac:dyDescent="0.3">
      <c r="A2101" s="33" t="s">
        <v>8269</v>
      </c>
      <c r="B2101" s="38" t="s">
        <v>10188</v>
      </c>
      <c r="C2101" s="2" t="s">
        <v>1</v>
      </c>
      <c r="D2101" s="2" t="s">
        <v>0</v>
      </c>
      <c r="E2101" s="2" t="s">
        <v>9791</v>
      </c>
      <c r="F2101" s="2" t="s">
        <v>9792</v>
      </c>
      <c r="G2101" s="32">
        <v>2604</v>
      </c>
      <c r="H2101" s="36">
        <v>2604</v>
      </c>
      <c r="I2101" s="37" t="s">
        <v>32</v>
      </c>
      <c r="J2101" s="31" t="s">
        <v>4186</v>
      </c>
      <c r="K2101" s="2">
        <v>0</v>
      </c>
      <c r="L2101" s="2">
        <v>0</v>
      </c>
      <c r="M2101" s="31">
        <v>5.31</v>
      </c>
      <c r="N2101" s="2">
        <v>0.69030000000000002</v>
      </c>
      <c r="O2101" s="2">
        <v>0</v>
      </c>
      <c r="P2101" s="2">
        <v>0</v>
      </c>
      <c r="Q2101" s="31">
        <v>6.0002999999999993</v>
      </c>
      <c r="S2101" s="2" t="s">
        <v>1</v>
      </c>
      <c r="T2101" t="str">
        <f>IF(Tabla2[[#This Row],[SERIE ]]="22SD004C","BODEGA",IF(Tabla2[[#This Row],[SERIE ]]="21DS000T","CASA MATRIZ","SUCURSAL"))</f>
        <v>SUCURSAL</v>
      </c>
    </row>
    <row r="2102" spans="1:20" ht="15.75" hidden="1" thickBot="1" x14ac:dyDescent="0.3">
      <c r="A2102" s="33" t="s">
        <v>8269</v>
      </c>
      <c r="B2102" s="38" t="s">
        <v>10188</v>
      </c>
      <c r="C2102" s="2" t="s">
        <v>1</v>
      </c>
      <c r="D2102" s="2" t="s">
        <v>0</v>
      </c>
      <c r="E2102" s="2" t="s">
        <v>9791</v>
      </c>
      <c r="F2102" s="2" t="s">
        <v>9792</v>
      </c>
      <c r="G2102" s="32">
        <v>2603</v>
      </c>
      <c r="H2102" s="36">
        <v>2603</v>
      </c>
      <c r="I2102" s="37" t="s">
        <v>3535</v>
      </c>
      <c r="J2102" s="31" t="s">
        <v>3536</v>
      </c>
      <c r="K2102" s="2">
        <v>0</v>
      </c>
      <c r="L2102" s="2">
        <v>0</v>
      </c>
      <c r="M2102" s="31">
        <v>44.25</v>
      </c>
      <c r="N2102" s="2">
        <v>5.7525000000000004</v>
      </c>
      <c r="O2102" s="2">
        <v>0</v>
      </c>
      <c r="P2102" s="2">
        <v>0</v>
      </c>
      <c r="Q2102" s="31">
        <v>50.002499999999998</v>
      </c>
      <c r="S2102" s="2" t="s">
        <v>1</v>
      </c>
      <c r="T2102" t="str">
        <f>IF(Tabla2[[#This Row],[SERIE ]]="22SD004C","BODEGA",IF(Tabla2[[#This Row],[SERIE ]]="21DS000T","CASA MATRIZ","SUCURSAL"))</f>
        <v>SUCURSAL</v>
      </c>
    </row>
    <row r="2103" spans="1:20" ht="15.75" hidden="1" thickBot="1" x14ac:dyDescent="0.3">
      <c r="A2103" s="33" t="s">
        <v>8269</v>
      </c>
      <c r="B2103" s="38" t="s">
        <v>10188</v>
      </c>
      <c r="C2103" s="2" t="s">
        <v>1</v>
      </c>
      <c r="D2103" s="2" t="s">
        <v>0</v>
      </c>
      <c r="E2103" s="2" t="s">
        <v>9791</v>
      </c>
      <c r="F2103" s="2" t="s">
        <v>9792</v>
      </c>
      <c r="G2103" s="32">
        <v>2602</v>
      </c>
      <c r="H2103" s="36">
        <v>2602</v>
      </c>
      <c r="I2103" s="37" t="s">
        <v>33</v>
      </c>
      <c r="J2103" s="31" t="s">
        <v>4989</v>
      </c>
      <c r="K2103" s="2">
        <v>0</v>
      </c>
      <c r="L2103" s="2">
        <v>0</v>
      </c>
      <c r="M2103" s="31">
        <v>49.33</v>
      </c>
      <c r="N2103" s="2">
        <v>6.4128999999999996</v>
      </c>
      <c r="O2103" s="2">
        <v>0</v>
      </c>
      <c r="P2103" s="2">
        <v>0</v>
      </c>
      <c r="Q2103" s="31">
        <v>55.742899999999999</v>
      </c>
      <c r="S2103" s="2" t="s">
        <v>1</v>
      </c>
      <c r="T2103" t="str">
        <f>IF(Tabla2[[#This Row],[SERIE ]]="22SD004C","BODEGA",IF(Tabla2[[#This Row],[SERIE ]]="21DS000T","CASA MATRIZ","SUCURSAL"))</f>
        <v>SUCURSAL</v>
      </c>
    </row>
    <row r="2104" spans="1:20" ht="15.75" hidden="1" thickBot="1" x14ac:dyDescent="0.3">
      <c r="A2104" s="33" t="s">
        <v>8269</v>
      </c>
      <c r="B2104" s="38" t="s">
        <v>10188</v>
      </c>
      <c r="C2104" s="2" t="s">
        <v>1</v>
      </c>
      <c r="D2104" s="2" t="s">
        <v>0</v>
      </c>
      <c r="E2104" s="2" t="s">
        <v>9791</v>
      </c>
      <c r="F2104" s="2" t="s">
        <v>9792</v>
      </c>
      <c r="G2104" s="32">
        <v>2601</v>
      </c>
      <c r="H2104" s="36">
        <v>2601</v>
      </c>
      <c r="I2104" s="37" t="s">
        <v>7473</v>
      </c>
      <c r="J2104" s="31" t="s">
        <v>7472</v>
      </c>
      <c r="K2104" s="2">
        <v>0</v>
      </c>
      <c r="L2104" s="2">
        <v>0</v>
      </c>
      <c r="M2104" s="31">
        <v>0</v>
      </c>
      <c r="N2104" s="2">
        <v>0</v>
      </c>
      <c r="O2104" s="2">
        <v>0</v>
      </c>
      <c r="P2104" s="2">
        <v>0</v>
      </c>
      <c r="Q2104" s="31">
        <v>0</v>
      </c>
      <c r="S2104" s="2" t="s">
        <v>1</v>
      </c>
      <c r="T2104" t="str">
        <f>IF(Tabla2[[#This Row],[SERIE ]]="22SD004C","BODEGA",IF(Tabla2[[#This Row],[SERIE ]]="21DS000T","CASA MATRIZ","SUCURSAL"))</f>
        <v>SUCURSAL</v>
      </c>
    </row>
    <row r="2105" spans="1:20" ht="15.75" hidden="1" thickBot="1" x14ac:dyDescent="0.3">
      <c r="A2105" s="33" t="s">
        <v>8269</v>
      </c>
      <c r="B2105" s="38" t="s">
        <v>10188</v>
      </c>
      <c r="C2105" s="2" t="s">
        <v>1</v>
      </c>
      <c r="D2105" s="2" t="s">
        <v>0</v>
      </c>
      <c r="E2105" s="2" t="s">
        <v>9791</v>
      </c>
      <c r="F2105" s="2" t="s">
        <v>9792</v>
      </c>
      <c r="G2105" s="32">
        <v>2600</v>
      </c>
      <c r="H2105" s="36">
        <v>2600</v>
      </c>
      <c r="I2105" s="37" t="s">
        <v>40</v>
      </c>
      <c r="J2105" s="31" t="s">
        <v>2515</v>
      </c>
      <c r="K2105" s="2">
        <v>0</v>
      </c>
      <c r="L2105" s="2">
        <v>0</v>
      </c>
      <c r="M2105" s="31">
        <v>198.24</v>
      </c>
      <c r="N2105" s="2">
        <v>25.7712</v>
      </c>
      <c r="O2105" s="2">
        <v>0</v>
      </c>
      <c r="P2105" s="2">
        <v>0</v>
      </c>
      <c r="Q2105" s="31">
        <v>224.0112</v>
      </c>
      <c r="S2105" s="2" t="s">
        <v>1</v>
      </c>
      <c r="T2105" t="str">
        <f>IF(Tabla2[[#This Row],[SERIE ]]="22SD004C","BODEGA",IF(Tabla2[[#This Row],[SERIE ]]="21DS000T","CASA MATRIZ","SUCURSAL"))</f>
        <v>SUCURSAL</v>
      </c>
    </row>
    <row r="2106" spans="1:20" ht="15.75" hidden="1" thickBot="1" x14ac:dyDescent="0.3">
      <c r="A2106" s="33" t="s">
        <v>8269</v>
      </c>
      <c r="B2106" s="38" t="s">
        <v>10188</v>
      </c>
      <c r="C2106" s="2" t="s">
        <v>1</v>
      </c>
      <c r="D2106" s="2" t="s">
        <v>0</v>
      </c>
      <c r="E2106" s="2" t="s">
        <v>9791</v>
      </c>
      <c r="F2106" s="2" t="s">
        <v>9792</v>
      </c>
      <c r="G2106" s="32">
        <v>2599</v>
      </c>
      <c r="H2106" s="36">
        <v>2599</v>
      </c>
      <c r="I2106" s="37" t="s">
        <v>9961</v>
      </c>
      <c r="J2106" s="31" t="s">
        <v>9962</v>
      </c>
      <c r="K2106" s="2">
        <v>0</v>
      </c>
      <c r="L2106" s="2">
        <v>0</v>
      </c>
      <c r="M2106" s="31">
        <v>12.74</v>
      </c>
      <c r="N2106" s="2">
        <v>1.6562000000000001</v>
      </c>
      <c r="O2106" s="2">
        <v>0</v>
      </c>
      <c r="P2106" s="2">
        <v>0</v>
      </c>
      <c r="Q2106" s="31">
        <v>14.3962</v>
      </c>
      <c r="S2106" s="2" t="s">
        <v>1</v>
      </c>
      <c r="T2106" t="str">
        <f>IF(Tabla2[[#This Row],[SERIE ]]="22SD004C","BODEGA",IF(Tabla2[[#This Row],[SERIE ]]="21DS000T","CASA MATRIZ","SUCURSAL"))</f>
        <v>SUCURSAL</v>
      </c>
    </row>
    <row r="2107" spans="1:20" ht="15.75" hidden="1" thickBot="1" x14ac:dyDescent="0.3">
      <c r="A2107" s="33" t="s">
        <v>8269</v>
      </c>
      <c r="B2107" s="38" t="s">
        <v>10188</v>
      </c>
      <c r="C2107" s="2" t="s">
        <v>1</v>
      </c>
      <c r="D2107" s="2" t="s">
        <v>0</v>
      </c>
      <c r="E2107" s="2" t="s">
        <v>9791</v>
      </c>
      <c r="F2107" s="2" t="s">
        <v>9792</v>
      </c>
      <c r="G2107" s="32">
        <v>2598</v>
      </c>
      <c r="H2107" s="36">
        <v>2598</v>
      </c>
      <c r="I2107" s="37" t="s">
        <v>5768</v>
      </c>
      <c r="J2107" s="31" t="s">
        <v>5769</v>
      </c>
      <c r="K2107" s="2">
        <v>0</v>
      </c>
      <c r="L2107" s="2">
        <v>0</v>
      </c>
      <c r="M2107" s="31">
        <v>36.19</v>
      </c>
      <c r="N2107" s="2">
        <v>4.7046999999999999</v>
      </c>
      <c r="O2107" s="2">
        <v>0</v>
      </c>
      <c r="P2107" s="2">
        <v>0</v>
      </c>
      <c r="Q2107" s="31">
        <v>40.8947</v>
      </c>
      <c r="S2107" s="2" t="s">
        <v>1</v>
      </c>
      <c r="T2107" t="str">
        <f>IF(Tabla2[[#This Row],[SERIE ]]="22SD004C","BODEGA",IF(Tabla2[[#This Row],[SERIE ]]="21DS000T","CASA MATRIZ","SUCURSAL"))</f>
        <v>SUCURSAL</v>
      </c>
    </row>
    <row r="2108" spans="1:20" ht="15.75" hidden="1" thickBot="1" x14ac:dyDescent="0.3">
      <c r="A2108" s="33" t="s">
        <v>8269</v>
      </c>
      <c r="B2108" s="38" t="s">
        <v>10188</v>
      </c>
      <c r="C2108" s="2" t="s">
        <v>1</v>
      </c>
      <c r="D2108" s="2" t="s">
        <v>0</v>
      </c>
      <c r="E2108" s="2" t="s">
        <v>9791</v>
      </c>
      <c r="F2108" s="2" t="s">
        <v>9792</v>
      </c>
      <c r="G2108" s="32">
        <v>2597</v>
      </c>
      <c r="H2108" s="36">
        <v>2597</v>
      </c>
      <c r="I2108" s="37"/>
      <c r="J2108" s="31" t="s">
        <v>10234</v>
      </c>
      <c r="K2108" s="2">
        <v>0</v>
      </c>
      <c r="L2108" s="2">
        <v>0</v>
      </c>
      <c r="M2108" s="31">
        <v>38.049999999999997</v>
      </c>
      <c r="N2108" s="2">
        <v>4.9464999999999995</v>
      </c>
      <c r="O2108" s="2">
        <v>0</v>
      </c>
      <c r="P2108" s="2">
        <v>0</v>
      </c>
      <c r="Q2108" s="31">
        <v>42.996499999999997</v>
      </c>
      <c r="R2108" s="2" t="s">
        <v>10233</v>
      </c>
      <c r="S2108" s="2" t="s">
        <v>1</v>
      </c>
      <c r="T2108" t="str">
        <f>IF(Tabla2[[#This Row],[SERIE ]]="22SD004C","BODEGA",IF(Tabla2[[#This Row],[SERIE ]]="21DS000T","CASA MATRIZ","SUCURSAL"))</f>
        <v>SUCURSAL</v>
      </c>
    </row>
    <row r="2109" spans="1:20" ht="15.75" hidden="1" thickBot="1" x14ac:dyDescent="0.3">
      <c r="A2109" s="33" t="s">
        <v>8269</v>
      </c>
      <c r="B2109" s="38" t="s">
        <v>10188</v>
      </c>
      <c r="C2109" s="2" t="s">
        <v>1</v>
      </c>
      <c r="D2109" s="2" t="s">
        <v>0</v>
      </c>
      <c r="E2109" s="2" t="s">
        <v>9791</v>
      </c>
      <c r="F2109" s="2" t="s">
        <v>9792</v>
      </c>
      <c r="G2109" s="32">
        <v>2596</v>
      </c>
      <c r="H2109" s="36">
        <v>2596</v>
      </c>
      <c r="I2109" s="37" t="s">
        <v>9868</v>
      </c>
      <c r="J2109" s="31" t="s">
        <v>9826</v>
      </c>
      <c r="K2109" s="2">
        <v>0</v>
      </c>
      <c r="L2109" s="2">
        <v>0</v>
      </c>
      <c r="M2109" s="31">
        <v>48.23</v>
      </c>
      <c r="N2109" s="2">
        <v>6.2698999999999998</v>
      </c>
      <c r="O2109" s="2">
        <v>0</v>
      </c>
      <c r="P2109" s="2">
        <v>0</v>
      </c>
      <c r="Q2109" s="31">
        <v>54.499899999999997</v>
      </c>
      <c r="S2109" s="2" t="s">
        <v>1</v>
      </c>
      <c r="T2109" t="str">
        <f>IF(Tabla2[[#This Row],[SERIE ]]="22SD004C","BODEGA",IF(Tabla2[[#This Row],[SERIE ]]="21DS000T","CASA MATRIZ","SUCURSAL"))</f>
        <v>SUCURSAL</v>
      </c>
    </row>
    <row r="2110" spans="1:20" ht="15.75" hidden="1" thickBot="1" x14ac:dyDescent="0.3">
      <c r="A2110" s="33" t="s">
        <v>8269</v>
      </c>
      <c r="B2110" s="38" t="s">
        <v>10187</v>
      </c>
      <c r="C2110" s="2" t="s">
        <v>1</v>
      </c>
      <c r="D2110" s="2" t="s">
        <v>0</v>
      </c>
      <c r="E2110" s="2" t="s">
        <v>9791</v>
      </c>
      <c r="F2110" s="2" t="s">
        <v>9792</v>
      </c>
      <c r="G2110" s="32">
        <v>2595</v>
      </c>
      <c r="H2110" s="36">
        <v>2595</v>
      </c>
      <c r="I2110" s="37" t="s">
        <v>9891</v>
      </c>
      <c r="J2110" s="31" t="s">
        <v>9892</v>
      </c>
      <c r="K2110" s="2">
        <v>0</v>
      </c>
      <c r="L2110" s="2">
        <v>0</v>
      </c>
      <c r="M2110" s="31">
        <v>8.41</v>
      </c>
      <c r="N2110" s="2">
        <v>1.0933000000000002</v>
      </c>
      <c r="O2110" s="2">
        <v>0</v>
      </c>
      <c r="P2110" s="2">
        <v>0</v>
      </c>
      <c r="Q2110" s="31">
        <v>9.5032999999999994</v>
      </c>
      <c r="S2110" s="2" t="s">
        <v>1</v>
      </c>
      <c r="T2110" t="str">
        <f>IF(Tabla2[[#This Row],[SERIE ]]="22SD004C","BODEGA",IF(Tabla2[[#This Row],[SERIE ]]="21DS000T","CASA MATRIZ","SUCURSAL"))</f>
        <v>SUCURSAL</v>
      </c>
    </row>
    <row r="2111" spans="1:20" ht="15.75" hidden="1" thickBot="1" x14ac:dyDescent="0.3">
      <c r="A2111" s="33" t="s">
        <v>8269</v>
      </c>
      <c r="B2111" s="38" t="s">
        <v>10187</v>
      </c>
      <c r="C2111" s="2" t="s">
        <v>1</v>
      </c>
      <c r="D2111" s="2" t="s">
        <v>0</v>
      </c>
      <c r="E2111" s="2" t="s">
        <v>9791</v>
      </c>
      <c r="F2111" s="2" t="s">
        <v>9792</v>
      </c>
      <c r="G2111" s="32">
        <v>2594</v>
      </c>
      <c r="H2111" s="36">
        <v>2594</v>
      </c>
      <c r="I2111" s="37" t="s">
        <v>9868</v>
      </c>
      <c r="J2111" s="31" t="s">
        <v>9826</v>
      </c>
      <c r="K2111" s="2">
        <v>0</v>
      </c>
      <c r="L2111" s="2">
        <v>0</v>
      </c>
      <c r="M2111" s="31">
        <v>42.48</v>
      </c>
      <c r="N2111" s="2">
        <v>5.5224000000000002</v>
      </c>
      <c r="O2111" s="2">
        <v>0</v>
      </c>
      <c r="P2111" s="2">
        <v>0</v>
      </c>
      <c r="Q2111" s="31">
        <v>48.002399999999994</v>
      </c>
      <c r="S2111" s="2" t="s">
        <v>1</v>
      </c>
      <c r="T2111" t="str">
        <f>IF(Tabla2[[#This Row],[SERIE ]]="22SD004C","BODEGA",IF(Tabla2[[#This Row],[SERIE ]]="21DS000T","CASA MATRIZ","SUCURSAL"))</f>
        <v>SUCURSAL</v>
      </c>
    </row>
    <row r="2112" spans="1:20" ht="15.75" hidden="1" thickBot="1" x14ac:dyDescent="0.3">
      <c r="A2112" s="33" t="s">
        <v>8269</v>
      </c>
      <c r="B2112" s="38" t="s">
        <v>10187</v>
      </c>
      <c r="C2112" s="2" t="s">
        <v>1</v>
      </c>
      <c r="D2112" s="2" t="s">
        <v>0</v>
      </c>
      <c r="E2112" s="2" t="s">
        <v>9791</v>
      </c>
      <c r="F2112" s="2" t="s">
        <v>9792</v>
      </c>
      <c r="G2112" s="32">
        <v>2593</v>
      </c>
      <c r="H2112" s="36">
        <v>2593</v>
      </c>
      <c r="I2112" s="37" t="s">
        <v>9809</v>
      </c>
      <c r="J2112" s="31" t="s">
        <v>9810</v>
      </c>
      <c r="K2112" s="2">
        <v>0</v>
      </c>
      <c r="L2112" s="2">
        <v>0</v>
      </c>
      <c r="M2112" s="31">
        <v>65.489999999999995</v>
      </c>
      <c r="N2112" s="2">
        <v>8.5137</v>
      </c>
      <c r="O2112" s="2">
        <v>0</v>
      </c>
      <c r="P2112" s="2">
        <v>0</v>
      </c>
      <c r="Q2112" s="31">
        <v>74.003699999999995</v>
      </c>
      <c r="S2112" s="2" t="s">
        <v>1</v>
      </c>
      <c r="T2112" t="str">
        <f>IF(Tabla2[[#This Row],[SERIE ]]="22SD004C","BODEGA",IF(Tabla2[[#This Row],[SERIE ]]="21DS000T","CASA MATRIZ","SUCURSAL"))</f>
        <v>SUCURSAL</v>
      </c>
    </row>
    <row r="2113" spans="1:20" ht="15.75" hidden="1" thickBot="1" x14ac:dyDescent="0.3">
      <c r="A2113" s="33" t="s">
        <v>8269</v>
      </c>
      <c r="B2113" s="38" t="s">
        <v>10187</v>
      </c>
      <c r="C2113" s="2" t="s">
        <v>1</v>
      </c>
      <c r="D2113" s="2" t="s">
        <v>0</v>
      </c>
      <c r="E2113" s="2" t="s">
        <v>9791</v>
      </c>
      <c r="F2113" s="2" t="s">
        <v>9792</v>
      </c>
      <c r="G2113" s="32">
        <v>2592</v>
      </c>
      <c r="H2113" s="36">
        <v>2592</v>
      </c>
      <c r="I2113" s="37" t="s">
        <v>9888</v>
      </c>
      <c r="J2113" s="31" t="s">
        <v>9889</v>
      </c>
      <c r="K2113" s="2">
        <v>0</v>
      </c>
      <c r="L2113" s="2">
        <v>0</v>
      </c>
      <c r="M2113" s="31">
        <v>42.15</v>
      </c>
      <c r="N2113" s="2">
        <v>5.4794999999999998</v>
      </c>
      <c r="O2113" s="2">
        <v>0</v>
      </c>
      <c r="P2113" s="2">
        <v>0</v>
      </c>
      <c r="Q2113" s="31">
        <v>47.6295</v>
      </c>
      <c r="S2113" s="2" t="s">
        <v>1</v>
      </c>
      <c r="T2113" t="str">
        <f>IF(Tabla2[[#This Row],[SERIE ]]="22SD004C","BODEGA",IF(Tabla2[[#This Row],[SERIE ]]="21DS000T","CASA MATRIZ","SUCURSAL"))</f>
        <v>SUCURSAL</v>
      </c>
    </row>
    <row r="2114" spans="1:20" ht="15.75" hidden="1" thickBot="1" x14ac:dyDescent="0.3">
      <c r="A2114" s="33" t="s">
        <v>8269</v>
      </c>
      <c r="B2114" s="38" t="s">
        <v>10187</v>
      </c>
      <c r="C2114" s="2" t="s">
        <v>1</v>
      </c>
      <c r="D2114" s="2" t="s">
        <v>0</v>
      </c>
      <c r="E2114" s="2" t="s">
        <v>9791</v>
      </c>
      <c r="F2114" s="2" t="s">
        <v>9792</v>
      </c>
      <c r="G2114" s="32">
        <v>2591</v>
      </c>
      <c r="H2114" s="36">
        <v>2591</v>
      </c>
      <c r="I2114" s="37" t="s">
        <v>43</v>
      </c>
      <c r="J2114" s="31" t="s">
        <v>7196</v>
      </c>
      <c r="K2114" s="2">
        <v>0</v>
      </c>
      <c r="L2114" s="2">
        <v>0</v>
      </c>
      <c r="M2114" s="31">
        <v>20</v>
      </c>
      <c r="N2114" s="2">
        <v>2.6</v>
      </c>
      <c r="O2114" s="2">
        <v>0</v>
      </c>
      <c r="P2114" s="2">
        <v>0</v>
      </c>
      <c r="Q2114" s="31">
        <v>22.6</v>
      </c>
      <c r="S2114" s="2" t="s">
        <v>1</v>
      </c>
      <c r="T2114" t="str">
        <f>IF(Tabla2[[#This Row],[SERIE ]]="22SD004C","BODEGA",IF(Tabla2[[#This Row],[SERIE ]]="21DS000T","CASA MATRIZ","SUCURSAL"))</f>
        <v>SUCURSAL</v>
      </c>
    </row>
    <row r="2115" spans="1:20" ht="15.75" hidden="1" thickBot="1" x14ac:dyDescent="0.3">
      <c r="A2115" s="33" t="s">
        <v>8269</v>
      </c>
      <c r="B2115" s="38" t="s">
        <v>10187</v>
      </c>
      <c r="C2115" s="2" t="s">
        <v>1</v>
      </c>
      <c r="D2115" s="2" t="s">
        <v>0</v>
      </c>
      <c r="E2115" s="2" t="s">
        <v>9791</v>
      </c>
      <c r="F2115" s="2" t="s">
        <v>9792</v>
      </c>
      <c r="G2115" s="32">
        <v>2590</v>
      </c>
      <c r="H2115" s="36">
        <v>2590</v>
      </c>
      <c r="I2115" s="37" t="s">
        <v>5592</v>
      </c>
      <c r="J2115" s="31" t="s">
        <v>5593</v>
      </c>
      <c r="K2115" s="2">
        <v>0</v>
      </c>
      <c r="L2115" s="2">
        <v>0</v>
      </c>
      <c r="M2115" s="31">
        <v>22</v>
      </c>
      <c r="N2115" s="2">
        <v>2.8600000000000003</v>
      </c>
      <c r="O2115" s="2">
        <v>0</v>
      </c>
      <c r="P2115" s="2">
        <v>0</v>
      </c>
      <c r="Q2115" s="31">
        <v>24.86</v>
      </c>
      <c r="S2115" s="2" t="s">
        <v>1</v>
      </c>
      <c r="T2115" t="str">
        <f>IF(Tabla2[[#This Row],[SERIE ]]="22SD004C","BODEGA",IF(Tabla2[[#This Row],[SERIE ]]="21DS000T","CASA MATRIZ","SUCURSAL"))</f>
        <v>SUCURSAL</v>
      </c>
    </row>
    <row r="2116" spans="1:20" ht="15.75" hidden="1" thickBot="1" x14ac:dyDescent="0.3">
      <c r="A2116" s="33" t="s">
        <v>8269</v>
      </c>
      <c r="B2116" s="38" t="s">
        <v>10186</v>
      </c>
      <c r="C2116" s="2" t="s">
        <v>1</v>
      </c>
      <c r="D2116" s="2" t="s">
        <v>0</v>
      </c>
      <c r="E2116" s="2" t="s">
        <v>9791</v>
      </c>
      <c r="F2116" s="2" t="s">
        <v>9792</v>
      </c>
      <c r="G2116" s="32">
        <v>2589</v>
      </c>
      <c r="H2116" s="36">
        <v>2589</v>
      </c>
      <c r="I2116" s="37" t="s">
        <v>9866</v>
      </c>
      <c r="J2116" s="31" t="s">
        <v>9867</v>
      </c>
      <c r="K2116" s="2">
        <v>0</v>
      </c>
      <c r="L2116" s="2">
        <v>0</v>
      </c>
      <c r="M2116" s="31">
        <v>20</v>
      </c>
      <c r="N2116" s="2">
        <v>2.6</v>
      </c>
      <c r="O2116" s="2">
        <v>0</v>
      </c>
      <c r="P2116" s="2">
        <v>0</v>
      </c>
      <c r="Q2116" s="31">
        <v>22.6</v>
      </c>
      <c r="S2116" s="2" t="s">
        <v>1</v>
      </c>
      <c r="T2116" t="str">
        <f>IF(Tabla2[[#This Row],[SERIE ]]="22SD004C","BODEGA",IF(Tabla2[[#This Row],[SERIE ]]="21DS000T","CASA MATRIZ","SUCURSAL"))</f>
        <v>SUCURSAL</v>
      </c>
    </row>
    <row r="2117" spans="1:20" ht="15.75" hidden="1" thickBot="1" x14ac:dyDescent="0.3">
      <c r="A2117" s="33" t="s">
        <v>8269</v>
      </c>
      <c r="B2117" s="38" t="s">
        <v>10186</v>
      </c>
      <c r="C2117" s="2" t="s">
        <v>1</v>
      </c>
      <c r="D2117" s="2" t="s">
        <v>0</v>
      </c>
      <c r="E2117" s="2" t="s">
        <v>9791</v>
      </c>
      <c r="F2117" s="2" t="s">
        <v>9792</v>
      </c>
      <c r="G2117" s="32">
        <v>2588</v>
      </c>
      <c r="H2117" s="36">
        <v>2588</v>
      </c>
      <c r="I2117" s="37" t="s">
        <v>46</v>
      </c>
      <c r="J2117" s="31" t="s">
        <v>6010</v>
      </c>
      <c r="K2117" s="2">
        <v>0</v>
      </c>
      <c r="L2117" s="2">
        <v>0</v>
      </c>
      <c r="M2117" s="31">
        <v>120</v>
      </c>
      <c r="N2117" s="2">
        <v>15.600000000000001</v>
      </c>
      <c r="O2117" s="2">
        <v>0</v>
      </c>
      <c r="P2117" s="2">
        <v>0</v>
      </c>
      <c r="Q2117" s="31">
        <v>135.6</v>
      </c>
      <c r="S2117" s="2" t="s">
        <v>1</v>
      </c>
      <c r="T2117" t="str">
        <f>IF(Tabla2[[#This Row],[SERIE ]]="22SD004C","BODEGA",IF(Tabla2[[#This Row],[SERIE ]]="21DS000T","CASA MATRIZ","SUCURSAL"))</f>
        <v>SUCURSAL</v>
      </c>
    </row>
    <row r="2118" spans="1:20" ht="15.75" hidden="1" thickBot="1" x14ac:dyDescent="0.3">
      <c r="A2118" s="33" t="s">
        <v>8269</v>
      </c>
      <c r="B2118" s="38" t="s">
        <v>10186</v>
      </c>
      <c r="C2118" s="2" t="s">
        <v>1</v>
      </c>
      <c r="D2118" s="2" t="s">
        <v>0</v>
      </c>
      <c r="E2118" s="2" t="s">
        <v>9791</v>
      </c>
      <c r="F2118" s="2" t="s">
        <v>9792</v>
      </c>
      <c r="G2118" s="32">
        <v>2587</v>
      </c>
      <c r="H2118" s="36">
        <v>2587</v>
      </c>
      <c r="I2118" s="37" t="s">
        <v>46</v>
      </c>
      <c r="J2118" s="31" t="s">
        <v>6010</v>
      </c>
      <c r="K2118" s="2">
        <v>0</v>
      </c>
      <c r="L2118" s="2">
        <v>0</v>
      </c>
      <c r="M2118" s="31">
        <v>12</v>
      </c>
      <c r="N2118" s="2">
        <v>1.56</v>
      </c>
      <c r="O2118" s="2">
        <v>0</v>
      </c>
      <c r="P2118" s="2">
        <v>0</v>
      </c>
      <c r="Q2118" s="31">
        <v>13.56</v>
      </c>
      <c r="S2118" s="2" t="s">
        <v>1</v>
      </c>
      <c r="T2118" t="str">
        <f>IF(Tabla2[[#This Row],[SERIE ]]="22SD004C","BODEGA",IF(Tabla2[[#This Row],[SERIE ]]="21DS000T","CASA MATRIZ","SUCURSAL"))</f>
        <v>SUCURSAL</v>
      </c>
    </row>
    <row r="2119" spans="1:20" ht="15.75" hidden="1" thickBot="1" x14ac:dyDescent="0.3">
      <c r="A2119" s="33" t="s">
        <v>8269</v>
      </c>
      <c r="B2119" s="38" t="s">
        <v>10186</v>
      </c>
      <c r="C2119" s="2" t="s">
        <v>1</v>
      </c>
      <c r="D2119" s="2" t="s">
        <v>0</v>
      </c>
      <c r="E2119" s="2" t="s">
        <v>9791</v>
      </c>
      <c r="F2119" s="2" t="s">
        <v>9792</v>
      </c>
      <c r="G2119" s="32">
        <v>2586</v>
      </c>
      <c r="H2119" s="36">
        <v>2586</v>
      </c>
      <c r="I2119" s="37" t="s">
        <v>7297</v>
      </c>
      <c r="J2119" s="31" t="s">
        <v>7298</v>
      </c>
      <c r="K2119" s="2">
        <v>0</v>
      </c>
      <c r="L2119" s="2">
        <v>0</v>
      </c>
      <c r="M2119" s="31">
        <v>25</v>
      </c>
      <c r="N2119" s="2">
        <v>3.25</v>
      </c>
      <c r="O2119" s="2">
        <v>0</v>
      </c>
      <c r="P2119" s="2">
        <v>0</v>
      </c>
      <c r="Q2119" s="31">
        <v>28.25</v>
      </c>
      <c r="S2119" s="2" t="s">
        <v>1</v>
      </c>
      <c r="T2119" t="str">
        <f>IF(Tabla2[[#This Row],[SERIE ]]="22SD004C","BODEGA",IF(Tabla2[[#This Row],[SERIE ]]="21DS000T","CASA MATRIZ","SUCURSAL"))</f>
        <v>SUCURSAL</v>
      </c>
    </row>
    <row r="2120" spans="1:20" ht="15.75" hidden="1" thickBot="1" x14ac:dyDescent="0.3">
      <c r="A2120" s="33" t="s">
        <v>8269</v>
      </c>
      <c r="B2120" s="38" t="s">
        <v>10186</v>
      </c>
      <c r="C2120" s="2" t="s">
        <v>1</v>
      </c>
      <c r="D2120" s="2" t="s">
        <v>0</v>
      </c>
      <c r="E2120" s="2" t="s">
        <v>9791</v>
      </c>
      <c r="F2120" s="2" t="s">
        <v>9792</v>
      </c>
      <c r="G2120" s="32">
        <v>2585</v>
      </c>
      <c r="H2120" s="36">
        <v>2585</v>
      </c>
      <c r="I2120" s="37" t="s">
        <v>46</v>
      </c>
      <c r="J2120" s="31" t="s">
        <v>6010</v>
      </c>
      <c r="K2120" s="2">
        <v>0</v>
      </c>
      <c r="L2120" s="2">
        <v>0</v>
      </c>
      <c r="M2120" s="31">
        <v>10</v>
      </c>
      <c r="N2120" s="2">
        <v>1.3</v>
      </c>
      <c r="O2120" s="2">
        <v>0</v>
      </c>
      <c r="P2120" s="2">
        <v>0</v>
      </c>
      <c r="Q2120" s="31">
        <v>11.3</v>
      </c>
      <c r="S2120" s="2" t="s">
        <v>1</v>
      </c>
      <c r="T2120" t="str">
        <f>IF(Tabla2[[#This Row],[SERIE ]]="22SD004C","BODEGA",IF(Tabla2[[#This Row],[SERIE ]]="21DS000T","CASA MATRIZ","SUCURSAL"))</f>
        <v>SUCURSAL</v>
      </c>
    </row>
    <row r="2121" spans="1:20" ht="15.75" hidden="1" thickBot="1" x14ac:dyDescent="0.3">
      <c r="A2121" s="33" t="s">
        <v>8269</v>
      </c>
      <c r="B2121" s="38" t="s">
        <v>10186</v>
      </c>
      <c r="C2121" s="2" t="s">
        <v>1</v>
      </c>
      <c r="D2121" s="2" t="s">
        <v>0</v>
      </c>
      <c r="E2121" s="2" t="s">
        <v>9791</v>
      </c>
      <c r="F2121" s="2" t="s">
        <v>9792</v>
      </c>
      <c r="G2121" s="32">
        <v>2584</v>
      </c>
      <c r="H2121" s="36">
        <v>2584</v>
      </c>
      <c r="I2121" s="37" t="s">
        <v>1998</v>
      </c>
      <c r="J2121" s="31" t="s">
        <v>1999</v>
      </c>
      <c r="K2121" s="2">
        <v>0</v>
      </c>
      <c r="L2121" s="2">
        <v>0</v>
      </c>
      <c r="M2121" s="31">
        <v>24</v>
      </c>
      <c r="N2121" s="2">
        <v>3.12</v>
      </c>
      <c r="O2121" s="2">
        <v>0</v>
      </c>
      <c r="P2121" s="2">
        <v>0</v>
      </c>
      <c r="Q2121" s="31">
        <v>27.12</v>
      </c>
      <c r="S2121" s="2" t="s">
        <v>1</v>
      </c>
      <c r="T2121" t="str">
        <f>IF(Tabla2[[#This Row],[SERIE ]]="22SD004C","BODEGA",IF(Tabla2[[#This Row],[SERIE ]]="21DS000T","CASA MATRIZ","SUCURSAL"))</f>
        <v>SUCURSAL</v>
      </c>
    </row>
    <row r="2122" spans="1:20" ht="15.75" hidden="1" thickBot="1" x14ac:dyDescent="0.3">
      <c r="A2122" s="33" t="s">
        <v>8269</v>
      </c>
      <c r="B2122" s="38" t="s">
        <v>10186</v>
      </c>
      <c r="C2122" s="2" t="s">
        <v>1</v>
      </c>
      <c r="D2122" s="2" t="s">
        <v>0</v>
      </c>
      <c r="E2122" s="2" t="s">
        <v>9791</v>
      </c>
      <c r="F2122" s="2" t="s">
        <v>9792</v>
      </c>
      <c r="G2122" s="32">
        <v>2583</v>
      </c>
      <c r="H2122" s="36">
        <v>2583</v>
      </c>
      <c r="I2122" s="37" t="s">
        <v>10231</v>
      </c>
      <c r="J2122" s="31" t="s">
        <v>10232</v>
      </c>
      <c r="K2122" s="2">
        <v>0</v>
      </c>
      <c r="L2122" s="2">
        <v>0</v>
      </c>
      <c r="M2122" s="31">
        <v>8.4700000000000006</v>
      </c>
      <c r="N2122" s="2">
        <v>1.1011000000000002</v>
      </c>
      <c r="O2122" s="2">
        <v>0</v>
      </c>
      <c r="P2122" s="2">
        <v>0</v>
      </c>
      <c r="Q2122" s="31">
        <v>9.5711000000000013</v>
      </c>
      <c r="S2122" s="2" t="s">
        <v>1</v>
      </c>
      <c r="T2122" t="str">
        <f>IF(Tabla2[[#This Row],[SERIE ]]="22SD004C","BODEGA",IF(Tabla2[[#This Row],[SERIE ]]="21DS000T","CASA MATRIZ","SUCURSAL"))</f>
        <v>SUCURSAL</v>
      </c>
    </row>
    <row r="2123" spans="1:20" ht="15.75" hidden="1" thickBot="1" x14ac:dyDescent="0.3">
      <c r="A2123" s="33" t="s">
        <v>8269</v>
      </c>
      <c r="B2123" s="38" t="s">
        <v>10186</v>
      </c>
      <c r="C2123" s="2" t="s">
        <v>1</v>
      </c>
      <c r="D2123" s="2" t="s">
        <v>0</v>
      </c>
      <c r="E2123" s="2" t="s">
        <v>9791</v>
      </c>
      <c r="F2123" s="2" t="s">
        <v>9792</v>
      </c>
      <c r="G2123" s="32">
        <v>2582</v>
      </c>
      <c r="H2123" s="36">
        <v>2582</v>
      </c>
      <c r="I2123" s="37" t="s">
        <v>10231</v>
      </c>
      <c r="J2123" s="31" t="s">
        <v>10232</v>
      </c>
      <c r="K2123" s="2">
        <v>0</v>
      </c>
      <c r="L2123" s="2">
        <v>0</v>
      </c>
      <c r="M2123" s="31">
        <v>9.73</v>
      </c>
      <c r="N2123" s="2">
        <v>1.2649000000000001</v>
      </c>
      <c r="O2123" s="2">
        <v>0</v>
      </c>
      <c r="P2123" s="2">
        <v>0</v>
      </c>
      <c r="Q2123" s="31">
        <v>10.994900000000001</v>
      </c>
      <c r="S2123" s="2" t="s">
        <v>1</v>
      </c>
      <c r="T2123" t="str">
        <f>IF(Tabla2[[#This Row],[SERIE ]]="22SD004C","BODEGA",IF(Tabla2[[#This Row],[SERIE ]]="21DS000T","CASA MATRIZ","SUCURSAL"))</f>
        <v>SUCURSAL</v>
      </c>
    </row>
    <row r="2124" spans="1:20" ht="15.75" hidden="1" thickBot="1" x14ac:dyDescent="0.3">
      <c r="A2124" s="33" t="s">
        <v>8269</v>
      </c>
      <c r="B2124" s="38" t="s">
        <v>10186</v>
      </c>
      <c r="C2124" s="2" t="s">
        <v>1</v>
      </c>
      <c r="D2124" s="2" t="s">
        <v>0</v>
      </c>
      <c r="E2124" s="2" t="s">
        <v>9791</v>
      </c>
      <c r="F2124" s="2" t="s">
        <v>9792</v>
      </c>
      <c r="G2124" s="32">
        <v>2581</v>
      </c>
      <c r="H2124" s="36">
        <v>2581</v>
      </c>
      <c r="I2124" s="37" t="s">
        <v>9875</v>
      </c>
      <c r="J2124" s="31" t="s">
        <v>9876</v>
      </c>
      <c r="K2124" s="2">
        <v>0</v>
      </c>
      <c r="L2124" s="2">
        <v>0</v>
      </c>
      <c r="M2124" s="31">
        <v>105.31</v>
      </c>
      <c r="N2124" s="2">
        <v>13.690300000000001</v>
      </c>
      <c r="O2124" s="2">
        <v>0</v>
      </c>
      <c r="P2124" s="2">
        <v>0</v>
      </c>
      <c r="Q2124" s="31">
        <v>119.00030000000001</v>
      </c>
      <c r="S2124" s="2" t="s">
        <v>1</v>
      </c>
      <c r="T2124" t="str">
        <f>IF(Tabla2[[#This Row],[SERIE ]]="22SD004C","BODEGA",IF(Tabla2[[#This Row],[SERIE ]]="21DS000T","CASA MATRIZ","SUCURSAL"))</f>
        <v>SUCURSAL</v>
      </c>
    </row>
    <row r="2125" spans="1:20" ht="15.75" hidden="1" thickBot="1" x14ac:dyDescent="0.3">
      <c r="A2125" s="33" t="s">
        <v>8269</v>
      </c>
      <c r="B2125" s="38" t="s">
        <v>10185</v>
      </c>
      <c r="C2125" s="2" t="s">
        <v>1</v>
      </c>
      <c r="D2125" s="2" t="s">
        <v>0</v>
      </c>
      <c r="E2125" s="2" t="s">
        <v>9791</v>
      </c>
      <c r="F2125" s="2" t="s">
        <v>9792</v>
      </c>
      <c r="G2125" s="32">
        <v>2580</v>
      </c>
      <c r="H2125" s="36">
        <v>2580</v>
      </c>
      <c r="I2125" s="37" t="s">
        <v>9875</v>
      </c>
      <c r="J2125" s="31" t="s">
        <v>9876</v>
      </c>
      <c r="K2125" s="2">
        <v>0</v>
      </c>
      <c r="L2125" s="2">
        <v>0</v>
      </c>
      <c r="M2125" s="31">
        <v>20</v>
      </c>
      <c r="N2125" s="2">
        <v>2.6</v>
      </c>
      <c r="O2125" s="2">
        <v>0</v>
      </c>
      <c r="P2125" s="2">
        <v>0</v>
      </c>
      <c r="Q2125" s="31">
        <v>22.6</v>
      </c>
      <c r="S2125" s="2" t="s">
        <v>1</v>
      </c>
      <c r="T2125" t="str">
        <f>IF(Tabla2[[#This Row],[SERIE ]]="22SD004C","BODEGA",IF(Tabla2[[#This Row],[SERIE ]]="21DS000T","CASA MATRIZ","SUCURSAL"))</f>
        <v>SUCURSAL</v>
      </c>
    </row>
    <row r="2126" spans="1:20" ht="15.75" hidden="1" thickBot="1" x14ac:dyDescent="0.3">
      <c r="A2126" s="33" t="s">
        <v>8269</v>
      </c>
      <c r="B2126" s="38" t="s">
        <v>10185</v>
      </c>
      <c r="C2126" s="2" t="s">
        <v>1</v>
      </c>
      <c r="D2126" s="2" t="s">
        <v>0</v>
      </c>
      <c r="E2126" s="2" t="s">
        <v>9791</v>
      </c>
      <c r="F2126" s="2" t="s">
        <v>9792</v>
      </c>
      <c r="G2126" s="32">
        <v>2579</v>
      </c>
      <c r="H2126" s="36">
        <v>2579</v>
      </c>
      <c r="I2126" s="37" t="s">
        <v>47</v>
      </c>
      <c r="J2126" s="31" t="s">
        <v>2808</v>
      </c>
      <c r="K2126" s="2">
        <v>0</v>
      </c>
      <c r="L2126" s="2">
        <v>0</v>
      </c>
      <c r="M2126" s="31">
        <v>140</v>
      </c>
      <c r="N2126" s="2">
        <v>18.2</v>
      </c>
      <c r="O2126" s="2">
        <v>0</v>
      </c>
      <c r="P2126" s="2">
        <v>0</v>
      </c>
      <c r="Q2126" s="31">
        <v>158.19999999999999</v>
      </c>
      <c r="S2126" s="2" t="s">
        <v>1</v>
      </c>
      <c r="T2126" t="str">
        <f>IF(Tabla2[[#This Row],[SERIE ]]="22SD004C","BODEGA",IF(Tabla2[[#This Row],[SERIE ]]="21DS000T","CASA MATRIZ","SUCURSAL"))</f>
        <v>SUCURSAL</v>
      </c>
    </row>
    <row r="2127" spans="1:20" ht="15.75" hidden="1" thickBot="1" x14ac:dyDescent="0.3">
      <c r="A2127" s="33" t="s">
        <v>8269</v>
      </c>
      <c r="B2127" s="38" t="s">
        <v>10185</v>
      </c>
      <c r="C2127" s="2" t="s">
        <v>1</v>
      </c>
      <c r="D2127" s="2" t="s">
        <v>0</v>
      </c>
      <c r="E2127" s="2" t="s">
        <v>9791</v>
      </c>
      <c r="F2127" s="2" t="s">
        <v>9792</v>
      </c>
      <c r="G2127" s="32">
        <v>2578</v>
      </c>
      <c r="H2127" s="36">
        <v>2578</v>
      </c>
      <c r="I2127" s="37" t="s">
        <v>9336</v>
      </c>
      <c r="J2127" s="31" t="s">
        <v>9337</v>
      </c>
      <c r="K2127" s="2">
        <v>0</v>
      </c>
      <c r="L2127" s="2">
        <v>0</v>
      </c>
      <c r="M2127" s="31">
        <v>11.06</v>
      </c>
      <c r="N2127" s="2">
        <v>1.4378000000000002</v>
      </c>
      <c r="O2127" s="2">
        <v>0</v>
      </c>
      <c r="P2127" s="2">
        <v>0</v>
      </c>
      <c r="Q2127" s="31">
        <v>12.497800000000002</v>
      </c>
      <c r="S2127" s="2" t="s">
        <v>1</v>
      </c>
      <c r="T2127" t="str">
        <f>IF(Tabla2[[#This Row],[SERIE ]]="22SD004C","BODEGA",IF(Tabla2[[#This Row],[SERIE ]]="21DS000T","CASA MATRIZ","SUCURSAL"))</f>
        <v>SUCURSAL</v>
      </c>
    </row>
    <row r="2128" spans="1:20" ht="15.75" hidden="1" thickBot="1" x14ac:dyDescent="0.3">
      <c r="A2128" s="33" t="s">
        <v>8269</v>
      </c>
      <c r="B2128" s="38" t="s">
        <v>10185</v>
      </c>
      <c r="C2128" s="2" t="s">
        <v>1</v>
      </c>
      <c r="D2128" s="2" t="s">
        <v>0</v>
      </c>
      <c r="E2128" s="2" t="s">
        <v>9791</v>
      </c>
      <c r="F2128" s="2" t="s">
        <v>9792</v>
      </c>
      <c r="G2128" s="32">
        <v>2577</v>
      </c>
      <c r="H2128" s="36">
        <v>2577</v>
      </c>
      <c r="I2128" s="37"/>
      <c r="J2128" s="31" t="s">
        <v>9812</v>
      </c>
      <c r="K2128" s="2">
        <v>0</v>
      </c>
      <c r="L2128" s="2">
        <v>0</v>
      </c>
      <c r="M2128" s="31">
        <v>25.88</v>
      </c>
      <c r="N2128" s="2">
        <v>3.3643999999999998</v>
      </c>
      <c r="O2128" s="2">
        <v>0</v>
      </c>
      <c r="P2128" s="2">
        <v>0</v>
      </c>
      <c r="Q2128" s="31">
        <v>29.244399999999999</v>
      </c>
      <c r="R2128" s="2" t="s">
        <v>9811</v>
      </c>
      <c r="S2128" s="2" t="s">
        <v>1</v>
      </c>
      <c r="T2128" t="str">
        <f>IF(Tabla2[[#This Row],[SERIE ]]="22SD004C","BODEGA",IF(Tabla2[[#This Row],[SERIE ]]="21DS000T","CASA MATRIZ","SUCURSAL"))</f>
        <v>SUCURSAL</v>
      </c>
    </row>
    <row r="2129" spans="1:20" ht="15.75" hidden="1" thickBot="1" x14ac:dyDescent="0.3">
      <c r="A2129" s="33" t="s">
        <v>8269</v>
      </c>
      <c r="B2129" s="38" t="s">
        <v>10185</v>
      </c>
      <c r="C2129" s="2" t="s">
        <v>1</v>
      </c>
      <c r="D2129" s="2" t="s">
        <v>0</v>
      </c>
      <c r="E2129" s="2" t="s">
        <v>9791</v>
      </c>
      <c r="F2129" s="2" t="s">
        <v>9792</v>
      </c>
      <c r="G2129" s="32">
        <v>2576</v>
      </c>
      <c r="H2129" s="36">
        <v>2576</v>
      </c>
      <c r="I2129" s="37" t="s">
        <v>46</v>
      </c>
      <c r="J2129" s="31" t="s">
        <v>6010</v>
      </c>
      <c r="K2129" s="2">
        <v>0</v>
      </c>
      <c r="L2129" s="2">
        <v>0</v>
      </c>
      <c r="M2129" s="31">
        <v>40</v>
      </c>
      <c r="N2129" s="2">
        <v>5.2</v>
      </c>
      <c r="O2129" s="2">
        <v>0</v>
      </c>
      <c r="P2129" s="2">
        <v>0</v>
      </c>
      <c r="Q2129" s="31">
        <v>45.2</v>
      </c>
      <c r="S2129" s="2" t="s">
        <v>1</v>
      </c>
      <c r="T2129" t="str">
        <f>IF(Tabla2[[#This Row],[SERIE ]]="22SD004C","BODEGA",IF(Tabla2[[#This Row],[SERIE ]]="21DS000T","CASA MATRIZ","SUCURSAL"))</f>
        <v>SUCURSAL</v>
      </c>
    </row>
    <row r="2130" spans="1:20" ht="15.75" hidden="1" thickBot="1" x14ac:dyDescent="0.3">
      <c r="A2130" s="33" t="s">
        <v>8269</v>
      </c>
      <c r="B2130" s="38" t="s">
        <v>10185</v>
      </c>
      <c r="C2130" s="2" t="s">
        <v>1</v>
      </c>
      <c r="D2130" s="2" t="s">
        <v>0</v>
      </c>
      <c r="E2130" s="2" t="s">
        <v>9791</v>
      </c>
      <c r="F2130" s="2" t="s">
        <v>9792</v>
      </c>
      <c r="G2130" s="32">
        <v>2575</v>
      </c>
      <c r="H2130" s="36">
        <v>2575</v>
      </c>
      <c r="I2130" s="37" t="s">
        <v>10229</v>
      </c>
      <c r="J2130" s="31" t="s">
        <v>10230</v>
      </c>
      <c r="K2130" s="2">
        <v>0</v>
      </c>
      <c r="L2130" s="2">
        <v>0</v>
      </c>
      <c r="M2130" s="31">
        <v>5.31</v>
      </c>
      <c r="N2130" s="2">
        <v>0.69030000000000002</v>
      </c>
      <c r="O2130" s="2">
        <v>0</v>
      </c>
      <c r="P2130" s="2">
        <v>0</v>
      </c>
      <c r="Q2130" s="31">
        <v>6.0002999999999993</v>
      </c>
      <c r="S2130" s="2" t="s">
        <v>1</v>
      </c>
      <c r="T2130" t="str">
        <f>IF(Tabla2[[#This Row],[SERIE ]]="22SD004C","BODEGA",IF(Tabla2[[#This Row],[SERIE ]]="21DS000T","CASA MATRIZ","SUCURSAL"))</f>
        <v>SUCURSAL</v>
      </c>
    </row>
    <row r="2131" spans="1:20" ht="15.75" hidden="1" thickBot="1" x14ac:dyDescent="0.3">
      <c r="A2131" s="33" t="s">
        <v>8269</v>
      </c>
      <c r="B2131" s="38" t="s">
        <v>10185</v>
      </c>
      <c r="C2131" s="2" t="s">
        <v>1</v>
      </c>
      <c r="D2131" s="2" t="s">
        <v>0</v>
      </c>
      <c r="E2131" s="2" t="s">
        <v>9791</v>
      </c>
      <c r="F2131" s="2" t="s">
        <v>9792</v>
      </c>
      <c r="G2131" s="32">
        <v>2574</v>
      </c>
      <c r="H2131" s="36">
        <v>2574</v>
      </c>
      <c r="I2131" s="37" t="s">
        <v>46</v>
      </c>
      <c r="J2131" s="31" t="s">
        <v>6010</v>
      </c>
      <c r="K2131" s="2">
        <v>0</v>
      </c>
      <c r="L2131" s="2">
        <v>0</v>
      </c>
      <c r="M2131" s="31">
        <v>45</v>
      </c>
      <c r="N2131" s="2">
        <v>5.8500000000000005</v>
      </c>
      <c r="O2131" s="2">
        <v>0</v>
      </c>
      <c r="P2131" s="2">
        <v>0</v>
      </c>
      <c r="Q2131" s="31">
        <v>50.85</v>
      </c>
      <c r="S2131" s="2" t="s">
        <v>1</v>
      </c>
      <c r="T2131" t="str">
        <f>IF(Tabla2[[#This Row],[SERIE ]]="22SD004C","BODEGA",IF(Tabla2[[#This Row],[SERIE ]]="21DS000T","CASA MATRIZ","SUCURSAL"))</f>
        <v>SUCURSAL</v>
      </c>
    </row>
    <row r="2132" spans="1:20" ht="15.75" hidden="1" thickBot="1" x14ac:dyDescent="0.3">
      <c r="A2132" s="33" t="s">
        <v>8269</v>
      </c>
      <c r="B2132" s="38" t="s">
        <v>10185</v>
      </c>
      <c r="C2132" s="2" t="s">
        <v>1</v>
      </c>
      <c r="D2132" s="2" t="s">
        <v>0</v>
      </c>
      <c r="E2132" s="2" t="s">
        <v>9791</v>
      </c>
      <c r="F2132" s="2" t="s">
        <v>9792</v>
      </c>
      <c r="G2132" s="32">
        <v>2573</v>
      </c>
      <c r="H2132" s="36">
        <v>2573</v>
      </c>
      <c r="I2132" s="37" t="s">
        <v>9868</v>
      </c>
      <c r="J2132" s="31" t="s">
        <v>9826</v>
      </c>
      <c r="K2132" s="2">
        <v>0</v>
      </c>
      <c r="L2132" s="2">
        <v>0</v>
      </c>
      <c r="M2132" s="31">
        <v>23.89</v>
      </c>
      <c r="N2132" s="2">
        <v>3.1057000000000001</v>
      </c>
      <c r="O2132" s="2">
        <v>0</v>
      </c>
      <c r="P2132" s="2">
        <v>0</v>
      </c>
      <c r="Q2132" s="31">
        <v>26.995699999999999</v>
      </c>
      <c r="S2132" s="2" t="s">
        <v>1</v>
      </c>
      <c r="T2132" t="str">
        <f>IF(Tabla2[[#This Row],[SERIE ]]="22SD004C","BODEGA",IF(Tabla2[[#This Row],[SERIE ]]="21DS000T","CASA MATRIZ","SUCURSAL"))</f>
        <v>SUCURSAL</v>
      </c>
    </row>
    <row r="2133" spans="1:20" ht="15.75" hidden="1" thickBot="1" x14ac:dyDescent="0.3">
      <c r="A2133" s="33" t="s">
        <v>8269</v>
      </c>
      <c r="B2133" s="38" t="s">
        <v>10185</v>
      </c>
      <c r="C2133" s="2" t="s">
        <v>1</v>
      </c>
      <c r="D2133" s="2" t="s">
        <v>0</v>
      </c>
      <c r="E2133" s="2" t="s">
        <v>9791</v>
      </c>
      <c r="F2133" s="2" t="s">
        <v>9792</v>
      </c>
      <c r="G2133" s="32">
        <v>2572</v>
      </c>
      <c r="H2133" s="36">
        <v>2572</v>
      </c>
      <c r="I2133" s="37" t="s">
        <v>9586</v>
      </c>
      <c r="J2133" s="31" t="s">
        <v>9587</v>
      </c>
      <c r="K2133" s="2">
        <v>0</v>
      </c>
      <c r="L2133" s="2">
        <v>0</v>
      </c>
      <c r="M2133" s="31">
        <v>50</v>
      </c>
      <c r="N2133" s="2">
        <v>6.5</v>
      </c>
      <c r="O2133" s="2">
        <v>0</v>
      </c>
      <c r="P2133" s="2">
        <v>0</v>
      </c>
      <c r="Q2133" s="31">
        <v>56.5</v>
      </c>
      <c r="S2133" s="2" t="s">
        <v>1</v>
      </c>
      <c r="T2133" t="str">
        <f>IF(Tabla2[[#This Row],[SERIE ]]="22SD004C","BODEGA",IF(Tabla2[[#This Row],[SERIE ]]="21DS000T","CASA MATRIZ","SUCURSAL"))</f>
        <v>SUCURSAL</v>
      </c>
    </row>
    <row r="2134" spans="1:20" ht="15.75" hidden="1" thickBot="1" x14ac:dyDescent="0.3">
      <c r="A2134" s="33" t="s">
        <v>8269</v>
      </c>
      <c r="B2134" s="38" t="s">
        <v>10185</v>
      </c>
      <c r="C2134" s="2" t="s">
        <v>1</v>
      </c>
      <c r="D2134" s="2" t="s">
        <v>0</v>
      </c>
      <c r="E2134" s="2" t="s">
        <v>9791</v>
      </c>
      <c r="F2134" s="2" t="s">
        <v>9792</v>
      </c>
      <c r="G2134" s="32">
        <v>2571</v>
      </c>
      <c r="H2134" s="36">
        <v>2571</v>
      </c>
      <c r="I2134" s="37" t="s">
        <v>47</v>
      </c>
      <c r="J2134" s="31" t="s">
        <v>2808</v>
      </c>
      <c r="K2134" s="2">
        <v>0</v>
      </c>
      <c r="L2134" s="2">
        <v>0</v>
      </c>
      <c r="M2134" s="31">
        <v>352</v>
      </c>
      <c r="N2134" s="2">
        <v>45.760000000000005</v>
      </c>
      <c r="O2134" s="2">
        <v>0</v>
      </c>
      <c r="P2134" s="2">
        <v>0</v>
      </c>
      <c r="Q2134" s="31">
        <v>397.76</v>
      </c>
      <c r="S2134" s="2" t="s">
        <v>1</v>
      </c>
      <c r="T2134" t="str">
        <f>IF(Tabla2[[#This Row],[SERIE ]]="22SD004C","BODEGA",IF(Tabla2[[#This Row],[SERIE ]]="21DS000T","CASA MATRIZ","SUCURSAL"))</f>
        <v>SUCURSAL</v>
      </c>
    </row>
    <row r="2135" spans="1:20" ht="15.75" hidden="1" thickBot="1" x14ac:dyDescent="0.3">
      <c r="A2135" s="33" t="s">
        <v>8269</v>
      </c>
      <c r="B2135" s="38" t="s">
        <v>10185</v>
      </c>
      <c r="C2135" s="2" t="s">
        <v>1</v>
      </c>
      <c r="D2135" s="2" t="s">
        <v>0</v>
      </c>
      <c r="E2135" s="2" t="s">
        <v>9791</v>
      </c>
      <c r="F2135" s="2" t="s">
        <v>9792</v>
      </c>
      <c r="G2135" s="32">
        <v>2570</v>
      </c>
      <c r="H2135" s="36">
        <v>2570</v>
      </c>
      <c r="I2135" s="37" t="s">
        <v>7473</v>
      </c>
      <c r="J2135" s="31" t="s">
        <v>7472</v>
      </c>
      <c r="K2135" s="2">
        <v>0</v>
      </c>
      <c r="L2135" s="2">
        <v>0</v>
      </c>
      <c r="M2135" s="31">
        <v>0</v>
      </c>
      <c r="N2135" s="2">
        <v>0</v>
      </c>
      <c r="O2135" s="2">
        <v>0</v>
      </c>
      <c r="P2135" s="2">
        <v>0</v>
      </c>
      <c r="Q2135" s="31">
        <v>0</v>
      </c>
      <c r="S2135" s="2" t="s">
        <v>1</v>
      </c>
      <c r="T2135" t="str">
        <f>IF(Tabla2[[#This Row],[SERIE ]]="22SD004C","BODEGA",IF(Tabla2[[#This Row],[SERIE ]]="21DS000T","CASA MATRIZ","SUCURSAL"))</f>
        <v>SUCURSAL</v>
      </c>
    </row>
    <row r="2136" spans="1:20" ht="15.75" hidden="1" thickBot="1" x14ac:dyDescent="0.3">
      <c r="A2136" s="33" t="s">
        <v>8269</v>
      </c>
      <c r="B2136" s="38" t="s">
        <v>10185</v>
      </c>
      <c r="C2136" s="2" t="s">
        <v>1</v>
      </c>
      <c r="D2136" s="2" t="s">
        <v>0</v>
      </c>
      <c r="E2136" s="2" t="s">
        <v>9791</v>
      </c>
      <c r="F2136" s="2" t="s">
        <v>9792</v>
      </c>
      <c r="G2136" s="32">
        <v>2569</v>
      </c>
      <c r="H2136" s="36">
        <v>2569</v>
      </c>
      <c r="I2136" s="37"/>
      <c r="J2136" s="31" t="s">
        <v>10228</v>
      </c>
      <c r="K2136" s="2">
        <v>0</v>
      </c>
      <c r="L2136" s="2">
        <v>0</v>
      </c>
      <c r="M2136" s="31">
        <v>37.83</v>
      </c>
      <c r="N2136" s="2">
        <v>4.9179000000000004</v>
      </c>
      <c r="O2136" s="2">
        <v>0</v>
      </c>
      <c r="P2136" s="2">
        <v>0</v>
      </c>
      <c r="Q2136" s="31">
        <v>42.747900000000001</v>
      </c>
      <c r="R2136" s="2" t="s">
        <v>10217</v>
      </c>
      <c r="S2136" s="2" t="s">
        <v>1</v>
      </c>
      <c r="T2136" t="str">
        <f>IF(Tabla2[[#This Row],[SERIE ]]="22SD004C","BODEGA",IF(Tabla2[[#This Row],[SERIE ]]="21DS000T","CASA MATRIZ","SUCURSAL"))</f>
        <v>SUCURSAL</v>
      </c>
    </row>
    <row r="2137" spans="1:20" ht="15.75" hidden="1" thickBot="1" x14ac:dyDescent="0.3">
      <c r="A2137" s="33" t="s">
        <v>8269</v>
      </c>
      <c r="B2137" s="38" t="s">
        <v>10184</v>
      </c>
      <c r="C2137" s="2" t="s">
        <v>1</v>
      </c>
      <c r="D2137" s="2" t="s">
        <v>0</v>
      </c>
      <c r="E2137" s="2" t="s">
        <v>9791</v>
      </c>
      <c r="F2137" s="2" t="s">
        <v>9792</v>
      </c>
      <c r="G2137" s="32">
        <v>2568</v>
      </c>
      <c r="H2137" s="36">
        <v>2568</v>
      </c>
      <c r="I2137" s="37" t="s">
        <v>49</v>
      </c>
      <c r="J2137" s="31" t="s">
        <v>2228</v>
      </c>
      <c r="K2137" s="2">
        <v>0</v>
      </c>
      <c r="L2137" s="2">
        <v>0</v>
      </c>
      <c r="M2137" s="31">
        <v>40</v>
      </c>
      <c r="N2137" s="2">
        <v>5.2</v>
      </c>
      <c r="O2137" s="2">
        <v>0</v>
      </c>
      <c r="P2137" s="2">
        <v>0</v>
      </c>
      <c r="Q2137" s="31">
        <v>45.2</v>
      </c>
      <c r="S2137" s="2" t="s">
        <v>1</v>
      </c>
      <c r="T2137" t="str">
        <f>IF(Tabla2[[#This Row],[SERIE ]]="22SD004C","BODEGA",IF(Tabla2[[#This Row],[SERIE ]]="21DS000T","CASA MATRIZ","SUCURSAL"))</f>
        <v>SUCURSAL</v>
      </c>
    </row>
    <row r="2138" spans="1:20" ht="15.75" hidden="1" thickBot="1" x14ac:dyDescent="0.3">
      <c r="A2138" s="33" t="s">
        <v>8269</v>
      </c>
      <c r="B2138" s="38" t="s">
        <v>10184</v>
      </c>
      <c r="C2138" s="2" t="s">
        <v>1</v>
      </c>
      <c r="D2138" s="2" t="s">
        <v>0</v>
      </c>
      <c r="E2138" s="2" t="s">
        <v>9791</v>
      </c>
      <c r="F2138" s="2" t="s">
        <v>9792</v>
      </c>
      <c r="G2138" s="32">
        <v>2567</v>
      </c>
      <c r="H2138" s="36">
        <v>2567</v>
      </c>
      <c r="I2138" s="37" t="s">
        <v>49</v>
      </c>
      <c r="J2138" s="31" t="s">
        <v>2228</v>
      </c>
      <c r="K2138" s="2">
        <v>0</v>
      </c>
      <c r="L2138" s="2">
        <v>0</v>
      </c>
      <c r="M2138" s="31">
        <v>40</v>
      </c>
      <c r="N2138" s="2">
        <v>5.2</v>
      </c>
      <c r="O2138" s="2">
        <v>0</v>
      </c>
      <c r="P2138" s="2">
        <v>0</v>
      </c>
      <c r="Q2138" s="31">
        <v>45.2</v>
      </c>
      <c r="S2138" s="2" t="s">
        <v>1</v>
      </c>
      <c r="T2138" t="str">
        <f>IF(Tabla2[[#This Row],[SERIE ]]="22SD004C","BODEGA",IF(Tabla2[[#This Row],[SERIE ]]="21DS000T","CASA MATRIZ","SUCURSAL"))</f>
        <v>SUCURSAL</v>
      </c>
    </row>
    <row r="2139" spans="1:20" ht="15.75" hidden="1" thickBot="1" x14ac:dyDescent="0.3">
      <c r="A2139" s="33" t="s">
        <v>8269</v>
      </c>
      <c r="B2139" s="38" t="s">
        <v>10184</v>
      </c>
      <c r="C2139" s="2" t="s">
        <v>1</v>
      </c>
      <c r="D2139" s="2" t="s">
        <v>0</v>
      </c>
      <c r="E2139" s="2" t="s">
        <v>9791</v>
      </c>
      <c r="F2139" s="2" t="s">
        <v>9792</v>
      </c>
      <c r="G2139" s="32">
        <v>2566</v>
      </c>
      <c r="H2139" s="36">
        <v>2566</v>
      </c>
      <c r="I2139" s="37" t="s">
        <v>9868</v>
      </c>
      <c r="J2139" s="31" t="s">
        <v>9826</v>
      </c>
      <c r="K2139" s="2">
        <v>0</v>
      </c>
      <c r="L2139" s="2">
        <v>0</v>
      </c>
      <c r="M2139" s="31">
        <v>9.0299999999999994</v>
      </c>
      <c r="N2139" s="2">
        <v>1.1738999999999999</v>
      </c>
      <c r="O2139" s="2">
        <v>0</v>
      </c>
      <c r="P2139" s="2">
        <v>0</v>
      </c>
      <c r="Q2139" s="31">
        <v>10.203899999999999</v>
      </c>
      <c r="S2139" s="2" t="s">
        <v>1</v>
      </c>
      <c r="T2139" t="str">
        <f>IF(Tabla2[[#This Row],[SERIE ]]="22SD004C","BODEGA",IF(Tabla2[[#This Row],[SERIE ]]="21DS000T","CASA MATRIZ","SUCURSAL"))</f>
        <v>SUCURSAL</v>
      </c>
    </row>
    <row r="2140" spans="1:20" ht="15.75" hidden="1" thickBot="1" x14ac:dyDescent="0.3">
      <c r="A2140" s="33" t="s">
        <v>8269</v>
      </c>
      <c r="B2140" s="38" t="s">
        <v>10184</v>
      </c>
      <c r="C2140" s="2" t="s">
        <v>1</v>
      </c>
      <c r="D2140" s="2" t="s">
        <v>0</v>
      </c>
      <c r="E2140" s="2" t="s">
        <v>9791</v>
      </c>
      <c r="F2140" s="2" t="s">
        <v>9792</v>
      </c>
      <c r="G2140" s="32">
        <v>2565</v>
      </c>
      <c r="H2140" s="36">
        <v>2565</v>
      </c>
      <c r="I2140" s="37" t="s">
        <v>9868</v>
      </c>
      <c r="J2140" s="31" t="s">
        <v>9826</v>
      </c>
      <c r="K2140" s="2">
        <v>0</v>
      </c>
      <c r="L2140" s="2">
        <v>0</v>
      </c>
      <c r="M2140" s="31">
        <v>142.21</v>
      </c>
      <c r="N2140" s="2">
        <v>18.487300000000001</v>
      </c>
      <c r="O2140" s="2">
        <v>0</v>
      </c>
      <c r="P2140" s="2">
        <v>0</v>
      </c>
      <c r="Q2140" s="31">
        <v>160.69730000000001</v>
      </c>
      <c r="S2140" s="2" t="s">
        <v>1</v>
      </c>
      <c r="T2140" t="str">
        <f>IF(Tabla2[[#This Row],[SERIE ]]="22SD004C","BODEGA",IF(Tabla2[[#This Row],[SERIE ]]="21DS000T","CASA MATRIZ","SUCURSAL"))</f>
        <v>SUCURSAL</v>
      </c>
    </row>
    <row r="2141" spans="1:20" ht="15.75" hidden="1" thickBot="1" x14ac:dyDescent="0.3">
      <c r="A2141" s="33" t="s">
        <v>8269</v>
      </c>
      <c r="B2141" s="38" t="s">
        <v>10184</v>
      </c>
      <c r="C2141" s="2" t="s">
        <v>1</v>
      </c>
      <c r="D2141" s="2" t="s">
        <v>0</v>
      </c>
      <c r="E2141" s="2" t="s">
        <v>9791</v>
      </c>
      <c r="F2141" s="2" t="s">
        <v>9792</v>
      </c>
      <c r="G2141" s="32">
        <v>2564</v>
      </c>
      <c r="H2141" s="36">
        <v>2564</v>
      </c>
      <c r="I2141" s="37" t="s">
        <v>9839</v>
      </c>
      <c r="J2141" s="31" t="s">
        <v>9840</v>
      </c>
      <c r="K2141" s="2">
        <v>0</v>
      </c>
      <c r="L2141" s="2">
        <v>0</v>
      </c>
      <c r="M2141" s="31">
        <v>300</v>
      </c>
      <c r="N2141" s="2">
        <v>39</v>
      </c>
      <c r="O2141" s="2">
        <v>0</v>
      </c>
      <c r="P2141" s="2">
        <v>0</v>
      </c>
      <c r="Q2141" s="31">
        <v>339</v>
      </c>
      <c r="S2141" s="2" t="s">
        <v>1</v>
      </c>
      <c r="T2141" t="str">
        <f>IF(Tabla2[[#This Row],[SERIE ]]="22SD004C","BODEGA",IF(Tabla2[[#This Row],[SERIE ]]="21DS000T","CASA MATRIZ","SUCURSAL"))</f>
        <v>SUCURSAL</v>
      </c>
    </row>
    <row r="2142" spans="1:20" ht="15.75" hidden="1" thickBot="1" x14ac:dyDescent="0.3">
      <c r="A2142" s="33" t="s">
        <v>8269</v>
      </c>
      <c r="B2142" s="38" t="s">
        <v>10184</v>
      </c>
      <c r="C2142" s="2" t="s">
        <v>1</v>
      </c>
      <c r="D2142" s="2" t="s">
        <v>0</v>
      </c>
      <c r="E2142" s="2" t="s">
        <v>9791</v>
      </c>
      <c r="F2142" s="2" t="s">
        <v>9792</v>
      </c>
      <c r="G2142" s="32">
        <v>2563</v>
      </c>
      <c r="H2142" s="36">
        <v>2563</v>
      </c>
      <c r="I2142" s="37" t="s">
        <v>7297</v>
      </c>
      <c r="J2142" s="31" t="s">
        <v>7298</v>
      </c>
      <c r="K2142" s="2">
        <v>0</v>
      </c>
      <c r="L2142" s="2">
        <v>0</v>
      </c>
      <c r="M2142" s="31">
        <v>35.4</v>
      </c>
      <c r="N2142" s="2">
        <v>4.6020000000000003</v>
      </c>
      <c r="O2142" s="2">
        <v>0</v>
      </c>
      <c r="P2142" s="2">
        <v>0</v>
      </c>
      <c r="Q2142" s="31">
        <v>40.001999999999995</v>
      </c>
      <c r="S2142" s="2" t="s">
        <v>1</v>
      </c>
      <c r="T2142" t="str">
        <f>IF(Tabla2[[#This Row],[SERIE ]]="22SD004C","BODEGA",IF(Tabla2[[#This Row],[SERIE ]]="21DS000T","CASA MATRIZ","SUCURSAL"))</f>
        <v>SUCURSAL</v>
      </c>
    </row>
    <row r="2143" spans="1:20" ht="15.75" hidden="1" thickBot="1" x14ac:dyDescent="0.3">
      <c r="A2143" s="33" t="s">
        <v>8269</v>
      </c>
      <c r="B2143" s="38" t="s">
        <v>10184</v>
      </c>
      <c r="C2143" s="2" t="s">
        <v>1</v>
      </c>
      <c r="D2143" s="2" t="s">
        <v>0</v>
      </c>
      <c r="E2143" s="2" t="s">
        <v>9791</v>
      </c>
      <c r="F2143" s="2" t="s">
        <v>9792</v>
      </c>
      <c r="G2143" s="32">
        <v>2562</v>
      </c>
      <c r="H2143" s="36">
        <v>2562</v>
      </c>
      <c r="I2143" s="37" t="s">
        <v>7473</v>
      </c>
      <c r="J2143" s="31" t="s">
        <v>7472</v>
      </c>
      <c r="K2143" s="2">
        <v>0</v>
      </c>
      <c r="L2143" s="2">
        <v>0</v>
      </c>
      <c r="M2143" s="31">
        <v>0</v>
      </c>
      <c r="N2143" s="2">
        <v>0</v>
      </c>
      <c r="O2143" s="2">
        <v>0</v>
      </c>
      <c r="P2143" s="2">
        <v>0</v>
      </c>
      <c r="Q2143" s="31">
        <v>0</v>
      </c>
      <c r="S2143" s="2" t="s">
        <v>1</v>
      </c>
      <c r="T2143" t="str">
        <f>IF(Tabla2[[#This Row],[SERIE ]]="22SD004C","BODEGA",IF(Tabla2[[#This Row],[SERIE ]]="21DS000T","CASA MATRIZ","SUCURSAL"))</f>
        <v>SUCURSAL</v>
      </c>
    </row>
    <row r="2144" spans="1:20" ht="15.75" hidden="1" thickBot="1" x14ac:dyDescent="0.3">
      <c r="A2144" s="33" t="s">
        <v>8269</v>
      </c>
      <c r="B2144" s="38" t="s">
        <v>10184</v>
      </c>
      <c r="C2144" s="2" t="s">
        <v>1</v>
      </c>
      <c r="D2144" s="2" t="s">
        <v>0</v>
      </c>
      <c r="E2144" s="2" t="s">
        <v>9791</v>
      </c>
      <c r="F2144" s="2" t="s">
        <v>9792</v>
      </c>
      <c r="G2144" s="32">
        <v>2561</v>
      </c>
      <c r="H2144" s="36">
        <v>2561</v>
      </c>
      <c r="I2144" s="37" t="s">
        <v>1638</v>
      </c>
      <c r="J2144" s="31" t="s">
        <v>1639</v>
      </c>
      <c r="K2144" s="2">
        <v>0</v>
      </c>
      <c r="L2144" s="2">
        <v>0</v>
      </c>
      <c r="M2144" s="31">
        <v>80</v>
      </c>
      <c r="N2144" s="2">
        <v>10.4</v>
      </c>
      <c r="O2144" s="2">
        <v>0</v>
      </c>
      <c r="P2144" s="2">
        <v>0</v>
      </c>
      <c r="Q2144" s="31">
        <v>90.4</v>
      </c>
      <c r="S2144" s="2" t="s">
        <v>1</v>
      </c>
      <c r="T2144" t="str">
        <f>IF(Tabla2[[#This Row],[SERIE ]]="22SD004C","BODEGA",IF(Tabla2[[#This Row],[SERIE ]]="21DS000T","CASA MATRIZ","SUCURSAL"))</f>
        <v>SUCURSAL</v>
      </c>
    </row>
    <row r="2145" spans="1:20" ht="15.75" hidden="1" thickBot="1" x14ac:dyDescent="0.3">
      <c r="A2145" s="33" t="s">
        <v>8269</v>
      </c>
      <c r="B2145" s="38" t="s">
        <v>10184</v>
      </c>
      <c r="C2145" s="2" t="s">
        <v>1</v>
      </c>
      <c r="D2145" s="2" t="s">
        <v>0</v>
      </c>
      <c r="E2145" s="2" t="s">
        <v>9791</v>
      </c>
      <c r="F2145" s="2" t="s">
        <v>9792</v>
      </c>
      <c r="G2145" s="32">
        <v>2560</v>
      </c>
      <c r="H2145" s="36">
        <v>2560</v>
      </c>
      <c r="I2145" s="37" t="s">
        <v>9814</v>
      </c>
      <c r="J2145" s="31" t="s">
        <v>9815</v>
      </c>
      <c r="K2145" s="2">
        <v>0</v>
      </c>
      <c r="L2145" s="2">
        <v>0</v>
      </c>
      <c r="M2145" s="31">
        <v>60</v>
      </c>
      <c r="N2145" s="2">
        <v>7.8000000000000007</v>
      </c>
      <c r="O2145" s="2">
        <v>0</v>
      </c>
      <c r="P2145" s="2">
        <v>0</v>
      </c>
      <c r="Q2145" s="31">
        <v>67.8</v>
      </c>
      <c r="S2145" s="2" t="s">
        <v>1</v>
      </c>
      <c r="T2145" t="str">
        <f>IF(Tabla2[[#This Row],[SERIE ]]="22SD004C","BODEGA",IF(Tabla2[[#This Row],[SERIE ]]="21DS000T","CASA MATRIZ","SUCURSAL"))</f>
        <v>SUCURSAL</v>
      </c>
    </row>
    <row r="2146" spans="1:20" ht="15.75" hidden="1" thickBot="1" x14ac:dyDescent="0.3">
      <c r="A2146" s="33" t="s">
        <v>8269</v>
      </c>
      <c r="B2146" s="38" t="s">
        <v>10184</v>
      </c>
      <c r="C2146" s="2" t="s">
        <v>1</v>
      </c>
      <c r="D2146" s="2" t="s">
        <v>0</v>
      </c>
      <c r="E2146" s="2" t="s">
        <v>9791</v>
      </c>
      <c r="F2146" s="2" t="s">
        <v>9792</v>
      </c>
      <c r="G2146" s="32">
        <v>2559</v>
      </c>
      <c r="H2146" s="36">
        <v>2559</v>
      </c>
      <c r="I2146" s="37" t="s">
        <v>10048</v>
      </c>
      <c r="J2146" s="31" t="s">
        <v>10049</v>
      </c>
      <c r="K2146" s="2">
        <v>0</v>
      </c>
      <c r="L2146" s="2">
        <v>0</v>
      </c>
      <c r="M2146" s="31">
        <v>29.4</v>
      </c>
      <c r="N2146" s="2">
        <v>3.8220000000000001</v>
      </c>
      <c r="O2146" s="2">
        <v>0</v>
      </c>
      <c r="P2146" s="2">
        <v>0</v>
      </c>
      <c r="Q2146" s="31">
        <v>33.222000000000001</v>
      </c>
      <c r="S2146" s="2" t="s">
        <v>1</v>
      </c>
      <c r="T2146" t="str">
        <f>IF(Tabla2[[#This Row],[SERIE ]]="22SD004C","BODEGA",IF(Tabla2[[#This Row],[SERIE ]]="21DS000T","CASA MATRIZ","SUCURSAL"))</f>
        <v>SUCURSAL</v>
      </c>
    </row>
    <row r="2147" spans="1:20" ht="15.75" hidden="1" thickBot="1" x14ac:dyDescent="0.3">
      <c r="A2147" s="33" t="s">
        <v>8269</v>
      </c>
      <c r="B2147" s="38" t="s">
        <v>10184</v>
      </c>
      <c r="C2147" s="2" t="s">
        <v>1</v>
      </c>
      <c r="D2147" s="2" t="s">
        <v>0</v>
      </c>
      <c r="E2147" s="2" t="s">
        <v>9791</v>
      </c>
      <c r="F2147" s="2" t="s">
        <v>9792</v>
      </c>
      <c r="G2147" s="32">
        <v>2558</v>
      </c>
      <c r="H2147" s="36">
        <v>2558</v>
      </c>
      <c r="I2147" s="37" t="s">
        <v>7297</v>
      </c>
      <c r="J2147" s="31" t="s">
        <v>7298</v>
      </c>
      <c r="K2147" s="2">
        <v>0</v>
      </c>
      <c r="L2147" s="2">
        <v>0</v>
      </c>
      <c r="M2147" s="31">
        <v>260</v>
      </c>
      <c r="N2147" s="2">
        <v>33.800000000000004</v>
      </c>
      <c r="O2147" s="2">
        <v>0</v>
      </c>
      <c r="P2147" s="2">
        <v>0</v>
      </c>
      <c r="Q2147" s="31">
        <v>293.8</v>
      </c>
      <c r="S2147" s="2" t="s">
        <v>1</v>
      </c>
      <c r="T2147" t="str">
        <f>IF(Tabla2[[#This Row],[SERIE ]]="22SD004C","BODEGA",IF(Tabla2[[#This Row],[SERIE ]]="21DS000T","CASA MATRIZ","SUCURSAL"))</f>
        <v>SUCURSAL</v>
      </c>
    </row>
    <row r="2148" spans="1:20" ht="15.75" hidden="1" thickBot="1" x14ac:dyDescent="0.3">
      <c r="A2148" s="33" t="s">
        <v>8269</v>
      </c>
      <c r="B2148" s="38" t="s">
        <v>10184</v>
      </c>
      <c r="C2148" s="2" t="s">
        <v>1</v>
      </c>
      <c r="D2148" s="2" t="s">
        <v>0</v>
      </c>
      <c r="E2148" s="2" t="s">
        <v>9791</v>
      </c>
      <c r="F2148" s="2" t="s">
        <v>9792</v>
      </c>
      <c r="G2148" s="32">
        <v>2557</v>
      </c>
      <c r="H2148" s="36">
        <v>2557</v>
      </c>
      <c r="I2148" s="37" t="s">
        <v>7297</v>
      </c>
      <c r="J2148" s="31" t="s">
        <v>7298</v>
      </c>
      <c r="K2148" s="2">
        <v>0</v>
      </c>
      <c r="L2148" s="2">
        <v>0</v>
      </c>
      <c r="M2148" s="31">
        <v>220</v>
      </c>
      <c r="N2148" s="2">
        <v>28.6</v>
      </c>
      <c r="O2148" s="2">
        <v>0</v>
      </c>
      <c r="P2148" s="2">
        <v>0</v>
      </c>
      <c r="Q2148" s="31">
        <v>248.6</v>
      </c>
      <c r="S2148" s="2" t="s">
        <v>1</v>
      </c>
      <c r="T2148" t="str">
        <f>IF(Tabla2[[#This Row],[SERIE ]]="22SD004C","BODEGA",IF(Tabla2[[#This Row],[SERIE ]]="21DS000T","CASA MATRIZ","SUCURSAL"))</f>
        <v>SUCURSAL</v>
      </c>
    </row>
    <row r="2149" spans="1:20" ht="15.75" hidden="1" thickBot="1" x14ac:dyDescent="0.3">
      <c r="A2149" s="33" t="s">
        <v>8269</v>
      </c>
      <c r="B2149" s="38" t="s">
        <v>10184</v>
      </c>
      <c r="C2149" s="2" t="s">
        <v>1</v>
      </c>
      <c r="D2149" s="2" t="s">
        <v>0</v>
      </c>
      <c r="E2149" s="2" t="s">
        <v>9791</v>
      </c>
      <c r="F2149" s="2" t="s">
        <v>9792</v>
      </c>
      <c r="G2149" s="32">
        <v>2556</v>
      </c>
      <c r="H2149" s="36">
        <v>2556</v>
      </c>
      <c r="I2149" s="37" t="s">
        <v>46</v>
      </c>
      <c r="J2149" s="31" t="s">
        <v>6010</v>
      </c>
      <c r="K2149" s="2">
        <v>0</v>
      </c>
      <c r="L2149" s="2">
        <v>0</v>
      </c>
      <c r="M2149" s="31">
        <v>180</v>
      </c>
      <c r="N2149" s="2">
        <v>23.400000000000002</v>
      </c>
      <c r="O2149" s="2">
        <v>0</v>
      </c>
      <c r="P2149" s="2">
        <v>0</v>
      </c>
      <c r="Q2149" s="31">
        <v>203.4</v>
      </c>
      <c r="S2149" s="2" t="s">
        <v>1</v>
      </c>
      <c r="T2149" t="str">
        <f>IF(Tabla2[[#This Row],[SERIE ]]="22SD004C","BODEGA",IF(Tabla2[[#This Row],[SERIE ]]="21DS000T","CASA MATRIZ","SUCURSAL"))</f>
        <v>SUCURSAL</v>
      </c>
    </row>
    <row r="2150" spans="1:20" ht="15.75" hidden="1" thickBot="1" x14ac:dyDescent="0.3">
      <c r="A2150" s="33" t="s">
        <v>8269</v>
      </c>
      <c r="B2150" s="38" t="s">
        <v>10184</v>
      </c>
      <c r="C2150" s="2" t="s">
        <v>1</v>
      </c>
      <c r="D2150" s="2" t="s">
        <v>0</v>
      </c>
      <c r="E2150" s="2" t="s">
        <v>9791</v>
      </c>
      <c r="F2150" s="2" t="s">
        <v>9792</v>
      </c>
      <c r="G2150" s="32">
        <v>2555</v>
      </c>
      <c r="H2150" s="36">
        <v>2555</v>
      </c>
      <c r="I2150" s="37" t="s">
        <v>46</v>
      </c>
      <c r="J2150" s="31" t="s">
        <v>6010</v>
      </c>
      <c r="K2150" s="2">
        <v>0</v>
      </c>
      <c r="L2150" s="2">
        <v>0</v>
      </c>
      <c r="M2150" s="31">
        <v>16</v>
      </c>
      <c r="N2150" s="2">
        <v>2.08</v>
      </c>
      <c r="O2150" s="2">
        <v>0</v>
      </c>
      <c r="P2150" s="2">
        <v>0</v>
      </c>
      <c r="Q2150" s="31">
        <v>18.079999999999998</v>
      </c>
      <c r="S2150" s="2" t="s">
        <v>1</v>
      </c>
      <c r="T2150" t="str">
        <f>IF(Tabla2[[#This Row],[SERIE ]]="22SD004C","BODEGA",IF(Tabla2[[#This Row],[SERIE ]]="21DS000T","CASA MATRIZ","SUCURSAL"))</f>
        <v>SUCURSAL</v>
      </c>
    </row>
    <row r="2151" spans="1:20" ht="15.75" hidden="1" thickBot="1" x14ac:dyDescent="0.3">
      <c r="A2151" s="33" t="s">
        <v>8269</v>
      </c>
      <c r="B2151" s="38" t="s">
        <v>10184</v>
      </c>
      <c r="C2151" s="2" t="s">
        <v>1</v>
      </c>
      <c r="D2151" s="2" t="s">
        <v>0</v>
      </c>
      <c r="E2151" s="2" t="s">
        <v>9791</v>
      </c>
      <c r="F2151" s="2" t="s">
        <v>9792</v>
      </c>
      <c r="G2151" s="32">
        <v>2554</v>
      </c>
      <c r="H2151" s="36">
        <v>2554</v>
      </c>
      <c r="I2151" s="37" t="s">
        <v>46</v>
      </c>
      <c r="J2151" s="31" t="s">
        <v>6010</v>
      </c>
      <c r="K2151" s="2">
        <v>0</v>
      </c>
      <c r="L2151" s="2">
        <v>0</v>
      </c>
      <c r="M2151" s="31">
        <v>187.35</v>
      </c>
      <c r="N2151" s="2">
        <v>24.355499999999999</v>
      </c>
      <c r="O2151" s="2">
        <v>0</v>
      </c>
      <c r="P2151" s="2">
        <v>0</v>
      </c>
      <c r="Q2151" s="31">
        <v>211.7055</v>
      </c>
      <c r="S2151" s="2" t="s">
        <v>1</v>
      </c>
      <c r="T2151" t="str">
        <f>IF(Tabla2[[#This Row],[SERIE ]]="22SD004C","BODEGA",IF(Tabla2[[#This Row],[SERIE ]]="21DS000T","CASA MATRIZ","SUCURSAL"))</f>
        <v>SUCURSAL</v>
      </c>
    </row>
    <row r="2152" spans="1:20" ht="15.75" hidden="1" thickBot="1" x14ac:dyDescent="0.3">
      <c r="A2152" s="33" t="s">
        <v>8269</v>
      </c>
      <c r="B2152" s="38" t="s">
        <v>10184</v>
      </c>
      <c r="C2152" s="2" t="s">
        <v>1</v>
      </c>
      <c r="D2152" s="2" t="s">
        <v>0</v>
      </c>
      <c r="E2152" s="2" t="s">
        <v>9791</v>
      </c>
      <c r="F2152" s="2" t="s">
        <v>9792</v>
      </c>
      <c r="G2152" s="32">
        <v>2553</v>
      </c>
      <c r="H2152" s="36">
        <v>2553</v>
      </c>
      <c r="I2152" s="37" t="s">
        <v>46</v>
      </c>
      <c r="J2152" s="31" t="s">
        <v>6010</v>
      </c>
      <c r="K2152" s="2">
        <v>0</v>
      </c>
      <c r="L2152" s="2">
        <v>0</v>
      </c>
      <c r="M2152" s="31">
        <v>123.89</v>
      </c>
      <c r="N2152" s="2">
        <v>16.105700000000002</v>
      </c>
      <c r="O2152" s="2">
        <v>0</v>
      </c>
      <c r="P2152" s="2">
        <v>0</v>
      </c>
      <c r="Q2152" s="31">
        <v>139.9957</v>
      </c>
      <c r="S2152" s="2" t="s">
        <v>1</v>
      </c>
      <c r="T2152" t="str">
        <f>IF(Tabla2[[#This Row],[SERIE ]]="22SD004C","BODEGA",IF(Tabla2[[#This Row],[SERIE ]]="21DS000T","CASA MATRIZ","SUCURSAL"))</f>
        <v>SUCURSAL</v>
      </c>
    </row>
    <row r="2153" spans="1:20" ht="15.75" hidden="1" thickBot="1" x14ac:dyDescent="0.3">
      <c r="A2153" s="33" t="s">
        <v>8269</v>
      </c>
      <c r="B2153" s="38" t="s">
        <v>10184</v>
      </c>
      <c r="C2153" s="2" t="s">
        <v>1</v>
      </c>
      <c r="D2153" s="2" t="s">
        <v>0</v>
      </c>
      <c r="E2153" s="2" t="s">
        <v>9791</v>
      </c>
      <c r="F2153" s="2" t="s">
        <v>9792</v>
      </c>
      <c r="G2153" s="32">
        <v>2552</v>
      </c>
      <c r="H2153" s="36">
        <v>2552</v>
      </c>
      <c r="I2153" s="37" t="s">
        <v>7473</v>
      </c>
      <c r="J2153" s="31" t="s">
        <v>7472</v>
      </c>
      <c r="K2153" s="2">
        <v>0</v>
      </c>
      <c r="L2153" s="2">
        <v>0</v>
      </c>
      <c r="M2153" s="31">
        <v>0</v>
      </c>
      <c r="N2153" s="2">
        <v>0</v>
      </c>
      <c r="O2153" s="2">
        <v>0</v>
      </c>
      <c r="P2153" s="2">
        <v>0</v>
      </c>
      <c r="Q2153" s="31">
        <v>0</v>
      </c>
      <c r="S2153" s="2" t="s">
        <v>1</v>
      </c>
      <c r="T2153" t="str">
        <f>IF(Tabla2[[#This Row],[SERIE ]]="22SD004C","BODEGA",IF(Tabla2[[#This Row],[SERIE ]]="21DS000T","CASA MATRIZ","SUCURSAL"))</f>
        <v>SUCURSAL</v>
      </c>
    </row>
    <row r="2154" spans="1:20" ht="15.75" hidden="1" thickBot="1" x14ac:dyDescent="0.3">
      <c r="A2154" s="33" t="s">
        <v>8269</v>
      </c>
      <c r="B2154" s="38" t="s">
        <v>10184</v>
      </c>
      <c r="C2154" s="2" t="s">
        <v>1</v>
      </c>
      <c r="D2154" s="2" t="s">
        <v>0</v>
      </c>
      <c r="E2154" s="2" t="s">
        <v>9791</v>
      </c>
      <c r="F2154" s="2" t="s">
        <v>9792</v>
      </c>
      <c r="G2154" s="32">
        <v>2551</v>
      </c>
      <c r="H2154" s="36">
        <v>2551</v>
      </c>
      <c r="I2154" s="37" t="s">
        <v>9420</v>
      </c>
      <c r="J2154" s="31" t="s">
        <v>9421</v>
      </c>
      <c r="K2154" s="2">
        <v>0</v>
      </c>
      <c r="L2154" s="2">
        <v>0</v>
      </c>
      <c r="M2154" s="31">
        <v>100</v>
      </c>
      <c r="N2154" s="2">
        <v>13</v>
      </c>
      <c r="O2154" s="2">
        <v>0</v>
      </c>
      <c r="P2154" s="2">
        <v>0</v>
      </c>
      <c r="Q2154" s="31">
        <v>113</v>
      </c>
      <c r="S2154" s="2" t="s">
        <v>1</v>
      </c>
      <c r="T2154" t="str">
        <f>IF(Tabla2[[#This Row],[SERIE ]]="22SD004C","BODEGA",IF(Tabla2[[#This Row],[SERIE ]]="21DS000T","CASA MATRIZ","SUCURSAL"))</f>
        <v>SUCURSAL</v>
      </c>
    </row>
    <row r="2155" spans="1:20" ht="15.75" hidden="1" thickBot="1" x14ac:dyDescent="0.3">
      <c r="A2155" s="33" t="s">
        <v>8269</v>
      </c>
      <c r="B2155" s="38" t="s">
        <v>10184</v>
      </c>
      <c r="C2155" s="2" t="s">
        <v>1</v>
      </c>
      <c r="D2155" s="2" t="s">
        <v>0</v>
      </c>
      <c r="E2155" s="2" t="s">
        <v>9791</v>
      </c>
      <c r="F2155" s="2" t="s">
        <v>9792</v>
      </c>
      <c r="G2155" s="32">
        <v>2550</v>
      </c>
      <c r="H2155" s="36">
        <v>2550</v>
      </c>
      <c r="I2155" s="37" t="s">
        <v>3749</v>
      </c>
      <c r="J2155" s="31" t="s">
        <v>3750</v>
      </c>
      <c r="K2155" s="2">
        <v>0</v>
      </c>
      <c r="L2155" s="2">
        <v>0</v>
      </c>
      <c r="M2155" s="31">
        <v>113.1</v>
      </c>
      <c r="N2155" s="2">
        <v>14.702999999999999</v>
      </c>
      <c r="O2155" s="2">
        <v>0</v>
      </c>
      <c r="P2155" s="2">
        <v>0</v>
      </c>
      <c r="Q2155" s="31">
        <v>127.803</v>
      </c>
      <c r="S2155" s="2" t="s">
        <v>1</v>
      </c>
      <c r="T2155" t="str">
        <f>IF(Tabla2[[#This Row],[SERIE ]]="22SD004C","BODEGA",IF(Tabla2[[#This Row],[SERIE ]]="21DS000T","CASA MATRIZ","SUCURSAL"))</f>
        <v>SUCURSAL</v>
      </c>
    </row>
    <row r="2156" spans="1:20" ht="15.75" hidden="1" thickBot="1" x14ac:dyDescent="0.3">
      <c r="A2156" s="33" t="s">
        <v>8269</v>
      </c>
      <c r="B2156" s="38" t="s">
        <v>10184</v>
      </c>
      <c r="C2156" s="2" t="s">
        <v>1</v>
      </c>
      <c r="D2156" s="2" t="s">
        <v>0</v>
      </c>
      <c r="E2156" s="2" t="s">
        <v>9791</v>
      </c>
      <c r="F2156" s="2" t="s">
        <v>9792</v>
      </c>
      <c r="G2156" s="32">
        <v>2549</v>
      </c>
      <c r="H2156" s="36">
        <v>2549</v>
      </c>
      <c r="I2156" s="37" t="s">
        <v>9818</v>
      </c>
      <c r="J2156" s="31" t="s">
        <v>9819</v>
      </c>
      <c r="K2156" s="2">
        <v>0</v>
      </c>
      <c r="L2156" s="2">
        <v>0</v>
      </c>
      <c r="M2156" s="31">
        <v>635</v>
      </c>
      <c r="N2156" s="2">
        <v>82.55</v>
      </c>
      <c r="O2156" s="2">
        <v>0</v>
      </c>
      <c r="P2156" s="2">
        <v>0</v>
      </c>
      <c r="Q2156" s="31">
        <v>717.55</v>
      </c>
      <c r="S2156" s="2" t="s">
        <v>1</v>
      </c>
      <c r="T2156" t="str">
        <f>IF(Tabla2[[#This Row],[SERIE ]]="22SD004C","BODEGA",IF(Tabla2[[#This Row],[SERIE ]]="21DS000T","CASA MATRIZ","SUCURSAL"))</f>
        <v>SUCURSAL</v>
      </c>
    </row>
    <row r="2157" spans="1:20" ht="15.75" hidden="1" thickBot="1" x14ac:dyDescent="0.3">
      <c r="A2157" s="33" t="s">
        <v>8269</v>
      </c>
      <c r="B2157" s="38" t="s">
        <v>10184</v>
      </c>
      <c r="C2157" s="2" t="s">
        <v>1</v>
      </c>
      <c r="D2157" s="2" t="s">
        <v>0</v>
      </c>
      <c r="E2157" s="2" t="s">
        <v>9791</v>
      </c>
      <c r="F2157" s="2" t="s">
        <v>9792</v>
      </c>
      <c r="G2157" s="32">
        <v>2548</v>
      </c>
      <c r="H2157" s="36">
        <v>2548</v>
      </c>
      <c r="I2157" s="37" t="s">
        <v>10226</v>
      </c>
      <c r="J2157" s="31" t="s">
        <v>10227</v>
      </c>
      <c r="K2157" s="2">
        <v>0</v>
      </c>
      <c r="L2157" s="2">
        <v>0</v>
      </c>
      <c r="M2157" s="31">
        <v>25</v>
      </c>
      <c r="N2157" s="2">
        <v>3.25</v>
      </c>
      <c r="O2157" s="2">
        <v>0</v>
      </c>
      <c r="P2157" s="2">
        <v>0</v>
      </c>
      <c r="Q2157" s="31">
        <v>28.25</v>
      </c>
      <c r="S2157" s="2" t="s">
        <v>1</v>
      </c>
      <c r="T2157" t="str">
        <f>IF(Tabla2[[#This Row],[SERIE ]]="22SD004C","BODEGA",IF(Tabla2[[#This Row],[SERIE ]]="21DS000T","CASA MATRIZ","SUCURSAL"))</f>
        <v>SUCURSAL</v>
      </c>
    </row>
    <row r="2158" spans="1:20" ht="15.75" hidden="1" thickBot="1" x14ac:dyDescent="0.3">
      <c r="A2158" s="33" t="s">
        <v>8269</v>
      </c>
      <c r="B2158" s="38" t="s">
        <v>10183</v>
      </c>
      <c r="C2158" s="2" t="s">
        <v>1</v>
      </c>
      <c r="D2158" s="2" t="s">
        <v>0</v>
      </c>
      <c r="E2158" s="2" t="s">
        <v>9791</v>
      </c>
      <c r="F2158" s="2" t="s">
        <v>9792</v>
      </c>
      <c r="G2158" s="32">
        <v>2547</v>
      </c>
      <c r="H2158" s="36">
        <v>2547</v>
      </c>
      <c r="I2158" s="37" t="s">
        <v>42</v>
      </c>
      <c r="J2158" s="31" t="s">
        <v>3310</v>
      </c>
      <c r="K2158" s="2">
        <v>0</v>
      </c>
      <c r="L2158" s="2">
        <v>0</v>
      </c>
      <c r="M2158" s="31">
        <v>80</v>
      </c>
      <c r="N2158" s="2">
        <v>10.4</v>
      </c>
      <c r="O2158" s="2">
        <v>0</v>
      </c>
      <c r="P2158" s="2">
        <v>0</v>
      </c>
      <c r="Q2158" s="31">
        <v>90.4</v>
      </c>
      <c r="S2158" s="2" t="s">
        <v>1</v>
      </c>
      <c r="T2158" t="str">
        <f>IF(Tabla2[[#This Row],[SERIE ]]="22SD004C","BODEGA",IF(Tabla2[[#This Row],[SERIE ]]="21DS000T","CASA MATRIZ","SUCURSAL"))</f>
        <v>SUCURSAL</v>
      </c>
    </row>
    <row r="2159" spans="1:20" ht="15.75" hidden="1" thickBot="1" x14ac:dyDescent="0.3">
      <c r="A2159" s="33" t="s">
        <v>8269</v>
      </c>
      <c r="B2159" s="38" t="s">
        <v>10183</v>
      </c>
      <c r="C2159" s="2" t="s">
        <v>1</v>
      </c>
      <c r="D2159" s="2" t="s">
        <v>0</v>
      </c>
      <c r="E2159" s="2" t="s">
        <v>9791</v>
      </c>
      <c r="F2159" s="2" t="s">
        <v>9792</v>
      </c>
      <c r="G2159" s="32">
        <v>2546</v>
      </c>
      <c r="H2159" s="36">
        <v>2546</v>
      </c>
      <c r="I2159" s="37"/>
      <c r="J2159" s="31" t="s">
        <v>10225</v>
      </c>
      <c r="K2159" s="2">
        <v>0</v>
      </c>
      <c r="L2159" s="2">
        <v>0</v>
      </c>
      <c r="M2159" s="31">
        <v>24</v>
      </c>
      <c r="N2159" s="2">
        <v>3.12</v>
      </c>
      <c r="O2159" s="2">
        <v>0</v>
      </c>
      <c r="P2159" s="2">
        <v>0</v>
      </c>
      <c r="Q2159" s="31">
        <v>27.12</v>
      </c>
      <c r="R2159" s="2" t="s">
        <v>10224</v>
      </c>
      <c r="S2159" s="2" t="s">
        <v>1</v>
      </c>
      <c r="T2159" t="str">
        <f>IF(Tabla2[[#This Row],[SERIE ]]="22SD004C","BODEGA",IF(Tabla2[[#This Row],[SERIE ]]="21DS000T","CASA MATRIZ","SUCURSAL"))</f>
        <v>SUCURSAL</v>
      </c>
    </row>
    <row r="2160" spans="1:20" ht="15.75" hidden="1" thickBot="1" x14ac:dyDescent="0.3">
      <c r="A2160" s="33" t="s">
        <v>8269</v>
      </c>
      <c r="B2160" s="38" t="s">
        <v>10183</v>
      </c>
      <c r="C2160" s="2" t="s">
        <v>1</v>
      </c>
      <c r="D2160" s="2" t="s">
        <v>0</v>
      </c>
      <c r="E2160" s="2" t="s">
        <v>9791</v>
      </c>
      <c r="F2160" s="2" t="s">
        <v>9792</v>
      </c>
      <c r="G2160" s="32">
        <v>2545</v>
      </c>
      <c r="H2160" s="36">
        <v>2545</v>
      </c>
      <c r="I2160" s="37"/>
      <c r="J2160" s="31" t="s">
        <v>9817</v>
      </c>
      <c r="K2160" s="2">
        <v>0</v>
      </c>
      <c r="L2160" s="2">
        <v>0</v>
      </c>
      <c r="M2160" s="31">
        <v>18.579999999999998</v>
      </c>
      <c r="N2160" s="2">
        <v>2.4154</v>
      </c>
      <c r="O2160" s="2">
        <v>0</v>
      </c>
      <c r="P2160" s="2">
        <v>0</v>
      </c>
      <c r="Q2160" s="31">
        <v>20.995399999999997</v>
      </c>
      <c r="R2160" s="2" t="s">
        <v>9816</v>
      </c>
      <c r="S2160" s="2" t="s">
        <v>1</v>
      </c>
      <c r="T2160" t="str">
        <f>IF(Tabla2[[#This Row],[SERIE ]]="22SD004C","BODEGA",IF(Tabla2[[#This Row],[SERIE ]]="21DS000T","CASA MATRIZ","SUCURSAL"))</f>
        <v>SUCURSAL</v>
      </c>
    </row>
    <row r="2161" spans="1:20" ht="15.75" hidden="1" thickBot="1" x14ac:dyDescent="0.3">
      <c r="A2161" s="33" t="s">
        <v>8269</v>
      </c>
      <c r="B2161" s="38" t="s">
        <v>10183</v>
      </c>
      <c r="C2161" s="2" t="s">
        <v>1</v>
      </c>
      <c r="D2161" s="2" t="s">
        <v>0</v>
      </c>
      <c r="E2161" s="2" t="s">
        <v>9791</v>
      </c>
      <c r="F2161" s="2" t="s">
        <v>9792</v>
      </c>
      <c r="G2161" s="32">
        <v>2544</v>
      </c>
      <c r="H2161" s="36">
        <v>2544</v>
      </c>
      <c r="I2161" s="37"/>
      <c r="J2161" s="31" t="s">
        <v>10093</v>
      </c>
      <c r="K2161" s="2">
        <v>0</v>
      </c>
      <c r="L2161" s="2">
        <v>0</v>
      </c>
      <c r="M2161" s="31">
        <v>18.36</v>
      </c>
      <c r="N2161" s="2">
        <v>2.3868</v>
      </c>
      <c r="O2161" s="2">
        <v>0</v>
      </c>
      <c r="P2161" s="2">
        <v>0</v>
      </c>
      <c r="Q2161" s="31">
        <v>20.7468</v>
      </c>
      <c r="R2161" s="2" t="s">
        <v>10092</v>
      </c>
      <c r="S2161" s="2" t="s">
        <v>1</v>
      </c>
      <c r="T2161" t="str">
        <f>IF(Tabla2[[#This Row],[SERIE ]]="22SD004C","BODEGA",IF(Tabla2[[#This Row],[SERIE ]]="21DS000T","CASA MATRIZ","SUCURSAL"))</f>
        <v>SUCURSAL</v>
      </c>
    </row>
    <row r="2162" spans="1:20" ht="15.75" hidden="1" thickBot="1" x14ac:dyDescent="0.3">
      <c r="A2162" s="33" t="s">
        <v>8269</v>
      </c>
      <c r="B2162" s="38" t="s">
        <v>10183</v>
      </c>
      <c r="C2162" s="2" t="s">
        <v>1</v>
      </c>
      <c r="D2162" s="2" t="s">
        <v>0</v>
      </c>
      <c r="E2162" s="2" t="s">
        <v>9791</v>
      </c>
      <c r="F2162" s="2" t="s">
        <v>9792</v>
      </c>
      <c r="G2162" s="32">
        <v>2543</v>
      </c>
      <c r="H2162" s="36">
        <v>2543</v>
      </c>
      <c r="I2162" s="37"/>
      <c r="J2162" s="31" t="s">
        <v>10223</v>
      </c>
      <c r="K2162" s="2">
        <v>0</v>
      </c>
      <c r="L2162" s="2">
        <v>0</v>
      </c>
      <c r="M2162" s="31">
        <v>92.92</v>
      </c>
      <c r="N2162" s="2">
        <v>12.079600000000001</v>
      </c>
      <c r="O2162" s="2">
        <v>0</v>
      </c>
      <c r="P2162" s="2">
        <v>0</v>
      </c>
      <c r="Q2162" s="31">
        <v>104.9996</v>
      </c>
      <c r="R2162" s="2" t="s">
        <v>10222</v>
      </c>
      <c r="S2162" s="2" t="s">
        <v>1</v>
      </c>
      <c r="T2162" t="str">
        <f>IF(Tabla2[[#This Row],[SERIE ]]="22SD004C","BODEGA",IF(Tabla2[[#This Row],[SERIE ]]="21DS000T","CASA MATRIZ","SUCURSAL"))</f>
        <v>SUCURSAL</v>
      </c>
    </row>
    <row r="2163" spans="1:20" ht="15.75" hidden="1" thickBot="1" x14ac:dyDescent="0.3">
      <c r="A2163" s="33" t="s">
        <v>8269</v>
      </c>
      <c r="B2163" s="38" t="s">
        <v>10183</v>
      </c>
      <c r="C2163" s="2" t="s">
        <v>1</v>
      </c>
      <c r="D2163" s="2" t="s">
        <v>0</v>
      </c>
      <c r="E2163" s="2" t="s">
        <v>9791</v>
      </c>
      <c r="F2163" s="2" t="s">
        <v>9792</v>
      </c>
      <c r="G2163" s="32">
        <v>2542</v>
      </c>
      <c r="H2163" s="36">
        <v>2542</v>
      </c>
      <c r="I2163" s="37"/>
      <c r="J2163" s="31" t="s">
        <v>9817</v>
      </c>
      <c r="K2163" s="2">
        <v>0</v>
      </c>
      <c r="L2163" s="2">
        <v>0</v>
      </c>
      <c r="M2163" s="31">
        <v>5.44</v>
      </c>
      <c r="N2163" s="2">
        <v>0.70720000000000005</v>
      </c>
      <c r="O2163" s="2">
        <v>0</v>
      </c>
      <c r="P2163" s="2">
        <v>0</v>
      </c>
      <c r="Q2163" s="31">
        <v>6.1472000000000007</v>
      </c>
      <c r="R2163" s="2" t="s">
        <v>9816</v>
      </c>
      <c r="S2163" s="2" t="s">
        <v>1</v>
      </c>
      <c r="T2163" t="str">
        <f>IF(Tabla2[[#This Row],[SERIE ]]="22SD004C","BODEGA",IF(Tabla2[[#This Row],[SERIE ]]="21DS000T","CASA MATRIZ","SUCURSAL"))</f>
        <v>SUCURSAL</v>
      </c>
    </row>
    <row r="2164" spans="1:20" ht="15.75" hidden="1" thickBot="1" x14ac:dyDescent="0.3">
      <c r="A2164" s="33" t="s">
        <v>8269</v>
      </c>
      <c r="B2164" s="38" t="s">
        <v>10183</v>
      </c>
      <c r="C2164" s="2" t="s">
        <v>1</v>
      </c>
      <c r="D2164" s="2" t="s">
        <v>0</v>
      </c>
      <c r="E2164" s="2" t="s">
        <v>9791</v>
      </c>
      <c r="F2164" s="2" t="s">
        <v>9792</v>
      </c>
      <c r="G2164" s="32">
        <v>2541</v>
      </c>
      <c r="H2164" s="36">
        <v>2541</v>
      </c>
      <c r="I2164" s="37" t="s">
        <v>46</v>
      </c>
      <c r="J2164" s="31" t="s">
        <v>6010</v>
      </c>
      <c r="K2164" s="2">
        <v>0</v>
      </c>
      <c r="L2164" s="2">
        <v>0</v>
      </c>
      <c r="M2164" s="31">
        <v>120</v>
      </c>
      <c r="N2164" s="2">
        <v>15.600000000000001</v>
      </c>
      <c r="O2164" s="2">
        <v>0</v>
      </c>
      <c r="P2164" s="2">
        <v>0</v>
      </c>
      <c r="Q2164" s="31">
        <v>135.6</v>
      </c>
      <c r="S2164" s="2" t="s">
        <v>1</v>
      </c>
      <c r="T2164" t="str">
        <f>IF(Tabla2[[#This Row],[SERIE ]]="22SD004C","BODEGA",IF(Tabla2[[#This Row],[SERIE ]]="21DS000T","CASA MATRIZ","SUCURSAL"))</f>
        <v>SUCURSAL</v>
      </c>
    </row>
    <row r="2165" spans="1:20" ht="15.75" hidden="1" thickBot="1" x14ac:dyDescent="0.3">
      <c r="A2165" s="33" t="s">
        <v>8269</v>
      </c>
      <c r="B2165" s="38" t="s">
        <v>10183</v>
      </c>
      <c r="C2165" s="2" t="s">
        <v>1</v>
      </c>
      <c r="D2165" s="2" t="s">
        <v>0</v>
      </c>
      <c r="E2165" s="2" t="s">
        <v>9791</v>
      </c>
      <c r="F2165" s="2" t="s">
        <v>9792</v>
      </c>
      <c r="G2165" s="32">
        <v>2540</v>
      </c>
      <c r="H2165" s="36">
        <v>2540</v>
      </c>
      <c r="I2165" s="37" t="s">
        <v>46</v>
      </c>
      <c r="J2165" s="31" t="s">
        <v>6010</v>
      </c>
      <c r="K2165" s="2">
        <v>0</v>
      </c>
      <c r="L2165" s="2">
        <v>0</v>
      </c>
      <c r="M2165" s="31">
        <v>75</v>
      </c>
      <c r="N2165" s="2">
        <v>9.75</v>
      </c>
      <c r="O2165" s="2">
        <v>0</v>
      </c>
      <c r="P2165" s="2">
        <v>0</v>
      </c>
      <c r="Q2165" s="31">
        <v>84.75</v>
      </c>
      <c r="S2165" s="2" t="s">
        <v>1</v>
      </c>
      <c r="T2165" t="str">
        <f>IF(Tabla2[[#This Row],[SERIE ]]="22SD004C","BODEGA",IF(Tabla2[[#This Row],[SERIE ]]="21DS000T","CASA MATRIZ","SUCURSAL"))</f>
        <v>SUCURSAL</v>
      </c>
    </row>
    <row r="2166" spans="1:20" ht="15.75" hidden="1" thickBot="1" x14ac:dyDescent="0.3">
      <c r="A2166" s="33" t="s">
        <v>8269</v>
      </c>
      <c r="B2166" s="38" t="s">
        <v>10183</v>
      </c>
      <c r="C2166" s="2" t="s">
        <v>1</v>
      </c>
      <c r="D2166" s="2" t="s">
        <v>0</v>
      </c>
      <c r="E2166" s="2" t="s">
        <v>9791</v>
      </c>
      <c r="F2166" s="2" t="s">
        <v>9792</v>
      </c>
      <c r="G2166" s="32">
        <v>2539</v>
      </c>
      <c r="H2166" s="36">
        <v>2539</v>
      </c>
      <c r="I2166" s="37" t="s">
        <v>10099</v>
      </c>
      <c r="J2166" s="31" t="s">
        <v>10100</v>
      </c>
      <c r="K2166" s="2">
        <v>0</v>
      </c>
      <c r="L2166" s="2">
        <v>0</v>
      </c>
      <c r="M2166" s="31">
        <v>65.98</v>
      </c>
      <c r="N2166" s="2">
        <v>8.5774000000000008</v>
      </c>
      <c r="O2166" s="2">
        <v>0</v>
      </c>
      <c r="P2166" s="2">
        <v>0</v>
      </c>
      <c r="Q2166" s="31">
        <v>74.557400000000001</v>
      </c>
      <c r="S2166" s="2" t="s">
        <v>1</v>
      </c>
      <c r="T2166" t="str">
        <f>IF(Tabla2[[#This Row],[SERIE ]]="22SD004C","BODEGA",IF(Tabla2[[#This Row],[SERIE ]]="21DS000T","CASA MATRIZ","SUCURSAL"))</f>
        <v>SUCURSAL</v>
      </c>
    </row>
    <row r="2167" spans="1:20" ht="15.75" hidden="1" thickBot="1" x14ac:dyDescent="0.3">
      <c r="A2167" s="33" t="s">
        <v>8269</v>
      </c>
      <c r="B2167" s="38" t="s">
        <v>10183</v>
      </c>
      <c r="C2167" s="2" t="s">
        <v>1</v>
      </c>
      <c r="D2167" s="2" t="s">
        <v>0</v>
      </c>
      <c r="E2167" s="2" t="s">
        <v>9791</v>
      </c>
      <c r="F2167" s="2" t="s">
        <v>9792</v>
      </c>
      <c r="G2167" s="32">
        <v>2538</v>
      </c>
      <c r="H2167" s="36">
        <v>2538</v>
      </c>
      <c r="I2167" s="37" t="s">
        <v>5592</v>
      </c>
      <c r="J2167" s="31" t="s">
        <v>5593</v>
      </c>
      <c r="K2167" s="2">
        <v>0</v>
      </c>
      <c r="L2167" s="2">
        <v>0</v>
      </c>
      <c r="M2167" s="31">
        <v>129.38</v>
      </c>
      <c r="N2167" s="2">
        <v>16.819400000000002</v>
      </c>
      <c r="O2167" s="2">
        <v>0</v>
      </c>
      <c r="P2167" s="2">
        <v>0</v>
      </c>
      <c r="Q2167" s="31">
        <v>146.1994</v>
      </c>
      <c r="S2167" s="2" t="s">
        <v>1</v>
      </c>
      <c r="T2167" t="str">
        <f>IF(Tabla2[[#This Row],[SERIE ]]="22SD004C","BODEGA",IF(Tabla2[[#This Row],[SERIE ]]="21DS000T","CASA MATRIZ","SUCURSAL"))</f>
        <v>SUCURSAL</v>
      </c>
    </row>
    <row r="2168" spans="1:20" ht="15.75" hidden="1" thickBot="1" x14ac:dyDescent="0.3">
      <c r="A2168" s="33" t="s">
        <v>8269</v>
      </c>
      <c r="B2168" s="38" t="s">
        <v>10183</v>
      </c>
      <c r="C2168" s="2" t="s">
        <v>1</v>
      </c>
      <c r="D2168" s="2" t="s">
        <v>0</v>
      </c>
      <c r="E2168" s="2" t="s">
        <v>9791</v>
      </c>
      <c r="F2168" s="2" t="s">
        <v>9792</v>
      </c>
      <c r="G2168" s="32">
        <v>2537</v>
      </c>
      <c r="H2168" s="36">
        <v>2537</v>
      </c>
      <c r="I2168" s="37" t="s">
        <v>1638</v>
      </c>
      <c r="J2168" s="31" t="s">
        <v>1639</v>
      </c>
      <c r="K2168" s="2">
        <v>0</v>
      </c>
      <c r="L2168" s="2">
        <v>0</v>
      </c>
      <c r="M2168" s="31">
        <v>48</v>
      </c>
      <c r="N2168" s="2">
        <v>6.24</v>
      </c>
      <c r="O2168" s="2">
        <v>0</v>
      </c>
      <c r="P2168" s="2">
        <v>0</v>
      </c>
      <c r="Q2168" s="31">
        <v>54.24</v>
      </c>
      <c r="S2168" s="2" t="s">
        <v>1</v>
      </c>
      <c r="T2168" t="str">
        <f>IF(Tabla2[[#This Row],[SERIE ]]="22SD004C","BODEGA",IF(Tabla2[[#This Row],[SERIE ]]="21DS000T","CASA MATRIZ","SUCURSAL"))</f>
        <v>SUCURSAL</v>
      </c>
    </row>
    <row r="2169" spans="1:20" ht="15.75" hidden="1" thickBot="1" x14ac:dyDescent="0.3">
      <c r="A2169" s="33" t="s">
        <v>8269</v>
      </c>
      <c r="B2169" s="38" t="s">
        <v>10183</v>
      </c>
      <c r="C2169" s="2" t="s">
        <v>1</v>
      </c>
      <c r="D2169" s="2" t="s">
        <v>0</v>
      </c>
      <c r="E2169" s="2" t="s">
        <v>9791</v>
      </c>
      <c r="F2169" s="2" t="s">
        <v>9792</v>
      </c>
      <c r="G2169" s="32">
        <v>2536</v>
      </c>
      <c r="H2169" s="36">
        <v>2536</v>
      </c>
      <c r="I2169" s="37" t="s">
        <v>9891</v>
      </c>
      <c r="J2169" s="31" t="s">
        <v>9892</v>
      </c>
      <c r="K2169" s="2">
        <v>0</v>
      </c>
      <c r="L2169" s="2">
        <v>0</v>
      </c>
      <c r="M2169" s="31">
        <v>5.31</v>
      </c>
      <c r="N2169" s="2">
        <v>0.69030000000000002</v>
      </c>
      <c r="O2169" s="2">
        <v>0</v>
      </c>
      <c r="P2169" s="2">
        <v>0</v>
      </c>
      <c r="Q2169" s="31">
        <v>6.0002999999999993</v>
      </c>
      <c r="S2169" s="2" t="s">
        <v>1</v>
      </c>
      <c r="T2169" t="str">
        <f>IF(Tabla2[[#This Row],[SERIE ]]="22SD004C","BODEGA",IF(Tabla2[[#This Row],[SERIE ]]="21DS000T","CASA MATRIZ","SUCURSAL"))</f>
        <v>SUCURSAL</v>
      </c>
    </row>
    <row r="2170" spans="1:20" ht="15.75" hidden="1" thickBot="1" x14ac:dyDescent="0.3">
      <c r="A2170" s="33" t="s">
        <v>8269</v>
      </c>
      <c r="B2170" s="38" t="s">
        <v>10183</v>
      </c>
      <c r="C2170" s="2" t="s">
        <v>1</v>
      </c>
      <c r="D2170" s="2" t="s">
        <v>0</v>
      </c>
      <c r="E2170" s="2" t="s">
        <v>9791</v>
      </c>
      <c r="F2170" s="2" t="s">
        <v>9792</v>
      </c>
      <c r="G2170" s="32">
        <v>2535</v>
      </c>
      <c r="H2170" s="36">
        <v>2535</v>
      </c>
      <c r="I2170" s="37" t="s">
        <v>46</v>
      </c>
      <c r="J2170" s="31" t="s">
        <v>6010</v>
      </c>
      <c r="K2170" s="2">
        <v>0</v>
      </c>
      <c r="L2170" s="2">
        <v>0</v>
      </c>
      <c r="M2170" s="31">
        <v>80</v>
      </c>
      <c r="N2170" s="2">
        <v>10.4</v>
      </c>
      <c r="O2170" s="2">
        <v>0</v>
      </c>
      <c r="P2170" s="2">
        <v>0</v>
      </c>
      <c r="Q2170" s="31">
        <v>90.4</v>
      </c>
      <c r="S2170" s="2" t="s">
        <v>1</v>
      </c>
      <c r="T2170" t="str">
        <f>IF(Tabla2[[#This Row],[SERIE ]]="22SD004C","BODEGA",IF(Tabla2[[#This Row],[SERIE ]]="21DS000T","CASA MATRIZ","SUCURSAL"))</f>
        <v>SUCURSAL</v>
      </c>
    </row>
    <row r="2171" spans="1:20" ht="15.75" hidden="1" thickBot="1" x14ac:dyDescent="0.3">
      <c r="A2171" s="33" t="s">
        <v>8269</v>
      </c>
      <c r="B2171" s="38" t="s">
        <v>10183</v>
      </c>
      <c r="C2171" s="2" t="s">
        <v>1</v>
      </c>
      <c r="D2171" s="2" t="s">
        <v>0</v>
      </c>
      <c r="E2171" s="2" t="s">
        <v>9791</v>
      </c>
      <c r="F2171" s="2" t="s">
        <v>9792</v>
      </c>
      <c r="G2171" s="32">
        <v>2534</v>
      </c>
      <c r="H2171" s="36">
        <v>2534</v>
      </c>
      <c r="I2171" s="37" t="s">
        <v>40</v>
      </c>
      <c r="J2171" s="31" t="s">
        <v>2515</v>
      </c>
      <c r="K2171" s="2">
        <v>0</v>
      </c>
      <c r="L2171" s="2">
        <v>0</v>
      </c>
      <c r="M2171" s="31">
        <v>400</v>
      </c>
      <c r="N2171" s="2">
        <v>52</v>
      </c>
      <c r="O2171" s="2">
        <v>0</v>
      </c>
      <c r="P2171" s="2">
        <v>0</v>
      </c>
      <c r="Q2171" s="31">
        <v>452</v>
      </c>
      <c r="S2171" s="2" t="s">
        <v>1</v>
      </c>
      <c r="T2171" t="str">
        <f>IF(Tabla2[[#This Row],[SERIE ]]="22SD004C","BODEGA",IF(Tabla2[[#This Row],[SERIE ]]="21DS000T","CASA MATRIZ","SUCURSAL"))</f>
        <v>SUCURSAL</v>
      </c>
    </row>
    <row r="2172" spans="1:20" ht="15.75" hidden="1" thickBot="1" x14ac:dyDescent="0.3">
      <c r="A2172" s="33" t="s">
        <v>8269</v>
      </c>
      <c r="B2172" s="38" t="s">
        <v>10183</v>
      </c>
      <c r="C2172" s="2" t="s">
        <v>1</v>
      </c>
      <c r="D2172" s="2" t="s">
        <v>0</v>
      </c>
      <c r="E2172" s="2" t="s">
        <v>9791</v>
      </c>
      <c r="F2172" s="2" t="s">
        <v>9792</v>
      </c>
      <c r="G2172" s="32">
        <v>2533</v>
      </c>
      <c r="H2172" s="36">
        <v>2533</v>
      </c>
      <c r="I2172" s="37" t="s">
        <v>9822</v>
      </c>
      <c r="J2172" s="31" t="s">
        <v>9823</v>
      </c>
      <c r="K2172" s="2">
        <v>0</v>
      </c>
      <c r="L2172" s="2">
        <v>0</v>
      </c>
      <c r="M2172" s="31">
        <v>8.85</v>
      </c>
      <c r="N2172" s="2">
        <v>1.1505000000000001</v>
      </c>
      <c r="O2172" s="2">
        <v>0</v>
      </c>
      <c r="P2172" s="2">
        <v>0</v>
      </c>
      <c r="Q2172" s="31">
        <v>10.000499999999999</v>
      </c>
      <c r="S2172" s="2" t="s">
        <v>1</v>
      </c>
      <c r="T2172" t="str">
        <f>IF(Tabla2[[#This Row],[SERIE ]]="22SD004C","BODEGA",IF(Tabla2[[#This Row],[SERIE ]]="21DS000T","CASA MATRIZ","SUCURSAL"))</f>
        <v>SUCURSAL</v>
      </c>
    </row>
    <row r="2173" spans="1:20" ht="15.75" hidden="1" thickBot="1" x14ac:dyDescent="0.3">
      <c r="A2173" s="33" t="s">
        <v>8269</v>
      </c>
      <c r="B2173" s="38" t="s">
        <v>10183</v>
      </c>
      <c r="C2173" s="2" t="s">
        <v>1</v>
      </c>
      <c r="D2173" s="2" t="s">
        <v>0</v>
      </c>
      <c r="E2173" s="2" t="s">
        <v>9791</v>
      </c>
      <c r="F2173" s="2" t="s">
        <v>9792</v>
      </c>
      <c r="G2173" s="32">
        <v>2532</v>
      </c>
      <c r="H2173" s="36">
        <v>2532</v>
      </c>
      <c r="I2173" s="37" t="s">
        <v>49</v>
      </c>
      <c r="J2173" s="31" t="s">
        <v>2228</v>
      </c>
      <c r="K2173" s="2">
        <v>0</v>
      </c>
      <c r="L2173" s="2">
        <v>0</v>
      </c>
      <c r="M2173" s="31">
        <v>590</v>
      </c>
      <c r="N2173" s="2">
        <v>76.7</v>
      </c>
      <c r="O2173" s="2">
        <v>0</v>
      </c>
      <c r="P2173" s="2">
        <v>0</v>
      </c>
      <c r="Q2173" s="31">
        <v>666.7</v>
      </c>
      <c r="S2173" s="2" t="s">
        <v>1</v>
      </c>
      <c r="T2173" t="str">
        <f>IF(Tabla2[[#This Row],[SERIE ]]="22SD004C","BODEGA",IF(Tabla2[[#This Row],[SERIE ]]="21DS000T","CASA MATRIZ","SUCURSAL"))</f>
        <v>SUCURSAL</v>
      </c>
    </row>
    <row r="2174" spans="1:20" ht="15.75" hidden="1" thickBot="1" x14ac:dyDescent="0.3">
      <c r="A2174" s="33" t="s">
        <v>8269</v>
      </c>
      <c r="B2174" s="38" t="s">
        <v>10182</v>
      </c>
      <c r="C2174" s="2" t="s">
        <v>1</v>
      </c>
      <c r="D2174" s="2" t="s">
        <v>0</v>
      </c>
      <c r="E2174" s="2" t="s">
        <v>9791</v>
      </c>
      <c r="F2174" s="2" t="s">
        <v>9792</v>
      </c>
      <c r="G2174" s="32">
        <v>2531</v>
      </c>
      <c r="H2174" s="36">
        <v>2531</v>
      </c>
      <c r="I2174" s="37" t="s">
        <v>46</v>
      </c>
      <c r="J2174" s="31" t="s">
        <v>6010</v>
      </c>
      <c r="K2174" s="2">
        <v>0</v>
      </c>
      <c r="L2174" s="2">
        <v>0</v>
      </c>
      <c r="M2174" s="31">
        <v>100</v>
      </c>
      <c r="N2174" s="2">
        <v>13</v>
      </c>
      <c r="O2174" s="2">
        <v>0</v>
      </c>
      <c r="P2174" s="2">
        <v>0</v>
      </c>
      <c r="Q2174" s="31">
        <v>113</v>
      </c>
      <c r="S2174" s="2" t="s">
        <v>1</v>
      </c>
      <c r="T2174" t="str">
        <f>IF(Tabla2[[#This Row],[SERIE ]]="22SD004C","BODEGA",IF(Tabla2[[#This Row],[SERIE ]]="21DS000T","CASA MATRIZ","SUCURSAL"))</f>
        <v>SUCURSAL</v>
      </c>
    </row>
    <row r="2175" spans="1:20" ht="15.75" hidden="1" thickBot="1" x14ac:dyDescent="0.3">
      <c r="A2175" s="33" t="s">
        <v>8269</v>
      </c>
      <c r="B2175" s="38" t="s">
        <v>10182</v>
      </c>
      <c r="C2175" s="2" t="s">
        <v>1</v>
      </c>
      <c r="D2175" s="2" t="s">
        <v>0</v>
      </c>
      <c r="E2175" s="2" t="s">
        <v>9791</v>
      </c>
      <c r="F2175" s="2" t="s">
        <v>9792</v>
      </c>
      <c r="G2175" s="32">
        <v>2530</v>
      </c>
      <c r="H2175" s="36">
        <v>2530</v>
      </c>
      <c r="I2175" s="37" t="s">
        <v>10220</v>
      </c>
      <c r="J2175" s="31" t="s">
        <v>10221</v>
      </c>
      <c r="K2175" s="2">
        <v>0</v>
      </c>
      <c r="L2175" s="2">
        <v>0</v>
      </c>
      <c r="M2175" s="31">
        <v>25</v>
      </c>
      <c r="N2175" s="2">
        <v>3.25</v>
      </c>
      <c r="O2175" s="2">
        <v>0</v>
      </c>
      <c r="P2175" s="2">
        <v>0</v>
      </c>
      <c r="Q2175" s="31">
        <v>28.25</v>
      </c>
      <c r="S2175" s="2" t="s">
        <v>1</v>
      </c>
      <c r="T2175" t="str">
        <f>IF(Tabla2[[#This Row],[SERIE ]]="22SD004C","BODEGA",IF(Tabla2[[#This Row],[SERIE ]]="21DS000T","CASA MATRIZ","SUCURSAL"))</f>
        <v>SUCURSAL</v>
      </c>
    </row>
    <row r="2176" spans="1:20" ht="15.75" hidden="1" thickBot="1" x14ac:dyDescent="0.3">
      <c r="A2176" s="33" t="s">
        <v>8269</v>
      </c>
      <c r="B2176" s="38" t="s">
        <v>10182</v>
      </c>
      <c r="C2176" s="2" t="s">
        <v>1</v>
      </c>
      <c r="D2176" s="2" t="s">
        <v>0</v>
      </c>
      <c r="E2176" s="2" t="s">
        <v>9791</v>
      </c>
      <c r="F2176" s="2" t="s">
        <v>9792</v>
      </c>
      <c r="G2176" s="32">
        <v>2529</v>
      </c>
      <c r="H2176" s="36">
        <v>2529</v>
      </c>
      <c r="I2176" s="37" t="s">
        <v>9824</v>
      </c>
      <c r="J2176" s="31" t="s">
        <v>9825</v>
      </c>
      <c r="K2176" s="2">
        <v>0</v>
      </c>
      <c r="L2176" s="2">
        <v>0</v>
      </c>
      <c r="M2176" s="31">
        <v>8.41</v>
      </c>
      <c r="N2176" s="2">
        <v>1.0933000000000002</v>
      </c>
      <c r="O2176" s="2">
        <v>0</v>
      </c>
      <c r="P2176" s="2">
        <v>0</v>
      </c>
      <c r="Q2176" s="31">
        <v>9.5032999999999994</v>
      </c>
      <c r="S2176" s="2" t="s">
        <v>1</v>
      </c>
      <c r="T2176" t="str">
        <f>IF(Tabla2[[#This Row],[SERIE ]]="22SD004C","BODEGA",IF(Tabla2[[#This Row],[SERIE ]]="21DS000T","CASA MATRIZ","SUCURSAL"))</f>
        <v>SUCURSAL</v>
      </c>
    </row>
    <row r="2177" spans="1:20" ht="15.75" hidden="1" thickBot="1" x14ac:dyDescent="0.3">
      <c r="A2177" s="33" t="s">
        <v>8269</v>
      </c>
      <c r="B2177" s="38" t="s">
        <v>10182</v>
      </c>
      <c r="C2177" s="2" t="s">
        <v>1</v>
      </c>
      <c r="D2177" s="2" t="s">
        <v>0</v>
      </c>
      <c r="E2177" s="2" t="s">
        <v>9791</v>
      </c>
      <c r="F2177" s="2" t="s">
        <v>9792</v>
      </c>
      <c r="G2177" s="32">
        <v>2528</v>
      </c>
      <c r="H2177" s="36">
        <v>2528</v>
      </c>
      <c r="I2177" s="37" t="s">
        <v>10080</v>
      </c>
      <c r="J2177" s="31" t="s">
        <v>10081</v>
      </c>
      <c r="K2177" s="2">
        <v>0</v>
      </c>
      <c r="L2177" s="2">
        <v>0</v>
      </c>
      <c r="M2177" s="31">
        <v>3.1</v>
      </c>
      <c r="N2177" s="2">
        <v>0.40300000000000002</v>
      </c>
      <c r="O2177" s="2">
        <v>0</v>
      </c>
      <c r="P2177" s="2">
        <v>0</v>
      </c>
      <c r="Q2177" s="31">
        <v>3.5030000000000001</v>
      </c>
      <c r="S2177" s="2" t="s">
        <v>1</v>
      </c>
      <c r="T2177" t="str">
        <f>IF(Tabla2[[#This Row],[SERIE ]]="22SD004C","BODEGA",IF(Tabla2[[#This Row],[SERIE ]]="21DS000T","CASA MATRIZ","SUCURSAL"))</f>
        <v>SUCURSAL</v>
      </c>
    </row>
    <row r="2178" spans="1:20" ht="15.75" hidden="1" thickBot="1" x14ac:dyDescent="0.3">
      <c r="A2178" s="33" t="s">
        <v>8269</v>
      </c>
      <c r="B2178" s="38" t="s">
        <v>10182</v>
      </c>
      <c r="C2178" s="2" t="s">
        <v>1</v>
      </c>
      <c r="D2178" s="2" t="s">
        <v>0</v>
      </c>
      <c r="E2178" s="2" t="s">
        <v>9791</v>
      </c>
      <c r="F2178" s="2" t="s">
        <v>9792</v>
      </c>
      <c r="G2178" s="32">
        <v>2527</v>
      </c>
      <c r="H2178" s="36">
        <v>2527</v>
      </c>
      <c r="I2178" s="37" t="s">
        <v>9891</v>
      </c>
      <c r="J2178" s="31" t="s">
        <v>9892</v>
      </c>
      <c r="K2178" s="2">
        <v>0</v>
      </c>
      <c r="L2178" s="2">
        <v>0</v>
      </c>
      <c r="M2178" s="31">
        <v>25.22</v>
      </c>
      <c r="N2178" s="2">
        <v>3.2786</v>
      </c>
      <c r="O2178" s="2">
        <v>0</v>
      </c>
      <c r="P2178" s="2">
        <v>0</v>
      </c>
      <c r="Q2178" s="31">
        <v>28.4986</v>
      </c>
      <c r="S2178" s="2" t="s">
        <v>1</v>
      </c>
      <c r="T2178" t="str">
        <f>IF(Tabla2[[#This Row],[SERIE ]]="22SD004C","BODEGA",IF(Tabla2[[#This Row],[SERIE ]]="21DS000T","CASA MATRIZ","SUCURSAL"))</f>
        <v>SUCURSAL</v>
      </c>
    </row>
    <row r="2179" spans="1:20" ht="15.75" hidden="1" thickBot="1" x14ac:dyDescent="0.3">
      <c r="A2179" s="33" t="s">
        <v>8269</v>
      </c>
      <c r="B2179" s="38" t="s">
        <v>10181</v>
      </c>
      <c r="C2179" s="2" t="s">
        <v>1</v>
      </c>
      <c r="D2179" s="2" t="s">
        <v>0</v>
      </c>
      <c r="E2179" s="2" t="s">
        <v>9791</v>
      </c>
      <c r="F2179" s="2" t="s">
        <v>9792</v>
      </c>
      <c r="G2179" s="32">
        <v>2526</v>
      </c>
      <c r="H2179" s="36">
        <v>2526</v>
      </c>
      <c r="I2179" s="37"/>
      <c r="J2179" s="31" t="s">
        <v>10219</v>
      </c>
      <c r="K2179" s="2">
        <v>0</v>
      </c>
      <c r="L2179" s="2">
        <v>0</v>
      </c>
      <c r="M2179" s="31">
        <v>4203.54</v>
      </c>
      <c r="N2179" s="2">
        <v>546.46019999999999</v>
      </c>
      <c r="O2179" s="2">
        <v>0</v>
      </c>
      <c r="P2179" s="2">
        <v>0</v>
      </c>
      <c r="Q2179" s="31">
        <v>4750.0002000000004</v>
      </c>
      <c r="R2179" s="2" t="s">
        <v>10218</v>
      </c>
      <c r="S2179" s="2" t="s">
        <v>1</v>
      </c>
      <c r="T2179" t="str">
        <f>IF(Tabla2[[#This Row],[SERIE ]]="22SD004C","BODEGA",IF(Tabla2[[#This Row],[SERIE ]]="21DS000T","CASA MATRIZ","SUCURSAL"))</f>
        <v>SUCURSAL</v>
      </c>
    </row>
    <row r="2180" spans="1:20" ht="15.75" hidden="1" thickBot="1" x14ac:dyDescent="0.3">
      <c r="A2180" s="33" t="s">
        <v>8269</v>
      </c>
      <c r="B2180" s="38" t="s">
        <v>10181</v>
      </c>
      <c r="C2180" s="2" t="s">
        <v>1</v>
      </c>
      <c r="D2180" s="2" t="s">
        <v>0</v>
      </c>
      <c r="E2180" s="2" t="s">
        <v>9791</v>
      </c>
      <c r="F2180" s="2" t="s">
        <v>9792</v>
      </c>
      <c r="G2180" s="32">
        <v>2525</v>
      </c>
      <c r="H2180" s="36">
        <v>2525</v>
      </c>
      <c r="I2180" s="37" t="s">
        <v>10099</v>
      </c>
      <c r="J2180" s="31" t="s">
        <v>10100</v>
      </c>
      <c r="K2180" s="2">
        <v>0</v>
      </c>
      <c r="L2180" s="2">
        <v>0</v>
      </c>
      <c r="M2180" s="31">
        <v>46</v>
      </c>
      <c r="N2180" s="2">
        <v>5.98</v>
      </c>
      <c r="O2180" s="2">
        <v>0</v>
      </c>
      <c r="P2180" s="2">
        <v>0</v>
      </c>
      <c r="Q2180" s="31">
        <v>51.980000000000004</v>
      </c>
      <c r="S2180" s="2" t="s">
        <v>1</v>
      </c>
      <c r="T2180" t="str">
        <f>IF(Tabla2[[#This Row],[SERIE ]]="22SD004C","BODEGA",IF(Tabla2[[#This Row],[SERIE ]]="21DS000T","CASA MATRIZ","SUCURSAL"))</f>
        <v>SUCURSAL</v>
      </c>
    </row>
    <row r="2181" spans="1:20" ht="15.75" hidden="1" thickBot="1" x14ac:dyDescent="0.3">
      <c r="A2181" s="33" t="s">
        <v>8269</v>
      </c>
      <c r="B2181" s="38" t="s">
        <v>10181</v>
      </c>
      <c r="C2181" s="2" t="s">
        <v>1</v>
      </c>
      <c r="D2181" s="2" t="s">
        <v>0</v>
      </c>
      <c r="E2181" s="2" t="s">
        <v>9791</v>
      </c>
      <c r="F2181" s="2" t="s">
        <v>9792</v>
      </c>
      <c r="G2181" s="32">
        <v>2524</v>
      </c>
      <c r="H2181" s="36">
        <v>2524</v>
      </c>
      <c r="I2181" s="37" t="s">
        <v>3535</v>
      </c>
      <c r="J2181" s="31" t="s">
        <v>3536</v>
      </c>
      <c r="K2181" s="2">
        <v>0</v>
      </c>
      <c r="L2181" s="2">
        <v>0</v>
      </c>
      <c r="M2181" s="31">
        <v>10.84</v>
      </c>
      <c r="N2181" s="2">
        <v>1.4092</v>
      </c>
      <c r="O2181" s="2">
        <v>0</v>
      </c>
      <c r="P2181" s="2">
        <v>0</v>
      </c>
      <c r="Q2181" s="31">
        <v>12.2492</v>
      </c>
      <c r="S2181" s="2" t="s">
        <v>1</v>
      </c>
      <c r="T2181" t="str">
        <f>IF(Tabla2[[#This Row],[SERIE ]]="22SD004C","BODEGA",IF(Tabla2[[#This Row],[SERIE ]]="21DS000T","CASA MATRIZ","SUCURSAL"))</f>
        <v>SUCURSAL</v>
      </c>
    </row>
    <row r="2182" spans="1:20" ht="15.75" hidden="1" thickBot="1" x14ac:dyDescent="0.3">
      <c r="A2182" s="33" t="s">
        <v>8269</v>
      </c>
      <c r="B2182" s="38" t="s">
        <v>10181</v>
      </c>
      <c r="C2182" s="2" t="s">
        <v>1</v>
      </c>
      <c r="D2182" s="2" t="s">
        <v>0</v>
      </c>
      <c r="E2182" s="2" t="s">
        <v>9791</v>
      </c>
      <c r="F2182" s="2" t="s">
        <v>9792</v>
      </c>
      <c r="G2182" s="32">
        <v>2523</v>
      </c>
      <c r="H2182" s="36">
        <v>2523</v>
      </c>
      <c r="I2182" s="37"/>
      <c r="J2182" s="31" t="s">
        <v>10106</v>
      </c>
      <c r="K2182" s="2">
        <v>0</v>
      </c>
      <c r="L2182" s="2">
        <v>0</v>
      </c>
      <c r="M2182" s="31">
        <v>141.59</v>
      </c>
      <c r="N2182" s="2">
        <v>18.406700000000001</v>
      </c>
      <c r="O2182" s="2">
        <v>0</v>
      </c>
      <c r="P2182" s="2">
        <v>0</v>
      </c>
      <c r="Q2182" s="31">
        <v>159.9967</v>
      </c>
      <c r="R2182" s="2" t="s">
        <v>10105</v>
      </c>
      <c r="S2182" s="2" t="s">
        <v>1</v>
      </c>
      <c r="T2182" t="str">
        <f>IF(Tabla2[[#This Row],[SERIE ]]="22SD004C","BODEGA",IF(Tabla2[[#This Row],[SERIE ]]="21DS000T","CASA MATRIZ","SUCURSAL"))</f>
        <v>SUCURSAL</v>
      </c>
    </row>
    <row r="2183" spans="1:20" ht="15.75" hidden="1" thickBot="1" x14ac:dyDescent="0.3">
      <c r="A2183" s="33" t="s">
        <v>8269</v>
      </c>
      <c r="B2183" s="38" t="s">
        <v>10181</v>
      </c>
      <c r="C2183" s="2" t="s">
        <v>1</v>
      </c>
      <c r="D2183" s="2" t="s">
        <v>0</v>
      </c>
      <c r="E2183" s="2" t="s">
        <v>9791</v>
      </c>
      <c r="F2183" s="2" t="s">
        <v>9792</v>
      </c>
      <c r="G2183" s="32">
        <v>2522</v>
      </c>
      <c r="H2183" s="36">
        <v>2522</v>
      </c>
      <c r="I2183" s="37" t="s">
        <v>6596</v>
      </c>
      <c r="J2183" s="31" t="s">
        <v>6597</v>
      </c>
      <c r="K2183" s="2">
        <v>0</v>
      </c>
      <c r="L2183" s="2">
        <v>0</v>
      </c>
      <c r="M2183" s="31">
        <v>55</v>
      </c>
      <c r="N2183" s="2">
        <v>7.15</v>
      </c>
      <c r="O2183" s="2">
        <v>0</v>
      </c>
      <c r="P2183" s="2">
        <v>0</v>
      </c>
      <c r="Q2183" s="31">
        <v>62.15</v>
      </c>
      <c r="S2183" s="2" t="s">
        <v>1</v>
      </c>
      <c r="T2183" t="str">
        <f>IF(Tabla2[[#This Row],[SERIE ]]="22SD004C","BODEGA",IF(Tabla2[[#This Row],[SERIE ]]="21DS000T","CASA MATRIZ","SUCURSAL"))</f>
        <v>SUCURSAL</v>
      </c>
    </row>
    <row r="2184" spans="1:20" ht="15.75" hidden="1" thickBot="1" x14ac:dyDescent="0.3">
      <c r="A2184" s="33" t="s">
        <v>8269</v>
      </c>
      <c r="B2184" s="38" t="s">
        <v>10181</v>
      </c>
      <c r="C2184" s="2" t="s">
        <v>1</v>
      </c>
      <c r="D2184" s="2" t="s">
        <v>0</v>
      </c>
      <c r="E2184" s="2" t="s">
        <v>9791</v>
      </c>
      <c r="F2184" s="2" t="s">
        <v>9792</v>
      </c>
      <c r="G2184" s="32">
        <v>2521</v>
      </c>
      <c r="H2184" s="36">
        <v>2521</v>
      </c>
      <c r="I2184" s="37" t="s">
        <v>5768</v>
      </c>
      <c r="J2184" s="31" t="s">
        <v>5769</v>
      </c>
      <c r="K2184" s="2">
        <v>0</v>
      </c>
      <c r="L2184" s="2">
        <v>0</v>
      </c>
      <c r="M2184" s="31">
        <v>6.73</v>
      </c>
      <c r="N2184" s="2">
        <v>0.87490000000000012</v>
      </c>
      <c r="O2184" s="2">
        <v>0</v>
      </c>
      <c r="P2184" s="2">
        <v>0</v>
      </c>
      <c r="Q2184" s="31">
        <v>7.6049000000000007</v>
      </c>
      <c r="S2184" s="2" t="s">
        <v>1</v>
      </c>
      <c r="T2184" t="str">
        <f>IF(Tabla2[[#This Row],[SERIE ]]="22SD004C","BODEGA",IF(Tabla2[[#This Row],[SERIE ]]="21DS000T","CASA MATRIZ","SUCURSAL"))</f>
        <v>SUCURSAL</v>
      </c>
    </row>
    <row r="2185" spans="1:20" ht="15.75" hidden="1" thickBot="1" x14ac:dyDescent="0.3">
      <c r="A2185" s="33" t="s">
        <v>8269</v>
      </c>
      <c r="B2185" s="38" t="s">
        <v>10181</v>
      </c>
      <c r="C2185" s="2" t="s">
        <v>1</v>
      </c>
      <c r="D2185" s="2" t="s">
        <v>0</v>
      </c>
      <c r="E2185" s="2" t="s">
        <v>9791</v>
      </c>
      <c r="F2185" s="2" t="s">
        <v>9792</v>
      </c>
      <c r="G2185" s="32">
        <v>2520</v>
      </c>
      <c r="H2185" s="36">
        <v>2520</v>
      </c>
      <c r="I2185" s="37" t="s">
        <v>3535</v>
      </c>
      <c r="J2185" s="31" t="s">
        <v>3536</v>
      </c>
      <c r="K2185" s="2">
        <v>0</v>
      </c>
      <c r="L2185" s="2">
        <v>0</v>
      </c>
      <c r="M2185" s="31">
        <v>10.84</v>
      </c>
      <c r="N2185" s="2">
        <v>1.4092</v>
      </c>
      <c r="O2185" s="2">
        <v>0</v>
      </c>
      <c r="P2185" s="2">
        <v>0</v>
      </c>
      <c r="Q2185" s="31">
        <v>12.2492</v>
      </c>
      <c r="S2185" s="2" t="s">
        <v>1</v>
      </c>
      <c r="T2185" t="str">
        <f>IF(Tabla2[[#This Row],[SERIE ]]="22SD004C","BODEGA",IF(Tabla2[[#This Row],[SERIE ]]="21DS000T","CASA MATRIZ","SUCURSAL"))</f>
        <v>SUCURSAL</v>
      </c>
    </row>
    <row r="2186" spans="1:20" ht="15.75" hidden="1" thickBot="1" x14ac:dyDescent="0.3">
      <c r="A2186" s="33" t="s">
        <v>8269</v>
      </c>
      <c r="B2186" s="38" t="s">
        <v>10181</v>
      </c>
      <c r="C2186" s="2" t="s">
        <v>1</v>
      </c>
      <c r="D2186" s="2" t="s">
        <v>0</v>
      </c>
      <c r="E2186" s="2" t="s">
        <v>9791</v>
      </c>
      <c r="F2186" s="2" t="s">
        <v>9792</v>
      </c>
      <c r="G2186" s="32">
        <v>2519</v>
      </c>
      <c r="H2186" s="36">
        <v>2519</v>
      </c>
      <c r="I2186" s="37" t="s">
        <v>1638</v>
      </c>
      <c r="J2186" s="31" t="s">
        <v>1639</v>
      </c>
      <c r="K2186" s="2">
        <v>0</v>
      </c>
      <c r="L2186" s="2">
        <v>0</v>
      </c>
      <c r="M2186" s="31">
        <v>40</v>
      </c>
      <c r="N2186" s="2">
        <v>5.2</v>
      </c>
      <c r="O2186" s="2">
        <v>0</v>
      </c>
      <c r="P2186" s="2">
        <v>0</v>
      </c>
      <c r="Q2186" s="31">
        <v>45.2</v>
      </c>
      <c r="S2186" s="2" t="s">
        <v>1</v>
      </c>
      <c r="T2186" t="str">
        <f>IF(Tabla2[[#This Row],[SERIE ]]="22SD004C","BODEGA",IF(Tabla2[[#This Row],[SERIE ]]="21DS000T","CASA MATRIZ","SUCURSAL"))</f>
        <v>SUCURSAL</v>
      </c>
    </row>
    <row r="2187" spans="1:20" ht="15.75" hidden="1" thickBot="1" x14ac:dyDescent="0.3">
      <c r="A2187" s="33" t="s">
        <v>8269</v>
      </c>
      <c r="B2187" s="38" t="s">
        <v>10181</v>
      </c>
      <c r="C2187" s="2" t="s">
        <v>1</v>
      </c>
      <c r="D2187" s="2" t="s">
        <v>0</v>
      </c>
      <c r="E2187" s="2" t="s">
        <v>9791</v>
      </c>
      <c r="F2187" s="2" t="s">
        <v>9792</v>
      </c>
      <c r="G2187" s="32">
        <v>2518</v>
      </c>
      <c r="H2187" s="36">
        <v>2518</v>
      </c>
      <c r="I2187" s="37" t="s">
        <v>1638</v>
      </c>
      <c r="J2187" s="31" t="s">
        <v>1639</v>
      </c>
      <c r="K2187" s="2">
        <v>0</v>
      </c>
      <c r="L2187" s="2">
        <v>0</v>
      </c>
      <c r="M2187" s="31">
        <v>16</v>
      </c>
      <c r="N2187" s="2">
        <v>2.08</v>
      </c>
      <c r="O2187" s="2">
        <v>0</v>
      </c>
      <c r="P2187" s="2">
        <v>0</v>
      </c>
      <c r="Q2187" s="31">
        <v>18.079999999999998</v>
      </c>
      <c r="S2187" s="2" t="s">
        <v>1</v>
      </c>
      <c r="T2187" t="str">
        <f>IF(Tabla2[[#This Row],[SERIE ]]="22SD004C","BODEGA",IF(Tabla2[[#This Row],[SERIE ]]="21DS000T","CASA MATRIZ","SUCURSAL"))</f>
        <v>SUCURSAL</v>
      </c>
    </row>
    <row r="2188" spans="1:20" ht="15.75" hidden="1" thickBot="1" x14ac:dyDescent="0.3">
      <c r="A2188" s="33" t="s">
        <v>8269</v>
      </c>
      <c r="B2188" s="38" t="s">
        <v>10181</v>
      </c>
      <c r="C2188" s="2" t="s">
        <v>1</v>
      </c>
      <c r="D2188" s="2" t="s">
        <v>0</v>
      </c>
      <c r="E2188" s="2" t="s">
        <v>9791</v>
      </c>
      <c r="F2188" s="2" t="s">
        <v>9792</v>
      </c>
      <c r="G2188" s="32">
        <v>2517</v>
      </c>
      <c r="H2188" s="36">
        <v>2517</v>
      </c>
      <c r="I2188" s="37" t="s">
        <v>7473</v>
      </c>
      <c r="J2188" s="31" t="s">
        <v>7472</v>
      </c>
      <c r="K2188" s="2">
        <v>0</v>
      </c>
      <c r="L2188" s="2">
        <v>0</v>
      </c>
      <c r="M2188" s="31">
        <v>0</v>
      </c>
      <c r="N2188" s="2">
        <v>0</v>
      </c>
      <c r="O2188" s="2">
        <v>0</v>
      </c>
      <c r="P2188" s="2">
        <v>0</v>
      </c>
      <c r="Q2188" s="31">
        <v>0</v>
      </c>
      <c r="S2188" s="2" t="s">
        <v>1</v>
      </c>
      <c r="T2188" t="str">
        <f>IF(Tabla2[[#This Row],[SERIE ]]="22SD004C","BODEGA",IF(Tabla2[[#This Row],[SERIE ]]="21DS000T","CASA MATRIZ","SUCURSAL"))</f>
        <v>SUCURSAL</v>
      </c>
    </row>
    <row r="2189" spans="1:20" ht="15.75" hidden="1" thickBot="1" x14ac:dyDescent="0.3">
      <c r="A2189" s="33" t="s">
        <v>8269</v>
      </c>
      <c r="B2189" s="38" t="s">
        <v>10181</v>
      </c>
      <c r="C2189" s="2" t="s">
        <v>1</v>
      </c>
      <c r="D2189" s="2" t="s">
        <v>0</v>
      </c>
      <c r="E2189" s="2" t="s">
        <v>9791</v>
      </c>
      <c r="F2189" s="2" t="s">
        <v>9792</v>
      </c>
      <c r="G2189" s="32">
        <v>2516</v>
      </c>
      <c r="H2189" s="36">
        <v>2516</v>
      </c>
      <c r="I2189" s="37" t="s">
        <v>1638</v>
      </c>
      <c r="J2189" s="31" t="s">
        <v>1639</v>
      </c>
      <c r="K2189" s="2">
        <v>0</v>
      </c>
      <c r="L2189" s="2">
        <v>0</v>
      </c>
      <c r="M2189" s="31">
        <v>40</v>
      </c>
      <c r="N2189" s="2">
        <v>5.2</v>
      </c>
      <c r="O2189" s="2">
        <v>0</v>
      </c>
      <c r="P2189" s="2">
        <v>0</v>
      </c>
      <c r="Q2189" s="31">
        <v>45.2</v>
      </c>
      <c r="S2189" s="2" t="s">
        <v>1</v>
      </c>
      <c r="T2189" t="str">
        <f>IF(Tabla2[[#This Row],[SERIE ]]="22SD004C","BODEGA",IF(Tabla2[[#This Row],[SERIE ]]="21DS000T","CASA MATRIZ","SUCURSAL"))</f>
        <v>SUCURSAL</v>
      </c>
    </row>
    <row r="2190" spans="1:20" ht="15.75" hidden="1" thickBot="1" x14ac:dyDescent="0.3">
      <c r="A2190" s="33" t="s">
        <v>8269</v>
      </c>
      <c r="B2190" s="38" t="s">
        <v>10181</v>
      </c>
      <c r="C2190" s="2" t="s">
        <v>1</v>
      </c>
      <c r="D2190" s="2" t="s">
        <v>0</v>
      </c>
      <c r="E2190" s="2" t="s">
        <v>9791</v>
      </c>
      <c r="F2190" s="2" t="s">
        <v>9792</v>
      </c>
      <c r="G2190" s="32">
        <v>2515</v>
      </c>
      <c r="H2190" s="36">
        <v>2515</v>
      </c>
      <c r="I2190" s="37"/>
      <c r="J2190" s="31" t="s">
        <v>10060</v>
      </c>
      <c r="K2190" s="2">
        <v>0</v>
      </c>
      <c r="L2190" s="2">
        <v>0</v>
      </c>
      <c r="M2190" s="31">
        <v>60.97</v>
      </c>
      <c r="N2190" s="2">
        <v>7.9260999999999999</v>
      </c>
      <c r="O2190" s="2">
        <v>0</v>
      </c>
      <c r="P2190" s="2">
        <v>0</v>
      </c>
      <c r="Q2190" s="31">
        <v>68.896100000000004</v>
      </c>
      <c r="R2190" s="2" t="s">
        <v>10061</v>
      </c>
      <c r="S2190" s="2" t="s">
        <v>1</v>
      </c>
      <c r="T2190" t="str">
        <f>IF(Tabla2[[#This Row],[SERIE ]]="22SD004C","BODEGA",IF(Tabla2[[#This Row],[SERIE ]]="21DS000T","CASA MATRIZ","SUCURSAL"))</f>
        <v>SUCURSAL</v>
      </c>
    </row>
    <row r="2191" spans="1:20" ht="15.75" hidden="1" thickBot="1" x14ac:dyDescent="0.3">
      <c r="A2191" s="33" t="s">
        <v>8269</v>
      </c>
      <c r="B2191" s="38" t="s">
        <v>10181</v>
      </c>
      <c r="C2191" s="2" t="s">
        <v>1</v>
      </c>
      <c r="D2191" s="2" t="s">
        <v>0</v>
      </c>
      <c r="E2191" s="2" t="s">
        <v>9791</v>
      </c>
      <c r="F2191" s="2" t="s">
        <v>9792</v>
      </c>
      <c r="G2191" s="32">
        <v>2514</v>
      </c>
      <c r="H2191" s="36">
        <v>2514</v>
      </c>
      <c r="I2191" s="37" t="s">
        <v>10215</v>
      </c>
      <c r="J2191" s="31" t="s">
        <v>10216</v>
      </c>
      <c r="K2191" s="2">
        <v>0</v>
      </c>
      <c r="L2191" s="2">
        <v>0</v>
      </c>
      <c r="M2191" s="31">
        <v>10.27</v>
      </c>
      <c r="N2191" s="2">
        <v>1.3351</v>
      </c>
      <c r="O2191" s="2">
        <v>0</v>
      </c>
      <c r="P2191" s="2">
        <v>0</v>
      </c>
      <c r="Q2191" s="31">
        <v>11.6051</v>
      </c>
      <c r="S2191" s="2" t="s">
        <v>1</v>
      </c>
      <c r="T2191" t="str">
        <f>IF(Tabla2[[#This Row],[SERIE ]]="22SD004C","BODEGA",IF(Tabla2[[#This Row],[SERIE ]]="21DS000T","CASA MATRIZ","SUCURSAL"))</f>
        <v>SUCURSAL</v>
      </c>
    </row>
    <row r="2192" spans="1:20" ht="15.75" hidden="1" thickBot="1" x14ac:dyDescent="0.3">
      <c r="A2192" s="33" t="s">
        <v>8269</v>
      </c>
      <c r="B2192" s="38" t="s">
        <v>10181</v>
      </c>
      <c r="C2192" s="2" t="s">
        <v>1</v>
      </c>
      <c r="D2192" s="2" t="s">
        <v>0</v>
      </c>
      <c r="E2192" s="2" t="s">
        <v>9791</v>
      </c>
      <c r="F2192" s="2" t="s">
        <v>9792</v>
      </c>
      <c r="G2192" s="32">
        <v>2513</v>
      </c>
      <c r="H2192" s="36">
        <v>2513</v>
      </c>
      <c r="I2192" s="37" t="s">
        <v>10213</v>
      </c>
      <c r="J2192" s="31" t="s">
        <v>10214</v>
      </c>
      <c r="K2192" s="2">
        <v>0</v>
      </c>
      <c r="L2192" s="2">
        <v>0</v>
      </c>
      <c r="M2192" s="31">
        <v>77.66</v>
      </c>
      <c r="N2192" s="2">
        <v>10.095800000000001</v>
      </c>
      <c r="O2192" s="2">
        <v>0</v>
      </c>
      <c r="P2192" s="2">
        <v>0</v>
      </c>
      <c r="Q2192" s="31">
        <v>87.755799999999994</v>
      </c>
      <c r="S2192" s="2" t="s">
        <v>1</v>
      </c>
      <c r="T2192" t="str">
        <f>IF(Tabla2[[#This Row],[SERIE ]]="22SD004C","BODEGA",IF(Tabla2[[#This Row],[SERIE ]]="21DS000T","CASA MATRIZ","SUCURSAL"))</f>
        <v>SUCURSAL</v>
      </c>
    </row>
    <row r="2193" spans="1:20" ht="15.75" hidden="1" thickBot="1" x14ac:dyDescent="0.3">
      <c r="A2193" s="33" t="s">
        <v>8269</v>
      </c>
      <c r="B2193" s="177" t="s">
        <v>10181</v>
      </c>
      <c r="C2193" s="2" t="s">
        <v>1</v>
      </c>
      <c r="D2193" s="2" t="s">
        <v>0</v>
      </c>
      <c r="E2193" s="2" t="s">
        <v>9791</v>
      </c>
      <c r="F2193" s="2" t="s">
        <v>9792</v>
      </c>
      <c r="G2193" s="32">
        <v>2512</v>
      </c>
      <c r="H2193" s="36">
        <v>2512</v>
      </c>
      <c r="I2193" s="37"/>
      <c r="J2193" s="31" t="s">
        <v>9934</v>
      </c>
      <c r="K2193" s="2">
        <v>0</v>
      </c>
      <c r="L2193" s="2">
        <v>0</v>
      </c>
      <c r="M2193" s="31">
        <v>22.11</v>
      </c>
      <c r="N2193" s="2">
        <v>2.8742999999999999</v>
      </c>
      <c r="O2193" s="2">
        <v>0</v>
      </c>
      <c r="P2193" s="2">
        <v>0</v>
      </c>
      <c r="Q2193" s="31">
        <v>24.984299999999998</v>
      </c>
      <c r="R2193" s="2" t="s">
        <v>9933</v>
      </c>
      <c r="S2193" s="2" t="s">
        <v>1</v>
      </c>
      <c r="T2193" t="str">
        <f>IF(Tabla2[[#This Row],[SERIE ]]="22SD004C","BODEGA",IF(Tabla2[[#This Row],[SERIE ]]="21DS000T","CASA MATRIZ","SUCURSAL"))</f>
        <v>SUCURSAL</v>
      </c>
    </row>
    <row r="2194" spans="1:20" ht="15.75" hidden="1" thickBot="1" x14ac:dyDescent="0.3">
      <c r="A2194" s="33" t="s">
        <v>8269</v>
      </c>
      <c r="B2194" s="38" t="s">
        <v>10179</v>
      </c>
      <c r="C2194" s="2" t="s">
        <v>1</v>
      </c>
      <c r="D2194" s="2" t="s">
        <v>0</v>
      </c>
      <c r="E2194" s="2" t="s">
        <v>9791</v>
      </c>
      <c r="F2194" s="2" t="s">
        <v>9792</v>
      </c>
      <c r="G2194" s="32">
        <v>2511</v>
      </c>
      <c r="H2194" s="36">
        <v>2511</v>
      </c>
      <c r="I2194" s="37" t="s">
        <v>9822</v>
      </c>
      <c r="J2194" s="31" t="s">
        <v>9823</v>
      </c>
      <c r="K2194" s="2">
        <v>0</v>
      </c>
      <c r="L2194" s="2">
        <v>0</v>
      </c>
      <c r="M2194" s="31">
        <v>3.98</v>
      </c>
      <c r="N2194" s="2">
        <v>0.51739999999999997</v>
      </c>
      <c r="O2194" s="2">
        <v>0</v>
      </c>
      <c r="P2194" s="2">
        <v>0</v>
      </c>
      <c r="Q2194" s="31">
        <v>4.4973999999999998</v>
      </c>
      <c r="S2194" s="2" t="s">
        <v>1</v>
      </c>
      <c r="T2194" t="str">
        <f>IF(Tabla2[[#This Row],[SERIE ]]="22SD004C","BODEGA",IF(Tabla2[[#This Row],[SERIE ]]="21DS000T","CASA MATRIZ","SUCURSAL"))</f>
        <v>SUCURSAL</v>
      </c>
    </row>
    <row r="2195" spans="1:20" ht="15.75" hidden="1" thickBot="1" x14ac:dyDescent="0.3">
      <c r="A2195" s="33" t="s">
        <v>8269</v>
      </c>
      <c r="B2195" s="38" t="s">
        <v>10179</v>
      </c>
      <c r="C2195" s="2" t="s">
        <v>1</v>
      </c>
      <c r="D2195" s="2" t="s">
        <v>0</v>
      </c>
      <c r="E2195" s="2" t="s">
        <v>9791</v>
      </c>
      <c r="F2195" s="2" t="s">
        <v>9792</v>
      </c>
      <c r="G2195" s="32">
        <v>2510</v>
      </c>
      <c r="H2195" s="36">
        <v>2510</v>
      </c>
      <c r="I2195" s="37" t="s">
        <v>6596</v>
      </c>
      <c r="J2195" s="31" t="s">
        <v>6597</v>
      </c>
      <c r="K2195" s="2">
        <v>0</v>
      </c>
      <c r="L2195" s="2">
        <v>0</v>
      </c>
      <c r="M2195" s="31">
        <v>151.4</v>
      </c>
      <c r="N2195" s="2">
        <v>19.682000000000002</v>
      </c>
      <c r="O2195" s="2">
        <v>0</v>
      </c>
      <c r="P2195" s="2">
        <v>0</v>
      </c>
      <c r="Q2195" s="31">
        <v>171.08199999999999</v>
      </c>
      <c r="S2195" s="2" t="s">
        <v>1</v>
      </c>
      <c r="T2195" t="str">
        <f>IF(Tabla2[[#This Row],[SERIE ]]="22SD004C","BODEGA",IF(Tabla2[[#This Row],[SERIE ]]="21DS000T","CASA MATRIZ","SUCURSAL"))</f>
        <v>SUCURSAL</v>
      </c>
    </row>
    <row r="2196" spans="1:20" ht="15.75" hidden="1" thickBot="1" x14ac:dyDescent="0.3">
      <c r="A2196" s="33" t="s">
        <v>8269</v>
      </c>
      <c r="B2196" s="38" t="s">
        <v>10179</v>
      </c>
      <c r="C2196" s="2" t="s">
        <v>1</v>
      </c>
      <c r="D2196" s="2" t="s">
        <v>0</v>
      </c>
      <c r="E2196" s="2" t="s">
        <v>9791</v>
      </c>
      <c r="F2196" s="2" t="s">
        <v>9792</v>
      </c>
      <c r="G2196" s="32">
        <v>2509</v>
      </c>
      <c r="H2196" s="36">
        <v>2509</v>
      </c>
      <c r="I2196" s="37" t="s">
        <v>10211</v>
      </c>
      <c r="J2196" s="31" t="s">
        <v>10212</v>
      </c>
      <c r="K2196" s="2">
        <v>0</v>
      </c>
      <c r="L2196" s="2">
        <v>0</v>
      </c>
      <c r="M2196" s="31">
        <v>15</v>
      </c>
      <c r="N2196" s="2">
        <v>1.9500000000000002</v>
      </c>
      <c r="O2196" s="2">
        <v>0</v>
      </c>
      <c r="P2196" s="2">
        <v>0</v>
      </c>
      <c r="Q2196" s="31">
        <v>16.95</v>
      </c>
      <c r="S2196" s="2" t="s">
        <v>1</v>
      </c>
      <c r="T2196" t="str">
        <f>IF(Tabla2[[#This Row],[SERIE ]]="22SD004C","BODEGA",IF(Tabla2[[#This Row],[SERIE ]]="21DS000T","CASA MATRIZ","SUCURSAL"))</f>
        <v>SUCURSAL</v>
      </c>
    </row>
    <row r="2197" spans="1:20" ht="15.75" hidden="1" thickBot="1" x14ac:dyDescent="0.3">
      <c r="A2197" s="33" t="s">
        <v>8269</v>
      </c>
      <c r="B2197" s="38" t="s">
        <v>10179</v>
      </c>
      <c r="C2197" s="2" t="s">
        <v>1</v>
      </c>
      <c r="D2197" s="2" t="s">
        <v>0</v>
      </c>
      <c r="E2197" s="2" t="s">
        <v>9791</v>
      </c>
      <c r="F2197" s="2" t="s">
        <v>9792</v>
      </c>
      <c r="G2197" s="32">
        <v>2508</v>
      </c>
      <c r="H2197" s="36">
        <v>2508</v>
      </c>
      <c r="I2197" s="37"/>
      <c r="J2197" s="31" t="s">
        <v>9817</v>
      </c>
      <c r="K2197" s="2">
        <v>0</v>
      </c>
      <c r="L2197" s="2">
        <v>0</v>
      </c>
      <c r="M2197" s="31">
        <v>8.85</v>
      </c>
      <c r="N2197" s="2">
        <v>1.1505000000000001</v>
      </c>
      <c r="O2197" s="2">
        <v>0</v>
      </c>
      <c r="P2197" s="2">
        <v>0</v>
      </c>
      <c r="Q2197" s="31">
        <v>10.000499999999999</v>
      </c>
      <c r="R2197" s="2" t="s">
        <v>9816</v>
      </c>
      <c r="S2197" s="2" t="s">
        <v>1</v>
      </c>
      <c r="T2197" t="str">
        <f>IF(Tabla2[[#This Row],[SERIE ]]="22SD004C","BODEGA",IF(Tabla2[[#This Row],[SERIE ]]="21DS000T","CASA MATRIZ","SUCURSAL"))</f>
        <v>SUCURSAL</v>
      </c>
    </row>
    <row r="2198" spans="1:20" ht="15.75" hidden="1" thickBot="1" x14ac:dyDescent="0.3">
      <c r="A2198" s="33" t="s">
        <v>8269</v>
      </c>
      <c r="B2198" s="38" t="s">
        <v>10179</v>
      </c>
      <c r="C2198" s="2" t="s">
        <v>1</v>
      </c>
      <c r="D2198" s="2" t="s">
        <v>0</v>
      </c>
      <c r="E2198" s="2" t="s">
        <v>9791</v>
      </c>
      <c r="F2198" s="2" t="s">
        <v>9792</v>
      </c>
      <c r="G2198" s="32">
        <v>2507</v>
      </c>
      <c r="H2198" s="36">
        <v>2507</v>
      </c>
      <c r="I2198" s="37" t="s">
        <v>9864</v>
      </c>
      <c r="J2198" s="31" t="s">
        <v>9865</v>
      </c>
      <c r="K2198" s="2">
        <v>0</v>
      </c>
      <c r="L2198" s="2">
        <v>0</v>
      </c>
      <c r="M2198" s="31">
        <v>46.02</v>
      </c>
      <c r="N2198" s="2">
        <v>5.9826000000000006</v>
      </c>
      <c r="O2198" s="2">
        <v>0</v>
      </c>
      <c r="P2198" s="2">
        <v>0</v>
      </c>
      <c r="Q2198" s="31">
        <v>52.002600000000001</v>
      </c>
      <c r="S2198" s="2" t="s">
        <v>1</v>
      </c>
      <c r="T2198" t="str">
        <f>IF(Tabla2[[#This Row],[SERIE ]]="22SD004C","BODEGA",IF(Tabla2[[#This Row],[SERIE ]]="21DS000T","CASA MATRIZ","SUCURSAL"))</f>
        <v>SUCURSAL</v>
      </c>
    </row>
    <row r="2199" spans="1:20" ht="15.75" hidden="1" thickBot="1" x14ac:dyDescent="0.3">
      <c r="A2199" s="33" t="s">
        <v>8269</v>
      </c>
      <c r="B2199" s="38" t="s">
        <v>10179</v>
      </c>
      <c r="C2199" s="2" t="s">
        <v>1</v>
      </c>
      <c r="D2199" s="2" t="s">
        <v>0</v>
      </c>
      <c r="E2199" s="2" t="s">
        <v>9791</v>
      </c>
      <c r="F2199" s="2" t="s">
        <v>9792</v>
      </c>
      <c r="G2199" s="32">
        <v>2506</v>
      </c>
      <c r="H2199" s="36">
        <v>2506</v>
      </c>
      <c r="I2199" s="37"/>
      <c r="J2199" s="31" t="s">
        <v>10210</v>
      </c>
      <c r="K2199" s="2">
        <v>0</v>
      </c>
      <c r="L2199" s="2">
        <v>0</v>
      </c>
      <c r="M2199" s="31">
        <v>14.82</v>
      </c>
      <c r="N2199" s="2">
        <v>1.9266000000000001</v>
      </c>
      <c r="O2199" s="2">
        <v>0</v>
      </c>
      <c r="P2199" s="2">
        <v>0</v>
      </c>
      <c r="Q2199" s="31">
        <v>16.746600000000001</v>
      </c>
      <c r="R2199" s="2" t="s">
        <v>10209</v>
      </c>
      <c r="S2199" s="2" t="s">
        <v>1</v>
      </c>
      <c r="T2199" t="str">
        <f>IF(Tabla2[[#This Row],[SERIE ]]="22SD004C","BODEGA",IF(Tabla2[[#This Row],[SERIE ]]="21DS000T","CASA MATRIZ","SUCURSAL"))</f>
        <v>SUCURSAL</v>
      </c>
    </row>
    <row r="2200" spans="1:20" ht="15.75" hidden="1" thickBot="1" x14ac:dyDescent="0.3">
      <c r="A2200" s="33" t="s">
        <v>8269</v>
      </c>
      <c r="B2200" s="38" t="s">
        <v>10179</v>
      </c>
      <c r="C2200" s="2" t="s">
        <v>1</v>
      </c>
      <c r="D2200" s="2" t="s">
        <v>0</v>
      </c>
      <c r="E2200" s="2" t="s">
        <v>9791</v>
      </c>
      <c r="F2200" s="2" t="s">
        <v>9792</v>
      </c>
      <c r="G2200" s="32">
        <v>2505</v>
      </c>
      <c r="H2200" s="36">
        <v>2505</v>
      </c>
      <c r="I2200" s="37" t="s">
        <v>9864</v>
      </c>
      <c r="J2200" s="31" t="s">
        <v>9865</v>
      </c>
      <c r="K2200" s="2">
        <v>0</v>
      </c>
      <c r="L2200" s="2">
        <v>0</v>
      </c>
      <c r="M2200" s="31">
        <v>10.4</v>
      </c>
      <c r="N2200" s="2">
        <v>1.3520000000000001</v>
      </c>
      <c r="O2200" s="2">
        <v>0</v>
      </c>
      <c r="P2200" s="2">
        <v>0</v>
      </c>
      <c r="Q2200" s="31">
        <v>11.752000000000001</v>
      </c>
      <c r="S2200" s="2" t="s">
        <v>1</v>
      </c>
      <c r="T2200" t="str">
        <f>IF(Tabla2[[#This Row],[SERIE ]]="22SD004C","BODEGA",IF(Tabla2[[#This Row],[SERIE ]]="21DS000T","CASA MATRIZ","SUCURSAL"))</f>
        <v>SUCURSAL</v>
      </c>
    </row>
    <row r="2201" spans="1:20" ht="15.75" hidden="1" thickBot="1" x14ac:dyDescent="0.3">
      <c r="A2201" s="33" t="s">
        <v>8269</v>
      </c>
      <c r="B2201" s="38" t="s">
        <v>10179</v>
      </c>
      <c r="C2201" s="2" t="s">
        <v>1</v>
      </c>
      <c r="D2201" s="2" t="s">
        <v>0</v>
      </c>
      <c r="E2201" s="2" t="s">
        <v>9791</v>
      </c>
      <c r="F2201" s="2" t="s">
        <v>9792</v>
      </c>
      <c r="G2201" s="32">
        <v>2504</v>
      </c>
      <c r="H2201" s="36">
        <v>2504</v>
      </c>
      <c r="I2201" s="37" t="s">
        <v>46</v>
      </c>
      <c r="J2201" s="31" t="s">
        <v>6010</v>
      </c>
      <c r="K2201" s="2">
        <v>0</v>
      </c>
      <c r="L2201" s="2">
        <v>0</v>
      </c>
      <c r="M2201" s="31">
        <v>80</v>
      </c>
      <c r="N2201" s="2">
        <v>10.4</v>
      </c>
      <c r="O2201" s="2">
        <v>0</v>
      </c>
      <c r="P2201" s="2">
        <v>0</v>
      </c>
      <c r="Q2201" s="31">
        <v>90.4</v>
      </c>
      <c r="S2201" s="2" t="s">
        <v>1</v>
      </c>
      <c r="T2201" t="str">
        <f>IF(Tabla2[[#This Row],[SERIE ]]="22SD004C","BODEGA",IF(Tabla2[[#This Row],[SERIE ]]="21DS000T","CASA MATRIZ","SUCURSAL"))</f>
        <v>SUCURSAL</v>
      </c>
    </row>
    <row r="2202" spans="1:20" ht="15.75" hidden="1" thickBot="1" x14ac:dyDescent="0.3">
      <c r="A2202" s="33" t="s">
        <v>8269</v>
      </c>
      <c r="B2202" s="38" t="s">
        <v>10179</v>
      </c>
      <c r="C2202" s="2" t="s">
        <v>1</v>
      </c>
      <c r="D2202" s="2" t="s">
        <v>0</v>
      </c>
      <c r="E2202" s="2" t="s">
        <v>9791</v>
      </c>
      <c r="F2202" s="2" t="s">
        <v>9792</v>
      </c>
      <c r="G2202" s="32">
        <v>2503</v>
      </c>
      <c r="H2202" s="36">
        <v>2503</v>
      </c>
      <c r="I2202" s="37"/>
      <c r="J2202" s="31" t="s">
        <v>9817</v>
      </c>
      <c r="K2202" s="2">
        <v>0</v>
      </c>
      <c r="L2202" s="2">
        <v>0</v>
      </c>
      <c r="M2202" s="31">
        <v>26.68</v>
      </c>
      <c r="N2202" s="2">
        <v>3.4683999999999999</v>
      </c>
      <c r="O2202" s="2">
        <v>0</v>
      </c>
      <c r="P2202" s="2">
        <v>0</v>
      </c>
      <c r="Q2202" s="31">
        <v>30.148399999999999</v>
      </c>
      <c r="R2202" s="2" t="s">
        <v>9816</v>
      </c>
      <c r="S2202" s="2" t="s">
        <v>1</v>
      </c>
      <c r="T2202" t="str">
        <f>IF(Tabla2[[#This Row],[SERIE ]]="22SD004C","BODEGA",IF(Tabla2[[#This Row],[SERIE ]]="21DS000T","CASA MATRIZ","SUCURSAL"))</f>
        <v>SUCURSAL</v>
      </c>
    </row>
    <row r="2203" spans="1:20" ht="15.75" hidden="1" thickBot="1" x14ac:dyDescent="0.3">
      <c r="A2203" s="33" t="s">
        <v>8269</v>
      </c>
      <c r="B2203" s="38" t="s">
        <v>10179</v>
      </c>
      <c r="C2203" s="2" t="s">
        <v>1</v>
      </c>
      <c r="D2203" s="2" t="s">
        <v>0</v>
      </c>
      <c r="E2203" s="2" t="s">
        <v>9791</v>
      </c>
      <c r="F2203" s="2" t="s">
        <v>9792</v>
      </c>
      <c r="G2203" s="32">
        <v>2502</v>
      </c>
      <c r="H2203" s="36">
        <v>2502</v>
      </c>
      <c r="I2203" s="37"/>
      <c r="J2203" s="31" t="s">
        <v>10208</v>
      </c>
      <c r="K2203" s="2">
        <v>0</v>
      </c>
      <c r="L2203" s="2">
        <v>0</v>
      </c>
      <c r="M2203" s="31">
        <v>70.8</v>
      </c>
      <c r="N2203" s="2">
        <v>9.2040000000000006</v>
      </c>
      <c r="O2203" s="2">
        <v>0</v>
      </c>
      <c r="P2203" s="2">
        <v>0</v>
      </c>
      <c r="Q2203" s="31">
        <v>80.003999999999991</v>
      </c>
      <c r="R2203" s="2" t="s">
        <v>10207</v>
      </c>
      <c r="S2203" s="2" t="s">
        <v>1</v>
      </c>
      <c r="T2203" t="str">
        <f>IF(Tabla2[[#This Row],[SERIE ]]="22SD004C","BODEGA",IF(Tabla2[[#This Row],[SERIE ]]="21DS000T","CASA MATRIZ","SUCURSAL"))</f>
        <v>SUCURSAL</v>
      </c>
    </row>
    <row r="2204" spans="1:20" ht="15.75" hidden="1" thickBot="1" x14ac:dyDescent="0.3">
      <c r="A2204" s="33" t="s">
        <v>8269</v>
      </c>
      <c r="B2204" s="38" t="s">
        <v>10179</v>
      </c>
      <c r="C2204" s="2" t="s">
        <v>1</v>
      </c>
      <c r="D2204" s="2" t="s">
        <v>0</v>
      </c>
      <c r="E2204" s="2" t="s">
        <v>9791</v>
      </c>
      <c r="F2204" s="2" t="s">
        <v>9792</v>
      </c>
      <c r="G2204" s="32">
        <v>2501</v>
      </c>
      <c r="H2204" s="36">
        <v>2501</v>
      </c>
      <c r="I2204" s="37" t="s">
        <v>10205</v>
      </c>
      <c r="J2204" s="31" t="s">
        <v>10206</v>
      </c>
      <c r="K2204" s="2">
        <v>0</v>
      </c>
      <c r="L2204" s="2">
        <v>0</v>
      </c>
      <c r="M2204" s="31">
        <v>35.270000000000003</v>
      </c>
      <c r="N2204" s="2">
        <v>4.5851000000000006</v>
      </c>
      <c r="O2204" s="2">
        <v>0</v>
      </c>
      <c r="P2204" s="2">
        <v>0</v>
      </c>
      <c r="Q2204" s="31">
        <v>39.855100000000007</v>
      </c>
      <c r="S2204" s="2" t="s">
        <v>1</v>
      </c>
      <c r="T2204" t="str">
        <f>IF(Tabla2[[#This Row],[SERIE ]]="22SD004C","BODEGA",IF(Tabla2[[#This Row],[SERIE ]]="21DS000T","CASA MATRIZ","SUCURSAL"))</f>
        <v>SUCURSAL</v>
      </c>
    </row>
    <row r="2205" spans="1:20" ht="15.75" hidden="1" thickBot="1" x14ac:dyDescent="0.3">
      <c r="A2205" s="33" t="s">
        <v>8269</v>
      </c>
      <c r="B2205" s="38" t="s">
        <v>10179</v>
      </c>
      <c r="C2205" s="2" t="s">
        <v>1</v>
      </c>
      <c r="D2205" s="2" t="s">
        <v>0</v>
      </c>
      <c r="E2205" s="2" t="s">
        <v>9791</v>
      </c>
      <c r="F2205" s="2" t="s">
        <v>9792</v>
      </c>
      <c r="G2205" s="32">
        <v>2500</v>
      </c>
      <c r="H2205" s="36">
        <v>2500</v>
      </c>
      <c r="I2205" s="37" t="s">
        <v>47</v>
      </c>
      <c r="J2205" s="31" t="s">
        <v>2808</v>
      </c>
      <c r="K2205" s="2">
        <v>0</v>
      </c>
      <c r="L2205" s="2">
        <v>0</v>
      </c>
      <c r="M2205" s="31">
        <v>125</v>
      </c>
      <c r="N2205" s="2">
        <v>16.25</v>
      </c>
      <c r="O2205" s="2">
        <v>0</v>
      </c>
      <c r="P2205" s="2">
        <v>0</v>
      </c>
      <c r="Q2205" s="31">
        <v>141.25</v>
      </c>
      <c r="S2205" s="2" t="s">
        <v>1</v>
      </c>
      <c r="T2205" t="str">
        <f>IF(Tabla2[[#This Row],[SERIE ]]="22SD004C","BODEGA",IF(Tabla2[[#This Row],[SERIE ]]="21DS000T","CASA MATRIZ","SUCURSAL"))</f>
        <v>SUCURSAL</v>
      </c>
    </row>
    <row r="2206" spans="1:20" ht="15.75" hidden="1" thickBot="1" x14ac:dyDescent="0.3">
      <c r="A2206" s="33" t="s">
        <v>8269</v>
      </c>
      <c r="B2206" s="38" t="s">
        <v>10179</v>
      </c>
      <c r="C2206" s="2" t="s">
        <v>1</v>
      </c>
      <c r="D2206" s="2" t="s">
        <v>0</v>
      </c>
      <c r="E2206" s="2" t="s">
        <v>9791</v>
      </c>
      <c r="F2206" s="2" t="s">
        <v>9792</v>
      </c>
      <c r="G2206" s="32">
        <v>2499</v>
      </c>
      <c r="H2206" s="36">
        <v>2499</v>
      </c>
      <c r="I2206" s="37" t="s">
        <v>49</v>
      </c>
      <c r="J2206" s="31" t="s">
        <v>2228</v>
      </c>
      <c r="K2206" s="2">
        <v>0</v>
      </c>
      <c r="L2206" s="2">
        <v>0</v>
      </c>
      <c r="M2206" s="31">
        <v>270</v>
      </c>
      <c r="N2206" s="2">
        <v>35.1</v>
      </c>
      <c r="O2206" s="2">
        <v>0</v>
      </c>
      <c r="P2206" s="2">
        <v>0</v>
      </c>
      <c r="Q2206" s="31">
        <v>305.10000000000002</v>
      </c>
      <c r="S2206" s="2" t="s">
        <v>1</v>
      </c>
      <c r="T2206" t="str">
        <f>IF(Tabla2[[#This Row],[SERIE ]]="22SD004C","BODEGA",IF(Tabla2[[#This Row],[SERIE ]]="21DS000T","CASA MATRIZ","SUCURSAL"))</f>
        <v>SUCURSAL</v>
      </c>
    </row>
    <row r="2207" spans="1:20" ht="15.75" hidden="1" thickBot="1" x14ac:dyDescent="0.3">
      <c r="A2207" s="33" t="s">
        <v>8269</v>
      </c>
      <c r="B2207" s="38" t="s">
        <v>10179</v>
      </c>
      <c r="C2207" s="2" t="s">
        <v>1</v>
      </c>
      <c r="D2207" s="2" t="s">
        <v>0</v>
      </c>
      <c r="E2207" s="2" t="s">
        <v>9791</v>
      </c>
      <c r="F2207" s="2" t="s">
        <v>9792</v>
      </c>
      <c r="G2207" s="32">
        <v>2498</v>
      </c>
      <c r="H2207" s="36">
        <v>2498</v>
      </c>
      <c r="I2207" s="37" t="s">
        <v>49</v>
      </c>
      <c r="J2207" s="31" t="s">
        <v>2228</v>
      </c>
      <c r="L2207" s="2">
        <v>0</v>
      </c>
      <c r="M2207" s="31">
        <v>573</v>
      </c>
      <c r="N2207" s="2">
        <v>74.490000000000009</v>
      </c>
      <c r="O2207" s="2">
        <v>0</v>
      </c>
      <c r="P2207" s="2">
        <v>0</v>
      </c>
      <c r="Q2207" s="31">
        <v>647.49</v>
      </c>
      <c r="S2207" s="2" t="s">
        <v>1</v>
      </c>
      <c r="T2207" t="str">
        <f>IF(Tabla2[[#This Row],[SERIE ]]="22SD004C","BODEGA",IF(Tabla2[[#This Row],[SERIE ]]="21DS000T","CASA MATRIZ","SUCURSAL"))</f>
        <v>SUCURSAL</v>
      </c>
    </row>
    <row r="2208" spans="1:20" ht="15.75" hidden="1" thickBot="1" x14ac:dyDescent="0.3">
      <c r="A2208" s="33" t="s">
        <v>8269</v>
      </c>
      <c r="B2208" s="38" t="s">
        <v>10179</v>
      </c>
      <c r="C2208" s="2" t="s">
        <v>1</v>
      </c>
      <c r="D2208" s="2" t="s">
        <v>0</v>
      </c>
      <c r="E2208" s="2" t="s">
        <v>9791</v>
      </c>
      <c r="F2208" s="2" t="s">
        <v>9792</v>
      </c>
      <c r="G2208" s="32">
        <v>2497</v>
      </c>
      <c r="H2208" s="36">
        <v>2497</v>
      </c>
      <c r="I2208" s="37" t="s">
        <v>49</v>
      </c>
      <c r="J2208" s="31" t="s">
        <v>2228</v>
      </c>
      <c r="M2208" s="31">
        <v>375</v>
      </c>
      <c r="N2208" s="2">
        <v>48.75</v>
      </c>
      <c r="O2208" s="2">
        <v>0</v>
      </c>
      <c r="P2208" s="2">
        <v>0</v>
      </c>
      <c r="Q2208" s="31">
        <v>423.75</v>
      </c>
      <c r="S2208" s="2" t="s">
        <v>1</v>
      </c>
      <c r="T2208" t="str">
        <f>IF(Tabla2[[#This Row],[SERIE ]]="22SD004C","BODEGA",IF(Tabla2[[#This Row],[SERIE ]]="21DS000T","CASA MATRIZ","SUCURSAL"))</f>
        <v>SUCURSAL</v>
      </c>
    </row>
    <row r="2209" spans="1:20" ht="15.75" hidden="1" thickBot="1" x14ac:dyDescent="0.3">
      <c r="A2209" s="33" t="s">
        <v>8268</v>
      </c>
      <c r="B2209" s="38" t="s">
        <v>10047</v>
      </c>
      <c r="C2209" s="2" t="s">
        <v>1</v>
      </c>
      <c r="D2209" s="2" t="s">
        <v>0</v>
      </c>
      <c r="E2209" s="2" t="s">
        <v>9791</v>
      </c>
      <c r="F2209" s="2" t="s">
        <v>9792</v>
      </c>
      <c r="G2209" s="32">
        <v>2496</v>
      </c>
      <c r="H2209" s="36">
        <v>2496</v>
      </c>
      <c r="I2209" s="37" t="s">
        <v>46</v>
      </c>
      <c r="J2209" s="31" t="s">
        <v>6010</v>
      </c>
      <c r="K2209" s="2">
        <v>0</v>
      </c>
      <c r="L2209" s="2">
        <v>0</v>
      </c>
      <c r="M2209" s="31">
        <v>80</v>
      </c>
      <c r="N2209" s="2">
        <v>10.4</v>
      </c>
      <c r="O2209" s="2">
        <v>0</v>
      </c>
      <c r="P2209" s="2">
        <v>0</v>
      </c>
      <c r="Q2209" s="31">
        <v>90.4</v>
      </c>
      <c r="S2209" s="2" t="s">
        <v>1</v>
      </c>
      <c r="T2209" t="str">
        <f>IF(Tabla2[[#This Row],[SERIE ]]="22SD004C","BODEGA",IF(Tabla2[[#This Row],[SERIE ]]="21DS000T","CASA MATRIZ","SUCURSAL"))</f>
        <v>SUCURSAL</v>
      </c>
    </row>
    <row r="2210" spans="1:20" ht="15.75" hidden="1" thickBot="1" x14ac:dyDescent="0.3">
      <c r="A2210" s="33" t="s">
        <v>8268</v>
      </c>
      <c r="B2210" s="38" t="s">
        <v>10047</v>
      </c>
      <c r="C2210" s="2" t="s">
        <v>1</v>
      </c>
      <c r="D2210" s="2" t="s">
        <v>0</v>
      </c>
      <c r="E2210" s="2" t="s">
        <v>9791</v>
      </c>
      <c r="F2210" s="2" t="s">
        <v>9792</v>
      </c>
      <c r="G2210" s="32">
        <v>2495</v>
      </c>
      <c r="H2210" s="36">
        <v>2495</v>
      </c>
      <c r="I2210" s="37" t="s">
        <v>46</v>
      </c>
      <c r="J2210" s="31" t="s">
        <v>6010</v>
      </c>
      <c r="K2210" s="2">
        <v>0</v>
      </c>
      <c r="L2210" s="2">
        <v>0</v>
      </c>
      <c r="M2210" s="31">
        <v>187.34</v>
      </c>
      <c r="N2210" s="2">
        <v>24.354200000000002</v>
      </c>
      <c r="O2210" s="2">
        <v>0</v>
      </c>
      <c r="P2210" s="2">
        <v>0</v>
      </c>
      <c r="Q2210" s="31">
        <v>211.6942</v>
      </c>
      <c r="S2210" s="2" t="s">
        <v>1</v>
      </c>
      <c r="T2210" t="str">
        <f>IF(Tabla2[[#This Row],[SERIE ]]="22SD004C","BODEGA",IF(Tabla2[[#This Row],[SERIE ]]="21DS000T","CASA MATRIZ","SUCURSAL"))</f>
        <v>SUCURSAL</v>
      </c>
    </row>
    <row r="2211" spans="1:20" ht="15.75" hidden="1" thickBot="1" x14ac:dyDescent="0.3">
      <c r="A2211" s="33" t="s">
        <v>8268</v>
      </c>
      <c r="B2211" s="38" t="s">
        <v>10047</v>
      </c>
      <c r="C2211" s="2" t="s">
        <v>1</v>
      </c>
      <c r="D2211" s="2" t="s">
        <v>0</v>
      </c>
      <c r="E2211" s="2" t="s">
        <v>9791</v>
      </c>
      <c r="F2211" s="2" t="s">
        <v>9792</v>
      </c>
      <c r="G2211" s="32">
        <v>2494</v>
      </c>
      <c r="H2211" s="36">
        <v>2494</v>
      </c>
      <c r="I2211" s="37" t="s">
        <v>47</v>
      </c>
      <c r="J2211" s="31" t="s">
        <v>2808</v>
      </c>
      <c r="K2211" s="2">
        <v>0</v>
      </c>
      <c r="L2211" s="2">
        <v>0</v>
      </c>
      <c r="M2211" s="31">
        <v>200</v>
      </c>
      <c r="N2211" s="2">
        <v>26</v>
      </c>
      <c r="O2211" s="2">
        <v>0</v>
      </c>
      <c r="P2211" s="2">
        <v>0</v>
      </c>
      <c r="Q2211" s="31">
        <v>226</v>
      </c>
      <c r="S2211" s="2" t="s">
        <v>1</v>
      </c>
      <c r="T2211" t="str">
        <f>IF(Tabla2[[#This Row],[SERIE ]]="22SD004C","BODEGA",IF(Tabla2[[#This Row],[SERIE ]]="21DS000T","CASA MATRIZ","SUCURSAL"))</f>
        <v>SUCURSAL</v>
      </c>
    </row>
    <row r="2212" spans="1:20" ht="15.75" hidden="1" thickBot="1" x14ac:dyDescent="0.3">
      <c r="A2212" s="33" t="s">
        <v>8268</v>
      </c>
      <c r="B2212" s="38" t="s">
        <v>10047</v>
      </c>
      <c r="C2212" s="2" t="s">
        <v>1</v>
      </c>
      <c r="D2212" s="2" t="s">
        <v>0</v>
      </c>
      <c r="E2212" s="2" t="s">
        <v>9791</v>
      </c>
      <c r="F2212" s="2" t="s">
        <v>9792</v>
      </c>
      <c r="G2212" s="32">
        <v>2493</v>
      </c>
      <c r="H2212" s="36">
        <v>2493</v>
      </c>
      <c r="I2212" s="37" t="s">
        <v>47</v>
      </c>
      <c r="J2212" s="31" t="s">
        <v>2808</v>
      </c>
      <c r="K2212" s="2">
        <v>0</v>
      </c>
      <c r="L2212" s="2">
        <v>0</v>
      </c>
      <c r="M2212" s="31">
        <v>761.74</v>
      </c>
      <c r="N2212" s="2">
        <v>99.026200000000003</v>
      </c>
      <c r="O2212" s="2">
        <v>0</v>
      </c>
      <c r="P2212" s="2">
        <v>0</v>
      </c>
      <c r="Q2212" s="31">
        <v>860.76620000000003</v>
      </c>
      <c r="S2212" s="2" t="s">
        <v>1</v>
      </c>
      <c r="T2212" t="str">
        <f>IF(Tabla2[[#This Row],[SERIE ]]="22SD004C","BODEGA",IF(Tabla2[[#This Row],[SERIE ]]="21DS000T","CASA MATRIZ","SUCURSAL"))</f>
        <v>SUCURSAL</v>
      </c>
    </row>
    <row r="2213" spans="1:20" ht="15.75" hidden="1" thickBot="1" x14ac:dyDescent="0.3">
      <c r="A2213" s="33" t="s">
        <v>8268</v>
      </c>
      <c r="B2213" s="38" t="s">
        <v>10047</v>
      </c>
      <c r="C2213" s="2" t="s">
        <v>1</v>
      </c>
      <c r="D2213" s="2" t="s">
        <v>0</v>
      </c>
      <c r="E2213" s="2" t="s">
        <v>9791</v>
      </c>
      <c r="F2213" s="2" t="s">
        <v>9792</v>
      </c>
      <c r="G2213" s="32">
        <v>2492</v>
      </c>
      <c r="H2213" s="36">
        <v>2492</v>
      </c>
      <c r="I2213" s="37" t="s">
        <v>2664</v>
      </c>
      <c r="J2213" s="31" t="s">
        <v>2665</v>
      </c>
      <c r="K2213" s="2">
        <v>0</v>
      </c>
      <c r="L2213" s="2">
        <v>0</v>
      </c>
      <c r="M2213" s="31">
        <v>16.190000000000001</v>
      </c>
      <c r="N2213" s="2">
        <v>2.1047000000000002</v>
      </c>
      <c r="O2213" s="2">
        <v>0</v>
      </c>
      <c r="P2213" s="2">
        <v>0</v>
      </c>
      <c r="Q2213" s="31">
        <v>18.294700000000002</v>
      </c>
      <c r="S2213" s="2" t="s">
        <v>1</v>
      </c>
      <c r="T2213" t="str">
        <f>IF(Tabla2[[#This Row],[SERIE ]]="22SD004C","BODEGA",IF(Tabla2[[#This Row],[SERIE ]]="21DS000T","CASA MATRIZ","SUCURSAL"))</f>
        <v>SUCURSAL</v>
      </c>
    </row>
    <row r="2214" spans="1:20" ht="15.75" hidden="1" thickBot="1" x14ac:dyDescent="0.3">
      <c r="A2214" s="33" t="s">
        <v>8268</v>
      </c>
      <c r="B2214" s="38" t="s">
        <v>10047</v>
      </c>
      <c r="C2214" s="2" t="s">
        <v>1</v>
      </c>
      <c r="D2214" s="2" t="s">
        <v>0</v>
      </c>
      <c r="E2214" s="2" t="s">
        <v>9791</v>
      </c>
      <c r="F2214" s="2" t="s">
        <v>9792</v>
      </c>
      <c r="G2214" s="32">
        <v>2491</v>
      </c>
      <c r="H2214" s="36">
        <v>2491</v>
      </c>
      <c r="I2214" s="37" t="s">
        <v>10121</v>
      </c>
      <c r="J2214" s="31" t="s">
        <v>10122</v>
      </c>
      <c r="K2214" s="2">
        <v>0</v>
      </c>
      <c r="L2214" s="2">
        <v>0</v>
      </c>
      <c r="M2214" s="31">
        <v>13.27</v>
      </c>
      <c r="N2214" s="2">
        <v>1.7251000000000001</v>
      </c>
      <c r="O2214" s="2">
        <v>0</v>
      </c>
      <c r="P2214" s="2">
        <v>0</v>
      </c>
      <c r="Q2214" s="31">
        <v>14.995099999999999</v>
      </c>
      <c r="S2214" s="2" t="s">
        <v>1</v>
      </c>
      <c r="T2214" t="str">
        <f>IF(Tabla2[[#This Row],[SERIE ]]="22SD004C","BODEGA",IF(Tabla2[[#This Row],[SERIE ]]="21DS000T","CASA MATRIZ","SUCURSAL"))</f>
        <v>SUCURSAL</v>
      </c>
    </row>
    <row r="2215" spans="1:20" ht="15.75" hidden="1" thickBot="1" x14ac:dyDescent="0.3">
      <c r="A2215" s="33" t="s">
        <v>8268</v>
      </c>
      <c r="B2215" s="38" t="s">
        <v>10047</v>
      </c>
      <c r="C2215" s="2" t="s">
        <v>1</v>
      </c>
      <c r="D2215" s="2" t="s">
        <v>0</v>
      </c>
      <c r="E2215" s="2" t="s">
        <v>9791</v>
      </c>
      <c r="F2215" s="2" t="s">
        <v>9792</v>
      </c>
      <c r="G2215" s="32">
        <v>2490</v>
      </c>
      <c r="H2215" s="36">
        <v>2490</v>
      </c>
      <c r="I2215" s="37" t="s">
        <v>9858</v>
      </c>
      <c r="J2215" s="31" t="s">
        <v>9859</v>
      </c>
      <c r="K2215" s="2">
        <v>0</v>
      </c>
      <c r="L2215" s="2">
        <v>0</v>
      </c>
      <c r="M2215" s="31">
        <v>110</v>
      </c>
      <c r="N2215" s="2">
        <v>14.3</v>
      </c>
      <c r="O2215" s="2">
        <v>0</v>
      </c>
      <c r="P2215" s="2">
        <v>0</v>
      </c>
      <c r="Q2215" s="31">
        <v>124.3</v>
      </c>
      <c r="S2215" s="2" t="s">
        <v>1</v>
      </c>
      <c r="T2215" t="str">
        <f>IF(Tabla2[[#This Row],[SERIE ]]="22SD004C","BODEGA",IF(Tabla2[[#This Row],[SERIE ]]="21DS000T","CASA MATRIZ","SUCURSAL"))</f>
        <v>SUCURSAL</v>
      </c>
    </row>
    <row r="2216" spans="1:20" ht="15.75" hidden="1" thickBot="1" x14ac:dyDescent="0.3">
      <c r="A2216" s="33" t="s">
        <v>8268</v>
      </c>
      <c r="B2216" s="38" t="s">
        <v>10047</v>
      </c>
      <c r="C2216" s="2" t="s">
        <v>1</v>
      </c>
      <c r="D2216" s="2" t="s">
        <v>0</v>
      </c>
      <c r="E2216" s="2" t="s">
        <v>9791</v>
      </c>
      <c r="F2216" s="2" t="s">
        <v>9792</v>
      </c>
      <c r="G2216" s="32">
        <v>2489</v>
      </c>
      <c r="H2216" s="36">
        <v>2489</v>
      </c>
      <c r="I2216" s="37" t="s">
        <v>10101</v>
      </c>
      <c r="J2216" s="31" t="s">
        <v>10102</v>
      </c>
      <c r="K2216" s="2">
        <v>0</v>
      </c>
      <c r="L2216" s="2">
        <v>0</v>
      </c>
      <c r="M2216" s="31">
        <v>67.959999999999994</v>
      </c>
      <c r="N2216" s="2">
        <v>8.8347999999999995</v>
      </c>
      <c r="O2216" s="2">
        <v>0</v>
      </c>
      <c r="P2216" s="2">
        <v>0</v>
      </c>
      <c r="Q2216" s="31">
        <v>76.794799999999995</v>
      </c>
      <c r="S2216" s="2" t="s">
        <v>1</v>
      </c>
      <c r="T2216" t="str">
        <f>IF(Tabla2[[#This Row],[SERIE ]]="22SD004C","BODEGA",IF(Tabla2[[#This Row],[SERIE ]]="21DS000T","CASA MATRIZ","SUCURSAL"))</f>
        <v>SUCURSAL</v>
      </c>
    </row>
    <row r="2217" spans="1:20" ht="15.75" hidden="1" thickBot="1" x14ac:dyDescent="0.3">
      <c r="A2217" s="33" t="s">
        <v>8268</v>
      </c>
      <c r="B2217" s="38" t="s">
        <v>10046</v>
      </c>
      <c r="C2217" s="2" t="s">
        <v>1</v>
      </c>
      <c r="D2217" s="2" t="s">
        <v>0</v>
      </c>
      <c r="E2217" s="2" t="s">
        <v>9791</v>
      </c>
      <c r="F2217" s="2" t="s">
        <v>9792</v>
      </c>
      <c r="G2217" s="32">
        <v>2488</v>
      </c>
      <c r="H2217" s="36">
        <v>2488</v>
      </c>
      <c r="I2217" s="37" t="s">
        <v>7297</v>
      </c>
      <c r="J2217" s="31" t="s">
        <v>7298</v>
      </c>
      <c r="K2217" s="2">
        <v>0</v>
      </c>
      <c r="L2217" s="2">
        <v>0</v>
      </c>
      <c r="M2217" s="31">
        <v>60</v>
      </c>
      <c r="N2217" s="2">
        <v>7.8000000000000007</v>
      </c>
      <c r="O2217" s="2">
        <v>0</v>
      </c>
      <c r="P2217" s="2">
        <v>0</v>
      </c>
      <c r="Q2217" s="31">
        <v>67.8</v>
      </c>
      <c r="S2217" s="2" t="s">
        <v>1</v>
      </c>
      <c r="T2217" t="str">
        <f>IF(Tabla2[[#This Row],[SERIE ]]="22SD004C","BODEGA",IF(Tabla2[[#This Row],[SERIE ]]="21DS000T","CASA MATRIZ","SUCURSAL"))</f>
        <v>SUCURSAL</v>
      </c>
    </row>
    <row r="2218" spans="1:20" ht="15.75" hidden="1" thickBot="1" x14ac:dyDescent="0.3">
      <c r="A2218" s="33" t="s">
        <v>8268</v>
      </c>
      <c r="B2218" s="38" t="s">
        <v>10046</v>
      </c>
      <c r="C2218" s="2" t="s">
        <v>1</v>
      </c>
      <c r="D2218" s="2" t="s">
        <v>0</v>
      </c>
      <c r="E2218" s="2" t="s">
        <v>9791</v>
      </c>
      <c r="F2218" s="2" t="s">
        <v>9792</v>
      </c>
      <c r="G2218" s="32">
        <v>2487</v>
      </c>
      <c r="H2218" s="36">
        <v>2487</v>
      </c>
      <c r="I2218" s="37" t="s">
        <v>10119</v>
      </c>
      <c r="J2218" s="31" t="s">
        <v>10120</v>
      </c>
      <c r="K2218" s="2">
        <v>0</v>
      </c>
      <c r="L2218" s="2">
        <v>0</v>
      </c>
      <c r="M2218" s="31">
        <v>14.6</v>
      </c>
      <c r="N2218" s="2">
        <v>1.8979999999999999</v>
      </c>
      <c r="O2218" s="2">
        <v>0</v>
      </c>
      <c r="P2218" s="2">
        <v>0</v>
      </c>
      <c r="Q2218" s="31">
        <v>16.498000000000001</v>
      </c>
      <c r="S2218" s="2" t="s">
        <v>1</v>
      </c>
      <c r="T2218" t="str">
        <f>IF(Tabla2[[#This Row],[SERIE ]]="22SD004C","BODEGA",IF(Tabla2[[#This Row],[SERIE ]]="21DS000T","CASA MATRIZ","SUCURSAL"))</f>
        <v>SUCURSAL</v>
      </c>
    </row>
    <row r="2219" spans="1:20" ht="15.75" hidden="1" thickBot="1" x14ac:dyDescent="0.3">
      <c r="A2219" s="33" t="s">
        <v>8268</v>
      </c>
      <c r="B2219" s="38" t="s">
        <v>10046</v>
      </c>
      <c r="C2219" s="2" t="s">
        <v>1</v>
      </c>
      <c r="D2219" s="2" t="s">
        <v>0</v>
      </c>
      <c r="E2219" s="2" t="s">
        <v>9791</v>
      </c>
      <c r="F2219" s="2" t="s">
        <v>9792</v>
      </c>
      <c r="G2219" s="32">
        <v>2486</v>
      </c>
      <c r="H2219" s="36">
        <v>2486</v>
      </c>
      <c r="I2219" s="37" t="s">
        <v>9586</v>
      </c>
      <c r="J2219" s="31" t="s">
        <v>9587</v>
      </c>
      <c r="K2219" s="2">
        <v>0</v>
      </c>
      <c r="L2219" s="2">
        <v>0</v>
      </c>
      <c r="M2219" s="31">
        <v>55.62</v>
      </c>
      <c r="N2219" s="2">
        <v>7.2305999999999999</v>
      </c>
      <c r="O2219" s="2">
        <v>0</v>
      </c>
      <c r="P2219" s="2">
        <v>0</v>
      </c>
      <c r="Q2219" s="31">
        <v>62.8506</v>
      </c>
      <c r="S2219" s="2" t="s">
        <v>1</v>
      </c>
      <c r="T2219" t="str">
        <f>IF(Tabla2[[#This Row],[SERIE ]]="22SD004C","BODEGA",IF(Tabla2[[#This Row],[SERIE ]]="21DS000T","CASA MATRIZ","SUCURSAL"))</f>
        <v>SUCURSAL</v>
      </c>
    </row>
    <row r="2220" spans="1:20" ht="15.75" hidden="1" thickBot="1" x14ac:dyDescent="0.3">
      <c r="A2220" s="33" t="s">
        <v>8268</v>
      </c>
      <c r="B2220" s="38" t="s">
        <v>10046</v>
      </c>
      <c r="C2220" s="2" t="s">
        <v>1</v>
      </c>
      <c r="D2220" s="2" t="s">
        <v>0</v>
      </c>
      <c r="E2220" s="2" t="s">
        <v>9791</v>
      </c>
      <c r="F2220" s="2" t="s">
        <v>9792</v>
      </c>
      <c r="G2220" s="32">
        <v>2485</v>
      </c>
      <c r="H2220" s="36">
        <v>2485</v>
      </c>
      <c r="I2220" s="37"/>
      <c r="J2220" s="31" t="s">
        <v>10108</v>
      </c>
      <c r="K2220" s="2">
        <v>0</v>
      </c>
      <c r="L2220" s="2">
        <v>0</v>
      </c>
      <c r="M2220" s="31">
        <v>73.67</v>
      </c>
      <c r="N2220" s="2">
        <v>9.5770999999999997</v>
      </c>
      <c r="O2220" s="2">
        <v>0</v>
      </c>
      <c r="P2220" s="2">
        <v>0</v>
      </c>
      <c r="Q2220" s="31">
        <v>83.247100000000003</v>
      </c>
      <c r="R2220" s="170" t="s">
        <v>10107</v>
      </c>
      <c r="S2220" s="2" t="s">
        <v>1</v>
      </c>
      <c r="T2220" t="str">
        <f>IF(Tabla2[[#This Row],[SERIE ]]="22SD004C","BODEGA",IF(Tabla2[[#This Row],[SERIE ]]="21DS000T","CASA MATRIZ","SUCURSAL"))</f>
        <v>SUCURSAL</v>
      </c>
    </row>
    <row r="2221" spans="1:20" ht="15.75" hidden="1" thickBot="1" x14ac:dyDescent="0.3">
      <c r="A2221" s="33" t="s">
        <v>8268</v>
      </c>
      <c r="B2221" s="38" t="s">
        <v>10046</v>
      </c>
      <c r="C2221" s="2" t="s">
        <v>1</v>
      </c>
      <c r="D2221" s="2" t="s">
        <v>0</v>
      </c>
      <c r="E2221" s="2" t="s">
        <v>9791</v>
      </c>
      <c r="F2221" s="2" t="s">
        <v>9792</v>
      </c>
      <c r="G2221" s="32">
        <v>2484</v>
      </c>
      <c r="H2221" s="36">
        <v>2484</v>
      </c>
      <c r="I2221" s="37" t="s">
        <v>10117</v>
      </c>
      <c r="J2221" s="31" t="s">
        <v>10118</v>
      </c>
      <c r="K2221" s="2">
        <v>0</v>
      </c>
      <c r="L2221" s="2">
        <v>0</v>
      </c>
      <c r="M2221" s="31">
        <v>17.75</v>
      </c>
      <c r="N2221" s="2">
        <v>2.3075000000000001</v>
      </c>
      <c r="O2221" s="2">
        <v>0</v>
      </c>
      <c r="P2221" s="2">
        <v>0</v>
      </c>
      <c r="Q2221" s="31">
        <v>20.057500000000001</v>
      </c>
      <c r="S2221" s="2" t="s">
        <v>1</v>
      </c>
      <c r="T2221" t="str">
        <f>IF(Tabla2[[#This Row],[SERIE ]]="22SD004C","BODEGA",IF(Tabla2[[#This Row],[SERIE ]]="21DS000T","CASA MATRIZ","SUCURSAL"))</f>
        <v>SUCURSAL</v>
      </c>
    </row>
    <row r="2222" spans="1:20" ht="15.75" hidden="1" thickBot="1" x14ac:dyDescent="0.3">
      <c r="A2222" s="33" t="s">
        <v>8268</v>
      </c>
      <c r="B2222" s="38" t="s">
        <v>10046</v>
      </c>
      <c r="C2222" s="2" t="s">
        <v>1</v>
      </c>
      <c r="D2222" s="2" t="s">
        <v>0</v>
      </c>
      <c r="E2222" s="2" t="s">
        <v>9791</v>
      </c>
      <c r="F2222" s="2" t="s">
        <v>9792</v>
      </c>
      <c r="G2222" s="32">
        <v>2483</v>
      </c>
      <c r="H2222" s="36">
        <v>2483</v>
      </c>
      <c r="I2222" s="37" t="s">
        <v>32</v>
      </c>
      <c r="J2222" s="31" t="s">
        <v>4186</v>
      </c>
      <c r="K2222" s="2">
        <v>0</v>
      </c>
      <c r="L2222" s="2">
        <v>0</v>
      </c>
      <c r="M2222" s="31">
        <v>75</v>
      </c>
      <c r="N2222" s="2">
        <v>9.75</v>
      </c>
      <c r="O2222" s="2">
        <v>0</v>
      </c>
      <c r="P2222" s="2">
        <v>0</v>
      </c>
      <c r="Q2222" s="31">
        <v>84.75</v>
      </c>
      <c r="S2222" s="2" t="s">
        <v>1</v>
      </c>
      <c r="T2222" t="str">
        <f>IF(Tabla2[[#This Row],[SERIE ]]="22SD004C","BODEGA",IF(Tabla2[[#This Row],[SERIE ]]="21DS000T","CASA MATRIZ","SUCURSAL"))</f>
        <v>SUCURSAL</v>
      </c>
    </row>
    <row r="2223" spans="1:20" ht="15.75" hidden="1" thickBot="1" x14ac:dyDescent="0.3">
      <c r="A2223" s="33" t="s">
        <v>8268</v>
      </c>
      <c r="B2223" s="38" t="s">
        <v>10046</v>
      </c>
      <c r="C2223" s="2" t="s">
        <v>1</v>
      </c>
      <c r="D2223" s="2" t="s">
        <v>0</v>
      </c>
      <c r="E2223" s="2" t="s">
        <v>9791</v>
      </c>
      <c r="F2223" s="2" t="s">
        <v>9792</v>
      </c>
      <c r="G2223" s="32">
        <v>2482</v>
      </c>
      <c r="H2223" s="36">
        <v>2482</v>
      </c>
      <c r="I2223" s="37" t="s">
        <v>32</v>
      </c>
      <c r="J2223" s="31" t="s">
        <v>4186</v>
      </c>
      <c r="K2223" s="2">
        <v>0</v>
      </c>
      <c r="L2223" s="2">
        <v>0</v>
      </c>
      <c r="M2223" s="31">
        <v>225</v>
      </c>
      <c r="N2223" s="2">
        <v>29.25</v>
      </c>
      <c r="O2223" s="2">
        <v>0</v>
      </c>
      <c r="P2223" s="2">
        <v>0</v>
      </c>
      <c r="Q2223" s="31">
        <v>254.25</v>
      </c>
      <c r="S2223" s="2" t="s">
        <v>1</v>
      </c>
      <c r="T2223" t="str">
        <f>IF(Tabla2[[#This Row],[SERIE ]]="22SD004C","BODEGA",IF(Tabla2[[#This Row],[SERIE ]]="21DS000T","CASA MATRIZ","SUCURSAL"))</f>
        <v>SUCURSAL</v>
      </c>
    </row>
    <row r="2224" spans="1:20" ht="15.75" hidden="1" thickBot="1" x14ac:dyDescent="0.3">
      <c r="A2224" s="33" t="s">
        <v>8268</v>
      </c>
      <c r="B2224" s="38" t="s">
        <v>10046</v>
      </c>
      <c r="C2224" s="2" t="s">
        <v>1</v>
      </c>
      <c r="D2224" s="2" t="s">
        <v>0</v>
      </c>
      <c r="E2224" s="2" t="s">
        <v>9791</v>
      </c>
      <c r="F2224" s="2" t="s">
        <v>9792</v>
      </c>
      <c r="G2224" s="32">
        <v>2481</v>
      </c>
      <c r="H2224" s="36">
        <v>2481</v>
      </c>
      <c r="I2224" s="37" t="s">
        <v>32</v>
      </c>
      <c r="J2224" s="31" t="s">
        <v>4186</v>
      </c>
      <c r="K2224" s="2">
        <v>0</v>
      </c>
      <c r="L2224" s="2">
        <v>0</v>
      </c>
      <c r="M2224" s="31">
        <v>18.579999999999998</v>
      </c>
      <c r="N2224" s="2">
        <v>2.4154</v>
      </c>
      <c r="O2224" s="2">
        <v>0</v>
      </c>
      <c r="P2224" s="2">
        <v>0</v>
      </c>
      <c r="Q2224" s="31">
        <v>20.995399999999997</v>
      </c>
      <c r="S2224" s="2" t="s">
        <v>1</v>
      </c>
      <c r="T2224" t="str">
        <f>IF(Tabla2[[#This Row],[SERIE ]]="22SD004C","BODEGA",IF(Tabla2[[#This Row],[SERIE ]]="21DS000T","CASA MATRIZ","SUCURSAL"))</f>
        <v>SUCURSAL</v>
      </c>
    </row>
    <row r="2225" spans="1:20" ht="15.75" hidden="1" thickBot="1" x14ac:dyDescent="0.3">
      <c r="A2225" s="33" t="s">
        <v>8268</v>
      </c>
      <c r="B2225" s="38" t="s">
        <v>10046</v>
      </c>
      <c r="C2225" s="2" t="s">
        <v>1</v>
      </c>
      <c r="D2225" s="2" t="s">
        <v>0</v>
      </c>
      <c r="E2225" s="2" t="s">
        <v>9791</v>
      </c>
      <c r="F2225" s="2" t="s">
        <v>9792</v>
      </c>
      <c r="G2225" s="32">
        <v>2480</v>
      </c>
      <c r="H2225" s="36">
        <v>2480</v>
      </c>
      <c r="I2225" s="37"/>
      <c r="J2225" s="31" t="s">
        <v>9934</v>
      </c>
      <c r="K2225" s="2">
        <v>0</v>
      </c>
      <c r="L2225" s="2">
        <v>0</v>
      </c>
      <c r="M2225" s="31">
        <v>41.35</v>
      </c>
      <c r="N2225" s="2">
        <v>5.3755000000000006</v>
      </c>
      <c r="O2225" s="2">
        <v>0</v>
      </c>
      <c r="P2225" s="2">
        <v>0</v>
      </c>
      <c r="Q2225" s="31">
        <v>46.725500000000004</v>
      </c>
      <c r="R2225" s="2" t="s">
        <v>9933</v>
      </c>
      <c r="S2225" s="2" t="s">
        <v>1</v>
      </c>
      <c r="T2225" t="str">
        <f>IF(Tabla2[[#This Row],[SERIE ]]="22SD004C","BODEGA",IF(Tabla2[[#This Row],[SERIE ]]="21DS000T","CASA MATRIZ","SUCURSAL"))</f>
        <v>SUCURSAL</v>
      </c>
    </row>
    <row r="2226" spans="1:20" ht="15.75" hidden="1" thickBot="1" x14ac:dyDescent="0.3">
      <c r="A2226" s="33" t="s">
        <v>8268</v>
      </c>
      <c r="B2226" s="38" t="s">
        <v>10046</v>
      </c>
      <c r="C2226" s="2" t="s">
        <v>1</v>
      </c>
      <c r="D2226" s="2" t="s">
        <v>0</v>
      </c>
      <c r="E2226" s="2" t="s">
        <v>9791</v>
      </c>
      <c r="F2226" s="2" t="s">
        <v>9792</v>
      </c>
      <c r="G2226" s="32">
        <v>2479</v>
      </c>
      <c r="H2226" s="36">
        <v>2479</v>
      </c>
      <c r="I2226" s="37" t="s">
        <v>6680</v>
      </c>
      <c r="J2226" s="31" t="s">
        <v>6681</v>
      </c>
      <c r="K2226" s="2">
        <v>0</v>
      </c>
      <c r="L2226" s="2">
        <v>0</v>
      </c>
      <c r="M2226" s="31">
        <v>334.96</v>
      </c>
      <c r="N2226" s="2">
        <v>43.544800000000002</v>
      </c>
      <c r="O2226" s="2">
        <v>0</v>
      </c>
      <c r="P2226" s="2">
        <v>0</v>
      </c>
      <c r="Q2226" s="31">
        <v>378.50479999999999</v>
      </c>
      <c r="S2226" s="2" t="s">
        <v>1</v>
      </c>
      <c r="T2226" s="2" t="s">
        <v>8191</v>
      </c>
    </row>
    <row r="2227" spans="1:20" ht="15.75" hidden="1" thickBot="1" x14ac:dyDescent="0.3">
      <c r="A2227" s="33" t="s">
        <v>8268</v>
      </c>
      <c r="B2227" s="38" t="s">
        <v>10046</v>
      </c>
      <c r="C2227" s="2" t="s">
        <v>1</v>
      </c>
      <c r="D2227" s="2" t="s">
        <v>0</v>
      </c>
      <c r="E2227" s="2" t="s">
        <v>9791</v>
      </c>
      <c r="F2227" s="2" t="s">
        <v>9792</v>
      </c>
      <c r="G2227" s="32">
        <v>2478</v>
      </c>
      <c r="H2227" s="36">
        <v>2478</v>
      </c>
      <c r="I2227" s="37"/>
      <c r="J2227" s="31" t="s">
        <v>10116</v>
      </c>
      <c r="K2227" s="2">
        <v>0</v>
      </c>
      <c r="L2227" s="2">
        <v>0</v>
      </c>
      <c r="M2227" s="31">
        <v>289.5</v>
      </c>
      <c r="N2227" s="2">
        <v>37.634999999999998</v>
      </c>
      <c r="O2227" s="2">
        <v>0</v>
      </c>
      <c r="P2227" s="2">
        <v>0</v>
      </c>
      <c r="Q2227" s="31">
        <v>327.13499999999999</v>
      </c>
      <c r="R2227" s="170" t="s">
        <v>10178</v>
      </c>
      <c r="S2227" s="2" t="s">
        <v>1</v>
      </c>
      <c r="T2227" t="str">
        <f>IF(Tabla2[[#This Row],[SERIE ]]="22SD004C","BODEGA",IF(Tabla2[[#This Row],[SERIE ]]="21DS000T","CASA MATRIZ","SUCURSAL"))</f>
        <v>SUCURSAL</v>
      </c>
    </row>
    <row r="2228" spans="1:20" ht="15.75" hidden="1" thickBot="1" x14ac:dyDescent="0.3">
      <c r="A2228" s="33" t="s">
        <v>8268</v>
      </c>
      <c r="B2228" s="38" t="s">
        <v>10046</v>
      </c>
      <c r="C2228" s="2" t="s">
        <v>1</v>
      </c>
      <c r="D2228" s="2" t="s">
        <v>0</v>
      </c>
      <c r="E2228" s="2" t="s">
        <v>9791</v>
      </c>
      <c r="F2228" s="2" t="s">
        <v>9792</v>
      </c>
      <c r="G2228" s="32">
        <v>2477</v>
      </c>
      <c r="H2228" s="36">
        <v>2477</v>
      </c>
      <c r="I2228" s="37" t="s">
        <v>9820</v>
      </c>
      <c r="J2228" s="31" t="s">
        <v>9821</v>
      </c>
      <c r="K2228" s="2">
        <v>0</v>
      </c>
      <c r="L2228" s="2">
        <v>0</v>
      </c>
      <c r="M2228" s="31">
        <v>49.56</v>
      </c>
      <c r="N2228" s="2">
        <v>6.4428000000000001</v>
      </c>
      <c r="O2228" s="2">
        <v>0</v>
      </c>
      <c r="P2228" s="2">
        <v>0</v>
      </c>
      <c r="Q2228" s="31">
        <v>56.002800000000001</v>
      </c>
      <c r="S2228" s="2" t="s">
        <v>1</v>
      </c>
      <c r="T2228" t="str">
        <f>IF(Tabla2[[#This Row],[SERIE ]]="22SD004C","BODEGA",IF(Tabla2[[#This Row],[SERIE ]]="21DS000T","CASA MATRIZ","SUCURSAL"))</f>
        <v>SUCURSAL</v>
      </c>
    </row>
    <row r="2229" spans="1:20" ht="15.75" hidden="1" thickBot="1" x14ac:dyDescent="0.3">
      <c r="A2229" s="33" t="s">
        <v>8268</v>
      </c>
      <c r="B2229" s="38" t="s">
        <v>10046</v>
      </c>
      <c r="C2229" s="2" t="s">
        <v>1</v>
      </c>
      <c r="D2229" s="2" t="s">
        <v>0</v>
      </c>
      <c r="E2229" s="2" t="s">
        <v>9791</v>
      </c>
      <c r="F2229" s="2" t="s">
        <v>9792</v>
      </c>
      <c r="G2229" s="32">
        <v>2476</v>
      </c>
      <c r="H2229" s="36">
        <v>2476</v>
      </c>
      <c r="I2229" s="37"/>
      <c r="J2229" s="31" t="s">
        <v>10097</v>
      </c>
      <c r="K2229" s="2">
        <v>0</v>
      </c>
      <c r="L2229" s="2">
        <v>0</v>
      </c>
      <c r="M2229" s="31">
        <v>36.72</v>
      </c>
      <c r="N2229" s="2">
        <v>4.7736000000000001</v>
      </c>
      <c r="O2229" s="2">
        <v>0</v>
      </c>
      <c r="P2229" s="2">
        <v>0</v>
      </c>
      <c r="Q2229" s="31">
        <v>41.493600000000001</v>
      </c>
      <c r="R2229" s="2" t="s">
        <v>10096</v>
      </c>
      <c r="S2229" s="2" t="s">
        <v>1</v>
      </c>
      <c r="T2229" t="str">
        <f>IF(Tabla2[[#This Row],[SERIE ]]="22SD004C","BODEGA",IF(Tabla2[[#This Row],[SERIE ]]="21DS000T","CASA MATRIZ","SUCURSAL"))</f>
        <v>SUCURSAL</v>
      </c>
    </row>
    <row r="2230" spans="1:20" ht="15.75" hidden="1" thickBot="1" x14ac:dyDescent="0.3">
      <c r="A2230" s="33" t="s">
        <v>8268</v>
      </c>
      <c r="B2230" s="38" t="s">
        <v>10045</v>
      </c>
      <c r="C2230" s="2" t="s">
        <v>1</v>
      </c>
      <c r="D2230" s="2" t="s">
        <v>0</v>
      </c>
      <c r="E2230" s="2" t="s">
        <v>9791</v>
      </c>
      <c r="F2230" s="2" t="s">
        <v>9792</v>
      </c>
      <c r="G2230" s="32">
        <v>2475</v>
      </c>
      <c r="H2230" s="36">
        <v>2475</v>
      </c>
      <c r="I2230" s="37" t="s">
        <v>9822</v>
      </c>
      <c r="J2230" s="31" t="s">
        <v>9823</v>
      </c>
      <c r="K2230" s="2">
        <v>0</v>
      </c>
      <c r="L2230" s="2">
        <v>0</v>
      </c>
      <c r="M2230" s="31">
        <v>79.650000000000006</v>
      </c>
      <c r="N2230" s="2">
        <v>10.354500000000002</v>
      </c>
      <c r="O2230" s="2">
        <v>0</v>
      </c>
      <c r="P2230" s="2">
        <v>0</v>
      </c>
      <c r="Q2230" s="31">
        <v>90.004500000000007</v>
      </c>
      <c r="S2230" s="2" t="s">
        <v>1</v>
      </c>
      <c r="T2230" t="str">
        <f>IF(Tabla2[[#This Row],[SERIE ]]="22SD004C","BODEGA",IF(Tabla2[[#This Row],[SERIE ]]="21DS000T","CASA MATRIZ","SUCURSAL"))</f>
        <v>SUCURSAL</v>
      </c>
    </row>
    <row r="2231" spans="1:20" ht="15.75" hidden="1" thickBot="1" x14ac:dyDescent="0.3">
      <c r="A2231" s="33" t="s">
        <v>8268</v>
      </c>
      <c r="B2231" s="38" t="s">
        <v>10045</v>
      </c>
      <c r="C2231" s="2" t="s">
        <v>1</v>
      </c>
      <c r="D2231" s="2" t="s">
        <v>0</v>
      </c>
      <c r="E2231" s="2" t="s">
        <v>9791</v>
      </c>
      <c r="F2231" s="2" t="s">
        <v>9792</v>
      </c>
      <c r="G2231" s="32">
        <v>2474</v>
      </c>
      <c r="H2231" s="36">
        <v>2474</v>
      </c>
      <c r="I2231" s="37" t="s">
        <v>46</v>
      </c>
      <c r="J2231" s="31" t="s">
        <v>6010</v>
      </c>
      <c r="K2231" s="2">
        <v>0</v>
      </c>
      <c r="L2231" s="2">
        <v>0</v>
      </c>
      <c r="M2231" s="31">
        <v>182.8</v>
      </c>
      <c r="N2231" s="2">
        <v>23.764000000000003</v>
      </c>
      <c r="O2231" s="2">
        <v>0</v>
      </c>
      <c r="P2231" s="2">
        <v>0</v>
      </c>
      <c r="Q2231" s="31">
        <v>206.56400000000002</v>
      </c>
      <c r="S2231" s="2" t="s">
        <v>1</v>
      </c>
      <c r="T2231" t="str">
        <f>IF(Tabla2[[#This Row],[SERIE ]]="22SD004C","BODEGA",IF(Tabla2[[#This Row],[SERIE ]]="21DS000T","CASA MATRIZ","SUCURSAL"))</f>
        <v>SUCURSAL</v>
      </c>
    </row>
    <row r="2232" spans="1:20" ht="15.75" hidden="1" thickBot="1" x14ac:dyDescent="0.3">
      <c r="A2232" s="33" t="s">
        <v>8268</v>
      </c>
      <c r="B2232" s="38" t="s">
        <v>10045</v>
      </c>
      <c r="C2232" s="2" t="s">
        <v>1</v>
      </c>
      <c r="D2232" s="2" t="s">
        <v>0</v>
      </c>
      <c r="E2232" s="2" t="s">
        <v>9791</v>
      </c>
      <c r="F2232" s="2" t="s">
        <v>9792</v>
      </c>
      <c r="G2232" s="32">
        <v>2473</v>
      </c>
      <c r="H2232" s="36">
        <v>2473</v>
      </c>
      <c r="I2232" s="37" t="s">
        <v>10114</v>
      </c>
      <c r="J2232" s="31" t="s">
        <v>10115</v>
      </c>
      <c r="K2232" s="2">
        <v>0</v>
      </c>
      <c r="L2232" s="2">
        <v>0</v>
      </c>
      <c r="M2232" s="31">
        <v>20</v>
      </c>
      <c r="N2232" s="2">
        <v>2.6</v>
      </c>
      <c r="O2232" s="2">
        <v>0</v>
      </c>
      <c r="P2232" s="2">
        <v>0</v>
      </c>
      <c r="Q2232" s="31">
        <v>22.6</v>
      </c>
      <c r="S2232" s="2" t="s">
        <v>1</v>
      </c>
      <c r="T2232" t="str">
        <f>IF(Tabla2[[#This Row],[SERIE ]]="22SD004C","BODEGA",IF(Tabla2[[#This Row],[SERIE ]]="21DS000T","CASA MATRIZ","SUCURSAL"))</f>
        <v>SUCURSAL</v>
      </c>
    </row>
    <row r="2233" spans="1:20" ht="15.75" hidden="1" thickBot="1" x14ac:dyDescent="0.3">
      <c r="A2233" s="33" t="s">
        <v>8268</v>
      </c>
      <c r="B2233" s="38" t="s">
        <v>10045</v>
      </c>
      <c r="C2233" s="2" t="s">
        <v>1</v>
      </c>
      <c r="D2233" s="2" t="s">
        <v>0</v>
      </c>
      <c r="E2233" s="2" t="s">
        <v>9791</v>
      </c>
      <c r="F2233" s="2" t="s">
        <v>9792</v>
      </c>
      <c r="G2233" s="32">
        <v>2472</v>
      </c>
      <c r="H2233" s="36">
        <v>2472</v>
      </c>
      <c r="I2233" s="37" t="s">
        <v>9925</v>
      </c>
      <c r="J2233" s="31" t="s">
        <v>9926</v>
      </c>
      <c r="K2233" s="2">
        <v>0</v>
      </c>
      <c r="L2233" s="2">
        <v>0</v>
      </c>
      <c r="M2233" s="31">
        <v>17.73</v>
      </c>
      <c r="N2233" s="2">
        <v>2.3048999999999999</v>
      </c>
      <c r="O2233" s="2">
        <v>0</v>
      </c>
      <c r="P2233" s="2">
        <v>0</v>
      </c>
      <c r="Q2233" s="31">
        <v>20.0349</v>
      </c>
      <c r="S2233" s="2" t="s">
        <v>1</v>
      </c>
      <c r="T2233" t="str">
        <f>IF(Tabla2[[#This Row],[SERIE ]]="22SD004C","BODEGA",IF(Tabla2[[#This Row],[SERIE ]]="21DS000T","CASA MATRIZ","SUCURSAL"))</f>
        <v>SUCURSAL</v>
      </c>
    </row>
    <row r="2234" spans="1:20" ht="15.75" hidden="1" thickBot="1" x14ac:dyDescent="0.3">
      <c r="A2234" s="33" t="s">
        <v>8268</v>
      </c>
      <c r="B2234" s="38" t="s">
        <v>10045</v>
      </c>
      <c r="C2234" s="2" t="s">
        <v>1</v>
      </c>
      <c r="D2234" s="2" t="s">
        <v>0</v>
      </c>
      <c r="E2234" s="2" t="s">
        <v>9791</v>
      </c>
      <c r="F2234" s="2" t="s">
        <v>9792</v>
      </c>
      <c r="G2234" s="32">
        <v>2471</v>
      </c>
      <c r="H2234" s="36">
        <v>2471</v>
      </c>
      <c r="I2234" s="37" t="s">
        <v>10112</v>
      </c>
      <c r="J2234" s="31" t="s">
        <v>10113</v>
      </c>
      <c r="K2234" s="2">
        <v>0</v>
      </c>
      <c r="L2234" s="2">
        <v>0</v>
      </c>
      <c r="M2234" s="31">
        <v>8.41</v>
      </c>
      <c r="N2234" s="2">
        <v>1.0933000000000002</v>
      </c>
      <c r="O2234" s="2">
        <v>0</v>
      </c>
      <c r="P2234" s="2">
        <v>0</v>
      </c>
      <c r="Q2234" s="31">
        <v>9.5032999999999994</v>
      </c>
      <c r="S2234" s="2" t="s">
        <v>1</v>
      </c>
      <c r="T2234" t="str">
        <f>IF(Tabla2[[#This Row],[SERIE ]]="22SD004C","BODEGA",IF(Tabla2[[#This Row],[SERIE ]]="21DS000T","CASA MATRIZ","SUCURSAL"))</f>
        <v>SUCURSAL</v>
      </c>
    </row>
    <row r="2235" spans="1:20" ht="15.75" hidden="1" thickBot="1" x14ac:dyDescent="0.3">
      <c r="A2235" s="33" t="s">
        <v>8268</v>
      </c>
      <c r="B2235" s="38" t="s">
        <v>10045</v>
      </c>
      <c r="C2235" s="2" t="s">
        <v>1</v>
      </c>
      <c r="D2235" s="2" t="s">
        <v>0</v>
      </c>
      <c r="E2235" s="2" t="s">
        <v>9791</v>
      </c>
      <c r="F2235" s="2" t="s">
        <v>9792</v>
      </c>
      <c r="G2235" s="32">
        <v>2470</v>
      </c>
      <c r="H2235" s="36">
        <v>2470</v>
      </c>
      <c r="I2235" s="37" t="s">
        <v>9907</v>
      </c>
      <c r="J2235" s="31" t="s">
        <v>9908</v>
      </c>
      <c r="K2235" s="2">
        <v>0</v>
      </c>
      <c r="L2235" s="2">
        <v>0</v>
      </c>
      <c r="M2235" s="31">
        <v>8.85</v>
      </c>
      <c r="N2235" s="2">
        <v>1.1505000000000001</v>
      </c>
      <c r="O2235" s="2">
        <v>0</v>
      </c>
      <c r="P2235" s="2">
        <v>0</v>
      </c>
      <c r="Q2235" s="31">
        <v>10.000499999999999</v>
      </c>
      <c r="S2235" s="2" t="s">
        <v>1</v>
      </c>
      <c r="T2235" t="str">
        <f>IF(Tabla2[[#This Row],[SERIE ]]="22SD004C","BODEGA",IF(Tabla2[[#This Row],[SERIE ]]="21DS000T","CASA MATRIZ","SUCURSAL"))</f>
        <v>SUCURSAL</v>
      </c>
    </row>
    <row r="2236" spans="1:20" ht="15.75" hidden="1" thickBot="1" x14ac:dyDescent="0.3">
      <c r="A2236" s="33" t="s">
        <v>8268</v>
      </c>
      <c r="B2236" s="38" t="s">
        <v>10045</v>
      </c>
      <c r="C2236" s="2" t="s">
        <v>1</v>
      </c>
      <c r="D2236" s="2" t="s">
        <v>0</v>
      </c>
      <c r="E2236" s="2" t="s">
        <v>9791</v>
      </c>
      <c r="F2236" s="2" t="s">
        <v>9792</v>
      </c>
      <c r="G2236" s="32">
        <v>2469</v>
      </c>
      <c r="H2236" s="36">
        <v>2469</v>
      </c>
      <c r="I2236" s="37" t="s">
        <v>42</v>
      </c>
      <c r="J2236" s="31" t="s">
        <v>3310</v>
      </c>
      <c r="K2236" s="2">
        <v>0</v>
      </c>
      <c r="L2236" s="2">
        <v>0</v>
      </c>
      <c r="M2236" s="31">
        <v>62.12</v>
      </c>
      <c r="N2236" s="2">
        <v>8.0755999999999997</v>
      </c>
      <c r="O2236" s="2">
        <v>0</v>
      </c>
      <c r="P2236" s="2">
        <v>0</v>
      </c>
      <c r="Q2236" s="31">
        <v>70.195599999999999</v>
      </c>
      <c r="S2236" s="2" t="s">
        <v>1</v>
      </c>
      <c r="T2236" t="str">
        <f>IF(Tabla2[[#This Row],[SERIE ]]="22SD004C","BODEGA",IF(Tabla2[[#This Row],[SERIE ]]="21DS000T","CASA MATRIZ","SUCURSAL"))</f>
        <v>SUCURSAL</v>
      </c>
    </row>
    <row r="2237" spans="1:20" ht="15.75" hidden="1" thickBot="1" x14ac:dyDescent="0.3">
      <c r="A2237" s="33" t="s">
        <v>8268</v>
      </c>
      <c r="B2237" s="38" t="s">
        <v>10045</v>
      </c>
      <c r="C2237" s="2" t="s">
        <v>1</v>
      </c>
      <c r="D2237" s="2" t="s">
        <v>0</v>
      </c>
      <c r="E2237" s="2" t="s">
        <v>9791</v>
      </c>
      <c r="F2237" s="2" t="s">
        <v>9792</v>
      </c>
      <c r="G2237" s="32">
        <v>2468</v>
      </c>
      <c r="H2237" s="36">
        <v>2468</v>
      </c>
      <c r="I2237" s="37"/>
      <c r="J2237" s="31" t="s">
        <v>9817</v>
      </c>
      <c r="K2237" s="2">
        <v>0</v>
      </c>
      <c r="L2237" s="2">
        <v>0</v>
      </c>
      <c r="M2237" s="31">
        <v>9.3800000000000008</v>
      </c>
      <c r="N2237" s="2">
        <v>1.2194</v>
      </c>
      <c r="O2237" s="2">
        <v>0</v>
      </c>
      <c r="P2237" s="2">
        <v>0</v>
      </c>
      <c r="Q2237" s="31">
        <v>10.599400000000001</v>
      </c>
      <c r="R2237" s="2" t="s">
        <v>9816</v>
      </c>
      <c r="S2237" s="2" t="s">
        <v>1</v>
      </c>
      <c r="T2237" t="str">
        <f>IF(Tabla2[[#This Row],[SERIE ]]="22SD004C","BODEGA",IF(Tabla2[[#This Row],[SERIE ]]="21DS000T","CASA MATRIZ","SUCURSAL"))</f>
        <v>SUCURSAL</v>
      </c>
    </row>
    <row r="2238" spans="1:20" ht="15.75" hidden="1" thickBot="1" x14ac:dyDescent="0.3">
      <c r="A2238" s="33" t="s">
        <v>8268</v>
      </c>
      <c r="B2238" s="38" t="s">
        <v>10045</v>
      </c>
      <c r="C2238" s="2" t="s">
        <v>1</v>
      </c>
      <c r="D2238" s="2" t="s">
        <v>0</v>
      </c>
      <c r="E2238" s="2" t="s">
        <v>9791</v>
      </c>
      <c r="F2238" s="2" t="s">
        <v>9792</v>
      </c>
      <c r="G2238" s="32">
        <v>2467</v>
      </c>
      <c r="H2238" s="36">
        <v>2467</v>
      </c>
      <c r="I2238" s="37" t="s">
        <v>47</v>
      </c>
      <c r="J2238" s="31" t="s">
        <v>2808</v>
      </c>
      <c r="K2238" s="2">
        <v>0</v>
      </c>
      <c r="L2238" s="2">
        <v>0</v>
      </c>
      <c r="M2238" s="31">
        <v>445</v>
      </c>
      <c r="N2238" s="2">
        <v>57.85</v>
      </c>
      <c r="O2238" s="2">
        <v>0</v>
      </c>
      <c r="P2238" s="2">
        <v>0</v>
      </c>
      <c r="Q2238" s="31">
        <v>502.85</v>
      </c>
      <c r="S2238" s="2" t="s">
        <v>1</v>
      </c>
      <c r="T2238" t="str">
        <f>IF(Tabla2[[#This Row],[SERIE ]]="22SD004C","BODEGA",IF(Tabla2[[#This Row],[SERIE ]]="21DS000T","CASA MATRIZ","SUCURSAL"))</f>
        <v>SUCURSAL</v>
      </c>
    </row>
    <row r="2239" spans="1:20" ht="15.75" hidden="1" thickBot="1" x14ac:dyDescent="0.3">
      <c r="A2239" s="33" t="s">
        <v>8268</v>
      </c>
      <c r="B2239" s="38" t="s">
        <v>10045</v>
      </c>
      <c r="C2239" s="2" t="s">
        <v>1</v>
      </c>
      <c r="D2239" s="2" t="s">
        <v>0</v>
      </c>
      <c r="E2239" s="2" t="s">
        <v>9791</v>
      </c>
      <c r="F2239" s="2" t="s">
        <v>9792</v>
      </c>
      <c r="G2239" s="32">
        <v>2466</v>
      </c>
      <c r="H2239" s="36">
        <v>2466</v>
      </c>
      <c r="I2239" s="37" t="s">
        <v>9822</v>
      </c>
      <c r="J2239" s="31" t="s">
        <v>9823</v>
      </c>
      <c r="K2239" s="2">
        <v>0</v>
      </c>
      <c r="L2239" s="2">
        <v>0</v>
      </c>
      <c r="M2239" s="31">
        <v>32</v>
      </c>
      <c r="N2239" s="2">
        <v>4.16</v>
      </c>
      <c r="O2239" s="2">
        <v>0</v>
      </c>
      <c r="P2239" s="2">
        <v>0</v>
      </c>
      <c r="Q2239" s="31">
        <v>36.159999999999997</v>
      </c>
      <c r="S2239" s="2" t="s">
        <v>1</v>
      </c>
      <c r="T2239" t="str">
        <f>IF(Tabla2[[#This Row],[SERIE ]]="22SD004C","BODEGA",IF(Tabla2[[#This Row],[SERIE ]]="21DS000T","CASA MATRIZ","SUCURSAL"))</f>
        <v>SUCURSAL</v>
      </c>
    </row>
    <row r="2240" spans="1:20" ht="15.75" hidden="1" thickBot="1" x14ac:dyDescent="0.3">
      <c r="A2240" s="33" t="s">
        <v>8268</v>
      </c>
      <c r="B2240" s="38" t="s">
        <v>10045</v>
      </c>
      <c r="C2240" s="2" t="s">
        <v>1</v>
      </c>
      <c r="D2240" s="2" t="s">
        <v>0</v>
      </c>
      <c r="E2240" s="2" t="s">
        <v>9791</v>
      </c>
      <c r="F2240" s="2" t="s">
        <v>9792</v>
      </c>
      <c r="G2240" s="32">
        <v>2465</v>
      </c>
      <c r="H2240" s="36">
        <v>2465</v>
      </c>
      <c r="I2240" s="37"/>
      <c r="J2240" s="31" t="s">
        <v>10111</v>
      </c>
      <c r="K2240" s="2">
        <v>0</v>
      </c>
      <c r="L2240" s="2">
        <v>0</v>
      </c>
      <c r="M2240" s="31">
        <v>20</v>
      </c>
      <c r="N2240" s="2">
        <v>2.6</v>
      </c>
      <c r="O2240" s="2">
        <v>0</v>
      </c>
      <c r="P2240" s="2">
        <v>0</v>
      </c>
      <c r="Q2240" s="31">
        <v>22.6</v>
      </c>
      <c r="R2240" s="2" t="s">
        <v>10110</v>
      </c>
      <c r="S2240" s="2" t="s">
        <v>1</v>
      </c>
      <c r="T2240" t="str">
        <f>IF(Tabla2[[#This Row],[SERIE ]]="22SD004C","BODEGA",IF(Tabla2[[#This Row],[SERIE ]]="21DS000T","CASA MATRIZ","SUCURSAL"))</f>
        <v>SUCURSAL</v>
      </c>
    </row>
    <row r="2241" spans="1:20" ht="15.75" hidden="1" thickBot="1" x14ac:dyDescent="0.3">
      <c r="A2241" s="33" t="s">
        <v>8268</v>
      </c>
      <c r="B2241" s="38" t="s">
        <v>10109</v>
      </c>
      <c r="C2241" s="2" t="s">
        <v>1</v>
      </c>
      <c r="D2241" s="2" t="s">
        <v>0</v>
      </c>
      <c r="E2241" s="2" t="s">
        <v>9791</v>
      </c>
      <c r="F2241" s="2" t="s">
        <v>9792</v>
      </c>
      <c r="G2241" s="32">
        <v>2464</v>
      </c>
      <c r="H2241" s="36">
        <v>2464</v>
      </c>
      <c r="I2241" s="37" t="s">
        <v>7473</v>
      </c>
      <c r="J2241" s="31" t="s">
        <v>7472</v>
      </c>
      <c r="K2241" s="2">
        <v>0</v>
      </c>
      <c r="L2241" s="2">
        <v>0</v>
      </c>
      <c r="M2241" s="31">
        <v>0</v>
      </c>
      <c r="N2241" s="2">
        <v>0</v>
      </c>
      <c r="O2241" s="2">
        <v>0</v>
      </c>
      <c r="P2241" s="2">
        <v>0</v>
      </c>
      <c r="Q2241" s="31">
        <v>0</v>
      </c>
      <c r="S2241" s="2" t="s">
        <v>1</v>
      </c>
      <c r="T2241" t="str">
        <f>IF(Tabla2[[#This Row],[SERIE ]]="22SD004C","BODEGA",IF(Tabla2[[#This Row],[SERIE ]]="21DS000T","CASA MATRIZ","SUCURSAL"))</f>
        <v>SUCURSAL</v>
      </c>
    </row>
    <row r="2242" spans="1:20" ht="15.75" hidden="1" thickBot="1" x14ac:dyDescent="0.3">
      <c r="A2242" s="33" t="s">
        <v>8268</v>
      </c>
      <c r="B2242" s="38" t="s">
        <v>10044</v>
      </c>
      <c r="C2242" s="2" t="s">
        <v>1</v>
      </c>
      <c r="D2242" s="2" t="s">
        <v>0</v>
      </c>
      <c r="E2242" s="2" t="s">
        <v>9791</v>
      </c>
      <c r="F2242" s="2" t="s">
        <v>9792</v>
      </c>
      <c r="G2242" s="32">
        <v>2463</v>
      </c>
      <c r="H2242" s="36">
        <v>2463</v>
      </c>
      <c r="I2242" s="37" t="s">
        <v>1638</v>
      </c>
      <c r="J2242" s="31" t="s">
        <v>1639</v>
      </c>
      <c r="K2242" s="2">
        <v>0</v>
      </c>
      <c r="L2242" s="2">
        <v>0</v>
      </c>
      <c r="M2242" s="31">
        <v>112</v>
      </c>
      <c r="N2242" s="2">
        <v>14.56</v>
      </c>
      <c r="O2242" s="2">
        <v>0</v>
      </c>
      <c r="P2242" s="2">
        <v>0</v>
      </c>
      <c r="Q2242" s="31">
        <v>126.56</v>
      </c>
      <c r="S2242" s="2" t="s">
        <v>1</v>
      </c>
      <c r="T2242" t="str">
        <f>IF(Tabla2[[#This Row],[SERIE ]]="22SD004C","BODEGA",IF(Tabla2[[#This Row],[SERIE ]]="21DS000T","CASA MATRIZ","SUCURSAL"))</f>
        <v>SUCURSAL</v>
      </c>
    </row>
    <row r="2243" spans="1:20" ht="15.75" hidden="1" thickBot="1" x14ac:dyDescent="0.3">
      <c r="A2243" s="33" t="s">
        <v>8268</v>
      </c>
      <c r="B2243" s="38" t="s">
        <v>10044</v>
      </c>
      <c r="C2243" s="2" t="s">
        <v>1</v>
      </c>
      <c r="D2243" s="2" t="s">
        <v>0</v>
      </c>
      <c r="E2243" s="2" t="s">
        <v>9791</v>
      </c>
      <c r="F2243" s="2" t="s">
        <v>9792</v>
      </c>
      <c r="G2243" s="32">
        <v>2462</v>
      </c>
      <c r="H2243" s="36">
        <v>2462</v>
      </c>
      <c r="I2243" s="37" t="s">
        <v>9868</v>
      </c>
      <c r="J2243" s="31" t="s">
        <v>9826</v>
      </c>
      <c r="K2243" s="2">
        <v>0</v>
      </c>
      <c r="L2243" s="2">
        <v>0</v>
      </c>
      <c r="M2243" s="31">
        <v>45.31</v>
      </c>
      <c r="N2243" s="2">
        <v>5.8903000000000008</v>
      </c>
      <c r="O2243" s="2">
        <v>0</v>
      </c>
      <c r="P2243" s="2">
        <v>0</v>
      </c>
      <c r="Q2243" s="31">
        <v>51.200300000000006</v>
      </c>
      <c r="S2243" s="2" t="s">
        <v>1</v>
      </c>
      <c r="T2243" t="str">
        <f>IF(Tabla2[[#This Row],[SERIE ]]="22SD004C","BODEGA",IF(Tabla2[[#This Row],[SERIE ]]="21DS000T","CASA MATRIZ","SUCURSAL"))</f>
        <v>SUCURSAL</v>
      </c>
    </row>
    <row r="2244" spans="1:20" ht="15.75" hidden="1" thickBot="1" x14ac:dyDescent="0.3">
      <c r="A2244" s="33" t="s">
        <v>8268</v>
      </c>
      <c r="B2244" s="38" t="s">
        <v>10044</v>
      </c>
      <c r="C2244" s="2" t="s">
        <v>1</v>
      </c>
      <c r="D2244" s="2" t="s">
        <v>0</v>
      </c>
      <c r="E2244" s="2" t="s">
        <v>9791</v>
      </c>
      <c r="F2244" s="2" t="s">
        <v>9792</v>
      </c>
      <c r="G2244" s="32">
        <v>2461</v>
      </c>
      <c r="H2244" s="36">
        <v>2461</v>
      </c>
      <c r="I2244" s="37" t="s">
        <v>46</v>
      </c>
      <c r="J2244" s="31" t="s">
        <v>6010</v>
      </c>
      <c r="K2244" s="2">
        <v>0</v>
      </c>
      <c r="L2244" s="2">
        <v>0</v>
      </c>
      <c r="M2244" s="31">
        <v>10</v>
      </c>
      <c r="N2244" s="2">
        <v>1.3</v>
      </c>
      <c r="O2244" s="2">
        <v>0</v>
      </c>
      <c r="P2244" s="2">
        <v>0</v>
      </c>
      <c r="Q2244" s="31">
        <v>11.3</v>
      </c>
      <c r="S2244" s="2" t="s">
        <v>1</v>
      </c>
      <c r="T2244" t="str">
        <f>IF(Tabla2[[#This Row],[SERIE ]]="22SD004C","BODEGA",IF(Tabla2[[#This Row],[SERIE ]]="21DS000T","CASA MATRIZ","SUCURSAL"))</f>
        <v>SUCURSAL</v>
      </c>
    </row>
    <row r="2245" spans="1:20" ht="15.75" hidden="1" thickBot="1" x14ac:dyDescent="0.3">
      <c r="A2245" s="33" t="s">
        <v>8268</v>
      </c>
      <c r="B2245" s="38" t="s">
        <v>10044</v>
      </c>
      <c r="C2245" s="2" t="s">
        <v>1</v>
      </c>
      <c r="D2245" s="2" t="s">
        <v>0</v>
      </c>
      <c r="E2245" s="2" t="s">
        <v>9791</v>
      </c>
      <c r="F2245" s="2" t="s">
        <v>9792</v>
      </c>
      <c r="G2245" s="32">
        <v>2460</v>
      </c>
      <c r="H2245" s="36">
        <v>2460</v>
      </c>
      <c r="I2245" s="37" t="s">
        <v>7473</v>
      </c>
      <c r="J2245" s="31" t="s">
        <v>7472</v>
      </c>
      <c r="K2245" s="2">
        <v>0</v>
      </c>
      <c r="L2245" s="2">
        <v>0</v>
      </c>
      <c r="M2245" s="31">
        <v>0</v>
      </c>
      <c r="N2245" s="2">
        <v>0</v>
      </c>
      <c r="O2245" s="2">
        <v>0</v>
      </c>
      <c r="P2245" s="2">
        <v>0</v>
      </c>
      <c r="Q2245" s="31">
        <v>0</v>
      </c>
      <c r="S2245" s="2" t="s">
        <v>1</v>
      </c>
      <c r="T2245" t="str">
        <f>IF(Tabla2[[#This Row],[SERIE ]]="22SD004C","BODEGA",IF(Tabla2[[#This Row],[SERIE ]]="21DS000T","CASA MATRIZ","SUCURSAL"))</f>
        <v>SUCURSAL</v>
      </c>
    </row>
    <row r="2246" spans="1:20" ht="15.75" hidden="1" thickBot="1" x14ac:dyDescent="0.3">
      <c r="A2246" s="33" t="s">
        <v>8268</v>
      </c>
      <c r="B2246" s="38" t="s">
        <v>10043</v>
      </c>
      <c r="C2246" s="2" t="s">
        <v>1</v>
      </c>
      <c r="D2246" s="2" t="s">
        <v>0</v>
      </c>
      <c r="E2246" s="2" t="s">
        <v>9791</v>
      </c>
      <c r="F2246" s="2" t="s">
        <v>9792</v>
      </c>
      <c r="G2246" s="32">
        <v>2459</v>
      </c>
      <c r="H2246" s="36">
        <v>2459</v>
      </c>
      <c r="I2246" s="37" t="s">
        <v>7297</v>
      </c>
      <c r="J2246" s="31" t="s">
        <v>7298</v>
      </c>
      <c r="K2246" s="2">
        <v>0</v>
      </c>
      <c r="L2246" s="2">
        <v>0</v>
      </c>
      <c r="M2246" s="31">
        <v>35.4</v>
      </c>
      <c r="N2246" s="2">
        <v>4.6020000000000003</v>
      </c>
      <c r="O2246" s="2">
        <v>0</v>
      </c>
      <c r="P2246" s="2">
        <v>0</v>
      </c>
      <c r="Q2246" s="31">
        <v>40.001999999999995</v>
      </c>
      <c r="S2246" s="2" t="s">
        <v>1</v>
      </c>
      <c r="T2246" t="str">
        <f>IF(Tabla2[[#This Row],[SERIE ]]="22SD004C","BODEGA",IF(Tabla2[[#This Row],[SERIE ]]="21DS000T","CASA MATRIZ","SUCURSAL"))</f>
        <v>SUCURSAL</v>
      </c>
    </row>
    <row r="2247" spans="1:20" ht="15.75" hidden="1" thickBot="1" x14ac:dyDescent="0.3">
      <c r="A2247" s="33" t="s">
        <v>8268</v>
      </c>
      <c r="B2247" s="38" t="s">
        <v>10043</v>
      </c>
      <c r="C2247" s="2" t="s">
        <v>1</v>
      </c>
      <c r="D2247" s="2" t="s">
        <v>0</v>
      </c>
      <c r="E2247" s="2" t="s">
        <v>9791</v>
      </c>
      <c r="F2247" s="2" t="s">
        <v>9792</v>
      </c>
      <c r="G2247" s="32">
        <v>2458</v>
      </c>
      <c r="H2247" s="36">
        <v>2458</v>
      </c>
      <c r="I2247" s="37"/>
      <c r="J2247" s="31" t="s">
        <v>10108</v>
      </c>
      <c r="K2247" s="2">
        <v>0</v>
      </c>
      <c r="L2247" s="2">
        <v>0</v>
      </c>
      <c r="M2247" s="31">
        <v>61.05</v>
      </c>
      <c r="N2247" s="2">
        <v>7.9364999999999997</v>
      </c>
      <c r="O2247" s="2">
        <v>0</v>
      </c>
      <c r="P2247" s="2">
        <v>0</v>
      </c>
      <c r="Q2247" s="31">
        <v>68.986499999999992</v>
      </c>
      <c r="R2247" s="2" t="s">
        <v>10107</v>
      </c>
      <c r="S2247" s="2" t="s">
        <v>1</v>
      </c>
      <c r="T2247" t="str">
        <f>IF(Tabla2[[#This Row],[SERIE ]]="22SD004C","BODEGA",IF(Tabla2[[#This Row],[SERIE ]]="21DS000T","CASA MATRIZ","SUCURSAL"))</f>
        <v>SUCURSAL</v>
      </c>
    </row>
    <row r="2248" spans="1:20" ht="15.75" hidden="1" thickBot="1" x14ac:dyDescent="0.3">
      <c r="A2248" s="33" t="s">
        <v>8268</v>
      </c>
      <c r="B2248" s="38" t="s">
        <v>10043</v>
      </c>
      <c r="C2248" s="2" t="s">
        <v>1</v>
      </c>
      <c r="D2248" s="2" t="s">
        <v>0</v>
      </c>
      <c r="E2248" s="2" t="s">
        <v>9791</v>
      </c>
      <c r="F2248" s="2" t="s">
        <v>9792</v>
      </c>
      <c r="G2248" s="32">
        <v>2457</v>
      </c>
      <c r="H2248" s="36">
        <v>2457</v>
      </c>
      <c r="I2248" s="37" t="s">
        <v>1614</v>
      </c>
      <c r="J2248" s="31" t="s">
        <v>1615</v>
      </c>
      <c r="K2248" s="2">
        <v>0</v>
      </c>
      <c r="L2248" s="2">
        <v>0</v>
      </c>
      <c r="M2248" s="31">
        <v>40</v>
      </c>
      <c r="N2248" s="2">
        <v>5.2</v>
      </c>
      <c r="O2248" s="2">
        <v>0</v>
      </c>
      <c r="P2248" s="2">
        <v>0</v>
      </c>
      <c r="Q2248" s="31">
        <v>45.2</v>
      </c>
      <c r="S2248" s="2" t="s">
        <v>1</v>
      </c>
      <c r="T2248" t="str">
        <f>IF(Tabla2[[#This Row],[SERIE ]]="22SD004C","BODEGA",IF(Tabla2[[#This Row],[SERIE ]]="21DS000T","CASA MATRIZ","SUCURSAL"))</f>
        <v>SUCURSAL</v>
      </c>
    </row>
    <row r="2249" spans="1:20" ht="15.75" hidden="1" thickBot="1" x14ac:dyDescent="0.3">
      <c r="A2249" s="33" t="s">
        <v>8268</v>
      </c>
      <c r="B2249" s="38" t="s">
        <v>10043</v>
      </c>
      <c r="C2249" s="2" t="s">
        <v>1</v>
      </c>
      <c r="D2249" s="2" t="s">
        <v>0</v>
      </c>
      <c r="E2249" s="2" t="s">
        <v>9791</v>
      </c>
      <c r="F2249" s="2" t="s">
        <v>9792</v>
      </c>
      <c r="G2249" s="32">
        <v>2456</v>
      </c>
      <c r="H2249" s="36">
        <v>2456</v>
      </c>
      <c r="I2249" s="37" t="s">
        <v>9814</v>
      </c>
      <c r="J2249" s="31" t="s">
        <v>9815</v>
      </c>
      <c r="K2249" s="2">
        <v>0</v>
      </c>
      <c r="L2249" s="2">
        <v>0</v>
      </c>
      <c r="M2249" s="31">
        <v>125</v>
      </c>
      <c r="N2249" s="2">
        <v>16.25</v>
      </c>
      <c r="O2249" s="2">
        <v>0</v>
      </c>
      <c r="P2249" s="2">
        <v>0</v>
      </c>
      <c r="Q2249" s="31">
        <v>141.25</v>
      </c>
      <c r="S2249" s="2" t="s">
        <v>1</v>
      </c>
      <c r="T2249" t="str">
        <f>IF(Tabla2[[#This Row],[SERIE ]]="22SD004C","BODEGA",IF(Tabla2[[#This Row],[SERIE ]]="21DS000T","CASA MATRIZ","SUCURSAL"))</f>
        <v>SUCURSAL</v>
      </c>
    </row>
    <row r="2250" spans="1:20" ht="15.75" hidden="1" thickBot="1" x14ac:dyDescent="0.3">
      <c r="A2250" s="33" t="s">
        <v>8268</v>
      </c>
      <c r="B2250" s="38" t="s">
        <v>10043</v>
      </c>
      <c r="C2250" s="2" t="s">
        <v>1</v>
      </c>
      <c r="D2250" s="2" t="s">
        <v>0</v>
      </c>
      <c r="E2250" s="2" t="s">
        <v>9791</v>
      </c>
      <c r="F2250" s="2" t="s">
        <v>9792</v>
      </c>
      <c r="G2250" s="32">
        <v>2455</v>
      </c>
      <c r="H2250" s="36">
        <v>2455</v>
      </c>
      <c r="I2250" s="37" t="s">
        <v>46</v>
      </c>
      <c r="J2250" s="31" t="s">
        <v>6010</v>
      </c>
      <c r="K2250" s="2">
        <v>0</v>
      </c>
      <c r="L2250" s="2">
        <v>0</v>
      </c>
      <c r="M2250" s="31">
        <v>32</v>
      </c>
      <c r="N2250" s="2">
        <v>4.16</v>
      </c>
      <c r="O2250" s="2">
        <v>0</v>
      </c>
      <c r="P2250" s="2">
        <v>0</v>
      </c>
      <c r="Q2250" s="31">
        <v>36.159999999999997</v>
      </c>
      <c r="S2250" s="2" t="s">
        <v>1</v>
      </c>
      <c r="T2250" t="str">
        <f>IF(Tabla2[[#This Row],[SERIE ]]="22SD004C","BODEGA",IF(Tabla2[[#This Row],[SERIE ]]="21DS000T","CASA MATRIZ","SUCURSAL"))</f>
        <v>SUCURSAL</v>
      </c>
    </row>
    <row r="2251" spans="1:20" ht="15.75" hidden="1" thickBot="1" x14ac:dyDescent="0.3">
      <c r="A2251" s="33" t="s">
        <v>8268</v>
      </c>
      <c r="B2251" s="38" t="s">
        <v>10043</v>
      </c>
      <c r="C2251" s="2" t="s">
        <v>1</v>
      </c>
      <c r="D2251" s="2" t="s">
        <v>0</v>
      </c>
      <c r="E2251" s="2" t="s">
        <v>9791</v>
      </c>
      <c r="F2251" s="2" t="s">
        <v>9792</v>
      </c>
      <c r="G2251" s="32">
        <v>2454</v>
      </c>
      <c r="H2251" s="36">
        <v>2454</v>
      </c>
      <c r="I2251" s="37" t="s">
        <v>3535</v>
      </c>
      <c r="J2251" s="31" t="s">
        <v>3536</v>
      </c>
      <c r="K2251" s="2">
        <v>0</v>
      </c>
      <c r="L2251" s="2">
        <v>0</v>
      </c>
      <c r="M2251" s="31">
        <v>4.2</v>
      </c>
      <c r="N2251" s="2">
        <v>0.54600000000000004</v>
      </c>
      <c r="O2251" s="2">
        <v>0</v>
      </c>
      <c r="P2251" s="2">
        <v>0</v>
      </c>
      <c r="Q2251" s="31">
        <v>4.7460000000000004</v>
      </c>
      <c r="S2251" s="2" t="s">
        <v>1</v>
      </c>
      <c r="T2251" t="str">
        <f>IF(Tabla2[[#This Row],[SERIE ]]="22SD004C","BODEGA",IF(Tabla2[[#This Row],[SERIE ]]="21DS000T","CASA MATRIZ","SUCURSAL"))</f>
        <v>SUCURSAL</v>
      </c>
    </row>
    <row r="2252" spans="1:20" ht="15.75" hidden="1" thickBot="1" x14ac:dyDescent="0.3">
      <c r="A2252" s="33" t="s">
        <v>8268</v>
      </c>
      <c r="B2252" s="177" t="s">
        <v>10043</v>
      </c>
      <c r="C2252" s="2" t="s">
        <v>1</v>
      </c>
      <c r="D2252" s="2" t="s">
        <v>0</v>
      </c>
      <c r="E2252" s="2" t="s">
        <v>9791</v>
      </c>
      <c r="F2252" s="2" t="s">
        <v>9792</v>
      </c>
      <c r="G2252" s="32">
        <v>2453</v>
      </c>
      <c r="H2252" s="36">
        <v>2453</v>
      </c>
      <c r="I2252" s="37" t="s">
        <v>6596</v>
      </c>
      <c r="J2252" s="31" t="s">
        <v>6597</v>
      </c>
      <c r="K2252" s="2">
        <v>0</v>
      </c>
      <c r="L2252" s="2">
        <v>0</v>
      </c>
      <c r="M2252" s="31">
        <v>101.25</v>
      </c>
      <c r="N2252" s="2">
        <v>13.1625</v>
      </c>
      <c r="O2252" s="2">
        <v>0</v>
      </c>
      <c r="P2252" s="2">
        <v>0</v>
      </c>
      <c r="Q2252" s="31">
        <v>114.41249999999999</v>
      </c>
      <c r="S2252" s="2" t="s">
        <v>1</v>
      </c>
      <c r="T2252" t="str">
        <f>IF(Tabla2[[#This Row],[SERIE ]]="22SD004C","BODEGA",IF(Tabla2[[#This Row],[SERIE ]]="21DS000T","CASA MATRIZ","SUCURSAL"))</f>
        <v>SUCURSAL</v>
      </c>
    </row>
    <row r="2253" spans="1:20" ht="15.75" hidden="1" thickBot="1" x14ac:dyDescent="0.3">
      <c r="A2253" s="33" t="s">
        <v>8268</v>
      </c>
      <c r="B2253" s="38" t="s">
        <v>10042</v>
      </c>
      <c r="C2253" s="2" t="s">
        <v>1</v>
      </c>
      <c r="D2253" s="2" t="s">
        <v>0</v>
      </c>
      <c r="E2253" s="2" t="s">
        <v>9791</v>
      </c>
      <c r="F2253" s="2" t="s">
        <v>9792</v>
      </c>
      <c r="G2253" s="32">
        <v>2452</v>
      </c>
      <c r="H2253" s="36">
        <v>2452</v>
      </c>
      <c r="I2253" s="37" t="s">
        <v>9875</v>
      </c>
      <c r="J2253" s="31" t="s">
        <v>9876</v>
      </c>
      <c r="K2253" s="2">
        <v>0</v>
      </c>
      <c r="L2253" s="2">
        <v>0</v>
      </c>
      <c r="M2253" s="31">
        <v>15</v>
      </c>
      <c r="N2253" s="2">
        <v>1.9500000000000002</v>
      </c>
      <c r="O2253" s="2">
        <v>0</v>
      </c>
      <c r="P2253" s="2">
        <v>0</v>
      </c>
      <c r="Q2253" s="31">
        <v>16.95</v>
      </c>
      <c r="S2253" s="2" t="s">
        <v>1</v>
      </c>
      <c r="T2253" t="str">
        <f>IF(Tabla2[[#This Row],[SERIE ]]="22SD004C","BODEGA",IF(Tabla2[[#This Row],[SERIE ]]="21DS000T","CASA MATRIZ","SUCURSAL"))</f>
        <v>SUCURSAL</v>
      </c>
    </row>
    <row r="2254" spans="1:20" ht="15.75" hidden="1" thickBot="1" x14ac:dyDescent="0.3">
      <c r="A2254" s="33" t="s">
        <v>8268</v>
      </c>
      <c r="B2254" s="38" t="s">
        <v>10042</v>
      </c>
      <c r="C2254" s="2" t="s">
        <v>1</v>
      </c>
      <c r="D2254" s="2" t="s">
        <v>0</v>
      </c>
      <c r="E2254" s="2" t="s">
        <v>9791</v>
      </c>
      <c r="F2254" s="2" t="s">
        <v>9792</v>
      </c>
      <c r="G2254" s="32">
        <v>2451</v>
      </c>
      <c r="H2254" s="36">
        <v>2451</v>
      </c>
      <c r="I2254" s="37"/>
      <c r="J2254" s="31" t="s">
        <v>10106</v>
      </c>
      <c r="K2254" s="2">
        <v>0</v>
      </c>
      <c r="L2254" s="2">
        <v>0</v>
      </c>
      <c r="M2254" s="31">
        <v>56.99</v>
      </c>
      <c r="N2254" s="2">
        <v>7.4087000000000005</v>
      </c>
      <c r="O2254" s="2">
        <v>0</v>
      </c>
      <c r="P2254" s="2">
        <v>0</v>
      </c>
      <c r="Q2254" s="31">
        <v>64.398700000000005</v>
      </c>
      <c r="R2254" s="2" t="s">
        <v>10105</v>
      </c>
      <c r="S2254" s="2" t="s">
        <v>1</v>
      </c>
      <c r="T2254" t="str">
        <f>IF(Tabla2[[#This Row],[SERIE ]]="22SD004C","BODEGA",IF(Tabla2[[#This Row],[SERIE ]]="21DS000T","CASA MATRIZ","SUCURSAL"))</f>
        <v>SUCURSAL</v>
      </c>
    </row>
    <row r="2255" spans="1:20" ht="15.75" hidden="1" thickBot="1" x14ac:dyDescent="0.3">
      <c r="A2255" s="33" t="s">
        <v>8268</v>
      </c>
      <c r="B2255" s="38" t="s">
        <v>10042</v>
      </c>
      <c r="C2255" s="2" t="s">
        <v>1</v>
      </c>
      <c r="D2255" s="2" t="s">
        <v>0</v>
      </c>
      <c r="E2255" s="2" t="s">
        <v>9791</v>
      </c>
      <c r="F2255" s="2" t="s">
        <v>9792</v>
      </c>
      <c r="G2255" s="32">
        <v>2450</v>
      </c>
      <c r="H2255" s="36">
        <v>2450</v>
      </c>
      <c r="I2255" s="37" t="s">
        <v>9814</v>
      </c>
      <c r="J2255" s="31" t="s">
        <v>9815</v>
      </c>
      <c r="K2255" s="2">
        <v>0</v>
      </c>
      <c r="L2255" s="2">
        <v>0</v>
      </c>
      <c r="M2255" s="31">
        <v>12</v>
      </c>
      <c r="N2255" s="2">
        <v>1.56</v>
      </c>
      <c r="O2255" s="2">
        <v>0</v>
      </c>
      <c r="P2255" s="2">
        <v>0</v>
      </c>
      <c r="Q2255" s="31">
        <v>13.56</v>
      </c>
      <c r="S2255" s="2" t="s">
        <v>1</v>
      </c>
      <c r="T2255" t="str">
        <f>IF(Tabla2[[#This Row],[SERIE ]]="22SD004C","BODEGA",IF(Tabla2[[#This Row],[SERIE ]]="21DS000T","CASA MATRIZ","SUCURSAL"))</f>
        <v>SUCURSAL</v>
      </c>
    </row>
    <row r="2256" spans="1:20" ht="15.75" hidden="1" thickBot="1" x14ac:dyDescent="0.3">
      <c r="A2256" s="33" t="s">
        <v>8268</v>
      </c>
      <c r="B2256" s="38" t="s">
        <v>10042</v>
      </c>
      <c r="C2256" s="2" t="s">
        <v>1</v>
      </c>
      <c r="D2256" s="2" t="s">
        <v>0</v>
      </c>
      <c r="E2256" s="2" t="s">
        <v>9791</v>
      </c>
      <c r="F2256" s="2" t="s">
        <v>9792</v>
      </c>
      <c r="G2256" s="32">
        <v>2449</v>
      </c>
      <c r="H2256" s="36">
        <v>2449</v>
      </c>
      <c r="I2256" s="37" t="s">
        <v>9868</v>
      </c>
      <c r="J2256" s="31" t="s">
        <v>9826</v>
      </c>
      <c r="K2256" s="2">
        <v>0</v>
      </c>
      <c r="L2256" s="2">
        <v>0</v>
      </c>
      <c r="M2256" s="31">
        <v>133.91999999999999</v>
      </c>
      <c r="N2256" s="2">
        <v>17.409599999999998</v>
      </c>
      <c r="O2256" s="2">
        <v>0</v>
      </c>
      <c r="P2256" s="2">
        <v>0</v>
      </c>
      <c r="Q2256" s="31">
        <v>151.32959999999997</v>
      </c>
      <c r="S2256" s="2" t="s">
        <v>1</v>
      </c>
      <c r="T2256" t="str">
        <f>IF(Tabla2[[#This Row],[SERIE ]]="22SD004C","BODEGA",IF(Tabla2[[#This Row],[SERIE ]]="21DS000T","CASA MATRIZ","SUCURSAL"))</f>
        <v>SUCURSAL</v>
      </c>
    </row>
    <row r="2257" spans="1:20" ht="15.75" hidden="1" thickBot="1" x14ac:dyDescent="0.3">
      <c r="A2257" s="33" t="s">
        <v>8268</v>
      </c>
      <c r="B2257" s="38" t="s">
        <v>10042</v>
      </c>
      <c r="C2257" s="2" t="s">
        <v>1</v>
      </c>
      <c r="D2257" s="2" t="s">
        <v>0</v>
      </c>
      <c r="E2257" s="2" t="s">
        <v>9791</v>
      </c>
      <c r="F2257" s="2" t="s">
        <v>9792</v>
      </c>
      <c r="G2257" s="32">
        <v>2448</v>
      </c>
      <c r="H2257" s="36">
        <v>2448</v>
      </c>
      <c r="I2257" s="37" t="s">
        <v>7473</v>
      </c>
      <c r="J2257" s="31" t="s">
        <v>7472</v>
      </c>
      <c r="K2257" s="2">
        <v>0</v>
      </c>
      <c r="L2257" s="2">
        <v>0</v>
      </c>
      <c r="M2257" s="31">
        <v>0</v>
      </c>
      <c r="N2257" s="2">
        <v>0</v>
      </c>
      <c r="O2257" s="2">
        <v>0</v>
      </c>
      <c r="P2257" s="2">
        <v>0</v>
      </c>
      <c r="Q2257" s="31">
        <v>0</v>
      </c>
      <c r="S2257" s="2" t="s">
        <v>1</v>
      </c>
      <c r="T2257" t="str">
        <f>IF(Tabla2[[#This Row],[SERIE ]]="22SD004C","BODEGA",IF(Tabla2[[#This Row],[SERIE ]]="21DS000T","CASA MATRIZ","SUCURSAL"))</f>
        <v>SUCURSAL</v>
      </c>
    </row>
    <row r="2258" spans="1:20" ht="15.75" hidden="1" thickBot="1" x14ac:dyDescent="0.3">
      <c r="A2258" s="33" t="s">
        <v>8268</v>
      </c>
      <c r="B2258" s="38" t="s">
        <v>10042</v>
      </c>
      <c r="C2258" s="2" t="s">
        <v>1</v>
      </c>
      <c r="D2258" s="2" t="s">
        <v>0</v>
      </c>
      <c r="E2258" s="2" t="s">
        <v>9791</v>
      </c>
      <c r="F2258" s="2" t="s">
        <v>9792</v>
      </c>
      <c r="G2258" s="32">
        <v>2447</v>
      </c>
      <c r="H2258" s="36">
        <v>2447</v>
      </c>
      <c r="I2258" s="37" t="s">
        <v>46</v>
      </c>
      <c r="J2258" s="31" t="s">
        <v>6010</v>
      </c>
      <c r="K2258" s="2">
        <v>0</v>
      </c>
      <c r="L2258" s="2">
        <v>0</v>
      </c>
      <c r="M2258" s="31">
        <v>50</v>
      </c>
      <c r="N2258" s="2">
        <v>6.5</v>
      </c>
      <c r="O2258" s="2">
        <v>0</v>
      </c>
      <c r="P2258" s="2">
        <v>0</v>
      </c>
      <c r="Q2258" s="31">
        <v>56.5</v>
      </c>
      <c r="S2258" s="2" t="s">
        <v>1</v>
      </c>
      <c r="T2258" t="str">
        <f>IF(Tabla2[[#This Row],[SERIE ]]="22SD004C","BODEGA",IF(Tabla2[[#This Row],[SERIE ]]="21DS000T","CASA MATRIZ","SUCURSAL"))</f>
        <v>SUCURSAL</v>
      </c>
    </row>
    <row r="2259" spans="1:20" ht="15.75" hidden="1" thickBot="1" x14ac:dyDescent="0.3">
      <c r="A2259" s="33" t="s">
        <v>8268</v>
      </c>
      <c r="B2259" s="38" t="s">
        <v>10042</v>
      </c>
      <c r="C2259" s="2" t="s">
        <v>1</v>
      </c>
      <c r="D2259" s="2" t="s">
        <v>0</v>
      </c>
      <c r="E2259" s="2" t="s">
        <v>9791</v>
      </c>
      <c r="F2259" s="2" t="s">
        <v>9792</v>
      </c>
      <c r="G2259" s="32">
        <v>2446</v>
      </c>
      <c r="H2259" s="36">
        <v>2446</v>
      </c>
      <c r="I2259" s="37" t="s">
        <v>9538</v>
      </c>
      <c r="J2259" s="31" t="s">
        <v>9539</v>
      </c>
      <c r="K2259" s="2">
        <v>0</v>
      </c>
      <c r="L2259" s="2">
        <v>0</v>
      </c>
      <c r="M2259" s="31">
        <v>44.81</v>
      </c>
      <c r="N2259" s="2">
        <v>5.8253000000000004</v>
      </c>
      <c r="O2259" s="2">
        <v>0</v>
      </c>
      <c r="P2259" s="2">
        <v>0</v>
      </c>
      <c r="Q2259" s="31">
        <v>50.635300000000001</v>
      </c>
      <c r="S2259" s="2" t="s">
        <v>1</v>
      </c>
      <c r="T2259" t="str">
        <f>IF(Tabla2[[#This Row],[SERIE ]]="22SD004C","BODEGA",IF(Tabla2[[#This Row],[SERIE ]]="21DS000T","CASA MATRIZ","SUCURSAL"))</f>
        <v>SUCURSAL</v>
      </c>
    </row>
    <row r="2260" spans="1:20" ht="15.75" hidden="1" thickBot="1" x14ac:dyDescent="0.3">
      <c r="A2260" s="33" t="s">
        <v>8268</v>
      </c>
      <c r="B2260" s="38" t="s">
        <v>10042</v>
      </c>
      <c r="C2260" s="2" t="s">
        <v>1</v>
      </c>
      <c r="D2260" s="2" t="s">
        <v>0</v>
      </c>
      <c r="E2260" s="2" t="s">
        <v>9791</v>
      </c>
      <c r="F2260" s="2" t="s">
        <v>9792</v>
      </c>
      <c r="G2260" s="32">
        <v>2445</v>
      </c>
      <c r="H2260" s="36">
        <v>2445</v>
      </c>
      <c r="I2260" s="37" t="s">
        <v>10099</v>
      </c>
      <c r="J2260" s="31" t="s">
        <v>10100</v>
      </c>
      <c r="K2260" s="2">
        <v>0</v>
      </c>
      <c r="L2260" s="2">
        <v>0</v>
      </c>
      <c r="M2260" s="31">
        <v>33.24</v>
      </c>
      <c r="N2260" s="2">
        <v>4.3212000000000002</v>
      </c>
      <c r="O2260" s="2">
        <v>0</v>
      </c>
      <c r="P2260" s="2">
        <v>0</v>
      </c>
      <c r="Q2260" s="31">
        <v>37.561199999999999</v>
      </c>
      <c r="S2260" s="2" t="s">
        <v>1</v>
      </c>
      <c r="T2260" t="str">
        <f>IF(Tabla2[[#This Row],[SERIE ]]="22SD004C","BODEGA",IF(Tabla2[[#This Row],[SERIE ]]="21DS000T","CASA MATRIZ","SUCURSAL"))</f>
        <v>SUCURSAL</v>
      </c>
    </row>
    <row r="2261" spans="1:20" ht="15.75" hidden="1" thickBot="1" x14ac:dyDescent="0.3">
      <c r="A2261" s="33" t="s">
        <v>8268</v>
      </c>
      <c r="B2261" s="38" t="s">
        <v>10042</v>
      </c>
      <c r="C2261" s="2" t="s">
        <v>1</v>
      </c>
      <c r="D2261" s="2" t="s">
        <v>0</v>
      </c>
      <c r="E2261" s="2" t="s">
        <v>9791</v>
      </c>
      <c r="F2261" s="2" t="s">
        <v>9792</v>
      </c>
      <c r="G2261" s="32">
        <v>2444</v>
      </c>
      <c r="H2261" s="36">
        <v>2444</v>
      </c>
      <c r="I2261" s="37" t="s">
        <v>1638</v>
      </c>
      <c r="J2261" s="31" t="s">
        <v>1639</v>
      </c>
      <c r="K2261" s="2">
        <v>0</v>
      </c>
      <c r="L2261" s="2">
        <v>0</v>
      </c>
      <c r="M2261" s="31">
        <v>15</v>
      </c>
      <c r="N2261" s="2">
        <v>1.9500000000000002</v>
      </c>
      <c r="O2261" s="2">
        <v>0</v>
      </c>
      <c r="P2261" s="2">
        <v>0</v>
      </c>
      <c r="Q2261" s="31">
        <v>16.95</v>
      </c>
      <c r="S2261" s="2" t="s">
        <v>1</v>
      </c>
      <c r="T2261" t="str">
        <f>IF(Tabla2[[#This Row],[SERIE ]]="22SD004C","BODEGA",IF(Tabla2[[#This Row],[SERIE ]]="21DS000T","CASA MATRIZ","SUCURSAL"))</f>
        <v>SUCURSAL</v>
      </c>
    </row>
    <row r="2262" spans="1:20" ht="15.75" hidden="1" thickBot="1" x14ac:dyDescent="0.3">
      <c r="A2262" s="33" t="s">
        <v>8268</v>
      </c>
      <c r="B2262" s="38" t="s">
        <v>10042</v>
      </c>
      <c r="C2262" s="2" t="s">
        <v>1</v>
      </c>
      <c r="D2262" s="2" t="s">
        <v>0</v>
      </c>
      <c r="E2262" s="2" t="s">
        <v>9791</v>
      </c>
      <c r="F2262" s="2" t="s">
        <v>9792</v>
      </c>
      <c r="G2262" s="32">
        <v>2443</v>
      </c>
      <c r="H2262" s="36">
        <v>2443</v>
      </c>
      <c r="I2262" s="37" t="s">
        <v>9925</v>
      </c>
      <c r="J2262" s="31" t="s">
        <v>9926</v>
      </c>
      <c r="K2262" s="2">
        <v>0</v>
      </c>
      <c r="L2262" s="2">
        <v>0</v>
      </c>
      <c r="M2262" s="31">
        <v>24.34</v>
      </c>
      <c r="N2262" s="2">
        <v>3.1642000000000001</v>
      </c>
      <c r="O2262" s="2">
        <v>0</v>
      </c>
      <c r="P2262" s="2">
        <v>0</v>
      </c>
      <c r="Q2262" s="31">
        <v>27.504200000000001</v>
      </c>
      <c r="S2262" s="2" t="s">
        <v>1</v>
      </c>
      <c r="T2262" t="str">
        <f>IF(Tabla2[[#This Row],[SERIE ]]="22SD004C","BODEGA",IF(Tabla2[[#This Row],[SERIE ]]="21DS000T","CASA MATRIZ","SUCURSAL"))</f>
        <v>SUCURSAL</v>
      </c>
    </row>
    <row r="2263" spans="1:20" ht="15.75" hidden="1" thickBot="1" x14ac:dyDescent="0.3">
      <c r="A2263" s="33" t="s">
        <v>8268</v>
      </c>
      <c r="B2263" s="38" t="s">
        <v>10042</v>
      </c>
      <c r="C2263" s="2" t="s">
        <v>1</v>
      </c>
      <c r="D2263" s="2" t="s">
        <v>0</v>
      </c>
      <c r="E2263" s="2" t="s">
        <v>9791</v>
      </c>
      <c r="F2263" s="2" t="s">
        <v>9792</v>
      </c>
      <c r="G2263" s="32">
        <v>2442</v>
      </c>
      <c r="H2263" s="36">
        <v>2442</v>
      </c>
      <c r="I2263" s="37"/>
      <c r="J2263" s="31" t="s">
        <v>10104</v>
      </c>
      <c r="K2263" s="2">
        <v>0</v>
      </c>
      <c r="L2263" s="2">
        <v>0</v>
      </c>
      <c r="M2263" s="31">
        <v>25.58</v>
      </c>
      <c r="N2263" s="2">
        <v>3.3253999999999997</v>
      </c>
      <c r="O2263" s="2">
        <v>0</v>
      </c>
      <c r="P2263" s="2">
        <v>0</v>
      </c>
      <c r="Q2263" s="31">
        <v>28.905399999999997</v>
      </c>
      <c r="R2263" s="2" t="s">
        <v>10103</v>
      </c>
      <c r="S2263" s="2" t="s">
        <v>1</v>
      </c>
      <c r="T2263" t="str">
        <f>IF(Tabla2[[#This Row],[SERIE ]]="22SD004C","BODEGA",IF(Tabla2[[#This Row],[SERIE ]]="21DS000T","CASA MATRIZ","SUCURSAL"))</f>
        <v>SUCURSAL</v>
      </c>
    </row>
    <row r="2264" spans="1:20" ht="15.75" hidden="1" thickBot="1" x14ac:dyDescent="0.3">
      <c r="A2264" s="33" t="s">
        <v>8268</v>
      </c>
      <c r="B2264" s="38" t="s">
        <v>10042</v>
      </c>
      <c r="C2264" s="2" t="s">
        <v>1</v>
      </c>
      <c r="D2264" s="2" t="s">
        <v>0</v>
      </c>
      <c r="E2264" s="2" t="s">
        <v>9791</v>
      </c>
      <c r="F2264" s="2" t="s">
        <v>9792</v>
      </c>
      <c r="G2264" s="32">
        <v>2441</v>
      </c>
      <c r="H2264" s="36">
        <v>2441</v>
      </c>
      <c r="I2264" s="37" t="s">
        <v>3333</v>
      </c>
      <c r="J2264" s="31" t="s">
        <v>3334</v>
      </c>
      <c r="K2264" s="2">
        <v>0</v>
      </c>
      <c r="L2264" s="2">
        <v>0</v>
      </c>
      <c r="M2264" s="31">
        <v>33.630000000000003</v>
      </c>
      <c r="N2264" s="2">
        <v>4.3719000000000001</v>
      </c>
      <c r="O2264" s="2">
        <v>0</v>
      </c>
      <c r="P2264" s="2">
        <v>0</v>
      </c>
      <c r="Q2264" s="31">
        <v>38.001900000000006</v>
      </c>
      <c r="S2264" s="2" t="s">
        <v>1</v>
      </c>
      <c r="T2264" t="str">
        <f>IF(Tabla2[[#This Row],[SERIE ]]="22SD004C","BODEGA",IF(Tabla2[[#This Row],[SERIE ]]="21DS000T","CASA MATRIZ","SUCURSAL"))</f>
        <v>SUCURSAL</v>
      </c>
    </row>
    <row r="2265" spans="1:20" ht="15.75" hidden="1" thickBot="1" x14ac:dyDescent="0.3">
      <c r="A2265" s="33" t="s">
        <v>8268</v>
      </c>
      <c r="B2265" s="38" t="s">
        <v>10042</v>
      </c>
      <c r="C2265" s="2" t="s">
        <v>1</v>
      </c>
      <c r="D2265" s="2" t="s">
        <v>0</v>
      </c>
      <c r="E2265" s="2" t="s">
        <v>9791</v>
      </c>
      <c r="F2265" s="2" t="s">
        <v>9792</v>
      </c>
      <c r="G2265" s="32">
        <v>2440</v>
      </c>
      <c r="H2265" s="36">
        <v>2440</v>
      </c>
      <c r="I2265" s="37" t="s">
        <v>9809</v>
      </c>
      <c r="J2265" s="31" t="s">
        <v>9810</v>
      </c>
      <c r="K2265" s="2">
        <v>0</v>
      </c>
      <c r="L2265" s="2">
        <v>0</v>
      </c>
      <c r="M2265" s="31">
        <v>32.25</v>
      </c>
      <c r="N2265" s="2">
        <v>4.1924999999999999</v>
      </c>
      <c r="O2265" s="2">
        <v>0</v>
      </c>
      <c r="P2265" s="2">
        <v>0</v>
      </c>
      <c r="Q2265" s="31">
        <v>36.442500000000003</v>
      </c>
      <c r="S2265" s="2" t="s">
        <v>1</v>
      </c>
      <c r="T2265" t="str">
        <f>IF(Tabla2[[#This Row],[SERIE ]]="22SD004C","BODEGA",IF(Tabla2[[#This Row],[SERIE ]]="21DS000T","CASA MATRIZ","SUCURSAL"))</f>
        <v>SUCURSAL</v>
      </c>
    </row>
    <row r="2266" spans="1:20" ht="15.75" hidden="1" thickBot="1" x14ac:dyDescent="0.3">
      <c r="A2266" s="33" t="s">
        <v>8268</v>
      </c>
      <c r="B2266" s="38" t="s">
        <v>10041</v>
      </c>
      <c r="C2266" s="2" t="s">
        <v>1</v>
      </c>
      <c r="D2266" s="2" t="s">
        <v>0</v>
      </c>
      <c r="E2266" s="2" t="s">
        <v>9791</v>
      </c>
      <c r="F2266" s="2" t="s">
        <v>9792</v>
      </c>
      <c r="G2266" s="32">
        <v>2439</v>
      </c>
      <c r="H2266" s="36">
        <v>2439</v>
      </c>
      <c r="I2266" s="37" t="s">
        <v>47</v>
      </c>
      <c r="J2266" s="31" t="s">
        <v>2808</v>
      </c>
      <c r="K2266" s="2">
        <v>0</v>
      </c>
      <c r="L2266" s="2">
        <v>0</v>
      </c>
      <c r="M2266" s="31">
        <v>28.5</v>
      </c>
      <c r="N2266" s="2">
        <v>3.7050000000000001</v>
      </c>
      <c r="O2266" s="2">
        <v>0</v>
      </c>
      <c r="P2266" s="2">
        <v>0</v>
      </c>
      <c r="Q2266" s="31">
        <v>32.204999999999998</v>
      </c>
      <c r="S2266" s="2" t="s">
        <v>1</v>
      </c>
      <c r="T2266" t="str">
        <f>IF(Tabla2[[#This Row],[SERIE ]]="22SD004C","BODEGA",IF(Tabla2[[#This Row],[SERIE ]]="21DS000T","CASA MATRIZ","SUCURSAL"))</f>
        <v>SUCURSAL</v>
      </c>
    </row>
    <row r="2267" spans="1:20" ht="15.75" hidden="1" thickBot="1" x14ac:dyDescent="0.3">
      <c r="A2267" s="33" t="s">
        <v>8268</v>
      </c>
      <c r="B2267" s="38" t="s">
        <v>10041</v>
      </c>
      <c r="C2267" s="2" t="s">
        <v>1</v>
      </c>
      <c r="D2267" s="2" t="s">
        <v>0</v>
      </c>
      <c r="E2267" s="2" t="s">
        <v>9791</v>
      </c>
      <c r="F2267" s="2" t="s">
        <v>9792</v>
      </c>
      <c r="G2267" s="32">
        <v>2438</v>
      </c>
      <c r="H2267" s="36">
        <v>2438</v>
      </c>
      <c r="I2267" s="37" t="s">
        <v>44</v>
      </c>
      <c r="J2267" s="31" t="s">
        <v>4508</v>
      </c>
      <c r="K2267" s="2">
        <v>0</v>
      </c>
      <c r="L2267" s="2">
        <v>0</v>
      </c>
      <c r="M2267" s="31">
        <v>40</v>
      </c>
      <c r="N2267" s="2">
        <v>5.2</v>
      </c>
      <c r="O2267" s="2">
        <v>0</v>
      </c>
      <c r="P2267" s="2">
        <v>0</v>
      </c>
      <c r="Q2267" s="31">
        <v>45.2</v>
      </c>
      <c r="S2267" s="2" t="s">
        <v>1</v>
      </c>
      <c r="T2267" t="str">
        <f>IF(Tabla2[[#This Row],[SERIE ]]="22SD004C","BODEGA",IF(Tabla2[[#This Row],[SERIE ]]="21DS000T","CASA MATRIZ","SUCURSAL"))</f>
        <v>SUCURSAL</v>
      </c>
    </row>
    <row r="2268" spans="1:20" ht="15.75" hidden="1" thickBot="1" x14ac:dyDescent="0.3">
      <c r="A2268" s="33" t="s">
        <v>8268</v>
      </c>
      <c r="B2268" s="38" t="s">
        <v>10041</v>
      </c>
      <c r="C2268" s="2" t="s">
        <v>1</v>
      </c>
      <c r="D2268" s="2" t="s">
        <v>0</v>
      </c>
      <c r="E2268" s="2" t="s">
        <v>9791</v>
      </c>
      <c r="F2268" s="2" t="s">
        <v>9792</v>
      </c>
      <c r="G2268" s="32">
        <v>2437</v>
      </c>
      <c r="H2268" s="36">
        <v>2437</v>
      </c>
      <c r="I2268" s="37" t="s">
        <v>10101</v>
      </c>
      <c r="J2268" s="31" t="s">
        <v>10102</v>
      </c>
      <c r="K2268" s="2">
        <v>0</v>
      </c>
      <c r="L2268" s="2">
        <v>0</v>
      </c>
      <c r="M2268" s="31">
        <v>52</v>
      </c>
      <c r="N2268" s="2">
        <v>6.76</v>
      </c>
      <c r="O2268" s="2">
        <v>0</v>
      </c>
      <c r="P2268" s="2">
        <v>0</v>
      </c>
      <c r="Q2268" s="31">
        <v>58.76</v>
      </c>
      <c r="S2268" s="2" t="s">
        <v>1</v>
      </c>
      <c r="T2268" t="str">
        <f>IF(Tabla2[[#This Row],[SERIE ]]="22SD004C","BODEGA",IF(Tabla2[[#This Row],[SERIE ]]="21DS000T","CASA MATRIZ","SUCURSAL"))</f>
        <v>SUCURSAL</v>
      </c>
    </row>
    <row r="2269" spans="1:20" ht="15.75" hidden="1" thickBot="1" x14ac:dyDescent="0.3">
      <c r="A2269" s="33" t="s">
        <v>8268</v>
      </c>
      <c r="B2269" s="38" t="s">
        <v>10041</v>
      </c>
      <c r="C2269" s="2" t="s">
        <v>1</v>
      </c>
      <c r="D2269" s="2" t="s">
        <v>0</v>
      </c>
      <c r="E2269" s="2" t="s">
        <v>9791</v>
      </c>
      <c r="F2269" s="2" t="s">
        <v>9792</v>
      </c>
      <c r="G2269" s="32">
        <v>2436</v>
      </c>
      <c r="H2269" s="36">
        <v>2436</v>
      </c>
      <c r="I2269" s="37" t="s">
        <v>7473</v>
      </c>
      <c r="J2269" s="31" t="s">
        <v>7472</v>
      </c>
      <c r="K2269" s="2">
        <v>0</v>
      </c>
      <c r="L2269" s="2">
        <v>0</v>
      </c>
      <c r="M2269" s="31">
        <v>0</v>
      </c>
      <c r="N2269" s="2">
        <v>0</v>
      </c>
      <c r="O2269" s="2">
        <v>0</v>
      </c>
      <c r="P2269" s="2">
        <v>0</v>
      </c>
      <c r="Q2269" s="31">
        <v>0</v>
      </c>
      <c r="S2269" s="2" t="s">
        <v>1</v>
      </c>
      <c r="T2269" t="str">
        <f>IF(Tabla2[[#This Row],[SERIE ]]="22SD004C","BODEGA",IF(Tabla2[[#This Row],[SERIE ]]="21DS000T","CASA MATRIZ","SUCURSAL"))</f>
        <v>SUCURSAL</v>
      </c>
    </row>
    <row r="2270" spans="1:20" ht="15.75" hidden="1" thickBot="1" x14ac:dyDescent="0.3">
      <c r="A2270" s="33" t="s">
        <v>8268</v>
      </c>
      <c r="B2270" s="38" t="s">
        <v>10041</v>
      </c>
      <c r="C2270" s="2" t="s">
        <v>1</v>
      </c>
      <c r="D2270" s="2" t="s">
        <v>0</v>
      </c>
      <c r="E2270" s="2" t="s">
        <v>9791</v>
      </c>
      <c r="F2270" s="2" t="s">
        <v>9792</v>
      </c>
      <c r="G2270" s="32">
        <v>2435</v>
      </c>
      <c r="H2270" s="36">
        <v>2435</v>
      </c>
      <c r="I2270" s="37" t="s">
        <v>2664</v>
      </c>
      <c r="J2270" s="31" t="s">
        <v>2665</v>
      </c>
      <c r="K2270" s="2">
        <v>0</v>
      </c>
      <c r="L2270" s="2">
        <v>0</v>
      </c>
      <c r="M2270" s="31">
        <v>22.12</v>
      </c>
      <c r="N2270" s="2">
        <v>2.8756000000000004</v>
      </c>
      <c r="O2270" s="2">
        <v>0</v>
      </c>
      <c r="P2270" s="2">
        <v>0</v>
      </c>
      <c r="Q2270" s="31">
        <v>24.995600000000003</v>
      </c>
      <c r="S2270" s="2" t="s">
        <v>1</v>
      </c>
      <c r="T2270" t="str">
        <f>IF(Tabla2[[#This Row],[SERIE ]]="22SD004C","BODEGA",IF(Tabla2[[#This Row],[SERIE ]]="21DS000T","CASA MATRIZ","SUCURSAL"))</f>
        <v>SUCURSAL</v>
      </c>
    </row>
    <row r="2271" spans="1:20" ht="15.75" hidden="1" thickBot="1" x14ac:dyDescent="0.3">
      <c r="A2271" s="33" t="s">
        <v>8268</v>
      </c>
      <c r="B2271" s="38" t="s">
        <v>10041</v>
      </c>
      <c r="C2271" s="2" t="s">
        <v>1</v>
      </c>
      <c r="D2271" s="2" t="s">
        <v>0</v>
      </c>
      <c r="E2271" s="2" t="s">
        <v>9791</v>
      </c>
      <c r="F2271" s="2" t="s">
        <v>9792</v>
      </c>
      <c r="G2271" s="32">
        <v>2434</v>
      </c>
      <c r="H2271" s="36">
        <v>2434</v>
      </c>
      <c r="I2271" s="37" t="s">
        <v>7473</v>
      </c>
      <c r="J2271" s="31" t="s">
        <v>7472</v>
      </c>
      <c r="K2271" s="2">
        <v>0</v>
      </c>
      <c r="L2271" s="2">
        <v>0</v>
      </c>
      <c r="M2271" s="31">
        <v>0</v>
      </c>
      <c r="N2271" s="2">
        <v>0</v>
      </c>
      <c r="O2271" s="2">
        <v>0</v>
      </c>
      <c r="P2271" s="2">
        <v>0</v>
      </c>
      <c r="Q2271" s="31">
        <v>0</v>
      </c>
      <c r="S2271" s="2" t="s">
        <v>1</v>
      </c>
      <c r="T2271" t="str">
        <f>IF(Tabla2[[#This Row],[SERIE ]]="22SD004C","BODEGA",IF(Tabla2[[#This Row],[SERIE ]]="21DS000T","CASA MATRIZ","SUCURSAL"))</f>
        <v>SUCURSAL</v>
      </c>
    </row>
    <row r="2272" spans="1:20" ht="15.75" hidden="1" thickBot="1" x14ac:dyDescent="0.3">
      <c r="A2272" s="33" t="s">
        <v>8268</v>
      </c>
      <c r="B2272" s="38" t="s">
        <v>10041</v>
      </c>
      <c r="C2272" s="2" t="s">
        <v>1</v>
      </c>
      <c r="D2272" s="2" t="s">
        <v>0</v>
      </c>
      <c r="E2272" s="2" t="s">
        <v>9791</v>
      </c>
      <c r="F2272" s="2" t="s">
        <v>9792</v>
      </c>
      <c r="G2272" s="32">
        <v>2433</v>
      </c>
      <c r="H2272" s="36">
        <v>2433</v>
      </c>
      <c r="I2272" s="37" t="s">
        <v>7473</v>
      </c>
      <c r="J2272" s="31" t="s">
        <v>7472</v>
      </c>
      <c r="K2272" s="2">
        <v>0</v>
      </c>
      <c r="L2272" s="2">
        <v>0</v>
      </c>
      <c r="M2272" s="31">
        <v>0</v>
      </c>
      <c r="N2272" s="2">
        <v>0</v>
      </c>
      <c r="O2272" s="2">
        <v>0</v>
      </c>
      <c r="P2272" s="2">
        <v>0</v>
      </c>
      <c r="Q2272" s="31">
        <v>0</v>
      </c>
      <c r="S2272" s="2" t="s">
        <v>1</v>
      </c>
      <c r="T2272" t="str">
        <f>IF(Tabla2[[#This Row],[SERIE ]]="22SD004C","BODEGA",IF(Tabla2[[#This Row],[SERIE ]]="21DS000T","CASA MATRIZ","SUCURSAL"))</f>
        <v>SUCURSAL</v>
      </c>
    </row>
    <row r="2273" spans="1:20" ht="15.75" hidden="1" thickBot="1" x14ac:dyDescent="0.3">
      <c r="A2273" s="33" t="s">
        <v>8268</v>
      </c>
      <c r="B2273" s="38" t="s">
        <v>10041</v>
      </c>
      <c r="C2273" s="2" t="s">
        <v>1</v>
      </c>
      <c r="D2273" s="2" t="s">
        <v>0</v>
      </c>
      <c r="E2273" s="2" t="s">
        <v>9791</v>
      </c>
      <c r="F2273" s="2" t="s">
        <v>9792</v>
      </c>
      <c r="G2273" s="32">
        <v>2432</v>
      </c>
      <c r="H2273" s="36">
        <v>2432</v>
      </c>
      <c r="I2273" s="37" t="s">
        <v>10099</v>
      </c>
      <c r="J2273" s="31" t="s">
        <v>10100</v>
      </c>
      <c r="K2273" s="2">
        <v>0</v>
      </c>
      <c r="L2273" s="2">
        <v>0</v>
      </c>
      <c r="M2273" s="31">
        <v>24.42</v>
      </c>
      <c r="N2273" s="2">
        <v>3.1746000000000003</v>
      </c>
      <c r="O2273" s="2">
        <v>0</v>
      </c>
      <c r="P2273" s="2">
        <v>0</v>
      </c>
      <c r="Q2273" s="31">
        <v>27.594600000000003</v>
      </c>
      <c r="S2273" s="2" t="s">
        <v>1</v>
      </c>
      <c r="T2273" t="str">
        <f>IF(Tabla2[[#This Row],[SERIE ]]="22SD004C","BODEGA",IF(Tabla2[[#This Row],[SERIE ]]="21DS000T","CASA MATRIZ","SUCURSAL"))</f>
        <v>SUCURSAL</v>
      </c>
    </row>
    <row r="2274" spans="1:20" ht="15.75" hidden="1" thickBot="1" x14ac:dyDescent="0.3">
      <c r="A2274" s="33" t="s">
        <v>8268</v>
      </c>
      <c r="B2274" s="38" t="s">
        <v>10041</v>
      </c>
      <c r="C2274" s="2" t="s">
        <v>1</v>
      </c>
      <c r="D2274" s="2" t="s">
        <v>0</v>
      </c>
      <c r="E2274" s="2" t="s">
        <v>9791</v>
      </c>
      <c r="F2274" s="2" t="s">
        <v>9792</v>
      </c>
      <c r="G2274" s="32">
        <v>2431</v>
      </c>
      <c r="H2274" s="36">
        <v>2431</v>
      </c>
      <c r="I2274" s="37" t="s">
        <v>46</v>
      </c>
      <c r="J2274" s="31" t="s">
        <v>6010</v>
      </c>
      <c r="K2274" s="2">
        <v>0</v>
      </c>
      <c r="L2274" s="2">
        <v>0</v>
      </c>
      <c r="M2274" s="31">
        <v>388</v>
      </c>
      <c r="N2274" s="2">
        <v>50.440000000000005</v>
      </c>
      <c r="O2274" s="2">
        <v>0</v>
      </c>
      <c r="P2274" s="2">
        <v>0</v>
      </c>
      <c r="Q2274" s="31">
        <v>438.44</v>
      </c>
      <c r="S2274" s="2" t="s">
        <v>1</v>
      </c>
      <c r="T2274" t="str">
        <f>IF(Tabla2[[#This Row],[SERIE ]]="22SD004C","BODEGA",IF(Tabla2[[#This Row],[SERIE ]]="21DS000T","CASA MATRIZ","SUCURSAL"))</f>
        <v>SUCURSAL</v>
      </c>
    </row>
    <row r="2275" spans="1:20" ht="15.75" hidden="1" thickBot="1" x14ac:dyDescent="0.3">
      <c r="A2275" s="33" t="s">
        <v>8268</v>
      </c>
      <c r="B2275" s="38" t="s">
        <v>10041</v>
      </c>
      <c r="C2275" s="2" t="s">
        <v>1</v>
      </c>
      <c r="D2275" s="2" t="s">
        <v>0</v>
      </c>
      <c r="E2275" s="2" t="s">
        <v>9791</v>
      </c>
      <c r="F2275" s="2" t="s">
        <v>9792</v>
      </c>
      <c r="G2275" s="32">
        <v>2430</v>
      </c>
      <c r="H2275" s="36">
        <v>2430</v>
      </c>
      <c r="I2275" s="37" t="s">
        <v>46</v>
      </c>
      <c r="J2275" s="31" t="s">
        <v>6010</v>
      </c>
      <c r="K2275" s="2">
        <v>0</v>
      </c>
      <c r="L2275" s="2">
        <v>0</v>
      </c>
      <c r="M2275" s="31">
        <v>35.4</v>
      </c>
      <c r="N2275" s="2">
        <v>4.6020000000000003</v>
      </c>
      <c r="O2275" s="2">
        <v>0</v>
      </c>
      <c r="P2275" s="2">
        <v>0</v>
      </c>
      <c r="Q2275" s="31">
        <v>40.001999999999995</v>
      </c>
      <c r="S2275" s="2" t="s">
        <v>1</v>
      </c>
      <c r="T2275" t="str">
        <f>IF(Tabla2[[#This Row],[SERIE ]]="22SD004C","BODEGA",IF(Tabla2[[#This Row],[SERIE ]]="21DS000T","CASA MATRIZ","SUCURSAL"))</f>
        <v>SUCURSAL</v>
      </c>
    </row>
    <row r="2276" spans="1:20" ht="15.75" hidden="1" thickBot="1" x14ac:dyDescent="0.3">
      <c r="A2276" s="33" t="s">
        <v>8268</v>
      </c>
      <c r="B2276" s="38" t="s">
        <v>10041</v>
      </c>
      <c r="C2276" s="2" t="s">
        <v>1</v>
      </c>
      <c r="D2276" s="2" t="s">
        <v>0</v>
      </c>
      <c r="E2276" s="2" t="s">
        <v>9791</v>
      </c>
      <c r="F2276" s="2" t="s">
        <v>9792</v>
      </c>
      <c r="G2276" s="32">
        <v>2429</v>
      </c>
      <c r="H2276" s="36">
        <v>2429</v>
      </c>
      <c r="I2276" s="37" t="s">
        <v>9822</v>
      </c>
      <c r="J2276" s="31" t="s">
        <v>9823</v>
      </c>
      <c r="K2276" s="2">
        <v>0</v>
      </c>
      <c r="L2276" s="2">
        <v>0</v>
      </c>
      <c r="M2276" s="31">
        <v>44.34</v>
      </c>
      <c r="N2276" s="2">
        <v>5.7642000000000007</v>
      </c>
      <c r="O2276" s="2">
        <v>0</v>
      </c>
      <c r="P2276" s="2">
        <v>0</v>
      </c>
      <c r="Q2276" s="31">
        <v>50.104200000000006</v>
      </c>
      <c r="S2276" s="2" t="s">
        <v>1</v>
      </c>
      <c r="T2276" t="str">
        <f>IF(Tabla2[[#This Row],[SERIE ]]="22SD004C","BODEGA",IF(Tabla2[[#This Row],[SERIE ]]="21DS000T","CASA MATRIZ","SUCURSAL"))</f>
        <v>SUCURSAL</v>
      </c>
    </row>
    <row r="2277" spans="1:20" ht="15.75" hidden="1" thickBot="1" x14ac:dyDescent="0.3">
      <c r="A2277" s="33" t="s">
        <v>8268</v>
      </c>
      <c r="B2277" s="38" t="s">
        <v>10041</v>
      </c>
      <c r="C2277" s="2" t="s">
        <v>1</v>
      </c>
      <c r="D2277" s="2" t="s">
        <v>0</v>
      </c>
      <c r="E2277" s="2" t="s">
        <v>9791</v>
      </c>
      <c r="F2277" s="2" t="s">
        <v>9792</v>
      </c>
      <c r="G2277" s="32">
        <v>2428</v>
      </c>
      <c r="H2277" s="36">
        <v>2428</v>
      </c>
      <c r="I2277" s="37" t="s">
        <v>9868</v>
      </c>
      <c r="J2277" s="31" t="s">
        <v>9826</v>
      </c>
      <c r="K2277" s="2">
        <v>0</v>
      </c>
      <c r="L2277" s="2">
        <v>0</v>
      </c>
      <c r="M2277" s="31">
        <v>50.44</v>
      </c>
      <c r="N2277" s="2">
        <v>6.5571999999999999</v>
      </c>
      <c r="O2277" s="2">
        <v>0</v>
      </c>
      <c r="P2277" s="2">
        <v>0</v>
      </c>
      <c r="Q2277" s="31">
        <v>56.997199999999999</v>
      </c>
      <c r="S2277" s="2" t="s">
        <v>1</v>
      </c>
      <c r="T2277" t="str">
        <f>IF(Tabla2[[#This Row],[SERIE ]]="22SD004C","BODEGA",IF(Tabla2[[#This Row],[SERIE ]]="21DS000T","CASA MATRIZ","SUCURSAL"))</f>
        <v>SUCURSAL</v>
      </c>
    </row>
    <row r="2278" spans="1:20" ht="15.75" hidden="1" thickBot="1" x14ac:dyDescent="0.3">
      <c r="A2278" s="33" t="s">
        <v>8268</v>
      </c>
      <c r="B2278" s="38" t="s">
        <v>10040</v>
      </c>
      <c r="C2278" s="2" t="s">
        <v>1</v>
      </c>
      <c r="D2278" s="2" t="s">
        <v>0</v>
      </c>
      <c r="E2278" s="2" t="s">
        <v>9791</v>
      </c>
      <c r="F2278" s="2" t="s">
        <v>9792</v>
      </c>
      <c r="G2278" s="32">
        <v>2427</v>
      </c>
      <c r="H2278" s="36">
        <v>2427</v>
      </c>
      <c r="I2278" s="37" t="s">
        <v>40</v>
      </c>
      <c r="J2278" s="31" t="s">
        <v>2515</v>
      </c>
      <c r="K2278" s="2">
        <v>0</v>
      </c>
      <c r="L2278" s="2">
        <v>0</v>
      </c>
      <c r="M2278" s="31">
        <v>10</v>
      </c>
      <c r="N2278" s="2">
        <v>1.3</v>
      </c>
      <c r="O2278" s="2">
        <v>0</v>
      </c>
      <c r="P2278" s="2">
        <v>0</v>
      </c>
      <c r="Q2278" s="31">
        <v>11.3</v>
      </c>
      <c r="S2278" s="2" t="s">
        <v>1</v>
      </c>
      <c r="T2278" t="str">
        <f>IF(Tabla2[[#This Row],[SERIE ]]="22SD004C","BODEGA",IF(Tabla2[[#This Row],[SERIE ]]="21DS000T","CASA MATRIZ","SUCURSAL"))</f>
        <v>SUCURSAL</v>
      </c>
    </row>
    <row r="2279" spans="1:20" ht="15.75" hidden="1" thickBot="1" x14ac:dyDescent="0.3">
      <c r="A2279" s="33" t="s">
        <v>8268</v>
      </c>
      <c r="B2279" s="38" t="s">
        <v>10040</v>
      </c>
      <c r="C2279" s="2" t="s">
        <v>1</v>
      </c>
      <c r="D2279" s="2" t="s">
        <v>0</v>
      </c>
      <c r="E2279" s="2" t="s">
        <v>9791</v>
      </c>
      <c r="F2279" s="2" t="s">
        <v>9792</v>
      </c>
      <c r="G2279" s="32">
        <v>2426</v>
      </c>
      <c r="H2279" s="36">
        <v>2426</v>
      </c>
      <c r="I2279" s="37" t="s">
        <v>10070</v>
      </c>
      <c r="J2279" s="31" t="s">
        <v>10071</v>
      </c>
      <c r="K2279" s="2">
        <v>0</v>
      </c>
      <c r="L2279" s="2">
        <v>0</v>
      </c>
      <c r="M2279" s="31">
        <v>18.36</v>
      </c>
      <c r="N2279" s="2">
        <v>2.3868</v>
      </c>
      <c r="O2279" s="2">
        <v>0</v>
      </c>
      <c r="P2279" s="2">
        <v>0</v>
      </c>
      <c r="Q2279" s="31">
        <v>20.7468</v>
      </c>
      <c r="S2279" s="2" t="s">
        <v>1</v>
      </c>
      <c r="T2279" t="str">
        <f>IF(Tabla2[[#This Row],[SERIE ]]="22SD004C","BODEGA",IF(Tabla2[[#This Row],[SERIE ]]="21DS000T","CASA MATRIZ","SUCURSAL"))</f>
        <v>SUCURSAL</v>
      </c>
    </row>
    <row r="2280" spans="1:20" ht="15.75" hidden="1" thickBot="1" x14ac:dyDescent="0.3">
      <c r="A2280" s="33" t="s">
        <v>8268</v>
      </c>
      <c r="B2280" s="38" t="s">
        <v>10040</v>
      </c>
      <c r="C2280" s="2" t="s">
        <v>1</v>
      </c>
      <c r="D2280" s="2" t="s">
        <v>0</v>
      </c>
      <c r="E2280" s="2" t="s">
        <v>9791</v>
      </c>
      <c r="F2280" s="2" t="s">
        <v>9792</v>
      </c>
      <c r="G2280" s="32">
        <v>2425</v>
      </c>
      <c r="H2280" s="36">
        <v>2425</v>
      </c>
      <c r="I2280" s="37" t="s">
        <v>3535</v>
      </c>
      <c r="J2280" s="31" t="s">
        <v>3536</v>
      </c>
      <c r="K2280" s="2">
        <v>0</v>
      </c>
      <c r="L2280" s="2">
        <v>0</v>
      </c>
      <c r="M2280" s="31">
        <v>40</v>
      </c>
      <c r="N2280" s="2">
        <v>5.2</v>
      </c>
      <c r="O2280" s="2">
        <v>0</v>
      </c>
      <c r="P2280" s="2">
        <v>0</v>
      </c>
      <c r="Q2280" s="31">
        <v>45.2</v>
      </c>
      <c r="S2280" s="2" t="s">
        <v>1</v>
      </c>
      <c r="T2280" t="str">
        <f>IF(Tabla2[[#This Row],[SERIE ]]="22SD004C","BODEGA",IF(Tabla2[[#This Row],[SERIE ]]="21DS000T","CASA MATRIZ","SUCURSAL"))</f>
        <v>SUCURSAL</v>
      </c>
    </row>
    <row r="2281" spans="1:20" ht="15.75" hidden="1" thickBot="1" x14ac:dyDescent="0.3">
      <c r="A2281" s="33" t="s">
        <v>8268</v>
      </c>
      <c r="B2281" s="38" t="s">
        <v>10040</v>
      </c>
      <c r="C2281" s="2" t="s">
        <v>1</v>
      </c>
      <c r="D2281" s="2" t="s">
        <v>0</v>
      </c>
      <c r="E2281" s="2" t="s">
        <v>9791</v>
      </c>
      <c r="F2281" s="2" t="s">
        <v>9792</v>
      </c>
      <c r="G2281" s="32">
        <v>2424</v>
      </c>
      <c r="H2281" s="36">
        <v>2424</v>
      </c>
      <c r="I2281" s="37" t="s">
        <v>1638</v>
      </c>
      <c r="J2281" s="31" t="s">
        <v>1639</v>
      </c>
      <c r="K2281" s="2">
        <v>0</v>
      </c>
      <c r="L2281" s="2">
        <v>0</v>
      </c>
      <c r="M2281" s="31">
        <v>120</v>
      </c>
      <c r="N2281" s="2">
        <v>15.600000000000001</v>
      </c>
      <c r="O2281" s="2">
        <v>0</v>
      </c>
      <c r="P2281" s="2">
        <v>0</v>
      </c>
      <c r="Q2281" s="31">
        <v>135.6</v>
      </c>
      <c r="S2281" s="2" t="s">
        <v>1</v>
      </c>
      <c r="T2281" t="str">
        <f>IF(Tabla2[[#This Row],[SERIE ]]="22SD004C","BODEGA",IF(Tabla2[[#This Row],[SERIE ]]="21DS000T","CASA MATRIZ","SUCURSAL"))</f>
        <v>SUCURSAL</v>
      </c>
    </row>
    <row r="2282" spans="1:20" ht="15.75" hidden="1" thickBot="1" x14ac:dyDescent="0.3">
      <c r="A2282" s="33" t="s">
        <v>8268</v>
      </c>
      <c r="B2282" s="38" t="s">
        <v>10040</v>
      </c>
      <c r="C2282" s="2" t="s">
        <v>1</v>
      </c>
      <c r="D2282" s="2" t="s">
        <v>0</v>
      </c>
      <c r="E2282" s="2" t="s">
        <v>9791</v>
      </c>
      <c r="F2282" s="2" t="s">
        <v>9792</v>
      </c>
      <c r="G2282" s="32">
        <v>2423</v>
      </c>
      <c r="H2282" s="36">
        <v>2423</v>
      </c>
      <c r="I2282" s="37" t="s">
        <v>8985</v>
      </c>
      <c r="J2282" s="31" t="s">
        <v>8986</v>
      </c>
      <c r="K2282" s="2">
        <v>0</v>
      </c>
      <c r="L2282" s="2">
        <v>0</v>
      </c>
      <c r="M2282" s="31">
        <v>17.7</v>
      </c>
      <c r="N2282" s="2">
        <v>2.3010000000000002</v>
      </c>
      <c r="O2282" s="2">
        <v>0</v>
      </c>
      <c r="P2282" s="2">
        <v>0</v>
      </c>
      <c r="Q2282" s="31">
        <v>20.000999999999998</v>
      </c>
      <c r="S2282" s="2" t="s">
        <v>1</v>
      </c>
      <c r="T2282" t="str">
        <f>IF(Tabla2[[#This Row],[SERIE ]]="22SD004C","BODEGA",IF(Tabla2[[#This Row],[SERIE ]]="21DS000T","CASA MATRIZ","SUCURSAL"))</f>
        <v>SUCURSAL</v>
      </c>
    </row>
    <row r="2283" spans="1:20" ht="15.75" hidden="1" thickBot="1" x14ac:dyDescent="0.3">
      <c r="A2283" s="33" t="s">
        <v>8268</v>
      </c>
      <c r="B2283" s="38" t="s">
        <v>10040</v>
      </c>
      <c r="C2283" s="2" t="s">
        <v>1</v>
      </c>
      <c r="D2283" s="2" t="s">
        <v>0</v>
      </c>
      <c r="E2283" s="2" t="s">
        <v>9791</v>
      </c>
      <c r="F2283" s="2" t="s">
        <v>9792</v>
      </c>
      <c r="G2283" s="32">
        <v>2422</v>
      </c>
      <c r="H2283" s="36">
        <v>2422</v>
      </c>
      <c r="I2283" s="37" t="s">
        <v>7473</v>
      </c>
      <c r="J2283" s="31" t="s">
        <v>7472</v>
      </c>
      <c r="K2283" s="2">
        <v>0</v>
      </c>
      <c r="L2283" s="2">
        <v>0</v>
      </c>
      <c r="M2283" s="31">
        <v>0</v>
      </c>
      <c r="N2283" s="2">
        <v>0</v>
      </c>
      <c r="O2283" s="2">
        <v>0</v>
      </c>
      <c r="P2283" s="2">
        <v>0</v>
      </c>
      <c r="Q2283" s="31">
        <v>0</v>
      </c>
      <c r="S2283" s="2" t="s">
        <v>1</v>
      </c>
      <c r="T2283" t="str">
        <f>IF(Tabla2[[#This Row],[SERIE ]]="22SD004C","BODEGA",IF(Tabla2[[#This Row],[SERIE ]]="21DS000T","CASA MATRIZ","SUCURSAL"))</f>
        <v>SUCURSAL</v>
      </c>
    </row>
    <row r="2284" spans="1:20" ht="15.75" hidden="1" thickBot="1" x14ac:dyDescent="0.3">
      <c r="A2284" s="33" t="s">
        <v>8268</v>
      </c>
      <c r="B2284" s="38" t="s">
        <v>10040</v>
      </c>
      <c r="C2284" s="2" t="s">
        <v>1</v>
      </c>
      <c r="D2284" s="2" t="s">
        <v>0</v>
      </c>
      <c r="E2284" s="2" t="s">
        <v>9791</v>
      </c>
      <c r="F2284" s="2" t="s">
        <v>9792</v>
      </c>
      <c r="G2284" s="32">
        <v>2421</v>
      </c>
      <c r="H2284" s="36">
        <v>2421</v>
      </c>
      <c r="I2284" s="37" t="s">
        <v>7297</v>
      </c>
      <c r="J2284" s="31" t="s">
        <v>7298</v>
      </c>
      <c r="K2284" s="2">
        <v>0</v>
      </c>
      <c r="L2284" s="2">
        <v>0</v>
      </c>
      <c r="M2284" s="31">
        <v>60</v>
      </c>
      <c r="N2284" s="2">
        <v>7.8000000000000007</v>
      </c>
      <c r="O2284" s="2">
        <v>0</v>
      </c>
      <c r="P2284" s="2">
        <v>0</v>
      </c>
      <c r="Q2284" s="31">
        <v>67.8</v>
      </c>
      <c r="S2284" s="2" t="s">
        <v>1</v>
      </c>
      <c r="T2284" t="str">
        <f>IF(Tabla2[[#This Row],[SERIE ]]="22SD004C","BODEGA",IF(Tabla2[[#This Row],[SERIE ]]="21DS000T","CASA MATRIZ","SUCURSAL"))</f>
        <v>SUCURSAL</v>
      </c>
    </row>
    <row r="2285" spans="1:20" ht="15.75" hidden="1" thickBot="1" x14ac:dyDescent="0.3">
      <c r="A2285" s="33" t="s">
        <v>8268</v>
      </c>
      <c r="B2285" s="38" t="s">
        <v>10040</v>
      </c>
      <c r="C2285" s="2" t="s">
        <v>1</v>
      </c>
      <c r="D2285" s="2" t="s">
        <v>0</v>
      </c>
      <c r="E2285" s="2" t="s">
        <v>9791</v>
      </c>
      <c r="F2285" s="2" t="s">
        <v>9792</v>
      </c>
      <c r="G2285" s="32">
        <v>2420</v>
      </c>
      <c r="H2285" s="36">
        <v>2420</v>
      </c>
      <c r="I2285" s="37" t="s">
        <v>9809</v>
      </c>
      <c r="J2285" s="31" t="s">
        <v>9810</v>
      </c>
      <c r="K2285" s="2">
        <v>0</v>
      </c>
      <c r="L2285" s="2">
        <v>0</v>
      </c>
      <c r="M2285" s="31">
        <v>65.75</v>
      </c>
      <c r="N2285" s="2">
        <v>8.5474999999999994</v>
      </c>
      <c r="O2285" s="2">
        <v>0</v>
      </c>
      <c r="P2285" s="2">
        <v>0</v>
      </c>
      <c r="Q2285" s="31">
        <v>74.297499999999999</v>
      </c>
      <c r="S2285" s="2" t="s">
        <v>1</v>
      </c>
      <c r="T2285" t="str">
        <f>IF(Tabla2[[#This Row],[SERIE ]]="22SD004C","BODEGA",IF(Tabla2[[#This Row],[SERIE ]]="21DS000T","CASA MATRIZ","SUCURSAL"))</f>
        <v>SUCURSAL</v>
      </c>
    </row>
    <row r="2286" spans="1:20" ht="15.75" hidden="1" thickBot="1" x14ac:dyDescent="0.3">
      <c r="A2286" s="33" t="s">
        <v>8268</v>
      </c>
      <c r="B2286" s="38" t="s">
        <v>10040</v>
      </c>
      <c r="C2286" s="2" t="s">
        <v>1</v>
      </c>
      <c r="D2286" s="2" t="s">
        <v>0</v>
      </c>
      <c r="E2286" s="2" t="s">
        <v>9791</v>
      </c>
      <c r="F2286" s="2" t="s">
        <v>9792</v>
      </c>
      <c r="G2286" s="32">
        <v>2419</v>
      </c>
      <c r="H2286" s="36">
        <v>2419</v>
      </c>
      <c r="I2286" s="37" t="s">
        <v>3535</v>
      </c>
      <c r="J2286" s="31" t="s">
        <v>3536</v>
      </c>
      <c r="K2286" s="2">
        <v>0</v>
      </c>
      <c r="L2286" s="2">
        <v>0</v>
      </c>
      <c r="M2286" s="31">
        <v>27.3</v>
      </c>
      <c r="N2286" s="2">
        <v>3.5490000000000004</v>
      </c>
      <c r="O2286" s="2">
        <v>0</v>
      </c>
      <c r="P2286" s="2">
        <v>0</v>
      </c>
      <c r="Q2286" s="31">
        <v>30.849</v>
      </c>
      <c r="S2286" s="2" t="s">
        <v>1</v>
      </c>
      <c r="T2286" t="str">
        <f>IF(Tabla2[[#This Row],[SERIE ]]="22SD004C","BODEGA",IF(Tabla2[[#This Row],[SERIE ]]="21DS000T","CASA MATRIZ","SUCURSAL"))</f>
        <v>SUCURSAL</v>
      </c>
    </row>
    <row r="2287" spans="1:20" ht="15.75" hidden="1" thickBot="1" x14ac:dyDescent="0.3">
      <c r="A2287" s="33" t="s">
        <v>8268</v>
      </c>
      <c r="B2287" s="38" t="s">
        <v>10040</v>
      </c>
      <c r="C2287" s="2" t="s">
        <v>1</v>
      </c>
      <c r="D2287" s="2" t="s">
        <v>0</v>
      </c>
      <c r="E2287" s="2" t="s">
        <v>9791</v>
      </c>
      <c r="F2287" s="2" t="s">
        <v>9792</v>
      </c>
      <c r="G2287" s="32">
        <v>2418</v>
      </c>
      <c r="H2287" s="36">
        <v>2418</v>
      </c>
      <c r="I2287" s="37" t="s">
        <v>9820</v>
      </c>
      <c r="J2287" s="31" t="s">
        <v>9821</v>
      </c>
      <c r="K2287" s="2">
        <v>0</v>
      </c>
      <c r="L2287" s="2">
        <v>0</v>
      </c>
      <c r="M2287" s="31">
        <v>8.25</v>
      </c>
      <c r="N2287" s="2">
        <v>1.0725</v>
      </c>
      <c r="O2287" s="2">
        <v>0</v>
      </c>
      <c r="P2287" s="2">
        <v>0</v>
      </c>
      <c r="Q2287" s="31">
        <v>9.3224999999999998</v>
      </c>
      <c r="S2287" s="2" t="s">
        <v>1</v>
      </c>
      <c r="T2287" t="str">
        <f>IF(Tabla2[[#This Row],[SERIE ]]="22SD004C","BODEGA",IF(Tabla2[[#This Row],[SERIE ]]="21DS000T","CASA MATRIZ","SUCURSAL"))</f>
        <v>SUCURSAL</v>
      </c>
    </row>
    <row r="2288" spans="1:20" ht="15.75" hidden="1" thickBot="1" x14ac:dyDescent="0.3">
      <c r="A2288" s="33" t="s">
        <v>8268</v>
      </c>
      <c r="B2288" s="38" t="s">
        <v>10040</v>
      </c>
      <c r="C2288" s="2" t="s">
        <v>1</v>
      </c>
      <c r="D2288" s="2" t="s">
        <v>0</v>
      </c>
      <c r="E2288" s="2" t="s">
        <v>9791</v>
      </c>
      <c r="F2288" s="2" t="s">
        <v>9792</v>
      </c>
      <c r="G2288" s="32">
        <v>2417</v>
      </c>
      <c r="H2288" s="36">
        <v>2417</v>
      </c>
      <c r="I2288" s="37"/>
      <c r="J2288" s="31" t="s">
        <v>9881</v>
      </c>
      <c r="K2288" s="2">
        <v>0</v>
      </c>
      <c r="L2288" s="2">
        <v>0</v>
      </c>
      <c r="M2288" s="31">
        <v>37.57</v>
      </c>
      <c r="N2288" s="2">
        <v>4.8841000000000001</v>
      </c>
      <c r="O2288" s="2">
        <v>0</v>
      </c>
      <c r="P2288" s="2">
        <v>0</v>
      </c>
      <c r="Q2288" s="31">
        <v>42.454099999999997</v>
      </c>
      <c r="R2288" s="2" t="s">
        <v>10098</v>
      </c>
      <c r="S2288" s="2" t="s">
        <v>1</v>
      </c>
      <c r="T2288" t="str">
        <f>IF(Tabla2[[#This Row],[SERIE ]]="22SD004C","BODEGA",IF(Tabla2[[#This Row],[SERIE ]]="21DS000T","CASA MATRIZ","SUCURSAL"))</f>
        <v>SUCURSAL</v>
      </c>
    </row>
    <row r="2289" spans="1:20" ht="15.75" hidden="1" thickBot="1" x14ac:dyDescent="0.3">
      <c r="A2289" s="33" t="s">
        <v>8268</v>
      </c>
      <c r="B2289" s="38" t="s">
        <v>10040</v>
      </c>
      <c r="C2289" s="2" t="s">
        <v>1</v>
      </c>
      <c r="D2289" s="2" t="s">
        <v>0</v>
      </c>
      <c r="E2289" s="2" t="s">
        <v>9791</v>
      </c>
      <c r="F2289" s="2" t="s">
        <v>9792</v>
      </c>
      <c r="G2289" s="32">
        <v>2416</v>
      </c>
      <c r="H2289" s="36">
        <v>2416</v>
      </c>
      <c r="I2289" s="37" t="s">
        <v>9809</v>
      </c>
      <c r="J2289" s="31" t="s">
        <v>9810</v>
      </c>
      <c r="K2289" s="2">
        <v>0</v>
      </c>
      <c r="L2289" s="2">
        <v>0</v>
      </c>
      <c r="M2289" s="31">
        <v>45</v>
      </c>
      <c r="N2289" s="2">
        <v>5.8500000000000005</v>
      </c>
      <c r="O2289" s="2">
        <v>0</v>
      </c>
      <c r="P2289" s="2">
        <v>0</v>
      </c>
      <c r="Q2289" s="31">
        <v>50.85</v>
      </c>
      <c r="S2289" s="2" t="s">
        <v>1</v>
      </c>
      <c r="T2289" t="str">
        <f>IF(Tabla2[[#This Row],[SERIE ]]="22SD004C","BODEGA",IF(Tabla2[[#This Row],[SERIE ]]="21DS000T","CASA MATRIZ","SUCURSAL"))</f>
        <v>SUCURSAL</v>
      </c>
    </row>
    <row r="2290" spans="1:20" ht="15.75" hidden="1" thickBot="1" x14ac:dyDescent="0.3">
      <c r="A2290" s="33" t="s">
        <v>8268</v>
      </c>
      <c r="B2290" s="38" t="s">
        <v>10040</v>
      </c>
      <c r="C2290" s="2" t="s">
        <v>1</v>
      </c>
      <c r="D2290" s="2" t="s">
        <v>0</v>
      </c>
      <c r="E2290" s="2" t="s">
        <v>9791</v>
      </c>
      <c r="F2290" s="2" t="s">
        <v>9792</v>
      </c>
      <c r="G2290" s="32">
        <v>2415</v>
      </c>
      <c r="H2290" s="36">
        <v>2415</v>
      </c>
      <c r="I2290" s="37" t="s">
        <v>46</v>
      </c>
      <c r="J2290" s="31" t="s">
        <v>6010</v>
      </c>
      <c r="K2290" s="2">
        <v>0</v>
      </c>
      <c r="L2290" s="2">
        <v>0</v>
      </c>
      <c r="M2290" s="31">
        <v>35</v>
      </c>
      <c r="N2290" s="2">
        <v>4.55</v>
      </c>
      <c r="O2290" s="2">
        <v>0</v>
      </c>
      <c r="P2290" s="2">
        <v>0</v>
      </c>
      <c r="Q2290" s="31">
        <v>39.549999999999997</v>
      </c>
      <c r="S2290" s="2" t="s">
        <v>1</v>
      </c>
      <c r="T2290" t="str">
        <f>IF(Tabla2[[#This Row],[SERIE ]]="22SD004C","BODEGA",IF(Tabla2[[#This Row],[SERIE ]]="21DS000T","CASA MATRIZ","SUCURSAL"))</f>
        <v>SUCURSAL</v>
      </c>
    </row>
    <row r="2291" spans="1:20" ht="15.75" hidden="1" thickBot="1" x14ac:dyDescent="0.3">
      <c r="A2291" s="33" t="s">
        <v>8268</v>
      </c>
      <c r="B2291" s="38" t="s">
        <v>10040</v>
      </c>
      <c r="C2291" s="2" t="s">
        <v>1</v>
      </c>
      <c r="D2291" s="2" t="s">
        <v>0</v>
      </c>
      <c r="E2291" s="2" t="s">
        <v>9791</v>
      </c>
      <c r="F2291" s="2" t="s">
        <v>9792</v>
      </c>
      <c r="G2291" s="32">
        <v>2414</v>
      </c>
      <c r="H2291" s="36">
        <v>2414</v>
      </c>
      <c r="I2291" s="37" t="s">
        <v>7473</v>
      </c>
      <c r="J2291" s="31" t="s">
        <v>7472</v>
      </c>
      <c r="K2291" s="2">
        <v>0</v>
      </c>
      <c r="L2291" s="2">
        <v>0</v>
      </c>
      <c r="M2291" s="31">
        <v>0</v>
      </c>
      <c r="N2291" s="2">
        <v>0</v>
      </c>
      <c r="O2291" s="2">
        <v>0</v>
      </c>
      <c r="P2291" s="2">
        <v>0</v>
      </c>
      <c r="Q2291" s="31">
        <v>0</v>
      </c>
      <c r="S2291" s="2" t="s">
        <v>1</v>
      </c>
      <c r="T2291" t="str">
        <f>IF(Tabla2[[#This Row],[SERIE ]]="22SD004C","BODEGA",IF(Tabla2[[#This Row],[SERIE ]]="21DS000T","CASA MATRIZ","SUCURSAL"))</f>
        <v>SUCURSAL</v>
      </c>
    </row>
    <row r="2292" spans="1:20" ht="15.75" hidden="1" thickBot="1" x14ac:dyDescent="0.3">
      <c r="A2292" s="33" t="s">
        <v>8268</v>
      </c>
      <c r="B2292" s="38" t="s">
        <v>10040</v>
      </c>
      <c r="C2292" s="2" t="s">
        <v>1</v>
      </c>
      <c r="D2292" s="2" t="s">
        <v>0</v>
      </c>
      <c r="E2292" s="2" t="s">
        <v>9791</v>
      </c>
      <c r="F2292" s="2" t="s">
        <v>9792</v>
      </c>
      <c r="G2292" s="32">
        <v>2413</v>
      </c>
      <c r="H2292" s="36">
        <v>2413</v>
      </c>
      <c r="I2292" s="37" t="s">
        <v>46</v>
      </c>
      <c r="J2292" s="31" t="s">
        <v>6010</v>
      </c>
      <c r="K2292" s="2">
        <v>0</v>
      </c>
      <c r="L2292" s="2">
        <v>0</v>
      </c>
      <c r="M2292" s="31">
        <v>180</v>
      </c>
      <c r="N2292" s="2">
        <v>23.400000000000002</v>
      </c>
      <c r="O2292" s="2">
        <v>0</v>
      </c>
      <c r="P2292" s="2">
        <v>0</v>
      </c>
      <c r="Q2292" s="31">
        <v>203.4</v>
      </c>
      <c r="S2292" s="2" t="s">
        <v>1</v>
      </c>
      <c r="T2292" t="str">
        <f>IF(Tabla2[[#This Row],[SERIE ]]="22SD004C","BODEGA",IF(Tabla2[[#This Row],[SERIE ]]="21DS000T","CASA MATRIZ","SUCURSAL"))</f>
        <v>SUCURSAL</v>
      </c>
    </row>
    <row r="2293" spans="1:20" ht="15.75" hidden="1" thickBot="1" x14ac:dyDescent="0.3">
      <c r="A2293" s="33" t="s">
        <v>8268</v>
      </c>
      <c r="B2293" s="38" t="s">
        <v>10040</v>
      </c>
      <c r="C2293" s="2" t="s">
        <v>1</v>
      </c>
      <c r="D2293" s="2" t="s">
        <v>0</v>
      </c>
      <c r="E2293" s="2" t="s">
        <v>9791</v>
      </c>
      <c r="F2293" s="2" t="s">
        <v>9792</v>
      </c>
      <c r="G2293" s="32">
        <v>2412</v>
      </c>
      <c r="H2293" s="36">
        <v>2412</v>
      </c>
      <c r="I2293" s="37" t="s">
        <v>7473</v>
      </c>
      <c r="J2293" s="31" t="s">
        <v>7472</v>
      </c>
      <c r="K2293" s="2">
        <v>0</v>
      </c>
      <c r="L2293" s="2">
        <v>0</v>
      </c>
      <c r="M2293" s="31">
        <v>0</v>
      </c>
      <c r="N2293" s="2">
        <v>0</v>
      </c>
      <c r="O2293" s="2">
        <v>0</v>
      </c>
      <c r="P2293" s="2">
        <v>0</v>
      </c>
      <c r="Q2293" s="31">
        <v>0</v>
      </c>
      <c r="S2293" s="2" t="s">
        <v>1</v>
      </c>
      <c r="T2293" t="str">
        <f>IF(Tabla2[[#This Row],[SERIE ]]="22SD004C","BODEGA",IF(Tabla2[[#This Row],[SERIE ]]="21DS000T","CASA MATRIZ","SUCURSAL"))</f>
        <v>SUCURSAL</v>
      </c>
    </row>
    <row r="2294" spans="1:20" ht="15.75" hidden="1" thickBot="1" x14ac:dyDescent="0.3">
      <c r="A2294" s="33" t="s">
        <v>8268</v>
      </c>
      <c r="B2294" s="38" t="s">
        <v>10040</v>
      </c>
      <c r="C2294" s="2" t="s">
        <v>1</v>
      </c>
      <c r="D2294" s="2" t="s">
        <v>0</v>
      </c>
      <c r="E2294" s="2" t="s">
        <v>9791</v>
      </c>
      <c r="F2294" s="2" t="s">
        <v>9792</v>
      </c>
      <c r="G2294" s="32">
        <v>2411</v>
      </c>
      <c r="H2294" s="36">
        <v>2411</v>
      </c>
      <c r="I2294" s="37" t="s">
        <v>7473</v>
      </c>
      <c r="J2294" s="31" t="s">
        <v>7472</v>
      </c>
      <c r="K2294" s="2">
        <v>0</v>
      </c>
      <c r="L2294" s="2">
        <v>0</v>
      </c>
      <c r="M2294" s="31">
        <v>0</v>
      </c>
      <c r="N2294" s="2">
        <v>0</v>
      </c>
      <c r="O2294" s="2">
        <v>0</v>
      </c>
      <c r="P2294" s="2">
        <v>0</v>
      </c>
      <c r="Q2294" s="31">
        <v>0</v>
      </c>
      <c r="S2294" s="2" t="s">
        <v>1</v>
      </c>
      <c r="T2294" t="str">
        <f>IF(Tabla2[[#This Row],[SERIE ]]="22SD004C","BODEGA",IF(Tabla2[[#This Row],[SERIE ]]="21DS000T","CASA MATRIZ","SUCURSAL"))</f>
        <v>SUCURSAL</v>
      </c>
    </row>
    <row r="2295" spans="1:20" ht="15.75" hidden="1" thickBot="1" x14ac:dyDescent="0.3">
      <c r="A2295" s="33" t="s">
        <v>8268</v>
      </c>
      <c r="B2295" s="38" t="s">
        <v>10040</v>
      </c>
      <c r="C2295" s="2" t="s">
        <v>1</v>
      </c>
      <c r="D2295" s="2" t="s">
        <v>0</v>
      </c>
      <c r="E2295" s="2" t="s">
        <v>9791</v>
      </c>
      <c r="F2295" s="2" t="s">
        <v>9792</v>
      </c>
      <c r="G2295" s="32">
        <v>2410</v>
      </c>
      <c r="H2295" s="36">
        <v>2410</v>
      </c>
      <c r="I2295" s="37" t="s">
        <v>7473</v>
      </c>
      <c r="J2295" s="31" t="s">
        <v>7472</v>
      </c>
      <c r="K2295" s="2">
        <v>0</v>
      </c>
      <c r="L2295" s="2">
        <v>0</v>
      </c>
      <c r="M2295" s="31">
        <v>0</v>
      </c>
      <c r="N2295" s="2">
        <v>0</v>
      </c>
      <c r="O2295" s="2">
        <v>0</v>
      </c>
      <c r="P2295" s="2">
        <v>0</v>
      </c>
      <c r="Q2295" s="31">
        <v>0</v>
      </c>
      <c r="S2295" s="2" t="s">
        <v>1</v>
      </c>
      <c r="T2295" t="str">
        <f>IF(Tabla2[[#This Row],[SERIE ]]="22SD004C","BODEGA",IF(Tabla2[[#This Row],[SERIE ]]="21DS000T","CASA MATRIZ","SUCURSAL"))</f>
        <v>SUCURSAL</v>
      </c>
    </row>
    <row r="2296" spans="1:20" ht="15.75" hidden="1" thickBot="1" x14ac:dyDescent="0.3">
      <c r="A2296" s="33" t="s">
        <v>8268</v>
      </c>
      <c r="B2296" s="38" t="s">
        <v>10040</v>
      </c>
      <c r="C2296" s="2" t="s">
        <v>1</v>
      </c>
      <c r="D2296" s="2" t="s">
        <v>0</v>
      </c>
      <c r="E2296" s="2" t="s">
        <v>9791</v>
      </c>
      <c r="F2296" s="2" t="s">
        <v>9792</v>
      </c>
      <c r="G2296" s="32">
        <v>2409</v>
      </c>
      <c r="H2296" s="36">
        <v>2409</v>
      </c>
      <c r="I2296" s="37" t="s">
        <v>9896</v>
      </c>
      <c r="J2296" s="31" t="s">
        <v>9897</v>
      </c>
      <c r="K2296" s="2">
        <v>0</v>
      </c>
      <c r="L2296" s="2">
        <v>0</v>
      </c>
      <c r="M2296" s="31">
        <v>39.82</v>
      </c>
      <c r="N2296" s="2">
        <v>5.1766000000000005</v>
      </c>
      <c r="O2296" s="2">
        <v>0</v>
      </c>
      <c r="P2296" s="2">
        <v>0</v>
      </c>
      <c r="Q2296" s="31">
        <v>44.996600000000001</v>
      </c>
      <c r="S2296" s="2" t="s">
        <v>1</v>
      </c>
      <c r="T2296" t="str">
        <f>IF(Tabla2[[#This Row],[SERIE ]]="22SD004C","BODEGA",IF(Tabla2[[#This Row],[SERIE ]]="21DS000T","CASA MATRIZ","SUCURSAL"))</f>
        <v>SUCURSAL</v>
      </c>
    </row>
    <row r="2297" spans="1:20" ht="15.75" hidden="1" thickBot="1" x14ac:dyDescent="0.3">
      <c r="A2297" s="33" t="s">
        <v>8268</v>
      </c>
      <c r="B2297" s="38" t="s">
        <v>10040</v>
      </c>
      <c r="C2297" s="2" t="s">
        <v>1</v>
      </c>
      <c r="D2297" s="2" t="s">
        <v>0</v>
      </c>
      <c r="E2297" s="2" t="s">
        <v>9791</v>
      </c>
      <c r="F2297" s="2" t="s">
        <v>9792</v>
      </c>
      <c r="G2297" s="32">
        <v>2408</v>
      </c>
      <c r="H2297" s="36">
        <v>2408</v>
      </c>
      <c r="I2297" s="37" t="s">
        <v>9891</v>
      </c>
      <c r="J2297" s="31" t="s">
        <v>9892</v>
      </c>
      <c r="K2297" s="2">
        <v>0</v>
      </c>
      <c r="L2297" s="2">
        <v>0</v>
      </c>
      <c r="M2297" s="31">
        <v>11.06</v>
      </c>
      <c r="N2297" s="2">
        <v>1.4378000000000002</v>
      </c>
      <c r="O2297" s="2">
        <v>0</v>
      </c>
      <c r="P2297" s="2">
        <v>0</v>
      </c>
      <c r="Q2297" s="31">
        <v>12.497800000000002</v>
      </c>
      <c r="S2297" s="2" t="s">
        <v>1</v>
      </c>
      <c r="T2297" t="str">
        <f>IF(Tabla2[[#This Row],[SERIE ]]="22SD004C","BODEGA",IF(Tabla2[[#This Row],[SERIE ]]="21DS000T","CASA MATRIZ","SUCURSAL"))</f>
        <v>SUCURSAL</v>
      </c>
    </row>
    <row r="2298" spans="1:20" ht="15.75" hidden="1" thickBot="1" x14ac:dyDescent="0.3">
      <c r="A2298" s="33" t="s">
        <v>8268</v>
      </c>
      <c r="B2298" s="38" t="s">
        <v>10040</v>
      </c>
      <c r="C2298" s="2" t="s">
        <v>1</v>
      </c>
      <c r="D2298" s="2" t="s">
        <v>0</v>
      </c>
      <c r="E2298" s="2" t="s">
        <v>9791</v>
      </c>
      <c r="F2298" s="2" t="s">
        <v>9792</v>
      </c>
      <c r="G2298" s="32">
        <v>2407</v>
      </c>
      <c r="H2298" s="36">
        <v>2407</v>
      </c>
      <c r="I2298" s="37" t="s">
        <v>49</v>
      </c>
      <c r="J2298" s="31" t="s">
        <v>2228</v>
      </c>
      <c r="K2298" s="2">
        <v>0</v>
      </c>
      <c r="L2298" s="2">
        <v>0</v>
      </c>
      <c r="M2298" s="31">
        <v>390</v>
      </c>
      <c r="N2298" s="2">
        <v>50.7</v>
      </c>
      <c r="O2298" s="2">
        <v>0</v>
      </c>
      <c r="P2298" s="2">
        <v>0</v>
      </c>
      <c r="Q2298" s="31">
        <v>440.7</v>
      </c>
      <c r="S2298" s="2" t="s">
        <v>1</v>
      </c>
      <c r="T2298" t="str">
        <f>IF(Tabla2[[#This Row],[SERIE ]]="22SD004C","BODEGA",IF(Tabla2[[#This Row],[SERIE ]]="21DS000T","CASA MATRIZ","SUCURSAL"))</f>
        <v>SUCURSAL</v>
      </c>
    </row>
    <row r="2299" spans="1:20" ht="15.75" hidden="1" thickBot="1" x14ac:dyDescent="0.3">
      <c r="A2299" s="33" t="s">
        <v>8268</v>
      </c>
      <c r="B2299" s="38" t="s">
        <v>10040</v>
      </c>
      <c r="C2299" s="2" t="s">
        <v>1</v>
      </c>
      <c r="D2299" s="2" t="s">
        <v>0</v>
      </c>
      <c r="E2299" s="2" t="s">
        <v>9791</v>
      </c>
      <c r="F2299" s="2" t="s">
        <v>9792</v>
      </c>
      <c r="G2299" s="32">
        <v>2406</v>
      </c>
      <c r="H2299" s="36">
        <v>2406</v>
      </c>
      <c r="I2299" s="37" t="s">
        <v>9837</v>
      </c>
      <c r="J2299" s="31" t="s">
        <v>9838</v>
      </c>
      <c r="K2299" s="2">
        <v>0</v>
      </c>
      <c r="L2299" s="2">
        <v>0</v>
      </c>
      <c r="M2299" s="31">
        <v>50</v>
      </c>
      <c r="N2299" s="2">
        <v>6.5</v>
      </c>
      <c r="O2299" s="2">
        <v>0</v>
      </c>
      <c r="P2299" s="2">
        <v>0</v>
      </c>
      <c r="Q2299" s="31">
        <v>56.5</v>
      </c>
      <c r="S2299" s="2" t="s">
        <v>1</v>
      </c>
      <c r="T2299" t="str">
        <f>IF(Tabla2[[#This Row],[SERIE ]]="22SD004C","BODEGA",IF(Tabla2[[#This Row],[SERIE ]]="21DS000T","CASA MATRIZ","SUCURSAL"))</f>
        <v>SUCURSAL</v>
      </c>
    </row>
    <row r="2300" spans="1:20" ht="15.75" hidden="1" thickBot="1" x14ac:dyDescent="0.3">
      <c r="A2300" s="33" t="s">
        <v>8268</v>
      </c>
      <c r="B2300" s="38" t="s">
        <v>10040</v>
      </c>
      <c r="C2300" s="2" t="s">
        <v>1</v>
      </c>
      <c r="D2300" s="2" t="s">
        <v>0</v>
      </c>
      <c r="E2300" s="2" t="s">
        <v>9791</v>
      </c>
      <c r="F2300" s="2" t="s">
        <v>9792</v>
      </c>
      <c r="G2300" s="32">
        <v>2405</v>
      </c>
      <c r="H2300" s="36">
        <v>2405</v>
      </c>
      <c r="I2300" s="37"/>
      <c r="J2300" s="31" t="s">
        <v>10097</v>
      </c>
      <c r="K2300" s="2">
        <v>0</v>
      </c>
      <c r="L2300" s="2">
        <v>0</v>
      </c>
      <c r="M2300" s="31">
        <v>110.18</v>
      </c>
      <c r="N2300" s="2">
        <v>14.323400000000001</v>
      </c>
      <c r="O2300" s="2">
        <v>0</v>
      </c>
      <c r="P2300" s="2">
        <v>0</v>
      </c>
      <c r="Q2300" s="31">
        <v>124.50340000000001</v>
      </c>
      <c r="R2300" s="2" t="s">
        <v>10096</v>
      </c>
      <c r="S2300" s="2" t="s">
        <v>1</v>
      </c>
      <c r="T2300" t="str">
        <f>IF(Tabla2[[#This Row],[SERIE ]]="22SD004C","BODEGA",IF(Tabla2[[#This Row],[SERIE ]]="21DS000T","CASA MATRIZ","SUCURSAL"))</f>
        <v>SUCURSAL</v>
      </c>
    </row>
    <row r="2301" spans="1:20" ht="15.75" hidden="1" thickBot="1" x14ac:dyDescent="0.3">
      <c r="A2301" s="33" t="s">
        <v>8268</v>
      </c>
      <c r="B2301" s="38" t="s">
        <v>10040</v>
      </c>
      <c r="C2301" s="2" t="s">
        <v>1</v>
      </c>
      <c r="D2301" s="2" t="s">
        <v>0</v>
      </c>
      <c r="E2301" s="2" t="s">
        <v>9791</v>
      </c>
      <c r="F2301" s="2" t="s">
        <v>9792</v>
      </c>
      <c r="G2301" s="32">
        <v>2404</v>
      </c>
      <c r="H2301" s="36">
        <v>2404</v>
      </c>
      <c r="I2301" s="37" t="s">
        <v>7473</v>
      </c>
      <c r="J2301" s="31" t="s">
        <v>7472</v>
      </c>
      <c r="K2301" s="2">
        <v>0</v>
      </c>
      <c r="L2301" s="2">
        <v>0</v>
      </c>
      <c r="M2301" s="31">
        <v>0</v>
      </c>
      <c r="N2301" s="2">
        <v>0</v>
      </c>
      <c r="O2301" s="2">
        <v>0</v>
      </c>
      <c r="P2301" s="2">
        <v>0</v>
      </c>
      <c r="Q2301" s="31">
        <v>0</v>
      </c>
      <c r="S2301" s="2" t="s">
        <v>1</v>
      </c>
      <c r="T2301" t="str">
        <f>IF(Tabla2[[#This Row],[SERIE ]]="22SD004C","BODEGA",IF(Tabla2[[#This Row],[SERIE ]]="21DS000T","CASA MATRIZ","SUCURSAL"))</f>
        <v>SUCURSAL</v>
      </c>
    </row>
    <row r="2302" spans="1:20" ht="15.75" hidden="1" thickBot="1" x14ac:dyDescent="0.3">
      <c r="A2302" s="33" t="s">
        <v>8268</v>
      </c>
      <c r="B2302" s="38" t="s">
        <v>10040</v>
      </c>
      <c r="C2302" s="2" t="s">
        <v>1</v>
      </c>
      <c r="D2302" s="2" t="s">
        <v>0</v>
      </c>
      <c r="E2302" s="2" t="s">
        <v>9791</v>
      </c>
      <c r="F2302" s="2" t="s">
        <v>9792</v>
      </c>
      <c r="G2302" s="32">
        <v>2403</v>
      </c>
      <c r="H2302" s="36">
        <v>2403</v>
      </c>
      <c r="I2302" s="37" t="s">
        <v>49</v>
      </c>
      <c r="J2302" s="31" t="s">
        <v>2228</v>
      </c>
      <c r="K2302" s="2">
        <v>0</v>
      </c>
      <c r="L2302" s="2">
        <v>0</v>
      </c>
      <c r="M2302" s="31">
        <v>450</v>
      </c>
      <c r="N2302" s="2">
        <v>58.5</v>
      </c>
      <c r="O2302" s="2">
        <v>0</v>
      </c>
      <c r="P2302" s="2">
        <v>0</v>
      </c>
      <c r="Q2302" s="31">
        <v>508.5</v>
      </c>
      <c r="S2302" s="2" t="s">
        <v>1</v>
      </c>
      <c r="T2302" t="str">
        <f>IF(Tabla2[[#This Row],[SERIE ]]="22SD004C","BODEGA",IF(Tabla2[[#This Row],[SERIE ]]="21DS000T","CASA MATRIZ","SUCURSAL"))</f>
        <v>SUCURSAL</v>
      </c>
    </row>
    <row r="2303" spans="1:20" ht="15.75" hidden="1" thickBot="1" x14ac:dyDescent="0.3">
      <c r="A2303" s="33" t="s">
        <v>8268</v>
      </c>
      <c r="B2303" s="38" t="s">
        <v>10039</v>
      </c>
      <c r="C2303" s="2" t="s">
        <v>1</v>
      </c>
      <c r="D2303" s="2" t="s">
        <v>0</v>
      </c>
      <c r="E2303" s="2" t="s">
        <v>9791</v>
      </c>
      <c r="F2303" s="2" t="s">
        <v>9792</v>
      </c>
      <c r="G2303" s="32">
        <v>2402</v>
      </c>
      <c r="H2303" s="36">
        <v>2402</v>
      </c>
      <c r="I2303" s="37" t="s">
        <v>10094</v>
      </c>
      <c r="J2303" s="31" t="s">
        <v>10095</v>
      </c>
      <c r="K2303" s="2">
        <v>0</v>
      </c>
      <c r="L2303" s="2">
        <v>0</v>
      </c>
      <c r="M2303" s="31">
        <v>53.1</v>
      </c>
      <c r="N2303" s="2">
        <v>6.9030000000000005</v>
      </c>
      <c r="O2303" s="2">
        <v>0</v>
      </c>
      <c r="P2303" s="2">
        <v>0</v>
      </c>
      <c r="Q2303" s="31">
        <v>60.003</v>
      </c>
      <c r="S2303" s="2" t="s">
        <v>1</v>
      </c>
      <c r="T2303" t="str">
        <f>IF(Tabla2[[#This Row],[SERIE ]]="22SD004C","BODEGA",IF(Tabla2[[#This Row],[SERIE ]]="21DS000T","CASA MATRIZ","SUCURSAL"))</f>
        <v>SUCURSAL</v>
      </c>
    </row>
    <row r="2304" spans="1:20" ht="15.75" hidden="1" thickBot="1" x14ac:dyDescent="0.3">
      <c r="A2304" s="33" t="s">
        <v>8268</v>
      </c>
      <c r="B2304" s="38" t="s">
        <v>10039</v>
      </c>
      <c r="C2304" s="2" t="s">
        <v>1</v>
      </c>
      <c r="D2304" s="2" t="s">
        <v>0</v>
      </c>
      <c r="E2304" s="2" t="s">
        <v>9791</v>
      </c>
      <c r="F2304" s="2" t="s">
        <v>9792</v>
      </c>
      <c r="G2304" s="32">
        <v>2401</v>
      </c>
      <c r="H2304" s="36">
        <v>2401</v>
      </c>
      <c r="I2304" s="37" t="s">
        <v>9809</v>
      </c>
      <c r="J2304" s="31" t="s">
        <v>9810</v>
      </c>
      <c r="K2304" s="2">
        <v>0</v>
      </c>
      <c r="L2304" s="2">
        <v>0</v>
      </c>
      <c r="M2304" s="31">
        <v>45</v>
      </c>
      <c r="N2304" s="2">
        <v>5.8500000000000005</v>
      </c>
      <c r="O2304" s="2">
        <v>0</v>
      </c>
      <c r="P2304" s="2">
        <v>0</v>
      </c>
      <c r="Q2304" s="31">
        <v>50.85</v>
      </c>
      <c r="S2304" s="2" t="s">
        <v>1</v>
      </c>
      <c r="T2304" t="str">
        <f>IF(Tabla2[[#This Row],[SERIE ]]="22SD004C","BODEGA",IF(Tabla2[[#This Row],[SERIE ]]="21DS000T","CASA MATRIZ","SUCURSAL"))</f>
        <v>SUCURSAL</v>
      </c>
    </row>
    <row r="2305" spans="1:20" ht="15.75" hidden="1" thickBot="1" x14ac:dyDescent="0.3">
      <c r="A2305" s="33" t="s">
        <v>8268</v>
      </c>
      <c r="B2305" s="38" t="s">
        <v>10039</v>
      </c>
      <c r="C2305" s="2" t="s">
        <v>1</v>
      </c>
      <c r="D2305" s="2" t="s">
        <v>0</v>
      </c>
      <c r="E2305" s="2" t="s">
        <v>9791</v>
      </c>
      <c r="F2305" s="2" t="s">
        <v>9792</v>
      </c>
      <c r="G2305" s="32">
        <v>2400</v>
      </c>
      <c r="H2305" s="36">
        <v>2400</v>
      </c>
      <c r="I2305" s="37"/>
      <c r="J2305" s="31" t="s">
        <v>10093</v>
      </c>
      <c r="K2305" s="2">
        <v>0</v>
      </c>
      <c r="L2305" s="2">
        <v>0</v>
      </c>
      <c r="M2305" s="31">
        <v>36.729999999999997</v>
      </c>
      <c r="N2305" s="2">
        <v>4.7748999999999997</v>
      </c>
      <c r="O2305" s="2">
        <v>0</v>
      </c>
      <c r="P2305" s="2">
        <v>0</v>
      </c>
      <c r="Q2305" s="31">
        <v>41.504899999999999</v>
      </c>
      <c r="R2305" s="2" t="s">
        <v>10092</v>
      </c>
      <c r="S2305" s="2" t="s">
        <v>1</v>
      </c>
      <c r="T2305" t="str">
        <f>IF(Tabla2[[#This Row],[SERIE ]]="22SD004C","BODEGA",IF(Tabla2[[#This Row],[SERIE ]]="21DS000T","CASA MATRIZ","SUCURSAL"))</f>
        <v>SUCURSAL</v>
      </c>
    </row>
    <row r="2306" spans="1:20" ht="15.75" hidden="1" thickBot="1" x14ac:dyDescent="0.3">
      <c r="A2306" s="33" t="s">
        <v>8268</v>
      </c>
      <c r="B2306" s="38" t="s">
        <v>10039</v>
      </c>
      <c r="C2306" s="2" t="s">
        <v>1</v>
      </c>
      <c r="D2306" s="2" t="s">
        <v>0</v>
      </c>
      <c r="E2306" s="2" t="s">
        <v>9791</v>
      </c>
      <c r="F2306" s="2" t="s">
        <v>9792</v>
      </c>
      <c r="G2306" s="32">
        <v>2399</v>
      </c>
      <c r="H2306" s="36">
        <v>2399</v>
      </c>
      <c r="I2306" s="37"/>
      <c r="J2306" s="31" t="s">
        <v>10091</v>
      </c>
      <c r="K2306" s="2">
        <v>0</v>
      </c>
      <c r="L2306" s="2">
        <v>0</v>
      </c>
      <c r="M2306" s="31">
        <v>35.4</v>
      </c>
      <c r="N2306" s="2">
        <v>4.6020000000000003</v>
      </c>
      <c r="O2306" s="2">
        <v>0</v>
      </c>
      <c r="P2306" s="2">
        <v>0</v>
      </c>
      <c r="Q2306" s="31">
        <v>40.001999999999995</v>
      </c>
      <c r="R2306" s="2" t="s">
        <v>10090</v>
      </c>
      <c r="S2306" s="2" t="s">
        <v>1</v>
      </c>
      <c r="T2306" t="str">
        <f>IF(Tabla2[[#This Row],[SERIE ]]="22SD004C","BODEGA",IF(Tabla2[[#This Row],[SERIE ]]="21DS000T","CASA MATRIZ","SUCURSAL"))</f>
        <v>SUCURSAL</v>
      </c>
    </row>
    <row r="2307" spans="1:20" ht="15.75" hidden="1" thickBot="1" x14ac:dyDescent="0.3">
      <c r="A2307" s="33" t="s">
        <v>8268</v>
      </c>
      <c r="B2307" s="38" t="s">
        <v>10039</v>
      </c>
      <c r="C2307" s="2" t="s">
        <v>1</v>
      </c>
      <c r="D2307" s="2" t="s">
        <v>0</v>
      </c>
      <c r="E2307" s="2" t="s">
        <v>9791</v>
      </c>
      <c r="F2307" s="2" t="s">
        <v>9792</v>
      </c>
      <c r="G2307" s="32">
        <v>2398</v>
      </c>
      <c r="H2307" s="36">
        <v>2398</v>
      </c>
      <c r="I2307" s="37"/>
      <c r="J2307" s="31" t="s">
        <v>10091</v>
      </c>
      <c r="K2307" s="2">
        <v>0</v>
      </c>
      <c r="L2307" s="2">
        <v>0</v>
      </c>
      <c r="M2307" s="31">
        <v>70.8</v>
      </c>
      <c r="N2307" s="2">
        <v>9.2040000000000006</v>
      </c>
      <c r="O2307" s="2">
        <v>0</v>
      </c>
      <c r="P2307" s="2">
        <v>0</v>
      </c>
      <c r="Q2307" s="31">
        <v>80.003999999999991</v>
      </c>
      <c r="R2307" s="2" t="s">
        <v>10090</v>
      </c>
      <c r="S2307" s="2" t="s">
        <v>1</v>
      </c>
      <c r="T2307" t="str">
        <f>IF(Tabla2[[#This Row],[SERIE ]]="22SD004C","BODEGA",IF(Tabla2[[#This Row],[SERIE ]]="21DS000T","CASA MATRIZ","SUCURSAL"))</f>
        <v>SUCURSAL</v>
      </c>
    </row>
    <row r="2308" spans="1:20" ht="15.75" hidden="1" thickBot="1" x14ac:dyDescent="0.3">
      <c r="A2308" s="33" t="s">
        <v>8268</v>
      </c>
      <c r="B2308" s="38" t="s">
        <v>10039</v>
      </c>
      <c r="C2308" s="2" t="s">
        <v>1</v>
      </c>
      <c r="D2308" s="2" t="s">
        <v>0</v>
      </c>
      <c r="E2308" s="2" t="s">
        <v>9791</v>
      </c>
      <c r="F2308" s="2" t="s">
        <v>9792</v>
      </c>
      <c r="G2308" s="32">
        <v>2397</v>
      </c>
      <c r="H2308" s="36">
        <v>2397</v>
      </c>
      <c r="I2308" s="37" t="s">
        <v>2664</v>
      </c>
      <c r="J2308" s="31" t="s">
        <v>2665</v>
      </c>
      <c r="K2308" s="2">
        <v>0</v>
      </c>
      <c r="L2308" s="2">
        <v>0</v>
      </c>
      <c r="M2308" s="31">
        <v>7.96</v>
      </c>
      <c r="N2308" s="2">
        <v>1.0347999999999999</v>
      </c>
      <c r="O2308" s="2">
        <v>0</v>
      </c>
      <c r="P2308" s="2">
        <v>0</v>
      </c>
      <c r="Q2308" s="31">
        <v>8.9947999999999997</v>
      </c>
      <c r="S2308" s="2" t="s">
        <v>1</v>
      </c>
      <c r="T2308" t="str">
        <f>IF(Tabla2[[#This Row],[SERIE ]]="22SD004C","BODEGA",IF(Tabla2[[#This Row],[SERIE ]]="21DS000T","CASA MATRIZ","SUCURSAL"))</f>
        <v>SUCURSAL</v>
      </c>
    </row>
    <row r="2309" spans="1:20" ht="15.75" hidden="1" thickBot="1" x14ac:dyDescent="0.3">
      <c r="A2309" s="33" t="s">
        <v>8268</v>
      </c>
      <c r="B2309" s="38" t="s">
        <v>10038</v>
      </c>
      <c r="C2309" s="2" t="s">
        <v>1</v>
      </c>
      <c r="D2309" s="2" t="s">
        <v>0</v>
      </c>
      <c r="E2309" s="2" t="s">
        <v>9791</v>
      </c>
      <c r="F2309" s="2" t="s">
        <v>9792</v>
      </c>
      <c r="G2309" s="32">
        <v>2396</v>
      </c>
      <c r="H2309" s="36">
        <v>2396</v>
      </c>
      <c r="I2309" s="37" t="s">
        <v>10074</v>
      </c>
      <c r="J2309" s="31" t="s">
        <v>10075</v>
      </c>
      <c r="K2309" s="2">
        <v>0</v>
      </c>
      <c r="L2309" s="2">
        <v>0</v>
      </c>
      <c r="M2309" s="31">
        <v>350</v>
      </c>
      <c r="N2309" s="2">
        <v>45.5</v>
      </c>
      <c r="O2309" s="2">
        <v>0</v>
      </c>
      <c r="P2309" s="2">
        <v>0</v>
      </c>
      <c r="Q2309" s="31">
        <v>395.5</v>
      </c>
      <c r="S2309" s="2" t="s">
        <v>1</v>
      </c>
      <c r="T2309" t="str">
        <f>IF(Tabla2[[#This Row],[SERIE ]]="22SD004C","BODEGA",IF(Tabla2[[#This Row],[SERIE ]]="21DS000T","CASA MATRIZ","SUCURSAL"))</f>
        <v>SUCURSAL</v>
      </c>
    </row>
    <row r="2310" spans="1:20" ht="15.75" hidden="1" thickBot="1" x14ac:dyDescent="0.3">
      <c r="A2310" s="33" t="s">
        <v>8268</v>
      </c>
      <c r="B2310" s="38" t="s">
        <v>10038</v>
      </c>
      <c r="C2310" s="2" t="s">
        <v>1</v>
      </c>
      <c r="D2310" s="2" t="s">
        <v>0</v>
      </c>
      <c r="E2310" s="2" t="s">
        <v>9791</v>
      </c>
      <c r="F2310" s="2" t="s">
        <v>9792</v>
      </c>
      <c r="G2310" s="32">
        <v>2395</v>
      </c>
      <c r="H2310" s="36">
        <v>2395</v>
      </c>
      <c r="I2310" s="37" t="s">
        <v>10088</v>
      </c>
      <c r="J2310" s="31" t="s">
        <v>10089</v>
      </c>
      <c r="K2310" s="2">
        <v>0</v>
      </c>
      <c r="L2310" s="2">
        <v>0</v>
      </c>
      <c r="M2310" s="31">
        <v>15</v>
      </c>
      <c r="N2310" s="2">
        <v>1.9500000000000002</v>
      </c>
      <c r="O2310" s="2">
        <v>0</v>
      </c>
      <c r="P2310" s="2">
        <v>0</v>
      </c>
      <c r="Q2310" s="31">
        <v>16.95</v>
      </c>
      <c r="S2310" s="2" t="s">
        <v>1</v>
      </c>
      <c r="T2310" t="str">
        <f>IF(Tabla2[[#This Row],[SERIE ]]="22SD004C","BODEGA",IF(Tabla2[[#This Row],[SERIE ]]="21DS000T","CASA MATRIZ","SUCURSAL"))</f>
        <v>SUCURSAL</v>
      </c>
    </row>
    <row r="2311" spans="1:20" ht="15.75" hidden="1" thickBot="1" x14ac:dyDescent="0.3">
      <c r="A2311" s="33" t="s">
        <v>8268</v>
      </c>
      <c r="B2311" s="38" t="s">
        <v>10037</v>
      </c>
      <c r="C2311" s="2" t="s">
        <v>1</v>
      </c>
      <c r="D2311" s="2" t="s">
        <v>0</v>
      </c>
      <c r="E2311" s="2" t="s">
        <v>9791</v>
      </c>
      <c r="F2311" s="2" t="s">
        <v>9792</v>
      </c>
      <c r="G2311" s="32">
        <v>2394</v>
      </c>
      <c r="H2311" s="36">
        <v>2394</v>
      </c>
      <c r="I2311" s="37" t="s">
        <v>46</v>
      </c>
      <c r="J2311" s="31" t="s">
        <v>6010</v>
      </c>
      <c r="K2311" s="2">
        <v>0</v>
      </c>
      <c r="L2311" s="2">
        <v>0</v>
      </c>
      <c r="M2311" s="31">
        <v>80</v>
      </c>
      <c r="N2311" s="2">
        <v>10.4</v>
      </c>
      <c r="O2311" s="2">
        <v>0</v>
      </c>
      <c r="P2311" s="2">
        <v>0</v>
      </c>
      <c r="Q2311" s="31">
        <v>90.4</v>
      </c>
      <c r="S2311" s="2" t="s">
        <v>1</v>
      </c>
      <c r="T2311" t="str">
        <f>IF(Tabla2[[#This Row],[SERIE ]]="22SD004C","BODEGA",IF(Tabla2[[#This Row],[SERIE ]]="21DS000T","CASA MATRIZ","SUCURSAL"))</f>
        <v>SUCURSAL</v>
      </c>
    </row>
    <row r="2312" spans="1:20" ht="15.75" hidden="1" thickBot="1" x14ac:dyDescent="0.3">
      <c r="A2312" s="33" t="s">
        <v>8268</v>
      </c>
      <c r="B2312" s="38" t="s">
        <v>10037</v>
      </c>
      <c r="C2312" s="2" t="s">
        <v>1</v>
      </c>
      <c r="D2312" s="2" t="s">
        <v>0</v>
      </c>
      <c r="E2312" s="2" t="s">
        <v>9791</v>
      </c>
      <c r="F2312" s="2" t="s">
        <v>9792</v>
      </c>
      <c r="G2312" s="32">
        <v>2393</v>
      </c>
      <c r="H2312" s="36">
        <v>2393</v>
      </c>
      <c r="I2312" s="37" t="s">
        <v>9814</v>
      </c>
      <c r="J2312" s="31" t="s">
        <v>9815</v>
      </c>
      <c r="K2312" s="2">
        <v>0</v>
      </c>
      <c r="L2312" s="2">
        <v>0</v>
      </c>
      <c r="M2312" s="31">
        <v>12</v>
      </c>
      <c r="N2312" s="2">
        <v>1.56</v>
      </c>
      <c r="O2312" s="2">
        <v>0</v>
      </c>
      <c r="P2312" s="2">
        <v>0</v>
      </c>
      <c r="Q2312" s="31">
        <v>13.56</v>
      </c>
      <c r="S2312" s="2" t="s">
        <v>1</v>
      </c>
      <c r="T2312" t="str">
        <f>IF(Tabla2[[#This Row],[SERIE ]]="22SD004C","BODEGA",IF(Tabla2[[#This Row],[SERIE ]]="21DS000T","CASA MATRIZ","SUCURSAL"))</f>
        <v>SUCURSAL</v>
      </c>
    </row>
    <row r="2313" spans="1:20" ht="15.75" hidden="1" thickBot="1" x14ac:dyDescent="0.3">
      <c r="A2313" s="33" t="s">
        <v>8268</v>
      </c>
      <c r="B2313" s="38" t="s">
        <v>10037</v>
      </c>
      <c r="C2313" s="2" t="s">
        <v>1</v>
      </c>
      <c r="D2313" s="2" t="s">
        <v>0</v>
      </c>
      <c r="E2313" s="2" t="s">
        <v>9791</v>
      </c>
      <c r="F2313" s="2" t="s">
        <v>9792</v>
      </c>
      <c r="G2313" s="32">
        <v>2392</v>
      </c>
      <c r="H2313" s="36">
        <v>2392</v>
      </c>
      <c r="I2313" s="37" t="s">
        <v>9820</v>
      </c>
      <c r="J2313" s="31" t="s">
        <v>9821</v>
      </c>
      <c r="K2313" s="2">
        <v>0</v>
      </c>
      <c r="L2313" s="2">
        <v>0</v>
      </c>
      <c r="M2313" s="31">
        <v>27.88</v>
      </c>
      <c r="N2313" s="2">
        <v>3.6244000000000001</v>
      </c>
      <c r="O2313" s="2">
        <v>0</v>
      </c>
      <c r="P2313" s="2">
        <v>0</v>
      </c>
      <c r="Q2313" s="31">
        <v>31.5044</v>
      </c>
      <c r="S2313" s="2" t="s">
        <v>1</v>
      </c>
      <c r="T2313" t="str">
        <f>IF(Tabla2[[#This Row],[SERIE ]]="22SD004C","BODEGA",IF(Tabla2[[#This Row],[SERIE ]]="21DS000T","CASA MATRIZ","SUCURSAL"))</f>
        <v>SUCURSAL</v>
      </c>
    </row>
    <row r="2314" spans="1:20" ht="15.75" hidden="1" thickBot="1" x14ac:dyDescent="0.3">
      <c r="A2314" s="33" t="s">
        <v>8268</v>
      </c>
      <c r="B2314" s="38" t="s">
        <v>10037</v>
      </c>
      <c r="C2314" s="2" t="s">
        <v>1</v>
      </c>
      <c r="D2314" s="2" t="s">
        <v>0</v>
      </c>
      <c r="E2314" s="2" t="s">
        <v>9791</v>
      </c>
      <c r="F2314" s="2" t="s">
        <v>9792</v>
      </c>
      <c r="G2314" s="32">
        <v>2391</v>
      </c>
      <c r="H2314" s="36">
        <v>2391</v>
      </c>
      <c r="I2314" s="37" t="s">
        <v>9837</v>
      </c>
      <c r="J2314" s="31" t="s">
        <v>9838</v>
      </c>
      <c r="K2314" s="2">
        <v>0</v>
      </c>
      <c r="L2314" s="2">
        <v>0</v>
      </c>
      <c r="M2314" s="31">
        <v>30.09</v>
      </c>
      <c r="N2314" s="2">
        <v>3.9117000000000002</v>
      </c>
      <c r="O2314" s="2">
        <v>0</v>
      </c>
      <c r="P2314" s="2">
        <v>0</v>
      </c>
      <c r="Q2314" s="31">
        <v>34.0017</v>
      </c>
      <c r="S2314" s="2" t="s">
        <v>1</v>
      </c>
      <c r="T2314" t="str">
        <f>IF(Tabla2[[#This Row],[SERIE ]]="22SD004C","BODEGA",IF(Tabla2[[#This Row],[SERIE ]]="21DS000T","CASA MATRIZ","SUCURSAL"))</f>
        <v>SUCURSAL</v>
      </c>
    </row>
    <row r="2315" spans="1:20" ht="15.75" hidden="1" thickBot="1" x14ac:dyDescent="0.3">
      <c r="A2315" s="33" t="s">
        <v>8268</v>
      </c>
      <c r="B2315" s="38" t="s">
        <v>10037</v>
      </c>
      <c r="C2315" s="2" t="s">
        <v>1</v>
      </c>
      <c r="D2315" s="2" t="s">
        <v>0</v>
      </c>
      <c r="E2315" s="2" t="s">
        <v>9791</v>
      </c>
      <c r="F2315" s="2" t="s">
        <v>9792</v>
      </c>
      <c r="G2315" s="32">
        <v>2390</v>
      </c>
      <c r="H2315" s="36">
        <v>2390</v>
      </c>
      <c r="I2315" s="37" t="s">
        <v>9809</v>
      </c>
      <c r="J2315" s="31" t="s">
        <v>9810</v>
      </c>
      <c r="K2315" s="2">
        <v>0</v>
      </c>
      <c r="L2315" s="2">
        <v>0</v>
      </c>
      <c r="M2315" s="31">
        <v>32.25</v>
      </c>
      <c r="N2315" s="2">
        <v>4.1924999999999999</v>
      </c>
      <c r="O2315" s="2">
        <v>0</v>
      </c>
      <c r="P2315" s="2">
        <v>0</v>
      </c>
      <c r="Q2315" s="31">
        <v>36.442500000000003</v>
      </c>
      <c r="S2315" s="2" t="s">
        <v>1</v>
      </c>
      <c r="T2315" t="str">
        <f>IF(Tabla2[[#This Row],[SERIE ]]="22SD004C","BODEGA",IF(Tabla2[[#This Row],[SERIE ]]="21DS000T","CASA MATRIZ","SUCURSAL"))</f>
        <v>SUCURSAL</v>
      </c>
    </row>
    <row r="2316" spans="1:20" ht="15.75" hidden="1" thickBot="1" x14ac:dyDescent="0.3">
      <c r="A2316" s="33" t="s">
        <v>8268</v>
      </c>
      <c r="B2316" s="38" t="s">
        <v>10037</v>
      </c>
      <c r="C2316" s="2" t="s">
        <v>1</v>
      </c>
      <c r="D2316" s="2" t="s">
        <v>0</v>
      </c>
      <c r="E2316" s="2" t="s">
        <v>9791</v>
      </c>
      <c r="F2316" s="2" t="s">
        <v>9792</v>
      </c>
      <c r="G2316" s="32">
        <v>2389</v>
      </c>
      <c r="H2316" s="36">
        <v>2389</v>
      </c>
      <c r="I2316" s="37" t="s">
        <v>10086</v>
      </c>
      <c r="J2316" s="31" t="s">
        <v>10087</v>
      </c>
      <c r="K2316" s="2">
        <v>0</v>
      </c>
      <c r="L2316" s="2">
        <v>0</v>
      </c>
      <c r="M2316" s="31">
        <v>45</v>
      </c>
      <c r="N2316" s="2">
        <v>5.8500000000000005</v>
      </c>
      <c r="O2316" s="2">
        <v>0</v>
      </c>
      <c r="P2316" s="2">
        <v>0</v>
      </c>
      <c r="Q2316" s="31">
        <v>50.85</v>
      </c>
      <c r="S2316" s="2" t="s">
        <v>1</v>
      </c>
      <c r="T2316" t="str">
        <f>IF(Tabla2[[#This Row],[SERIE ]]="22SD004C","BODEGA",IF(Tabla2[[#This Row],[SERIE ]]="21DS000T","CASA MATRIZ","SUCURSAL"))</f>
        <v>SUCURSAL</v>
      </c>
    </row>
    <row r="2317" spans="1:20" ht="15.75" hidden="1" thickBot="1" x14ac:dyDescent="0.3">
      <c r="A2317" s="33" t="s">
        <v>8268</v>
      </c>
      <c r="B2317" s="38" t="s">
        <v>10037</v>
      </c>
      <c r="C2317" s="2" t="s">
        <v>1</v>
      </c>
      <c r="D2317" s="2" t="s">
        <v>0</v>
      </c>
      <c r="E2317" s="2" t="s">
        <v>9791</v>
      </c>
      <c r="F2317" s="2" t="s">
        <v>9792</v>
      </c>
      <c r="G2317" s="32">
        <v>2388</v>
      </c>
      <c r="H2317" s="36">
        <v>2388</v>
      </c>
      <c r="I2317" s="37" t="s">
        <v>9818</v>
      </c>
      <c r="J2317" s="31" t="s">
        <v>9819</v>
      </c>
      <c r="K2317" s="2">
        <v>0</v>
      </c>
      <c r="L2317" s="2">
        <v>0</v>
      </c>
      <c r="M2317" s="31">
        <v>201.3</v>
      </c>
      <c r="N2317" s="2">
        <v>26.169000000000004</v>
      </c>
      <c r="O2317" s="2">
        <v>0</v>
      </c>
      <c r="P2317" s="2">
        <v>0</v>
      </c>
      <c r="Q2317" s="31">
        <v>227.46900000000002</v>
      </c>
      <c r="S2317" s="2" t="s">
        <v>1</v>
      </c>
      <c r="T2317" t="str">
        <f>IF(Tabla2[[#This Row],[SERIE ]]="22SD004C","BODEGA",IF(Tabla2[[#This Row],[SERIE ]]="21DS000T","CASA MATRIZ","SUCURSAL"))</f>
        <v>SUCURSAL</v>
      </c>
    </row>
    <row r="2318" spans="1:20" ht="15.75" hidden="1" thickBot="1" x14ac:dyDescent="0.3">
      <c r="A2318" s="33" t="s">
        <v>8268</v>
      </c>
      <c r="B2318" s="38" t="s">
        <v>10037</v>
      </c>
      <c r="C2318" s="2" t="s">
        <v>1</v>
      </c>
      <c r="D2318" s="2" t="s">
        <v>0</v>
      </c>
      <c r="E2318" s="2" t="s">
        <v>9791</v>
      </c>
      <c r="F2318" s="2" t="s">
        <v>9792</v>
      </c>
      <c r="G2318" s="32">
        <v>2387</v>
      </c>
      <c r="H2318" s="36">
        <v>2387</v>
      </c>
      <c r="I2318" s="37" t="s">
        <v>3535</v>
      </c>
      <c r="J2318" s="31" t="s">
        <v>3536</v>
      </c>
      <c r="K2318" s="2">
        <v>0</v>
      </c>
      <c r="L2318" s="2">
        <v>0</v>
      </c>
      <c r="M2318" s="31">
        <v>122.08</v>
      </c>
      <c r="N2318" s="2">
        <v>15.8704</v>
      </c>
      <c r="O2318" s="2">
        <v>0</v>
      </c>
      <c r="P2318" s="2">
        <v>0</v>
      </c>
      <c r="Q2318" s="31">
        <v>137.9504</v>
      </c>
      <c r="S2318" s="2" t="s">
        <v>1</v>
      </c>
      <c r="T2318" t="str">
        <f>IF(Tabla2[[#This Row],[SERIE ]]="22SD004C","BODEGA",IF(Tabla2[[#This Row],[SERIE ]]="21DS000T","CASA MATRIZ","SUCURSAL"))</f>
        <v>SUCURSAL</v>
      </c>
    </row>
    <row r="2319" spans="1:20" ht="15.75" hidden="1" thickBot="1" x14ac:dyDescent="0.3">
      <c r="A2319" s="33" t="s">
        <v>8268</v>
      </c>
      <c r="B2319" s="38" t="s">
        <v>10037</v>
      </c>
      <c r="C2319" s="2" t="s">
        <v>1</v>
      </c>
      <c r="D2319" s="2" t="s">
        <v>0</v>
      </c>
      <c r="E2319" s="2" t="s">
        <v>9791</v>
      </c>
      <c r="F2319" s="2" t="s">
        <v>9792</v>
      </c>
      <c r="G2319" s="32">
        <v>2386</v>
      </c>
      <c r="H2319" s="36">
        <v>2386</v>
      </c>
      <c r="I2319" s="37" t="s">
        <v>10084</v>
      </c>
      <c r="J2319" s="31" t="s">
        <v>10085</v>
      </c>
      <c r="K2319" s="2">
        <v>0</v>
      </c>
      <c r="L2319" s="2">
        <v>0</v>
      </c>
      <c r="M2319" s="31">
        <v>35</v>
      </c>
      <c r="N2319" s="2">
        <v>4.55</v>
      </c>
      <c r="O2319" s="2">
        <v>0</v>
      </c>
      <c r="P2319" s="2">
        <v>0</v>
      </c>
      <c r="Q2319" s="31">
        <v>39.549999999999997</v>
      </c>
      <c r="S2319" s="2" t="s">
        <v>1</v>
      </c>
      <c r="T2319" t="str">
        <f>IF(Tabla2[[#This Row],[SERIE ]]="22SD004C","BODEGA",IF(Tabla2[[#This Row],[SERIE ]]="21DS000T","CASA MATRIZ","SUCURSAL"))</f>
        <v>SUCURSAL</v>
      </c>
    </row>
    <row r="2320" spans="1:20" ht="15.75" hidden="1" thickBot="1" x14ac:dyDescent="0.3">
      <c r="A2320" s="33" t="s">
        <v>8268</v>
      </c>
      <c r="B2320" s="38" t="s">
        <v>10037</v>
      </c>
      <c r="C2320" s="2" t="s">
        <v>1</v>
      </c>
      <c r="D2320" s="2" t="s">
        <v>0</v>
      </c>
      <c r="E2320" s="2" t="s">
        <v>9791</v>
      </c>
      <c r="F2320" s="2" t="s">
        <v>9792</v>
      </c>
      <c r="G2320" s="32">
        <v>2385</v>
      </c>
      <c r="H2320" s="36">
        <v>2385</v>
      </c>
      <c r="I2320" s="37" t="s">
        <v>9866</v>
      </c>
      <c r="J2320" s="31" t="s">
        <v>9867</v>
      </c>
      <c r="K2320" s="2">
        <v>0</v>
      </c>
      <c r="L2320" s="2">
        <v>0</v>
      </c>
      <c r="M2320" s="31">
        <v>50.4</v>
      </c>
      <c r="N2320" s="2">
        <v>6.5519999999999996</v>
      </c>
      <c r="O2320" s="2">
        <v>0</v>
      </c>
      <c r="P2320" s="2">
        <v>0</v>
      </c>
      <c r="Q2320" s="31">
        <v>56.951999999999998</v>
      </c>
      <c r="S2320" s="2" t="s">
        <v>1</v>
      </c>
      <c r="T2320" t="str">
        <f>IF(Tabla2[[#This Row],[SERIE ]]="22SD004C","BODEGA",IF(Tabla2[[#This Row],[SERIE ]]="21DS000T","CASA MATRIZ","SUCURSAL"))</f>
        <v>SUCURSAL</v>
      </c>
    </row>
    <row r="2321" spans="1:20" ht="15.75" hidden="1" thickBot="1" x14ac:dyDescent="0.3">
      <c r="A2321" s="33" t="s">
        <v>8268</v>
      </c>
      <c r="B2321" s="38" t="s">
        <v>10037</v>
      </c>
      <c r="C2321" s="2" t="s">
        <v>1</v>
      </c>
      <c r="D2321" s="2" t="s">
        <v>0</v>
      </c>
      <c r="E2321" s="2" t="s">
        <v>9791</v>
      </c>
      <c r="F2321" s="2" t="s">
        <v>9792</v>
      </c>
      <c r="G2321" s="32">
        <v>2384</v>
      </c>
      <c r="H2321" s="36">
        <v>2384</v>
      </c>
      <c r="I2321" s="37" t="s">
        <v>42</v>
      </c>
      <c r="J2321" s="31" t="s">
        <v>3310</v>
      </c>
      <c r="K2321" s="2">
        <v>0</v>
      </c>
      <c r="L2321" s="2">
        <v>0</v>
      </c>
      <c r="M2321" s="31">
        <v>80</v>
      </c>
      <c r="N2321" s="2">
        <v>10.4</v>
      </c>
      <c r="O2321" s="2">
        <v>0</v>
      </c>
      <c r="P2321" s="2">
        <v>0</v>
      </c>
      <c r="Q2321" s="31">
        <v>90.4</v>
      </c>
      <c r="S2321" s="2" t="s">
        <v>1</v>
      </c>
      <c r="T2321" t="str">
        <f>IF(Tabla2[[#This Row],[SERIE ]]="22SD004C","BODEGA",IF(Tabla2[[#This Row],[SERIE ]]="21DS000T","CASA MATRIZ","SUCURSAL"))</f>
        <v>SUCURSAL</v>
      </c>
    </row>
    <row r="2322" spans="1:20" ht="15.75" hidden="1" thickBot="1" x14ac:dyDescent="0.3">
      <c r="A2322" s="33" t="s">
        <v>8268</v>
      </c>
      <c r="B2322" s="38" t="s">
        <v>10036</v>
      </c>
      <c r="C2322" s="2" t="s">
        <v>1</v>
      </c>
      <c r="D2322" s="2" t="s">
        <v>0</v>
      </c>
      <c r="E2322" s="2" t="s">
        <v>9791</v>
      </c>
      <c r="F2322" s="2" t="s">
        <v>9792</v>
      </c>
      <c r="G2322" s="32">
        <v>2383</v>
      </c>
      <c r="H2322" s="36">
        <v>2383</v>
      </c>
      <c r="I2322" s="37" t="s">
        <v>9814</v>
      </c>
      <c r="J2322" s="31" t="s">
        <v>9815</v>
      </c>
      <c r="K2322" s="2">
        <v>0</v>
      </c>
      <c r="L2322" s="2">
        <v>0</v>
      </c>
      <c r="M2322" s="31">
        <v>40</v>
      </c>
      <c r="N2322" s="2">
        <v>5.2</v>
      </c>
      <c r="O2322" s="2">
        <v>0</v>
      </c>
      <c r="P2322" s="2">
        <v>0</v>
      </c>
      <c r="Q2322" s="31">
        <v>45.2</v>
      </c>
      <c r="S2322" s="2" t="s">
        <v>1</v>
      </c>
      <c r="T2322" t="str">
        <f>IF(Tabla2[[#This Row],[SERIE ]]="22SD004C","BODEGA",IF(Tabla2[[#This Row],[SERIE ]]="21DS000T","CASA MATRIZ","SUCURSAL"))</f>
        <v>SUCURSAL</v>
      </c>
    </row>
    <row r="2323" spans="1:20" ht="15.75" hidden="1" thickBot="1" x14ac:dyDescent="0.3">
      <c r="A2323" s="33" t="s">
        <v>8268</v>
      </c>
      <c r="B2323" s="38" t="s">
        <v>10036</v>
      </c>
      <c r="C2323" s="2" t="s">
        <v>1</v>
      </c>
      <c r="D2323" s="2" t="s">
        <v>0</v>
      </c>
      <c r="E2323" s="2" t="s">
        <v>9791</v>
      </c>
      <c r="F2323" s="2" t="s">
        <v>9792</v>
      </c>
      <c r="G2323" s="32">
        <v>2382</v>
      </c>
      <c r="H2323" s="36">
        <v>2382</v>
      </c>
      <c r="I2323" s="37" t="s">
        <v>44</v>
      </c>
      <c r="J2323" s="31" t="s">
        <v>4508</v>
      </c>
      <c r="K2323" s="2">
        <v>0</v>
      </c>
      <c r="L2323" s="2">
        <v>0</v>
      </c>
      <c r="M2323" s="31">
        <v>40</v>
      </c>
      <c r="N2323" s="2">
        <v>5.2</v>
      </c>
      <c r="O2323" s="2">
        <v>0</v>
      </c>
      <c r="P2323" s="2">
        <v>0</v>
      </c>
      <c r="Q2323" s="31">
        <v>45.2</v>
      </c>
      <c r="S2323" s="2" t="s">
        <v>1</v>
      </c>
      <c r="T2323" t="str">
        <f>IF(Tabla2[[#This Row],[SERIE ]]="22SD004C","BODEGA",IF(Tabla2[[#This Row],[SERIE ]]="21DS000T","CASA MATRIZ","SUCURSAL"))</f>
        <v>SUCURSAL</v>
      </c>
    </row>
    <row r="2324" spans="1:20" ht="15.75" hidden="1" thickBot="1" x14ac:dyDescent="0.3">
      <c r="A2324" s="33" t="s">
        <v>8268</v>
      </c>
      <c r="B2324" s="38" t="s">
        <v>10036</v>
      </c>
      <c r="C2324" s="2" t="s">
        <v>1</v>
      </c>
      <c r="D2324" s="2" t="s">
        <v>0</v>
      </c>
      <c r="E2324" s="2" t="s">
        <v>9791</v>
      </c>
      <c r="F2324" s="2" t="s">
        <v>9792</v>
      </c>
      <c r="G2324" s="32">
        <v>2381</v>
      </c>
      <c r="H2324" s="36">
        <v>2381</v>
      </c>
      <c r="I2324" s="37" t="s">
        <v>9888</v>
      </c>
      <c r="J2324" s="31" t="s">
        <v>9889</v>
      </c>
      <c r="K2324" s="2">
        <v>0</v>
      </c>
      <c r="L2324" s="2">
        <v>0</v>
      </c>
      <c r="M2324" s="31">
        <v>12.39</v>
      </c>
      <c r="N2324" s="2">
        <v>1.6107</v>
      </c>
      <c r="O2324" s="2">
        <v>0</v>
      </c>
      <c r="P2324" s="2">
        <v>0</v>
      </c>
      <c r="Q2324" s="31">
        <v>14.0007</v>
      </c>
      <c r="S2324" s="2" t="s">
        <v>1</v>
      </c>
      <c r="T2324" t="str">
        <f>IF(Tabla2[[#This Row],[SERIE ]]="22SD004C","BODEGA",IF(Tabla2[[#This Row],[SERIE ]]="21DS000T","CASA MATRIZ","SUCURSAL"))</f>
        <v>SUCURSAL</v>
      </c>
    </row>
    <row r="2325" spans="1:20" ht="15.75" hidden="1" thickBot="1" x14ac:dyDescent="0.3">
      <c r="A2325" s="33" t="s">
        <v>8268</v>
      </c>
      <c r="B2325" s="38" t="s">
        <v>10036</v>
      </c>
      <c r="C2325" s="2" t="s">
        <v>1</v>
      </c>
      <c r="D2325" s="2" t="s">
        <v>0</v>
      </c>
      <c r="E2325" s="2" t="s">
        <v>9791</v>
      </c>
      <c r="F2325" s="2" t="s">
        <v>9792</v>
      </c>
      <c r="G2325" s="32">
        <v>2380</v>
      </c>
      <c r="H2325" s="36">
        <v>2380</v>
      </c>
      <c r="I2325" s="37" t="s">
        <v>9868</v>
      </c>
      <c r="J2325" s="31" t="s">
        <v>9826</v>
      </c>
      <c r="K2325" s="2">
        <v>0</v>
      </c>
      <c r="L2325" s="2">
        <v>0</v>
      </c>
      <c r="M2325" s="31">
        <v>51</v>
      </c>
      <c r="N2325" s="2">
        <v>6.63</v>
      </c>
      <c r="O2325" s="2">
        <v>0</v>
      </c>
      <c r="P2325" s="2">
        <v>0</v>
      </c>
      <c r="Q2325" s="31">
        <v>57.63</v>
      </c>
      <c r="S2325" s="2" t="s">
        <v>1</v>
      </c>
      <c r="T2325" t="str">
        <f>IF(Tabla2[[#This Row],[SERIE ]]="22SD004C","BODEGA",IF(Tabla2[[#This Row],[SERIE ]]="21DS000T","CASA MATRIZ","SUCURSAL"))</f>
        <v>SUCURSAL</v>
      </c>
    </row>
    <row r="2326" spans="1:20" ht="15.75" hidden="1" thickBot="1" x14ac:dyDescent="0.3">
      <c r="A2326" s="33" t="s">
        <v>8268</v>
      </c>
      <c r="B2326" s="38" t="s">
        <v>10036</v>
      </c>
      <c r="C2326" s="2" t="s">
        <v>1</v>
      </c>
      <c r="D2326" s="2" t="s">
        <v>0</v>
      </c>
      <c r="E2326" s="2" t="s">
        <v>9791</v>
      </c>
      <c r="F2326" s="2" t="s">
        <v>9792</v>
      </c>
      <c r="G2326" s="32">
        <v>2379</v>
      </c>
      <c r="H2326" s="36">
        <v>2379</v>
      </c>
      <c r="I2326" s="37"/>
      <c r="J2326" s="31" t="s">
        <v>10083</v>
      </c>
      <c r="K2326" s="2">
        <v>0</v>
      </c>
      <c r="L2326" s="2">
        <v>0</v>
      </c>
      <c r="M2326" s="31">
        <v>23.89</v>
      </c>
      <c r="N2326" s="2">
        <v>3.1057000000000001</v>
      </c>
      <c r="O2326" s="2">
        <v>0</v>
      </c>
      <c r="P2326" s="2">
        <v>0</v>
      </c>
      <c r="Q2326" s="31">
        <v>26.995699999999999</v>
      </c>
      <c r="R2326" s="2" t="s">
        <v>10082</v>
      </c>
      <c r="S2326" s="2" t="s">
        <v>1</v>
      </c>
      <c r="T2326" t="str">
        <f>IF(Tabla2[[#This Row],[SERIE ]]="22SD004C","BODEGA",IF(Tabla2[[#This Row],[SERIE ]]="21DS000T","CASA MATRIZ","SUCURSAL"))</f>
        <v>SUCURSAL</v>
      </c>
    </row>
    <row r="2327" spans="1:20" ht="15.75" hidden="1" thickBot="1" x14ac:dyDescent="0.3">
      <c r="A2327" s="33" t="s">
        <v>8268</v>
      </c>
      <c r="B2327" s="38" t="s">
        <v>10036</v>
      </c>
      <c r="C2327" s="2" t="s">
        <v>1</v>
      </c>
      <c r="D2327" s="2" t="s">
        <v>0</v>
      </c>
      <c r="E2327" s="2" t="s">
        <v>9791</v>
      </c>
      <c r="F2327" s="2" t="s">
        <v>9792</v>
      </c>
      <c r="G2327" s="32">
        <v>2378</v>
      </c>
      <c r="H2327" s="36">
        <v>2378</v>
      </c>
      <c r="I2327" s="37" t="s">
        <v>1638</v>
      </c>
      <c r="J2327" s="31" t="s">
        <v>1639</v>
      </c>
      <c r="K2327" s="2">
        <v>0</v>
      </c>
      <c r="L2327" s="2">
        <v>0</v>
      </c>
      <c r="M2327" s="31">
        <v>20</v>
      </c>
      <c r="N2327" s="2">
        <v>2.6</v>
      </c>
      <c r="O2327" s="2">
        <v>0</v>
      </c>
      <c r="P2327" s="2">
        <v>0</v>
      </c>
      <c r="Q2327" s="31">
        <v>22.6</v>
      </c>
      <c r="S2327" s="2" t="s">
        <v>1</v>
      </c>
      <c r="T2327" t="str">
        <f>IF(Tabla2[[#This Row],[SERIE ]]="22SD004C","BODEGA",IF(Tabla2[[#This Row],[SERIE ]]="21DS000T","CASA MATRIZ","SUCURSAL"))</f>
        <v>SUCURSAL</v>
      </c>
    </row>
    <row r="2328" spans="1:20" ht="15.75" hidden="1" thickBot="1" x14ac:dyDescent="0.3">
      <c r="A2328" s="33" t="s">
        <v>8268</v>
      </c>
      <c r="B2328" s="38" t="s">
        <v>10036</v>
      </c>
      <c r="C2328" s="2" t="s">
        <v>1</v>
      </c>
      <c r="D2328" s="2" t="s">
        <v>0</v>
      </c>
      <c r="E2328" s="2" t="s">
        <v>9791</v>
      </c>
      <c r="F2328" s="2" t="s">
        <v>9792</v>
      </c>
      <c r="G2328" s="32">
        <v>2377</v>
      </c>
      <c r="H2328" s="36">
        <v>2377</v>
      </c>
      <c r="I2328" s="37"/>
      <c r="J2328" s="31" t="s">
        <v>9886</v>
      </c>
      <c r="K2328" s="2">
        <v>0</v>
      </c>
      <c r="L2328" s="2">
        <v>0</v>
      </c>
      <c r="M2328" s="31">
        <v>45</v>
      </c>
      <c r="N2328" s="2">
        <v>5.8500000000000005</v>
      </c>
      <c r="O2328" s="2">
        <v>0</v>
      </c>
      <c r="P2328" s="2">
        <v>0</v>
      </c>
      <c r="Q2328" s="31">
        <v>50.85</v>
      </c>
      <c r="R2328" s="2" t="s">
        <v>9885</v>
      </c>
      <c r="S2328" s="2" t="s">
        <v>1</v>
      </c>
      <c r="T2328" t="str">
        <f>IF(Tabla2[[#This Row],[SERIE ]]="22SD004C","BODEGA",IF(Tabla2[[#This Row],[SERIE ]]="21DS000T","CASA MATRIZ","SUCURSAL"))</f>
        <v>SUCURSAL</v>
      </c>
    </row>
    <row r="2329" spans="1:20" ht="15.75" hidden="1" thickBot="1" x14ac:dyDescent="0.3">
      <c r="A2329" s="33" t="s">
        <v>8268</v>
      </c>
      <c r="B2329" s="38" t="s">
        <v>10036</v>
      </c>
      <c r="C2329" s="2" t="s">
        <v>1</v>
      </c>
      <c r="D2329" s="2" t="s">
        <v>0</v>
      </c>
      <c r="E2329" s="2" t="s">
        <v>9791</v>
      </c>
      <c r="F2329" s="2" t="s">
        <v>9792</v>
      </c>
      <c r="G2329" s="32">
        <v>2376</v>
      </c>
      <c r="H2329" s="36">
        <v>2376</v>
      </c>
      <c r="I2329" s="37" t="s">
        <v>47</v>
      </c>
      <c r="J2329" s="31" t="s">
        <v>2808</v>
      </c>
      <c r="K2329" s="2">
        <v>0</v>
      </c>
      <c r="L2329" s="2">
        <v>0</v>
      </c>
      <c r="M2329" s="31">
        <v>147.68</v>
      </c>
      <c r="N2329" s="2">
        <v>19.198400000000003</v>
      </c>
      <c r="O2329" s="2">
        <v>0</v>
      </c>
      <c r="P2329" s="2">
        <v>0</v>
      </c>
      <c r="Q2329" s="31">
        <v>166.8784</v>
      </c>
      <c r="S2329" s="2" t="s">
        <v>1</v>
      </c>
      <c r="T2329" t="str">
        <f>IF(Tabla2[[#This Row],[SERIE ]]="22SD004C","BODEGA",IF(Tabla2[[#This Row],[SERIE ]]="21DS000T","CASA MATRIZ","SUCURSAL"))</f>
        <v>SUCURSAL</v>
      </c>
    </row>
    <row r="2330" spans="1:20" ht="15.75" hidden="1" thickBot="1" x14ac:dyDescent="0.3">
      <c r="A2330" s="33" t="s">
        <v>8268</v>
      </c>
      <c r="B2330" s="38" t="s">
        <v>10036</v>
      </c>
      <c r="C2330" s="2" t="s">
        <v>1</v>
      </c>
      <c r="D2330" s="2" t="s">
        <v>0</v>
      </c>
      <c r="E2330" s="2" t="s">
        <v>9791</v>
      </c>
      <c r="F2330" s="2" t="s">
        <v>9792</v>
      </c>
      <c r="G2330" s="32">
        <v>2375</v>
      </c>
      <c r="H2330" s="36">
        <v>2375</v>
      </c>
      <c r="I2330" s="37" t="s">
        <v>1638</v>
      </c>
      <c r="J2330" s="31" t="s">
        <v>1639</v>
      </c>
      <c r="K2330" s="2">
        <v>0</v>
      </c>
      <c r="L2330" s="2">
        <v>0</v>
      </c>
      <c r="M2330" s="31">
        <v>100</v>
      </c>
      <c r="N2330" s="2">
        <v>13</v>
      </c>
      <c r="O2330" s="2">
        <v>0</v>
      </c>
      <c r="P2330" s="2">
        <v>0</v>
      </c>
      <c r="Q2330" s="31">
        <v>113</v>
      </c>
      <c r="S2330" s="2" t="s">
        <v>1</v>
      </c>
      <c r="T2330" t="str">
        <f>IF(Tabla2[[#This Row],[SERIE ]]="22SD004C","BODEGA",IF(Tabla2[[#This Row],[SERIE ]]="21DS000T","CASA MATRIZ","SUCURSAL"))</f>
        <v>SUCURSAL</v>
      </c>
    </row>
    <row r="2331" spans="1:20" ht="15.75" hidden="1" thickBot="1" x14ac:dyDescent="0.3">
      <c r="A2331" s="33" t="s">
        <v>8268</v>
      </c>
      <c r="B2331" s="38" t="s">
        <v>10035</v>
      </c>
      <c r="C2331" s="2" t="s">
        <v>1</v>
      </c>
      <c r="D2331" s="2" t="s">
        <v>0</v>
      </c>
      <c r="E2331" s="2" t="s">
        <v>9791</v>
      </c>
      <c r="F2331" s="2" t="s">
        <v>9792</v>
      </c>
      <c r="G2331" s="32">
        <v>2374</v>
      </c>
      <c r="H2331" s="36">
        <v>2374</v>
      </c>
      <c r="I2331" s="37" t="s">
        <v>10080</v>
      </c>
      <c r="J2331" s="31" t="s">
        <v>10081</v>
      </c>
      <c r="K2331" s="2">
        <v>0</v>
      </c>
      <c r="L2331" s="2">
        <v>0</v>
      </c>
      <c r="M2331" s="31">
        <v>3.1</v>
      </c>
      <c r="N2331" s="2">
        <v>0.40300000000000002</v>
      </c>
      <c r="O2331" s="2">
        <v>0</v>
      </c>
      <c r="P2331" s="2">
        <v>0</v>
      </c>
      <c r="Q2331" s="31">
        <v>3.5030000000000001</v>
      </c>
      <c r="S2331" s="2" t="s">
        <v>1</v>
      </c>
      <c r="T2331" t="str">
        <f>IF(Tabla2[[#This Row],[SERIE ]]="22SD004C","BODEGA",IF(Tabla2[[#This Row],[SERIE ]]="21DS000T","CASA MATRIZ","SUCURSAL"))</f>
        <v>SUCURSAL</v>
      </c>
    </row>
    <row r="2332" spans="1:20" ht="15.75" hidden="1" thickBot="1" x14ac:dyDescent="0.3">
      <c r="A2332" s="33" t="s">
        <v>8268</v>
      </c>
      <c r="B2332" s="38" t="s">
        <v>10035</v>
      </c>
      <c r="C2332" s="2" t="s">
        <v>1</v>
      </c>
      <c r="D2332" s="2" t="s">
        <v>0</v>
      </c>
      <c r="E2332" s="2" t="s">
        <v>9791</v>
      </c>
      <c r="F2332" s="2" t="s">
        <v>9792</v>
      </c>
      <c r="G2332" s="32">
        <v>2373</v>
      </c>
      <c r="H2332" s="36">
        <v>2373</v>
      </c>
      <c r="I2332" s="37" t="s">
        <v>7297</v>
      </c>
      <c r="J2332" s="31" t="s">
        <v>7298</v>
      </c>
      <c r="K2332" s="2">
        <v>0</v>
      </c>
      <c r="L2332" s="2">
        <v>0</v>
      </c>
      <c r="M2332" s="31">
        <v>30</v>
      </c>
      <c r="N2332" s="2">
        <v>3.9000000000000004</v>
      </c>
      <c r="O2332" s="2">
        <v>0</v>
      </c>
      <c r="P2332" s="2">
        <v>0</v>
      </c>
      <c r="Q2332" s="31">
        <v>33.9</v>
      </c>
      <c r="S2332" s="2" t="s">
        <v>1</v>
      </c>
      <c r="T2332" t="str">
        <f>IF(Tabla2[[#This Row],[SERIE ]]="22SD004C","BODEGA",IF(Tabla2[[#This Row],[SERIE ]]="21DS000T","CASA MATRIZ","SUCURSAL"))</f>
        <v>SUCURSAL</v>
      </c>
    </row>
    <row r="2333" spans="1:20" ht="15.75" hidden="1" thickBot="1" x14ac:dyDescent="0.3">
      <c r="A2333" s="33" t="s">
        <v>8268</v>
      </c>
      <c r="B2333" s="38" t="s">
        <v>10035</v>
      </c>
      <c r="C2333" s="2" t="s">
        <v>1</v>
      </c>
      <c r="D2333" s="2" t="s">
        <v>0</v>
      </c>
      <c r="E2333" s="2" t="s">
        <v>9791</v>
      </c>
      <c r="F2333" s="2" t="s">
        <v>9792</v>
      </c>
      <c r="G2333" s="32">
        <v>2372</v>
      </c>
      <c r="H2333" s="36">
        <v>2372</v>
      </c>
      <c r="I2333" s="37" t="s">
        <v>35</v>
      </c>
      <c r="J2333" s="31" t="s">
        <v>6511</v>
      </c>
      <c r="K2333" s="2">
        <v>0</v>
      </c>
      <c r="L2333" s="2">
        <v>0</v>
      </c>
      <c r="M2333" s="31">
        <v>46.02</v>
      </c>
      <c r="N2333" s="2">
        <v>5.9826000000000006</v>
      </c>
      <c r="O2333" s="2">
        <v>0</v>
      </c>
      <c r="P2333" s="2">
        <v>0</v>
      </c>
      <c r="Q2333" s="31">
        <v>52.002600000000001</v>
      </c>
      <c r="S2333" s="2" t="s">
        <v>1</v>
      </c>
      <c r="T2333" t="str">
        <f>IF(Tabla2[[#This Row],[SERIE ]]="22SD004C","BODEGA",IF(Tabla2[[#This Row],[SERIE ]]="21DS000T","CASA MATRIZ","SUCURSAL"))</f>
        <v>SUCURSAL</v>
      </c>
    </row>
    <row r="2334" spans="1:20" ht="15.75" hidden="1" thickBot="1" x14ac:dyDescent="0.3">
      <c r="A2334" s="33" t="s">
        <v>8268</v>
      </c>
      <c r="B2334" s="38" t="s">
        <v>10035</v>
      </c>
      <c r="C2334" s="2" t="s">
        <v>1</v>
      </c>
      <c r="D2334" s="2" t="s">
        <v>0</v>
      </c>
      <c r="E2334" s="2" t="s">
        <v>9791</v>
      </c>
      <c r="F2334" s="2" t="s">
        <v>9792</v>
      </c>
      <c r="G2334" s="32">
        <v>2371</v>
      </c>
      <c r="H2334" s="36">
        <v>2371</v>
      </c>
      <c r="I2334" s="37" t="s">
        <v>9946</v>
      </c>
      <c r="J2334" s="31" t="s">
        <v>9947</v>
      </c>
      <c r="K2334" s="2">
        <v>0</v>
      </c>
      <c r="L2334" s="2">
        <v>0</v>
      </c>
      <c r="M2334" s="31">
        <v>20.58</v>
      </c>
      <c r="N2334" s="2">
        <v>2.6753999999999998</v>
      </c>
      <c r="O2334" s="2">
        <v>0</v>
      </c>
      <c r="P2334" s="2">
        <v>0</v>
      </c>
      <c r="Q2334" s="31">
        <v>23.255399999999998</v>
      </c>
      <c r="S2334" s="2" t="s">
        <v>1</v>
      </c>
      <c r="T2334" t="str">
        <f>IF(Tabla2[[#This Row],[SERIE ]]="22SD004C","BODEGA",IF(Tabla2[[#This Row],[SERIE ]]="21DS000T","CASA MATRIZ","SUCURSAL"))</f>
        <v>SUCURSAL</v>
      </c>
    </row>
    <row r="2335" spans="1:20" ht="15.75" hidden="1" thickBot="1" x14ac:dyDescent="0.3">
      <c r="A2335" s="33" t="s">
        <v>8268</v>
      </c>
      <c r="B2335" s="38" t="s">
        <v>10035</v>
      </c>
      <c r="C2335" s="2" t="s">
        <v>1</v>
      </c>
      <c r="D2335" s="2" t="s">
        <v>0</v>
      </c>
      <c r="E2335" s="2" t="s">
        <v>9791</v>
      </c>
      <c r="F2335" s="2" t="s">
        <v>9792</v>
      </c>
      <c r="G2335" s="32">
        <v>2370</v>
      </c>
      <c r="H2335" s="36">
        <v>2370</v>
      </c>
      <c r="I2335" s="37" t="s">
        <v>9809</v>
      </c>
      <c r="J2335" s="31" t="s">
        <v>9810</v>
      </c>
      <c r="K2335" s="2">
        <v>0</v>
      </c>
      <c r="L2335" s="2">
        <v>0</v>
      </c>
      <c r="M2335" s="31">
        <v>32</v>
      </c>
      <c r="N2335" s="2">
        <v>4.16</v>
      </c>
      <c r="O2335" s="2">
        <v>0</v>
      </c>
      <c r="P2335" s="2">
        <v>0</v>
      </c>
      <c r="Q2335" s="31">
        <v>36.159999999999997</v>
      </c>
      <c r="S2335" s="2" t="s">
        <v>1</v>
      </c>
      <c r="T2335" t="str">
        <f>IF(Tabla2[[#This Row],[SERIE ]]="22SD004C","BODEGA",IF(Tabla2[[#This Row],[SERIE ]]="21DS000T","CASA MATRIZ","SUCURSAL"))</f>
        <v>SUCURSAL</v>
      </c>
    </row>
    <row r="2336" spans="1:20" ht="15.75" hidden="1" thickBot="1" x14ac:dyDescent="0.3">
      <c r="A2336" s="33" t="s">
        <v>8268</v>
      </c>
      <c r="B2336" s="38" t="s">
        <v>10035</v>
      </c>
      <c r="C2336" s="2" t="s">
        <v>1</v>
      </c>
      <c r="D2336" s="2" t="s">
        <v>0</v>
      </c>
      <c r="E2336" s="2" t="s">
        <v>9791</v>
      </c>
      <c r="F2336" s="2" t="s">
        <v>9792</v>
      </c>
      <c r="G2336" s="32">
        <v>2369</v>
      </c>
      <c r="H2336" s="36">
        <v>2369</v>
      </c>
      <c r="I2336" s="37" t="s">
        <v>9809</v>
      </c>
      <c r="J2336" s="31" t="s">
        <v>9810</v>
      </c>
      <c r="K2336" s="2">
        <v>0</v>
      </c>
      <c r="L2336" s="2">
        <v>0</v>
      </c>
      <c r="M2336" s="31">
        <v>134.25</v>
      </c>
      <c r="N2336" s="2">
        <v>17.452500000000001</v>
      </c>
      <c r="O2336" s="2">
        <v>0</v>
      </c>
      <c r="P2336" s="2">
        <v>0</v>
      </c>
      <c r="Q2336" s="31">
        <v>151.70249999999999</v>
      </c>
      <c r="S2336" s="2" t="s">
        <v>1</v>
      </c>
      <c r="T2336" t="str">
        <f>IF(Tabla2[[#This Row],[SERIE ]]="22SD004C","BODEGA",IF(Tabla2[[#This Row],[SERIE ]]="21DS000T","CASA MATRIZ","SUCURSAL"))</f>
        <v>SUCURSAL</v>
      </c>
    </row>
    <row r="2337" spans="1:20" ht="15.75" hidden="1" thickBot="1" x14ac:dyDescent="0.3">
      <c r="A2337" s="33" t="s">
        <v>8268</v>
      </c>
      <c r="B2337" s="38" t="s">
        <v>10035</v>
      </c>
      <c r="C2337" s="2" t="s">
        <v>1</v>
      </c>
      <c r="D2337" s="2" t="s">
        <v>0</v>
      </c>
      <c r="E2337" s="2" t="s">
        <v>9791</v>
      </c>
      <c r="F2337" s="2" t="s">
        <v>9792</v>
      </c>
      <c r="G2337" s="32">
        <v>2368</v>
      </c>
      <c r="H2337" s="36">
        <v>2368</v>
      </c>
      <c r="I2337" s="37" t="s">
        <v>9839</v>
      </c>
      <c r="J2337" s="31" t="s">
        <v>9840</v>
      </c>
      <c r="K2337" s="2">
        <v>0</v>
      </c>
      <c r="L2337" s="2">
        <v>0</v>
      </c>
      <c r="M2337" s="31">
        <v>10</v>
      </c>
      <c r="N2337" s="2">
        <v>1.3</v>
      </c>
      <c r="O2337" s="2">
        <v>0</v>
      </c>
      <c r="P2337" s="2">
        <v>0</v>
      </c>
      <c r="Q2337" s="31">
        <v>11.3</v>
      </c>
      <c r="S2337" s="2" t="s">
        <v>1</v>
      </c>
      <c r="T2337" t="str">
        <f>IF(Tabla2[[#This Row],[SERIE ]]="22SD004C","BODEGA",IF(Tabla2[[#This Row],[SERIE ]]="21DS000T","CASA MATRIZ","SUCURSAL"))</f>
        <v>SUCURSAL</v>
      </c>
    </row>
    <row r="2338" spans="1:20" ht="15.75" hidden="1" thickBot="1" x14ac:dyDescent="0.3">
      <c r="A2338" s="33" t="s">
        <v>8268</v>
      </c>
      <c r="B2338" s="38" t="s">
        <v>10035</v>
      </c>
      <c r="C2338" s="2" t="s">
        <v>1</v>
      </c>
      <c r="D2338" s="2" t="s">
        <v>0</v>
      </c>
      <c r="E2338" s="2" t="s">
        <v>9791</v>
      </c>
      <c r="F2338" s="2" t="s">
        <v>9792</v>
      </c>
      <c r="G2338" s="32">
        <v>2367</v>
      </c>
      <c r="H2338" s="36">
        <v>2367</v>
      </c>
      <c r="I2338" s="37" t="s">
        <v>9839</v>
      </c>
      <c r="J2338" s="31" t="s">
        <v>9840</v>
      </c>
      <c r="K2338" s="2">
        <v>0</v>
      </c>
      <c r="L2338" s="2">
        <v>0</v>
      </c>
      <c r="M2338" s="31">
        <v>276.99</v>
      </c>
      <c r="N2338" s="2">
        <v>36.008700000000005</v>
      </c>
      <c r="O2338" s="2">
        <v>0</v>
      </c>
      <c r="P2338" s="2">
        <v>0</v>
      </c>
      <c r="Q2338" s="31">
        <v>312.99869999999999</v>
      </c>
      <c r="S2338" s="2" t="s">
        <v>1</v>
      </c>
      <c r="T2338" t="str">
        <f>IF(Tabla2[[#This Row],[SERIE ]]="22SD004C","BODEGA",IF(Tabla2[[#This Row],[SERIE ]]="21DS000T","CASA MATRIZ","SUCURSAL"))</f>
        <v>SUCURSAL</v>
      </c>
    </row>
    <row r="2339" spans="1:20" ht="15.75" hidden="1" thickBot="1" x14ac:dyDescent="0.3">
      <c r="A2339" s="33" t="s">
        <v>8268</v>
      </c>
      <c r="B2339" s="38" t="s">
        <v>10035</v>
      </c>
      <c r="C2339" s="2" t="s">
        <v>1</v>
      </c>
      <c r="D2339" s="2" t="s">
        <v>0</v>
      </c>
      <c r="E2339" s="2" t="s">
        <v>9791</v>
      </c>
      <c r="F2339" s="2" t="s">
        <v>9792</v>
      </c>
      <c r="G2339" s="32">
        <v>2366</v>
      </c>
      <c r="H2339" s="36">
        <v>2366</v>
      </c>
      <c r="I2339" s="37" t="s">
        <v>49</v>
      </c>
      <c r="J2339" s="31" t="s">
        <v>2228</v>
      </c>
      <c r="K2339" s="2">
        <v>0</v>
      </c>
      <c r="L2339" s="2">
        <v>0</v>
      </c>
      <c r="M2339" s="31">
        <v>309.73</v>
      </c>
      <c r="N2339" s="2">
        <v>40.264900000000004</v>
      </c>
      <c r="O2339" s="2">
        <v>0</v>
      </c>
      <c r="P2339" s="2">
        <v>0</v>
      </c>
      <c r="Q2339" s="31">
        <v>349.99490000000003</v>
      </c>
      <c r="S2339" s="2" t="s">
        <v>1</v>
      </c>
      <c r="T2339" t="str">
        <f>IF(Tabla2[[#This Row],[SERIE ]]="22SD004C","BODEGA",IF(Tabla2[[#This Row],[SERIE ]]="21DS000T","CASA MATRIZ","SUCURSAL"))</f>
        <v>SUCURSAL</v>
      </c>
    </row>
    <row r="2340" spans="1:20" ht="15.75" hidden="1" thickBot="1" x14ac:dyDescent="0.3">
      <c r="A2340" s="33" t="s">
        <v>8268</v>
      </c>
      <c r="B2340" s="38" t="s">
        <v>10035</v>
      </c>
      <c r="C2340" s="2" t="s">
        <v>1</v>
      </c>
      <c r="D2340" s="2" t="s">
        <v>0</v>
      </c>
      <c r="E2340" s="2" t="s">
        <v>9791</v>
      </c>
      <c r="F2340" s="2" t="s">
        <v>9792</v>
      </c>
      <c r="G2340" s="32">
        <v>2365</v>
      </c>
      <c r="H2340" s="36">
        <v>2365</v>
      </c>
      <c r="I2340" s="37" t="s">
        <v>7473</v>
      </c>
      <c r="J2340" s="31" t="s">
        <v>7472</v>
      </c>
      <c r="K2340" s="2">
        <v>0</v>
      </c>
      <c r="L2340" s="2">
        <v>0</v>
      </c>
      <c r="M2340" s="31">
        <v>0</v>
      </c>
      <c r="N2340" s="2">
        <v>0</v>
      </c>
      <c r="O2340" s="2">
        <v>0</v>
      </c>
      <c r="P2340" s="2">
        <v>0</v>
      </c>
      <c r="Q2340" s="31">
        <v>0</v>
      </c>
      <c r="S2340" s="2" t="s">
        <v>1</v>
      </c>
      <c r="T2340" t="str">
        <f>IF(Tabla2[[#This Row],[SERIE ]]="22SD004C","BODEGA",IF(Tabla2[[#This Row],[SERIE ]]="21DS000T","CASA MATRIZ","SUCURSAL"))</f>
        <v>SUCURSAL</v>
      </c>
    </row>
    <row r="2341" spans="1:20" ht="15.75" hidden="1" thickBot="1" x14ac:dyDescent="0.3">
      <c r="A2341" s="33" t="s">
        <v>8268</v>
      </c>
      <c r="B2341" s="38" t="s">
        <v>10035</v>
      </c>
      <c r="C2341" s="2" t="s">
        <v>1</v>
      </c>
      <c r="D2341" s="2" t="s">
        <v>0</v>
      </c>
      <c r="E2341" s="2" t="s">
        <v>9791</v>
      </c>
      <c r="F2341" s="2" t="s">
        <v>9792</v>
      </c>
      <c r="G2341" s="32">
        <v>2364</v>
      </c>
      <c r="H2341" s="36">
        <v>2364</v>
      </c>
      <c r="I2341" s="37"/>
      <c r="J2341" s="31" t="s">
        <v>10079</v>
      </c>
      <c r="K2341" s="2">
        <v>0</v>
      </c>
      <c r="L2341" s="2">
        <v>0</v>
      </c>
      <c r="M2341" s="31">
        <v>46.43</v>
      </c>
      <c r="N2341" s="2">
        <v>6.0358999999999998</v>
      </c>
      <c r="O2341" s="2">
        <v>0</v>
      </c>
      <c r="P2341" s="2">
        <v>0</v>
      </c>
      <c r="Q2341" s="31">
        <v>52.465899999999998</v>
      </c>
      <c r="R2341" s="2" t="s">
        <v>10078</v>
      </c>
      <c r="S2341" s="2" t="s">
        <v>1</v>
      </c>
      <c r="T2341" t="str">
        <f>IF(Tabla2[[#This Row],[SERIE ]]="22SD004C","BODEGA",IF(Tabla2[[#This Row],[SERIE ]]="21DS000T","CASA MATRIZ","SUCURSAL"))</f>
        <v>SUCURSAL</v>
      </c>
    </row>
    <row r="2342" spans="1:20" ht="15.75" hidden="1" thickBot="1" x14ac:dyDescent="0.3">
      <c r="A2342" s="33" t="s">
        <v>8268</v>
      </c>
      <c r="B2342" s="38" t="s">
        <v>10035</v>
      </c>
      <c r="C2342" s="2" t="s">
        <v>1</v>
      </c>
      <c r="D2342" s="2" t="s">
        <v>0</v>
      </c>
      <c r="E2342" s="2" t="s">
        <v>9791</v>
      </c>
      <c r="F2342" s="2" t="s">
        <v>9792</v>
      </c>
      <c r="G2342" s="32">
        <v>2363</v>
      </c>
      <c r="H2342" s="36">
        <v>2363</v>
      </c>
      <c r="I2342" s="37" t="s">
        <v>9907</v>
      </c>
      <c r="J2342" s="31" t="s">
        <v>9908</v>
      </c>
      <c r="K2342" s="2">
        <v>0</v>
      </c>
      <c r="L2342" s="2">
        <v>0</v>
      </c>
      <c r="M2342" s="31">
        <v>71.680000000000007</v>
      </c>
      <c r="N2342" s="2">
        <v>9.3184000000000005</v>
      </c>
      <c r="O2342" s="2">
        <v>0</v>
      </c>
      <c r="P2342" s="2">
        <v>0</v>
      </c>
      <c r="Q2342" s="31">
        <v>80.998400000000004</v>
      </c>
      <c r="S2342" s="2" t="s">
        <v>1</v>
      </c>
      <c r="T2342" t="str">
        <f>IF(Tabla2[[#This Row],[SERIE ]]="22SD004C","BODEGA",IF(Tabla2[[#This Row],[SERIE ]]="21DS000T","CASA MATRIZ","SUCURSAL"))</f>
        <v>SUCURSAL</v>
      </c>
    </row>
    <row r="2343" spans="1:20" ht="15.75" hidden="1" thickBot="1" x14ac:dyDescent="0.3">
      <c r="A2343" s="33" t="s">
        <v>8268</v>
      </c>
      <c r="B2343" s="38" t="s">
        <v>10035</v>
      </c>
      <c r="C2343" s="2" t="s">
        <v>1</v>
      </c>
      <c r="D2343" s="2" t="s">
        <v>0</v>
      </c>
      <c r="E2343" s="2" t="s">
        <v>9791</v>
      </c>
      <c r="F2343" s="2" t="s">
        <v>9792</v>
      </c>
      <c r="G2343" s="32">
        <v>2362</v>
      </c>
      <c r="H2343" s="36">
        <v>2362</v>
      </c>
      <c r="I2343" s="37" t="s">
        <v>49</v>
      </c>
      <c r="J2343" s="31" t="s">
        <v>2228</v>
      </c>
      <c r="K2343" s="2">
        <v>0</v>
      </c>
      <c r="L2343" s="2">
        <v>0</v>
      </c>
      <c r="M2343" s="31">
        <v>75</v>
      </c>
      <c r="N2343" s="2">
        <v>9.75</v>
      </c>
      <c r="O2343" s="2">
        <v>0</v>
      </c>
      <c r="P2343" s="2">
        <v>0</v>
      </c>
      <c r="Q2343" s="31">
        <v>84.75</v>
      </c>
      <c r="S2343" s="2" t="s">
        <v>1</v>
      </c>
      <c r="T2343" t="str">
        <f>IF(Tabla2[[#This Row],[SERIE ]]="22SD004C","BODEGA",IF(Tabla2[[#This Row],[SERIE ]]="21DS000T","CASA MATRIZ","SUCURSAL"))</f>
        <v>SUCURSAL</v>
      </c>
    </row>
    <row r="2344" spans="1:20" ht="15.75" hidden="1" thickBot="1" x14ac:dyDescent="0.3">
      <c r="A2344" s="33" t="s">
        <v>8268</v>
      </c>
      <c r="B2344" s="38" t="s">
        <v>10035</v>
      </c>
      <c r="C2344" s="2" t="s">
        <v>1</v>
      </c>
      <c r="D2344" s="2" t="s">
        <v>0</v>
      </c>
      <c r="E2344" s="2" t="s">
        <v>9791</v>
      </c>
      <c r="F2344" s="2" t="s">
        <v>9792</v>
      </c>
      <c r="G2344" s="32">
        <v>2361</v>
      </c>
      <c r="H2344" s="36">
        <v>2361</v>
      </c>
      <c r="I2344" s="37" t="s">
        <v>49</v>
      </c>
      <c r="J2344" s="31" t="s">
        <v>2228</v>
      </c>
      <c r="K2344" s="2">
        <v>0</v>
      </c>
      <c r="L2344" s="2">
        <v>0</v>
      </c>
      <c r="M2344" s="31">
        <v>150</v>
      </c>
      <c r="N2344" s="2">
        <v>19.5</v>
      </c>
      <c r="O2344" s="2">
        <v>0</v>
      </c>
      <c r="P2344" s="2">
        <v>0</v>
      </c>
      <c r="Q2344" s="31">
        <v>169.5</v>
      </c>
      <c r="S2344" s="2" t="s">
        <v>1</v>
      </c>
      <c r="T2344" t="str">
        <f>IF(Tabla2[[#This Row],[SERIE ]]="22SD004C","BODEGA",IF(Tabla2[[#This Row],[SERIE ]]="21DS000T","CASA MATRIZ","SUCURSAL"))</f>
        <v>SUCURSAL</v>
      </c>
    </row>
    <row r="2345" spans="1:20" ht="15.75" hidden="1" thickBot="1" x14ac:dyDescent="0.3">
      <c r="A2345" s="33" t="s">
        <v>8268</v>
      </c>
      <c r="B2345" s="177" t="s">
        <v>10035</v>
      </c>
      <c r="C2345" s="2" t="s">
        <v>1</v>
      </c>
      <c r="D2345" s="2" t="s">
        <v>0</v>
      </c>
      <c r="E2345" s="2" t="s">
        <v>9791</v>
      </c>
      <c r="F2345" s="2" t="s">
        <v>9792</v>
      </c>
      <c r="G2345" s="32">
        <v>2360</v>
      </c>
      <c r="H2345" s="36">
        <v>2360</v>
      </c>
      <c r="I2345" s="37" t="s">
        <v>9818</v>
      </c>
      <c r="J2345" s="31" t="s">
        <v>9819</v>
      </c>
      <c r="K2345" s="2">
        <v>0</v>
      </c>
      <c r="L2345" s="2">
        <v>0</v>
      </c>
      <c r="M2345" s="31">
        <v>435.81</v>
      </c>
      <c r="N2345" s="2">
        <v>56.655300000000004</v>
      </c>
      <c r="O2345" s="2">
        <v>0</v>
      </c>
      <c r="P2345" s="2">
        <v>0</v>
      </c>
      <c r="Q2345" s="31">
        <v>492.46530000000001</v>
      </c>
      <c r="S2345" s="2" t="s">
        <v>1</v>
      </c>
      <c r="T2345" t="str">
        <f>IF(Tabla2[[#This Row],[SERIE ]]="22SD004C","BODEGA",IF(Tabla2[[#This Row],[SERIE ]]="21DS000T","CASA MATRIZ","SUCURSAL"))</f>
        <v>SUCURSAL</v>
      </c>
    </row>
    <row r="2346" spans="1:20" ht="15.75" hidden="1" thickBot="1" x14ac:dyDescent="0.3">
      <c r="A2346" s="33" t="s">
        <v>8268</v>
      </c>
      <c r="B2346" s="38" t="s">
        <v>10034</v>
      </c>
      <c r="C2346" s="2" t="s">
        <v>1</v>
      </c>
      <c r="D2346" s="2" t="s">
        <v>0</v>
      </c>
      <c r="E2346" s="2" t="s">
        <v>9791</v>
      </c>
      <c r="F2346" s="2" t="s">
        <v>9792</v>
      </c>
      <c r="G2346" s="32">
        <v>2359</v>
      </c>
      <c r="H2346" s="36">
        <v>2359</v>
      </c>
      <c r="I2346" s="37" t="s">
        <v>9894</v>
      </c>
      <c r="J2346" s="31" t="s">
        <v>9892</v>
      </c>
      <c r="K2346" s="2">
        <v>0</v>
      </c>
      <c r="L2346" s="2">
        <v>0</v>
      </c>
      <c r="M2346" s="31">
        <v>13.27</v>
      </c>
      <c r="N2346" s="2">
        <v>1.7251000000000001</v>
      </c>
      <c r="O2346" s="2">
        <v>0</v>
      </c>
      <c r="P2346" s="2">
        <v>0</v>
      </c>
      <c r="Q2346" s="31">
        <v>14.995099999999999</v>
      </c>
      <c r="S2346" s="2" t="s">
        <v>1</v>
      </c>
      <c r="T2346" t="str">
        <f>IF(Tabla2[[#This Row],[SERIE ]]="22SD004C","BODEGA",IF(Tabla2[[#This Row],[SERIE ]]="21DS000T","CASA MATRIZ","SUCURSAL"))</f>
        <v>SUCURSAL</v>
      </c>
    </row>
    <row r="2347" spans="1:20" ht="15.75" hidden="1" thickBot="1" x14ac:dyDescent="0.3">
      <c r="A2347" s="33" t="s">
        <v>8268</v>
      </c>
      <c r="B2347" s="38" t="s">
        <v>10034</v>
      </c>
      <c r="C2347" s="2" t="s">
        <v>1</v>
      </c>
      <c r="D2347" s="2" t="s">
        <v>0</v>
      </c>
      <c r="E2347" s="2" t="s">
        <v>9791</v>
      </c>
      <c r="F2347" s="2" t="s">
        <v>9792</v>
      </c>
      <c r="G2347" s="32">
        <v>2358</v>
      </c>
      <c r="H2347" s="36">
        <v>2358</v>
      </c>
      <c r="I2347" s="37" t="s">
        <v>7297</v>
      </c>
      <c r="J2347" s="31" t="s">
        <v>7298</v>
      </c>
      <c r="K2347" s="2">
        <v>0</v>
      </c>
      <c r="L2347" s="2">
        <v>0</v>
      </c>
      <c r="M2347" s="31">
        <v>35.4</v>
      </c>
      <c r="N2347" s="2">
        <v>4.6020000000000003</v>
      </c>
      <c r="O2347" s="2">
        <v>0</v>
      </c>
      <c r="P2347" s="2">
        <v>0</v>
      </c>
      <c r="Q2347" s="31">
        <v>40.001999999999995</v>
      </c>
      <c r="S2347" s="2" t="s">
        <v>1</v>
      </c>
      <c r="T2347" t="str">
        <f>IF(Tabla2[[#This Row],[SERIE ]]="22SD004C","BODEGA",IF(Tabla2[[#This Row],[SERIE ]]="21DS000T","CASA MATRIZ","SUCURSAL"))</f>
        <v>SUCURSAL</v>
      </c>
    </row>
    <row r="2348" spans="1:20" ht="15.75" hidden="1" thickBot="1" x14ac:dyDescent="0.3">
      <c r="A2348" s="33" t="s">
        <v>8268</v>
      </c>
      <c r="B2348" s="38" t="s">
        <v>10034</v>
      </c>
      <c r="C2348" s="2" t="s">
        <v>1</v>
      </c>
      <c r="D2348" s="2" t="s">
        <v>0</v>
      </c>
      <c r="E2348" s="2" t="s">
        <v>9791</v>
      </c>
      <c r="F2348" s="2" t="s">
        <v>9792</v>
      </c>
      <c r="G2348" s="32">
        <v>2357</v>
      </c>
      <c r="H2348" s="36">
        <v>2357</v>
      </c>
      <c r="I2348" s="37"/>
      <c r="J2348" s="31" t="s">
        <v>10077</v>
      </c>
      <c r="K2348" s="2">
        <v>0</v>
      </c>
      <c r="L2348" s="2">
        <v>0</v>
      </c>
      <c r="M2348" s="31">
        <v>79.650000000000006</v>
      </c>
      <c r="N2348" s="2">
        <v>10.354500000000002</v>
      </c>
      <c r="O2348" s="2">
        <v>0</v>
      </c>
      <c r="P2348" s="2">
        <v>0</v>
      </c>
      <c r="Q2348" s="31">
        <v>90.004500000000007</v>
      </c>
      <c r="R2348" s="2" t="s">
        <v>10076</v>
      </c>
      <c r="S2348" s="2" t="s">
        <v>1</v>
      </c>
      <c r="T2348" t="str">
        <f>IF(Tabla2[[#This Row],[SERIE ]]="22SD004C","BODEGA",IF(Tabla2[[#This Row],[SERIE ]]="21DS000T","CASA MATRIZ","SUCURSAL"))</f>
        <v>SUCURSAL</v>
      </c>
    </row>
    <row r="2349" spans="1:20" ht="15.75" hidden="1" thickBot="1" x14ac:dyDescent="0.3">
      <c r="A2349" s="33" t="s">
        <v>8268</v>
      </c>
      <c r="B2349" s="38" t="s">
        <v>10034</v>
      </c>
      <c r="C2349" s="2" t="s">
        <v>1</v>
      </c>
      <c r="D2349" s="2" t="s">
        <v>0</v>
      </c>
      <c r="E2349" s="2" t="s">
        <v>9791</v>
      </c>
      <c r="F2349" s="2" t="s">
        <v>9792</v>
      </c>
      <c r="G2349" s="32">
        <v>2356</v>
      </c>
      <c r="H2349" s="36">
        <v>2356</v>
      </c>
      <c r="I2349" s="37"/>
      <c r="J2349" s="31" t="s">
        <v>9836</v>
      </c>
      <c r="K2349" s="2">
        <v>0</v>
      </c>
      <c r="L2349" s="2">
        <v>0</v>
      </c>
      <c r="M2349" s="31">
        <v>36.729999999999997</v>
      </c>
      <c r="N2349" s="2">
        <v>4.7748999999999997</v>
      </c>
      <c r="O2349" s="2">
        <v>0</v>
      </c>
      <c r="P2349" s="2">
        <v>0</v>
      </c>
      <c r="Q2349" s="31">
        <v>41.504899999999999</v>
      </c>
      <c r="R2349" s="2" t="s">
        <v>9835</v>
      </c>
      <c r="S2349" s="2" t="s">
        <v>1</v>
      </c>
      <c r="T2349" t="str">
        <f>IF(Tabla2[[#This Row],[SERIE ]]="22SD004C","BODEGA",IF(Tabla2[[#This Row],[SERIE ]]="21DS000T","CASA MATRIZ","SUCURSAL"))</f>
        <v>SUCURSAL</v>
      </c>
    </row>
    <row r="2350" spans="1:20" ht="15.75" hidden="1" thickBot="1" x14ac:dyDescent="0.3">
      <c r="A2350" s="33" t="s">
        <v>8268</v>
      </c>
      <c r="B2350" s="38" t="s">
        <v>10034</v>
      </c>
      <c r="C2350" s="2" t="s">
        <v>1</v>
      </c>
      <c r="D2350" s="2" t="s">
        <v>0</v>
      </c>
      <c r="E2350" s="2" t="s">
        <v>9791</v>
      </c>
      <c r="F2350" s="2" t="s">
        <v>9792</v>
      </c>
      <c r="G2350" s="32">
        <v>2355</v>
      </c>
      <c r="H2350" s="36">
        <v>2355</v>
      </c>
      <c r="I2350" s="37" t="s">
        <v>7473</v>
      </c>
      <c r="J2350" s="31" t="s">
        <v>7472</v>
      </c>
      <c r="K2350" s="2">
        <v>0</v>
      </c>
      <c r="L2350" s="2">
        <v>0</v>
      </c>
      <c r="M2350" s="31">
        <v>0</v>
      </c>
      <c r="N2350" s="2">
        <v>0</v>
      </c>
      <c r="O2350" s="2">
        <v>0</v>
      </c>
      <c r="P2350" s="2">
        <v>0</v>
      </c>
      <c r="Q2350" s="31">
        <v>0</v>
      </c>
      <c r="S2350" s="2" t="s">
        <v>1</v>
      </c>
      <c r="T2350" t="str">
        <f>IF(Tabla2[[#This Row],[SERIE ]]="22SD004C","BODEGA",IF(Tabla2[[#This Row],[SERIE ]]="21DS000T","CASA MATRIZ","SUCURSAL"))</f>
        <v>SUCURSAL</v>
      </c>
    </row>
    <row r="2351" spans="1:20" ht="15.75" hidden="1" thickBot="1" x14ac:dyDescent="0.3">
      <c r="A2351" s="33" t="s">
        <v>8268</v>
      </c>
      <c r="B2351" s="38" t="s">
        <v>10033</v>
      </c>
      <c r="C2351" s="2" t="s">
        <v>1</v>
      </c>
      <c r="D2351" s="2" t="s">
        <v>0</v>
      </c>
      <c r="E2351" s="2" t="s">
        <v>9791</v>
      </c>
      <c r="F2351" s="2" t="s">
        <v>9792</v>
      </c>
      <c r="G2351" s="32">
        <v>2354</v>
      </c>
      <c r="H2351" s="36">
        <v>2354</v>
      </c>
      <c r="I2351" s="37" t="s">
        <v>9818</v>
      </c>
      <c r="J2351" s="31" t="s">
        <v>9819</v>
      </c>
      <c r="K2351" s="2">
        <v>0</v>
      </c>
      <c r="L2351" s="2">
        <v>0</v>
      </c>
      <c r="M2351" s="31">
        <v>170</v>
      </c>
      <c r="N2351" s="2">
        <v>22.1</v>
      </c>
      <c r="O2351" s="2">
        <v>0</v>
      </c>
      <c r="P2351" s="2">
        <v>0</v>
      </c>
      <c r="Q2351" s="31">
        <v>192.1</v>
      </c>
      <c r="S2351" s="2" t="s">
        <v>1</v>
      </c>
      <c r="T2351" t="str">
        <f>IF(Tabla2[[#This Row],[SERIE ]]="22SD004C","BODEGA",IF(Tabla2[[#This Row],[SERIE ]]="21DS000T","CASA MATRIZ","SUCURSAL"))</f>
        <v>SUCURSAL</v>
      </c>
    </row>
    <row r="2352" spans="1:20" ht="15.75" hidden="1" thickBot="1" x14ac:dyDescent="0.3">
      <c r="A2352" s="33" t="s">
        <v>8268</v>
      </c>
      <c r="B2352" s="38" t="s">
        <v>10033</v>
      </c>
      <c r="C2352" s="2" t="s">
        <v>1</v>
      </c>
      <c r="D2352" s="2" t="s">
        <v>0</v>
      </c>
      <c r="E2352" s="2" t="s">
        <v>9791</v>
      </c>
      <c r="F2352" s="2" t="s">
        <v>9792</v>
      </c>
      <c r="G2352" s="32">
        <v>2353</v>
      </c>
      <c r="H2352" s="36">
        <v>2353</v>
      </c>
      <c r="I2352" s="37" t="s">
        <v>10074</v>
      </c>
      <c r="J2352" s="31" t="s">
        <v>10075</v>
      </c>
      <c r="K2352" s="2">
        <v>0</v>
      </c>
      <c r="L2352" s="2">
        <v>0</v>
      </c>
      <c r="M2352" s="31">
        <v>414.54</v>
      </c>
      <c r="N2352" s="2">
        <v>53.890200000000007</v>
      </c>
      <c r="O2352" s="2">
        <v>0</v>
      </c>
      <c r="P2352" s="2">
        <v>0</v>
      </c>
      <c r="Q2352" s="31">
        <v>468.43020000000001</v>
      </c>
      <c r="S2352" s="2" t="s">
        <v>1</v>
      </c>
      <c r="T2352" t="str">
        <f>IF(Tabla2[[#This Row],[SERIE ]]="22SD004C","BODEGA",IF(Tabla2[[#This Row],[SERIE ]]="21DS000T","CASA MATRIZ","SUCURSAL"))</f>
        <v>SUCURSAL</v>
      </c>
    </row>
    <row r="2353" spans="1:20" ht="15.75" hidden="1" thickBot="1" x14ac:dyDescent="0.3">
      <c r="A2353" s="33" t="s">
        <v>8268</v>
      </c>
      <c r="B2353" s="38" t="s">
        <v>10033</v>
      </c>
      <c r="C2353" s="2" t="s">
        <v>1</v>
      </c>
      <c r="D2353" s="2" t="s">
        <v>0</v>
      </c>
      <c r="E2353" s="2" t="s">
        <v>9791</v>
      </c>
      <c r="F2353" s="2" t="s">
        <v>9792</v>
      </c>
      <c r="G2353" s="32">
        <v>2352</v>
      </c>
      <c r="H2353" s="36">
        <v>2352</v>
      </c>
      <c r="I2353" s="37" t="s">
        <v>7473</v>
      </c>
      <c r="J2353" s="31" t="s">
        <v>7472</v>
      </c>
      <c r="K2353" s="2">
        <v>0</v>
      </c>
      <c r="L2353" s="2">
        <v>0</v>
      </c>
      <c r="M2353" s="31">
        <v>0</v>
      </c>
      <c r="N2353" s="2">
        <v>0</v>
      </c>
      <c r="O2353" s="2">
        <v>0</v>
      </c>
      <c r="P2353" s="2">
        <v>0</v>
      </c>
      <c r="Q2353" s="31">
        <v>0</v>
      </c>
      <c r="S2353" s="2" t="s">
        <v>1</v>
      </c>
      <c r="T2353" t="str">
        <f>IF(Tabla2[[#This Row],[SERIE ]]="22SD004C","BODEGA",IF(Tabla2[[#This Row],[SERIE ]]="21DS000T","CASA MATRIZ","SUCURSAL"))</f>
        <v>SUCURSAL</v>
      </c>
    </row>
    <row r="2354" spans="1:20" ht="15.75" hidden="1" thickBot="1" x14ac:dyDescent="0.3">
      <c r="A2354" s="33" t="s">
        <v>8268</v>
      </c>
      <c r="B2354" s="38" t="s">
        <v>10033</v>
      </c>
      <c r="C2354" s="2" t="s">
        <v>1</v>
      </c>
      <c r="D2354" s="2" t="s">
        <v>0</v>
      </c>
      <c r="E2354" s="2" t="s">
        <v>9791</v>
      </c>
      <c r="F2354" s="2" t="s">
        <v>9792</v>
      </c>
      <c r="G2354" s="32">
        <v>2351</v>
      </c>
      <c r="H2354" s="36">
        <v>2351</v>
      </c>
      <c r="I2354" s="37" t="s">
        <v>2664</v>
      </c>
      <c r="J2354" s="31" t="s">
        <v>2665</v>
      </c>
      <c r="K2354" s="2">
        <v>0</v>
      </c>
      <c r="L2354" s="2">
        <v>0</v>
      </c>
      <c r="M2354" s="31">
        <v>4.6900000000000004</v>
      </c>
      <c r="N2354" s="2">
        <v>0.60970000000000002</v>
      </c>
      <c r="O2354" s="2">
        <v>0</v>
      </c>
      <c r="P2354" s="2">
        <v>0</v>
      </c>
      <c r="Q2354" s="31">
        <v>5.2997000000000005</v>
      </c>
      <c r="S2354" s="2" t="s">
        <v>1</v>
      </c>
      <c r="T2354" t="str">
        <f>IF(Tabla2[[#This Row],[SERIE ]]="22SD004C","BODEGA",IF(Tabla2[[#This Row],[SERIE ]]="21DS000T","CASA MATRIZ","SUCURSAL"))</f>
        <v>SUCURSAL</v>
      </c>
    </row>
    <row r="2355" spans="1:20" ht="15.75" hidden="1" thickBot="1" x14ac:dyDescent="0.3">
      <c r="A2355" s="33" t="s">
        <v>8268</v>
      </c>
      <c r="B2355" s="38" t="s">
        <v>10033</v>
      </c>
      <c r="C2355" s="2" t="s">
        <v>1</v>
      </c>
      <c r="D2355" s="2" t="s">
        <v>0</v>
      </c>
      <c r="E2355" s="2" t="s">
        <v>9791</v>
      </c>
      <c r="F2355" s="2" t="s">
        <v>9792</v>
      </c>
      <c r="G2355" s="32">
        <v>2350</v>
      </c>
      <c r="H2355" s="36">
        <v>2350</v>
      </c>
      <c r="I2355" s="37" t="s">
        <v>2664</v>
      </c>
      <c r="J2355" s="31" t="s">
        <v>2665</v>
      </c>
      <c r="K2355" s="2">
        <v>0</v>
      </c>
      <c r="L2355" s="2">
        <v>0</v>
      </c>
      <c r="M2355" s="31">
        <v>52.21</v>
      </c>
      <c r="N2355" s="2">
        <v>6.7873000000000001</v>
      </c>
      <c r="O2355" s="2">
        <v>0</v>
      </c>
      <c r="P2355" s="2">
        <v>0</v>
      </c>
      <c r="Q2355" s="31">
        <v>58.997300000000003</v>
      </c>
      <c r="S2355" s="2" t="s">
        <v>1</v>
      </c>
      <c r="T2355" t="str">
        <f>IF(Tabla2[[#This Row],[SERIE ]]="22SD004C","BODEGA",IF(Tabla2[[#This Row],[SERIE ]]="21DS000T","CASA MATRIZ","SUCURSAL"))</f>
        <v>SUCURSAL</v>
      </c>
    </row>
    <row r="2356" spans="1:20" ht="15.75" hidden="1" thickBot="1" x14ac:dyDescent="0.3">
      <c r="A2356" s="33" t="s">
        <v>8268</v>
      </c>
      <c r="B2356" s="38" t="s">
        <v>10033</v>
      </c>
      <c r="C2356" s="2" t="s">
        <v>1</v>
      </c>
      <c r="D2356" s="2" t="s">
        <v>0</v>
      </c>
      <c r="E2356" s="2" t="s">
        <v>9791</v>
      </c>
      <c r="F2356" s="2" t="s">
        <v>9792</v>
      </c>
      <c r="G2356" s="32">
        <v>2349</v>
      </c>
      <c r="H2356" s="36">
        <v>2349</v>
      </c>
      <c r="I2356" s="37" t="s">
        <v>9898</v>
      </c>
      <c r="J2356" s="31" t="s">
        <v>9899</v>
      </c>
      <c r="K2356" s="2">
        <v>0</v>
      </c>
      <c r="L2356" s="2">
        <v>0</v>
      </c>
      <c r="M2356" s="31">
        <v>110.62</v>
      </c>
      <c r="N2356" s="2">
        <v>14.380600000000001</v>
      </c>
      <c r="O2356" s="2">
        <v>0</v>
      </c>
      <c r="P2356" s="2">
        <v>0</v>
      </c>
      <c r="Q2356" s="31">
        <v>125.00060000000001</v>
      </c>
      <c r="S2356" s="2" t="s">
        <v>1</v>
      </c>
      <c r="T2356" t="str">
        <f>IF(Tabla2[[#This Row],[SERIE ]]="22SD004C","BODEGA",IF(Tabla2[[#This Row],[SERIE ]]="21DS000T","CASA MATRIZ","SUCURSAL"))</f>
        <v>SUCURSAL</v>
      </c>
    </row>
    <row r="2357" spans="1:20" ht="15.75" hidden="1" thickBot="1" x14ac:dyDescent="0.3">
      <c r="A2357" s="33" t="s">
        <v>8268</v>
      </c>
      <c r="B2357" s="38" t="s">
        <v>10033</v>
      </c>
      <c r="C2357" s="2" t="s">
        <v>1</v>
      </c>
      <c r="D2357" s="2" t="s">
        <v>0</v>
      </c>
      <c r="E2357" s="2" t="s">
        <v>9791</v>
      </c>
      <c r="F2357" s="2" t="s">
        <v>9792</v>
      </c>
      <c r="G2357" s="32">
        <v>2348</v>
      </c>
      <c r="H2357" s="36">
        <v>2348</v>
      </c>
      <c r="I2357" s="37" t="s">
        <v>10073</v>
      </c>
      <c r="J2357" s="31" t="s">
        <v>10072</v>
      </c>
      <c r="K2357" s="2">
        <v>0</v>
      </c>
      <c r="L2357" s="2">
        <v>0</v>
      </c>
      <c r="M2357" s="31">
        <v>77.430000000000007</v>
      </c>
      <c r="N2357" s="2">
        <v>10.065900000000001</v>
      </c>
      <c r="O2357" s="2">
        <v>0</v>
      </c>
      <c r="P2357" s="2">
        <v>0</v>
      </c>
      <c r="Q2357" s="31">
        <v>87.495900000000006</v>
      </c>
      <c r="S2357" s="2" t="s">
        <v>1</v>
      </c>
      <c r="T2357" t="str">
        <f>IF(Tabla2[[#This Row],[SERIE ]]="22SD004C","BODEGA",IF(Tabla2[[#This Row],[SERIE ]]="21DS000T","CASA MATRIZ","SUCURSAL"))</f>
        <v>SUCURSAL</v>
      </c>
    </row>
    <row r="2358" spans="1:20" ht="15.75" hidden="1" thickBot="1" x14ac:dyDescent="0.3">
      <c r="A2358" s="33" t="s">
        <v>8268</v>
      </c>
      <c r="B2358" s="38" t="s">
        <v>10033</v>
      </c>
      <c r="C2358" s="2" t="s">
        <v>1</v>
      </c>
      <c r="D2358" s="2" t="s">
        <v>0</v>
      </c>
      <c r="E2358" s="2" t="s">
        <v>9791</v>
      </c>
      <c r="F2358" s="2" t="s">
        <v>9792</v>
      </c>
      <c r="G2358" s="32">
        <v>2347</v>
      </c>
      <c r="H2358" s="36">
        <v>2347</v>
      </c>
      <c r="I2358" s="37" t="s">
        <v>49</v>
      </c>
      <c r="J2358" s="31" t="s">
        <v>2228</v>
      </c>
      <c r="K2358" s="2">
        <v>0</v>
      </c>
      <c r="L2358" s="2">
        <v>0</v>
      </c>
      <c r="M2358" s="31">
        <v>237.5</v>
      </c>
      <c r="N2358" s="2">
        <v>30.875</v>
      </c>
      <c r="O2358" s="2">
        <v>0</v>
      </c>
      <c r="P2358" s="2">
        <v>0</v>
      </c>
      <c r="Q2358" s="31">
        <v>268.375</v>
      </c>
      <c r="S2358" s="2" t="s">
        <v>1</v>
      </c>
      <c r="T2358" t="str">
        <f>IF(Tabla2[[#This Row],[SERIE ]]="22SD004C","BODEGA",IF(Tabla2[[#This Row],[SERIE ]]="21DS000T","CASA MATRIZ","SUCURSAL"))</f>
        <v>SUCURSAL</v>
      </c>
    </row>
    <row r="2359" spans="1:20" ht="15.75" hidden="1" thickBot="1" x14ac:dyDescent="0.3">
      <c r="A2359" s="33" t="s">
        <v>8268</v>
      </c>
      <c r="B2359" s="38" t="s">
        <v>10033</v>
      </c>
      <c r="C2359" s="2" t="s">
        <v>1</v>
      </c>
      <c r="D2359" s="2" t="s">
        <v>0</v>
      </c>
      <c r="E2359" s="2" t="s">
        <v>9791</v>
      </c>
      <c r="F2359" s="2" t="s">
        <v>9792</v>
      </c>
      <c r="G2359" s="32">
        <v>2346</v>
      </c>
      <c r="H2359" s="36">
        <v>2346</v>
      </c>
      <c r="I2359" s="37" t="s">
        <v>49</v>
      </c>
      <c r="J2359" s="31" t="s">
        <v>2228</v>
      </c>
      <c r="K2359" s="2">
        <v>0</v>
      </c>
      <c r="L2359" s="2">
        <v>0</v>
      </c>
      <c r="M2359" s="31">
        <v>300</v>
      </c>
      <c r="N2359" s="2">
        <v>39</v>
      </c>
      <c r="O2359" s="2">
        <v>0</v>
      </c>
      <c r="P2359" s="2">
        <v>0</v>
      </c>
      <c r="Q2359" s="31">
        <v>339</v>
      </c>
      <c r="S2359" s="2" t="s">
        <v>1</v>
      </c>
      <c r="T2359" t="str">
        <f>IF(Tabla2[[#This Row],[SERIE ]]="22SD004C","BODEGA",IF(Tabla2[[#This Row],[SERIE ]]="21DS000T","CASA MATRIZ","SUCURSAL"))</f>
        <v>SUCURSAL</v>
      </c>
    </row>
    <row r="2360" spans="1:20" ht="15.75" hidden="1" thickBot="1" x14ac:dyDescent="0.3">
      <c r="A2360" s="33" t="s">
        <v>8268</v>
      </c>
      <c r="B2360" s="38" t="s">
        <v>10033</v>
      </c>
      <c r="C2360" s="2" t="s">
        <v>1</v>
      </c>
      <c r="D2360" s="2" t="s">
        <v>0</v>
      </c>
      <c r="E2360" s="2" t="s">
        <v>9791</v>
      </c>
      <c r="F2360" s="2" t="s">
        <v>9792</v>
      </c>
      <c r="G2360" s="32">
        <v>2345</v>
      </c>
      <c r="H2360" s="36">
        <v>2345</v>
      </c>
      <c r="I2360" s="37" t="s">
        <v>49</v>
      </c>
      <c r="J2360" s="31" t="s">
        <v>2228</v>
      </c>
      <c r="K2360" s="2">
        <v>0</v>
      </c>
      <c r="L2360" s="2">
        <v>0</v>
      </c>
      <c r="M2360" s="31">
        <v>315</v>
      </c>
      <c r="N2360" s="2">
        <v>40.950000000000003</v>
      </c>
      <c r="O2360" s="2">
        <v>0</v>
      </c>
      <c r="P2360" s="2">
        <v>0</v>
      </c>
      <c r="Q2360" s="31">
        <v>355.95</v>
      </c>
      <c r="S2360" s="2" t="s">
        <v>1</v>
      </c>
      <c r="T2360" t="str">
        <f>IF(Tabla2[[#This Row],[SERIE ]]="22SD004C","BODEGA",IF(Tabla2[[#This Row],[SERIE ]]="21DS000T","CASA MATRIZ","SUCURSAL"))</f>
        <v>SUCURSAL</v>
      </c>
    </row>
    <row r="2361" spans="1:20" ht="15.75" hidden="1" thickBot="1" x14ac:dyDescent="0.3">
      <c r="A2361" s="33" t="s">
        <v>8268</v>
      </c>
      <c r="B2361" s="38" t="s">
        <v>10033</v>
      </c>
      <c r="C2361" s="2" t="s">
        <v>1</v>
      </c>
      <c r="D2361" s="2" t="s">
        <v>0</v>
      </c>
      <c r="E2361" s="2" t="s">
        <v>9791</v>
      </c>
      <c r="F2361" s="2" t="s">
        <v>9792</v>
      </c>
      <c r="G2361" s="32">
        <v>2344</v>
      </c>
      <c r="H2361" s="36">
        <v>2344</v>
      </c>
      <c r="I2361" s="37" t="s">
        <v>7473</v>
      </c>
      <c r="J2361" s="31" t="s">
        <v>7472</v>
      </c>
      <c r="K2361" s="2">
        <v>0</v>
      </c>
      <c r="L2361" s="2">
        <v>0</v>
      </c>
      <c r="M2361" s="31">
        <v>0</v>
      </c>
      <c r="N2361" s="2">
        <v>0</v>
      </c>
      <c r="O2361" s="2">
        <v>0</v>
      </c>
      <c r="P2361" s="2">
        <v>0</v>
      </c>
      <c r="Q2361" s="31">
        <v>0</v>
      </c>
      <c r="S2361" s="2" t="s">
        <v>1</v>
      </c>
      <c r="T2361" t="str">
        <f>IF(Tabla2[[#This Row],[SERIE ]]="22SD004C","BODEGA",IF(Tabla2[[#This Row],[SERIE ]]="21DS000T","CASA MATRIZ","SUCURSAL"))</f>
        <v>SUCURSAL</v>
      </c>
    </row>
    <row r="2362" spans="1:20" ht="15.75" hidden="1" thickBot="1" x14ac:dyDescent="0.3">
      <c r="A2362" s="33" t="s">
        <v>8268</v>
      </c>
      <c r="B2362" s="38" t="s">
        <v>10033</v>
      </c>
      <c r="C2362" s="2" t="s">
        <v>1</v>
      </c>
      <c r="D2362" s="2" t="s">
        <v>0</v>
      </c>
      <c r="E2362" s="2" t="s">
        <v>9791</v>
      </c>
      <c r="F2362" s="2" t="s">
        <v>9792</v>
      </c>
      <c r="G2362" s="32">
        <v>2343</v>
      </c>
      <c r="H2362" s="36">
        <v>2343</v>
      </c>
      <c r="I2362" s="37" t="s">
        <v>7473</v>
      </c>
      <c r="J2362" s="31" t="s">
        <v>7472</v>
      </c>
      <c r="K2362" s="2">
        <v>0</v>
      </c>
      <c r="L2362" s="2">
        <v>0</v>
      </c>
      <c r="M2362" s="31">
        <v>0</v>
      </c>
      <c r="N2362" s="2">
        <v>0</v>
      </c>
      <c r="O2362" s="2">
        <v>0</v>
      </c>
      <c r="P2362" s="2">
        <v>0</v>
      </c>
      <c r="Q2362" s="31">
        <v>0</v>
      </c>
      <c r="S2362" s="2" t="s">
        <v>1</v>
      </c>
      <c r="T2362" t="str">
        <f>IF(Tabla2[[#This Row],[SERIE ]]="22SD004C","BODEGA",IF(Tabla2[[#This Row],[SERIE ]]="21DS000T","CASA MATRIZ","SUCURSAL"))</f>
        <v>SUCURSAL</v>
      </c>
    </row>
    <row r="2363" spans="1:20" ht="15.75" hidden="1" thickBot="1" x14ac:dyDescent="0.3">
      <c r="A2363" s="33" t="s">
        <v>8268</v>
      </c>
      <c r="B2363" s="38" t="s">
        <v>10033</v>
      </c>
      <c r="C2363" s="2" t="s">
        <v>1</v>
      </c>
      <c r="D2363" s="2" t="s">
        <v>0</v>
      </c>
      <c r="E2363" s="2" t="s">
        <v>9791</v>
      </c>
      <c r="F2363" s="2" t="s">
        <v>9792</v>
      </c>
      <c r="G2363" s="32">
        <v>2342</v>
      </c>
      <c r="H2363" s="36">
        <v>2342</v>
      </c>
      <c r="I2363" s="37" t="s">
        <v>9868</v>
      </c>
      <c r="J2363" s="31" t="s">
        <v>9826</v>
      </c>
      <c r="K2363" s="2">
        <v>0</v>
      </c>
      <c r="L2363" s="2">
        <v>0</v>
      </c>
      <c r="M2363" s="31">
        <v>6.64</v>
      </c>
      <c r="N2363" s="2">
        <v>0.86319999999999997</v>
      </c>
      <c r="O2363" s="2">
        <v>0</v>
      </c>
      <c r="P2363" s="2">
        <v>0</v>
      </c>
      <c r="Q2363" s="31">
        <v>7.5031999999999996</v>
      </c>
      <c r="S2363" s="2" t="s">
        <v>1</v>
      </c>
      <c r="T2363" t="str">
        <f>IF(Tabla2[[#This Row],[SERIE ]]="22SD004C","BODEGA",IF(Tabla2[[#This Row],[SERIE ]]="21DS000T","CASA MATRIZ","SUCURSAL"))</f>
        <v>SUCURSAL</v>
      </c>
    </row>
    <row r="2364" spans="1:20" ht="15.75" hidden="1" thickBot="1" x14ac:dyDescent="0.3">
      <c r="A2364" s="33" t="s">
        <v>8268</v>
      </c>
      <c r="B2364" s="38" t="s">
        <v>10032</v>
      </c>
      <c r="C2364" s="2" t="s">
        <v>1</v>
      </c>
      <c r="D2364" s="2" t="s">
        <v>0</v>
      </c>
      <c r="E2364" s="2" t="s">
        <v>9791</v>
      </c>
      <c r="F2364" s="2" t="s">
        <v>9792</v>
      </c>
      <c r="G2364" s="32">
        <v>2341</v>
      </c>
      <c r="H2364" s="36">
        <v>2341</v>
      </c>
      <c r="I2364" s="37" t="s">
        <v>10070</v>
      </c>
      <c r="J2364" s="31" t="s">
        <v>10071</v>
      </c>
      <c r="K2364" s="2">
        <v>0</v>
      </c>
      <c r="L2364" s="2">
        <v>0</v>
      </c>
      <c r="M2364" s="31">
        <v>212.39</v>
      </c>
      <c r="N2364" s="2">
        <v>27.610699999999998</v>
      </c>
      <c r="O2364" s="2">
        <v>0</v>
      </c>
      <c r="P2364" s="2">
        <v>0</v>
      </c>
      <c r="Q2364" s="31">
        <v>240.00069999999999</v>
      </c>
      <c r="S2364" s="2" t="s">
        <v>1</v>
      </c>
      <c r="T2364" t="str">
        <f>IF(Tabla2[[#This Row],[SERIE ]]="22SD004C","BODEGA",IF(Tabla2[[#This Row],[SERIE ]]="21DS000T","CASA MATRIZ","SUCURSAL"))</f>
        <v>SUCURSAL</v>
      </c>
    </row>
    <row r="2365" spans="1:20" ht="15.75" hidden="1" thickBot="1" x14ac:dyDescent="0.3">
      <c r="A2365" s="33" t="s">
        <v>8268</v>
      </c>
      <c r="B2365" s="38" t="s">
        <v>10032</v>
      </c>
      <c r="C2365" s="2" t="s">
        <v>1</v>
      </c>
      <c r="D2365" s="2" t="s">
        <v>0</v>
      </c>
      <c r="E2365" s="2" t="s">
        <v>9791</v>
      </c>
      <c r="F2365" s="2" t="s">
        <v>9792</v>
      </c>
      <c r="G2365" s="32">
        <v>2340</v>
      </c>
      <c r="H2365" s="36">
        <v>2340</v>
      </c>
      <c r="I2365" s="37" t="s">
        <v>9896</v>
      </c>
      <c r="J2365" s="31" t="s">
        <v>9897</v>
      </c>
      <c r="K2365" s="2">
        <v>0</v>
      </c>
      <c r="L2365" s="2">
        <v>0</v>
      </c>
      <c r="M2365" s="31">
        <v>160</v>
      </c>
      <c r="N2365" s="2">
        <v>20.8</v>
      </c>
      <c r="O2365" s="2">
        <v>0</v>
      </c>
      <c r="P2365" s="2">
        <v>0</v>
      </c>
      <c r="Q2365" s="31">
        <v>180.8</v>
      </c>
      <c r="S2365" s="2" t="s">
        <v>1</v>
      </c>
      <c r="T2365" t="str">
        <f>IF(Tabla2[[#This Row],[SERIE ]]="22SD004C","BODEGA",IF(Tabla2[[#This Row],[SERIE ]]="21DS000T","CASA MATRIZ","SUCURSAL"))</f>
        <v>SUCURSAL</v>
      </c>
    </row>
    <row r="2366" spans="1:20" ht="15.75" hidden="1" thickBot="1" x14ac:dyDescent="0.3">
      <c r="A2366" s="33" t="s">
        <v>8268</v>
      </c>
      <c r="B2366" s="38" t="s">
        <v>10032</v>
      </c>
      <c r="C2366" s="2" t="s">
        <v>1</v>
      </c>
      <c r="D2366" s="2" t="s">
        <v>0</v>
      </c>
      <c r="E2366" s="2" t="s">
        <v>9791</v>
      </c>
      <c r="F2366" s="2" t="s">
        <v>9792</v>
      </c>
      <c r="G2366" s="32">
        <v>2339</v>
      </c>
      <c r="H2366" s="36">
        <v>2339</v>
      </c>
      <c r="I2366" s="37" t="s">
        <v>46</v>
      </c>
      <c r="J2366" s="31" t="s">
        <v>6010</v>
      </c>
      <c r="K2366" s="2">
        <v>0</v>
      </c>
      <c r="L2366" s="2">
        <v>0</v>
      </c>
      <c r="M2366" s="31">
        <v>80</v>
      </c>
      <c r="N2366" s="2">
        <v>10.4</v>
      </c>
      <c r="O2366" s="2">
        <v>0</v>
      </c>
      <c r="P2366" s="2">
        <v>0</v>
      </c>
      <c r="Q2366" s="31">
        <v>90.4</v>
      </c>
      <c r="S2366" s="2" t="s">
        <v>1</v>
      </c>
      <c r="T2366" t="str">
        <f>IF(Tabla2[[#This Row],[SERIE ]]="22SD004C","BODEGA",IF(Tabla2[[#This Row],[SERIE ]]="21DS000T","CASA MATRIZ","SUCURSAL"))</f>
        <v>SUCURSAL</v>
      </c>
    </row>
    <row r="2367" spans="1:20" ht="15.75" hidden="1" thickBot="1" x14ac:dyDescent="0.3">
      <c r="A2367" s="33" t="s">
        <v>8268</v>
      </c>
      <c r="B2367" s="38" t="s">
        <v>10032</v>
      </c>
      <c r="C2367" s="2" t="s">
        <v>1</v>
      </c>
      <c r="D2367" s="2" t="s">
        <v>0</v>
      </c>
      <c r="E2367" s="2" t="s">
        <v>9791</v>
      </c>
      <c r="F2367" s="2" t="s">
        <v>9792</v>
      </c>
      <c r="G2367" s="32">
        <v>2338</v>
      </c>
      <c r="H2367" s="36">
        <v>2338</v>
      </c>
      <c r="I2367" s="37" t="s">
        <v>7473</v>
      </c>
      <c r="J2367" s="31" t="s">
        <v>7472</v>
      </c>
      <c r="K2367" s="2">
        <v>0</v>
      </c>
      <c r="L2367" s="2">
        <v>0</v>
      </c>
      <c r="M2367" s="31">
        <v>0</v>
      </c>
      <c r="N2367" s="2">
        <v>0</v>
      </c>
      <c r="O2367" s="2">
        <v>0</v>
      </c>
      <c r="P2367" s="2">
        <v>0</v>
      </c>
      <c r="Q2367" s="31">
        <v>0</v>
      </c>
      <c r="S2367" s="2" t="s">
        <v>1</v>
      </c>
      <c r="T2367" t="str">
        <f>IF(Tabla2[[#This Row],[SERIE ]]="22SD004C","BODEGA",IF(Tabla2[[#This Row],[SERIE ]]="21DS000T","CASA MATRIZ","SUCURSAL"))</f>
        <v>SUCURSAL</v>
      </c>
    </row>
    <row r="2368" spans="1:20" ht="15.75" hidden="1" thickBot="1" x14ac:dyDescent="0.3">
      <c r="A2368" s="33" t="s">
        <v>8268</v>
      </c>
      <c r="B2368" s="38" t="s">
        <v>10032</v>
      </c>
      <c r="C2368" s="2" t="s">
        <v>1</v>
      </c>
      <c r="D2368" s="2" t="s">
        <v>0</v>
      </c>
      <c r="E2368" s="2" t="s">
        <v>9791</v>
      </c>
      <c r="F2368" s="2" t="s">
        <v>9792</v>
      </c>
      <c r="G2368" s="32">
        <v>2337</v>
      </c>
      <c r="H2368" s="36">
        <v>2337</v>
      </c>
      <c r="I2368" s="37" t="s">
        <v>46</v>
      </c>
      <c r="J2368" s="31" t="s">
        <v>6010</v>
      </c>
      <c r="K2368" s="2">
        <v>0</v>
      </c>
      <c r="L2368" s="2">
        <v>0</v>
      </c>
      <c r="M2368" s="31">
        <v>187.35</v>
      </c>
      <c r="N2368" s="2">
        <v>24.355499999999999</v>
      </c>
      <c r="O2368" s="2">
        <v>0</v>
      </c>
      <c r="P2368" s="2">
        <v>0</v>
      </c>
      <c r="Q2368" s="31">
        <v>211.7055</v>
      </c>
      <c r="S2368" s="2" t="s">
        <v>1</v>
      </c>
      <c r="T2368" t="str">
        <f>IF(Tabla2[[#This Row],[SERIE ]]="22SD004C","BODEGA",IF(Tabla2[[#This Row],[SERIE ]]="21DS000T","CASA MATRIZ","SUCURSAL"))</f>
        <v>SUCURSAL</v>
      </c>
    </row>
    <row r="2369" spans="1:20" ht="15.75" hidden="1" thickBot="1" x14ac:dyDescent="0.3">
      <c r="A2369" s="33" t="s">
        <v>8268</v>
      </c>
      <c r="B2369" s="38" t="s">
        <v>10032</v>
      </c>
      <c r="C2369" s="2" t="s">
        <v>1</v>
      </c>
      <c r="D2369" s="2" t="s">
        <v>0</v>
      </c>
      <c r="E2369" s="2" t="s">
        <v>9791</v>
      </c>
      <c r="F2369" s="2" t="s">
        <v>9792</v>
      </c>
      <c r="G2369" s="32">
        <v>2336</v>
      </c>
      <c r="H2369" s="36">
        <v>2336</v>
      </c>
      <c r="I2369" s="37" t="s">
        <v>9809</v>
      </c>
      <c r="J2369" s="31" t="s">
        <v>9810</v>
      </c>
      <c r="K2369" s="2">
        <v>0</v>
      </c>
      <c r="L2369" s="2">
        <v>0</v>
      </c>
      <c r="M2369" s="31">
        <v>179.65</v>
      </c>
      <c r="N2369" s="2">
        <v>23.354500000000002</v>
      </c>
      <c r="O2369" s="2">
        <v>0</v>
      </c>
      <c r="P2369" s="2">
        <v>0</v>
      </c>
      <c r="Q2369" s="31">
        <v>203.00450000000001</v>
      </c>
      <c r="S2369" s="2" t="s">
        <v>1</v>
      </c>
      <c r="T2369" t="str">
        <f>IF(Tabla2[[#This Row],[SERIE ]]="22SD004C","BODEGA",IF(Tabla2[[#This Row],[SERIE ]]="21DS000T","CASA MATRIZ","SUCURSAL"))</f>
        <v>SUCURSAL</v>
      </c>
    </row>
    <row r="2370" spans="1:20" ht="15.75" hidden="1" thickBot="1" x14ac:dyDescent="0.3">
      <c r="A2370" s="33" t="s">
        <v>8268</v>
      </c>
      <c r="B2370" s="38" t="s">
        <v>10032</v>
      </c>
      <c r="C2370" s="2" t="s">
        <v>1</v>
      </c>
      <c r="D2370" s="2" t="s">
        <v>0</v>
      </c>
      <c r="E2370" s="2" t="s">
        <v>9791</v>
      </c>
      <c r="F2370" s="2" t="s">
        <v>9792</v>
      </c>
      <c r="G2370" s="32">
        <v>2335</v>
      </c>
      <c r="H2370" s="36">
        <v>2335</v>
      </c>
      <c r="I2370" s="37" t="s">
        <v>9809</v>
      </c>
      <c r="J2370" s="31" t="s">
        <v>9810</v>
      </c>
      <c r="K2370" s="2">
        <v>0</v>
      </c>
      <c r="L2370" s="2">
        <v>0</v>
      </c>
      <c r="M2370" s="31">
        <v>131.41999999999999</v>
      </c>
      <c r="N2370" s="2">
        <v>17.084599999999998</v>
      </c>
      <c r="O2370" s="2">
        <v>0</v>
      </c>
      <c r="P2370" s="2">
        <v>0</v>
      </c>
      <c r="Q2370" s="31">
        <v>148.50459999999998</v>
      </c>
      <c r="S2370" s="2" t="s">
        <v>1</v>
      </c>
      <c r="T2370" t="str">
        <f>IF(Tabla2[[#This Row],[SERIE ]]="22SD004C","BODEGA",IF(Tabla2[[#This Row],[SERIE ]]="21DS000T","CASA MATRIZ","SUCURSAL"))</f>
        <v>SUCURSAL</v>
      </c>
    </row>
    <row r="2371" spans="1:20" ht="15.75" hidden="1" thickBot="1" x14ac:dyDescent="0.3">
      <c r="A2371" s="33" t="s">
        <v>8268</v>
      </c>
      <c r="B2371" s="38" t="s">
        <v>10032</v>
      </c>
      <c r="C2371" s="2" t="s">
        <v>1</v>
      </c>
      <c r="D2371" s="2" t="s">
        <v>0</v>
      </c>
      <c r="E2371" s="2" t="s">
        <v>9791</v>
      </c>
      <c r="F2371" s="2" t="s">
        <v>9792</v>
      </c>
      <c r="G2371" s="32">
        <v>2334</v>
      </c>
      <c r="H2371" s="36">
        <v>2334</v>
      </c>
      <c r="I2371" s="37" t="s">
        <v>6596</v>
      </c>
      <c r="J2371" s="31" t="s">
        <v>6597</v>
      </c>
      <c r="K2371" s="2">
        <v>0</v>
      </c>
      <c r="L2371" s="2">
        <v>0</v>
      </c>
      <c r="M2371" s="31">
        <v>206.73</v>
      </c>
      <c r="N2371" s="2">
        <v>26.8749</v>
      </c>
      <c r="O2371" s="2">
        <v>0</v>
      </c>
      <c r="P2371" s="2">
        <v>0</v>
      </c>
      <c r="Q2371" s="31">
        <v>233.60489999999999</v>
      </c>
      <c r="S2371" s="2" t="s">
        <v>1</v>
      </c>
      <c r="T2371" t="str">
        <f>IF(Tabla2[[#This Row],[SERIE ]]="22SD004C","BODEGA",IF(Tabla2[[#This Row],[SERIE ]]="21DS000T","CASA MATRIZ","SUCURSAL"))</f>
        <v>SUCURSAL</v>
      </c>
    </row>
    <row r="2372" spans="1:20" ht="15.75" hidden="1" thickBot="1" x14ac:dyDescent="0.3">
      <c r="A2372" s="33" t="s">
        <v>8268</v>
      </c>
      <c r="B2372" s="38" t="s">
        <v>10031</v>
      </c>
      <c r="C2372" s="2" t="s">
        <v>1</v>
      </c>
      <c r="D2372" s="2" t="s">
        <v>0</v>
      </c>
      <c r="E2372" s="2" t="s">
        <v>9791</v>
      </c>
      <c r="F2372" s="2" t="s">
        <v>9792</v>
      </c>
      <c r="G2372" s="32">
        <v>2333</v>
      </c>
      <c r="H2372" s="36">
        <v>2333</v>
      </c>
      <c r="I2372" s="37" t="s">
        <v>46</v>
      </c>
      <c r="J2372" s="31" t="s">
        <v>6010</v>
      </c>
      <c r="K2372" s="2">
        <v>0</v>
      </c>
      <c r="L2372" s="2">
        <v>0</v>
      </c>
      <c r="M2372" s="31">
        <v>60</v>
      </c>
      <c r="N2372" s="2">
        <v>7.8000000000000007</v>
      </c>
      <c r="O2372" s="2">
        <v>0</v>
      </c>
      <c r="P2372" s="2">
        <v>0</v>
      </c>
      <c r="Q2372" s="31">
        <v>67.8</v>
      </c>
      <c r="S2372" s="2" t="s">
        <v>1</v>
      </c>
      <c r="T2372" t="str">
        <f>IF(Tabla2[[#This Row],[SERIE ]]="22SD004C","BODEGA",IF(Tabla2[[#This Row],[SERIE ]]="21DS000T","CASA MATRIZ","SUCURSAL"))</f>
        <v>SUCURSAL</v>
      </c>
    </row>
    <row r="2373" spans="1:20" ht="15.75" hidden="1" thickBot="1" x14ac:dyDescent="0.3">
      <c r="A2373" s="33" t="s">
        <v>8268</v>
      </c>
      <c r="B2373" s="38" t="s">
        <v>10031</v>
      </c>
      <c r="C2373" s="2" t="s">
        <v>1</v>
      </c>
      <c r="D2373" s="2" t="s">
        <v>0</v>
      </c>
      <c r="E2373" s="2" t="s">
        <v>9791</v>
      </c>
      <c r="F2373" s="2" t="s">
        <v>9792</v>
      </c>
      <c r="G2373" s="32">
        <v>2332</v>
      </c>
      <c r="H2373" s="36">
        <v>2332</v>
      </c>
      <c r="I2373" s="37" t="s">
        <v>7297</v>
      </c>
      <c r="J2373" s="31" t="s">
        <v>7298</v>
      </c>
      <c r="K2373" s="2">
        <v>0</v>
      </c>
      <c r="L2373" s="2">
        <v>0</v>
      </c>
      <c r="M2373" s="31">
        <v>182</v>
      </c>
      <c r="N2373" s="2">
        <v>23.66</v>
      </c>
      <c r="O2373" s="2">
        <v>0</v>
      </c>
      <c r="P2373" s="2">
        <v>0</v>
      </c>
      <c r="Q2373" s="31">
        <v>205.66</v>
      </c>
      <c r="S2373" s="2" t="s">
        <v>1</v>
      </c>
      <c r="T2373" t="str">
        <f>IF(Tabla2[[#This Row],[SERIE ]]="22SD004C","BODEGA",IF(Tabla2[[#This Row],[SERIE ]]="21DS000T","CASA MATRIZ","SUCURSAL"))</f>
        <v>SUCURSAL</v>
      </c>
    </row>
    <row r="2374" spans="1:20" ht="15.75" hidden="1" thickBot="1" x14ac:dyDescent="0.3">
      <c r="A2374" s="33" t="s">
        <v>8268</v>
      </c>
      <c r="B2374" s="38" t="s">
        <v>10031</v>
      </c>
      <c r="C2374" s="2" t="s">
        <v>1</v>
      </c>
      <c r="D2374" s="2" t="s">
        <v>0</v>
      </c>
      <c r="E2374" s="2" t="s">
        <v>9791</v>
      </c>
      <c r="F2374" s="2" t="s">
        <v>9792</v>
      </c>
      <c r="G2374" s="32">
        <v>2331</v>
      </c>
      <c r="H2374" s="36">
        <v>2331</v>
      </c>
      <c r="I2374" s="37"/>
      <c r="J2374" s="31" t="s">
        <v>10069</v>
      </c>
      <c r="K2374" s="2">
        <v>0</v>
      </c>
      <c r="L2374" s="2">
        <v>0</v>
      </c>
      <c r="M2374" s="31">
        <v>32.479999999999997</v>
      </c>
      <c r="N2374" s="2">
        <v>4.2223999999999995</v>
      </c>
      <c r="O2374" s="2">
        <v>0</v>
      </c>
      <c r="P2374" s="2">
        <v>0</v>
      </c>
      <c r="Q2374" s="31">
        <v>36.702399999999997</v>
      </c>
      <c r="R2374" s="2" t="s">
        <v>10068</v>
      </c>
      <c r="S2374" s="2" t="s">
        <v>1</v>
      </c>
      <c r="T2374" t="str">
        <f>IF(Tabla2[[#This Row],[SERIE ]]="22SD004C","BODEGA",IF(Tabla2[[#This Row],[SERIE ]]="21DS000T","CASA MATRIZ","SUCURSAL"))</f>
        <v>SUCURSAL</v>
      </c>
    </row>
    <row r="2375" spans="1:20" ht="15.75" hidden="1" thickBot="1" x14ac:dyDescent="0.3">
      <c r="A2375" s="33" t="s">
        <v>8268</v>
      </c>
      <c r="B2375" s="38" t="s">
        <v>10031</v>
      </c>
      <c r="C2375" s="2" t="s">
        <v>1</v>
      </c>
      <c r="D2375" s="2" t="s">
        <v>0</v>
      </c>
      <c r="E2375" s="2" t="s">
        <v>9791</v>
      </c>
      <c r="F2375" s="2" t="s">
        <v>9792</v>
      </c>
      <c r="G2375" s="32">
        <v>2330</v>
      </c>
      <c r="H2375" s="36">
        <v>2330</v>
      </c>
      <c r="I2375" s="37" t="s">
        <v>9809</v>
      </c>
      <c r="J2375" s="31" t="s">
        <v>9810</v>
      </c>
      <c r="K2375" s="2">
        <v>0</v>
      </c>
      <c r="L2375" s="2">
        <v>0</v>
      </c>
      <c r="M2375" s="31">
        <v>35.4</v>
      </c>
      <c r="N2375" s="2">
        <v>4.6020000000000003</v>
      </c>
      <c r="O2375" s="2">
        <v>0</v>
      </c>
      <c r="P2375" s="2">
        <v>0</v>
      </c>
      <c r="Q2375" s="31">
        <v>40.001999999999995</v>
      </c>
      <c r="S2375" s="2" t="s">
        <v>1</v>
      </c>
      <c r="T2375" t="str">
        <f>IF(Tabla2[[#This Row],[SERIE ]]="22SD004C","BODEGA",IF(Tabla2[[#This Row],[SERIE ]]="21DS000T","CASA MATRIZ","SUCURSAL"))</f>
        <v>SUCURSAL</v>
      </c>
    </row>
    <row r="2376" spans="1:20" ht="15.75" hidden="1" thickBot="1" x14ac:dyDescent="0.3">
      <c r="A2376" s="33" t="s">
        <v>8268</v>
      </c>
      <c r="B2376" s="38" t="s">
        <v>10031</v>
      </c>
      <c r="C2376" s="2" t="s">
        <v>1</v>
      </c>
      <c r="D2376" s="2" t="s">
        <v>0</v>
      </c>
      <c r="E2376" s="2" t="s">
        <v>9791</v>
      </c>
      <c r="F2376" s="2" t="s">
        <v>9792</v>
      </c>
      <c r="G2376" s="32">
        <v>2329</v>
      </c>
      <c r="H2376" s="36">
        <v>2329</v>
      </c>
      <c r="I2376" s="37" t="s">
        <v>47</v>
      </c>
      <c r="J2376" s="31" t="s">
        <v>2808</v>
      </c>
      <c r="K2376" s="2">
        <v>0</v>
      </c>
      <c r="L2376" s="2">
        <v>0</v>
      </c>
      <c r="M2376" s="31">
        <v>120</v>
      </c>
      <c r="N2376" s="2">
        <v>15.600000000000001</v>
      </c>
      <c r="O2376" s="2">
        <v>0</v>
      </c>
      <c r="P2376" s="2">
        <v>0</v>
      </c>
      <c r="Q2376" s="31">
        <v>135.6</v>
      </c>
      <c r="S2376" s="2" t="s">
        <v>1</v>
      </c>
      <c r="T2376" t="str">
        <f>IF(Tabla2[[#This Row],[SERIE ]]="22SD004C","BODEGA",IF(Tabla2[[#This Row],[SERIE ]]="21DS000T","CASA MATRIZ","SUCURSAL"))</f>
        <v>SUCURSAL</v>
      </c>
    </row>
    <row r="2377" spans="1:20" ht="15.75" hidden="1" thickBot="1" x14ac:dyDescent="0.3">
      <c r="A2377" s="33" t="s">
        <v>8268</v>
      </c>
      <c r="B2377" s="38" t="s">
        <v>10031</v>
      </c>
      <c r="C2377" s="2" t="s">
        <v>1</v>
      </c>
      <c r="D2377" s="2" t="s">
        <v>0</v>
      </c>
      <c r="E2377" s="2" t="s">
        <v>9791</v>
      </c>
      <c r="F2377" s="2" t="s">
        <v>9792</v>
      </c>
      <c r="G2377" s="32">
        <v>2328</v>
      </c>
      <c r="H2377" s="36">
        <v>2328</v>
      </c>
      <c r="I2377" s="37" t="s">
        <v>7473</v>
      </c>
      <c r="J2377" s="31" t="s">
        <v>7472</v>
      </c>
      <c r="K2377" s="2">
        <v>0</v>
      </c>
      <c r="L2377" s="2">
        <v>0</v>
      </c>
      <c r="M2377" s="31">
        <v>0</v>
      </c>
      <c r="N2377" s="2">
        <v>0</v>
      </c>
      <c r="O2377" s="2">
        <v>0</v>
      </c>
      <c r="P2377" s="2">
        <v>0</v>
      </c>
      <c r="Q2377" s="31">
        <v>0</v>
      </c>
      <c r="S2377" s="2" t="s">
        <v>1</v>
      </c>
      <c r="T2377" t="str">
        <f>IF(Tabla2[[#This Row],[SERIE ]]="22SD004C","BODEGA",IF(Tabla2[[#This Row],[SERIE ]]="21DS000T","CASA MATRIZ","SUCURSAL"))</f>
        <v>SUCURSAL</v>
      </c>
    </row>
    <row r="2378" spans="1:20" ht="15.75" hidden="1" thickBot="1" x14ac:dyDescent="0.3">
      <c r="A2378" s="33" t="s">
        <v>8268</v>
      </c>
      <c r="B2378" s="38" t="s">
        <v>10031</v>
      </c>
      <c r="C2378" s="2" t="s">
        <v>1</v>
      </c>
      <c r="D2378" s="2" t="s">
        <v>0</v>
      </c>
      <c r="E2378" s="2" t="s">
        <v>9791</v>
      </c>
      <c r="F2378" s="2" t="s">
        <v>9792</v>
      </c>
      <c r="G2378" s="32">
        <v>2327</v>
      </c>
      <c r="H2378" s="36">
        <v>2327</v>
      </c>
      <c r="I2378" s="37" t="s">
        <v>7297</v>
      </c>
      <c r="J2378" s="31" t="s">
        <v>7298</v>
      </c>
      <c r="K2378" s="2">
        <v>0</v>
      </c>
      <c r="L2378" s="2">
        <v>0</v>
      </c>
      <c r="M2378" s="31">
        <v>32</v>
      </c>
      <c r="N2378" s="2">
        <v>4.16</v>
      </c>
      <c r="O2378" s="2">
        <v>0</v>
      </c>
      <c r="P2378" s="2">
        <v>0</v>
      </c>
      <c r="Q2378" s="31">
        <v>36.159999999999997</v>
      </c>
      <c r="S2378" s="2" t="s">
        <v>1</v>
      </c>
      <c r="T2378" t="str">
        <f>IF(Tabla2[[#This Row],[SERIE ]]="22SD004C","BODEGA",IF(Tabla2[[#This Row],[SERIE ]]="21DS000T","CASA MATRIZ","SUCURSAL"))</f>
        <v>SUCURSAL</v>
      </c>
    </row>
    <row r="2379" spans="1:20" ht="15.75" hidden="1" thickBot="1" x14ac:dyDescent="0.3">
      <c r="A2379" s="33" t="s">
        <v>8268</v>
      </c>
      <c r="B2379" s="38" t="s">
        <v>10031</v>
      </c>
      <c r="C2379" s="2" t="s">
        <v>1</v>
      </c>
      <c r="D2379" s="2" t="s">
        <v>0</v>
      </c>
      <c r="E2379" s="2" t="s">
        <v>9791</v>
      </c>
      <c r="F2379" s="2" t="s">
        <v>9792</v>
      </c>
      <c r="G2379" s="32">
        <v>2326</v>
      </c>
      <c r="H2379" s="36">
        <v>2326</v>
      </c>
      <c r="I2379" s="37" t="s">
        <v>7473</v>
      </c>
      <c r="J2379" s="31" t="s">
        <v>7472</v>
      </c>
      <c r="K2379" s="2">
        <v>0</v>
      </c>
      <c r="L2379" s="2">
        <v>0</v>
      </c>
      <c r="M2379" s="31">
        <v>0</v>
      </c>
      <c r="N2379" s="2">
        <v>0</v>
      </c>
      <c r="O2379" s="2">
        <v>0</v>
      </c>
      <c r="P2379" s="2">
        <v>0</v>
      </c>
      <c r="Q2379" s="31">
        <v>0</v>
      </c>
      <c r="S2379" s="2" t="s">
        <v>1</v>
      </c>
      <c r="T2379" t="str">
        <f>IF(Tabla2[[#This Row],[SERIE ]]="22SD004C","BODEGA",IF(Tabla2[[#This Row],[SERIE ]]="21DS000T","CASA MATRIZ","SUCURSAL"))</f>
        <v>SUCURSAL</v>
      </c>
    </row>
    <row r="2380" spans="1:20" ht="15.75" hidden="1" thickBot="1" x14ac:dyDescent="0.3">
      <c r="A2380" s="33" t="s">
        <v>8268</v>
      </c>
      <c r="B2380" s="38" t="s">
        <v>10031</v>
      </c>
      <c r="C2380" s="2" t="s">
        <v>1</v>
      </c>
      <c r="D2380" s="2" t="s">
        <v>0</v>
      </c>
      <c r="E2380" s="2" t="s">
        <v>9791</v>
      </c>
      <c r="F2380" s="2" t="s">
        <v>9792</v>
      </c>
      <c r="G2380" s="32">
        <v>2325</v>
      </c>
      <c r="H2380" s="36">
        <v>2325</v>
      </c>
      <c r="I2380" s="37" t="s">
        <v>9898</v>
      </c>
      <c r="J2380" s="31" t="s">
        <v>9899</v>
      </c>
      <c r="K2380" s="2">
        <v>0</v>
      </c>
      <c r="L2380" s="2">
        <v>0</v>
      </c>
      <c r="M2380" s="31">
        <v>235.4</v>
      </c>
      <c r="N2380" s="2">
        <v>30.602</v>
      </c>
      <c r="O2380" s="2">
        <v>0</v>
      </c>
      <c r="P2380" s="2">
        <v>0</v>
      </c>
      <c r="Q2380" s="31">
        <v>266.00200000000001</v>
      </c>
      <c r="S2380" s="2" t="s">
        <v>1</v>
      </c>
      <c r="T2380" t="str">
        <f>IF(Tabla2[[#This Row],[SERIE ]]="22SD004C","BODEGA",IF(Tabla2[[#This Row],[SERIE ]]="21DS000T","CASA MATRIZ","SUCURSAL"))</f>
        <v>SUCURSAL</v>
      </c>
    </row>
    <row r="2381" spans="1:20" ht="15.75" hidden="1" thickBot="1" x14ac:dyDescent="0.3">
      <c r="A2381" s="33" t="s">
        <v>8268</v>
      </c>
      <c r="B2381" s="38" t="s">
        <v>10031</v>
      </c>
      <c r="C2381" s="2" t="s">
        <v>1</v>
      </c>
      <c r="D2381" s="2" t="s">
        <v>0</v>
      </c>
      <c r="E2381" s="2" t="s">
        <v>9791</v>
      </c>
      <c r="F2381" s="2" t="s">
        <v>9792</v>
      </c>
      <c r="G2381" s="32">
        <v>2324</v>
      </c>
      <c r="H2381" s="36">
        <v>2324</v>
      </c>
      <c r="I2381" s="37" t="s">
        <v>10066</v>
      </c>
      <c r="J2381" s="31" t="s">
        <v>10067</v>
      </c>
      <c r="K2381" s="2">
        <v>0</v>
      </c>
      <c r="L2381" s="2">
        <v>0</v>
      </c>
      <c r="M2381" s="31">
        <v>65.87</v>
      </c>
      <c r="N2381" s="2">
        <v>8.5631000000000004</v>
      </c>
      <c r="O2381" s="2">
        <v>0</v>
      </c>
      <c r="P2381" s="2">
        <v>0</v>
      </c>
      <c r="Q2381" s="31">
        <v>74.43310000000001</v>
      </c>
      <c r="S2381" s="2" t="s">
        <v>1</v>
      </c>
      <c r="T2381" t="str">
        <f>IF(Tabla2[[#This Row],[SERIE ]]="22SD004C","BODEGA",IF(Tabla2[[#This Row],[SERIE ]]="21DS000T","CASA MATRIZ","SUCURSAL"))</f>
        <v>SUCURSAL</v>
      </c>
    </row>
    <row r="2382" spans="1:20" ht="15.75" hidden="1" thickBot="1" x14ac:dyDescent="0.3">
      <c r="A2382" s="33" t="s">
        <v>8268</v>
      </c>
      <c r="B2382" s="38" t="s">
        <v>10031</v>
      </c>
      <c r="C2382" s="2" t="s">
        <v>1</v>
      </c>
      <c r="D2382" s="2" t="s">
        <v>0</v>
      </c>
      <c r="E2382" s="2" t="s">
        <v>9791</v>
      </c>
      <c r="F2382" s="2" t="s">
        <v>9792</v>
      </c>
      <c r="G2382" s="32">
        <v>2323</v>
      </c>
      <c r="H2382" s="36">
        <v>2323</v>
      </c>
      <c r="I2382" s="37" t="s">
        <v>10064</v>
      </c>
      <c r="J2382" s="31" t="s">
        <v>10065</v>
      </c>
      <c r="K2382" s="2">
        <v>0</v>
      </c>
      <c r="L2382" s="2">
        <v>0</v>
      </c>
      <c r="M2382" s="31">
        <v>25</v>
      </c>
      <c r="N2382" s="2">
        <v>3.25</v>
      </c>
      <c r="O2382" s="2">
        <v>0</v>
      </c>
      <c r="P2382" s="2">
        <v>0</v>
      </c>
      <c r="Q2382" s="31">
        <v>28.25</v>
      </c>
      <c r="S2382" s="2" t="s">
        <v>1</v>
      </c>
      <c r="T2382" t="str">
        <f>IF(Tabla2[[#This Row],[SERIE ]]="22SD004C","BODEGA",IF(Tabla2[[#This Row],[SERIE ]]="21DS000T","CASA MATRIZ","SUCURSAL"))</f>
        <v>SUCURSAL</v>
      </c>
    </row>
    <row r="2383" spans="1:20" ht="15.75" hidden="1" thickBot="1" x14ac:dyDescent="0.3">
      <c r="A2383" s="33" t="s">
        <v>8268</v>
      </c>
      <c r="B2383" s="38" t="s">
        <v>10031</v>
      </c>
      <c r="C2383" s="2" t="s">
        <v>1</v>
      </c>
      <c r="D2383" s="2" t="s">
        <v>0</v>
      </c>
      <c r="E2383" s="2" t="s">
        <v>9791</v>
      </c>
      <c r="F2383" s="2" t="s">
        <v>9792</v>
      </c>
      <c r="G2383" s="32">
        <v>2322</v>
      </c>
      <c r="H2383" s="36">
        <v>2322</v>
      </c>
      <c r="I2383" s="37" t="s">
        <v>42</v>
      </c>
      <c r="J2383" s="31" t="s">
        <v>3310</v>
      </c>
      <c r="K2383" s="2">
        <v>0</v>
      </c>
      <c r="L2383" s="2">
        <v>0</v>
      </c>
      <c r="M2383" s="31">
        <v>80</v>
      </c>
      <c r="N2383" s="2">
        <v>10.4</v>
      </c>
      <c r="O2383" s="2">
        <v>0</v>
      </c>
      <c r="P2383" s="2">
        <v>0</v>
      </c>
      <c r="Q2383" s="31">
        <v>90.4</v>
      </c>
      <c r="S2383" s="2" t="s">
        <v>1</v>
      </c>
      <c r="T2383" t="str">
        <f>IF(Tabla2[[#This Row],[SERIE ]]="22SD004C","BODEGA",IF(Tabla2[[#This Row],[SERIE ]]="21DS000T","CASA MATRIZ","SUCURSAL"))</f>
        <v>SUCURSAL</v>
      </c>
    </row>
    <row r="2384" spans="1:20" ht="15.75" hidden="1" thickBot="1" x14ac:dyDescent="0.3">
      <c r="A2384" s="33" t="s">
        <v>8268</v>
      </c>
      <c r="B2384" s="38" t="s">
        <v>10031</v>
      </c>
      <c r="C2384" s="2" t="s">
        <v>1</v>
      </c>
      <c r="D2384" s="2" t="s">
        <v>0</v>
      </c>
      <c r="E2384" s="2" t="s">
        <v>9791</v>
      </c>
      <c r="F2384" s="2" t="s">
        <v>9792</v>
      </c>
      <c r="G2384" s="32">
        <v>2321</v>
      </c>
      <c r="H2384" s="36">
        <v>2321</v>
      </c>
      <c r="I2384" s="37" t="s">
        <v>42</v>
      </c>
      <c r="J2384" s="31" t="s">
        <v>3310</v>
      </c>
      <c r="K2384" s="2">
        <v>0</v>
      </c>
      <c r="L2384" s="2">
        <v>0</v>
      </c>
      <c r="M2384" s="31">
        <v>45</v>
      </c>
      <c r="N2384" s="2">
        <v>5.8500000000000005</v>
      </c>
      <c r="O2384" s="2">
        <v>0</v>
      </c>
      <c r="P2384" s="2">
        <v>0</v>
      </c>
      <c r="Q2384" s="31">
        <v>50.85</v>
      </c>
      <c r="S2384" s="2" t="s">
        <v>1</v>
      </c>
      <c r="T2384" t="str">
        <f>IF(Tabla2[[#This Row],[SERIE ]]="22SD004C","BODEGA",IF(Tabla2[[#This Row],[SERIE ]]="21DS000T","CASA MATRIZ","SUCURSAL"))</f>
        <v>SUCURSAL</v>
      </c>
    </row>
    <row r="2385" spans="1:20" ht="15.75" hidden="1" thickBot="1" x14ac:dyDescent="0.3">
      <c r="A2385" s="33" t="s">
        <v>8268</v>
      </c>
      <c r="B2385" s="38" t="s">
        <v>10030</v>
      </c>
      <c r="C2385" s="2" t="s">
        <v>1</v>
      </c>
      <c r="D2385" s="2" t="s">
        <v>0</v>
      </c>
      <c r="E2385" s="2" t="s">
        <v>9791</v>
      </c>
      <c r="F2385" s="2" t="s">
        <v>9792</v>
      </c>
      <c r="G2385" s="32">
        <v>2320</v>
      </c>
      <c r="H2385" s="36">
        <v>2320</v>
      </c>
      <c r="I2385" s="37" t="s">
        <v>2076</v>
      </c>
      <c r="J2385" s="31" t="s">
        <v>2077</v>
      </c>
      <c r="K2385" s="2">
        <v>0</v>
      </c>
      <c r="L2385" s="2">
        <v>0</v>
      </c>
      <c r="M2385" s="31">
        <v>10.4</v>
      </c>
      <c r="N2385" s="2">
        <v>1.3520000000000001</v>
      </c>
      <c r="O2385" s="2">
        <v>0</v>
      </c>
      <c r="P2385" s="2">
        <v>0</v>
      </c>
      <c r="Q2385" s="31">
        <v>11.752000000000001</v>
      </c>
      <c r="S2385" s="2" t="s">
        <v>1</v>
      </c>
      <c r="T2385" t="str">
        <f>IF(Tabla2[[#This Row],[SERIE ]]="22SD004C","BODEGA",IF(Tabla2[[#This Row],[SERIE ]]="21DS000T","CASA MATRIZ","SUCURSAL"))</f>
        <v>SUCURSAL</v>
      </c>
    </row>
    <row r="2386" spans="1:20" ht="15.75" hidden="1" thickBot="1" x14ac:dyDescent="0.3">
      <c r="A2386" s="33" t="s">
        <v>8268</v>
      </c>
      <c r="B2386" s="38" t="s">
        <v>10030</v>
      </c>
      <c r="C2386" s="2" t="s">
        <v>1</v>
      </c>
      <c r="D2386" s="2" t="s">
        <v>0</v>
      </c>
      <c r="E2386" s="2" t="s">
        <v>9791</v>
      </c>
      <c r="F2386" s="2" t="s">
        <v>9792</v>
      </c>
      <c r="G2386" s="32">
        <v>2319</v>
      </c>
      <c r="H2386" s="36">
        <v>2319</v>
      </c>
      <c r="I2386" s="37"/>
      <c r="J2386" s="31" t="s">
        <v>9886</v>
      </c>
      <c r="K2386" s="2">
        <v>0</v>
      </c>
      <c r="L2386" s="2">
        <v>0</v>
      </c>
      <c r="M2386" s="31">
        <v>26</v>
      </c>
      <c r="N2386" s="2">
        <v>3.38</v>
      </c>
      <c r="O2386" s="2">
        <v>0</v>
      </c>
      <c r="P2386" s="2">
        <v>0</v>
      </c>
      <c r="Q2386" s="31">
        <v>29.38</v>
      </c>
      <c r="R2386" s="2" t="s">
        <v>9885</v>
      </c>
      <c r="S2386" s="2" t="s">
        <v>1</v>
      </c>
      <c r="T2386" t="str">
        <f>IF(Tabla2[[#This Row],[SERIE ]]="22SD004C","BODEGA",IF(Tabla2[[#This Row],[SERIE ]]="21DS000T","CASA MATRIZ","SUCURSAL"))</f>
        <v>SUCURSAL</v>
      </c>
    </row>
    <row r="2387" spans="1:20" ht="15.75" hidden="1" thickBot="1" x14ac:dyDescent="0.3">
      <c r="A2387" s="33" t="s">
        <v>8268</v>
      </c>
      <c r="B2387" s="38" t="s">
        <v>10030</v>
      </c>
      <c r="C2387" s="2" t="s">
        <v>1</v>
      </c>
      <c r="D2387" s="2" t="s">
        <v>0</v>
      </c>
      <c r="E2387" s="2" t="s">
        <v>9791</v>
      </c>
      <c r="F2387" s="2" t="s">
        <v>9792</v>
      </c>
      <c r="G2387" s="32">
        <v>2318</v>
      </c>
      <c r="H2387" s="36">
        <v>2318</v>
      </c>
      <c r="I2387" s="37" t="s">
        <v>48</v>
      </c>
      <c r="J2387" s="31" t="s">
        <v>1991</v>
      </c>
      <c r="K2387" s="2">
        <v>0</v>
      </c>
      <c r="L2387" s="2">
        <v>0</v>
      </c>
      <c r="M2387" s="31">
        <v>19</v>
      </c>
      <c r="N2387" s="2">
        <v>2.4700000000000002</v>
      </c>
      <c r="O2387" s="2">
        <v>0</v>
      </c>
      <c r="P2387" s="2">
        <v>0</v>
      </c>
      <c r="Q2387" s="31">
        <v>21.47</v>
      </c>
      <c r="S2387" s="2" t="s">
        <v>1</v>
      </c>
      <c r="T2387" t="str">
        <f>IF(Tabla2[[#This Row],[SERIE ]]="22SD004C","BODEGA",IF(Tabla2[[#This Row],[SERIE ]]="21DS000T","CASA MATRIZ","SUCURSAL"))</f>
        <v>SUCURSAL</v>
      </c>
    </row>
    <row r="2388" spans="1:20" ht="15.75" hidden="1" thickBot="1" x14ac:dyDescent="0.3">
      <c r="A2388" s="33" t="s">
        <v>8268</v>
      </c>
      <c r="B2388" s="38" t="s">
        <v>10030</v>
      </c>
      <c r="C2388" s="2" t="s">
        <v>1</v>
      </c>
      <c r="D2388" s="2" t="s">
        <v>0</v>
      </c>
      <c r="E2388" s="2" t="s">
        <v>9791</v>
      </c>
      <c r="F2388" s="2" t="s">
        <v>9792</v>
      </c>
      <c r="G2388" s="32">
        <v>2317</v>
      </c>
      <c r="H2388" s="36">
        <v>2317</v>
      </c>
      <c r="I2388" s="37" t="s">
        <v>48</v>
      </c>
      <c r="J2388" s="31" t="s">
        <v>1991</v>
      </c>
      <c r="K2388" s="2">
        <v>0</v>
      </c>
      <c r="L2388" s="2">
        <v>0</v>
      </c>
      <c r="M2388" s="31">
        <v>35</v>
      </c>
      <c r="N2388" s="2">
        <v>4.55</v>
      </c>
      <c r="O2388" s="2">
        <v>0</v>
      </c>
      <c r="P2388" s="2">
        <v>0</v>
      </c>
      <c r="Q2388" s="31">
        <v>39.549999999999997</v>
      </c>
      <c r="S2388" s="2" t="s">
        <v>1</v>
      </c>
      <c r="T2388" t="str">
        <f>IF(Tabla2[[#This Row],[SERIE ]]="22SD004C","BODEGA",IF(Tabla2[[#This Row],[SERIE ]]="21DS000T","CASA MATRIZ","SUCURSAL"))</f>
        <v>SUCURSAL</v>
      </c>
    </row>
    <row r="2389" spans="1:20" ht="15.75" hidden="1" thickBot="1" x14ac:dyDescent="0.3">
      <c r="A2389" s="33" t="s">
        <v>8268</v>
      </c>
      <c r="B2389" s="38" t="s">
        <v>10030</v>
      </c>
      <c r="C2389" s="2" t="s">
        <v>1</v>
      </c>
      <c r="D2389" s="2" t="s">
        <v>0</v>
      </c>
      <c r="E2389" s="2" t="s">
        <v>9791</v>
      </c>
      <c r="F2389" s="2" t="s">
        <v>9792</v>
      </c>
      <c r="G2389" s="32">
        <v>2316</v>
      </c>
      <c r="H2389" s="36">
        <v>2216</v>
      </c>
      <c r="I2389" s="37" t="s">
        <v>9868</v>
      </c>
      <c r="J2389" s="31" t="s">
        <v>9826</v>
      </c>
      <c r="K2389" s="2">
        <v>0</v>
      </c>
      <c r="L2389" s="2">
        <v>0</v>
      </c>
      <c r="M2389" s="31">
        <v>27.6</v>
      </c>
      <c r="N2389" s="2">
        <v>3.5880000000000005</v>
      </c>
      <c r="O2389" s="2">
        <v>0</v>
      </c>
      <c r="P2389" s="2">
        <v>0</v>
      </c>
      <c r="Q2389" s="31">
        <v>31.188000000000002</v>
      </c>
      <c r="S2389" s="2" t="s">
        <v>1</v>
      </c>
      <c r="T2389" t="str">
        <f>IF(Tabla2[[#This Row],[SERIE ]]="22SD004C","BODEGA",IF(Tabla2[[#This Row],[SERIE ]]="21DS000T","CASA MATRIZ","SUCURSAL"))</f>
        <v>SUCURSAL</v>
      </c>
    </row>
    <row r="2390" spans="1:20" ht="15.75" hidden="1" thickBot="1" x14ac:dyDescent="0.3">
      <c r="A2390" s="33" t="s">
        <v>8268</v>
      </c>
      <c r="B2390" s="38" t="s">
        <v>10030</v>
      </c>
      <c r="C2390" s="2" t="s">
        <v>1</v>
      </c>
      <c r="D2390" s="2" t="s">
        <v>0</v>
      </c>
      <c r="E2390" s="2" t="s">
        <v>9791</v>
      </c>
      <c r="F2390" s="2" t="s">
        <v>9792</v>
      </c>
      <c r="G2390" s="32">
        <v>2315</v>
      </c>
      <c r="H2390" s="36">
        <v>2315</v>
      </c>
      <c r="I2390" s="37" t="s">
        <v>9868</v>
      </c>
      <c r="J2390" s="31" t="s">
        <v>9826</v>
      </c>
      <c r="K2390" s="2">
        <v>0</v>
      </c>
      <c r="L2390" s="2">
        <v>0</v>
      </c>
      <c r="M2390" s="31">
        <v>51.99</v>
      </c>
      <c r="N2390" s="2">
        <v>6.7587000000000002</v>
      </c>
      <c r="O2390" s="2">
        <v>0</v>
      </c>
      <c r="P2390" s="2">
        <v>0</v>
      </c>
      <c r="Q2390" s="31">
        <v>58.748699999999999</v>
      </c>
      <c r="S2390" s="2" t="s">
        <v>1</v>
      </c>
      <c r="T2390" t="str">
        <f>IF(Tabla2[[#This Row],[SERIE ]]="22SD004C","BODEGA",IF(Tabla2[[#This Row],[SERIE ]]="21DS000T","CASA MATRIZ","SUCURSAL"))</f>
        <v>SUCURSAL</v>
      </c>
    </row>
    <row r="2391" spans="1:20" ht="15.75" hidden="1" thickBot="1" x14ac:dyDescent="0.3">
      <c r="A2391" s="33" t="s">
        <v>8268</v>
      </c>
      <c r="B2391" s="38" t="s">
        <v>10030</v>
      </c>
      <c r="C2391" s="2" t="s">
        <v>1</v>
      </c>
      <c r="D2391" s="2" t="s">
        <v>0</v>
      </c>
      <c r="E2391" s="2" t="s">
        <v>9791</v>
      </c>
      <c r="F2391" s="2" t="s">
        <v>9792</v>
      </c>
      <c r="G2391" s="32">
        <v>2314</v>
      </c>
      <c r="H2391" s="36">
        <v>2314</v>
      </c>
      <c r="I2391" s="37" t="s">
        <v>10062</v>
      </c>
      <c r="J2391" s="31" t="s">
        <v>10063</v>
      </c>
      <c r="K2391" s="2">
        <v>0</v>
      </c>
      <c r="L2391" s="2">
        <v>0</v>
      </c>
      <c r="M2391" s="31">
        <v>12</v>
      </c>
      <c r="N2391" s="2">
        <v>1.56</v>
      </c>
      <c r="O2391" s="2">
        <v>0</v>
      </c>
      <c r="P2391" s="2">
        <v>0</v>
      </c>
      <c r="Q2391" s="31">
        <v>13.56</v>
      </c>
      <c r="S2391" s="2" t="s">
        <v>1</v>
      </c>
      <c r="T2391" t="str">
        <f>IF(Tabla2[[#This Row],[SERIE ]]="22SD004C","BODEGA",IF(Tabla2[[#This Row],[SERIE ]]="21DS000T","CASA MATRIZ","SUCURSAL"))</f>
        <v>SUCURSAL</v>
      </c>
    </row>
    <row r="2392" spans="1:20" ht="15.75" hidden="1" thickBot="1" x14ac:dyDescent="0.3">
      <c r="A2392" s="33" t="s">
        <v>8268</v>
      </c>
      <c r="B2392" s="38" t="s">
        <v>10030</v>
      </c>
      <c r="C2392" s="2" t="s">
        <v>1</v>
      </c>
      <c r="D2392" s="2" t="s">
        <v>0</v>
      </c>
      <c r="E2392" s="2" t="s">
        <v>9791</v>
      </c>
      <c r="F2392" s="2" t="s">
        <v>9792</v>
      </c>
      <c r="G2392" s="32">
        <v>2313</v>
      </c>
      <c r="H2392" s="36">
        <v>2313</v>
      </c>
      <c r="I2392" s="37" t="s">
        <v>7473</v>
      </c>
      <c r="J2392" s="31" t="s">
        <v>7472</v>
      </c>
      <c r="K2392" s="2">
        <v>0</v>
      </c>
      <c r="L2392" s="2">
        <v>0</v>
      </c>
      <c r="M2392" s="31">
        <v>0</v>
      </c>
      <c r="N2392" s="2">
        <v>0</v>
      </c>
      <c r="O2392" s="2">
        <v>0</v>
      </c>
      <c r="P2392" s="2">
        <v>0</v>
      </c>
      <c r="Q2392" s="31">
        <v>0</v>
      </c>
      <c r="S2392" s="2" t="s">
        <v>1</v>
      </c>
      <c r="T2392" t="str">
        <f>IF(Tabla2[[#This Row],[SERIE ]]="22SD004C","BODEGA",IF(Tabla2[[#This Row],[SERIE ]]="21DS000T","CASA MATRIZ","SUCURSAL"))</f>
        <v>SUCURSAL</v>
      </c>
    </row>
    <row r="2393" spans="1:20" ht="15.75" hidden="1" thickBot="1" x14ac:dyDescent="0.3">
      <c r="A2393" s="33" t="s">
        <v>8268</v>
      </c>
      <c r="B2393" s="38" t="s">
        <v>10030</v>
      </c>
      <c r="C2393" s="2" t="s">
        <v>1</v>
      </c>
      <c r="D2393" s="2" t="s">
        <v>0</v>
      </c>
      <c r="E2393" s="2" t="s">
        <v>9791</v>
      </c>
      <c r="F2393" s="2" t="s">
        <v>9792</v>
      </c>
      <c r="G2393" s="32">
        <v>2312</v>
      </c>
      <c r="H2393" s="36">
        <v>2312</v>
      </c>
      <c r="I2393" s="37" t="s">
        <v>48</v>
      </c>
      <c r="J2393" s="31" t="s">
        <v>1991</v>
      </c>
      <c r="K2393" s="2">
        <v>0</v>
      </c>
      <c r="L2393" s="2">
        <v>0</v>
      </c>
      <c r="M2393" s="31">
        <v>45</v>
      </c>
      <c r="N2393" s="2">
        <v>5.8500000000000005</v>
      </c>
      <c r="O2393" s="2">
        <v>0</v>
      </c>
      <c r="P2393" s="2">
        <v>0</v>
      </c>
      <c r="Q2393" s="31">
        <v>50.85</v>
      </c>
      <c r="S2393" s="2" t="s">
        <v>1</v>
      </c>
      <c r="T2393" t="str">
        <f>IF(Tabla2[[#This Row],[SERIE ]]="22SD004C","BODEGA",IF(Tabla2[[#This Row],[SERIE ]]="21DS000T","CASA MATRIZ","SUCURSAL"))</f>
        <v>SUCURSAL</v>
      </c>
    </row>
    <row r="2394" spans="1:20" ht="15.75" hidden="1" thickBot="1" x14ac:dyDescent="0.3">
      <c r="A2394" s="33" t="s">
        <v>8268</v>
      </c>
      <c r="B2394" s="38" t="s">
        <v>10030</v>
      </c>
      <c r="C2394" s="2" t="s">
        <v>1</v>
      </c>
      <c r="D2394" s="2" t="s">
        <v>0</v>
      </c>
      <c r="E2394" s="2" t="s">
        <v>9791</v>
      </c>
      <c r="F2394" s="2" t="s">
        <v>9792</v>
      </c>
      <c r="G2394" s="32">
        <v>2311</v>
      </c>
      <c r="H2394" s="36">
        <v>2311</v>
      </c>
      <c r="I2394" s="37" t="s">
        <v>48</v>
      </c>
      <c r="J2394" s="31" t="s">
        <v>1991</v>
      </c>
      <c r="K2394" s="2">
        <v>0</v>
      </c>
      <c r="L2394" s="2">
        <v>0</v>
      </c>
      <c r="M2394" s="31">
        <v>65</v>
      </c>
      <c r="N2394" s="2">
        <v>8.4500000000000011</v>
      </c>
      <c r="O2394" s="2">
        <v>0</v>
      </c>
      <c r="P2394" s="2">
        <v>0</v>
      </c>
      <c r="Q2394" s="31">
        <v>73.45</v>
      </c>
      <c r="S2394" s="2" t="s">
        <v>1</v>
      </c>
      <c r="T2394" t="str">
        <f>IF(Tabla2[[#This Row],[SERIE ]]="22SD004C","BODEGA",IF(Tabla2[[#This Row],[SERIE ]]="21DS000T","CASA MATRIZ","SUCURSAL"))</f>
        <v>SUCURSAL</v>
      </c>
    </row>
    <row r="2395" spans="1:20" ht="15.75" hidden="1" thickBot="1" x14ac:dyDescent="0.3">
      <c r="A2395" s="33" t="s">
        <v>8268</v>
      </c>
      <c r="B2395" s="38" t="s">
        <v>10030</v>
      </c>
      <c r="C2395" s="2" t="s">
        <v>1</v>
      </c>
      <c r="D2395" s="2" t="s">
        <v>0</v>
      </c>
      <c r="E2395" s="2" t="s">
        <v>9791</v>
      </c>
      <c r="F2395" s="2" t="s">
        <v>9792</v>
      </c>
      <c r="G2395" s="32">
        <v>2310</v>
      </c>
      <c r="H2395" s="36">
        <v>2310</v>
      </c>
      <c r="I2395" s="37" t="s">
        <v>48</v>
      </c>
      <c r="J2395" s="31" t="s">
        <v>1991</v>
      </c>
      <c r="K2395" s="2">
        <v>0</v>
      </c>
      <c r="L2395" s="2">
        <v>0</v>
      </c>
      <c r="M2395" s="31">
        <v>100</v>
      </c>
      <c r="N2395" s="2">
        <v>13</v>
      </c>
      <c r="O2395" s="2">
        <v>0</v>
      </c>
      <c r="P2395" s="2">
        <v>0</v>
      </c>
      <c r="Q2395" s="31">
        <v>113</v>
      </c>
      <c r="S2395" s="2" t="s">
        <v>1</v>
      </c>
      <c r="T2395" t="str">
        <f>IF(Tabla2[[#This Row],[SERIE ]]="22SD004C","BODEGA",IF(Tabla2[[#This Row],[SERIE ]]="21DS000T","CASA MATRIZ","SUCURSAL"))</f>
        <v>SUCURSAL</v>
      </c>
    </row>
    <row r="2396" spans="1:20" ht="15.75" hidden="1" thickBot="1" x14ac:dyDescent="0.3">
      <c r="A2396" s="33" t="s">
        <v>8268</v>
      </c>
      <c r="B2396" s="38" t="s">
        <v>10030</v>
      </c>
      <c r="C2396" s="2" t="s">
        <v>1</v>
      </c>
      <c r="D2396" s="2" t="s">
        <v>0</v>
      </c>
      <c r="E2396" s="2" t="s">
        <v>9791</v>
      </c>
      <c r="F2396" s="2" t="s">
        <v>9792</v>
      </c>
      <c r="G2396" s="32">
        <v>2309</v>
      </c>
      <c r="H2396" s="36">
        <v>2309</v>
      </c>
      <c r="I2396" s="37" t="s">
        <v>48</v>
      </c>
      <c r="J2396" s="31" t="s">
        <v>1991</v>
      </c>
      <c r="K2396" s="2">
        <v>0</v>
      </c>
      <c r="L2396" s="2">
        <v>0</v>
      </c>
      <c r="M2396" s="31">
        <v>92</v>
      </c>
      <c r="N2396" s="2">
        <v>11.96</v>
      </c>
      <c r="O2396" s="2">
        <v>0</v>
      </c>
      <c r="P2396" s="2">
        <v>0</v>
      </c>
      <c r="Q2396" s="31">
        <v>103.96000000000001</v>
      </c>
      <c r="S2396" s="2" t="s">
        <v>1</v>
      </c>
      <c r="T2396" t="str">
        <f>IF(Tabla2[[#This Row],[SERIE ]]="22SD004C","BODEGA",IF(Tabla2[[#This Row],[SERIE ]]="21DS000T","CASA MATRIZ","SUCURSAL"))</f>
        <v>SUCURSAL</v>
      </c>
    </row>
    <row r="2397" spans="1:20" ht="15.75" hidden="1" thickBot="1" x14ac:dyDescent="0.3">
      <c r="A2397" s="33" t="s">
        <v>8268</v>
      </c>
      <c r="B2397" s="38" t="s">
        <v>10030</v>
      </c>
      <c r="C2397" s="2" t="s">
        <v>1</v>
      </c>
      <c r="D2397" s="2" t="s">
        <v>0</v>
      </c>
      <c r="E2397" s="2" t="s">
        <v>9791</v>
      </c>
      <c r="F2397" s="2" t="s">
        <v>9792</v>
      </c>
      <c r="G2397" s="32">
        <v>2308</v>
      </c>
      <c r="H2397" s="36">
        <v>2308</v>
      </c>
      <c r="I2397" s="37" t="s">
        <v>7473</v>
      </c>
      <c r="J2397" s="31" t="s">
        <v>7472</v>
      </c>
      <c r="K2397" s="2">
        <v>0</v>
      </c>
      <c r="L2397" s="2">
        <v>0</v>
      </c>
      <c r="M2397" s="31">
        <v>0</v>
      </c>
      <c r="N2397" s="2">
        <v>0</v>
      </c>
      <c r="O2397" s="2">
        <v>0</v>
      </c>
      <c r="P2397" s="2">
        <v>0</v>
      </c>
      <c r="Q2397" s="31">
        <v>0</v>
      </c>
      <c r="S2397" s="2" t="s">
        <v>1</v>
      </c>
      <c r="T2397" t="str">
        <f>IF(Tabla2[[#This Row],[SERIE ]]="22SD004C","BODEGA",IF(Tabla2[[#This Row],[SERIE ]]="21DS000T","CASA MATRIZ","SUCURSAL"))</f>
        <v>SUCURSAL</v>
      </c>
    </row>
    <row r="2398" spans="1:20" ht="15.75" hidden="1" thickBot="1" x14ac:dyDescent="0.3">
      <c r="A2398" s="33" t="s">
        <v>8268</v>
      </c>
      <c r="B2398" s="38" t="s">
        <v>10030</v>
      </c>
      <c r="C2398" s="2" t="s">
        <v>1</v>
      </c>
      <c r="D2398" s="2" t="s">
        <v>0</v>
      </c>
      <c r="E2398" s="2" t="s">
        <v>9791</v>
      </c>
      <c r="F2398" s="2" t="s">
        <v>9792</v>
      </c>
      <c r="G2398" s="32">
        <v>2307</v>
      </c>
      <c r="H2398" s="36">
        <v>2307</v>
      </c>
      <c r="I2398" s="37" t="s">
        <v>7473</v>
      </c>
      <c r="J2398" s="31" t="s">
        <v>7472</v>
      </c>
      <c r="K2398" s="2">
        <v>0</v>
      </c>
      <c r="L2398" s="2">
        <v>0</v>
      </c>
      <c r="M2398" s="31">
        <v>0</v>
      </c>
      <c r="N2398" s="2">
        <v>0</v>
      </c>
      <c r="O2398" s="2">
        <v>0</v>
      </c>
      <c r="P2398" s="2">
        <v>0</v>
      </c>
      <c r="Q2398" s="31">
        <v>0</v>
      </c>
      <c r="S2398" s="2" t="s">
        <v>1</v>
      </c>
      <c r="T2398" t="str">
        <f>IF(Tabla2[[#This Row],[SERIE ]]="22SD004C","BODEGA",IF(Tabla2[[#This Row],[SERIE ]]="21DS000T","CASA MATRIZ","SUCURSAL"))</f>
        <v>SUCURSAL</v>
      </c>
    </row>
    <row r="2399" spans="1:20" ht="15.75" hidden="1" thickBot="1" x14ac:dyDescent="0.3">
      <c r="A2399" s="33" t="s">
        <v>8268</v>
      </c>
      <c r="B2399" s="38" t="s">
        <v>10030</v>
      </c>
      <c r="C2399" s="2" t="s">
        <v>1</v>
      </c>
      <c r="D2399" s="2" t="s">
        <v>0</v>
      </c>
      <c r="E2399" s="2" t="s">
        <v>9791</v>
      </c>
      <c r="F2399" s="2" t="s">
        <v>9792</v>
      </c>
      <c r="G2399" s="32">
        <v>2306</v>
      </c>
      <c r="H2399" s="36">
        <v>2306</v>
      </c>
      <c r="I2399" s="37" t="s">
        <v>7473</v>
      </c>
      <c r="J2399" s="31" t="s">
        <v>7472</v>
      </c>
      <c r="K2399" s="2">
        <v>0</v>
      </c>
      <c r="L2399" s="2">
        <v>0</v>
      </c>
      <c r="M2399" s="31">
        <v>0</v>
      </c>
      <c r="N2399" s="2">
        <v>0</v>
      </c>
      <c r="O2399" s="2">
        <v>0</v>
      </c>
      <c r="P2399" s="2">
        <v>0</v>
      </c>
      <c r="Q2399" s="31">
        <v>0</v>
      </c>
      <c r="S2399" s="2" t="s">
        <v>1</v>
      </c>
      <c r="T2399" t="str">
        <f>IF(Tabla2[[#This Row],[SERIE ]]="22SD004C","BODEGA",IF(Tabla2[[#This Row],[SERIE ]]="21DS000T","CASA MATRIZ","SUCURSAL"))</f>
        <v>SUCURSAL</v>
      </c>
    </row>
    <row r="2400" spans="1:20" ht="15.75" hidden="1" thickBot="1" x14ac:dyDescent="0.3">
      <c r="A2400" s="33" t="s">
        <v>8268</v>
      </c>
      <c r="B2400" s="38" t="s">
        <v>10030</v>
      </c>
      <c r="C2400" s="2" t="s">
        <v>1</v>
      </c>
      <c r="D2400" s="2" t="s">
        <v>0</v>
      </c>
      <c r="E2400" s="2" t="s">
        <v>9791</v>
      </c>
      <c r="F2400" s="2" t="s">
        <v>9792</v>
      </c>
      <c r="G2400" s="32">
        <v>2305</v>
      </c>
      <c r="H2400" s="36">
        <v>2305</v>
      </c>
      <c r="I2400" s="37" t="s">
        <v>7473</v>
      </c>
      <c r="J2400" s="31" t="s">
        <v>7472</v>
      </c>
      <c r="K2400" s="2">
        <v>0</v>
      </c>
      <c r="L2400" s="2">
        <v>0</v>
      </c>
      <c r="M2400" s="31">
        <v>0</v>
      </c>
      <c r="N2400" s="2">
        <v>0</v>
      </c>
      <c r="O2400" s="2">
        <v>0</v>
      </c>
      <c r="P2400" s="2">
        <v>0</v>
      </c>
      <c r="Q2400" s="31">
        <v>0</v>
      </c>
      <c r="S2400" s="2" t="s">
        <v>1</v>
      </c>
      <c r="T2400" t="str">
        <f>IF(Tabla2[[#This Row],[SERIE ]]="22SD004C","BODEGA",IF(Tabla2[[#This Row],[SERIE ]]="21DS000T","CASA MATRIZ","SUCURSAL"))</f>
        <v>SUCURSAL</v>
      </c>
    </row>
    <row r="2401" spans="1:20" ht="15.75" hidden="1" thickBot="1" x14ac:dyDescent="0.3">
      <c r="A2401" s="33" t="s">
        <v>8268</v>
      </c>
      <c r="B2401" s="38" t="s">
        <v>10030</v>
      </c>
      <c r="C2401" s="2" t="s">
        <v>1</v>
      </c>
      <c r="D2401" s="2" t="s">
        <v>0</v>
      </c>
      <c r="E2401" s="2" t="s">
        <v>9791</v>
      </c>
      <c r="F2401" s="2" t="s">
        <v>9792</v>
      </c>
      <c r="G2401" s="32">
        <v>2304</v>
      </c>
      <c r="H2401" s="36">
        <v>2304</v>
      </c>
      <c r="I2401" s="37" t="s">
        <v>46</v>
      </c>
      <c r="J2401" s="31" t="s">
        <v>6010</v>
      </c>
      <c r="K2401" s="2">
        <v>0</v>
      </c>
      <c r="L2401" s="2">
        <v>0</v>
      </c>
      <c r="M2401" s="31">
        <v>96</v>
      </c>
      <c r="N2401" s="2">
        <v>12.48</v>
      </c>
      <c r="O2401" s="2">
        <v>0</v>
      </c>
      <c r="P2401" s="2">
        <v>0</v>
      </c>
      <c r="Q2401" s="31">
        <v>108.48</v>
      </c>
      <c r="S2401" s="2" t="s">
        <v>1</v>
      </c>
      <c r="T2401" t="str">
        <f>IF(Tabla2[[#This Row],[SERIE ]]="22SD004C","BODEGA",IF(Tabla2[[#This Row],[SERIE ]]="21DS000T","CASA MATRIZ","SUCURSAL"))</f>
        <v>SUCURSAL</v>
      </c>
    </row>
    <row r="2402" spans="1:20" ht="15.75" hidden="1" thickBot="1" x14ac:dyDescent="0.3">
      <c r="A2402" s="33" t="s">
        <v>8268</v>
      </c>
      <c r="B2402" s="38" t="s">
        <v>10030</v>
      </c>
      <c r="C2402" s="2" t="s">
        <v>1</v>
      </c>
      <c r="D2402" s="2" t="s">
        <v>0</v>
      </c>
      <c r="E2402" s="2" t="s">
        <v>9791</v>
      </c>
      <c r="F2402" s="2" t="s">
        <v>9792</v>
      </c>
      <c r="G2402" s="32">
        <v>2303</v>
      </c>
      <c r="H2402" s="36">
        <v>2303</v>
      </c>
      <c r="I2402" s="37" t="s">
        <v>46</v>
      </c>
      <c r="J2402" s="31" t="s">
        <v>6010</v>
      </c>
      <c r="K2402" s="2">
        <v>0</v>
      </c>
      <c r="L2402" s="2">
        <v>0</v>
      </c>
      <c r="M2402" s="31">
        <v>80</v>
      </c>
      <c r="N2402" s="2">
        <v>10.4</v>
      </c>
      <c r="O2402" s="2">
        <v>0</v>
      </c>
      <c r="P2402" s="2">
        <v>0</v>
      </c>
      <c r="Q2402" s="31">
        <v>90.4</v>
      </c>
      <c r="S2402" s="2" t="s">
        <v>1</v>
      </c>
      <c r="T2402" t="str">
        <f>IF(Tabla2[[#This Row],[SERIE ]]="22SD004C","BODEGA",IF(Tabla2[[#This Row],[SERIE ]]="21DS000T","CASA MATRIZ","SUCURSAL"))</f>
        <v>SUCURSAL</v>
      </c>
    </row>
    <row r="2403" spans="1:20" ht="15.75" hidden="1" thickBot="1" x14ac:dyDescent="0.3">
      <c r="A2403" s="33" t="s">
        <v>8268</v>
      </c>
      <c r="B2403" s="38" t="s">
        <v>10030</v>
      </c>
      <c r="C2403" s="2" t="s">
        <v>1</v>
      </c>
      <c r="D2403" s="2" t="s">
        <v>0</v>
      </c>
      <c r="E2403" s="2" t="s">
        <v>9791</v>
      </c>
      <c r="F2403" s="2" t="s">
        <v>9792</v>
      </c>
      <c r="G2403" s="32">
        <v>2302</v>
      </c>
      <c r="H2403" s="36">
        <v>2302</v>
      </c>
      <c r="I2403" s="37" t="s">
        <v>7473</v>
      </c>
      <c r="J2403" s="31" t="s">
        <v>7472</v>
      </c>
      <c r="K2403" s="2">
        <v>0</v>
      </c>
      <c r="L2403" s="2">
        <v>0</v>
      </c>
      <c r="M2403" s="31">
        <v>0</v>
      </c>
      <c r="N2403" s="2">
        <v>0</v>
      </c>
      <c r="O2403" s="2">
        <v>0</v>
      </c>
      <c r="P2403" s="2">
        <v>0</v>
      </c>
      <c r="Q2403" s="31">
        <v>0</v>
      </c>
      <c r="S2403" s="2" t="s">
        <v>1</v>
      </c>
      <c r="T2403" t="str">
        <f>IF(Tabla2[[#This Row],[SERIE ]]="22SD004C","BODEGA",IF(Tabla2[[#This Row],[SERIE ]]="21DS000T","CASA MATRIZ","SUCURSAL"))</f>
        <v>SUCURSAL</v>
      </c>
    </row>
    <row r="2404" spans="1:20" ht="15.75" hidden="1" thickBot="1" x14ac:dyDescent="0.3">
      <c r="A2404" s="33" t="s">
        <v>8268</v>
      </c>
      <c r="B2404" s="38" t="s">
        <v>10030</v>
      </c>
      <c r="C2404" s="2" t="s">
        <v>1</v>
      </c>
      <c r="D2404" s="2" t="s">
        <v>0</v>
      </c>
      <c r="E2404" s="2" t="s">
        <v>9791</v>
      </c>
      <c r="F2404" s="2" t="s">
        <v>9792</v>
      </c>
      <c r="G2404" s="32">
        <v>2301</v>
      </c>
      <c r="H2404" s="36">
        <v>2301</v>
      </c>
      <c r="I2404" s="37" t="s">
        <v>10052</v>
      </c>
      <c r="J2404" s="31" t="s">
        <v>10053</v>
      </c>
      <c r="K2404" s="2">
        <v>0</v>
      </c>
      <c r="L2404" s="2">
        <v>0</v>
      </c>
      <c r="M2404" s="31">
        <v>40</v>
      </c>
      <c r="N2404" s="2">
        <v>5.2</v>
      </c>
      <c r="O2404" s="2">
        <v>0</v>
      </c>
      <c r="P2404" s="2">
        <v>0</v>
      </c>
      <c r="Q2404" s="31">
        <v>45.2</v>
      </c>
      <c r="S2404" s="2" t="s">
        <v>1</v>
      </c>
      <c r="T2404" t="str">
        <f>IF(Tabla2[[#This Row],[SERIE ]]="22SD004C","BODEGA",IF(Tabla2[[#This Row],[SERIE ]]="21DS000T","CASA MATRIZ","SUCURSAL"))</f>
        <v>SUCURSAL</v>
      </c>
    </row>
    <row r="2405" spans="1:20" ht="15.75" hidden="1" thickBot="1" x14ac:dyDescent="0.3">
      <c r="A2405" s="33" t="s">
        <v>8268</v>
      </c>
      <c r="B2405" s="38" t="s">
        <v>10030</v>
      </c>
      <c r="C2405" s="2" t="s">
        <v>1</v>
      </c>
      <c r="D2405" s="2" t="s">
        <v>0</v>
      </c>
      <c r="E2405" s="2" t="s">
        <v>9791</v>
      </c>
      <c r="F2405" s="2" t="s">
        <v>9792</v>
      </c>
      <c r="G2405" s="32">
        <v>2300</v>
      </c>
      <c r="H2405" s="36">
        <v>2300</v>
      </c>
      <c r="I2405" s="37" t="s">
        <v>9809</v>
      </c>
      <c r="J2405" s="31" t="s">
        <v>9810</v>
      </c>
      <c r="K2405" s="2">
        <v>0</v>
      </c>
      <c r="L2405" s="2">
        <v>0</v>
      </c>
      <c r="M2405" s="31">
        <v>32.25</v>
      </c>
      <c r="N2405" s="2">
        <v>4.1924999999999999</v>
      </c>
      <c r="O2405" s="2">
        <v>0</v>
      </c>
      <c r="P2405" s="2">
        <v>0</v>
      </c>
      <c r="Q2405" s="31">
        <v>36.442500000000003</v>
      </c>
      <c r="S2405" s="2" t="s">
        <v>1</v>
      </c>
      <c r="T2405" t="str">
        <f>IF(Tabla2[[#This Row],[SERIE ]]="22SD004C","BODEGA",IF(Tabla2[[#This Row],[SERIE ]]="21DS000T","CASA MATRIZ","SUCURSAL"))</f>
        <v>SUCURSAL</v>
      </c>
    </row>
    <row r="2406" spans="1:20" ht="15.75" hidden="1" thickBot="1" x14ac:dyDescent="0.3">
      <c r="A2406" s="33" t="s">
        <v>8268</v>
      </c>
      <c r="B2406" s="38" t="s">
        <v>10030</v>
      </c>
      <c r="C2406" s="2" t="s">
        <v>1</v>
      </c>
      <c r="D2406" s="2" t="s">
        <v>0</v>
      </c>
      <c r="E2406" s="2" t="s">
        <v>9791</v>
      </c>
      <c r="F2406" s="2" t="s">
        <v>9792</v>
      </c>
      <c r="G2406" s="32">
        <v>2299</v>
      </c>
      <c r="H2406" s="36">
        <v>2299</v>
      </c>
      <c r="I2406" s="37" t="s">
        <v>46</v>
      </c>
      <c r="J2406" s="31" t="s">
        <v>6010</v>
      </c>
      <c r="K2406" s="2">
        <v>0</v>
      </c>
      <c r="L2406" s="2">
        <v>0</v>
      </c>
      <c r="M2406" s="31">
        <v>48</v>
      </c>
      <c r="N2406" s="2">
        <v>6.24</v>
      </c>
      <c r="O2406" s="2">
        <v>0</v>
      </c>
      <c r="P2406" s="2">
        <v>0</v>
      </c>
      <c r="Q2406" s="31">
        <v>54.24</v>
      </c>
      <c r="S2406" s="2" t="s">
        <v>1</v>
      </c>
      <c r="T2406" t="str">
        <f>IF(Tabla2[[#This Row],[SERIE ]]="22SD004C","BODEGA",IF(Tabla2[[#This Row],[SERIE ]]="21DS000T","CASA MATRIZ","SUCURSAL"))</f>
        <v>SUCURSAL</v>
      </c>
    </row>
    <row r="2407" spans="1:20" ht="15.75" hidden="1" thickBot="1" x14ac:dyDescent="0.3">
      <c r="A2407" s="33" t="s">
        <v>8268</v>
      </c>
      <c r="B2407" s="38" t="s">
        <v>10030</v>
      </c>
      <c r="C2407" s="2" t="s">
        <v>1</v>
      </c>
      <c r="D2407" s="2" t="s">
        <v>0</v>
      </c>
      <c r="E2407" s="2" t="s">
        <v>9791</v>
      </c>
      <c r="F2407" s="2" t="s">
        <v>9792</v>
      </c>
      <c r="G2407" s="32">
        <v>2298</v>
      </c>
      <c r="H2407" s="36">
        <v>2298</v>
      </c>
      <c r="I2407" s="37" t="s">
        <v>46</v>
      </c>
      <c r="J2407" s="31" t="s">
        <v>6010</v>
      </c>
      <c r="K2407" s="2">
        <v>0</v>
      </c>
      <c r="L2407" s="2">
        <v>0</v>
      </c>
      <c r="M2407" s="31">
        <v>60</v>
      </c>
      <c r="N2407" s="2">
        <v>7.8000000000000007</v>
      </c>
      <c r="O2407" s="2">
        <v>0</v>
      </c>
      <c r="P2407" s="2">
        <v>0</v>
      </c>
      <c r="Q2407" s="31">
        <v>67.8</v>
      </c>
      <c r="S2407" s="2" t="s">
        <v>1</v>
      </c>
      <c r="T2407" t="str">
        <f>IF(Tabla2[[#This Row],[SERIE ]]="22SD004C","BODEGA",IF(Tabla2[[#This Row],[SERIE ]]="21DS000T","CASA MATRIZ","SUCURSAL"))</f>
        <v>SUCURSAL</v>
      </c>
    </row>
    <row r="2408" spans="1:20" ht="15.75" hidden="1" thickBot="1" x14ac:dyDescent="0.3">
      <c r="A2408" s="33" t="s">
        <v>8268</v>
      </c>
      <c r="B2408" s="38" t="s">
        <v>10030</v>
      </c>
      <c r="C2408" s="2" t="s">
        <v>1</v>
      </c>
      <c r="D2408" s="2" t="s">
        <v>0</v>
      </c>
      <c r="E2408" s="2" t="s">
        <v>9791</v>
      </c>
      <c r="F2408" s="2" t="s">
        <v>9792</v>
      </c>
      <c r="G2408" s="32">
        <v>2297</v>
      </c>
      <c r="H2408" s="36">
        <v>2297</v>
      </c>
      <c r="I2408" s="37" t="s">
        <v>46</v>
      </c>
      <c r="J2408" s="31" t="s">
        <v>6010</v>
      </c>
      <c r="K2408" s="2">
        <v>0</v>
      </c>
      <c r="L2408" s="2">
        <v>0</v>
      </c>
      <c r="M2408" s="31">
        <v>150</v>
      </c>
      <c r="N2408" s="2">
        <v>19.5</v>
      </c>
      <c r="O2408" s="2">
        <v>0</v>
      </c>
      <c r="P2408" s="2">
        <v>0</v>
      </c>
      <c r="Q2408" s="31">
        <v>169.5</v>
      </c>
      <c r="S2408" s="2" t="s">
        <v>1</v>
      </c>
      <c r="T2408" t="str">
        <f>IF(Tabla2[[#This Row],[SERIE ]]="22SD004C","BODEGA",IF(Tabla2[[#This Row],[SERIE ]]="21DS000T","CASA MATRIZ","SUCURSAL"))</f>
        <v>SUCURSAL</v>
      </c>
    </row>
    <row r="2409" spans="1:20" ht="15.75" hidden="1" thickBot="1" x14ac:dyDescent="0.3">
      <c r="A2409" s="33" t="s">
        <v>8268</v>
      </c>
      <c r="B2409" s="38" t="s">
        <v>10030</v>
      </c>
      <c r="C2409" s="2" t="s">
        <v>1</v>
      </c>
      <c r="D2409" s="2" t="s">
        <v>0</v>
      </c>
      <c r="E2409" s="2" t="s">
        <v>9791</v>
      </c>
      <c r="F2409" s="2" t="s">
        <v>9792</v>
      </c>
      <c r="G2409" s="32">
        <v>2296</v>
      </c>
      <c r="H2409" s="36">
        <v>2296</v>
      </c>
      <c r="I2409" s="37" t="s">
        <v>46</v>
      </c>
      <c r="J2409" s="31" t="s">
        <v>6010</v>
      </c>
      <c r="K2409" s="2">
        <v>0</v>
      </c>
      <c r="L2409" s="2">
        <v>0</v>
      </c>
      <c r="M2409" s="31">
        <v>170</v>
      </c>
      <c r="N2409" s="2">
        <v>22.1</v>
      </c>
      <c r="O2409" s="2">
        <v>0</v>
      </c>
      <c r="P2409" s="2">
        <v>0</v>
      </c>
      <c r="Q2409" s="31">
        <v>192.1</v>
      </c>
      <c r="S2409" s="2" t="s">
        <v>1</v>
      </c>
      <c r="T2409" t="str">
        <f>IF(Tabla2[[#This Row],[SERIE ]]="22SD004C","BODEGA",IF(Tabla2[[#This Row],[SERIE ]]="21DS000T","CASA MATRIZ","SUCURSAL"))</f>
        <v>SUCURSAL</v>
      </c>
    </row>
    <row r="2410" spans="1:20" ht="15.75" hidden="1" thickBot="1" x14ac:dyDescent="0.3">
      <c r="A2410" s="33" t="s">
        <v>8268</v>
      </c>
      <c r="B2410" s="38" t="s">
        <v>10030</v>
      </c>
      <c r="C2410" s="2" t="s">
        <v>1</v>
      </c>
      <c r="D2410" s="2" t="s">
        <v>0</v>
      </c>
      <c r="E2410" s="2" t="s">
        <v>9791</v>
      </c>
      <c r="F2410" s="2" t="s">
        <v>9792</v>
      </c>
      <c r="G2410" s="32">
        <v>2295</v>
      </c>
      <c r="H2410" s="36">
        <v>2295</v>
      </c>
      <c r="I2410" s="37"/>
      <c r="J2410" s="31" t="s">
        <v>9886</v>
      </c>
      <c r="K2410" s="2">
        <v>0</v>
      </c>
      <c r="L2410" s="2">
        <v>0</v>
      </c>
      <c r="M2410" s="31">
        <v>83.62</v>
      </c>
      <c r="N2410" s="2">
        <v>10.870600000000001</v>
      </c>
      <c r="O2410" s="2">
        <v>0</v>
      </c>
      <c r="P2410" s="2">
        <v>0</v>
      </c>
      <c r="Q2410" s="31">
        <v>94.490600000000001</v>
      </c>
      <c r="R2410" s="2" t="s">
        <v>9885</v>
      </c>
      <c r="S2410" s="2" t="s">
        <v>1</v>
      </c>
      <c r="T2410" t="str">
        <f>IF(Tabla2[[#This Row],[SERIE ]]="22SD004C","BODEGA",IF(Tabla2[[#This Row],[SERIE ]]="21DS000T","CASA MATRIZ","SUCURSAL"))</f>
        <v>SUCURSAL</v>
      </c>
    </row>
    <row r="2411" spans="1:20" ht="15.75" hidden="1" thickBot="1" x14ac:dyDescent="0.3">
      <c r="A2411" s="33" t="s">
        <v>8268</v>
      </c>
      <c r="B2411" s="38" t="s">
        <v>10030</v>
      </c>
      <c r="C2411" s="2" t="s">
        <v>1</v>
      </c>
      <c r="D2411" s="2" t="s">
        <v>0</v>
      </c>
      <c r="E2411" s="2" t="s">
        <v>9791</v>
      </c>
      <c r="F2411" s="2" t="s">
        <v>9792</v>
      </c>
      <c r="G2411" s="32">
        <v>2294</v>
      </c>
      <c r="H2411" s="36">
        <v>2294</v>
      </c>
      <c r="I2411" s="37" t="s">
        <v>48</v>
      </c>
      <c r="J2411" s="31" t="s">
        <v>1991</v>
      </c>
      <c r="K2411" s="2">
        <v>0</v>
      </c>
      <c r="L2411" s="2">
        <v>0</v>
      </c>
      <c r="M2411" s="31">
        <v>130</v>
      </c>
      <c r="N2411" s="2">
        <v>16.900000000000002</v>
      </c>
      <c r="O2411" s="2">
        <v>0</v>
      </c>
      <c r="P2411" s="2">
        <v>0</v>
      </c>
      <c r="Q2411" s="31">
        <v>146.9</v>
      </c>
      <c r="S2411" s="2" t="s">
        <v>1</v>
      </c>
      <c r="T2411" t="str">
        <f>IF(Tabla2[[#This Row],[SERIE ]]="22SD004C","BODEGA",IF(Tabla2[[#This Row],[SERIE ]]="21DS000T","CASA MATRIZ","SUCURSAL"))</f>
        <v>SUCURSAL</v>
      </c>
    </row>
    <row r="2412" spans="1:20" ht="15.75" hidden="1" thickBot="1" x14ac:dyDescent="0.3">
      <c r="A2412" s="33" t="s">
        <v>8268</v>
      </c>
      <c r="B2412" s="38" t="s">
        <v>10030</v>
      </c>
      <c r="C2412" s="2" t="s">
        <v>1</v>
      </c>
      <c r="D2412" s="2" t="s">
        <v>0</v>
      </c>
      <c r="E2412" s="2" t="s">
        <v>9791</v>
      </c>
      <c r="F2412" s="2" t="s">
        <v>9792</v>
      </c>
      <c r="G2412" s="32">
        <v>2293</v>
      </c>
      <c r="H2412" s="36">
        <v>2293</v>
      </c>
      <c r="I2412" s="37"/>
      <c r="J2412" s="31" t="s">
        <v>9853</v>
      </c>
      <c r="K2412" s="2">
        <v>0</v>
      </c>
      <c r="L2412" s="2">
        <v>0</v>
      </c>
      <c r="M2412" s="31">
        <v>79.930000000000007</v>
      </c>
      <c r="N2412" s="2">
        <v>10.390900000000002</v>
      </c>
      <c r="O2412" s="2">
        <v>0</v>
      </c>
      <c r="P2412" s="2">
        <v>0</v>
      </c>
      <c r="Q2412" s="31">
        <v>90.320900000000009</v>
      </c>
      <c r="R2412" s="2" t="s">
        <v>9852</v>
      </c>
      <c r="S2412" s="2" t="s">
        <v>1</v>
      </c>
      <c r="T2412" t="str">
        <f>IF(Tabla2[[#This Row],[SERIE ]]="22SD004C","BODEGA",IF(Tabla2[[#This Row],[SERIE ]]="21DS000T","CASA MATRIZ","SUCURSAL"))</f>
        <v>SUCURSAL</v>
      </c>
    </row>
    <row r="2413" spans="1:20" ht="15.75" hidden="1" thickBot="1" x14ac:dyDescent="0.3">
      <c r="A2413" s="33" t="s">
        <v>8268</v>
      </c>
      <c r="B2413" s="38" t="s">
        <v>10030</v>
      </c>
      <c r="C2413" s="2" t="s">
        <v>1</v>
      </c>
      <c r="D2413" s="2" t="s">
        <v>0</v>
      </c>
      <c r="E2413" s="2" t="s">
        <v>9791</v>
      </c>
      <c r="F2413" s="2" t="s">
        <v>9792</v>
      </c>
      <c r="G2413" s="32">
        <v>2292</v>
      </c>
      <c r="H2413" s="36">
        <v>2292</v>
      </c>
      <c r="I2413" s="37" t="s">
        <v>48</v>
      </c>
      <c r="J2413" s="31" t="s">
        <v>1991</v>
      </c>
      <c r="K2413" s="2">
        <v>0</v>
      </c>
      <c r="L2413" s="2">
        <v>0</v>
      </c>
      <c r="M2413" s="31">
        <v>190</v>
      </c>
      <c r="N2413" s="2">
        <v>24.7</v>
      </c>
      <c r="O2413" s="2">
        <v>0</v>
      </c>
      <c r="P2413" s="2">
        <v>0</v>
      </c>
      <c r="Q2413" s="31">
        <v>214.7</v>
      </c>
      <c r="S2413" s="2" t="s">
        <v>1</v>
      </c>
      <c r="T2413" t="str">
        <f>IF(Tabla2[[#This Row],[SERIE ]]="22SD004C","BODEGA",IF(Tabla2[[#This Row],[SERIE ]]="21DS000T","CASA MATRIZ","SUCURSAL"))</f>
        <v>SUCURSAL</v>
      </c>
    </row>
    <row r="2414" spans="1:20" ht="15.75" hidden="1" thickBot="1" x14ac:dyDescent="0.3">
      <c r="A2414" s="33" t="s">
        <v>8268</v>
      </c>
      <c r="B2414" s="38" t="s">
        <v>10030</v>
      </c>
      <c r="C2414" s="2" t="s">
        <v>1</v>
      </c>
      <c r="D2414" s="2" t="s">
        <v>0</v>
      </c>
      <c r="E2414" s="2" t="s">
        <v>9791</v>
      </c>
      <c r="F2414" s="2" t="s">
        <v>9792</v>
      </c>
      <c r="G2414" s="32">
        <v>2291</v>
      </c>
      <c r="H2414" s="36">
        <v>2291</v>
      </c>
      <c r="I2414" s="37" t="s">
        <v>7473</v>
      </c>
      <c r="J2414" s="31" t="s">
        <v>7472</v>
      </c>
      <c r="K2414" s="2">
        <v>0</v>
      </c>
      <c r="L2414" s="2">
        <v>0</v>
      </c>
      <c r="M2414" s="31">
        <v>0</v>
      </c>
      <c r="N2414" s="2">
        <v>0</v>
      </c>
      <c r="O2414" s="2">
        <v>0</v>
      </c>
      <c r="P2414" s="2">
        <v>0</v>
      </c>
      <c r="Q2414" s="31">
        <v>0</v>
      </c>
      <c r="S2414" s="2" t="s">
        <v>1</v>
      </c>
      <c r="T2414" t="str">
        <f>IF(Tabla2[[#This Row],[SERIE ]]="22SD004C","BODEGA",IF(Tabla2[[#This Row],[SERIE ]]="21DS000T","CASA MATRIZ","SUCURSAL"))</f>
        <v>SUCURSAL</v>
      </c>
    </row>
    <row r="2415" spans="1:20" ht="15.75" hidden="1" thickBot="1" x14ac:dyDescent="0.3">
      <c r="A2415" s="33" t="s">
        <v>8268</v>
      </c>
      <c r="B2415" s="38" t="s">
        <v>10030</v>
      </c>
      <c r="C2415" s="2" t="s">
        <v>1</v>
      </c>
      <c r="D2415" s="2" t="s">
        <v>0</v>
      </c>
      <c r="E2415" s="2" t="s">
        <v>9791</v>
      </c>
      <c r="F2415" s="2" t="s">
        <v>9792</v>
      </c>
      <c r="G2415" s="32">
        <v>2290</v>
      </c>
      <c r="H2415" s="36">
        <v>2290</v>
      </c>
      <c r="I2415" s="37" t="s">
        <v>48</v>
      </c>
      <c r="J2415" s="31" t="s">
        <v>1991</v>
      </c>
      <c r="K2415" s="2">
        <v>0</v>
      </c>
      <c r="L2415" s="2">
        <v>0</v>
      </c>
      <c r="M2415" s="31">
        <v>75</v>
      </c>
      <c r="N2415" s="2">
        <v>9.75</v>
      </c>
      <c r="O2415" s="2">
        <v>0</v>
      </c>
      <c r="P2415" s="2">
        <v>0</v>
      </c>
      <c r="Q2415" s="31">
        <v>84.75</v>
      </c>
      <c r="S2415" s="2" t="s">
        <v>1</v>
      </c>
      <c r="T2415" t="str">
        <f>IF(Tabla2[[#This Row],[SERIE ]]="22SD004C","BODEGA",IF(Tabla2[[#This Row],[SERIE ]]="21DS000T","CASA MATRIZ","SUCURSAL"))</f>
        <v>SUCURSAL</v>
      </c>
    </row>
    <row r="2416" spans="1:20" ht="15.75" hidden="1" thickBot="1" x14ac:dyDescent="0.3">
      <c r="A2416" s="33" t="s">
        <v>8268</v>
      </c>
      <c r="B2416" s="38" t="s">
        <v>10030</v>
      </c>
      <c r="C2416" s="2" t="s">
        <v>1</v>
      </c>
      <c r="D2416" s="2" t="s">
        <v>0</v>
      </c>
      <c r="E2416" s="2" t="s">
        <v>9791</v>
      </c>
      <c r="F2416" s="2" t="s">
        <v>9792</v>
      </c>
      <c r="G2416" s="32">
        <v>2289</v>
      </c>
      <c r="H2416" s="36">
        <v>2289</v>
      </c>
      <c r="I2416" s="37" t="s">
        <v>48</v>
      </c>
      <c r="J2416" s="31" t="s">
        <v>1991</v>
      </c>
      <c r="K2416" s="2">
        <v>0</v>
      </c>
      <c r="L2416" s="2">
        <v>0</v>
      </c>
      <c r="M2416" s="31">
        <v>75</v>
      </c>
      <c r="N2416" s="2">
        <v>9.75</v>
      </c>
      <c r="O2416" s="2">
        <v>0</v>
      </c>
      <c r="P2416" s="2">
        <v>0</v>
      </c>
      <c r="Q2416" s="31">
        <v>84.75</v>
      </c>
      <c r="S2416" s="2" t="s">
        <v>1</v>
      </c>
      <c r="T2416" t="str">
        <f>IF(Tabla2[[#This Row],[SERIE ]]="22SD004C","BODEGA",IF(Tabla2[[#This Row],[SERIE ]]="21DS000T","CASA MATRIZ","SUCURSAL"))</f>
        <v>SUCURSAL</v>
      </c>
    </row>
    <row r="2417" spans="1:20" ht="15.75" hidden="1" thickBot="1" x14ac:dyDescent="0.3">
      <c r="A2417" s="33" t="s">
        <v>8268</v>
      </c>
      <c r="B2417" s="38" t="s">
        <v>10030</v>
      </c>
      <c r="C2417" s="2" t="s">
        <v>1</v>
      </c>
      <c r="D2417" s="2" t="s">
        <v>0</v>
      </c>
      <c r="E2417" s="2" t="s">
        <v>9791</v>
      </c>
      <c r="F2417" s="2" t="s">
        <v>9792</v>
      </c>
      <c r="G2417" s="32">
        <v>2288</v>
      </c>
      <c r="H2417" s="36">
        <v>2288</v>
      </c>
      <c r="I2417" s="37" t="s">
        <v>48</v>
      </c>
      <c r="J2417" s="31" t="s">
        <v>1991</v>
      </c>
      <c r="K2417" s="2">
        <v>0</v>
      </c>
      <c r="L2417" s="2">
        <v>0</v>
      </c>
      <c r="M2417" s="31">
        <v>75</v>
      </c>
      <c r="N2417" s="2">
        <v>9.75</v>
      </c>
      <c r="O2417" s="2">
        <v>0</v>
      </c>
      <c r="P2417" s="2">
        <v>0</v>
      </c>
      <c r="Q2417" s="31">
        <v>84.75</v>
      </c>
      <c r="S2417" s="2" t="s">
        <v>1</v>
      </c>
      <c r="T2417" t="str">
        <f>IF(Tabla2[[#This Row],[SERIE ]]="22SD004C","BODEGA",IF(Tabla2[[#This Row],[SERIE ]]="21DS000T","CASA MATRIZ","SUCURSAL"))</f>
        <v>SUCURSAL</v>
      </c>
    </row>
    <row r="2418" spans="1:20" ht="15.75" hidden="1" thickBot="1" x14ac:dyDescent="0.3">
      <c r="A2418" s="33" t="s">
        <v>8268</v>
      </c>
      <c r="B2418" s="38" t="s">
        <v>10030</v>
      </c>
      <c r="C2418" s="2" t="s">
        <v>1</v>
      </c>
      <c r="D2418" s="2" t="s">
        <v>0</v>
      </c>
      <c r="E2418" s="2" t="s">
        <v>9791</v>
      </c>
      <c r="F2418" s="2" t="s">
        <v>9792</v>
      </c>
      <c r="G2418" s="32">
        <v>2287</v>
      </c>
      <c r="H2418" s="36">
        <v>2287</v>
      </c>
      <c r="I2418" s="37" t="s">
        <v>48</v>
      </c>
      <c r="J2418" s="31" t="s">
        <v>1991</v>
      </c>
      <c r="K2418" s="2">
        <v>0</v>
      </c>
      <c r="L2418" s="2">
        <v>0</v>
      </c>
      <c r="M2418" s="31">
        <v>25</v>
      </c>
      <c r="N2418" s="2">
        <v>3.25</v>
      </c>
      <c r="O2418" s="2">
        <v>0</v>
      </c>
      <c r="P2418" s="2">
        <v>0</v>
      </c>
      <c r="Q2418" s="31">
        <v>28.25</v>
      </c>
      <c r="S2418" s="2" t="s">
        <v>1</v>
      </c>
      <c r="T2418" t="str">
        <f>IF(Tabla2[[#This Row],[SERIE ]]="22SD004C","BODEGA",IF(Tabla2[[#This Row],[SERIE ]]="21DS000T","CASA MATRIZ","SUCURSAL"))</f>
        <v>SUCURSAL</v>
      </c>
    </row>
    <row r="2419" spans="1:20" ht="15.75" hidden="1" thickBot="1" x14ac:dyDescent="0.3">
      <c r="A2419" s="33" t="s">
        <v>8268</v>
      </c>
      <c r="B2419" s="38" t="s">
        <v>10030</v>
      </c>
      <c r="C2419" s="2" t="s">
        <v>1</v>
      </c>
      <c r="D2419" s="2" t="s">
        <v>0</v>
      </c>
      <c r="E2419" s="2" t="s">
        <v>9791</v>
      </c>
      <c r="F2419" s="2" t="s">
        <v>9792</v>
      </c>
      <c r="G2419" s="32">
        <v>2286</v>
      </c>
      <c r="H2419" s="36">
        <v>2286</v>
      </c>
      <c r="I2419" s="37" t="s">
        <v>48</v>
      </c>
      <c r="J2419" s="31" t="s">
        <v>1991</v>
      </c>
      <c r="K2419" s="2">
        <v>0</v>
      </c>
      <c r="L2419" s="2">
        <v>0</v>
      </c>
      <c r="M2419" s="31">
        <v>160</v>
      </c>
      <c r="N2419" s="2">
        <v>20.8</v>
      </c>
      <c r="O2419" s="2">
        <v>0</v>
      </c>
      <c r="P2419" s="2">
        <v>0</v>
      </c>
      <c r="Q2419" s="31">
        <v>180.8</v>
      </c>
      <c r="S2419" s="2" t="s">
        <v>1</v>
      </c>
      <c r="T2419" t="str">
        <f>IF(Tabla2[[#This Row],[SERIE ]]="22SD004C","BODEGA",IF(Tabla2[[#This Row],[SERIE ]]="21DS000T","CASA MATRIZ","SUCURSAL"))</f>
        <v>SUCURSAL</v>
      </c>
    </row>
    <row r="2420" spans="1:20" ht="15.75" hidden="1" thickBot="1" x14ac:dyDescent="0.3">
      <c r="A2420" s="33" t="s">
        <v>8268</v>
      </c>
      <c r="B2420" s="38" t="s">
        <v>10030</v>
      </c>
      <c r="C2420" s="2" t="s">
        <v>1</v>
      </c>
      <c r="D2420" s="2" t="s">
        <v>0</v>
      </c>
      <c r="E2420" s="2" t="s">
        <v>9791</v>
      </c>
      <c r="F2420" s="2" t="s">
        <v>9792</v>
      </c>
      <c r="G2420" s="32">
        <v>2285</v>
      </c>
      <c r="H2420" s="36">
        <v>2285</v>
      </c>
      <c r="I2420" s="37" t="s">
        <v>48</v>
      </c>
      <c r="J2420" s="31" t="s">
        <v>1991</v>
      </c>
      <c r="K2420" s="2">
        <v>0</v>
      </c>
      <c r="L2420" s="2">
        <v>0</v>
      </c>
      <c r="M2420" s="31">
        <v>105</v>
      </c>
      <c r="N2420" s="2">
        <v>13.65</v>
      </c>
      <c r="O2420" s="2">
        <v>0</v>
      </c>
      <c r="P2420" s="2">
        <v>0</v>
      </c>
      <c r="Q2420" s="31">
        <v>118.65</v>
      </c>
      <c r="S2420" s="2" t="s">
        <v>1</v>
      </c>
      <c r="T2420" t="str">
        <f>IF(Tabla2[[#This Row],[SERIE ]]="22SD004C","BODEGA",IF(Tabla2[[#This Row],[SERIE ]]="21DS000T","CASA MATRIZ","SUCURSAL"))</f>
        <v>SUCURSAL</v>
      </c>
    </row>
    <row r="2421" spans="1:20" ht="15.75" hidden="1" thickBot="1" x14ac:dyDescent="0.3">
      <c r="A2421" s="33" t="s">
        <v>8268</v>
      </c>
      <c r="B2421" s="38" t="s">
        <v>10030</v>
      </c>
      <c r="C2421" s="2" t="s">
        <v>1</v>
      </c>
      <c r="D2421" s="2" t="s">
        <v>0</v>
      </c>
      <c r="E2421" s="2" t="s">
        <v>9791</v>
      </c>
      <c r="F2421" s="2" t="s">
        <v>9792</v>
      </c>
      <c r="G2421" s="32">
        <v>2284</v>
      </c>
      <c r="H2421" s="36">
        <v>2284</v>
      </c>
      <c r="I2421" s="37" t="s">
        <v>48</v>
      </c>
      <c r="J2421" s="31" t="s">
        <v>1991</v>
      </c>
      <c r="K2421" s="2">
        <v>0</v>
      </c>
      <c r="L2421" s="2">
        <v>0</v>
      </c>
      <c r="M2421" s="31">
        <v>350</v>
      </c>
      <c r="N2421" s="2">
        <v>45.5</v>
      </c>
      <c r="O2421" s="2">
        <v>0</v>
      </c>
      <c r="P2421" s="2">
        <v>0</v>
      </c>
      <c r="Q2421" s="31">
        <v>395.5</v>
      </c>
      <c r="S2421" s="2" t="s">
        <v>1</v>
      </c>
      <c r="T2421" t="str">
        <f>IF(Tabla2[[#This Row],[SERIE ]]="22SD004C","BODEGA",IF(Tabla2[[#This Row],[SERIE ]]="21DS000T","CASA MATRIZ","SUCURSAL"))</f>
        <v>SUCURSAL</v>
      </c>
    </row>
    <row r="2422" spans="1:20" ht="15.75" hidden="1" thickBot="1" x14ac:dyDescent="0.3">
      <c r="A2422" s="33" t="s">
        <v>8268</v>
      </c>
      <c r="B2422" s="38" t="s">
        <v>10030</v>
      </c>
      <c r="C2422" s="2" t="s">
        <v>1</v>
      </c>
      <c r="D2422" s="2" t="s">
        <v>0</v>
      </c>
      <c r="E2422" s="2" t="s">
        <v>9791</v>
      </c>
      <c r="F2422" s="2" t="s">
        <v>9792</v>
      </c>
      <c r="G2422" s="32">
        <v>2283</v>
      </c>
      <c r="H2422" s="36">
        <v>2283</v>
      </c>
      <c r="I2422" s="37"/>
      <c r="J2422" s="31" t="s">
        <v>10060</v>
      </c>
      <c r="K2422" s="2">
        <v>0</v>
      </c>
      <c r="L2422" s="2">
        <v>0</v>
      </c>
      <c r="M2422" s="31">
        <v>45</v>
      </c>
      <c r="N2422" s="2">
        <v>5.8500000000000005</v>
      </c>
      <c r="O2422" s="2">
        <v>0</v>
      </c>
      <c r="P2422" s="2">
        <v>0</v>
      </c>
      <c r="Q2422" s="31">
        <v>50.85</v>
      </c>
      <c r="R2422" s="2" t="s">
        <v>10061</v>
      </c>
      <c r="S2422" s="2" t="s">
        <v>1</v>
      </c>
      <c r="T2422" t="str">
        <f>IF(Tabla2[[#This Row],[SERIE ]]="22SD004C","BODEGA",IF(Tabla2[[#This Row],[SERIE ]]="21DS000T","CASA MATRIZ","SUCURSAL"))</f>
        <v>SUCURSAL</v>
      </c>
    </row>
    <row r="2423" spans="1:20" ht="15.75" hidden="1" thickBot="1" x14ac:dyDescent="0.3">
      <c r="A2423" s="33" t="s">
        <v>8268</v>
      </c>
      <c r="B2423" s="38" t="s">
        <v>10030</v>
      </c>
      <c r="C2423" s="2" t="s">
        <v>1</v>
      </c>
      <c r="D2423" s="2" t="s">
        <v>0</v>
      </c>
      <c r="E2423" s="2" t="s">
        <v>9791</v>
      </c>
      <c r="F2423" s="2" t="s">
        <v>9792</v>
      </c>
      <c r="G2423" s="32">
        <v>2282</v>
      </c>
      <c r="H2423" s="36">
        <v>2282</v>
      </c>
      <c r="I2423" s="37"/>
      <c r="J2423" s="31" t="s">
        <v>10060</v>
      </c>
      <c r="K2423" s="2">
        <v>0</v>
      </c>
      <c r="L2423" s="2">
        <v>0</v>
      </c>
      <c r="M2423" s="31">
        <v>42.48</v>
      </c>
      <c r="N2423" s="2">
        <v>5.5224000000000002</v>
      </c>
      <c r="O2423" s="2">
        <v>0</v>
      </c>
      <c r="P2423" s="2">
        <v>0</v>
      </c>
      <c r="Q2423" s="31">
        <v>48.002399999999994</v>
      </c>
      <c r="R2423" s="2" t="s">
        <v>10061</v>
      </c>
      <c r="S2423" s="2" t="s">
        <v>1</v>
      </c>
      <c r="T2423" t="str">
        <f>IF(Tabla2[[#This Row],[SERIE ]]="22SD004C","BODEGA",IF(Tabla2[[#This Row],[SERIE ]]="21DS000T","CASA MATRIZ","SUCURSAL"))</f>
        <v>SUCURSAL</v>
      </c>
    </row>
    <row r="2424" spans="1:20" ht="15.75" hidden="1" thickBot="1" x14ac:dyDescent="0.3">
      <c r="A2424" s="33" t="s">
        <v>8268</v>
      </c>
      <c r="B2424" s="38" t="s">
        <v>10030</v>
      </c>
      <c r="C2424" s="2" t="s">
        <v>1</v>
      </c>
      <c r="D2424" s="2" t="s">
        <v>0</v>
      </c>
      <c r="E2424" s="2" t="s">
        <v>9791</v>
      </c>
      <c r="F2424" s="2" t="s">
        <v>9792</v>
      </c>
      <c r="G2424" s="32">
        <v>2281</v>
      </c>
      <c r="H2424" s="36">
        <v>2281</v>
      </c>
      <c r="I2424" s="37"/>
      <c r="J2424" s="31" t="s">
        <v>10059</v>
      </c>
      <c r="K2424" s="2">
        <v>0</v>
      </c>
      <c r="L2424" s="2">
        <v>0</v>
      </c>
      <c r="M2424" s="31">
        <v>31.86</v>
      </c>
      <c r="N2424" s="2">
        <v>4.1417999999999999</v>
      </c>
      <c r="O2424" s="2">
        <v>0</v>
      </c>
      <c r="P2424" s="2">
        <v>0</v>
      </c>
      <c r="Q2424" s="31">
        <v>36.001800000000003</v>
      </c>
      <c r="R2424" s="2" t="s">
        <v>10058</v>
      </c>
      <c r="S2424" s="2" t="s">
        <v>1</v>
      </c>
      <c r="T2424" t="str">
        <f>IF(Tabla2[[#This Row],[SERIE ]]="22SD004C","BODEGA",IF(Tabla2[[#This Row],[SERIE ]]="21DS000T","CASA MATRIZ","SUCURSAL"))</f>
        <v>SUCURSAL</v>
      </c>
    </row>
    <row r="2425" spans="1:20" ht="15.75" hidden="1" thickBot="1" x14ac:dyDescent="0.3">
      <c r="A2425" s="33" t="s">
        <v>8268</v>
      </c>
      <c r="B2425" s="38" t="s">
        <v>10029</v>
      </c>
      <c r="C2425" s="2" t="s">
        <v>1</v>
      </c>
      <c r="D2425" s="2" t="s">
        <v>0</v>
      </c>
      <c r="E2425" s="2" t="s">
        <v>9791</v>
      </c>
      <c r="F2425" s="2" t="s">
        <v>9792</v>
      </c>
      <c r="G2425" s="32">
        <v>2280</v>
      </c>
      <c r="H2425" s="36">
        <v>2280</v>
      </c>
      <c r="I2425" s="37" t="s">
        <v>46</v>
      </c>
      <c r="J2425" s="31" t="s">
        <v>6010</v>
      </c>
      <c r="K2425" s="2">
        <v>0</v>
      </c>
      <c r="L2425" s="2">
        <v>0</v>
      </c>
      <c r="M2425" s="31">
        <v>35.4</v>
      </c>
      <c r="N2425" s="2">
        <v>4.6020000000000003</v>
      </c>
      <c r="O2425" s="2">
        <v>0</v>
      </c>
      <c r="P2425" s="2">
        <v>0</v>
      </c>
      <c r="Q2425" s="31">
        <v>40.001999999999995</v>
      </c>
      <c r="S2425" s="2" t="s">
        <v>1</v>
      </c>
      <c r="T2425" t="str">
        <f>IF(Tabla2[[#This Row],[SERIE ]]="22SD004C","BODEGA",IF(Tabla2[[#This Row],[SERIE ]]="21DS000T","CASA MATRIZ","SUCURSAL"))</f>
        <v>SUCURSAL</v>
      </c>
    </row>
    <row r="2426" spans="1:20" ht="15.75" hidden="1" thickBot="1" x14ac:dyDescent="0.3">
      <c r="A2426" s="33" t="s">
        <v>8268</v>
      </c>
      <c r="B2426" s="38" t="s">
        <v>10029</v>
      </c>
      <c r="C2426" s="2" t="s">
        <v>1</v>
      </c>
      <c r="D2426" s="2" t="s">
        <v>0</v>
      </c>
      <c r="E2426" s="2" t="s">
        <v>9791</v>
      </c>
      <c r="F2426" s="2" t="s">
        <v>9792</v>
      </c>
      <c r="G2426" s="32">
        <v>2279</v>
      </c>
      <c r="H2426" s="36">
        <v>2279</v>
      </c>
      <c r="I2426" s="37" t="s">
        <v>9814</v>
      </c>
      <c r="J2426" s="31" t="s">
        <v>9815</v>
      </c>
      <c r="K2426" s="2">
        <v>0</v>
      </c>
      <c r="L2426" s="2">
        <v>0</v>
      </c>
      <c r="M2426" s="31">
        <v>60</v>
      </c>
      <c r="N2426" s="2">
        <v>7.8000000000000007</v>
      </c>
      <c r="O2426" s="2">
        <v>0</v>
      </c>
      <c r="P2426" s="2">
        <v>0</v>
      </c>
      <c r="Q2426" s="31">
        <v>67.8</v>
      </c>
      <c r="S2426" s="2" t="s">
        <v>1</v>
      </c>
      <c r="T2426" t="str">
        <f>IF(Tabla2[[#This Row],[SERIE ]]="22SD004C","BODEGA",IF(Tabla2[[#This Row],[SERIE ]]="21DS000T","CASA MATRIZ","SUCURSAL"))</f>
        <v>SUCURSAL</v>
      </c>
    </row>
    <row r="2427" spans="1:20" ht="15.75" hidden="1" thickBot="1" x14ac:dyDescent="0.3">
      <c r="A2427" s="33" t="s">
        <v>8268</v>
      </c>
      <c r="B2427" s="38" t="s">
        <v>10029</v>
      </c>
      <c r="C2427" s="2" t="s">
        <v>1</v>
      </c>
      <c r="D2427" s="2" t="s">
        <v>0</v>
      </c>
      <c r="E2427" s="2" t="s">
        <v>9791</v>
      </c>
      <c r="F2427" s="2" t="s">
        <v>9792</v>
      </c>
      <c r="G2427" s="32">
        <v>2278</v>
      </c>
      <c r="H2427" s="36">
        <v>2278</v>
      </c>
      <c r="I2427" s="37" t="s">
        <v>42</v>
      </c>
      <c r="J2427" s="31" t="s">
        <v>3310</v>
      </c>
      <c r="K2427" s="2">
        <v>0</v>
      </c>
      <c r="L2427" s="2">
        <v>0</v>
      </c>
      <c r="M2427" s="31">
        <v>275</v>
      </c>
      <c r="N2427" s="2">
        <v>35.75</v>
      </c>
      <c r="O2427" s="2">
        <v>0</v>
      </c>
      <c r="P2427" s="2">
        <v>0</v>
      </c>
      <c r="Q2427" s="31">
        <v>310.75</v>
      </c>
      <c r="S2427" s="2" t="s">
        <v>1</v>
      </c>
      <c r="T2427" t="str">
        <f>IF(Tabla2[[#This Row],[SERIE ]]="22SD004C","BODEGA",IF(Tabla2[[#This Row],[SERIE ]]="21DS000T","CASA MATRIZ","SUCURSAL"))</f>
        <v>SUCURSAL</v>
      </c>
    </row>
    <row r="2428" spans="1:20" ht="15.75" hidden="1" thickBot="1" x14ac:dyDescent="0.3">
      <c r="A2428" s="33" t="s">
        <v>8268</v>
      </c>
      <c r="B2428" s="38" t="s">
        <v>10029</v>
      </c>
      <c r="C2428" s="2" t="s">
        <v>1</v>
      </c>
      <c r="D2428" s="2" t="s">
        <v>0</v>
      </c>
      <c r="E2428" s="2" t="s">
        <v>9791</v>
      </c>
      <c r="F2428" s="2" t="s">
        <v>9792</v>
      </c>
      <c r="G2428" s="32">
        <v>2277</v>
      </c>
      <c r="H2428" s="36">
        <v>2277</v>
      </c>
      <c r="I2428" s="37" t="s">
        <v>7473</v>
      </c>
      <c r="J2428" s="31" t="s">
        <v>7472</v>
      </c>
      <c r="K2428" s="2">
        <v>0</v>
      </c>
      <c r="L2428" s="2">
        <v>0</v>
      </c>
      <c r="M2428" s="31">
        <v>0</v>
      </c>
      <c r="N2428" s="2">
        <v>0</v>
      </c>
      <c r="O2428" s="2">
        <v>0</v>
      </c>
      <c r="P2428" s="2">
        <v>0</v>
      </c>
      <c r="Q2428" s="31">
        <v>0</v>
      </c>
      <c r="S2428" s="2" t="s">
        <v>1</v>
      </c>
      <c r="T2428" t="str">
        <f>IF(Tabla2[[#This Row],[SERIE ]]="22SD004C","BODEGA",IF(Tabla2[[#This Row],[SERIE ]]="21DS000T","CASA MATRIZ","SUCURSAL"))</f>
        <v>SUCURSAL</v>
      </c>
    </row>
    <row r="2429" spans="1:20" ht="15.75" hidden="1" thickBot="1" x14ac:dyDescent="0.3">
      <c r="A2429" s="33" t="s">
        <v>8268</v>
      </c>
      <c r="B2429" s="38" t="s">
        <v>10029</v>
      </c>
      <c r="C2429" s="2" t="s">
        <v>1</v>
      </c>
      <c r="D2429" s="2" t="s">
        <v>0</v>
      </c>
      <c r="E2429" s="2" t="s">
        <v>9791</v>
      </c>
      <c r="F2429" s="2" t="s">
        <v>9792</v>
      </c>
      <c r="G2429" s="32">
        <v>2276</v>
      </c>
      <c r="H2429" s="36">
        <v>2276</v>
      </c>
      <c r="I2429" s="37" t="s">
        <v>5768</v>
      </c>
      <c r="J2429" s="31" t="s">
        <v>5769</v>
      </c>
      <c r="K2429" s="2">
        <v>0</v>
      </c>
      <c r="L2429" s="2">
        <v>0</v>
      </c>
      <c r="M2429" s="31">
        <v>6.28</v>
      </c>
      <c r="N2429" s="2">
        <v>0.81640000000000001</v>
      </c>
      <c r="O2429" s="2">
        <v>0</v>
      </c>
      <c r="P2429" s="2">
        <v>0</v>
      </c>
      <c r="Q2429" s="31">
        <v>7.0964</v>
      </c>
      <c r="S2429" s="2" t="s">
        <v>1</v>
      </c>
      <c r="T2429" t="str">
        <f>IF(Tabla2[[#This Row],[SERIE ]]="22SD004C","BODEGA",IF(Tabla2[[#This Row],[SERIE ]]="21DS000T","CASA MATRIZ","SUCURSAL"))</f>
        <v>SUCURSAL</v>
      </c>
    </row>
    <row r="2430" spans="1:20" ht="15.75" hidden="1" thickBot="1" x14ac:dyDescent="0.3">
      <c r="A2430" s="33" t="s">
        <v>8268</v>
      </c>
      <c r="B2430" s="38" t="s">
        <v>10029</v>
      </c>
      <c r="C2430" s="2" t="s">
        <v>1</v>
      </c>
      <c r="D2430" s="2" t="s">
        <v>0</v>
      </c>
      <c r="E2430" s="2" t="s">
        <v>9791</v>
      </c>
      <c r="F2430" s="2" t="s">
        <v>9792</v>
      </c>
      <c r="G2430" s="32">
        <v>2275</v>
      </c>
      <c r="H2430" s="36">
        <v>2275</v>
      </c>
      <c r="I2430" s="37" t="s">
        <v>1638</v>
      </c>
      <c r="J2430" s="31" t="s">
        <v>1639</v>
      </c>
      <c r="K2430" s="2">
        <v>0</v>
      </c>
      <c r="L2430" s="2">
        <v>0</v>
      </c>
      <c r="M2430" s="31">
        <v>30</v>
      </c>
      <c r="N2430" s="2">
        <v>3.9000000000000004</v>
      </c>
      <c r="O2430" s="2">
        <v>0</v>
      </c>
      <c r="P2430" s="2">
        <v>0</v>
      </c>
      <c r="Q2430" s="31">
        <v>33.9</v>
      </c>
      <c r="S2430" s="2" t="s">
        <v>1</v>
      </c>
      <c r="T2430" t="str">
        <f>IF(Tabla2[[#This Row],[SERIE ]]="22SD004C","BODEGA",IF(Tabla2[[#This Row],[SERIE ]]="21DS000T","CASA MATRIZ","SUCURSAL"))</f>
        <v>SUCURSAL</v>
      </c>
    </row>
    <row r="2431" spans="1:20" ht="15.75" hidden="1" thickBot="1" x14ac:dyDescent="0.3">
      <c r="A2431" s="33" t="s">
        <v>8268</v>
      </c>
      <c r="B2431" s="38" t="s">
        <v>10029</v>
      </c>
      <c r="C2431" s="2" t="s">
        <v>1</v>
      </c>
      <c r="D2431" s="2" t="s">
        <v>0</v>
      </c>
      <c r="E2431" s="2" t="s">
        <v>9791</v>
      </c>
      <c r="F2431" s="2" t="s">
        <v>9792</v>
      </c>
      <c r="G2431" s="32">
        <v>2274</v>
      </c>
      <c r="H2431" s="36">
        <v>2274</v>
      </c>
      <c r="I2431" s="37" t="s">
        <v>7473</v>
      </c>
      <c r="J2431" s="31" t="s">
        <v>7472</v>
      </c>
      <c r="K2431" s="2">
        <v>0</v>
      </c>
      <c r="L2431" s="2">
        <v>0</v>
      </c>
      <c r="M2431" s="31">
        <v>0</v>
      </c>
      <c r="N2431" s="2">
        <v>0</v>
      </c>
      <c r="O2431" s="2">
        <v>0</v>
      </c>
      <c r="P2431" s="2">
        <v>0</v>
      </c>
      <c r="Q2431" s="31">
        <v>0</v>
      </c>
      <c r="S2431" s="2" t="s">
        <v>1</v>
      </c>
      <c r="T2431" t="str">
        <f>IF(Tabla2[[#This Row],[SERIE ]]="22SD004C","BODEGA",IF(Tabla2[[#This Row],[SERIE ]]="21DS000T","CASA MATRIZ","SUCURSAL"))</f>
        <v>SUCURSAL</v>
      </c>
    </row>
    <row r="2432" spans="1:20" ht="15.75" hidden="1" thickBot="1" x14ac:dyDescent="0.3">
      <c r="A2432" s="33" t="s">
        <v>8268</v>
      </c>
      <c r="B2432" s="38" t="s">
        <v>10029</v>
      </c>
      <c r="C2432" s="2" t="s">
        <v>1</v>
      </c>
      <c r="D2432" s="2" t="s">
        <v>0</v>
      </c>
      <c r="E2432" s="2" t="s">
        <v>9791</v>
      </c>
      <c r="F2432" s="2" t="s">
        <v>9792</v>
      </c>
      <c r="G2432" s="32">
        <v>2273</v>
      </c>
      <c r="H2432" s="36">
        <v>2273</v>
      </c>
      <c r="I2432" s="37" t="s">
        <v>9694</v>
      </c>
      <c r="J2432" s="31" t="s">
        <v>9695</v>
      </c>
      <c r="K2432" s="2">
        <v>0</v>
      </c>
      <c r="L2432" s="2">
        <v>0</v>
      </c>
      <c r="M2432" s="31">
        <v>25.49</v>
      </c>
      <c r="N2432" s="2">
        <v>3.3136999999999999</v>
      </c>
      <c r="O2432" s="2">
        <v>0</v>
      </c>
      <c r="P2432" s="2">
        <v>0</v>
      </c>
      <c r="Q2432" s="31">
        <v>28.803699999999999</v>
      </c>
      <c r="S2432" s="2" t="s">
        <v>1</v>
      </c>
      <c r="T2432" t="str">
        <f>IF(Tabla2[[#This Row],[SERIE ]]="22SD004C","BODEGA",IF(Tabla2[[#This Row],[SERIE ]]="21DS000T","CASA MATRIZ","SUCURSAL"))</f>
        <v>SUCURSAL</v>
      </c>
    </row>
    <row r="2433" spans="1:20" ht="15.75" hidden="1" thickBot="1" x14ac:dyDescent="0.3">
      <c r="A2433" s="33" t="s">
        <v>8268</v>
      </c>
      <c r="B2433" s="38" t="s">
        <v>10029</v>
      </c>
      <c r="C2433" s="2" t="s">
        <v>1</v>
      </c>
      <c r="D2433" s="2" t="s">
        <v>0</v>
      </c>
      <c r="E2433" s="2" t="s">
        <v>9791</v>
      </c>
      <c r="F2433" s="2" t="s">
        <v>9792</v>
      </c>
      <c r="G2433" s="32">
        <v>2272</v>
      </c>
      <c r="H2433" s="36">
        <v>2272</v>
      </c>
      <c r="I2433" s="37" t="s">
        <v>9918</v>
      </c>
      <c r="J2433" s="31" t="s">
        <v>9919</v>
      </c>
      <c r="K2433" s="2">
        <v>0</v>
      </c>
      <c r="L2433" s="2">
        <v>0</v>
      </c>
      <c r="M2433" s="31">
        <v>22.12</v>
      </c>
      <c r="N2433" s="2">
        <v>2.8756000000000004</v>
      </c>
      <c r="O2433" s="2">
        <v>0</v>
      </c>
      <c r="P2433" s="2">
        <v>0</v>
      </c>
      <c r="Q2433" s="31">
        <v>24.995600000000003</v>
      </c>
      <c r="S2433" s="2" t="s">
        <v>1</v>
      </c>
      <c r="T2433" t="str">
        <f>IF(Tabla2[[#This Row],[SERIE ]]="22SD004C","BODEGA",IF(Tabla2[[#This Row],[SERIE ]]="21DS000T","CASA MATRIZ","SUCURSAL"))</f>
        <v>SUCURSAL</v>
      </c>
    </row>
    <row r="2434" spans="1:20" ht="15.75" hidden="1" thickBot="1" x14ac:dyDescent="0.3">
      <c r="A2434" s="33" t="s">
        <v>8268</v>
      </c>
      <c r="B2434" s="38" t="s">
        <v>10029</v>
      </c>
      <c r="C2434" s="2" t="s">
        <v>1</v>
      </c>
      <c r="D2434" s="2" t="s">
        <v>0</v>
      </c>
      <c r="E2434" s="2" t="s">
        <v>9791</v>
      </c>
      <c r="F2434" s="2" t="s">
        <v>9792</v>
      </c>
      <c r="G2434" s="32">
        <v>2271</v>
      </c>
      <c r="H2434" s="36">
        <v>2271</v>
      </c>
      <c r="I2434" s="37" t="s">
        <v>10056</v>
      </c>
      <c r="J2434" s="31" t="s">
        <v>10057</v>
      </c>
      <c r="K2434" s="2">
        <v>0</v>
      </c>
      <c r="L2434" s="2">
        <v>0</v>
      </c>
      <c r="M2434" s="31">
        <v>22.12</v>
      </c>
      <c r="N2434" s="2">
        <v>2.8756000000000004</v>
      </c>
      <c r="O2434" s="2">
        <v>0</v>
      </c>
      <c r="P2434" s="2">
        <v>0</v>
      </c>
      <c r="Q2434" s="31">
        <v>24.995600000000003</v>
      </c>
      <c r="S2434" s="2" t="s">
        <v>1</v>
      </c>
      <c r="T2434" t="str">
        <f>IF(Tabla2[[#This Row],[SERIE ]]="22SD004C","BODEGA",IF(Tabla2[[#This Row],[SERIE ]]="21DS000T","CASA MATRIZ","SUCURSAL"))</f>
        <v>SUCURSAL</v>
      </c>
    </row>
    <row r="2435" spans="1:20" ht="15.75" hidden="1" thickBot="1" x14ac:dyDescent="0.3">
      <c r="A2435" s="33" t="s">
        <v>8268</v>
      </c>
      <c r="B2435" s="38" t="s">
        <v>10029</v>
      </c>
      <c r="C2435" s="2" t="s">
        <v>1</v>
      </c>
      <c r="D2435" s="2" t="s">
        <v>0</v>
      </c>
      <c r="E2435" s="2" t="s">
        <v>9791</v>
      </c>
      <c r="F2435" s="2" t="s">
        <v>9792</v>
      </c>
      <c r="G2435" s="32">
        <v>2270</v>
      </c>
      <c r="H2435" s="36">
        <v>2270</v>
      </c>
      <c r="I2435" s="37" t="s">
        <v>10056</v>
      </c>
      <c r="J2435" s="31" t="s">
        <v>10057</v>
      </c>
      <c r="K2435" s="2">
        <v>0</v>
      </c>
      <c r="L2435" s="2">
        <v>0</v>
      </c>
      <c r="M2435" s="31">
        <v>10.84</v>
      </c>
      <c r="N2435" s="2">
        <v>1.4092</v>
      </c>
      <c r="O2435" s="2">
        <v>0</v>
      </c>
      <c r="P2435" s="2">
        <v>0</v>
      </c>
      <c r="Q2435" s="31">
        <v>12.2492</v>
      </c>
      <c r="S2435" s="2" t="s">
        <v>1</v>
      </c>
      <c r="T2435" t="str">
        <f>IF(Tabla2[[#This Row],[SERIE ]]="22SD004C","BODEGA",IF(Tabla2[[#This Row],[SERIE ]]="21DS000T","CASA MATRIZ","SUCURSAL"))</f>
        <v>SUCURSAL</v>
      </c>
    </row>
    <row r="2436" spans="1:20" ht="15.75" hidden="1" thickBot="1" x14ac:dyDescent="0.3">
      <c r="A2436" s="33" t="s">
        <v>8268</v>
      </c>
      <c r="B2436" s="38" t="s">
        <v>10029</v>
      </c>
      <c r="C2436" s="2" t="s">
        <v>1</v>
      </c>
      <c r="D2436" s="2" t="s">
        <v>0</v>
      </c>
      <c r="E2436" s="2" t="s">
        <v>9791</v>
      </c>
      <c r="F2436" s="2" t="s">
        <v>9792</v>
      </c>
      <c r="G2436" s="32">
        <v>2269</v>
      </c>
      <c r="H2436" s="36">
        <v>2269</v>
      </c>
      <c r="I2436" s="37" t="s">
        <v>10054</v>
      </c>
      <c r="J2436" s="31" t="s">
        <v>10055</v>
      </c>
      <c r="K2436" s="2">
        <v>0</v>
      </c>
      <c r="L2436" s="2">
        <v>0</v>
      </c>
      <c r="M2436" s="31">
        <v>10.97</v>
      </c>
      <c r="N2436" s="2">
        <v>1.4261000000000001</v>
      </c>
      <c r="O2436" s="2">
        <v>0</v>
      </c>
      <c r="P2436" s="2">
        <v>0</v>
      </c>
      <c r="Q2436" s="31">
        <v>12.396100000000001</v>
      </c>
      <c r="S2436" s="2" t="s">
        <v>1</v>
      </c>
      <c r="T2436" t="str">
        <f>IF(Tabla2[[#This Row],[SERIE ]]="22SD004C","BODEGA",IF(Tabla2[[#This Row],[SERIE ]]="21DS000T","CASA MATRIZ","SUCURSAL"))</f>
        <v>SUCURSAL</v>
      </c>
    </row>
    <row r="2437" spans="1:20" ht="15.75" hidden="1" thickBot="1" x14ac:dyDescent="0.3">
      <c r="A2437" s="33" t="s">
        <v>8268</v>
      </c>
      <c r="B2437" s="38" t="s">
        <v>10029</v>
      </c>
      <c r="C2437" s="2" t="s">
        <v>1</v>
      </c>
      <c r="D2437" s="2" t="s">
        <v>0</v>
      </c>
      <c r="E2437" s="2" t="s">
        <v>9791</v>
      </c>
      <c r="F2437" s="2" t="s">
        <v>9792</v>
      </c>
      <c r="G2437" s="32">
        <v>2268</v>
      </c>
      <c r="H2437" s="36">
        <v>2268</v>
      </c>
      <c r="I2437" s="37" t="s">
        <v>6596</v>
      </c>
      <c r="J2437" s="31" t="s">
        <v>6597</v>
      </c>
      <c r="K2437" s="2">
        <v>0</v>
      </c>
      <c r="L2437" s="2">
        <v>0</v>
      </c>
      <c r="M2437" s="31">
        <v>8.85</v>
      </c>
      <c r="N2437" s="2">
        <v>1.1505000000000001</v>
      </c>
      <c r="O2437" s="2">
        <v>0</v>
      </c>
      <c r="P2437" s="2">
        <v>0</v>
      </c>
      <c r="Q2437" s="31">
        <v>10.000499999999999</v>
      </c>
      <c r="S2437" s="2" t="s">
        <v>1</v>
      </c>
      <c r="T2437" t="str">
        <f>IF(Tabla2[[#This Row],[SERIE ]]="22SD004C","BODEGA",IF(Tabla2[[#This Row],[SERIE ]]="21DS000T","CASA MATRIZ","SUCURSAL"))</f>
        <v>SUCURSAL</v>
      </c>
    </row>
    <row r="2438" spans="1:20" ht="15.75" hidden="1" thickBot="1" x14ac:dyDescent="0.3">
      <c r="A2438" s="33" t="s">
        <v>8268</v>
      </c>
      <c r="B2438" s="38" t="s">
        <v>10029</v>
      </c>
      <c r="C2438" s="2" t="s">
        <v>1</v>
      </c>
      <c r="D2438" s="2" t="s">
        <v>0</v>
      </c>
      <c r="E2438" s="2" t="s">
        <v>9791</v>
      </c>
      <c r="F2438" s="2" t="s">
        <v>9792</v>
      </c>
      <c r="G2438" s="32">
        <v>2267</v>
      </c>
      <c r="H2438" s="36">
        <v>2267</v>
      </c>
      <c r="I2438" s="37" t="s">
        <v>6596</v>
      </c>
      <c r="J2438" s="31" t="s">
        <v>6597</v>
      </c>
      <c r="K2438" s="2">
        <v>0</v>
      </c>
      <c r="L2438" s="2">
        <v>0</v>
      </c>
      <c r="M2438" s="31">
        <v>96</v>
      </c>
      <c r="N2438" s="2">
        <v>12.48</v>
      </c>
      <c r="O2438" s="2">
        <v>0</v>
      </c>
      <c r="P2438" s="2">
        <v>0</v>
      </c>
      <c r="Q2438" s="31">
        <v>108.48</v>
      </c>
      <c r="S2438" s="2" t="s">
        <v>1</v>
      </c>
      <c r="T2438" t="str">
        <f>IF(Tabla2[[#This Row],[SERIE ]]="22SD004C","BODEGA",IF(Tabla2[[#This Row],[SERIE ]]="21DS000T","CASA MATRIZ","SUCURSAL"))</f>
        <v>SUCURSAL</v>
      </c>
    </row>
    <row r="2439" spans="1:20" ht="15.75" hidden="1" thickBot="1" x14ac:dyDescent="0.3">
      <c r="A2439" s="33" t="s">
        <v>8268</v>
      </c>
      <c r="B2439" s="38" t="s">
        <v>10029</v>
      </c>
      <c r="C2439" s="2" t="s">
        <v>1</v>
      </c>
      <c r="D2439" s="2" t="s">
        <v>0</v>
      </c>
      <c r="E2439" s="2" t="s">
        <v>9791</v>
      </c>
      <c r="F2439" s="2" t="s">
        <v>9792</v>
      </c>
      <c r="G2439" s="32">
        <v>2266</v>
      </c>
      <c r="H2439" s="36">
        <v>2266</v>
      </c>
      <c r="I2439" s="37" t="s">
        <v>9837</v>
      </c>
      <c r="J2439" s="31" t="s">
        <v>9838</v>
      </c>
      <c r="K2439" s="2">
        <v>0</v>
      </c>
      <c r="L2439" s="2">
        <v>0</v>
      </c>
      <c r="M2439" s="31">
        <v>27.96</v>
      </c>
      <c r="N2439" s="2">
        <v>3.6348000000000003</v>
      </c>
      <c r="O2439" s="2">
        <v>0</v>
      </c>
      <c r="P2439" s="2">
        <v>0</v>
      </c>
      <c r="Q2439" s="31">
        <v>31.594799999999999</v>
      </c>
      <c r="S2439" s="2" t="s">
        <v>1</v>
      </c>
      <c r="T2439" t="str">
        <f>IF(Tabla2[[#This Row],[SERIE ]]="22SD004C","BODEGA",IF(Tabla2[[#This Row],[SERIE ]]="21DS000T","CASA MATRIZ","SUCURSAL"))</f>
        <v>SUCURSAL</v>
      </c>
    </row>
    <row r="2440" spans="1:20" ht="15.75" hidden="1" thickBot="1" x14ac:dyDescent="0.3">
      <c r="A2440" s="33" t="s">
        <v>8268</v>
      </c>
      <c r="B2440" s="38" t="s">
        <v>10029</v>
      </c>
      <c r="C2440" s="2" t="s">
        <v>1</v>
      </c>
      <c r="D2440" s="2" t="s">
        <v>0</v>
      </c>
      <c r="E2440" s="2" t="s">
        <v>9791</v>
      </c>
      <c r="F2440" s="2" t="s">
        <v>9792</v>
      </c>
      <c r="G2440" s="32">
        <v>2265</v>
      </c>
      <c r="H2440" s="36">
        <v>2265</v>
      </c>
      <c r="I2440" s="37" t="s">
        <v>6131</v>
      </c>
      <c r="J2440" s="31" t="s">
        <v>6132</v>
      </c>
      <c r="K2440" s="2">
        <v>0</v>
      </c>
      <c r="L2440" s="2">
        <v>0</v>
      </c>
      <c r="M2440" s="31">
        <v>8.98</v>
      </c>
      <c r="N2440" s="2">
        <v>1.1674</v>
      </c>
      <c r="O2440" s="2">
        <v>0</v>
      </c>
      <c r="P2440" s="2">
        <v>0</v>
      </c>
      <c r="Q2440" s="31">
        <v>10.147400000000001</v>
      </c>
      <c r="S2440" s="2" t="s">
        <v>1</v>
      </c>
      <c r="T2440" t="str">
        <f>IF(Tabla2[[#This Row],[SERIE ]]="22SD004C","BODEGA",IF(Tabla2[[#This Row],[SERIE ]]="21DS000T","CASA MATRIZ","SUCURSAL"))</f>
        <v>SUCURSAL</v>
      </c>
    </row>
    <row r="2441" spans="1:20" ht="15.75" hidden="1" thickBot="1" x14ac:dyDescent="0.3">
      <c r="A2441" s="33" t="s">
        <v>8268</v>
      </c>
      <c r="B2441" s="38" t="s">
        <v>10029</v>
      </c>
      <c r="C2441" s="2" t="s">
        <v>1</v>
      </c>
      <c r="D2441" s="2" t="s">
        <v>0</v>
      </c>
      <c r="E2441" s="2" t="s">
        <v>9791</v>
      </c>
      <c r="F2441" s="2" t="s">
        <v>9792</v>
      </c>
      <c r="G2441" s="32">
        <v>2264</v>
      </c>
      <c r="H2441" s="36">
        <v>2264</v>
      </c>
      <c r="I2441" s="37" t="s">
        <v>9818</v>
      </c>
      <c r="J2441" s="31" t="s">
        <v>9819</v>
      </c>
      <c r="K2441" s="2">
        <v>0</v>
      </c>
      <c r="L2441" s="2">
        <v>0</v>
      </c>
      <c r="M2441" s="31">
        <v>212.5</v>
      </c>
      <c r="N2441" s="2">
        <v>27.625</v>
      </c>
      <c r="O2441" s="2">
        <v>0</v>
      </c>
      <c r="P2441" s="2">
        <v>0</v>
      </c>
      <c r="Q2441" s="31">
        <v>240.125</v>
      </c>
      <c r="S2441" s="2" t="s">
        <v>1</v>
      </c>
      <c r="T2441" t="str">
        <f>IF(Tabla2[[#This Row],[SERIE ]]="22SD004C","BODEGA",IF(Tabla2[[#This Row],[SERIE ]]="21DS000T","CASA MATRIZ","SUCURSAL"))</f>
        <v>SUCURSAL</v>
      </c>
    </row>
    <row r="2442" spans="1:20" ht="15.75" hidden="1" thickBot="1" x14ac:dyDescent="0.3">
      <c r="A2442" s="33" t="s">
        <v>8268</v>
      </c>
      <c r="B2442" s="38" t="s">
        <v>10028</v>
      </c>
      <c r="C2442" s="2" t="s">
        <v>1</v>
      </c>
      <c r="D2442" s="2" t="s">
        <v>0</v>
      </c>
      <c r="E2442" s="2" t="s">
        <v>9791</v>
      </c>
      <c r="F2442" s="2" t="s">
        <v>9792</v>
      </c>
      <c r="G2442" s="32">
        <v>2263</v>
      </c>
      <c r="H2442" s="36">
        <v>2263</v>
      </c>
      <c r="I2442" s="37" t="s">
        <v>7473</v>
      </c>
      <c r="J2442" s="31" t="s">
        <v>7472</v>
      </c>
      <c r="K2442" s="2">
        <v>0</v>
      </c>
      <c r="L2442" s="2">
        <v>0</v>
      </c>
      <c r="M2442" s="31">
        <v>0</v>
      </c>
      <c r="N2442" s="2">
        <v>0</v>
      </c>
      <c r="O2442" s="2">
        <v>0</v>
      </c>
      <c r="P2442" s="2">
        <v>0</v>
      </c>
      <c r="Q2442" s="31">
        <v>0</v>
      </c>
      <c r="S2442" s="2" t="s">
        <v>1</v>
      </c>
      <c r="T2442" t="str">
        <f>IF(Tabla2[[#This Row],[SERIE ]]="22SD004C","BODEGA",IF(Tabla2[[#This Row],[SERIE ]]="21DS000T","CASA MATRIZ","SUCURSAL"))</f>
        <v>SUCURSAL</v>
      </c>
    </row>
    <row r="2443" spans="1:20" ht="15.75" hidden="1" thickBot="1" x14ac:dyDescent="0.3">
      <c r="A2443" s="33" t="s">
        <v>8268</v>
      </c>
      <c r="B2443" s="38" t="s">
        <v>10028</v>
      </c>
      <c r="C2443" s="2" t="s">
        <v>1</v>
      </c>
      <c r="D2443" s="2" t="s">
        <v>0</v>
      </c>
      <c r="E2443" s="2" t="s">
        <v>9791</v>
      </c>
      <c r="F2443" s="2" t="s">
        <v>9792</v>
      </c>
      <c r="G2443" s="32">
        <v>2262</v>
      </c>
      <c r="H2443" s="36">
        <v>2262</v>
      </c>
      <c r="I2443" s="37" t="s">
        <v>10052</v>
      </c>
      <c r="J2443" s="31" t="s">
        <v>10053</v>
      </c>
      <c r="K2443" s="2">
        <v>0</v>
      </c>
      <c r="L2443" s="2">
        <v>0</v>
      </c>
      <c r="M2443" s="31">
        <v>80</v>
      </c>
      <c r="N2443" s="2">
        <v>10.4</v>
      </c>
      <c r="O2443" s="2">
        <v>0</v>
      </c>
      <c r="P2443" s="2">
        <v>0</v>
      </c>
      <c r="Q2443" s="31">
        <v>90.4</v>
      </c>
      <c r="S2443" s="2" t="s">
        <v>1</v>
      </c>
      <c r="T2443" t="str">
        <f>IF(Tabla2[[#This Row],[SERIE ]]="22SD004C","BODEGA",IF(Tabla2[[#This Row],[SERIE ]]="21DS000T","CASA MATRIZ","SUCURSAL"))</f>
        <v>SUCURSAL</v>
      </c>
    </row>
    <row r="2444" spans="1:20" ht="15.75" hidden="1" thickBot="1" x14ac:dyDescent="0.3">
      <c r="A2444" s="33" t="s">
        <v>8268</v>
      </c>
      <c r="B2444" s="38" t="s">
        <v>10028</v>
      </c>
      <c r="C2444" s="2" t="s">
        <v>1</v>
      </c>
      <c r="D2444" s="2" t="s">
        <v>0</v>
      </c>
      <c r="E2444" s="2" t="s">
        <v>9791</v>
      </c>
      <c r="F2444" s="2" t="s">
        <v>9792</v>
      </c>
      <c r="G2444" s="32">
        <v>2261</v>
      </c>
      <c r="H2444" s="36">
        <v>2261</v>
      </c>
      <c r="I2444" s="37" t="s">
        <v>6596</v>
      </c>
      <c r="J2444" s="31" t="s">
        <v>6597</v>
      </c>
      <c r="K2444" s="2">
        <v>0</v>
      </c>
      <c r="L2444" s="2">
        <v>0</v>
      </c>
      <c r="M2444" s="31">
        <v>92.48</v>
      </c>
      <c r="N2444" s="2">
        <v>12.022400000000001</v>
      </c>
      <c r="O2444" s="2">
        <v>0</v>
      </c>
      <c r="P2444" s="2">
        <v>0</v>
      </c>
      <c r="Q2444" s="31">
        <v>104.50240000000001</v>
      </c>
      <c r="S2444" s="2" t="s">
        <v>1</v>
      </c>
      <c r="T2444" t="str">
        <f>IF(Tabla2[[#This Row],[SERIE ]]="22SD004C","BODEGA",IF(Tabla2[[#This Row],[SERIE ]]="21DS000T","CASA MATRIZ","SUCURSAL"))</f>
        <v>SUCURSAL</v>
      </c>
    </row>
    <row r="2445" spans="1:20" ht="15.75" hidden="1" thickBot="1" x14ac:dyDescent="0.3">
      <c r="A2445" s="33" t="s">
        <v>8268</v>
      </c>
      <c r="B2445" s="38" t="s">
        <v>10028</v>
      </c>
      <c r="C2445" s="2" t="s">
        <v>1</v>
      </c>
      <c r="D2445" s="2" t="s">
        <v>0</v>
      </c>
      <c r="E2445" s="2" t="s">
        <v>9791</v>
      </c>
      <c r="F2445" s="2" t="s">
        <v>9792</v>
      </c>
      <c r="G2445" s="32">
        <v>2260</v>
      </c>
      <c r="H2445" s="36">
        <v>2260</v>
      </c>
      <c r="I2445" s="37" t="s">
        <v>5768</v>
      </c>
      <c r="J2445" s="31" t="s">
        <v>5769</v>
      </c>
      <c r="K2445" s="2">
        <v>0</v>
      </c>
      <c r="L2445" s="2">
        <v>0</v>
      </c>
      <c r="M2445" s="31">
        <v>25</v>
      </c>
      <c r="N2445" s="2">
        <v>3.25</v>
      </c>
      <c r="O2445" s="2">
        <v>0</v>
      </c>
      <c r="P2445" s="2">
        <v>0</v>
      </c>
      <c r="Q2445" s="31">
        <v>28.25</v>
      </c>
      <c r="S2445" s="2" t="s">
        <v>1</v>
      </c>
      <c r="T2445" t="str">
        <f>IF(Tabla2[[#This Row],[SERIE ]]="22SD004C","BODEGA",IF(Tabla2[[#This Row],[SERIE ]]="21DS000T","CASA MATRIZ","SUCURSAL"))</f>
        <v>SUCURSAL</v>
      </c>
    </row>
    <row r="2446" spans="1:20" ht="15.75" hidden="1" thickBot="1" x14ac:dyDescent="0.3">
      <c r="A2446" s="33" t="s">
        <v>8268</v>
      </c>
      <c r="B2446" s="38" t="s">
        <v>10028</v>
      </c>
      <c r="C2446" s="2" t="s">
        <v>1</v>
      </c>
      <c r="D2446" s="2" t="s">
        <v>0</v>
      </c>
      <c r="E2446" s="2" t="s">
        <v>9791</v>
      </c>
      <c r="F2446" s="2" t="s">
        <v>9792</v>
      </c>
      <c r="G2446" s="32">
        <v>2259</v>
      </c>
      <c r="H2446" s="36">
        <v>2259</v>
      </c>
      <c r="I2446" s="37" t="s">
        <v>9837</v>
      </c>
      <c r="J2446" s="31" t="s">
        <v>9838</v>
      </c>
      <c r="K2446" s="2">
        <v>0</v>
      </c>
      <c r="L2446" s="2">
        <v>0</v>
      </c>
      <c r="M2446" s="31">
        <v>7.96</v>
      </c>
      <c r="N2446" s="2">
        <v>1.0347999999999999</v>
      </c>
      <c r="O2446" s="2">
        <v>0</v>
      </c>
      <c r="P2446" s="2">
        <v>0</v>
      </c>
      <c r="Q2446" s="31">
        <v>8.9947999999999997</v>
      </c>
      <c r="S2446" s="2" t="s">
        <v>1</v>
      </c>
      <c r="T2446" t="str">
        <f>IF(Tabla2[[#This Row],[SERIE ]]="22SD004C","BODEGA",IF(Tabla2[[#This Row],[SERIE ]]="21DS000T","CASA MATRIZ","SUCURSAL"))</f>
        <v>SUCURSAL</v>
      </c>
    </row>
    <row r="2447" spans="1:20" ht="15.75" hidden="1" thickBot="1" x14ac:dyDescent="0.3">
      <c r="A2447" s="33" t="s">
        <v>8268</v>
      </c>
      <c r="B2447" s="38" t="s">
        <v>10028</v>
      </c>
      <c r="C2447" s="2" t="s">
        <v>1</v>
      </c>
      <c r="D2447" s="2" t="s">
        <v>0</v>
      </c>
      <c r="E2447" s="2" t="s">
        <v>9791</v>
      </c>
      <c r="F2447" s="2" t="s">
        <v>9792</v>
      </c>
      <c r="G2447" s="32">
        <v>2258</v>
      </c>
      <c r="H2447" s="36">
        <v>2258</v>
      </c>
      <c r="I2447" s="37" t="s">
        <v>7297</v>
      </c>
      <c r="J2447" s="31" t="s">
        <v>7298</v>
      </c>
      <c r="K2447" s="2">
        <v>0</v>
      </c>
      <c r="L2447" s="2">
        <v>0</v>
      </c>
      <c r="M2447" s="31">
        <v>40</v>
      </c>
      <c r="N2447" s="2">
        <v>5.2</v>
      </c>
      <c r="O2447" s="2">
        <v>0</v>
      </c>
      <c r="P2447" s="2">
        <v>0</v>
      </c>
      <c r="Q2447" s="31">
        <v>45.2</v>
      </c>
      <c r="S2447" s="2" t="s">
        <v>1</v>
      </c>
      <c r="T2447" t="str">
        <f>IF(Tabla2[[#This Row],[SERIE ]]="22SD004C","BODEGA",IF(Tabla2[[#This Row],[SERIE ]]="21DS000T","CASA MATRIZ","SUCURSAL"))</f>
        <v>SUCURSAL</v>
      </c>
    </row>
    <row r="2448" spans="1:20" ht="15.75" hidden="1" thickBot="1" x14ac:dyDescent="0.3">
      <c r="A2448" s="33" t="s">
        <v>8268</v>
      </c>
      <c r="B2448" s="38" t="s">
        <v>10028</v>
      </c>
      <c r="C2448" s="2" t="s">
        <v>1</v>
      </c>
      <c r="D2448" s="2" t="s">
        <v>0</v>
      </c>
      <c r="E2448" s="2" t="s">
        <v>9791</v>
      </c>
      <c r="F2448" s="2" t="s">
        <v>9792</v>
      </c>
      <c r="G2448" s="32">
        <v>2257</v>
      </c>
      <c r="H2448" s="36">
        <v>2257</v>
      </c>
      <c r="I2448" s="37" t="s">
        <v>9818</v>
      </c>
      <c r="J2448" s="31" t="s">
        <v>9819</v>
      </c>
      <c r="K2448" s="2">
        <v>0</v>
      </c>
      <c r="L2448" s="2">
        <v>0</v>
      </c>
      <c r="M2448" s="31">
        <v>49</v>
      </c>
      <c r="N2448" s="2">
        <v>6.37</v>
      </c>
      <c r="O2448" s="2">
        <v>0</v>
      </c>
      <c r="P2448" s="2">
        <v>0</v>
      </c>
      <c r="Q2448" s="31">
        <v>55.37</v>
      </c>
      <c r="S2448" s="2" t="s">
        <v>1</v>
      </c>
      <c r="T2448" t="str">
        <f>IF(Tabla2[[#This Row],[SERIE ]]="22SD004C","BODEGA",IF(Tabla2[[#This Row],[SERIE ]]="21DS000T","CASA MATRIZ","SUCURSAL"))</f>
        <v>SUCURSAL</v>
      </c>
    </row>
    <row r="2449" spans="1:20" ht="15.75" hidden="1" thickBot="1" x14ac:dyDescent="0.3">
      <c r="A2449" s="33" t="s">
        <v>8268</v>
      </c>
      <c r="B2449" s="38" t="s">
        <v>10028</v>
      </c>
      <c r="C2449" s="2" t="s">
        <v>1</v>
      </c>
      <c r="D2449" s="2" t="s">
        <v>0</v>
      </c>
      <c r="E2449" s="2" t="s">
        <v>9791</v>
      </c>
      <c r="F2449" s="2" t="s">
        <v>9792</v>
      </c>
      <c r="G2449" s="32">
        <v>2256</v>
      </c>
      <c r="H2449" s="36">
        <v>2256</v>
      </c>
      <c r="I2449" s="37" t="s">
        <v>7297</v>
      </c>
      <c r="J2449" s="31" t="s">
        <v>7298</v>
      </c>
      <c r="K2449" s="2">
        <v>0</v>
      </c>
      <c r="L2449" s="2">
        <v>0</v>
      </c>
      <c r="M2449" s="31">
        <v>120</v>
      </c>
      <c r="N2449" s="2">
        <v>15.600000000000001</v>
      </c>
      <c r="O2449" s="2">
        <v>0</v>
      </c>
      <c r="P2449" s="2">
        <v>0</v>
      </c>
      <c r="Q2449" s="31">
        <v>135.6</v>
      </c>
      <c r="S2449" s="2" t="s">
        <v>1</v>
      </c>
      <c r="T2449" t="str">
        <f>IF(Tabla2[[#This Row],[SERIE ]]="22SD004C","BODEGA",IF(Tabla2[[#This Row],[SERIE ]]="21DS000T","CASA MATRIZ","SUCURSAL"))</f>
        <v>SUCURSAL</v>
      </c>
    </row>
    <row r="2450" spans="1:20" ht="15.75" hidden="1" thickBot="1" x14ac:dyDescent="0.3">
      <c r="A2450" s="33" t="s">
        <v>8268</v>
      </c>
      <c r="B2450" s="38" t="s">
        <v>10028</v>
      </c>
      <c r="C2450" s="2" t="s">
        <v>1</v>
      </c>
      <c r="D2450" s="2" t="s">
        <v>0</v>
      </c>
      <c r="E2450" s="2" t="s">
        <v>9791</v>
      </c>
      <c r="F2450" s="2" t="s">
        <v>9792</v>
      </c>
      <c r="G2450" s="32">
        <v>2255</v>
      </c>
      <c r="H2450" s="36">
        <v>2255</v>
      </c>
      <c r="I2450" s="37" t="s">
        <v>47</v>
      </c>
      <c r="J2450" s="31" t="s">
        <v>2808</v>
      </c>
      <c r="K2450" s="2">
        <v>0</v>
      </c>
      <c r="L2450" s="2">
        <v>0</v>
      </c>
      <c r="M2450" s="31">
        <v>157</v>
      </c>
      <c r="N2450" s="2">
        <v>20.41</v>
      </c>
      <c r="O2450" s="2">
        <v>0</v>
      </c>
      <c r="P2450" s="2">
        <v>0</v>
      </c>
      <c r="Q2450" s="31">
        <v>177.41</v>
      </c>
      <c r="S2450" s="2" t="s">
        <v>1</v>
      </c>
      <c r="T2450" t="str">
        <f>IF(Tabla2[[#This Row],[SERIE ]]="22SD004C","BODEGA",IF(Tabla2[[#This Row],[SERIE ]]="21DS000T","CASA MATRIZ","SUCURSAL"))</f>
        <v>SUCURSAL</v>
      </c>
    </row>
    <row r="2451" spans="1:20" ht="15.75" hidden="1" thickBot="1" x14ac:dyDescent="0.3">
      <c r="A2451" s="33" t="s">
        <v>8268</v>
      </c>
      <c r="B2451" s="38" t="s">
        <v>10028</v>
      </c>
      <c r="C2451" s="2" t="s">
        <v>1</v>
      </c>
      <c r="D2451" s="2" t="s">
        <v>0</v>
      </c>
      <c r="E2451" s="2" t="s">
        <v>9791</v>
      </c>
      <c r="F2451" s="2" t="s">
        <v>9792</v>
      </c>
      <c r="G2451" s="32">
        <v>2254</v>
      </c>
      <c r="H2451" s="36">
        <v>2254</v>
      </c>
      <c r="I2451" s="37" t="s">
        <v>7473</v>
      </c>
      <c r="J2451" s="31" t="s">
        <v>7472</v>
      </c>
      <c r="K2451" s="2">
        <v>0</v>
      </c>
      <c r="L2451" s="2">
        <v>0</v>
      </c>
      <c r="M2451" s="31">
        <v>0</v>
      </c>
      <c r="N2451" s="2">
        <v>0</v>
      </c>
      <c r="O2451" s="2">
        <v>0</v>
      </c>
      <c r="P2451" s="2">
        <v>0</v>
      </c>
      <c r="Q2451" s="31">
        <v>0</v>
      </c>
      <c r="S2451" s="2" t="s">
        <v>1</v>
      </c>
      <c r="T2451" t="str">
        <f>IF(Tabla2[[#This Row],[SERIE ]]="22SD004C","BODEGA",IF(Tabla2[[#This Row],[SERIE ]]="21DS000T","CASA MATRIZ","SUCURSAL"))</f>
        <v>SUCURSAL</v>
      </c>
    </row>
    <row r="2452" spans="1:20" ht="15.75" hidden="1" thickBot="1" x14ac:dyDescent="0.3">
      <c r="A2452" s="33" t="s">
        <v>8268</v>
      </c>
      <c r="B2452" s="38" t="s">
        <v>10028</v>
      </c>
      <c r="C2452" s="2" t="s">
        <v>1</v>
      </c>
      <c r="D2452" s="2" t="s">
        <v>0</v>
      </c>
      <c r="E2452" s="2" t="s">
        <v>9791</v>
      </c>
      <c r="F2452" s="2" t="s">
        <v>9792</v>
      </c>
      <c r="G2452" s="32">
        <v>2253</v>
      </c>
      <c r="H2452" s="36">
        <v>2253</v>
      </c>
      <c r="I2452" s="37"/>
      <c r="J2452" s="31" t="s">
        <v>10051</v>
      </c>
      <c r="K2452" s="2">
        <v>0</v>
      </c>
      <c r="L2452" s="2">
        <v>0</v>
      </c>
      <c r="M2452" s="31">
        <v>15.71</v>
      </c>
      <c r="N2452" s="2">
        <v>2.0423</v>
      </c>
      <c r="O2452" s="2">
        <v>0</v>
      </c>
      <c r="P2452" s="2">
        <v>0</v>
      </c>
      <c r="Q2452" s="31">
        <v>17.752300000000002</v>
      </c>
      <c r="R2452" s="2" t="s">
        <v>10050</v>
      </c>
      <c r="S2452" s="2" t="s">
        <v>1</v>
      </c>
      <c r="T2452" t="str">
        <f>IF(Tabla2[[#This Row],[SERIE ]]="22SD004C","BODEGA",IF(Tabla2[[#This Row],[SERIE ]]="21DS000T","CASA MATRIZ","SUCURSAL"))</f>
        <v>SUCURSAL</v>
      </c>
    </row>
    <row r="2453" spans="1:20" ht="15.75" hidden="1" thickBot="1" x14ac:dyDescent="0.3">
      <c r="A2453" s="33" t="s">
        <v>8268</v>
      </c>
      <c r="B2453" s="38" t="s">
        <v>10028</v>
      </c>
      <c r="C2453" s="2" t="s">
        <v>1</v>
      </c>
      <c r="D2453" s="2" t="s">
        <v>0</v>
      </c>
      <c r="E2453" s="2" t="s">
        <v>9791</v>
      </c>
      <c r="F2453" s="2" t="s">
        <v>9792</v>
      </c>
      <c r="G2453" s="32">
        <v>2252</v>
      </c>
      <c r="H2453" s="36">
        <v>2252</v>
      </c>
      <c r="I2453" s="37"/>
      <c r="J2453" s="31" t="s">
        <v>9934</v>
      </c>
      <c r="K2453" s="2">
        <v>0</v>
      </c>
      <c r="L2453" s="2">
        <v>0</v>
      </c>
      <c r="M2453" s="31">
        <v>131.43</v>
      </c>
      <c r="N2453" s="2">
        <v>17.085900000000002</v>
      </c>
      <c r="O2453" s="2">
        <v>0</v>
      </c>
      <c r="P2453" s="2">
        <v>0</v>
      </c>
      <c r="Q2453" s="31">
        <v>148.51590000000002</v>
      </c>
      <c r="R2453" s="2" t="s">
        <v>9933</v>
      </c>
      <c r="S2453" s="2" t="s">
        <v>1</v>
      </c>
      <c r="T2453" t="str">
        <f>IF(Tabla2[[#This Row],[SERIE ]]="22SD004C","BODEGA",IF(Tabla2[[#This Row],[SERIE ]]="21DS000T","CASA MATRIZ","SUCURSAL"))</f>
        <v>SUCURSAL</v>
      </c>
    </row>
    <row r="2454" spans="1:20" ht="15.75" hidden="1" thickBot="1" x14ac:dyDescent="0.3">
      <c r="A2454" s="33" t="s">
        <v>8268</v>
      </c>
      <c r="B2454" s="38" t="s">
        <v>10028</v>
      </c>
      <c r="C2454" s="2" t="s">
        <v>1</v>
      </c>
      <c r="D2454" s="2" t="s">
        <v>0</v>
      </c>
      <c r="E2454" s="2" t="s">
        <v>9791</v>
      </c>
      <c r="F2454" s="2" t="s">
        <v>9792</v>
      </c>
      <c r="G2454" s="32">
        <v>2251</v>
      </c>
      <c r="H2454" s="36">
        <v>2251</v>
      </c>
      <c r="I2454" s="37"/>
      <c r="J2454" s="31" t="s">
        <v>9817</v>
      </c>
      <c r="K2454" s="2">
        <v>0</v>
      </c>
      <c r="L2454" s="2">
        <v>0</v>
      </c>
      <c r="M2454" s="31">
        <v>18</v>
      </c>
      <c r="N2454" s="2">
        <v>2.34</v>
      </c>
      <c r="O2454" s="2">
        <v>0</v>
      </c>
      <c r="P2454" s="2">
        <v>0</v>
      </c>
      <c r="Q2454" s="31">
        <v>20.34</v>
      </c>
      <c r="R2454" s="2" t="s">
        <v>9816</v>
      </c>
      <c r="S2454" s="2" t="s">
        <v>1</v>
      </c>
      <c r="T2454" t="str">
        <f>IF(Tabla2[[#This Row],[SERIE ]]="22SD004C","BODEGA",IF(Tabla2[[#This Row],[SERIE ]]="21DS000T","CASA MATRIZ","SUCURSAL"))</f>
        <v>SUCURSAL</v>
      </c>
    </row>
    <row r="2455" spans="1:20" ht="15.75" hidden="1" thickBot="1" x14ac:dyDescent="0.3">
      <c r="A2455" s="33" t="s">
        <v>8268</v>
      </c>
      <c r="B2455" s="38" t="s">
        <v>10028</v>
      </c>
      <c r="C2455" s="2" t="s">
        <v>1</v>
      </c>
      <c r="D2455" s="2" t="s">
        <v>0</v>
      </c>
      <c r="E2455" s="2" t="s">
        <v>9791</v>
      </c>
      <c r="F2455" s="2" t="s">
        <v>9792</v>
      </c>
      <c r="G2455" s="32">
        <v>2250</v>
      </c>
      <c r="H2455" s="36">
        <v>2250</v>
      </c>
      <c r="I2455" s="37" t="s">
        <v>1614</v>
      </c>
      <c r="J2455" s="31" t="s">
        <v>1615</v>
      </c>
      <c r="K2455" s="2">
        <v>0</v>
      </c>
      <c r="L2455" s="2">
        <v>0</v>
      </c>
      <c r="M2455" s="31">
        <v>32</v>
      </c>
      <c r="N2455" s="2">
        <v>4.16</v>
      </c>
      <c r="O2455" s="2">
        <v>0</v>
      </c>
      <c r="P2455" s="2">
        <v>0</v>
      </c>
      <c r="Q2455" s="31">
        <v>36.159999999999997</v>
      </c>
      <c r="S2455" s="2" t="s">
        <v>1</v>
      </c>
      <c r="T2455" t="str">
        <f>IF(Tabla2[[#This Row],[SERIE ]]="22SD004C","BODEGA",IF(Tabla2[[#This Row],[SERIE ]]="21DS000T","CASA MATRIZ","SUCURSAL"))</f>
        <v>SUCURSAL</v>
      </c>
    </row>
    <row r="2456" spans="1:20" ht="15.75" hidden="1" thickBot="1" x14ac:dyDescent="0.3">
      <c r="A2456" s="33" t="s">
        <v>8268</v>
      </c>
      <c r="B2456" s="38" t="s">
        <v>10028</v>
      </c>
      <c r="C2456" s="2" t="s">
        <v>1</v>
      </c>
      <c r="D2456" s="2" t="s">
        <v>0</v>
      </c>
      <c r="E2456" s="2" t="s">
        <v>9791</v>
      </c>
      <c r="F2456" s="2" t="s">
        <v>9792</v>
      </c>
      <c r="G2456" s="32">
        <v>2249</v>
      </c>
      <c r="H2456" s="36">
        <v>2249</v>
      </c>
      <c r="I2456" s="37" t="s">
        <v>9907</v>
      </c>
      <c r="J2456" s="31" t="s">
        <v>9908</v>
      </c>
      <c r="K2456" s="2">
        <v>0</v>
      </c>
      <c r="L2456" s="2">
        <v>0</v>
      </c>
      <c r="M2456" s="31">
        <v>4</v>
      </c>
      <c r="N2456" s="2">
        <v>0.52</v>
      </c>
      <c r="O2456" s="2">
        <v>0</v>
      </c>
      <c r="P2456" s="2">
        <v>0</v>
      </c>
      <c r="Q2456" s="31">
        <v>4.5199999999999996</v>
      </c>
      <c r="S2456" s="2" t="s">
        <v>1</v>
      </c>
      <c r="T2456" t="str">
        <f>IF(Tabla2[[#This Row],[SERIE ]]="22SD004C","BODEGA",IF(Tabla2[[#This Row],[SERIE ]]="21DS000T","CASA MATRIZ","SUCURSAL"))</f>
        <v>SUCURSAL</v>
      </c>
    </row>
    <row r="2457" spans="1:20" ht="15.75" hidden="1" thickBot="1" x14ac:dyDescent="0.3">
      <c r="A2457" s="33" t="s">
        <v>8268</v>
      </c>
      <c r="B2457" s="38" t="s">
        <v>10027</v>
      </c>
      <c r="C2457" s="2" t="s">
        <v>1</v>
      </c>
      <c r="D2457" s="2" t="s">
        <v>0</v>
      </c>
      <c r="E2457" s="2" t="s">
        <v>9791</v>
      </c>
      <c r="F2457" s="2" t="s">
        <v>9792</v>
      </c>
      <c r="G2457" s="32">
        <v>2248</v>
      </c>
      <c r="H2457" s="36">
        <v>2248</v>
      </c>
      <c r="I2457" s="37" t="s">
        <v>7473</v>
      </c>
      <c r="J2457" s="31" t="s">
        <v>7472</v>
      </c>
      <c r="K2457" s="2">
        <v>0</v>
      </c>
      <c r="L2457" s="2">
        <v>0</v>
      </c>
      <c r="M2457" s="31">
        <v>0</v>
      </c>
      <c r="N2457" s="2">
        <v>0</v>
      </c>
      <c r="O2457" s="2">
        <v>0</v>
      </c>
      <c r="P2457" s="2">
        <v>0</v>
      </c>
      <c r="Q2457" s="31">
        <v>0</v>
      </c>
      <c r="S2457" s="2" t="s">
        <v>1</v>
      </c>
      <c r="T2457" t="str">
        <f>IF(Tabla2[[#This Row],[SERIE ]]="22SD004C","BODEGA",IF(Tabla2[[#This Row],[SERIE ]]="21DS000T","CASA MATRIZ","SUCURSAL"))</f>
        <v>SUCURSAL</v>
      </c>
    </row>
    <row r="2458" spans="1:20" ht="15.75" hidden="1" thickBot="1" x14ac:dyDescent="0.3">
      <c r="A2458" s="33" t="s">
        <v>8268</v>
      </c>
      <c r="B2458" s="38" t="s">
        <v>10027</v>
      </c>
      <c r="C2458" s="2" t="s">
        <v>1</v>
      </c>
      <c r="D2458" s="2" t="s">
        <v>0</v>
      </c>
      <c r="E2458" s="2" t="s">
        <v>9791</v>
      </c>
      <c r="F2458" s="2" t="s">
        <v>9792</v>
      </c>
      <c r="G2458" s="32">
        <v>2247</v>
      </c>
      <c r="H2458" s="36">
        <v>2247</v>
      </c>
      <c r="I2458" s="37"/>
      <c r="J2458" s="31" t="s">
        <v>9934</v>
      </c>
      <c r="K2458" s="2">
        <v>0</v>
      </c>
      <c r="L2458" s="2">
        <v>0</v>
      </c>
      <c r="M2458" s="31">
        <v>156</v>
      </c>
      <c r="N2458" s="2">
        <v>20.28</v>
      </c>
      <c r="O2458" s="2">
        <v>0</v>
      </c>
      <c r="P2458" s="2">
        <v>0</v>
      </c>
      <c r="Q2458" s="31">
        <v>176.28</v>
      </c>
      <c r="R2458" s="2" t="s">
        <v>9933</v>
      </c>
      <c r="S2458" s="2" t="s">
        <v>1</v>
      </c>
      <c r="T2458" t="str">
        <f>IF(Tabla2[[#This Row],[SERIE ]]="22SD004C","BODEGA",IF(Tabla2[[#This Row],[SERIE ]]="21DS000T","CASA MATRIZ","SUCURSAL"))</f>
        <v>SUCURSAL</v>
      </c>
    </row>
    <row r="2459" spans="1:20" ht="15.75" hidden="1" thickBot="1" x14ac:dyDescent="0.3">
      <c r="A2459" s="33" t="s">
        <v>8268</v>
      </c>
      <c r="B2459" s="38" t="s">
        <v>10027</v>
      </c>
      <c r="C2459" s="2" t="s">
        <v>1</v>
      </c>
      <c r="D2459" s="2" t="s">
        <v>0</v>
      </c>
      <c r="E2459" s="2" t="s">
        <v>9791</v>
      </c>
      <c r="F2459" s="2" t="s">
        <v>9792</v>
      </c>
      <c r="G2459" s="32">
        <v>2246</v>
      </c>
      <c r="H2459" s="36">
        <v>2246</v>
      </c>
      <c r="I2459" s="37" t="s">
        <v>49</v>
      </c>
      <c r="J2459" s="31" t="s">
        <v>2228</v>
      </c>
      <c r="K2459" s="2">
        <v>0</v>
      </c>
      <c r="L2459" s="2">
        <v>0</v>
      </c>
      <c r="M2459" s="31">
        <v>39.82</v>
      </c>
      <c r="N2459" s="2">
        <v>5.1766000000000005</v>
      </c>
      <c r="O2459" s="2">
        <v>0</v>
      </c>
      <c r="P2459" s="2">
        <v>0</v>
      </c>
      <c r="Q2459" s="31">
        <v>44.996600000000001</v>
      </c>
      <c r="S2459" s="2" t="s">
        <v>1</v>
      </c>
      <c r="T2459" t="str">
        <f>IF(Tabla2[[#This Row],[SERIE ]]="22SD004C","BODEGA",IF(Tabla2[[#This Row],[SERIE ]]="21DS000T","CASA MATRIZ","SUCURSAL"))</f>
        <v>SUCURSAL</v>
      </c>
    </row>
    <row r="2460" spans="1:20" ht="15.75" hidden="1" thickBot="1" x14ac:dyDescent="0.3">
      <c r="A2460" s="33" t="s">
        <v>8268</v>
      </c>
      <c r="B2460" s="38" t="s">
        <v>10027</v>
      </c>
      <c r="C2460" s="2" t="s">
        <v>1</v>
      </c>
      <c r="D2460" s="2" t="s">
        <v>0</v>
      </c>
      <c r="E2460" s="2" t="s">
        <v>9791</v>
      </c>
      <c r="F2460" s="2" t="s">
        <v>9792</v>
      </c>
      <c r="G2460" s="32">
        <v>2245</v>
      </c>
      <c r="H2460" s="36">
        <v>2245</v>
      </c>
      <c r="I2460" s="37" t="s">
        <v>7473</v>
      </c>
      <c r="J2460" s="31" t="s">
        <v>7472</v>
      </c>
      <c r="K2460" s="2">
        <v>0</v>
      </c>
      <c r="L2460" s="2">
        <v>0</v>
      </c>
      <c r="M2460" s="31">
        <v>0</v>
      </c>
      <c r="N2460" s="2">
        <v>0</v>
      </c>
      <c r="O2460" s="2">
        <v>0</v>
      </c>
      <c r="P2460" s="2">
        <v>0</v>
      </c>
      <c r="Q2460" s="31">
        <v>0</v>
      </c>
      <c r="S2460" s="2" t="s">
        <v>1</v>
      </c>
      <c r="T2460" t="str">
        <f>IF(Tabla2[[#This Row],[SERIE ]]="22SD004C","BODEGA",IF(Tabla2[[#This Row],[SERIE ]]="21DS000T","CASA MATRIZ","SUCURSAL"))</f>
        <v>SUCURSAL</v>
      </c>
    </row>
    <row r="2461" spans="1:20" ht="15.75" hidden="1" thickBot="1" x14ac:dyDescent="0.3">
      <c r="A2461" s="33" t="s">
        <v>8268</v>
      </c>
      <c r="B2461" s="38" t="s">
        <v>10027</v>
      </c>
      <c r="C2461" s="2" t="s">
        <v>1</v>
      </c>
      <c r="D2461" s="2" t="s">
        <v>0</v>
      </c>
      <c r="E2461" s="2" t="s">
        <v>9791</v>
      </c>
      <c r="F2461" s="2" t="s">
        <v>9792</v>
      </c>
      <c r="G2461" s="32">
        <v>2244</v>
      </c>
      <c r="H2461" s="36">
        <v>2244</v>
      </c>
      <c r="I2461" s="37" t="s">
        <v>49</v>
      </c>
      <c r="J2461" s="31" t="s">
        <v>2228</v>
      </c>
      <c r="K2461" s="2">
        <v>0</v>
      </c>
      <c r="L2461" s="2">
        <v>0</v>
      </c>
      <c r="M2461" s="31">
        <v>30</v>
      </c>
      <c r="N2461" s="2">
        <v>3.9000000000000004</v>
      </c>
      <c r="O2461" s="2">
        <v>0</v>
      </c>
      <c r="P2461" s="2">
        <v>0</v>
      </c>
      <c r="Q2461" s="31">
        <v>33.9</v>
      </c>
      <c r="S2461" s="2" t="s">
        <v>1</v>
      </c>
      <c r="T2461" t="str">
        <f>IF(Tabla2[[#This Row],[SERIE ]]="22SD004C","BODEGA",IF(Tabla2[[#This Row],[SERIE ]]="21DS000T","CASA MATRIZ","SUCURSAL"))</f>
        <v>SUCURSAL</v>
      </c>
    </row>
    <row r="2462" spans="1:20" ht="15.75" hidden="1" thickBot="1" x14ac:dyDescent="0.3">
      <c r="A2462" s="33" t="s">
        <v>8268</v>
      </c>
      <c r="B2462" s="38" t="s">
        <v>10026</v>
      </c>
      <c r="C2462" s="2" t="s">
        <v>1</v>
      </c>
      <c r="D2462" s="2" t="s">
        <v>0</v>
      </c>
      <c r="E2462" s="2" t="s">
        <v>9791</v>
      </c>
      <c r="F2462" s="2" t="s">
        <v>9792</v>
      </c>
      <c r="G2462" s="32">
        <v>2243</v>
      </c>
      <c r="H2462" s="36">
        <v>2243</v>
      </c>
      <c r="I2462" s="37" t="s">
        <v>7473</v>
      </c>
      <c r="J2462" s="31" t="s">
        <v>7472</v>
      </c>
      <c r="K2462" s="2">
        <v>0</v>
      </c>
      <c r="L2462" s="2">
        <v>0</v>
      </c>
      <c r="M2462" s="31">
        <v>0</v>
      </c>
      <c r="N2462" s="2">
        <v>0</v>
      </c>
      <c r="O2462" s="2">
        <v>0</v>
      </c>
      <c r="P2462" s="2">
        <v>0</v>
      </c>
      <c r="Q2462" s="31">
        <v>0</v>
      </c>
      <c r="S2462" s="2" t="s">
        <v>1</v>
      </c>
      <c r="T2462" t="str">
        <f>IF(Tabla2[[#This Row],[SERIE ]]="22SD004C","BODEGA",IF(Tabla2[[#This Row],[SERIE ]]="21DS000T","CASA MATRIZ","SUCURSAL"))</f>
        <v>SUCURSAL</v>
      </c>
    </row>
    <row r="2463" spans="1:20" ht="15.75" hidden="1" thickBot="1" x14ac:dyDescent="0.3">
      <c r="A2463" s="33" t="s">
        <v>8268</v>
      </c>
      <c r="B2463" s="38" t="s">
        <v>10026</v>
      </c>
      <c r="C2463" s="2" t="s">
        <v>1</v>
      </c>
      <c r="D2463" s="2" t="s">
        <v>0</v>
      </c>
      <c r="E2463" s="2" t="s">
        <v>9791</v>
      </c>
      <c r="F2463" s="2" t="s">
        <v>9792</v>
      </c>
      <c r="G2463" s="32">
        <v>2242</v>
      </c>
      <c r="H2463" s="32">
        <v>2242</v>
      </c>
      <c r="I2463" s="37" t="s">
        <v>46</v>
      </c>
      <c r="J2463" s="31" t="s">
        <v>6010</v>
      </c>
      <c r="K2463" s="2">
        <v>0</v>
      </c>
      <c r="L2463" s="2">
        <v>0</v>
      </c>
      <c r="M2463" s="31">
        <v>45</v>
      </c>
      <c r="N2463" s="2">
        <v>5.8500000000000005</v>
      </c>
      <c r="O2463" s="2">
        <v>0</v>
      </c>
      <c r="P2463" s="2">
        <v>0</v>
      </c>
      <c r="Q2463" s="31">
        <v>50.85</v>
      </c>
      <c r="S2463" s="2" t="s">
        <v>1</v>
      </c>
      <c r="T2463" t="str">
        <f>IF(Tabla2[[#This Row],[SERIE ]]="22SD004C","BODEGA",IF(Tabla2[[#This Row],[SERIE ]]="21DS000T","CASA MATRIZ","SUCURSAL"))</f>
        <v>SUCURSAL</v>
      </c>
    </row>
    <row r="2464" spans="1:20" ht="15.75" hidden="1" thickBot="1" x14ac:dyDescent="0.3">
      <c r="A2464" s="33" t="s">
        <v>8268</v>
      </c>
      <c r="B2464" s="38" t="s">
        <v>10026</v>
      </c>
      <c r="C2464" s="2" t="s">
        <v>1</v>
      </c>
      <c r="D2464" s="2" t="s">
        <v>0</v>
      </c>
      <c r="E2464" s="2" t="s">
        <v>9791</v>
      </c>
      <c r="F2464" s="2" t="s">
        <v>9792</v>
      </c>
      <c r="G2464" s="32">
        <v>2241</v>
      </c>
      <c r="H2464" s="36">
        <v>2241</v>
      </c>
      <c r="I2464" s="37" t="s">
        <v>46</v>
      </c>
      <c r="J2464" s="31" t="s">
        <v>6010</v>
      </c>
      <c r="K2464" s="2">
        <v>0</v>
      </c>
      <c r="L2464" s="2">
        <v>0</v>
      </c>
      <c r="M2464" s="31">
        <v>170</v>
      </c>
      <c r="N2464" s="2">
        <v>22.1</v>
      </c>
      <c r="O2464" s="2">
        <v>0</v>
      </c>
      <c r="P2464" s="2">
        <v>0</v>
      </c>
      <c r="Q2464" s="31">
        <v>192.1</v>
      </c>
      <c r="S2464" s="2" t="s">
        <v>1</v>
      </c>
      <c r="T2464" t="str">
        <f>IF(Tabla2[[#This Row],[SERIE ]]="22SD004C","BODEGA",IF(Tabla2[[#This Row],[SERIE ]]="21DS000T","CASA MATRIZ","SUCURSAL"))</f>
        <v>SUCURSAL</v>
      </c>
    </row>
    <row r="2465" spans="1:20" ht="15.75" hidden="1" thickBot="1" x14ac:dyDescent="0.3">
      <c r="A2465" s="33" t="s">
        <v>8268</v>
      </c>
      <c r="B2465" s="38" t="s">
        <v>10026</v>
      </c>
      <c r="C2465" s="2" t="s">
        <v>1</v>
      </c>
      <c r="D2465" s="2" t="s">
        <v>0</v>
      </c>
      <c r="E2465" s="2" t="s">
        <v>9791</v>
      </c>
      <c r="F2465" s="2" t="s">
        <v>9792</v>
      </c>
      <c r="G2465" s="32">
        <v>2240</v>
      </c>
      <c r="H2465" s="36">
        <v>2240</v>
      </c>
      <c r="I2465" s="37" t="s">
        <v>1614</v>
      </c>
      <c r="J2465" s="31" t="s">
        <v>1615</v>
      </c>
      <c r="K2465" s="2">
        <v>0</v>
      </c>
      <c r="L2465" s="2">
        <v>0</v>
      </c>
      <c r="M2465" s="31">
        <v>10</v>
      </c>
      <c r="N2465" s="2">
        <v>1.3</v>
      </c>
      <c r="O2465" s="2">
        <v>0</v>
      </c>
      <c r="P2465" s="2">
        <v>0</v>
      </c>
      <c r="Q2465" s="31">
        <v>11.3</v>
      </c>
      <c r="S2465" s="2" t="s">
        <v>1</v>
      </c>
      <c r="T2465" t="str">
        <f>IF(Tabla2[[#This Row],[SERIE ]]="22SD004C","BODEGA",IF(Tabla2[[#This Row],[SERIE ]]="21DS000T","CASA MATRIZ","SUCURSAL"))</f>
        <v>SUCURSAL</v>
      </c>
    </row>
    <row r="2466" spans="1:20" ht="15.75" hidden="1" thickBot="1" x14ac:dyDescent="0.3">
      <c r="A2466" s="33" t="s">
        <v>8268</v>
      </c>
      <c r="B2466" s="38" t="s">
        <v>10026</v>
      </c>
      <c r="C2466" s="2" t="s">
        <v>1</v>
      </c>
      <c r="D2466" s="2" t="s">
        <v>0</v>
      </c>
      <c r="E2466" s="2" t="s">
        <v>9791</v>
      </c>
      <c r="F2466" s="2" t="s">
        <v>9792</v>
      </c>
      <c r="G2466" s="32">
        <v>2239</v>
      </c>
      <c r="H2466" s="36">
        <v>2239</v>
      </c>
      <c r="I2466" s="37"/>
      <c r="J2466" s="31" t="s">
        <v>9917</v>
      </c>
      <c r="K2466" s="2">
        <v>0</v>
      </c>
      <c r="L2466" s="2">
        <v>0</v>
      </c>
      <c r="M2466" s="31">
        <v>49.41</v>
      </c>
      <c r="N2466" s="2">
        <v>6.4232999999999993</v>
      </c>
      <c r="O2466" s="2">
        <v>0</v>
      </c>
      <c r="P2466" s="2">
        <v>0</v>
      </c>
      <c r="Q2466" s="31">
        <v>55.833299999999994</v>
      </c>
      <c r="R2466" s="2" t="s">
        <v>9916</v>
      </c>
      <c r="S2466" s="2" t="s">
        <v>1</v>
      </c>
      <c r="T2466" t="str">
        <f>IF(Tabla2[[#This Row],[SERIE ]]="22SD004C","BODEGA",IF(Tabla2[[#This Row],[SERIE ]]="21DS000T","CASA MATRIZ","SUCURSAL"))</f>
        <v>SUCURSAL</v>
      </c>
    </row>
    <row r="2467" spans="1:20" ht="15.75" hidden="1" thickBot="1" x14ac:dyDescent="0.3">
      <c r="A2467" s="33" t="s">
        <v>8268</v>
      </c>
      <c r="B2467" s="38" t="s">
        <v>10026</v>
      </c>
      <c r="C2467" s="2" t="s">
        <v>1</v>
      </c>
      <c r="D2467" s="2" t="s">
        <v>0</v>
      </c>
      <c r="E2467" s="2" t="s">
        <v>9791</v>
      </c>
      <c r="F2467" s="2" t="s">
        <v>9792</v>
      </c>
      <c r="G2467" s="32">
        <v>2238</v>
      </c>
      <c r="H2467" s="36">
        <v>2238</v>
      </c>
      <c r="I2467" s="37" t="s">
        <v>10048</v>
      </c>
      <c r="J2467" s="31" t="s">
        <v>10049</v>
      </c>
      <c r="K2467" s="2">
        <v>0</v>
      </c>
      <c r="L2467" s="2">
        <v>0</v>
      </c>
      <c r="M2467" s="31">
        <v>21.91</v>
      </c>
      <c r="N2467" s="2">
        <v>2.8483000000000001</v>
      </c>
      <c r="O2467" s="2">
        <v>0</v>
      </c>
      <c r="P2467" s="2">
        <v>0</v>
      </c>
      <c r="Q2467" s="31">
        <v>24.758299999999998</v>
      </c>
      <c r="S2467" s="2" t="s">
        <v>1</v>
      </c>
      <c r="T2467" t="str">
        <f>IF(Tabla2[[#This Row],[SERIE ]]="22SD004C","BODEGA",IF(Tabla2[[#This Row],[SERIE ]]="21DS000T","CASA MATRIZ","SUCURSAL"))</f>
        <v>SUCURSAL</v>
      </c>
    </row>
    <row r="2468" spans="1:20" ht="15.75" hidden="1" thickBot="1" x14ac:dyDescent="0.3">
      <c r="A2468" s="33" t="s">
        <v>8268</v>
      </c>
      <c r="B2468" s="38" t="s">
        <v>10026</v>
      </c>
      <c r="C2468" s="2" t="s">
        <v>1</v>
      </c>
      <c r="D2468" s="2" t="s">
        <v>0</v>
      </c>
      <c r="E2468" s="2" t="s">
        <v>9791</v>
      </c>
      <c r="F2468" s="2" t="s">
        <v>9792</v>
      </c>
      <c r="G2468" s="32">
        <v>2237</v>
      </c>
      <c r="H2468" s="36">
        <v>2237</v>
      </c>
      <c r="I2468" s="37" t="s">
        <v>1638</v>
      </c>
      <c r="J2468" s="31" t="s">
        <v>1639</v>
      </c>
      <c r="K2468" s="2">
        <v>0</v>
      </c>
      <c r="L2468" s="2">
        <v>0</v>
      </c>
      <c r="M2468" s="31">
        <v>35</v>
      </c>
      <c r="N2468" s="2">
        <v>4.55</v>
      </c>
      <c r="O2468" s="2">
        <v>0</v>
      </c>
      <c r="P2468" s="2">
        <v>0</v>
      </c>
      <c r="Q2468" s="31">
        <v>39.549999999999997</v>
      </c>
      <c r="S2468" s="2" t="s">
        <v>1</v>
      </c>
      <c r="T2468" t="str">
        <f>IF(Tabla2[[#This Row],[SERIE ]]="22SD004C","BODEGA",IF(Tabla2[[#This Row],[SERIE ]]="21DS000T","CASA MATRIZ","SUCURSAL"))</f>
        <v>SUCURSAL</v>
      </c>
    </row>
    <row r="2469" spans="1:20" ht="15.75" hidden="1" thickBot="1" x14ac:dyDescent="0.3">
      <c r="A2469" s="33" t="s">
        <v>8268</v>
      </c>
      <c r="B2469" s="38" t="s">
        <v>10025</v>
      </c>
      <c r="C2469" s="2" t="s">
        <v>1</v>
      </c>
      <c r="D2469" s="2" t="s">
        <v>0</v>
      </c>
      <c r="E2469" s="2" t="s">
        <v>9791</v>
      </c>
      <c r="F2469" s="2" t="s">
        <v>9792</v>
      </c>
      <c r="G2469" s="32">
        <v>2236</v>
      </c>
      <c r="H2469" s="36">
        <v>2236</v>
      </c>
      <c r="I2469" s="37" t="s">
        <v>46</v>
      </c>
      <c r="J2469" s="31" t="s">
        <v>6010</v>
      </c>
      <c r="K2469" s="2">
        <v>0</v>
      </c>
      <c r="L2469" s="2">
        <v>0</v>
      </c>
      <c r="M2469" s="31">
        <v>170</v>
      </c>
      <c r="N2469" s="2">
        <v>22.1</v>
      </c>
      <c r="O2469" s="2">
        <v>0</v>
      </c>
      <c r="P2469" s="2">
        <v>0</v>
      </c>
      <c r="Q2469" s="31">
        <v>192.1</v>
      </c>
      <c r="S2469" s="2" t="s">
        <v>1</v>
      </c>
      <c r="T2469" t="str">
        <f>IF(Tabla2[[#This Row],[SERIE ]]="22SD004C","BODEGA",IF(Tabla2[[#This Row],[SERIE ]]="21DS000T","CASA MATRIZ","SUCURSAL"))</f>
        <v>SUCURSAL</v>
      </c>
    </row>
    <row r="2470" spans="1:20" ht="15.75" hidden="1" thickBot="1" x14ac:dyDescent="0.3">
      <c r="A2470" s="33" t="s">
        <v>8268</v>
      </c>
      <c r="B2470" s="38" t="s">
        <v>10025</v>
      </c>
      <c r="C2470" s="2" t="s">
        <v>1</v>
      </c>
      <c r="D2470" s="2" t="s">
        <v>0</v>
      </c>
      <c r="E2470" s="2" t="s">
        <v>9791</v>
      </c>
      <c r="F2470" s="2" t="s">
        <v>9792</v>
      </c>
      <c r="G2470" s="32">
        <v>2235</v>
      </c>
      <c r="H2470" s="36">
        <v>2235</v>
      </c>
      <c r="I2470" s="37" t="s">
        <v>33</v>
      </c>
      <c r="J2470" s="31" t="s">
        <v>4989</v>
      </c>
      <c r="K2470" s="2">
        <v>0</v>
      </c>
      <c r="L2470" s="2">
        <v>0</v>
      </c>
      <c r="M2470" s="31">
        <v>10</v>
      </c>
      <c r="N2470" s="2">
        <v>1.3</v>
      </c>
      <c r="O2470" s="2">
        <v>0</v>
      </c>
      <c r="P2470" s="2">
        <v>0</v>
      </c>
      <c r="Q2470" s="31">
        <v>11.3</v>
      </c>
      <c r="S2470" s="2" t="s">
        <v>1</v>
      </c>
      <c r="T2470" t="str">
        <f>IF(Tabla2[[#This Row],[SERIE ]]="22SD004C","BODEGA",IF(Tabla2[[#This Row],[SERIE ]]="21DS000T","CASA MATRIZ","SUCURSAL"))</f>
        <v>SUCURSAL</v>
      </c>
    </row>
    <row r="2471" spans="1:20" ht="15.75" hidden="1" thickBot="1" x14ac:dyDescent="0.3">
      <c r="A2471" s="33" t="s">
        <v>8268</v>
      </c>
      <c r="B2471" s="38" t="s">
        <v>10025</v>
      </c>
      <c r="C2471" s="2" t="s">
        <v>1</v>
      </c>
      <c r="D2471" s="2" t="s">
        <v>0</v>
      </c>
      <c r="E2471" s="2" t="s">
        <v>9791</v>
      </c>
      <c r="F2471" s="2" t="s">
        <v>9792</v>
      </c>
      <c r="G2471" s="32">
        <v>2234</v>
      </c>
      <c r="H2471" s="36">
        <v>2234</v>
      </c>
      <c r="I2471" s="37" t="s">
        <v>3595</v>
      </c>
      <c r="J2471" s="31" t="s">
        <v>3596</v>
      </c>
      <c r="K2471" s="2">
        <v>0</v>
      </c>
      <c r="L2471" s="2">
        <v>0</v>
      </c>
      <c r="M2471" s="31">
        <v>48.67</v>
      </c>
      <c r="N2471" s="2">
        <v>6.3271000000000006</v>
      </c>
      <c r="O2471" s="2">
        <v>0</v>
      </c>
      <c r="P2471" s="2">
        <v>0</v>
      </c>
      <c r="Q2471" s="31">
        <v>54.997100000000003</v>
      </c>
      <c r="S2471" s="2" t="s">
        <v>1</v>
      </c>
      <c r="T2471" t="str">
        <f>IF(Tabla2[[#This Row],[SERIE ]]="22SD004C","BODEGA",IF(Tabla2[[#This Row],[SERIE ]]="21DS000T","CASA MATRIZ","SUCURSAL"))</f>
        <v>SUCURSAL</v>
      </c>
    </row>
    <row r="2472" spans="1:20" ht="15.75" hidden="1" thickBot="1" x14ac:dyDescent="0.3">
      <c r="A2472" s="33" t="s">
        <v>8268</v>
      </c>
      <c r="B2472" s="38" t="s">
        <v>10025</v>
      </c>
      <c r="C2472" s="2" t="s">
        <v>1</v>
      </c>
      <c r="D2472" s="2" t="s">
        <v>0</v>
      </c>
      <c r="E2472" s="2" t="s">
        <v>9791</v>
      </c>
      <c r="F2472" s="2" t="s">
        <v>9792</v>
      </c>
      <c r="G2472" s="32">
        <v>2233</v>
      </c>
      <c r="H2472" s="36">
        <v>2233</v>
      </c>
      <c r="I2472" s="37" t="s">
        <v>9938</v>
      </c>
      <c r="J2472" s="31" t="s">
        <v>9939</v>
      </c>
      <c r="K2472" s="2">
        <v>0</v>
      </c>
      <c r="L2472" s="2">
        <v>0</v>
      </c>
      <c r="M2472" s="31">
        <v>79.650000000000006</v>
      </c>
      <c r="N2472" s="2">
        <v>10.354500000000002</v>
      </c>
      <c r="O2472" s="2">
        <v>0</v>
      </c>
      <c r="P2472" s="2">
        <v>0</v>
      </c>
      <c r="Q2472" s="31">
        <v>90.004500000000007</v>
      </c>
      <c r="S2472" s="2" t="s">
        <v>1</v>
      </c>
      <c r="T2472" t="str">
        <f>IF(Tabla2[[#This Row],[SERIE ]]="22SD004C","BODEGA",IF(Tabla2[[#This Row],[SERIE ]]="21DS000T","CASA MATRIZ","SUCURSAL"))</f>
        <v>SUCURSAL</v>
      </c>
    </row>
    <row r="2473" spans="1:20" ht="15.75" hidden="1" thickBot="1" x14ac:dyDescent="0.3">
      <c r="A2473" s="33" t="s">
        <v>8268</v>
      </c>
      <c r="B2473" s="38" t="s">
        <v>10025</v>
      </c>
      <c r="C2473" s="2" t="s">
        <v>1</v>
      </c>
      <c r="D2473" s="2" t="s">
        <v>0</v>
      </c>
      <c r="E2473" s="2" t="s">
        <v>9791</v>
      </c>
      <c r="F2473" s="2" t="s">
        <v>9792</v>
      </c>
      <c r="G2473" s="32">
        <v>2232</v>
      </c>
      <c r="H2473" s="32">
        <v>2232</v>
      </c>
      <c r="I2473" s="37" t="s">
        <v>44</v>
      </c>
      <c r="J2473" s="31" t="s">
        <v>4508</v>
      </c>
      <c r="K2473" s="2">
        <v>0</v>
      </c>
      <c r="L2473" s="2">
        <v>0</v>
      </c>
      <c r="M2473" s="31">
        <v>24</v>
      </c>
      <c r="N2473" s="2">
        <v>3.12</v>
      </c>
      <c r="O2473" s="2">
        <v>0</v>
      </c>
      <c r="P2473" s="2">
        <v>0</v>
      </c>
      <c r="Q2473" s="31">
        <v>27.12</v>
      </c>
      <c r="S2473" s="2" t="s">
        <v>1</v>
      </c>
      <c r="T2473" t="str">
        <f>IF(Tabla2[[#This Row],[SERIE ]]="22SD004C","BODEGA",IF(Tabla2[[#This Row],[SERIE ]]="21DS000T","CASA MATRIZ","SUCURSAL"))</f>
        <v>SUCURSAL</v>
      </c>
    </row>
    <row r="2474" spans="1:20" ht="15.75" hidden="1" thickBot="1" x14ac:dyDescent="0.3">
      <c r="A2474" s="33" t="s">
        <v>8268</v>
      </c>
      <c r="B2474" s="38" t="s">
        <v>10025</v>
      </c>
      <c r="C2474" s="2" t="s">
        <v>1</v>
      </c>
      <c r="D2474" s="2" t="s">
        <v>0</v>
      </c>
      <c r="E2474" s="2" t="s">
        <v>9791</v>
      </c>
      <c r="F2474" s="2" t="s">
        <v>9792</v>
      </c>
      <c r="G2474" s="32">
        <v>2231</v>
      </c>
      <c r="H2474" s="36">
        <v>2231</v>
      </c>
      <c r="I2474" s="37" t="s">
        <v>9809</v>
      </c>
      <c r="J2474" s="31" t="s">
        <v>9810</v>
      </c>
      <c r="K2474" s="2">
        <v>0</v>
      </c>
      <c r="L2474" s="2">
        <v>0</v>
      </c>
      <c r="M2474" s="31">
        <v>250</v>
      </c>
      <c r="N2474" s="2">
        <v>32.5</v>
      </c>
      <c r="O2474" s="2">
        <v>0</v>
      </c>
      <c r="P2474" s="2">
        <v>0</v>
      </c>
      <c r="Q2474" s="31">
        <v>282.5</v>
      </c>
      <c r="S2474" s="2" t="s">
        <v>1</v>
      </c>
      <c r="T2474" t="str">
        <f>IF(Tabla2[[#This Row],[SERIE ]]="22SD004C","BODEGA",IF(Tabla2[[#This Row],[SERIE ]]="21DS000T","CASA MATRIZ","SUCURSAL"))</f>
        <v>SUCURSAL</v>
      </c>
    </row>
    <row r="2475" spans="1:20" ht="15.75" hidden="1" thickBot="1" x14ac:dyDescent="0.3">
      <c r="A2475" s="33" t="s">
        <v>8268</v>
      </c>
      <c r="B2475" s="38" t="s">
        <v>10047</v>
      </c>
      <c r="C2475" s="2" t="s">
        <v>1</v>
      </c>
      <c r="D2475" s="170" t="s">
        <v>9956</v>
      </c>
      <c r="E2475" s="2" t="s">
        <v>9791</v>
      </c>
      <c r="F2475" s="2" t="s">
        <v>9792</v>
      </c>
      <c r="G2475" s="32">
        <v>69</v>
      </c>
      <c r="H2475" s="36">
        <v>69</v>
      </c>
      <c r="I2475" s="37" t="s">
        <v>46</v>
      </c>
      <c r="J2475" s="31" t="s">
        <v>6010</v>
      </c>
      <c r="K2475" s="2">
        <v>0</v>
      </c>
      <c r="L2475" s="2">
        <v>0</v>
      </c>
      <c r="M2475" s="31">
        <v>155</v>
      </c>
      <c r="N2475" s="2">
        <v>20.150000000000002</v>
      </c>
      <c r="O2475" s="2">
        <v>0</v>
      </c>
      <c r="P2475" s="2">
        <v>0</v>
      </c>
      <c r="Q2475" s="31">
        <v>175.15</v>
      </c>
      <c r="S2475" s="2" t="s">
        <v>1</v>
      </c>
      <c r="T2475" t="str">
        <f>IF(Tabla2[[#This Row],[SERIE ]]="22SD004C","BODEGA",IF(Tabla2[[#This Row],[SERIE ]]="21DS000T","CASA MATRIZ","SUCURSAL"))</f>
        <v>SUCURSAL</v>
      </c>
    </row>
    <row r="2476" spans="1:20" ht="15.75" hidden="1" thickBot="1" x14ac:dyDescent="0.3">
      <c r="A2476" s="33" t="s">
        <v>8267</v>
      </c>
      <c r="B2476" s="38" t="s">
        <v>9937</v>
      </c>
      <c r="C2476" s="2" t="s">
        <v>1</v>
      </c>
      <c r="D2476" s="170" t="s">
        <v>0</v>
      </c>
      <c r="E2476" s="2" t="s">
        <v>9791</v>
      </c>
      <c r="F2476" s="2" t="s">
        <v>9792</v>
      </c>
      <c r="G2476" s="32">
        <v>2230</v>
      </c>
      <c r="H2476" s="36">
        <v>2230</v>
      </c>
      <c r="I2476" s="37" t="s">
        <v>9818</v>
      </c>
      <c r="J2476" s="31" t="s">
        <v>9819</v>
      </c>
      <c r="K2476" s="2">
        <v>0</v>
      </c>
      <c r="L2476" s="2">
        <v>0</v>
      </c>
      <c r="M2476" s="31">
        <v>445</v>
      </c>
      <c r="N2476" s="2">
        <v>57.85</v>
      </c>
      <c r="O2476" s="2">
        <v>0</v>
      </c>
      <c r="P2476" s="2">
        <v>0</v>
      </c>
      <c r="Q2476" s="31">
        <v>502.85</v>
      </c>
      <c r="S2476" s="2" t="s">
        <v>1</v>
      </c>
      <c r="T2476" t="s">
        <v>8191</v>
      </c>
    </row>
    <row r="2477" spans="1:20" ht="15.75" hidden="1" thickBot="1" x14ac:dyDescent="0.3">
      <c r="A2477" s="33" t="s">
        <v>8267</v>
      </c>
      <c r="B2477" s="38" t="s">
        <v>9945</v>
      </c>
      <c r="C2477" s="2" t="s">
        <v>1</v>
      </c>
      <c r="D2477" s="2" t="s">
        <v>0</v>
      </c>
      <c r="E2477" s="2" t="s">
        <v>9791</v>
      </c>
      <c r="F2477" s="2" t="s">
        <v>9792</v>
      </c>
      <c r="G2477" s="32">
        <v>2229</v>
      </c>
      <c r="H2477" s="36">
        <v>2229</v>
      </c>
      <c r="I2477" s="37" t="s">
        <v>9818</v>
      </c>
      <c r="J2477" s="31" t="s">
        <v>9819</v>
      </c>
      <c r="K2477" s="2">
        <v>0</v>
      </c>
      <c r="L2477" s="2">
        <v>0</v>
      </c>
      <c r="M2477" s="31">
        <v>32</v>
      </c>
      <c r="N2477" s="2">
        <v>4.16</v>
      </c>
      <c r="O2477" s="2">
        <v>0</v>
      </c>
      <c r="P2477" s="2">
        <v>0</v>
      </c>
      <c r="Q2477" s="31">
        <v>36.159999999999997</v>
      </c>
      <c r="S2477" s="2" t="s">
        <v>1</v>
      </c>
      <c r="T2477" t="str">
        <f>IF(Tabla2[[#This Row],[SERIE ]]="22SD004C","BODEGA",IF(Tabla2[[#This Row],[SERIE ]]="21DS000T","CASA MATRIZ","SUCURSAL"))</f>
        <v>SUCURSAL</v>
      </c>
    </row>
    <row r="2478" spans="1:20" ht="15.75" hidden="1" thickBot="1" x14ac:dyDescent="0.3">
      <c r="A2478" s="33" t="s">
        <v>8267</v>
      </c>
      <c r="B2478" s="38" t="s">
        <v>9945</v>
      </c>
      <c r="C2478" s="2" t="s">
        <v>1</v>
      </c>
      <c r="D2478" s="2" t="s">
        <v>0</v>
      </c>
      <c r="E2478" s="2" t="s">
        <v>9791</v>
      </c>
      <c r="F2478" s="2" t="s">
        <v>9792</v>
      </c>
      <c r="G2478" s="32">
        <v>2228</v>
      </c>
      <c r="H2478" s="36">
        <v>2228</v>
      </c>
      <c r="I2478" s="37" t="s">
        <v>7473</v>
      </c>
      <c r="J2478" s="31" t="s">
        <v>7472</v>
      </c>
      <c r="K2478" s="2">
        <v>0</v>
      </c>
      <c r="L2478" s="2">
        <v>0</v>
      </c>
      <c r="M2478" s="31">
        <v>0</v>
      </c>
      <c r="N2478" s="2">
        <v>0</v>
      </c>
      <c r="O2478" s="2">
        <v>0</v>
      </c>
      <c r="P2478" s="2">
        <v>0</v>
      </c>
      <c r="Q2478" s="31">
        <v>0</v>
      </c>
      <c r="S2478" s="2" t="s">
        <v>1</v>
      </c>
      <c r="T2478" t="str">
        <f>IF(Tabla2[[#This Row],[SERIE ]]="22SD004C","BODEGA",IF(Tabla2[[#This Row],[SERIE ]]="21DS000T","CASA MATRIZ","SUCURSAL"))</f>
        <v>SUCURSAL</v>
      </c>
    </row>
    <row r="2479" spans="1:20" ht="15.75" hidden="1" thickBot="1" x14ac:dyDescent="0.3">
      <c r="A2479" s="33" t="s">
        <v>8267</v>
      </c>
      <c r="B2479" s="38" t="s">
        <v>9945</v>
      </c>
      <c r="C2479" s="2" t="s">
        <v>1</v>
      </c>
      <c r="D2479" s="2" t="s">
        <v>0</v>
      </c>
      <c r="E2479" s="2" t="s">
        <v>9791</v>
      </c>
      <c r="F2479" s="2" t="s">
        <v>9792</v>
      </c>
      <c r="G2479" s="32">
        <v>2227</v>
      </c>
      <c r="H2479" s="36">
        <v>2227</v>
      </c>
      <c r="I2479" s="37"/>
      <c r="J2479" s="31" t="s">
        <v>3100</v>
      </c>
      <c r="K2479" s="2">
        <v>0</v>
      </c>
      <c r="L2479" s="2">
        <v>0</v>
      </c>
      <c r="M2479" s="31">
        <v>132.74</v>
      </c>
      <c r="N2479" s="2">
        <v>17.256200000000003</v>
      </c>
      <c r="O2479" s="2">
        <v>0</v>
      </c>
      <c r="P2479" s="2">
        <v>0</v>
      </c>
      <c r="Q2479" s="31">
        <v>149.99620000000002</v>
      </c>
      <c r="R2479" s="2" t="s">
        <v>9951</v>
      </c>
      <c r="S2479" s="2" t="s">
        <v>1</v>
      </c>
      <c r="T2479" t="str">
        <f>IF(Tabla2[[#This Row],[SERIE ]]="22SD004C","BODEGA",IF(Tabla2[[#This Row],[SERIE ]]="21DS000T","CASA MATRIZ","SUCURSAL"))</f>
        <v>SUCURSAL</v>
      </c>
    </row>
    <row r="2480" spans="1:20" ht="15.75" hidden="1" thickBot="1" x14ac:dyDescent="0.3">
      <c r="A2480" s="33" t="s">
        <v>8267</v>
      </c>
      <c r="B2480" s="38" t="s">
        <v>9945</v>
      </c>
      <c r="C2480" s="2" t="s">
        <v>1</v>
      </c>
      <c r="D2480" s="2" t="s">
        <v>0</v>
      </c>
      <c r="E2480" s="2" t="s">
        <v>9791</v>
      </c>
      <c r="F2480" s="2" t="s">
        <v>9792</v>
      </c>
      <c r="G2480" s="32">
        <v>2226</v>
      </c>
      <c r="H2480" s="36">
        <v>2226</v>
      </c>
      <c r="I2480" s="161" t="s">
        <v>7297</v>
      </c>
      <c r="J2480" s="31" t="s">
        <v>7298</v>
      </c>
      <c r="K2480" s="2">
        <v>0</v>
      </c>
      <c r="L2480" s="2">
        <v>0</v>
      </c>
      <c r="M2480" s="31">
        <v>24</v>
      </c>
      <c r="N2480" s="2">
        <v>3.12</v>
      </c>
      <c r="O2480" s="2">
        <v>0</v>
      </c>
      <c r="P2480" s="2">
        <v>0</v>
      </c>
      <c r="Q2480" s="31">
        <v>27.12</v>
      </c>
      <c r="S2480" s="2" t="s">
        <v>1</v>
      </c>
      <c r="T2480" t="str">
        <f>IF(Tabla2[[#This Row],[SERIE ]]="22SD004C","BODEGA",IF(Tabla2[[#This Row],[SERIE ]]="21DS000T","CASA MATRIZ","SUCURSAL"))</f>
        <v>SUCURSAL</v>
      </c>
    </row>
    <row r="2481" spans="1:20" ht="15.75" hidden="1" thickBot="1" x14ac:dyDescent="0.3">
      <c r="A2481" s="33" t="s">
        <v>8267</v>
      </c>
      <c r="B2481" s="38" t="s">
        <v>9945</v>
      </c>
      <c r="C2481" s="2" t="s">
        <v>1</v>
      </c>
      <c r="D2481" s="2" t="s">
        <v>0</v>
      </c>
      <c r="E2481" s="2" t="s">
        <v>9791</v>
      </c>
      <c r="F2481" s="2" t="s">
        <v>9792</v>
      </c>
      <c r="G2481" s="32">
        <v>2225</v>
      </c>
      <c r="H2481" s="36">
        <v>2225</v>
      </c>
      <c r="I2481" s="37"/>
      <c r="J2481" s="31" t="s">
        <v>9950</v>
      </c>
      <c r="K2481" s="2">
        <v>0</v>
      </c>
      <c r="L2481" s="2">
        <v>0</v>
      </c>
      <c r="M2481" s="31">
        <v>3.1</v>
      </c>
      <c r="N2481" s="2">
        <v>0.40300000000000002</v>
      </c>
      <c r="O2481" s="2">
        <v>0</v>
      </c>
      <c r="P2481" s="2">
        <v>0</v>
      </c>
      <c r="Q2481" s="31">
        <v>3.5030000000000001</v>
      </c>
      <c r="R2481" s="2" t="s">
        <v>9949</v>
      </c>
      <c r="S2481" s="2" t="s">
        <v>1</v>
      </c>
      <c r="T2481" t="str">
        <f>IF(Tabla2[[#This Row],[SERIE ]]="22SD004C","BODEGA",IF(Tabla2[[#This Row],[SERIE ]]="21DS000T","CASA MATRIZ","SUCURSAL"))</f>
        <v>SUCURSAL</v>
      </c>
    </row>
    <row r="2482" spans="1:20" ht="15.75" hidden="1" thickBot="1" x14ac:dyDescent="0.3">
      <c r="A2482" s="33" t="s">
        <v>8267</v>
      </c>
      <c r="B2482" s="38" t="s">
        <v>9945</v>
      </c>
      <c r="C2482" s="2" t="s">
        <v>1</v>
      </c>
      <c r="D2482" s="2" t="s">
        <v>0</v>
      </c>
      <c r="E2482" s="2" t="s">
        <v>9791</v>
      </c>
      <c r="F2482" s="2" t="s">
        <v>9792</v>
      </c>
      <c r="G2482" s="32">
        <v>2224</v>
      </c>
      <c r="H2482" s="36">
        <v>2224</v>
      </c>
      <c r="I2482" s="37" t="s">
        <v>47</v>
      </c>
      <c r="J2482" s="31" t="s">
        <v>2808</v>
      </c>
      <c r="K2482" s="2">
        <v>0</v>
      </c>
      <c r="L2482" s="2">
        <v>0</v>
      </c>
      <c r="M2482" s="31">
        <v>320</v>
      </c>
      <c r="N2482" s="2">
        <v>41.6</v>
      </c>
      <c r="O2482" s="2">
        <v>0</v>
      </c>
      <c r="P2482" s="2">
        <v>0</v>
      </c>
      <c r="Q2482" s="31">
        <v>361.6</v>
      </c>
      <c r="S2482" s="2" t="s">
        <v>1</v>
      </c>
      <c r="T2482" t="str">
        <f>IF(Tabla2[[#This Row],[SERIE ]]="22SD004C","BODEGA",IF(Tabla2[[#This Row],[SERIE ]]="21DS000T","CASA MATRIZ","SUCURSAL"))</f>
        <v>SUCURSAL</v>
      </c>
    </row>
    <row r="2483" spans="1:20" ht="15.75" hidden="1" thickBot="1" x14ac:dyDescent="0.3">
      <c r="A2483" s="33" t="s">
        <v>8267</v>
      </c>
      <c r="B2483" s="38" t="s">
        <v>9945</v>
      </c>
      <c r="C2483" s="2" t="s">
        <v>1</v>
      </c>
      <c r="D2483" s="2" t="s">
        <v>0</v>
      </c>
      <c r="E2483" s="2" t="s">
        <v>9791</v>
      </c>
      <c r="F2483" s="2" t="s">
        <v>9792</v>
      </c>
      <c r="G2483" s="32">
        <v>2223</v>
      </c>
      <c r="H2483" s="36">
        <v>2223</v>
      </c>
      <c r="I2483" s="37" t="s">
        <v>9822</v>
      </c>
      <c r="J2483" s="31" t="s">
        <v>9823</v>
      </c>
      <c r="K2483" s="2">
        <v>0</v>
      </c>
      <c r="L2483" s="2">
        <v>0</v>
      </c>
      <c r="M2483" s="31">
        <v>2.65</v>
      </c>
      <c r="N2483" s="2">
        <v>0.34449999999999997</v>
      </c>
      <c r="O2483" s="2">
        <v>0</v>
      </c>
      <c r="P2483" s="2">
        <v>0</v>
      </c>
      <c r="Q2483" s="31">
        <v>2.9944999999999999</v>
      </c>
      <c r="S2483" s="2" t="s">
        <v>1</v>
      </c>
      <c r="T2483" t="str">
        <f>IF(Tabla2[[#This Row],[SERIE ]]="22SD004C","BODEGA",IF(Tabla2[[#This Row],[SERIE ]]="21DS000T","CASA MATRIZ","SUCURSAL"))</f>
        <v>SUCURSAL</v>
      </c>
    </row>
    <row r="2484" spans="1:20" ht="15.75" hidden="1" thickBot="1" x14ac:dyDescent="0.3">
      <c r="A2484" s="33" t="s">
        <v>8267</v>
      </c>
      <c r="B2484" s="38" t="s">
        <v>9945</v>
      </c>
      <c r="C2484" s="2" t="s">
        <v>1</v>
      </c>
      <c r="D2484" s="2" t="s">
        <v>0</v>
      </c>
      <c r="E2484" s="2" t="s">
        <v>9791</v>
      </c>
      <c r="F2484" s="2" t="s">
        <v>9792</v>
      </c>
      <c r="G2484" s="32">
        <v>2222</v>
      </c>
      <c r="H2484" s="36">
        <v>2222</v>
      </c>
      <c r="I2484" s="37"/>
      <c r="J2484" s="31" t="s">
        <v>9881</v>
      </c>
      <c r="K2484" s="2">
        <v>0</v>
      </c>
      <c r="L2484" s="2">
        <v>0</v>
      </c>
      <c r="M2484" s="31">
        <v>11.95</v>
      </c>
      <c r="N2484" s="2">
        <v>1.5534999999999999</v>
      </c>
      <c r="O2484" s="2">
        <v>0</v>
      </c>
      <c r="P2484" s="2">
        <v>0</v>
      </c>
      <c r="Q2484" s="31">
        <v>13.503499999999999</v>
      </c>
      <c r="R2484" s="2" t="s">
        <v>9880</v>
      </c>
      <c r="S2484" s="2" t="s">
        <v>1</v>
      </c>
      <c r="T2484" t="str">
        <f>IF(Tabla2[[#This Row],[SERIE ]]="22SD004C","BODEGA",IF(Tabla2[[#This Row],[SERIE ]]="21DS000T","CASA MATRIZ","SUCURSAL"))</f>
        <v>SUCURSAL</v>
      </c>
    </row>
    <row r="2485" spans="1:20" ht="15.75" hidden="1" thickBot="1" x14ac:dyDescent="0.3">
      <c r="A2485" s="33" t="s">
        <v>8267</v>
      </c>
      <c r="B2485" s="38" t="s">
        <v>9945</v>
      </c>
      <c r="C2485" s="2" t="s">
        <v>1</v>
      </c>
      <c r="D2485" s="2" t="s">
        <v>0</v>
      </c>
      <c r="E2485" s="2" t="s">
        <v>9791</v>
      </c>
      <c r="F2485" s="2" t="s">
        <v>9792</v>
      </c>
      <c r="G2485" s="32">
        <v>2221</v>
      </c>
      <c r="H2485" s="36">
        <v>2221</v>
      </c>
      <c r="I2485" s="37" t="s">
        <v>9946</v>
      </c>
      <c r="J2485" s="31" t="s">
        <v>9947</v>
      </c>
      <c r="K2485" s="2">
        <v>0</v>
      </c>
      <c r="L2485" s="2">
        <v>0</v>
      </c>
      <c r="M2485" s="31">
        <v>30.75</v>
      </c>
      <c r="N2485" s="2">
        <v>3.9975000000000001</v>
      </c>
      <c r="O2485" s="2">
        <v>0</v>
      </c>
      <c r="P2485" s="2">
        <v>0</v>
      </c>
      <c r="Q2485" s="31">
        <v>34.747500000000002</v>
      </c>
      <c r="S2485" s="2" t="s">
        <v>1</v>
      </c>
      <c r="T2485" t="str">
        <f>IF(Tabla2[[#This Row],[SERIE ]]="22SD004C","BODEGA",IF(Tabla2[[#This Row],[SERIE ]]="21DS000T","CASA MATRIZ","SUCURSAL"))</f>
        <v>SUCURSAL</v>
      </c>
    </row>
    <row r="2486" spans="1:20" ht="15.75" hidden="1" thickBot="1" x14ac:dyDescent="0.3">
      <c r="A2486" s="33" t="s">
        <v>8267</v>
      </c>
      <c r="B2486" s="38" t="s">
        <v>9945</v>
      </c>
      <c r="C2486" s="2" t="s">
        <v>1</v>
      </c>
      <c r="D2486" s="2" t="s">
        <v>0</v>
      </c>
      <c r="E2486" s="2" t="s">
        <v>9791</v>
      </c>
      <c r="F2486" s="2" t="s">
        <v>9792</v>
      </c>
      <c r="G2486" s="32">
        <v>2220</v>
      </c>
      <c r="H2486" s="36">
        <v>2220</v>
      </c>
      <c r="I2486" s="37" t="s">
        <v>9943</v>
      </c>
      <c r="J2486" s="31" t="s">
        <v>9944</v>
      </c>
      <c r="K2486" s="2">
        <v>0</v>
      </c>
      <c r="L2486" s="2">
        <v>0</v>
      </c>
      <c r="M2486" s="31">
        <v>20</v>
      </c>
      <c r="N2486" s="2">
        <v>2.6</v>
      </c>
      <c r="O2486" s="2">
        <v>0</v>
      </c>
      <c r="P2486" s="2">
        <v>0</v>
      </c>
      <c r="Q2486" s="31">
        <v>22.6</v>
      </c>
      <c r="S2486" s="2" t="s">
        <v>1</v>
      </c>
      <c r="T2486" t="str">
        <f>IF(Tabla2[[#This Row],[SERIE ]]="22SD004C","BODEGA",IF(Tabla2[[#This Row],[SERIE ]]="21DS000T","CASA MATRIZ","SUCURSAL"))</f>
        <v>SUCURSAL</v>
      </c>
    </row>
    <row r="2487" spans="1:20" ht="15.75" hidden="1" thickBot="1" x14ac:dyDescent="0.3">
      <c r="A2487" s="33" t="s">
        <v>8267</v>
      </c>
      <c r="B2487" s="38" t="s">
        <v>9937</v>
      </c>
      <c r="C2487" s="2" t="s">
        <v>1</v>
      </c>
      <c r="D2487" s="2" t="s">
        <v>0</v>
      </c>
      <c r="E2487" s="2" t="s">
        <v>9791</v>
      </c>
      <c r="F2487" s="2" t="s">
        <v>9792</v>
      </c>
      <c r="G2487" s="32">
        <v>2219</v>
      </c>
      <c r="H2487" s="36">
        <v>2219</v>
      </c>
      <c r="I2487" s="37" t="s">
        <v>46</v>
      </c>
      <c r="J2487" s="31" t="s">
        <v>6010</v>
      </c>
      <c r="K2487" s="2">
        <v>0</v>
      </c>
      <c r="L2487" s="2">
        <v>0</v>
      </c>
      <c r="M2487" s="31">
        <v>70</v>
      </c>
      <c r="N2487" s="2">
        <v>9.1</v>
      </c>
      <c r="O2487" s="2">
        <v>0</v>
      </c>
      <c r="P2487" s="2">
        <v>0</v>
      </c>
      <c r="Q2487" s="31">
        <v>79.099999999999994</v>
      </c>
      <c r="S2487" s="2" t="s">
        <v>1</v>
      </c>
      <c r="T2487" t="str">
        <f>IF(Tabla2[[#This Row],[SERIE ]]="22SD004C","BODEGA",IF(Tabla2[[#This Row],[SERIE ]]="21DS000T","CASA MATRIZ","SUCURSAL"))</f>
        <v>SUCURSAL</v>
      </c>
    </row>
    <row r="2488" spans="1:20" ht="15.75" hidden="1" thickBot="1" x14ac:dyDescent="0.3">
      <c r="A2488" s="33" t="s">
        <v>8267</v>
      </c>
      <c r="B2488" s="38" t="s">
        <v>9937</v>
      </c>
      <c r="C2488" s="2" t="s">
        <v>1</v>
      </c>
      <c r="D2488" s="2" t="s">
        <v>0</v>
      </c>
      <c r="E2488" s="2" t="s">
        <v>9791</v>
      </c>
      <c r="F2488" s="2" t="s">
        <v>9792</v>
      </c>
      <c r="G2488" s="32">
        <v>2218</v>
      </c>
      <c r="H2488" s="36">
        <v>2218</v>
      </c>
      <c r="I2488" s="37" t="s">
        <v>9839</v>
      </c>
      <c r="J2488" s="31" t="s">
        <v>9840</v>
      </c>
      <c r="K2488" s="2">
        <v>0</v>
      </c>
      <c r="L2488" s="2">
        <v>0</v>
      </c>
      <c r="M2488" s="31">
        <v>100</v>
      </c>
      <c r="N2488" s="2">
        <v>13</v>
      </c>
      <c r="O2488" s="2">
        <v>0</v>
      </c>
      <c r="P2488" s="2">
        <v>0</v>
      </c>
      <c r="Q2488" s="31">
        <v>113</v>
      </c>
      <c r="S2488" s="2" t="s">
        <v>1</v>
      </c>
      <c r="T2488" t="str">
        <f>IF(Tabla2[[#This Row],[SERIE ]]="22SD004C","BODEGA",IF(Tabla2[[#This Row],[SERIE ]]="21DS000T","CASA MATRIZ","SUCURSAL"))</f>
        <v>SUCURSAL</v>
      </c>
    </row>
    <row r="2489" spans="1:20" ht="15.75" hidden="1" thickBot="1" x14ac:dyDescent="0.3">
      <c r="A2489" s="33" t="s">
        <v>8267</v>
      </c>
      <c r="B2489" s="38" t="s">
        <v>9937</v>
      </c>
      <c r="C2489" s="2" t="s">
        <v>1</v>
      </c>
      <c r="D2489" s="2" t="s">
        <v>0</v>
      </c>
      <c r="E2489" s="2" t="s">
        <v>9791</v>
      </c>
      <c r="F2489" s="2" t="s">
        <v>9792</v>
      </c>
      <c r="G2489" s="32">
        <v>2217</v>
      </c>
      <c r="H2489" s="36">
        <v>2217</v>
      </c>
      <c r="I2489" s="37" t="s">
        <v>9818</v>
      </c>
      <c r="J2489" s="31" t="s">
        <v>9819</v>
      </c>
      <c r="K2489" s="2">
        <v>0</v>
      </c>
      <c r="L2489" s="2">
        <v>0</v>
      </c>
      <c r="M2489" s="31">
        <v>204</v>
      </c>
      <c r="N2489" s="2">
        <v>26.52</v>
      </c>
      <c r="O2489" s="2">
        <v>0</v>
      </c>
      <c r="P2489" s="2">
        <v>0</v>
      </c>
      <c r="Q2489" s="31">
        <v>230.52</v>
      </c>
      <c r="S2489" s="2" t="s">
        <v>1</v>
      </c>
      <c r="T2489" t="str">
        <f>IF(Tabla2[[#This Row],[SERIE ]]="22SD004C","BODEGA",IF(Tabla2[[#This Row],[SERIE ]]="21DS000T","CASA MATRIZ","SUCURSAL"))</f>
        <v>SUCURSAL</v>
      </c>
    </row>
    <row r="2490" spans="1:20" ht="15.75" hidden="1" thickBot="1" x14ac:dyDescent="0.3">
      <c r="A2490" s="33" t="s">
        <v>8267</v>
      </c>
      <c r="B2490" s="38" t="s">
        <v>9937</v>
      </c>
      <c r="C2490" s="2" t="s">
        <v>1</v>
      </c>
      <c r="D2490" s="2" t="s">
        <v>0</v>
      </c>
      <c r="E2490" s="2" t="s">
        <v>9791</v>
      </c>
      <c r="F2490" s="2" t="s">
        <v>9792</v>
      </c>
      <c r="G2490" s="32">
        <v>2216</v>
      </c>
      <c r="H2490" s="36">
        <v>2216</v>
      </c>
      <c r="I2490" s="37" t="s">
        <v>9940</v>
      </c>
      <c r="J2490" s="31" t="s">
        <v>9941</v>
      </c>
      <c r="K2490" s="2">
        <v>0</v>
      </c>
      <c r="L2490" s="2">
        <v>0</v>
      </c>
      <c r="M2490" s="31">
        <v>34.51</v>
      </c>
      <c r="N2490" s="2">
        <v>4.4863</v>
      </c>
      <c r="O2490" s="2">
        <v>0</v>
      </c>
      <c r="P2490" s="2">
        <v>0</v>
      </c>
      <c r="Q2490" s="31">
        <v>38.996299999999998</v>
      </c>
      <c r="S2490" s="2" t="s">
        <v>1</v>
      </c>
      <c r="T2490" t="str">
        <f>IF(Tabla2[[#This Row],[SERIE ]]="22SD004C","BODEGA",IF(Tabla2[[#This Row],[SERIE ]]="21DS000T","CASA MATRIZ","SUCURSAL"))</f>
        <v>SUCURSAL</v>
      </c>
    </row>
    <row r="2491" spans="1:20" ht="15.75" hidden="1" thickBot="1" x14ac:dyDescent="0.3">
      <c r="A2491" s="33" t="s">
        <v>8267</v>
      </c>
      <c r="B2491" s="38" t="s">
        <v>9937</v>
      </c>
      <c r="C2491" s="2" t="s">
        <v>1</v>
      </c>
      <c r="D2491" s="2" t="s">
        <v>0</v>
      </c>
      <c r="E2491" s="2" t="s">
        <v>9791</v>
      </c>
      <c r="F2491" s="2" t="s">
        <v>9792</v>
      </c>
      <c r="G2491" s="32">
        <v>2215</v>
      </c>
      <c r="H2491" s="36">
        <v>2215</v>
      </c>
      <c r="I2491" s="37" t="s">
        <v>9822</v>
      </c>
      <c r="J2491" s="31" t="s">
        <v>9823</v>
      </c>
      <c r="K2491" s="2">
        <v>0</v>
      </c>
      <c r="L2491" s="2">
        <v>0</v>
      </c>
      <c r="M2491" s="31">
        <v>3.1</v>
      </c>
      <c r="N2491" s="2">
        <v>0.40300000000000002</v>
      </c>
      <c r="O2491" s="2">
        <v>0</v>
      </c>
      <c r="P2491" s="2">
        <v>0</v>
      </c>
      <c r="Q2491" s="31">
        <v>3.5030000000000001</v>
      </c>
      <c r="S2491" s="2" t="s">
        <v>1</v>
      </c>
      <c r="T2491" t="str">
        <f>IF(Tabla2[[#This Row],[SERIE ]]="22SD004C","BODEGA",IF(Tabla2[[#This Row],[SERIE ]]="21DS000T","CASA MATRIZ","SUCURSAL"))</f>
        <v>SUCURSAL</v>
      </c>
    </row>
    <row r="2492" spans="1:20" ht="15.75" hidden="1" thickBot="1" x14ac:dyDescent="0.3">
      <c r="A2492" s="33" t="s">
        <v>8267</v>
      </c>
      <c r="B2492" s="38" t="s">
        <v>9937</v>
      </c>
      <c r="C2492" s="2" t="s">
        <v>1</v>
      </c>
      <c r="D2492" s="2" t="s">
        <v>0</v>
      </c>
      <c r="E2492" s="2" t="s">
        <v>9791</v>
      </c>
      <c r="F2492" s="2" t="s">
        <v>9792</v>
      </c>
      <c r="G2492" s="32">
        <v>2214</v>
      </c>
      <c r="H2492" s="36">
        <v>2214</v>
      </c>
      <c r="I2492" s="37" t="s">
        <v>9938</v>
      </c>
      <c r="J2492" s="31" t="s">
        <v>9939</v>
      </c>
      <c r="K2492" s="2">
        <v>0</v>
      </c>
      <c r="L2492" s="2">
        <v>0</v>
      </c>
      <c r="M2492" s="31">
        <v>53.1</v>
      </c>
      <c r="N2492" s="2">
        <v>6.9030000000000005</v>
      </c>
      <c r="O2492" s="2">
        <v>0</v>
      </c>
      <c r="P2492" s="2">
        <v>0</v>
      </c>
      <c r="Q2492" s="31">
        <v>60.003</v>
      </c>
      <c r="S2492" s="2" t="s">
        <v>1</v>
      </c>
      <c r="T2492" t="str">
        <f>IF(Tabla2[[#This Row],[SERIE ]]="22SD004C","BODEGA",IF(Tabla2[[#This Row],[SERIE ]]="21DS000T","CASA MATRIZ","SUCURSAL"))</f>
        <v>SUCURSAL</v>
      </c>
    </row>
    <row r="2493" spans="1:20" ht="15.75" hidden="1" thickBot="1" x14ac:dyDescent="0.3">
      <c r="A2493" s="33" t="s">
        <v>8267</v>
      </c>
      <c r="B2493" s="38" t="s">
        <v>9937</v>
      </c>
      <c r="C2493" s="2" t="s">
        <v>1</v>
      </c>
      <c r="D2493" s="2" t="s">
        <v>0</v>
      </c>
      <c r="E2493" s="2" t="s">
        <v>9791</v>
      </c>
      <c r="F2493" s="2" t="s">
        <v>9792</v>
      </c>
      <c r="G2493" s="32">
        <v>2213</v>
      </c>
      <c r="H2493" s="36">
        <v>2213</v>
      </c>
      <c r="I2493" s="37"/>
      <c r="J2493" s="31" t="s">
        <v>9817</v>
      </c>
      <c r="K2493" s="2">
        <v>0</v>
      </c>
      <c r="L2493" s="2">
        <v>0</v>
      </c>
      <c r="M2493" s="31">
        <v>30.4</v>
      </c>
      <c r="N2493" s="2">
        <v>3.952</v>
      </c>
      <c r="O2493" s="2">
        <v>0</v>
      </c>
      <c r="P2493" s="2">
        <v>0</v>
      </c>
      <c r="Q2493" s="31">
        <v>34.351999999999997</v>
      </c>
      <c r="R2493" s="2" t="s">
        <v>9816</v>
      </c>
      <c r="S2493" s="2" t="s">
        <v>1</v>
      </c>
      <c r="T2493" t="str">
        <f>IF(Tabla2[[#This Row],[SERIE ]]="22SD004C","BODEGA",IF(Tabla2[[#This Row],[SERIE ]]="21DS000T","CASA MATRIZ","SUCURSAL"))</f>
        <v>SUCURSAL</v>
      </c>
    </row>
    <row r="2494" spans="1:20" ht="15.75" hidden="1" thickBot="1" x14ac:dyDescent="0.3">
      <c r="A2494" s="33" t="s">
        <v>8267</v>
      </c>
      <c r="B2494" s="38" t="s">
        <v>9937</v>
      </c>
      <c r="C2494" s="2" t="s">
        <v>1</v>
      </c>
      <c r="D2494" s="2" t="s">
        <v>0</v>
      </c>
      <c r="E2494" s="2" t="s">
        <v>9791</v>
      </c>
      <c r="F2494" s="2" t="s">
        <v>9792</v>
      </c>
      <c r="G2494" s="32">
        <v>2212</v>
      </c>
      <c r="H2494" s="36">
        <v>2212</v>
      </c>
      <c r="I2494" s="37" t="s">
        <v>46</v>
      </c>
      <c r="J2494" s="31" t="s">
        <v>6010</v>
      </c>
      <c r="K2494" s="2">
        <v>0</v>
      </c>
      <c r="L2494" s="2">
        <v>0</v>
      </c>
      <c r="M2494" s="31">
        <v>180</v>
      </c>
      <c r="N2494" s="2">
        <v>23.400000000000002</v>
      </c>
      <c r="O2494" s="2">
        <v>0</v>
      </c>
      <c r="P2494" s="2">
        <v>0</v>
      </c>
      <c r="Q2494" s="31">
        <v>203.4</v>
      </c>
      <c r="S2494" s="2" t="s">
        <v>1</v>
      </c>
      <c r="T2494" t="str">
        <f>IF(Tabla2[[#This Row],[SERIE ]]="22SD004C","BODEGA",IF(Tabla2[[#This Row],[SERIE ]]="21DS000T","CASA MATRIZ","SUCURSAL"))</f>
        <v>SUCURSAL</v>
      </c>
    </row>
    <row r="2495" spans="1:20" ht="15.75" hidden="1" thickBot="1" x14ac:dyDescent="0.3">
      <c r="A2495" s="33" t="s">
        <v>8267</v>
      </c>
      <c r="B2495" s="38" t="s">
        <v>9937</v>
      </c>
      <c r="C2495" s="2" t="s">
        <v>1</v>
      </c>
      <c r="D2495" s="2" t="s">
        <v>0</v>
      </c>
      <c r="E2495" s="2" t="s">
        <v>9791</v>
      </c>
      <c r="F2495" s="2" t="s">
        <v>9792</v>
      </c>
      <c r="G2495" s="32">
        <v>2211</v>
      </c>
      <c r="H2495" s="36">
        <v>2211</v>
      </c>
      <c r="I2495" s="37" t="s">
        <v>9809</v>
      </c>
      <c r="J2495" s="31" t="s">
        <v>9810</v>
      </c>
      <c r="K2495" s="2">
        <v>0</v>
      </c>
      <c r="L2495" s="2">
        <v>0</v>
      </c>
      <c r="M2495" s="31">
        <v>35.4</v>
      </c>
      <c r="N2495" s="2">
        <v>4.6020000000000003</v>
      </c>
      <c r="O2495" s="2">
        <v>0</v>
      </c>
      <c r="P2495" s="2">
        <v>0</v>
      </c>
      <c r="Q2495" s="31">
        <v>40.001999999999995</v>
      </c>
      <c r="S2495" s="2" t="s">
        <v>1</v>
      </c>
      <c r="T2495" t="str">
        <f>IF(Tabla2[[#This Row],[SERIE ]]="22SD004C","BODEGA",IF(Tabla2[[#This Row],[SERIE ]]="21DS000T","CASA MATRIZ","SUCURSAL"))</f>
        <v>SUCURSAL</v>
      </c>
    </row>
    <row r="2496" spans="1:20" ht="15.75" hidden="1" thickBot="1" x14ac:dyDescent="0.3">
      <c r="A2496" s="33" t="s">
        <v>8267</v>
      </c>
      <c r="B2496" s="38" t="s">
        <v>9937</v>
      </c>
      <c r="C2496" s="2" t="s">
        <v>1</v>
      </c>
      <c r="D2496" s="2" t="s">
        <v>0</v>
      </c>
      <c r="E2496" s="2" t="s">
        <v>9791</v>
      </c>
      <c r="F2496" s="2" t="s">
        <v>9792</v>
      </c>
      <c r="G2496" s="32">
        <v>2210</v>
      </c>
      <c r="H2496" s="36">
        <v>2210</v>
      </c>
      <c r="I2496" s="37" t="s">
        <v>9866</v>
      </c>
      <c r="J2496" s="31" t="s">
        <v>9867</v>
      </c>
      <c r="K2496" s="2">
        <v>0</v>
      </c>
      <c r="L2496" s="2">
        <v>0</v>
      </c>
      <c r="M2496" s="31">
        <v>4.2</v>
      </c>
      <c r="N2496" s="2">
        <v>0.54600000000000004</v>
      </c>
      <c r="O2496" s="2">
        <v>0</v>
      </c>
      <c r="P2496" s="2">
        <v>0</v>
      </c>
      <c r="Q2496" s="31">
        <v>4.7460000000000004</v>
      </c>
      <c r="S2496" s="2" t="s">
        <v>1</v>
      </c>
      <c r="T2496" t="str">
        <f>IF(Tabla2[[#This Row],[SERIE ]]="22SD004C","BODEGA",IF(Tabla2[[#This Row],[SERIE ]]="21DS000T","CASA MATRIZ","SUCURSAL"))</f>
        <v>SUCURSAL</v>
      </c>
    </row>
    <row r="2497" spans="1:20" ht="15.75" hidden="1" thickBot="1" x14ac:dyDescent="0.3">
      <c r="A2497" s="33" t="s">
        <v>8267</v>
      </c>
      <c r="B2497" s="38" t="s">
        <v>9937</v>
      </c>
      <c r="C2497" s="2" t="s">
        <v>1</v>
      </c>
      <c r="D2497" s="2" t="s">
        <v>0</v>
      </c>
      <c r="E2497" s="2" t="s">
        <v>9791</v>
      </c>
      <c r="F2497" s="2" t="s">
        <v>9792</v>
      </c>
      <c r="G2497" s="32">
        <v>2209</v>
      </c>
      <c r="H2497" s="36">
        <v>2209</v>
      </c>
      <c r="I2497" s="37" t="s">
        <v>9866</v>
      </c>
      <c r="J2497" s="31" t="s">
        <v>9867</v>
      </c>
      <c r="K2497" s="2">
        <v>0</v>
      </c>
      <c r="L2497" s="2">
        <v>0</v>
      </c>
      <c r="M2497" s="31">
        <v>20</v>
      </c>
      <c r="N2497" s="2">
        <v>2.6</v>
      </c>
      <c r="O2497" s="2">
        <v>0</v>
      </c>
      <c r="P2497" s="2">
        <v>0</v>
      </c>
      <c r="Q2497" s="31">
        <v>22.6</v>
      </c>
      <c r="S2497" s="2" t="s">
        <v>1</v>
      </c>
      <c r="T2497" t="str">
        <f>IF(Tabla2[[#This Row],[SERIE ]]="22SD004C","BODEGA",IF(Tabla2[[#This Row],[SERIE ]]="21DS000T","CASA MATRIZ","SUCURSAL"))</f>
        <v>SUCURSAL</v>
      </c>
    </row>
    <row r="2498" spans="1:20" ht="15.75" hidden="1" thickBot="1" x14ac:dyDescent="0.3">
      <c r="A2498" s="33" t="s">
        <v>8267</v>
      </c>
      <c r="B2498" s="38" t="s">
        <v>9937</v>
      </c>
      <c r="C2498" s="2" t="s">
        <v>1</v>
      </c>
      <c r="D2498" s="2" t="s">
        <v>0</v>
      </c>
      <c r="E2498" s="2" t="s">
        <v>9791</v>
      </c>
      <c r="F2498" s="2" t="s">
        <v>9792</v>
      </c>
      <c r="G2498" s="32">
        <v>2208</v>
      </c>
      <c r="H2498" s="36">
        <v>2208</v>
      </c>
      <c r="I2498" s="37" t="s">
        <v>46</v>
      </c>
      <c r="J2498" s="31" t="s">
        <v>6010</v>
      </c>
      <c r="K2498" s="2">
        <v>0</v>
      </c>
      <c r="L2498" s="2">
        <v>0</v>
      </c>
      <c r="M2498" s="31">
        <v>600</v>
      </c>
      <c r="N2498" s="2">
        <v>78</v>
      </c>
      <c r="O2498" s="2">
        <v>0</v>
      </c>
      <c r="P2498" s="2">
        <v>0</v>
      </c>
      <c r="Q2498" s="31">
        <v>678</v>
      </c>
      <c r="S2498" s="2" t="s">
        <v>1</v>
      </c>
      <c r="T2498" t="str">
        <f>IF(Tabla2[[#This Row],[SERIE ]]="22SD004C","BODEGA",IF(Tabla2[[#This Row],[SERIE ]]="21DS000T","CASA MATRIZ","SUCURSAL"))</f>
        <v>SUCURSAL</v>
      </c>
    </row>
    <row r="2499" spans="1:20" ht="15.75" hidden="1" thickBot="1" x14ac:dyDescent="0.3">
      <c r="A2499" s="33" t="s">
        <v>8267</v>
      </c>
      <c r="B2499" s="38" t="s">
        <v>9937</v>
      </c>
      <c r="C2499" s="2" t="s">
        <v>1</v>
      </c>
      <c r="D2499" s="2" t="s">
        <v>0</v>
      </c>
      <c r="E2499" s="2" t="s">
        <v>9791</v>
      </c>
      <c r="F2499" s="2" t="s">
        <v>9792</v>
      </c>
      <c r="G2499" s="32">
        <v>2207</v>
      </c>
      <c r="H2499" s="36">
        <v>2207</v>
      </c>
      <c r="I2499" s="37" t="s">
        <v>46</v>
      </c>
      <c r="J2499" s="31" t="s">
        <v>6010</v>
      </c>
      <c r="K2499" s="2">
        <v>0</v>
      </c>
      <c r="L2499" s="2">
        <v>0</v>
      </c>
      <c r="M2499" s="31">
        <v>100</v>
      </c>
      <c r="N2499" s="2">
        <v>13</v>
      </c>
      <c r="O2499" s="2">
        <v>0</v>
      </c>
      <c r="P2499" s="2">
        <v>0</v>
      </c>
      <c r="Q2499" s="31">
        <v>113</v>
      </c>
      <c r="S2499" s="2" t="s">
        <v>1</v>
      </c>
      <c r="T2499" t="str">
        <f>IF(Tabla2[[#This Row],[SERIE ]]="22SD004C","BODEGA",IF(Tabla2[[#This Row],[SERIE ]]="21DS000T","CASA MATRIZ","SUCURSAL"))</f>
        <v>SUCURSAL</v>
      </c>
    </row>
    <row r="2500" spans="1:20" ht="15.75" hidden="1" thickBot="1" x14ac:dyDescent="0.3">
      <c r="A2500" s="33" t="s">
        <v>8267</v>
      </c>
      <c r="B2500" s="38" t="s">
        <v>9937</v>
      </c>
      <c r="C2500" s="2" t="s">
        <v>1</v>
      </c>
      <c r="D2500" s="2" t="s">
        <v>0</v>
      </c>
      <c r="E2500" s="2" t="s">
        <v>9791</v>
      </c>
      <c r="F2500" s="2" t="s">
        <v>9792</v>
      </c>
      <c r="G2500" s="32">
        <v>2206</v>
      </c>
      <c r="H2500" s="36">
        <v>2206</v>
      </c>
      <c r="I2500" s="37" t="s">
        <v>46</v>
      </c>
      <c r="J2500" s="31" t="s">
        <v>6010</v>
      </c>
      <c r="K2500" s="2">
        <v>0</v>
      </c>
      <c r="L2500" s="2">
        <v>0</v>
      </c>
      <c r="M2500" s="31">
        <v>180</v>
      </c>
      <c r="N2500" s="2">
        <v>23.400000000000002</v>
      </c>
      <c r="O2500" s="2">
        <v>0</v>
      </c>
      <c r="P2500" s="2">
        <v>0</v>
      </c>
      <c r="Q2500" s="31">
        <v>203.4</v>
      </c>
      <c r="S2500" s="2" t="s">
        <v>1</v>
      </c>
      <c r="T2500" t="str">
        <f>IF(Tabla2[[#This Row],[SERIE ]]="22SD004C","BODEGA",IF(Tabla2[[#This Row],[SERIE ]]="21DS000T","CASA MATRIZ","SUCURSAL"))</f>
        <v>SUCURSAL</v>
      </c>
    </row>
    <row r="2501" spans="1:20" ht="15.75" hidden="1" thickBot="1" x14ac:dyDescent="0.3">
      <c r="A2501" s="33" t="s">
        <v>8267</v>
      </c>
      <c r="B2501" s="38" t="s">
        <v>9932</v>
      </c>
      <c r="C2501" s="2" t="s">
        <v>1</v>
      </c>
      <c r="D2501" s="2" t="s">
        <v>0</v>
      </c>
      <c r="E2501" s="2" t="s">
        <v>9791</v>
      </c>
      <c r="F2501" s="2" t="s">
        <v>9792</v>
      </c>
      <c r="G2501" s="32">
        <v>2205</v>
      </c>
      <c r="H2501" s="36">
        <v>2205</v>
      </c>
      <c r="I2501" s="37" t="s">
        <v>46</v>
      </c>
      <c r="J2501" s="31" t="s">
        <v>6010</v>
      </c>
      <c r="K2501" s="2">
        <v>0</v>
      </c>
      <c r="L2501" s="2">
        <v>0</v>
      </c>
      <c r="M2501" s="31">
        <v>187.35</v>
      </c>
      <c r="N2501" s="2">
        <v>24.355499999999999</v>
      </c>
      <c r="O2501" s="2">
        <v>0</v>
      </c>
      <c r="P2501" s="2">
        <v>0</v>
      </c>
      <c r="Q2501" s="31">
        <v>211.7055</v>
      </c>
      <c r="S2501" s="2" t="s">
        <v>1</v>
      </c>
      <c r="T2501" t="str">
        <f>IF(Tabla2[[#This Row],[SERIE ]]="22SD004C","BODEGA",IF(Tabla2[[#This Row],[SERIE ]]="21DS000T","CASA MATRIZ","SUCURSAL"))</f>
        <v>SUCURSAL</v>
      </c>
    </row>
    <row r="2502" spans="1:20" ht="15.75" hidden="1" thickBot="1" x14ac:dyDescent="0.3">
      <c r="A2502" s="33" t="s">
        <v>8267</v>
      </c>
      <c r="B2502" s="38" t="s">
        <v>9932</v>
      </c>
      <c r="C2502" s="2" t="s">
        <v>1</v>
      </c>
      <c r="D2502" s="2" t="s">
        <v>0</v>
      </c>
      <c r="E2502" s="2" t="s">
        <v>9791</v>
      </c>
      <c r="F2502" s="2" t="s">
        <v>9792</v>
      </c>
      <c r="G2502" s="32">
        <v>2204</v>
      </c>
      <c r="H2502" s="36">
        <v>2204</v>
      </c>
      <c r="I2502" s="37" t="s">
        <v>9935</v>
      </c>
      <c r="J2502" s="31" t="s">
        <v>9936</v>
      </c>
      <c r="K2502" s="2">
        <v>0</v>
      </c>
      <c r="L2502" s="2">
        <v>0</v>
      </c>
      <c r="M2502" s="31">
        <v>425</v>
      </c>
      <c r="N2502" s="2">
        <v>55.25</v>
      </c>
      <c r="O2502" s="2">
        <v>0</v>
      </c>
      <c r="P2502" s="2">
        <v>0</v>
      </c>
      <c r="Q2502" s="31">
        <v>480.25</v>
      </c>
      <c r="S2502" s="2" t="s">
        <v>1</v>
      </c>
      <c r="T2502" t="str">
        <f>IF(Tabla2[[#This Row],[SERIE ]]="22SD004C","BODEGA",IF(Tabla2[[#This Row],[SERIE ]]="21DS000T","CASA MATRIZ","SUCURSAL"))</f>
        <v>SUCURSAL</v>
      </c>
    </row>
    <row r="2503" spans="1:20" ht="15.75" hidden="1" thickBot="1" x14ac:dyDescent="0.3">
      <c r="A2503" s="33" t="s">
        <v>8267</v>
      </c>
      <c r="B2503" s="38" t="s">
        <v>9932</v>
      </c>
      <c r="C2503" s="2" t="s">
        <v>1</v>
      </c>
      <c r="D2503" s="2" t="s">
        <v>0</v>
      </c>
      <c r="E2503" s="2" t="s">
        <v>9791</v>
      </c>
      <c r="F2503" s="2" t="s">
        <v>9792</v>
      </c>
      <c r="G2503" s="32">
        <v>2203</v>
      </c>
      <c r="H2503" s="36">
        <v>2203</v>
      </c>
      <c r="I2503" s="37" t="s">
        <v>7297</v>
      </c>
      <c r="J2503" s="31" t="s">
        <v>7298</v>
      </c>
      <c r="K2503" s="2">
        <v>0</v>
      </c>
      <c r="L2503" s="2">
        <v>0</v>
      </c>
      <c r="M2503" s="31">
        <v>35.4</v>
      </c>
      <c r="N2503" s="2">
        <v>4.6020000000000003</v>
      </c>
      <c r="O2503" s="2">
        <v>0</v>
      </c>
      <c r="P2503" s="2">
        <v>0</v>
      </c>
      <c r="Q2503" s="31">
        <v>40.001999999999995</v>
      </c>
      <c r="S2503" s="2" t="s">
        <v>1</v>
      </c>
      <c r="T2503" t="str">
        <f>IF(Tabla2[[#This Row],[SERIE ]]="22SD004C","BODEGA",IF(Tabla2[[#This Row],[SERIE ]]="21DS000T","CASA MATRIZ","SUCURSAL"))</f>
        <v>SUCURSAL</v>
      </c>
    </row>
    <row r="2504" spans="1:20" ht="15.75" hidden="1" thickBot="1" x14ac:dyDescent="0.3">
      <c r="A2504" s="33" t="s">
        <v>8267</v>
      </c>
      <c r="B2504" s="38" t="s">
        <v>9932</v>
      </c>
      <c r="C2504" s="2" t="s">
        <v>1</v>
      </c>
      <c r="D2504" s="2" t="s">
        <v>0</v>
      </c>
      <c r="E2504" s="2" t="s">
        <v>9791</v>
      </c>
      <c r="F2504" s="2" t="s">
        <v>9792</v>
      </c>
      <c r="G2504" s="32">
        <v>2202</v>
      </c>
      <c r="H2504" s="36">
        <v>2202</v>
      </c>
      <c r="I2504" s="37" t="s">
        <v>1614</v>
      </c>
      <c r="J2504" s="31" t="s">
        <v>1615</v>
      </c>
      <c r="K2504" s="2">
        <v>0</v>
      </c>
      <c r="L2504" s="2">
        <v>0</v>
      </c>
      <c r="M2504" s="31">
        <v>40</v>
      </c>
      <c r="N2504" s="2">
        <v>5.2</v>
      </c>
      <c r="O2504" s="2">
        <v>0</v>
      </c>
      <c r="P2504" s="2">
        <v>0</v>
      </c>
      <c r="Q2504" s="31">
        <v>45.2</v>
      </c>
      <c r="S2504" s="2" t="s">
        <v>1</v>
      </c>
      <c r="T2504" t="str">
        <f>IF(Tabla2[[#This Row],[SERIE ]]="22SD004C","BODEGA",IF(Tabla2[[#This Row],[SERIE ]]="21DS000T","CASA MATRIZ","SUCURSAL"))</f>
        <v>SUCURSAL</v>
      </c>
    </row>
    <row r="2505" spans="1:20" ht="15.75" hidden="1" thickBot="1" x14ac:dyDescent="0.3">
      <c r="A2505" s="33" t="s">
        <v>8267</v>
      </c>
      <c r="B2505" s="38" t="s">
        <v>9932</v>
      </c>
      <c r="C2505" s="2" t="s">
        <v>1</v>
      </c>
      <c r="D2505" s="2" t="s">
        <v>0</v>
      </c>
      <c r="E2505" s="2" t="s">
        <v>9791</v>
      </c>
      <c r="F2505" s="2" t="s">
        <v>9792</v>
      </c>
      <c r="G2505" s="32">
        <v>2201</v>
      </c>
      <c r="H2505" s="36">
        <v>2201</v>
      </c>
      <c r="I2505" s="37" t="s">
        <v>9814</v>
      </c>
      <c r="J2505" s="31" t="s">
        <v>9815</v>
      </c>
      <c r="K2505" s="2">
        <v>0</v>
      </c>
      <c r="L2505" s="2">
        <v>0</v>
      </c>
      <c r="M2505" s="31">
        <v>10</v>
      </c>
      <c r="N2505" s="2">
        <v>1.3</v>
      </c>
      <c r="O2505" s="2">
        <v>0</v>
      </c>
      <c r="P2505" s="2">
        <v>0</v>
      </c>
      <c r="Q2505" s="31">
        <v>11.3</v>
      </c>
      <c r="S2505" s="2" t="s">
        <v>1</v>
      </c>
      <c r="T2505" t="str">
        <f>IF(Tabla2[[#This Row],[SERIE ]]="22SD004C","BODEGA",IF(Tabla2[[#This Row],[SERIE ]]="21DS000T","CASA MATRIZ","SUCURSAL"))</f>
        <v>SUCURSAL</v>
      </c>
    </row>
    <row r="2506" spans="1:20" ht="15.75" hidden="1" thickBot="1" x14ac:dyDescent="0.3">
      <c r="A2506" s="33" t="s">
        <v>8267</v>
      </c>
      <c r="B2506" s="38" t="s">
        <v>9932</v>
      </c>
      <c r="C2506" s="2" t="s">
        <v>1</v>
      </c>
      <c r="D2506" s="2" t="s">
        <v>0</v>
      </c>
      <c r="E2506" s="2" t="s">
        <v>9791</v>
      </c>
      <c r="F2506" s="2" t="s">
        <v>9792</v>
      </c>
      <c r="G2506" s="32">
        <v>2200</v>
      </c>
      <c r="H2506" s="36">
        <v>2200</v>
      </c>
      <c r="I2506" s="37"/>
      <c r="J2506" s="31" t="s">
        <v>9934</v>
      </c>
      <c r="K2506" s="2">
        <v>0</v>
      </c>
      <c r="L2506" s="2">
        <v>0</v>
      </c>
      <c r="M2506" s="31">
        <v>118.58</v>
      </c>
      <c r="N2506" s="2">
        <v>15.4154</v>
      </c>
      <c r="O2506" s="2">
        <v>0</v>
      </c>
      <c r="P2506" s="2">
        <v>0</v>
      </c>
      <c r="Q2506" s="31">
        <v>133.99539999999999</v>
      </c>
      <c r="R2506" s="2" t="s">
        <v>9933</v>
      </c>
      <c r="S2506" s="2" t="s">
        <v>1</v>
      </c>
      <c r="T2506" t="str">
        <f>IF(Tabla2[[#This Row],[SERIE ]]="22SD004C","BODEGA",IF(Tabla2[[#This Row],[SERIE ]]="21DS000T","CASA MATRIZ","SUCURSAL"))</f>
        <v>SUCURSAL</v>
      </c>
    </row>
    <row r="2507" spans="1:20" ht="15.75" hidden="1" thickBot="1" x14ac:dyDescent="0.3">
      <c r="A2507" s="33" t="s">
        <v>8267</v>
      </c>
      <c r="B2507" s="38" t="s">
        <v>9932</v>
      </c>
      <c r="C2507" s="2" t="s">
        <v>1</v>
      </c>
      <c r="D2507" s="2" t="s">
        <v>0</v>
      </c>
      <c r="E2507" s="2" t="s">
        <v>9791</v>
      </c>
      <c r="F2507" s="2" t="s">
        <v>9792</v>
      </c>
      <c r="G2507" s="32">
        <v>2199</v>
      </c>
      <c r="H2507" s="36">
        <v>2199</v>
      </c>
      <c r="I2507" s="37" t="s">
        <v>7297</v>
      </c>
      <c r="J2507" s="31" t="s">
        <v>7298</v>
      </c>
      <c r="K2507" s="2">
        <v>0</v>
      </c>
      <c r="L2507" s="2">
        <v>0</v>
      </c>
      <c r="M2507" s="31">
        <v>35.4</v>
      </c>
      <c r="N2507" s="2">
        <v>4.6020000000000003</v>
      </c>
      <c r="O2507" s="2">
        <v>0</v>
      </c>
      <c r="P2507" s="2">
        <v>0</v>
      </c>
      <c r="Q2507" s="31">
        <v>40.001999999999995</v>
      </c>
      <c r="S2507" s="2" t="s">
        <v>1</v>
      </c>
      <c r="T2507" t="str">
        <f>IF(Tabla2[[#This Row],[SERIE ]]="22SD004C","BODEGA",IF(Tabla2[[#This Row],[SERIE ]]="21DS000T","CASA MATRIZ","SUCURSAL"))</f>
        <v>SUCURSAL</v>
      </c>
    </row>
    <row r="2508" spans="1:20" ht="15.75" hidden="1" thickBot="1" x14ac:dyDescent="0.3">
      <c r="A2508" s="33" t="s">
        <v>8267</v>
      </c>
      <c r="B2508" s="38" t="s">
        <v>9932</v>
      </c>
      <c r="C2508" s="2" t="s">
        <v>1</v>
      </c>
      <c r="D2508" s="2" t="s">
        <v>0</v>
      </c>
      <c r="E2508" s="2" t="s">
        <v>9791</v>
      </c>
      <c r="F2508" s="2" t="s">
        <v>9792</v>
      </c>
      <c r="G2508" s="32">
        <v>2198</v>
      </c>
      <c r="H2508" s="36">
        <v>2198</v>
      </c>
      <c r="I2508" s="37" t="s">
        <v>9930</v>
      </c>
      <c r="J2508" s="31" t="s">
        <v>9931</v>
      </c>
      <c r="K2508" s="2">
        <v>0</v>
      </c>
      <c r="L2508" s="2">
        <v>0</v>
      </c>
      <c r="M2508" s="31">
        <v>30</v>
      </c>
      <c r="N2508" s="2">
        <v>3.9000000000000004</v>
      </c>
      <c r="O2508" s="2">
        <v>0</v>
      </c>
      <c r="P2508" s="2">
        <v>0</v>
      </c>
      <c r="Q2508" s="31">
        <v>33.9</v>
      </c>
      <c r="S2508" s="2" t="s">
        <v>1</v>
      </c>
      <c r="T2508" t="str">
        <f>IF(Tabla2[[#This Row],[SERIE ]]="22SD004C","BODEGA",IF(Tabla2[[#This Row],[SERIE ]]="21DS000T","CASA MATRIZ","SUCURSAL"))</f>
        <v>SUCURSAL</v>
      </c>
    </row>
    <row r="2509" spans="1:20" ht="15.75" hidden="1" thickBot="1" x14ac:dyDescent="0.3">
      <c r="A2509" s="33" t="s">
        <v>8267</v>
      </c>
      <c r="B2509" s="38" t="s">
        <v>9929</v>
      </c>
      <c r="C2509" s="2" t="s">
        <v>1</v>
      </c>
      <c r="D2509" s="2" t="s">
        <v>0</v>
      </c>
      <c r="E2509" s="2" t="s">
        <v>9791</v>
      </c>
      <c r="F2509" s="2" t="s">
        <v>9792</v>
      </c>
      <c r="G2509" s="32">
        <v>2197</v>
      </c>
      <c r="H2509" s="36">
        <v>2197</v>
      </c>
      <c r="I2509" s="37" t="s">
        <v>9930</v>
      </c>
      <c r="J2509" s="31" t="s">
        <v>9931</v>
      </c>
      <c r="K2509" s="2">
        <v>0</v>
      </c>
      <c r="L2509" s="2">
        <v>0</v>
      </c>
      <c r="M2509" s="31">
        <v>39.82</v>
      </c>
      <c r="N2509" s="2">
        <v>5.1766000000000005</v>
      </c>
      <c r="O2509" s="2">
        <v>0</v>
      </c>
      <c r="P2509" s="2">
        <v>0</v>
      </c>
      <c r="Q2509" s="31">
        <v>44.996600000000001</v>
      </c>
      <c r="S2509" s="2" t="s">
        <v>1</v>
      </c>
      <c r="T2509" t="str">
        <f>IF(Tabla2[[#This Row],[SERIE ]]="22SD004C","BODEGA",IF(Tabla2[[#This Row],[SERIE ]]="21DS000T","CASA MATRIZ","SUCURSAL"))</f>
        <v>SUCURSAL</v>
      </c>
    </row>
    <row r="2510" spans="1:20" ht="15.75" hidden="1" thickBot="1" x14ac:dyDescent="0.3">
      <c r="A2510" s="33" t="s">
        <v>8267</v>
      </c>
      <c r="B2510" s="38" t="s">
        <v>9929</v>
      </c>
      <c r="C2510" s="2" t="s">
        <v>1</v>
      </c>
      <c r="D2510" s="2" t="s">
        <v>0</v>
      </c>
      <c r="E2510" s="2" t="s">
        <v>9791</v>
      </c>
      <c r="F2510" s="2" t="s">
        <v>9792</v>
      </c>
      <c r="G2510" s="32">
        <v>2196</v>
      </c>
      <c r="H2510" s="36">
        <v>2196</v>
      </c>
      <c r="I2510" s="37" t="s">
        <v>9820</v>
      </c>
      <c r="J2510" s="31" t="s">
        <v>9821</v>
      </c>
      <c r="K2510" s="2">
        <v>0</v>
      </c>
      <c r="L2510" s="2">
        <v>0</v>
      </c>
      <c r="M2510" s="31">
        <v>20.88</v>
      </c>
      <c r="N2510" s="2">
        <v>2.7143999999999999</v>
      </c>
      <c r="O2510" s="2">
        <v>0</v>
      </c>
      <c r="P2510" s="2">
        <v>0</v>
      </c>
      <c r="Q2510" s="31">
        <v>23.5944</v>
      </c>
      <c r="S2510" s="2" t="s">
        <v>1</v>
      </c>
      <c r="T2510" t="str">
        <f>IF(Tabla2[[#This Row],[SERIE ]]="22SD004C","BODEGA",IF(Tabla2[[#This Row],[SERIE ]]="21DS000T","CASA MATRIZ","SUCURSAL"))</f>
        <v>SUCURSAL</v>
      </c>
    </row>
    <row r="2511" spans="1:20" ht="15.75" hidden="1" thickBot="1" x14ac:dyDescent="0.3">
      <c r="A2511" s="33" t="s">
        <v>8267</v>
      </c>
      <c r="B2511" s="38" t="s">
        <v>9929</v>
      </c>
      <c r="C2511" s="2" t="s">
        <v>1</v>
      </c>
      <c r="D2511" s="2" t="s">
        <v>0</v>
      </c>
      <c r="E2511" s="2" t="s">
        <v>9791</v>
      </c>
      <c r="F2511" s="2" t="s">
        <v>9792</v>
      </c>
      <c r="G2511" s="32">
        <v>2195</v>
      </c>
      <c r="H2511" s="36">
        <v>2195</v>
      </c>
      <c r="I2511" s="37" t="s">
        <v>9930</v>
      </c>
      <c r="J2511" s="31" t="s">
        <v>9931</v>
      </c>
      <c r="K2511" s="2">
        <v>0</v>
      </c>
      <c r="L2511" s="2">
        <v>0</v>
      </c>
      <c r="M2511" s="31">
        <v>7.08</v>
      </c>
      <c r="N2511" s="2">
        <v>0.9204</v>
      </c>
      <c r="O2511" s="2">
        <v>0</v>
      </c>
      <c r="P2511" s="2">
        <v>0</v>
      </c>
      <c r="Q2511" s="31">
        <v>8.0004000000000008</v>
      </c>
      <c r="S2511" s="2" t="s">
        <v>1</v>
      </c>
      <c r="T2511" t="str">
        <f>IF(Tabla2[[#This Row],[SERIE ]]="22SD004C","BODEGA",IF(Tabla2[[#This Row],[SERIE ]]="21DS000T","CASA MATRIZ","SUCURSAL"))</f>
        <v>SUCURSAL</v>
      </c>
    </row>
    <row r="2512" spans="1:20" ht="15.75" hidden="1" thickBot="1" x14ac:dyDescent="0.3">
      <c r="A2512" s="33" t="s">
        <v>8267</v>
      </c>
      <c r="B2512" s="38" t="s">
        <v>9929</v>
      </c>
      <c r="C2512" s="2" t="s">
        <v>1</v>
      </c>
      <c r="D2512" s="2" t="s">
        <v>0</v>
      </c>
      <c r="E2512" s="2" t="s">
        <v>9791</v>
      </c>
      <c r="F2512" s="2" t="s">
        <v>9792</v>
      </c>
      <c r="G2512" s="32">
        <v>2194</v>
      </c>
      <c r="H2512" s="36">
        <v>2194</v>
      </c>
      <c r="I2512" s="37" t="s">
        <v>9930</v>
      </c>
      <c r="J2512" s="31" t="s">
        <v>9931</v>
      </c>
      <c r="K2512" s="2">
        <v>0</v>
      </c>
      <c r="L2512" s="2">
        <v>0</v>
      </c>
      <c r="M2512" s="31">
        <v>58.58</v>
      </c>
      <c r="N2512" s="2">
        <v>7.6154000000000002</v>
      </c>
      <c r="O2512" s="2">
        <v>0</v>
      </c>
      <c r="P2512" s="2">
        <v>0</v>
      </c>
      <c r="Q2512" s="31">
        <v>66.195399999999992</v>
      </c>
      <c r="S2512" s="2" t="s">
        <v>1</v>
      </c>
      <c r="T2512" t="str">
        <f>IF(Tabla2[[#This Row],[SERIE ]]="22SD004C","BODEGA",IF(Tabla2[[#This Row],[SERIE ]]="21DS000T","CASA MATRIZ","SUCURSAL"))</f>
        <v>SUCURSAL</v>
      </c>
    </row>
    <row r="2513" spans="1:20" ht="15.75" hidden="1" thickBot="1" x14ac:dyDescent="0.3">
      <c r="A2513" s="33" t="s">
        <v>8267</v>
      </c>
      <c r="B2513" s="38" t="s">
        <v>9929</v>
      </c>
      <c r="C2513" s="2" t="s">
        <v>1</v>
      </c>
      <c r="D2513" s="2" t="s">
        <v>0</v>
      </c>
      <c r="E2513" s="2" t="s">
        <v>9791</v>
      </c>
      <c r="F2513" s="2" t="s">
        <v>9792</v>
      </c>
      <c r="G2513" s="32">
        <v>2193</v>
      </c>
      <c r="H2513" s="36">
        <v>2193</v>
      </c>
      <c r="I2513" s="37"/>
      <c r="J2513" s="31" t="s">
        <v>9881</v>
      </c>
      <c r="K2513" s="2">
        <v>0</v>
      </c>
      <c r="L2513" s="2">
        <v>0</v>
      </c>
      <c r="M2513" s="31">
        <v>39.82</v>
      </c>
      <c r="N2513" s="2">
        <v>5.1766000000000005</v>
      </c>
      <c r="O2513" s="2">
        <v>0</v>
      </c>
      <c r="P2513" s="2">
        <v>0</v>
      </c>
      <c r="Q2513" s="31">
        <v>44.996600000000001</v>
      </c>
      <c r="R2513" s="2" t="s">
        <v>9880</v>
      </c>
      <c r="S2513" s="2" t="s">
        <v>1</v>
      </c>
      <c r="T2513" t="str">
        <f>IF(Tabla2[[#This Row],[SERIE ]]="22SD004C","BODEGA",IF(Tabla2[[#This Row],[SERIE ]]="21DS000T","CASA MATRIZ","SUCURSAL"))</f>
        <v>SUCURSAL</v>
      </c>
    </row>
    <row r="2514" spans="1:20" ht="15.75" hidden="1" thickBot="1" x14ac:dyDescent="0.3">
      <c r="A2514" s="33" t="s">
        <v>8267</v>
      </c>
      <c r="B2514" s="38" t="s">
        <v>9929</v>
      </c>
      <c r="C2514" s="2" t="s">
        <v>1</v>
      </c>
      <c r="D2514" s="2" t="s">
        <v>0</v>
      </c>
      <c r="E2514" s="2" t="s">
        <v>9791</v>
      </c>
      <c r="F2514" s="2" t="s">
        <v>9792</v>
      </c>
      <c r="G2514" s="32">
        <v>2192</v>
      </c>
      <c r="H2514" s="36">
        <v>2192</v>
      </c>
      <c r="I2514" s="37" t="s">
        <v>47</v>
      </c>
      <c r="J2514" s="31" t="s">
        <v>2808</v>
      </c>
      <c r="K2514" s="2">
        <v>0</v>
      </c>
      <c r="L2514" s="2">
        <v>0</v>
      </c>
      <c r="M2514" s="31">
        <v>6.64</v>
      </c>
      <c r="N2514" s="2">
        <v>0.86319999999999997</v>
      </c>
      <c r="O2514" s="2">
        <v>0</v>
      </c>
      <c r="P2514" s="2">
        <v>0</v>
      </c>
      <c r="Q2514" s="31">
        <v>7.5031999999999996</v>
      </c>
      <c r="S2514" s="2" t="s">
        <v>1</v>
      </c>
      <c r="T2514" t="str">
        <f>IF(Tabla2[[#This Row],[SERIE ]]="22SD004C","BODEGA",IF(Tabla2[[#This Row],[SERIE ]]="21DS000T","CASA MATRIZ","SUCURSAL"))</f>
        <v>SUCURSAL</v>
      </c>
    </row>
    <row r="2515" spans="1:20" ht="15.75" hidden="1" thickBot="1" x14ac:dyDescent="0.3">
      <c r="A2515" s="33" t="s">
        <v>8267</v>
      </c>
      <c r="B2515" s="38" t="s">
        <v>9924</v>
      </c>
      <c r="C2515" s="2" t="s">
        <v>1</v>
      </c>
      <c r="D2515" s="2" t="s">
        <v>0</v>
      </c>
      <c r="E2515" s="2" t="s">
        <v>9791</v>
      </c>
      <c r="F2515" s="2" t="s">
        <v>9792</v>
      </c>
      <c r="G2515" s="32">
        <v>2191</v>
      </c>
      <c r="H2515" s="36">
        <v>2191</v>
      </c>
      <c r="I2515" s="37" t="s">
        <v>47</v>
      </c>
      <c r="J2515" s="31" t="s">
        <v>2808</v>
      </c>
      <c r="K2515" s="2">
        <v>0</v>
      </c>
      <c r="L2515" s="2">
        <v>0</v>
      </c>
      <c r="M2515" s="31">
        <v>156</v>
      </c>
      <c r="N2515" s="2">
        <v>20.28</v>
      </c>
      <c r="O2515" s="2">
        <v>0</v>
      </c>
      <c r="P2515" s="2">
        <v>0</v>
      </c>
      <c r="Q2515" s="31">
        <v>176.28</v>
      </c>
      <c r="S2515" s="2" t="s">
        <v>1</v>
      </c>
      <c r="T2515" t="str">
        <f>IF(Tabla2[[#This Row],[SERIE ]]="22SD004C","BODEGA",IF(Tabla2[[#This Row],[SERIE ]]="21DS000T","CASA MATRIZ","SUCURSAL"))</f>
        <v>SUCURSAL</v>
      </c>
    </row>
    <row r="2516" spans="1:20" ht="15.75" hidden="1" thickBot="1" x14ac:dyDescent="0.3">
      <c r="A2516" s="33" t="s">
        <v>8267</v>
      </c>
      <c r="B2516" s="38" t="s">
        <v>9924</v>
      </c>
      <c r="C2516" s="2" t="s">
        <v>1</v>
      </c>
      <c r="D2516" s="2" t="s">
        <v>0</v>
      </c>
      <c r="E2516" s="2" t="s">
        <v>9791</v>
      </c>
      <c r="F2516" s="2" t="s">
        <v>9792</v>
      </c>
      <c r="G2516" s="32">
        <v>2190</v>
      </c>
      <c r="H2516" s="36">
        <v>2190</v>
      </c>
      <c r="I2516" s="37" t="s">
        <v>9818</v>
      </c>
      <c r="J2516" s="31" t="s">
        <v>9819</v>
      </c>
      <c r="K2516" s="2">
        <v>0</v>
      </c>
      <c r="L2516" s="2">
        <v>0</v>
      </c>
      <c r="M2516" s="31">
        <v>306.33</v>
      </c>
      <c r="N2516" s="2">
        <v>39.822899999999997</v>
      </c>
      <c r="O2516" s="2">
        <v>0</v>
      </c>
      <c r="P2516" s="2">
        <v>0</v>
      </c>
      <c r="Q2516" s="31">
        <v>346.15289999999999</v>
      </c>
      <c r="S2516" s="2" t="s">
        <v>1</v>
      </c>
      <c r="T2516" t="str">
        <f>IF(Tabla2[[#This Row],[SERIE ]]="22SD004C","BODEGA",IF(Tabla2[[#This Row],[SERIE ]]="21DS000T","CASA MATRIZ","SUCURSAL"))</f>
        <v>SUCURSAL</v>
      </c>
    </row>
    <row r="2517" spans="1:20" ht="15.75" hidden="1" thickBot="1" x14ac:dyDescent="0.3">
      <c r="A2517" s="33" t="s">
        <v>8267</v>
      </c>
      <c r="B2517" s="38" t="s">
        <v>9924</v>
      </c>
      <c r="C2517" s="2" t="s">
        <v>1</v>
      </c>
      <c r="D2517" s="2" t="s">
        <v>0</v>
      </c>
      <c r="E2517" s="2" t="s">
        <v>9791</v>
      </c>
      <c r="F2517" s="2" t="s">
        <v>9792</v>
      </c>
      <c r="G2517" s="32">
        <v>2189</v>
      </c>
      <c r="H2517" s="36">
        <v>2189</v>
      </c>
      <c r="I2517" s="37" t="s">
        <v>7297</v>
      </c>
      <c r="J2517" s="31" t="s">
        <v>7298</v>
      </c>
      <c r="K2517" s="2">
        <v>0</v>
      </c>
      <c r="L2517" s="2">
        <v>0</v>
      </c>
      <c r="M2517" s="31">
        <v>120</v>
      </c>
      <c r="N2517" s="2">
        <v>15.600000000000001</v>
      </c>
      <c r="O2517" s="2">
        <v>0</v>
      </c>
      <c r="P2517" s="2">
        <v>0</v>
      </c>
      <c r="Q2517" s="31">
        <v>135.6</v>
      </c>
      <c r="S2517" s="2" t="s">
        <v>1</v>
      </c>
      <c r="T2517" t="str">
        <f>IF(Tabla2[[#This Row],[SERIE ]]="22SD004C","BODEGA",IF(Tabla2[[#This Row],[SERIE ]]="21DS000T","CASA MATRIZ","SUCURSAL"))</f>
        <v>SUCURSAL</v>
      </c>
    </row>
    <row r="2518" spans="1:20" ht="15.75" hidden="1" thickBot="1" x14ac:dyDescent="0.3">
      <c r="A2518" s="33" t="s">
        <v>8267</v>
      </c>
      <c r="B2518" s="38" t="s">
        <v>9924</v>
      </c>
      <c r="C2518" s="2" t="s">
        <v>1</v>
      </c>
      <c r="D2518" s="2" t="s">
        <v>0</v>
      </c>
      <c r="E2518" s="2" t="s">
        <v>9791</v>
      </c>
      <c r="F2518" s="2" t="s">
        <v>9792</v>
      </c>
      <c r="G2518" s="32">
        <v>2188</v>
      </c>
      <c r="H2518" s="36">
        <v>2188</v>
      </c>
      <c r="I2518" s="37" t="s">
        <v>9822</v>
      </c>
      <c r="J2518" s="31" t="s">
        <v>9823</v>
      </c>
      <c r="K2518" s="2">
        <v>0</v>
      </c>
      <c r="L2518" s="2">
        <v>0</v>
      </c>
      <c r="M2518" s="31">
        <v>62.92</v>
      </c>
      <c r="N2518" s="2">
        <v>8.1796000000000006</v>
      </c>
      <c r="O2518" s="2">
        <v>0</v>
      </c>
      <c r="P2518" s="2">
        <v>0</v>
      </c>
      <c r="Q2518" s="31">
        <v>71.099600000000009</v>
      </c>
      <c r="S2518" s="2" t="s">
        <v>1</v>
      </c>
      <c r="T2518" t="str">
        <f>IF(Tabla2[[#This Row],[SERIE ]]="22SD004C","BODEGA",IF(Tabla2[[#This Row],[SERIE ]]="21DS000T","CASA MATRIZ","SUCURSAL"))</f>
        <v>SUCURSAL</v>
      </c>
    </row>
    <row r="2519" spans="1:20" ht="15.75" hidden="1" thickBot="1" x14ac:dyDescent="0.3">
      <c r="A2519" s="33" t="s">
        <v>8267</v>
      </c>
      <c r="B2519" s="38" t="s">
        <v>9924</v>
      </c>
      <c r="C2519" s="2" t="s">
        <v>1</v>
      </c>
      <c r="D2519" s="2" t="s">
        <v>0</v>
      </c>
      <c r="E2519" s="2" t="s">
        <v>9791</v>
      </c>
      <c r="F2519" s="2" t="s">
        <v>9792</v>
      </c>
      <c r="G2519" s="32">
        <v>2187</v>
      </c>
      <c r="H2519" s="36">
        <v>2187</v>
      </c>
      <c r="I2519" s="37" t="s">
        <v>33</v>
      </c>
      <c r="J2519" s="31" t="s">
        <v>4989</v>
      </c>
      <c r="K2519" s="2">
        <v>0</v>
      </c>
      <c r="L2519" s="2">
        <v>0</v>
      </c>
      <c r="M2519" s="31">
        <v>34.58</v>
      </c>
      <c r="N2519" s="2">
        <v>4.4954000000000001</v>
      </c>
      <c r="O2519" s="2">
        <v>0</v>
      </c>
      <c r="P2519" s="2">
        <v>0</v>
      </c>
      <c r="Q2519" s="31">
        <v>39.075400000000002</v>
      </c>
      <c r="S2519" s="2" t="s">
        <v>1</v>
      </c>
      <c r="T2519" t="str">
        <f>IF(Tabla2[[#This Row],[SERIE ]]="22SD004C","BODEGA",IF(Tabla2[[#This Row],[SERIE ]]="21DS000T","CASA MATRIZ","SUCURSAL"))</f>
        <v>SUCURSAL</v>
      </c>
    </row>
    <row r="2520" spans="1:20" ht="15.75" hidden="1" thickBot="1" x14ac:dyDescent="0.3">
      <c r="A2520" s="33" t="s">
        <v>8267</v>
      </c>
      <c r="B2520" s="38" t="s">
        <v>9924</v>
      </c>
      <c r="C2520" s="2" t="s">
        <v>1</v>
      </c>
      <c r="D2520" s="2" t="s">
        <v>0</v>
      </c>
      <c r="E2520" s="2" t="s">
        <v>9791</v>
      </c>
      <c r="F2520" s="2" t="s">
        <v>9792</v>
      </c>
      <c r="G2520" s="32">
        <v>2186</v>
      </c>
      <c r="H2520" s="36">
        <v>2186</v>
      </c>
      <c r="I2520" s="37"/>
      <c r="J2520" s="31" t="s">
        <v>9928</v>
      </c>
      <c r="K2520" s="2">
        <v>0</v>
      </c>
      <c r="L2520" s="2">
        <v>0</v>
      </c>
      <c r="M2520" s="31">
        <v>34.82</v>
      </c>
      <c r="N2520" s="2">
        <v>4.5266000000000002</v>
      </c>
      <c r="O2520" s="2">
        <v>0</v>
      </c>
      <c r="P2520" s="2">
        <v>0</v>
      </c>
      <c r="Q2520" s="31">
        <v>39.346600000000002</v>
      </c>
      <c r="R2520" s="2" t="s">
        <v>9927</v>
      </c>
      <c r="S2520" s="2" t="s">
        <v>1</v>
      </c>
      <c r="T2520" t="str">
        <f>IF(Tabla2[[#This Row],[SERIE ]]="22SD004C","BODEGA",IF(Tabla2[[#This Row],[SERIE ]]="21DS000T","CASA MATRIZ","SUCURSAL"))</f>
        <v>SUCURSAL</v>
      </c>
    </row>
    <row r="2521" spans="1:20" ht="15.75" hidden="1" thickBot="1" x14ac:dyDescent="0.3">
      <c r="A2521" s="33" t="s">
        <v>8267</v>
      </c>
      <c r="B2521" s="38" t="s">
        <v>9924</v>
      </c>
      <c r="C2521" s="2" t="s">
        <v>1</v>
      </c>
      <c r="D2521" s="2" t="s">
        <v>0</v>
      </c>
      <c r="E2521" s="2" t="s">
        <v>9791</v>
      </c>
      <c r="F2521" s="2" t="s">
        <v>9792</v>
      </c>
      <c r="G2521" s="32">
        <v>2185</v>
      </c>
      <c r="H2521" s="36">
        <v>2185</v>
      </c>
      <c r="I2521" s="37" t="s">
        <v>9925</v>
      </c>
      <c r="J2521" s="31" t="s">
        <v>9926</v>
      </c>
      <c r="K2521" s="2">
        <v>0</v>
      </c>
      <c r="L2521" s="2">
        <v>0</v>
      </c>
      <c r="M2521" s="31">
        <v>10.18</v>
      </c>
      <c r="N2521" s="2">
        <v>1.3233999999999999</v>
      </c>
      <c r="O2521" s="2">
        <v>0</v>
      </c>
      <c r="P2521" s="2">
        <v>0</v>
      </c>
      <c r="Q2521" s="31">
        <v>11.503399999999999</v>
      </c>
      <c r="S2521" s="2" t="s">
        <v>1</v>
      </c>
      <c r="T2521" t="str">
        <f>IF(Tabla2[[#This Row],[SERIE ]]="22SD004C","BODEGA",IF(Tabla2[[#This Row],[SERIE ]]="21DS000T","CASA MATRIZ","SUCURSAL"))</f>
        <v>SUCURSAL</v>
      </c>
    </row>
    <row r="2522" spans="1:20" ht="15.75" hidden="1" thickBot="1" x14ac:dyDescent="0.3">
      <c r="A2522" s="33" t="s">
        <v>8267</v>
      </c>
      <c r="B2522" s="38" t="s">
        <v>9924</v>
      </c>
      <c r="C2522" s="2" t="s">
        <v>1</v>
      </c>
      <c r="D2522" s="2" t="s">
        <v>0</v>
      </c>
      <c r="E2522" s="2" t="s">
        <v>9791</v>
      </c>
      <c r="F2522" s="2" t="s">
        <v>9792</v>
      </c>
      <c r="G2522" s="32">
        <v>2184</v>
      </c>
      <c r="H2522" s="36">
        <v>2184</v>
      </c>
      <c r="I2522" s="37" t="s">
        <v>9864</v>
      </c>
      <c r="J2522" s="31" t="s">
        <v>9865</v>
      </c>
      <c r="K2522" s="2">
        <v>0</v>
      </c>
      <c r="L2522" s="2">
        <v>0</v>
      </c>
      <c r="M2522" s="31">
        <v>300</v>
      </c>
      <c r="N2522" s="2">
        <v>39</v>
      </c>
      <c r="O2522" s="2">
        <v>0</v>
      </c>
      <c r="P2522" s="2">
        <v>0</v>
      </c>
      <c r="Q2522" s="31">
        <v>339</v>
      </c>
      <c r="S2522" s="2" t="s">
        <v>1</v>
      </c>
      <c r="T2522" t="str">
        <f>IF(Tabla2[[#This Row],[SERIE ]]="22SD004C","BODEGA",IF(Tabla2[[#This Row],[SERIE ]]="21DS000T","CASA MATRIZ","SUCURSAL"))</f>
        <v>SUCURSAL</v>
      </c>
    </row>
    <row r="2523" spans="1:20" ht="15.75" hidden="1" thickBot="1" x14ac:dyDescent="0.3">
      <c r="A2523" s="33" t="s">
        <v>8267</v>
      </c>
      <c r="B2523" s="38" t="s">
        <v>9924</v>
      </c>
      <c r="C2523" s="2" t="s">
        <v>1</v>
      </c>
      <c r="D2523" s="2" t="s">
        <v>0</v>
      </c>
      <c r="E2523" s="2" t="s">
        <v>9791</v>
      </c>
      <c r="F2523" s="2" t="s">
        <v>9792</v>
      </c>
      <c r="G2523" s="32">
        <v>2183</v>
      </c>
      <c r="H2523" s="36">
        <v>2183</v>
      </c>
      <c r="I2523" s="161" t="s">
        <v>9590</v>
      </c>
      <c r="J2523" s="31" t="s">
        <v>9948</v>
      </c>
      <c r="K2523" s="2">
        <v>0</v>
      </c>
      <c r="L2523" s="2">
        <v>0</v>
      </c>
      <c r="M2523" s="31">
        <v>179.65</v>
      </c>
      <c r="N2523" s="2">
        <v>23.354500000000002</v>
      </c>
      <c r="O2523" s="2">
        <v>0</v>
      </c>
      <c r="P2523" s="2">
        <v>0</v>
      </c>
      <c r="Q2523" s="31">
        <v>203.00450000000001</v>
      </c>
      <c r="S2523" s="2" t="s">
        <v>1</v>
      </c>
      <c r="T2523" t="str">
        <f>IF(Tabla2[[#This Row],[SERIE ]]="22SD004C","BODEGA",IF(Tabla2[[#This Row],[SERIE ]]="21DS000T","CASA MATRIZ","SUCURSAL"))</f>
        <v>SUCURSAL</v>
      </c>
    </row>
    <row r="2524" spans="1:20" ht="15.75" hidden="1" thickBot="1" x14ac:dyDescent="0.3">
      <c r="A2524" s="33" t="s">
        <v>8267</v>
      </c>
      <c r="B2524" s="38" t="s">
        <v>9923</v>
      </c>
      <c r="C2524" s="2" t="s">
        <v>1</v>
      </c>
      <c r="D2524" s="2" t="s">
        <v>0</v>
      </c>
      <c r="E2524" s="2" t="s">
        <v>9791</v>
      </c>
      <c r="F2524" s="2" t="s">
        <v>9792</v>
      </c>
      <c r="G2524" s="32">
        <v>2182</v>
      </c>
      <c r="H2524" s="36">
        <v>2182</v>
      </c>
      <c r="I2524" s="37"/>
      <c r="J2524" s="31" t="s">
        <v>9910</v>
      </c>
      <c r="K2524" s="2">
        <v>0</v>
      </c>
      <c r="L2524" s="2">
        <v>0</v>
      </c>
      <c r="M2524" s="31">
        <v>30</v>
      </c>
      <c r="N2524" s="2">
        <v>3.9000000000000004</v>
      </c>
      <c r="O2524" s="2">
        <v>0</v>
      </c>
      <c r="P2524" s="2">
        <v>0</v>
      </c>
      <c r="Q2524" s="31">
        <v>33.9</v>
      </c>
      <c r="R2524" s="2" t="s">
        <v>9909</v>
      </c>
      <c r="S2524" s="2" t="s">
        <v>1</v>
      </c>
      <c r="T2524" t="str">
        <f>IF(Tabla2[[#This Row],[SERIE ]]="22SD004C","BODEGA",IF(Tabla2[[#This Row],[SERIE ]]="21DS000T","CASA MATRIZ","SUCURSAL"))</f>
        <v>SUCURSAL</v>
      </c>
    </row>
    <row r="2525" spans="1:20" ht="15.75" hidden="1" thickBot="1" x14ac:dyDescent="0.3">
      <c r="A2525" s="33" t="s">
        <v>8267</v>
      </c>
      <c r="B2525" s="38" t="s">
        <v>9923</v>
      </c>
      <c r="C2525" s="2" t="s">
        <v>1</v>
      </c>
      <c r="D2525" s="2" t="s">
        <v>0</v>
      </c>
      <c r="E2525" s="2" t="s">
        <v>9791</v>
      </c>
      <c r="F2525" s="2" t="s">
        <v>9792</v>
      </c>
      <c r="G2525" s="32">
        <v>2181</v>
      </c>
      <c r="H2525" s="36">
        <v>2181</v>
      </c>
      <c r="I2525" s="172" t="s">
        <v>1638</v>
      </c>
      <c r="J2525" s="31" t="s">
        <v>1639</v>
      </c>
      <c r="K2525" s="2">
        <v>0</v>
      </c>
      <c r="L2525" s="2">
        <v>0</v>
      </c>
      <c r="M2525" s="31">
        <v>50</v>
      </c>
      <c r="N2525" s="2">
        <v>6.5</v>
      </c>
      <c r="O2525" s="2">
        <v>0</v>
      </c>
      <c r="P2525" s="2">
        <v>0</v>
      </c>
      <c r="Q2525" s="31">
        <v>56.5</v>
      </c>
      <c r="S2525" s="2" t="s">
        <v>1</v>
      </c>
      <c r="T2525" t="str">
        <f>IF(Tabla2[[#This Row],[SERIE ]]="22SD004C","BODEGA",IF(Tabla2[[#This Row],[SERIE ]]="21DS000T","CASA MATRIZ","SUCURSAL"))</f>
        <v>SUCURSAL</v>
      </c>
    </row>
    <row r="2526" spans="1:20" ht="15.75" hidden="1" thickBot="1" x14ac:dyDescent="0.3">
      <c r="A2526" s="33" t="s">
        <v>8267</v>
      </c>
      <c r="B2526" s="38" t="s">
        <v>9920</v>
      </c>
      <c r="C2526" s="2" t="s">
        <v>1</v>
      </c>
      <c r="D2526" s="2" t="s">
        <v>0</v>
      </c>
      <c r="E2526" s="2" t="s">
        <v>9791</v>
      </c>
      <c r="F2526" s="2" t="s">
        <v>9792</v>
      </c>
      <c r="G2526" s="32">
        <v>2180</v>
      </c>
      <c r="H2526" s="36">
        <v>2180</v>
      </c>
      <c r="I2526" s="37" t="s">
        <v>7473</v>
      </c>
      <c r="J2526" s="31" t="s">
        <v>7472</v>
      </c>
      <c r="K2526" s="2">
        <v>0</v>
      </c>
      <c r="L2526" s="2">
        <v>0</v>
      </c>
      <c r="M2526" s="31">
        <v>0</v>
      </c>
      <c r="N2526" s="2">
        <v>0</v>
      </c>
      <c r="O2526" s="2">
        <v>0</v>
      </c>
      <c r="P2526" s="2">
        <v>0</v>
      </c>
      <c r="Q2526" s="31">
        <v>0</v>
      </c>
      <c r="S2526" s="2" t="s">
        <v>1</v>
      </c>
      <c r="T2526" t="str">
        <f>IF(Tabla2[[#This Row],[SERIE ]]="22SD004C","BODEGA",IF(Tabla2[[#This Row],[SERIE ]]="21DS000T","CASA MATRIZ","SUCURSAL"))</f>
        <v>SUCURSAL</v>
      </c>
    </row>
    <row r="2527" spans="1:20" ht="15.75" hidden="1" thickBot="1" x14ac:dyDescent="0.3">
      <c r="A2527" s="33" t="s">
        <v>8267</v>
      </c>
      <c r="B2527" s="38" t="s">
        <v>9920</v>
      </c>
      <c r="C2527" s="2" t="s">
        <v>1</v>
      </c>
      <c r="D2527" s="2" t="s">
        <v>0</v>
      </c>
      <c r="E2527" s="2" t="s">
        <v>9791</v>
      </c>
      <c r="F2527" s="2" t="s">
        <v>9792</v>
      </c>
      <c r="G2527" s="32">
        <v>2179</v>
      </c>
      <c r="H2527" s="36">
        <v>2179</v>
      </c>
      <c r="I2527" s="37" t="s">
        <v>33</v>
      </c>
      <c r="J2527" s="31" t="s">
        <v>4989</v>
      </c>
      <c r="K2527" s="2">
        <v>0</v>
      </c>
      <c r="L2527" s="2">
        <v>0</v>
      </c>
      <c r="M2527" s="31">
        <v>105</v>
      </c>
      <c r="N2527" s="2">
        <v>13.65</v>
      </c>
      <c r="O2527" s="2">
        <v>0</v>
      </c>
      <c r="P2527" s="2">
        <v>0</v>
      </c>
      <c r="Q2527" s="31">
        <v>118.65</v>
      </c>
      <c r="S2527" s="2" t="s">
        <v>1</v>
      </c>
      <c r="T2527" t="str">
        <f>IF(Tabla2[[#This Row],[SERIE ]]="22SD004C","BODEGA",IF(Tabla2[[#This Row],[SERIE ]]="21DS000T","CASA MATRIZ","SUCURSAL"))</f>
        <v>SUCURSAL</v>
      </c>
    </row>
    <row r="2528" spans="1:20" ht="15.75" hidden="1" thickBot="1" x14ac:dyDescent="0.3">
      <c r="A2528" s="33" t="s">
        <v>8267</v>
      </c>
      <c r="B2528" s="38" t="s">
        <v>9920</v>
      </c>
      <c r="C2528" s="2" t="s">
        <v>1</v>
      </c>
      <c r="D2528" s="2" t="s">
        <v>0</v>
      </c>
      <c r="E2528" s="2" t="s">
        <v>9791</v>
      </c>
      <c r="F2528" s="2" t="s">
        <v>9792</v>
      </c>
      <c r="G2528" s="32">
        <v>2178</v>
      </c>
      <c r="H2528" s="36">
        <v>2178</v>
      </c>
      <c r="I2528" s="37" t="s">
        <v>46</v>
      </c>
      <c r="J2528" s="31" t="s">
        <v>6010</v>
      </c>
      <c r="K2528" s="2">
        <v>0</v>
      </c>
      <c r="L2528" s="2">
        <v>0</v>
      </c>
      <c r="M2528" s="31">
        <v>120</v>
      </c>
      <c r="N2528" s="2">
        <v>15.600000000000001</v>
      </c>
      <c r="O2528" s="2">
        <v>0</v>
      </c>
      <c r="P2528" s="2">
        <v>0</v>
      </c>
      <c r="Q2528" s="31">
        <v>135.6</v>
      </c>
      <c r="S2528" s="2" t="s">
        <v>1</v>
      </c>
      <c r="T2528" t="str">
        <f>IF(Tabla2[[#This Row],[SERIE ]]="22SD004C","BODEGA",IF(Tabla2[[#This Row],[SERIE ]]="21DS000T","CASA MATRIZ","SUCURSAL"))</f>
        <v>SUCURSAL</v>
      </c>
    </row>
    <row r="2529" spans="1:20" ht="15.75" hidden="1" thickBot="1" x14ac:dyDescent="0.3">
      <c r="A2529" s="33" t="s">
        <v>8267</v>
      </c>
      <c r="B2529" s="38" t="s">
        <v>9920</v>
      </c>
      <c r="C2529" s="2" t="s">
        <v>1</v>
      </c>
      <c r="D2529" s="2" t="s">
        <v>0</v>
      </c>
      <c r="E2529" s="2" t="s">
        <v>9791</v>
      </c>
      <c r="F2529" s="2" t="s">
        <v>9792</v>
      </c>
      <c r="G2529" s="32">
        <v>2177</v>
      </c>
      <c r="H2529" s="36">
        <v>2177</v>
      </c>
      <c r="I2529" s="37" t="s">
        <v>9818</v>
      </c>
      <c r="J2529" s="31" t="s">
        <v>9819</v>
      </c>
      <c r="K2529" s="2">
        <v>0</v>
      </c>
      <c r="L2529" s="2">
        <v>0</v>
      </c>
      <c r="M2529" s="31">
        <v>127.5</v>
      </c>
      <c r="N2529" s="2">
        <v>16.574999999999999</v>
      </c>
      <c r="O2529" s="2">
        <v>0</v>
      </c>
      <c r="P2529" s="2">
        <v>0</v>
      </c>
      <c r="Q2529" s="31">
        <v>144.07499999999999</v>
      </c>
      <c r="S2529" s="2" t="s">
        <v>1</v>
      </c>
      <c r="T2529" t="str">
        <f>IF(Tabla2[[#This Row],[SERIE ]]="22SD004C","BODEGA",IF(Tabla2[[#This Row],[SERIE ]]="21DS000T","CASA MATRIZ","SUCURSAL"))</f>
        <v>SUCURSAL</v>
      </c>
    </row>
    <row r="2530" spans="1:20" ht="15.75" hidden="1" thickBot="1" x14ac:dyDescent="0.3">
      <c r="A2530" s="33" t="s">
        <v>8267</v>
      </c>
      <c r="B2530" s="38" t="s">
        <v>9920</v>
      </c>
      <c r="C2530" s="2" t="s">
        <v>1</v>
      </c>
      <c r="D2530" s="2" t="s">
        <v>0</v>
      </c>
      <c r="E2530" s="2" t="s">
        <v>9791</v>
      </c>
      <c r="F2530" s="2" t="s">
        <v>9792</v>
      </c>
      <c r="G2530" s="32">
        <v>2176</v>
      </c>
      <c r="H2530" s="36">
        <v>2176</v>
      </c>
      <c r="I2530" s="37"/>
      <c r="J2530" s="31" t="s">
        <v>9886</v>
      </c>
      <c r="K2530" s="2">
        <v>0</v>
      </c>
      <c r="L2530" s="2">
        <v>0</v>
      </c>
      <c r="M2530" s="31">
        <v>107.36</v>
      </c>
      <c r="N2530" s="2">
        <v>13.956800000000001</v>
      </c>
      <c r="O2530" s="2">
        <v>0</v>
      </c>
      <c r="P2530" s="2">
        <v>0</v>
      </c>
      <c r="Q2530" s="31">
        <v>121.3168</v>
      </c>
      <c r="R2530" s="2" t="s">
        <v>9885</v>
      </c>
      <c r="S2530" s="2" t="s">
        <v>1</v>
      </c>
      <c r="T2530" t="str">
        <f>IF(Tabla2[[#This Row],[SERIE ]]="22SD004C","BODEGA",IF(Tabla2[[#This Row],[SERIE ]]="21DS000T","CASA MATRIZ","SUCURSAL"))</f>
        <v>SUCURSAL</v>
      </c>
    </row>
    <row r="2531" spans="1:20" ht="15.75" hidden="1" thickBot="1" x14ac:dyDescent="0.3">
      <c r="A2531" s="33" t="s">
        <v>8267</v>
      </c>
      <c r="B2531" s="38" t="s">
        <v>9920</v>
      </c>
      <c r="C2531" s="2" t="s">
        <v>1</v>
      </c>
      <c r="D2531" s="2" t="s">
        <v>0</v>
      </c>
      <c r="E2531" s="2" t="s">
        <v>9791</v>
      </c>
      <c r="F2531" s="2" t="s">
        <v>9792</v>
      </c>
      <c r="G2531" s="32">
        <v>2175</v>
      </c>
      <c r="H2531" s="36">
        <v>2175</v>
      </c>
      <c r="I2531" s="37" t="s">
        <v>6281</v>
      </c>
      <c r="J2531" s="31" t="s">
        <v>6282</v>
      </c>
      <c r="K2531" s="2">
        <v>0</v>
      </c>
      <c r="L2531" s="2">
        <v>0</v>
      </c>
      <c r="M2531" s="31">
        <v>3.54</v>
      </c>
      <c r="N2531" s="2">
        <v>0.4602</v>
      </c>
      <c r="O2531" s="2">
        <v>0</v>
      </c>
      <c r="P2531" s="2">
        <v>0</v>
      </c>
      <c r="Q2531" s="31">
        <v>4.0002000000000004</v>
      </c>
      <c r="S2531" s="2" t="s">
        <v>1</v>
      </c>
      <c r="T2531" t="str">
        <f>IF(Tabla2[[#This Row],[SERIE ]]="22SD004C","BODEGA",IF(Tabla2[[#This Row],[SERIE ]]="21DS000T","CASA MATRIZ","SUCURSAL"))</f>
        <v>SUCURSAL</v>
      </c>
    </row>
    <row r="2532" spans="1:20" ht="15.75" hidden="1" thickBot="1" x14ac:dyDescent="0.3">
      <c r="A2532" s="33" t="s">
        <v>8267</v>
      </c>
      <c r="B2532" s="38" t="s">
        <v>9920</v>
      </c>
      <c r="C2532" s="2" t="s">
        <v>1</v>
      </c>
      <c r="D2532" s="2" t="s">
        <v>0</v>
      </c>
      <c r="E2532" s="2" t="s">
        <v>9791</v>
      </c>
      <c r="F2532" s="2" t="s">
        <v>9792</v>
      </c>
      <c r="G2532" s="32">
        <v>2174</v>
      </c>
      <c r="H2532" s="36">
        <v>2174</v>
      </c>
      <c r="I2532" s="37" t="s">
        <v>47</v>
      </c>
      <c r="J2532" s="31" t="s">
        <v>2808</v>
      </c>
      <c r="K2532" s="2">
        <v>0</v>
      </c>
      <c r="L2532" s="2">
        <v>0</v>
      </c>
      <c r="M2532" s="31">
        <v>700</v>
      </c>
      <c r="N2532" s="2">
        <v>91</v>
      </c>
      <c r="O2532" s="2">
        <v>0</v>
      </c>
      <c r="P2532" s="2">
        <v>0</v>
      </c>
      <c r="Q2532" s="31">
        <v>791</v>
      </c>
      <c r="S2532" s="2" t="s">
        <v>1</v>
      </c>
      <c r="T2532" t="str">
        <f>IF(Tabla2[[#This Row],[SERIE ]]="22SD004C","BODEGA",IF(Tabla2[[#This Row],[SERIE ]]="21DS000T","CASA MATRIZ","SUCURSAL"))</f>
        <v>SUCURSAL</v>
      </c>
    </row>
    <row r="2533" spans="1:20" ht="15.75" hidden="1" thickBot="1" x14ac:dyDescent="0.3">
      <c r="A2533" s="33" t="s">
        <v>8267</v>
      </c>
      <c r="B2533" s="38" t="s">
        <v>9920</v>
      </c>
      <c r="C2533" s="2" t="s">
        <v>1</v>
      </c>
      <c r="D2533" s="2" t="s">
        <v>0</v>
      </c>
      <c r="E2533" s="2" t="s">
        <v>9791</v>
      </c>
      <c r="F2533" s="2" t="s">
        <v>9792</v>
      </c>
      <c r="G2533" s="32">
        <v>2173</v>
      </c>
      <c r="H2533" s="36">
        <v>2173</v>
      </c>
      <c r="I2533" s="37" t="s">
        <v>47</v>
      </c>
      <c r="J2533" s="31" t="s">
        <v>2808</v>
      </c>
      <c r="K2533" s="2">
        <v>0</v>
      </c>
      <c r="L2533" s="2">
        <v>0</v>
      </c>
      <c r="M2533" s="31">
        <v>228</v>
      </c>
      <c r="N2533" s="2">
        <v>29.64</v>
      </c>
      <c r="O2533" s="2">
        <v>0</v>
      </c>
      <c r="P2533" s="2">
        <v>0</v>
      </c>
      <c r="Q2533" s="31">
        <v>257.64</v>
      </c>
      <c r="S2533" s="2" t="s">
        <v>1</v>
      </c>
      <c r="T2533" t="str">
        <f>IF(Tabla2[[#This Row],[SERIE ]]="22SD004C","BODEGA",IF(Tabla2[[#This Row],[SERIE ]]="21DS000T","CASA MATRIZ","SUCURSAL"))</f>
        <v>SUCURSAL</v>
      </c>
    </row>
    <row r="2534" spans="1:20" ht="15.75" hidden="1" thickBot="1" x14ac:dyDescent="0.3">
      <c r="A2534" s="33" t="s">
        <v>8267</v>
      </c>
      <c r="B2534" s="38" t="s">
        <v>9920</v>
      </c>
      <c r="C2534" s="2" t="s">
        <v>1</v>
      </c>
      <c r="D2534" s="2" t="s">
        <v>0</v>
      </c>
      <c r="E2534" s="2" t="s">
        <v>9791</v>
      </c>
      <c r="F2534" s="2" t="s">
        <v>9792</v>
      </c>
      <c r="G2534" s="32">
        <v>2172</v>
      </c>
      <c r="H2534" s="36">
        <v>2172</v>
      </c>
      <c r="I2534" s="37" t="s">
        <v>9921</v>
      </c>
      <c r="J2534" s="31" t="s">
        <v>9922</v>
      </c>
      <c r="K2534" s="2">
        <v>0</v>
      </c>
      <c r="L2534" s="2">
        <v>0</v>
      </c>
      <c r="M2534" s="31">
        <v>20</v>
      </c>
      <c r="N2534" s="2">
        <v>2.6</v>
      </c>
      <c r="O2534" s="2">
        <v>0</v>
      </c>
      <c r="P2534" s="2">
        <v>0</v>
      </c>
      <c r="Q2534" s="31">
        <v>22.6</v>
      </c>
      <c r="S2534" s="2" t="s">
        <v>1</v>
      </c>
      <c r="T2534" t="str">
        <f>IF(Tabla2[[#This Row],[SERIE ]]="22SD004C","BODEGA",IF(Tabla2[[#This Row],[SERIE ]]="21DS000T","CASA MATRIZ","SUCURSAL"))</f>
        <v>SUCURSAL</v>
      </c>
    </row>
    <row r="2535" spans="1:20" ht="15.75" hidden="1" thickBot="1" x14ac:dyDescent="0.3">
      <c r="A2535" s="33" t="s">
        <v>8267</v>
      </c>
      <c r="B2535" s="38" t="s">
        <v>9913</v>
      </c>
      <c r="C2535" s="2" t="s">
        <v>1</v>
      </c>
      <c r="D2535" s="2" t="s">
        <v>0</v>
      </c>
      <c r="E2535" s="2" t="s">
        <v>9791</v>
      </c>
      <c r="F2535" s="2" t="s">
        <v>9792</v>
      </c>
      <c r="G2535" s="32">
        <v>2171</v>
      </c>
      <c r="H2535" s="36">
        <v>2171</v>
      </c>
      <c r="I2535" s="37" t="s">
        <v>9918</v>
      </c>
      <c r="J2535" s="31" t="s">
        <v>9919</v>
      </c>
      <c r="K2535" s="2">
        <v>0</v>
      </c>
      <c r="L2535" s="2">
        <v>0</v>
      </c>
      <c r="M2535" s="31">
        <v>16</v>
      </c>
      <c r="N2535" s="2">
        <v>2.08</v>
      </c>
      <c r="O2535" s="2">
        <v>0</v>
      </c>
      <c r="P2535" s="2">
        <v>0</v>
      </c>
      <c r="Q2535" s="31">
        <v>18.079999999999998</v>
      </c>
      <c r="S2535" s="2" t="s">
        <v>1</v>
      </c>
      <c r="T2535" t="str">
        <f>IF(Tabla2[[#This Row],[SERIE ]]="22SD004C","BODEGA",IF(Tabla2[[#This Row],[SERIE ]]="21DS000T","CASA MATRIZ","SUCURSAL"))</f>
        <v>SUCURSAL</v>
      </c>
    </row>
    <row r="2536" spans="1:20" ht="15.75" hidden="1" thickBot="1" x14ac:dyDescent="0.3">
      <c r="A2536" s="33" t="s">
        <v>8267</v>
      </c>
      <c r="B2536" s="38" t="s">
        <v>9913</v>
      </c>
      <c r="C2536" s="2" t="s">
        <v>1</v>
      </c>
      <c r="D2536" s="2" t="s">
        <v>0</v>
      </c>
      <c r="E2536" s="2" t="s">
        <v>9791</v>
      </c>
      <c r="F2536" s="2" t="s">
        <v>9792</v>
      </c>
      <c r="G2536" s="32">
        <v>2170</v>
      </c>
      <c r="H2536" s="36">
        <v>2170</v>
      </c>
      <c r="I2536" s="37" t="s">
        <v>9818</v>
      </c>
      <c r="J2536" s="31" t="s">
        <v>9819</v>
      </c>
      <c r="K2536" s="2">
        <v>0</v>
      </c>
      <c r="L2536" s="2">
        <v>0</v>
      </c>
      <c r="M2536" s="31">
        <v>50</v>
      </c>
      <c r="N2536" s="2">
        <v>6.5</v>
      </c>
      <c r="O2536" s="2">
        <v>0</v>
      </c>
      <c r="P2536" s="2">
        <v>0</v>
      </c>
      <c r="Q2536" s="31">
        <v>56.5</v>
      </c>
      <c r="S2536" s="2" t="s">
        <v>1</v>
      </c>
      <c r="T2536" t="str">
        <f>IF(Tabla2[[#This Row],[SERIE ]]="22SD004C","BODEGA",IF(Tabla2[[#This Row],[SERIE ]]="21DS000T","CASA MATRIZ","SUCURSAL"))</f>
        <v>SUCURSAL</v>
      </c>
    </row>
    <row r="2537" spans="1:20" ht="15.75" hidden="1" thickBot="1" x14ac:dyDescent="0.3">
      <c r="A2537" s="33" t="s">
        <v>8267</v>
      </c>
      <c r="B2537" s="38" t="s">
        <v>9913</v>
      </c>
      <c r="C2537" s="2" t="s">
        <v>1</v>
      </c>
      <c r="D2537" s="2" t="s">
        <v>0</v>
      </c>
      <c r="E2537" s="2" t="s">
        <v>9791</v>
      </c>
      <c r="F2537" s="2" t="s">
        <v>9792</v>
      </c>
      <c r="G2537" s="32">
        <v>2169</v>
      </c>
      <c r="H2537" s="36">
        <v>2169</v>
      </c>
      <c r="I2537" s="37" t="s">
        <v>9818</v>
      </c>
      <c r="J2537" s="31" t="s">
        <v>9819</v>
      </c>
      <c r="K2537" s="2">
        <v>0</v>
      </c>
      <c r="L2537" s="2">
        <v>0</v>
      </c>
      <c r="M2537" s="31">
        <v>85</v>
      </c>
      <c r="N2537" s="2">
        <v>11.05</v>
      </c>
      <c r="O2537" s="2">
        <v>0</v>
      </c>
      <c r="P2537" s="2">
        <v>0</v>
      </c>
      <c r="Q2537" s="31">
        <v>96.05</v>
      </c>
      <c r="S2537" s="2" t="s">
        <v>1</v>
      </c>
      <c r="T2537" t="str">
        <f>IF(Tabla2[[#This Row],[SERIE ]]="22SD004C","BODEGA",IF(Tabla2[[#This Row],[SERIE ]]="21DS000T","CASA MATRIZ","SUCURSAL"))</f>
        <v>SUCURSAL</v>
      </c>
    </row>
    <row r="2538" spans="1:20" ht="15.75" hidden="1" thickBot="1" x14ac:dyDescent="0.3">
      <c r="A2538" s="33" t="s">
        <v>8267</v>
      </c>
      <c r="B2538" s="38" t="s">
        <v>9913</v>
      </c>
      <c r="C2538" s="2" t="s">
        <v>1</v>
      </c>
      <c r="D2538" s="2" t="s">
        <v>0</v>
      </c>
      <c r="E2538" s="2" t="s">
        <v>9791</v>
      </c>
      <c r="F2538" s="2" t="s">
        <v>9792</v>
      </c>
      <c r="G2538" s="32">
        <v>2168</v>
      </c>
      <c r="H2538" s="36">
        <v>2168</v>
      </c>
      <c r="I2538" s="37" t="s">
        <v>2120</v>
      </c>
      <c r="J2538" s="31" t="s">
        <v>2121</v>
      </c>
      <c r="K2538" s="2">
        <v>0</v>
      </c>
      <c r="L2538" s="2">
        <v>0</v>
      </c>
      <c r="M2538" s="31">
        <v>25</v>
      </c>
      <c r="N2538" s="2">
        <v>3.25</v>
      </c>
      <c r="O2538" s="2">
        <v>0</v>
      </c>
      <c r="P2538" s="2">
        <v>0</v>
      </c>
      <c r="Q2538" s="31">
        <v>28.25</v>
      </c>
      <c r="S2538" s="2" t="s">
        <v>1</v>
      </c>
      <c r="T2538" t="str">
        <f>IF(Tabla2[[#This Row],[SERIE ]]="22SD004C","BODEGA",IF(Tabla2[[#This Row],[SERIE ]]="21DS000T","CASA MATRIZ","SUCURSAL"))</f>
        <v>SUCURSAL</v>
      </c>
    </row>
    <row r="2539" spans="1:20" ht="15.75" hidden="1" thickBot="1" x14ac:dyDescent="0.3">
      <c r="A2539" s="33" t="s">
        <v>8267</v>
      </c>
      <c r="B2539" s="38" t="s">
        <v>9913</v>
      </c>
      <c r="C2539" s="2" t="s">
        <v>1</v>
      </c>
      <c r="D2539" s="2" t="s">
        <v>0</v>
      </c>
      <c r="E2539" s="2" t="s">
        <v>9791</v>
      </c>
      <c r="F2539" s="2" t="s">
        <v>9792</v>
      </c>
      <c r="G2539" s="32">
        <v>2167</v>
      </c>
      <c r="H2539" s="36">
        <v>2167</v>
      </c>
      <c r="I2539" s="37"/>
      <c r="J2539" s="31" t="s">
        <v>9917</v>
      </c>
      <c r="K2539" s="2">
        <v>0</v>
      </c>
      <c r="L2539" s="2">
        <v>0</v>
      </c>
      <c r="M2539" s="31">
        <v>49.41</v>
      </c>
      <c r="N2539" s="2">
        <v>6.4232999999999993</v>
      </c>
      <c r="O2539" s="2">
        <v>0</v>
      </c>
      <c r="P2539" s="2">
        <v>0</v>
      </c>
      <c r="Q2539" s="31">
        <v>55.833299999999994</v>
      </c>
      <c r="R2539" s="2" t="s">
        <v>9916</v>
      </c>
      <c r="S2539" s="2" t="s">
        <v>1</v>
      </c>
      <c r="T2539" t="str">
        <f>IF(Tabla2[[#This Row],[SERIE ]]="22SD004C","BODEGA",IF(Tabla2[[#This Row],[SERIE ]]="21DS000T","CASA MATRIZ","SUCURSAL"))</f>
        <v>SUCURSAL</v>
      </c>
    </row>
    <row r="2540" spans="1:20" ht="15.75" hidden="1" thickBot="1" x14ac:dyDescent="0.3">
      <c r="A2540" s="33" t="s">
        <v>8267</v>
      </c>
      <c r="B2540" s="38" t="s">
        <v>9913</v>
      </c>
      <c r="C2540" s="2" t="s">
        <v>1</v>
      </c>
      <c r="D2540" s="2" t="s">
        <v>0</v>
      </c>
      <c r="E2540" s="2" t="s">
        <v>9791</v>
      </c>
      <c r="F2540" s="2" t="s">
        <v>9792</v>
      </c>
      <c r="G2540" s="32">
        <v>2166</v>
      </c>
      <c r="H2540" s="36">
        <v>2166</v>
      </c>
      <c r="I2540" s="37" t="s">
        <v>9818</v>
      </c>
      <c r="J2540" s="31" t="s">
        <v>9819</v>
      </c>
      <c r="K2540" s="2">
        <v>0</v>
      </c>
      <c r="L2540" s="2">
        <v>0</v>
      </c>
      <c r="M2540" s="31">
        <v>218.81</v>
      </c>
      <c r="N2540" s="2">
        <v>28.4453</v>
      </c>
      <c r="O2540" s="2">
        <v>0</v>
      </c>
      <c r="P2540" s="2">
        <v>0</v>
      </c>
      <c r="Q2540" s="31">
        <v>247.25530000000001</v>
      </c>
      <c r="S2540" s="2" t="s">
        <v>1</v>
      </c>
      <c r="T2540" t="str">
        <f>IF(Tabla2[[#This Row],[SERIE ]]="22SD004C","BODEGA",IF(Tabla2[[#This Row],[SERIE ]]="21DS000T","CASA MATRIZ","SUCURSAL"))</f>
        <v>SUCURSAL</v>
      </c>
    </row>
    <row r="2541" spans="1:20" ht="15.75" hidden="1" thickBot="1" x14ac:dyDescent="0.3">
      <c r="A2541" s="33" t="s">
        <v>8267</v>
      </c>
      <c r="B2541" s="38" t="s">
        <v>9913</v>
      </c>
      <c r="C2541" s="2" t="s">
        <v>1</v>
      </c>
      <c r="D2541" s="2" t="s">
        <v>0</v>
      </c>
      <c r="E2541" s="2" t="s">
        <v>9791</v>
      </c>
      <c r="F2541" s="2" t="s">
        <v>9792</v>
      </c>
      <c r="G2541" s="32">
        <v>2165</v>
      </c>
      <c r="H2541" s="36">
        <v>2165</v>
      </c>
      <c r="I2541" s="37" t="s">
        <v>9868</v>
      </c>
      <c r="J2541" s="31" t="s">
        <v>9826</v>
      </c>
      <c r="K2541" s="2">
        <v>0</v>
      </c>
      <c r="L2541" s="2">
        <v>0</v>
      </c>
      <c r="M2541" s="31">
        <v>8</v>
      </c>
      <c r="N2541" s="2">
        <v>1.04</v>
      </c>
      <c r="O2541" s="2">
        <v>0</v>
      </c>
      <c r="P2541" s="2">
        <v>0</v>
      </c>
      <c r="Q2541" s="31">
        <v>9.0399999999999991</v>
      </c>
      <c r="S2541" s="2" t="s">
        <v>1</v>
      </c>
      <c r="T2541" t="str">
        <f>IF(Tabla2[[#This Row],[SERIE ]]="22SD004C","BODEGA",IF(Tabla2[[#This Row],[SERIE ]]="21DS000T","CASA MATRIZ","SUCURSAL"))</f>
        <v>SUCURSAL</v>
      </c>
    </row>
    <row r="2542" spans="1:20" ht="15.75" hidden="1" thickBot="1" x14ac:dyDescent="0.3">
      <c r="A2542" s="33" t="s">
        <v>8267</v>
      </c>
      <c r="B2542" s="38" t="s">
        <v>9913</v>
      </c>
      <c r="C2542" s="2" t="s">
        <v>1</v>
      </c>
      <c r="D2542" s="2" t="s">
        <v>0</v>
      </c>
      <c r="E2542" s="2" t="s">
        <v>9791</v>
      </c>
      <c r="F2542" s="2" t="s">
        <v>9792</v>
      </c>
      <c r="G2542" s="32">
        <v>2164</v>
      </c>
      <c r="H2542" s="36">
        <v>2164</v>
      </c>
      <c r="I2542" s="37" t="s">
        <v>9914</v>
      </c>
      <c r="J2542" s="31" t="s">
        <v>9915</v>
      </c>
      <c r="K2542" s="2">
        <v>0</v>
      </c>
      <c r="L2542" s="2">
        <v>0</v>
      </c>
      <c r="M2542" s="31">
        <v>141.25</v>
      </c>
      <c r="N2542" s="2">
        <v>18.362500000000001</v>
      </c>
      <c r="O2542" s="2">
        <v>0</v>
      </c>
      <c r="P2542" s="2">
        <v>0</v>
      </c>
      <c r="Q2542" s="31">
        <v>159.61250000000001</v>
      </c>
      <c r="S2542" s="2" t="s">
        <v>1</v>
      </c>
      <c r="T2542" t="str">
        <f>IF(Tabla2[[#This Row],[SERIE ]]="22SD004C","BODEGA",IF(Tabla2[[#This Row],[SERIE ]]="21DS000T","CASA MATRIZ","SUCURSAL"))</f>
        <v>SUCURSAL</v>
      </c>
    </row>
    <row r="2543" spans="1:20" ht="15.75" hidden="1" thickBot="1" x14ac:dyDescent="0.3">
      <c r="A2543" s="33" t="s">
        <v>8267</v>
      </c>
      <c r="B2543" s="38" t="s">
        <v>9913</v>
      </c>
      <c r="C2543" s="2" t="s">
        <v>1</v>
      </c>
      <c r="D2543" s="2" t="s">
        <v>0</v>
      </c>
      <c r="E2543" s="2" t="s">
        <v>9791</v>
      </c>
      <c r="F2543" s="2" t="s">
        <v>9792</v>
      </c>
      <c r="G2543" s="32">
        <v>2163</v>
      </c>
      <c r="H2543" s="36">
        <v>2163</v>
      </c>
      <c r="I2543" s="37" t="s">
        <v>9911</v>
      </c>
      <c r="J2543" s="31" t="s">
        <v>9912</v>
      </c>
      <c r="K2543" s="2">
        <v>0</v>
      </c>
      <c r="L2543" s="2">
        <v>0</v>
      </c>
      <c r="M2543" s="31">
        <v>8.85</v>
      </c>
      <c r="N2543" s="2">
        <v>1.1505000000000001</v>
      </c>
      <c r="O2543" s="2">
        <v>0</v>
      </c>
      <c r="P2543" s="2">
        <v>0</v>
      </c>
      <c r="Q2543" s="31">
        <v>10.000499999999999</v>
      </c>
      <c r="S2543" s="2" t="s">
        <v>1</v>
      </c>
      <c r="T2543" t="str">
        <f>IF(Tabla2[[#This Row],[SERIE ]]="22SD004C","BODEGA",IF(Tabla2[[#This Row],[SERIE ]]="21DS000T","CASA MATRIZ","SUCURSAL"))</f>
        <v>SUCURSAL</v>
      </c>
    </row>
    <row r="2544" spans="1:20" ht="15.75" hidden="1" thickBot="1" x14ac:dyDescent="0.3">
      <c r="A2544" s="33" t="s">
        <v>8267</v>
      </c>
      <c r="B2544" s="38" t="s">
        <v>9906</v>
      </c>
      <c r="C2544" s="2" t="s">
        <v>1</v>
      </c>
      <c r="D2544" s="2" t="s">
        <v>0</v>
      </c>
      <c r="E2544" s="2" t="s">
        <v>9791</v>
      </c>
      <c r="F2544" s="2" t="s">
        <v>9792</v>
      </c>
      <c r="G2544" s="32">
        <v>2162</v>
      </c>
      <c r="H2544" s="36">
        <v>2162</v>
      </c>
      <c r="I2544" s="37"/>
      <c r="J2544" s="31" t="s">
        <v>9910</v>
      </c>
      <c r="K2544" s="2">
        <v>0</v>
      </c>
      <c r="L2544" s="2">
        <v>0</v>
      </c>
      <c r="M2544" s="31">
        <v>35.4</v>
      </c>
      <c r="N2544" s="2">
        <v>4.6020000000000003</v>
      </c>
      <c r="O2544" s="2">
        <v>0</v>
      </c>
      <c r="P2544" s="2">
        <v>0</v>
      </c>
      <c r="Q2544" s="31">
        <v>40.001999999999995</v>
      </c>
      <c r="R2544" s="2" t="s">
        <v>9909</v>
      </c>
      <c r="S2544" s="2" t="s">
        <v>1</v>
      </c>
      <c r="T2544" t="str">
        <f>IF(Tabla2[[#This Row],[SERIE ]]="22SD004C","BODEGA",IF(Tabla2[[#This Row],[SERIE ]]="21DS000T","CASA MATRIZ","SUCURSAL"))</f>
        <v>SUCURSAL</v>
      </c>
    </row>
    <row r="2545" spans="1:20" ht="15.75" hidden="1" thickBot="1" x14ac:dyDescent="0.3">
      <c r="A2545" s="33" t="s">
        <v>8267</v>
      </c>
      <c r="B2545" s="38" t="s">
        <v>9906</v>
      </c>
      <c r="C2545" s="2" t="s">
        <v>1</v>
      </c>
      <c r="D2545" s="2" t="s">
        <v>0</v>
      </c>
      <c r="E2545" s="2" t="s">
        <v>9791</v>
      </c>
      <c r="F2545" s="2" t="s">
        <v>9792</v>
      </c>
      <c r="G2545" s="32">
        <v>2161</v>
      </c>
      <c r="H2545" s="36">
        <v>2161</v>
      </c>
      <c r="I2545" s="37" t="s">
        <v>1614</v>
      </c>
      <c r="J2545" s="31" t="s">
        <v>1615</v>
      </c>
      <c r="K2545" s="2">
        <v>0</v>
      </c>
      <c r="L2545" s="2">
        <v>0</v>
      </c>
      <c r="M2545" s="31">
        <v>45</v>
      </c>
      <c r="N2545" s="2">
        <v>5.8500000000000005</v>
      </c>
      <c r="O2545" s="2">
        <v>0</v>
      </c>
      <c r="P2545" s="2">
        <v>0</v>
      </c>
      <c r="Q2545" s="31">
        <v>50.85</v>
      </c>
      <c r="S2545" s="2" t="s">
        <v>1</v>
      </c>
      <c r="T2545" t="str">
        <f>IF(Tabla2[[#This Row],[SERIE ]]="22SD004C","BODEGA",IF(Tabla2[[#This Row],[SERIE ]]="21DS000T","CASA MATRIZ","SUCURSAL"))</f>
        <v>SUCURSAL</v>
      </c>
    </row>
    <row r="2546" spans="1:20" ht="15.75" hidden="1" thickBot="1" x14ac:dyDescent="0.3">
      <c r="A2546" s="33" t="s">
        <v>8267</v>
      </c>
      <c r="B2546" s="38" t="s">
        <v>9906</v>
      </c>
      <c r="C2546" s="2" t="s">
        <v>1</v>
      </c>
      <c r="D2546" s="2" t="s">
        <v>0</v>
      </c>
      <c r="E2546" s="2" t="s">
        <v>9791</v>
      </c>
      <c r="F2546" s="2" t="s">
        <v>9792</v>
      </c>
      <c r="G2546" s="32">
        <v>2160</v>
      </c>
      <c r="H2546" s="36">
        <v>2160</v>
      </c>
      <c r="I2546" s="37" t="s">
        <v>9907</v>
      </c>
      <c r="J2546" s="31" t="s">
        <v>9908</v>
      </c>
      <c r="K2546" s="2">
        <v>0</v>
      </c>
      <c r="L2546" s="2">
        <v>0</v>
      </c>
      <c r="M2546" s="31">
        <v>3.94</v>
      </c>
      <c r="N2546" s="2">
        <v>0.51219999999999999</v>
      </c>
      <c r="O2546" s="2">
        <v>0</v>
      </c>
      <c r="P2546" s="2">
        <v>0</v>
      </c>
      <c r="Q2546" s="31">
        <v>4.4521999999999995</v>
      </c>
      <c r="S2546" s="2" t="s">
        <v>1</v>
      </c>
      <c r="T2546" t="str">
        <f>IF(Tabla2[[#This Row],[SERIE ]]="22SD004C","BODEGA",IF(Tabla2[[#This Row],[SERIE ]]="21DS000T","CASA MATRIZ","SUCURSAL"))</f>
        <v>SUCURSAL</v>
      </c>
    </row>
    <row r="2547" spans="1:20" ht="15.75" hidden="1" thickBot="1" x14ac:dyDescent="0.3">
      <c r="A2547" s="33" t="s">
        <v>8267</v>
      </c>
      <c r="B2547" s="38" t="s">
        <v>9906</v>
      </c>
      <c r="C2547" s="2" t="s">
        <v>1</v>
      </c>
      <c r="D2547" s="2" t="s">
        <v>0</v>
      </c>
      <c r="E2547" s="2" t="s">
        <v>9791</v>
      </c>
      <c r="F2547" s="2" t="s">
        <v>9792</v>
      </c>
      <c r="G2547" s="32">
        <v>2159</v>
      </c>
      <c r="H2547" s="36">
        <v>2159</v>
      </c>
      <c r="I2547" s="37" t="s">
        <v>9888</v>
      </c>
      <c r="J2547" s="31" t="s">
        <v>9889</v>
      </c>
      <c r="K2547" s="2">
        <v>0</v>
      </c>
      <c r="L2547" s="2">
        <v>0</v>
      </c>
      <c r="M2547" s="31">
        <v>59.49</v>
      </c>
      <c r="N2547" s="2">
        <v>7.7337000000000007</v>
      </c>
      <c r="O2547" s="2">
        <v>0</v>
      </c>
      <c r="P2547" s="2">
        <v>0</v>
      </c>
      <c r="Q2547" s="31">
        <v>67.223700000000008</v>
      </c>
      <c r="S2547" s="2" t="s">
        <v>1</v>
      </c>
      <c r="T2547" t="str">
        <f>IF(Tabla2[[#This Row],[SERIE ]]="22SD004C","BODEGA",IF(Tabla2[[#This Row],[SERIE ]]="21DS000T","CASA MATRIZ","SUCURSAL"))</f>
        <v>SUCURSAL</v>
      </c>
    </row>
    <row r="2548" spans="1:20" ht="15.75" hidden="1" thickBot="1" x14ac:dyDescent="0.3">
      <c r="A2548" s="33" t="s">
        <v>8267</v>
      </c>
      <c r="B2548" s="38" t="s">
        <v>9906</v>
      </c>
      <c r="C2548" s="2" t="s">
        <v>1</v>
      </c>
      <c r="D2548" s="2" t="s">
        <v>0</v>
      </c>
      <c r="E2548" s="2" t="s">
        <v>9791</v>
      </c>
      <c r="F2548" s="2" t="s">
        <v>9792</v>
      </c>
      <c r="G2548" s="32">
        <v>2158</v>
      </c>
      <c r="H2548" s="36">
        <v>2158</v>
      </c>
      <c r="I2548" s="37" t="s">
        <v>9822</v>
      </c>
      <c r="J2548" s="31" t="s">
        <v>9823</v>
      </c>
      <c r="K2548" s="2">
        <v>0</v>
      </c>
      <c r="L2548" s="2">
        <v>0</v>
      </c>
      <c r="M2548" s="31">
        <v>38.049999999999997</v>
      </c>
      <c r="N2548" s="2">
        <v>4.9464999999999995</v>
      </c>
      <c r="O2548" s="2">
        <v>0</v>
      </c>
      <c r="P2548" s="2">
        <v>0</v>
      </c>
      <c r="Q2548" s="31">
        <v>42.996499999999997</v>
      </c>
      <c r="S2548" s="2" t="s">
        <v>1</v>
      </c>
      <c r="T2548" t="str">
        <f>IF(Tabla2[[#This Row],[SERIE ]]="22SD004C","BODEGA",IF(Tabla2[[#This Row],[SERIE ]]="21DS000T","CASA MATRIZ","SUCURSAL"))</f>
        <v>SUCURSAL</v>
      </c>
    </row>
    <row r="2549" spans="1:20" ht="15.75" hidden="1" thickBot="1" x14ac:dyDescent="0.3">
      <c r="A2549" s="33" t="s">
        <v>8267</v>
      </c>
      <c r="B2549" s="38" t="s">
        <v>9906</v>
      </c>
      <c r="C2549" s="2" t="s">
        <v>1</v>
      </c>
      <c r="D2549" s="2" t="s">
        <v>0</v>
      </c>
      <c r="E2549" s="2" t="s">
        <v>9791</v>
      </c>
      <c r="F2549" s="2" t="s">
        <v>9792</v>
      </c>
      <c r="G2549" s="32">
        <v>2157</v>
      </c>
      <c r="H2549" s="36">
        <v>2157</v>
      </c>
      <c r="I2549" s="37" t="s">
        <v>5586</v>
      </c>
      <c r="J2549" s="31" t="s">
        <v>5587</v>
      </c>
      <c r="K2549" s="2">
        <v>0</v>
      </c>
      <c r="L2549" s="2">
        <v>0</v>
      </c>
      <c r="M2549" s="31">
        <v>12</v>
      </c>
      <c r="N2549" s="2">
        <v>1.56</v>
      </c>
      <c r="O2549" s="2">
        <v>0</v>
      </c>
      <c r="P2549" s="2">
        <v>0</v>
      </c>
      <c r="Q2549" s="31">
        <v>13.56</v>
      </c>
      <c r="S2549" s="2" t="s">
        <v>1</v>
      </c>
      <c r="T2549" t="str">
        <f>IF(Tabla2[[#This Row],[SERIE ]]="22SD004C","BODEGA",IF(Tabla2[[#This Row],[SERIE ]]="21DS000T","CASA MATRIZ","SUCURSAL"))</f>
        <v>SUCURSAL</v>
      </c>
    </row>
    <row r="2550" spans="1:20" ht="15.75" hidden="1" thickBot="1" x14ac:dyDescent="0.3">
      <c r="A2550" s="33" t="s">
        <v>8267</v>
      </c>
      <c r="B2550" s="38" t="s">
        <v>9906</v>
      </c>
      <c r="C2550" s="2" t="s">
        <v>1</v>
      </c>
      <c r="D2550" s="2" t="s">
        <v>0</v>
      </c>
      <c r="E2550" s="2" t="s">
        <v>9791</v>
      </c>
      <c r="F2550" s="2" t="s">
        <v>9792</v>
      </c>
      <c r="G2550" s="32">
        <v>2156</v>
      </c>
      <c r="H2550" s="36">
        <v>2156</v>
      </c>
      <c r="I2550" s="37" t="s">
        <v>9809</v>
      </c>
      <c r="J2550" s="31" t="s">
        <v>9810</v>
      </c>
      <c r="K2550" s="2">
        <v>0</v>
      </c>
      <c r="L2550" s="2">
        <v>0</v>
      </c>
      <c r="M2550" s="31">
        <v>40</v>
      </c>
      <c r="N2550" s="2">
        <v>5.2</v>
      </c>
      <c r="O2550" s="2">
        <v>0</v>
      </c>
      <c r="P2550" s="2">
        <v>0</v>
      </c>
      <c r="Q2550" s="31">
        <v>45.2</v>
      </c>
      <c r="S2550" s="2" t="s">
        <v>1</v>
      </c>
      <c r="T2550" t="str">
        <f>IF(Tabla2[[#This Row],[SERIE ]]="22SD004C","BODEGA",IF(Tabla2[[#This Row],[SERIE ]]="21DS000T","CASA MATRIZ","SUCURSAL"))</f>
        <v>SUCURSAL</v>
      </c>
    </row>
    <row r="2551" spans="1:20" ht="15.75" hidden="1" thickBot="1" x14ac:dyDescent="0.3">
      <c r="A2551" s="33" t="s">
        <v>8267</v>
      </c>
      <c r="B2551" s="38" t="s">
        <v>9906</v>
      </c>
      <c r="C2551" s="2" t="s">
        <v>1</v>
      </c>
      <c r="D2551" s="2" t="s">
        <v>0</v>
      </c>
      <c r="E2551" s="2" t="s">
        <v>9791</v>
      </c>
      <c r="F2551" s="2" t="s">
        <v>9792</v>
      </c>
      <c r="G2551" s="32">
        <v>2155</v>
      </c>
      <c r="H2551" s="36">
        <v>2155</v>
      </c>
      <c r="I2551" s="37" t="s">
        <v>9809</v>
      </c>
      <c r="J2551" s="31" t="s">
        <v>9810</v>
      </c>
      <c r="K2551" s="2">
        <v>0</v>
      </c>
      <c r="L2551" s="2">
        <v>0</v>
      </c>
      <c r="M2551" s="31">
        <v>130</v>
      </c>
      <c r="N2551" s="2">
        <v>16.900000000000002</v>
      </c>
      <c r="O2551" s="2">
        <v>0</v>
      </c>
      <c r="P2551" s="2">
        <v>0</v>
      </c>
      <c r="Q2551" s="31">
        <v>146.9</v>
      </c>
      <c r="S2551" s="2" t="s">
        <v>1</v>
      </c>
      <c r="T2551" t="str">
        <f>IF(Tabla2[[#This Row],[SERIE ]]="22SD004C","BODEGA",IF(Tabla2[[#This Row],[SERIE ]]="21DS000T","CASA MATRIZ","SUCURSAL"))</f>
        <v>SUCURSAL</v>
      </c>
    </row>
    <row r="2552" spans="1:20" ht="15.75" hidden="1" thickBot="1" x14ac:dyDescent="0.3">
      <c r="A2552" s="33" t="s">
        <v>8267</v>
      </c>
      <c r="B2552" s="38" t="s">
        <v>9906</v>
      </c>
      <c r="C2552" s="2" t="s">
        <v>1</v>
      </c>
      <c r="D2552" s="2" t="s">
        <v>0</v>
      </c>
      <c r="E2552" s="2" t="s">
        <v>9791</v>
      </c>
      <c r="F2552" s="2" t="s">
        <v>9792</v>
      </c>
      <c r="G2552" s="32">
        <v>2154</v>
      </c>
      <c r="H2552" s="36">
        <v>2154</v>
      </c>
      <c r="I2552" s="37" t="s">
        <v>44</v>
      </c>
      <c r="J2552" s="31" t="s">
        <v>4508</v>
      </c>
      <c r="K2552" s="2">
        <v>0</v>
      </c>
      <c r="L2552" s="2">
        <v>0</v>
      </c>
      <c r="M2552" s="31">
        <v>50</v>
      </c>
      <c r="N2552" s="2">
        <v>6.5</v>
      </c>
      <c r="O2552" s="2">
        <v>0</v>
      </c>
      <c r="P2552" s="2">
        <v>0</v>
      </c>
      <c r="Q2552" s="31">
        <v>56.5</v>
      </c>
      <c r="S2552" s="2" t="s">
        <v>1</v>
      </c>
      <c r="T2552" t="str">
        <f>IF(Tabla2[[#This Row],[SERIE ]]="22SD004C","BODEGA",IF(Tabla2[[#This Row],[SERIE ]]="21DS000T","CASA MATRIZ","SUCURSAL"))</f>
        <v>SUCURSAL</v>
      </c>
    </row>
    <row r="2553" spans="1:20" ht="15.75" hidden="1" thickBot="1" x14ac:dyDescent="0.3">
      <c r="A2553" s="33" t="s">
        <v>8267</v>
      </c>
      <c r="B2553" s="38" t="s">
        <v>9905</v>
      </c>
      <c r="C2553" s="2" t="s">
        <v>1</v>
      </c>
      <c r="D2553" s="2" t="s">
        <v>0</v>
      </c>
      <c r="E2553" s="2" t="s">
        <v>9791</v>
      </c>
      <c r="F2553" s="2" t="s">
        <v>9792</v>
      </c>
      <c r="G2553" s="32">
        <v>2153</v>
      </c>
      <c r="H2553" s="36">
        <v>2153</v>
      </c>
      <c r="I2553" s="37" t="s">
        <v>7473</v>
      </c>
      <c r="J2553" s="31" t="s">
        <v>7472</v>
      </c>
      <c r="K2553" s="2">
        <v>0</v>
      </c>
      <c r="L2553" s="2">
        <v>0</v>
      </c>
      <c r="M2553" s="31">
        <v>0</v>
      </c>
      <c r="N2553" s="2">
        <v>0</v>
      </c>
      <c r="O2553" s="2">
        <v>0</v>
      </c>
      <c r="P2553" s="2">
        <v>0</v>
      </c>
      <c r="Q2553" s="31">
        <v>0</v>
      </c>
      <c r="S2553" s="2" t="s">
        <v>1</v>
      </c>
      <c r="T2553" t="str">
        <f>IF(Tabla2[[#This Row],[SERIE ]]="22SD004C","BODEGA",IF(Tabla2[[#This Row],[SERIE ]]="21DS000T","CASA MATRIZ","SUCURSAL"))</f>
        <v>SUCURSAL</v>
      </c>
    </row>
    <row r="2554" spans="1:20" ht="15.75" hidden="1" thickBot="1" x14ac:dyDescent="0.3">
      <c r="A2554" s="33" t="s">
        <v>8267</v>
      </c>
      <c r="B2554" s="38" t="s">
        <v>9905</v>
      </c>
      <c r="C2554" s="2" t="s">
        <v>1</v>
      </c>
      <c r="D2554" s="2" t="s">
        <v>0</v>
      </c>
      <c r="E2554" s="2" t="s">
        <v>9791</v>
      </c>
      <c r="F2554" s="2" t="s">
        <v>9792</v>
      </c>
      <c r="G2554" s="32">
        <v>2152</v>
      </c>
      <c r="H2554" s="36">
        <v>2152</v>
      </c>
      <c r="I2554" s="37" t="s">
        <v>9822</v>
      </c>
      <c r="J2554" s="31" t="s">
        <v>9823</v>
      </c>
      <c r="K2554" s="2">
        <v>0</v>
      </c>
      <c r="L2554" s="2">
        <v>0</v>
      </c>
      <c r="M2554" s="31">
        <v>194.07</v>
      </c>
      <c r="N2554" s="2">
        <v>25.229099999999999</v>
      </c>
      <c r="O2554" s="2">
        <v>0</v>
      </c>
      <c r="P2554" s="2">
        <v>0</v>
      </c>
      <c r="Q2554" s="31">
        <v>219.29909999999998</v>
      </c>
      <c r="S2554" s="2" t="s">
        <v>1</v>
      </c>
      <c r="T2554" t="str">
        <f>IF(Tabla2[[#This Row],[SERIE ]]="22SD004C","BODEGA",IF(Tabla2[[#This Row],[SERIE ]]="21DS000T","CASA MATRIZ","SUCURSAL"))</f>
        <v>SUCURSAL</v>
      </c>
    </row>
    <row r="2555" spans="1:20" ht="15.75" hidden="1" thickBot="1" x14ac:dyDescent="0.3">
      <c r="A2555" s="33" t="s">
        <v>8267</v>
      </c>
      <c r="B2555" s="38" t="s">
        <v>9905</v>
      </c>
      <c r="C2555" s="2" t="s">
        <v>1</v>
      </c>
      <c r="D2555" s="2" t="s">
        <v>0</v>
      </c>
      <c r="E2555" s="2" t="s">
        <v>9791</v>
      </c>
      <c r="F2555" s="2" t="s">
        <v>9792</v>
      </c>
      <c r="G2555" s="32">
        <v>2151</v>
      </c>
      <c r="H2555" s="36">
        <v>2151</v>
      </c>
      <c r="I2555" s="37" t="s">
        <v>49</v>
      </c>
      <c r="J2555" s="31" t="s">
        <v>2228</v>
      </c>
      <c r="K2555" s="2">
        <v>0</v>
      </c>
      <c r="L2555" s="2">
        <v>0</v>
      </c>
      <c r="M2555" s="31">
        <v>50</v>
      </c>
      <c r="N2555" s="2">
        <v>6.5</v>
      </c>
      <c r="O2555" s="2">
        <v>0</v>
      </c>
      <c r="P2555" s="2">
        <v>0</v>
      </c>
      <c r="Q2555" s="31">
        <v>56.5</v>
      </c>
      <c r="S2555" s="2" t="s">
        <v>1</v>
      </c>
      <c r="T2555" t="str">
        <f>IF(Tabla2[[#This Row],[SERIE ]]="22SD004C","BODEGA",IF(Tabla2[[#This Row],[SERIE ]]="21DS000T","CASA MATRIZ","SUCURSAL"))</f>
        <v>SUCURSAL</v>
      </c>
    </row>
    <row r="2556" spans="1:20" ht="15.75" hidden="1" thickBot="1" x14ac:dyDescent="0.3">
      <c r="A2556" s="33" t="s">
        <v>8267</v>
      </c>
      <c r="B2556" s="38" t="s">
        <v>9905</v>
      </c>
      <c r="C2556" s="2" t="s">
        <v>1</v>
      </c>
      <c r="D2556" s="2" t="s">
        <v>0</v>
      </c>
      <c r="E2556" s="2" t="s">
        <v>9791</v>
      </c>
      <c r="F2556" s="2" t="s">
        <v>9792</v>
      </c>
      <c r="G2556" s="32">
        <v>2150</v>
      </c>
      <c r="H2556" s="36">
        <v>2150</v>
      </c>
      <c r="I2556" s="37" t="s">
        <v>49</v>
      </c>
      <c r="J2556" s="31" t="s">
        <v>2228</v>
      </c>
      <c r="K2556" s="2">
        <v>0</v>
      </c>
      <c r="L2556" s="2">
        <v>0</v>
      </c>
      <c r="M2556" s="31">
        <v>250</v>
      </c>
      <c r="N2556" s="2">
        <v>32.5</v>
      </c>
      <c r="O2556" s="2">
        <v>0</v>
      </c>
      <c r="P2556" s="2">
        <v>0</v>
      </c>
      <c r="Q2556" s="31">
        <v>282.5</v>
      </c>
      <c r="S2556" s="2" t="s">
        <v>1</v>
      </c>
      <c r="T2556" t="str">
        <f>IF(Tabla2[[#This Row],[SERIE ]]="22SD004C","BODEGA",IF(Tabla2[[#This Row],[SERIE ]]="21DS000T","CASA MATRIZ","SUCURSAL"))</f>
        <v>SUCURSAL</v>
      </c>
    </row>
    <row r="2557" spans="1:20" ht="15.75" hidden="1" thickBot="1" x14ac:dyDescent="0.3">
      <c r="A2557" s="33" t="s">
        <v>8267</v>
      </c>
      <c r="B2557" s="38" t="s">
        <v>9905</v>
      </c>
      <c r="C2557" s="2" t="s">
        <v>1</v>
      </c>
      <c r="D2557" s="2" t="s">
        <v>0</v>
      </c>
      <c r="E2557" s="2" t="s">
        <v>9791</v>
      </c>
      <c r="F2557" s="2" t="s">
        <v>9792</v>
      </c>
      <c r="G2557" s="32">
        <v>2149</v>
      </c>
      <c r="H2557" s="36">
        <v>2149</v>
      </c>
      <c r="I2557" s="37" t="s">
        <v>6596</v>
      </c>
      <c r="J2557" s="31" t="s">
        <v>6597</v>
      </c>
      <c r="K2557" s="2">
        <v>0</v>
      </c>
      <c r="L2557" s="2">
        <v>0</v>
      </c>
      <c r="M2557" s="31">
        <v>32.299999999999997</v>
      </c>
      <c r="N2557" s="2">
        <v>4.1989999999999998</v>
      </c>
      <c r="O2557" s="2">
        <v>0</v>
      </c>
      <c r="P2557" s="2">
        <v>0</v>
      </c>
      <c r="Q2557" s="31">
        <v>36.498999999999995</v>
      </c>
      <c r="S2557" s="2" t="s">
        <v>1</v>
      </c>
      <c r="T2557" t="str">
        <f>IF(Tabla2[[#This Row],[SERIE ]]="22SD004C","BODEGA",IF(Tabla2[[#This Row],[SERIE ]]="21DS000T","CASA MATRIZ","SUCURSAL"))</f>
        <v>SUCURSAL</v>
      </c>
    </row>
    <row r="2558" spans="1:20" ht="15.75" hidden="1" thickBot="1" x14ac:dyDescent="0.3">
      <c r="A2558" s="33" t="s">
        <v>8267</v>
      </c>
      <c r="B2558" s="38" t="s">
        <v>9905</v>
      </c>
      <c r="C2558" s="2" t="s">
        <v>1</v>
      </c>
      <c r="D2558" s="2" t="s">
        <v>0</v>
      </c>
      <c r="E2558" s="2" t="s">
        <v>9791</v>
      </c>
      <c r="F2558" s="2" t="s">
        <v>9792</v>
      </c>
      <c r="G2558" s="32">
        <v>2148</v>
      </c>
      <c r="H2558" s="36">
        <v>2148</v>
      </c>
      <c r="I2558" s="37" t="s">
        <v>9818</v>
      </c>
      <c r="J2558" s="31" t="s">
        <v>9819</v>
      </c>
      <c r="K2558" s="2">
        <v>0</v>
      </c>
      <c r="L2558" s="2">
        <v>0</v>
      </c>
      <c r="M2558" s="31">
        <v>190</v>
      </c>
      <c r="N2558" s="2">
        <v>24.7</v>
      </c>
      <c r="O2558" s="2">
        <v>0</v>
      </c>
      <c r="P2558" s="2">
        <v>0</v>
      </c>
      <c r="Q2558" s="31">
        <v>214.7</v>
      </c>
      <c r="S2558" s="2" t="s">
        <v>1</v>
      </c>
      <c r="T2558" t="str">
        <f>IF(Tabla2[[#This Row],[SERIE ]]="22SD004C","BODEGA",IF(Tabla2[[#This Row],[SERIE ]]="21DS000T","CASA MATRIZ","SUCURSAL"))</f>
        <v>SUCURSAL</v>
      </c>
    </row>
    <row r="2559" spans="1:20" ht="15.75" hidden="1" thickBot="1" x14ac:dyDescent="0.3">
      <c r="A2559" s="33" t="s">
        <v>8267</v>
      </c>
      <c r="B2559" s="38" t="s">
        <v>9905</v>
      </c>
      <c r="C2559" s="2" t="s">
        <v>1</v>
      </c>
      <c r="D2559" s="2" t="s">
        <v>0</v>
      </c>
      <c r="E2559" s="2" t="s">
        <v>9791</v>
      </c>
      <c r="F2559" s="2" t="s">
        <v>9792</v>
      </c>
      <c r="G2559" s="32">
        <v>2147</v>
      </c>
      <c r="H2559" s="36">
        <v>2147</v>
      </c>
      <c r="I2559" s="37" t="s">
        <v>9818</v>
      </c>
      <c r="J2559" s="31" t="s">
        <v>9819</v>
      </c>
      <c r="K2559" s="2">
        <v>0</v>
      </c>
      <c r="L2559" s="2">
        <v>0</v>
      </c>
      <c r="M2559" s="31">
        <v>262.57</v>
      </c>
      <c r="N2559" s="2">
        <v>34.134100000000004</v>
      </c>
      <c r="O2559" s="2">
        <v>0</v>
      </c>
      <c r="P2559" s="2">
        <v>0</v>
      </c>
      <c r="Q2559" s="31">
        <v>296.70409999999998</v>
      </c>
      <c r="S2559" s="2" t="s">
        <v>1</v>
      </c>
      <c r="T2559" t="str">
        <f>IF(Tabla2[[#This Row],[SERIE ]]="22SD004C","BODEGA",IF(Tabla2[[#This Row],[SERIE ]]="21DS000T","CASA MATRIZ","SUCURSAL"))</f>
        <v>SUCURSAL</v>
      </c>
    </row>
    <row r="2560" spans="1:20" ht="15.75" hidden="1" thickBot="1" x14ac:dyDescent="0.3">
      <c r="A2560" s="33" t="s">
        <v>8267</v>
      </c>
      <c r="B2560" s="38" t="s">
        <v>9905</v>
      </c>
      <c r="C2560" s="2" t="s">
        <v>1</v>
      </c>
      <c r="D2560" s="2" t="s">
        <v>0</v>
      </c>
      <c r="E2560" s="2" t="s">
        <v>9791</v>
      </c>
      <c r="F2560" s="2" t="s">
        <v>9792</v>
      </c>
      <c r="G2560" s="32">
        <v>2146</v>
      </c>
      <c r="H2560" s="36">
        <v>2146</v>
      </c>
      <c r="I2560" s="37" t="s">
        <v>49</v>
      </c>
      <c r="J2560" s="31" t="s">
        <v>2228</v>
      </c>
      <c r="K2560" s="2">
        <v>0</v>
      </c>
      <c r="L2560" s="2">
        <v>0</v>
      </c>
      <c r="M2560" s="31">
        <v>135.22999999999999</v>
      </c>
      <c r="N2560" s="2">
        <v>17.579899999999999</v>
      </c>
      <c r="O2560" s="2">
        <v>0</v>
      </c>
      <c r="P2560" s="2">
        <v>0</v>
      </c>
      <c r="Q2560" s="31">
        <v>152.8099</v>
      </c>
      <c r="S2560" s="2" t="s">
        <v>1</v>
      </c>
      <c r="T2560" t="str">
        <f>IF(Tabla2[[#This Row],[SERIE ]]="22SD004C","BODEGA",IF(Tabla2[[#This Row],[SERIE ]]="21DS000T","CASA MATRIZ","SUCURSAL"))</f>
        <v>SUCURSAL</v>
      </c>
    </row>
    <row r="2561" spans="1:20" ht="15.75" hidden="1" thickBot="1" x14ac:dyDescent="0.3">
      <c r="A2561" s="33" t="s">
        <v>8267</v>
      </c>
      <c r="B2561" s="38" t="s">
        <v>9905</v>
      </c>
      <c r="C2561" s="2" t="s">
        <v>1</v>
      </c>
      <c r="D2561" s="2" t="s">
        <v>0</v>
      </c>
      <c r="E2561" s="2" t="s">
        <v>9791</v>
      </c>
      <c r="F2561" s="2" t="s">
        <v>9792</v>
      </c>
      <c r="G2561" s="32">
        <v>2145</v>
      </c>
      <c r="H2561" s="36">
        <v>2145</v>
      </c>
      <c r="I2561" s="37" t="s">
        <v>49</v>
      </c>
      <c r="J2561" s="31" t="s">
        <v>2228</v>
      </c>
      <c r="K2561" s="2">
        <v>0</v>
      </c>
      <c r="L2561" s="2">
        <v>0</v>
      </c>
      <c r="M2561" s="31">
        <v>430</v>
      </c>
      <c r="N2561" s="2">
        <v>55.9</v>
      </c>
      <c r="O2561" s="2">
        <v>0</v>
      </c>
      <c r="P2561" s="2">
        <v>0</v>
      </c>
      <c r="Q2561" s="31">
        <v>485.9</v>
      </c>
      <c r="S2561" s="2" t="s">
        <v>1</v>
      </c>
      <c r="T2561" t="str">
        <f>IF(Tabla2[[#This Row],[SERIE ]]="22SD004C","BODEGA",IF(Tabla2[[#This Row],[SERIE ]]="21DS000T","CASA MATRIZ","SUCURSAL"))</f>
        <v>SUCURSAL</v>
      </c>
    </row>
    <row r="2562" spans="1:20" ht="15.75" hidden="1" thickBot="1" x14ac:dyDescent="0.3">
      <c r="A2562" s="33" t="s">
        <v>8267</v>
      </c>
      <c r="B2562" s="38" t="s">
        <v>9902</v>
      </c>
      <c r="C2562" s="2" t="s">
        <v>1</v>
      </c>
      <c r="D2562" s="2" t="s">
        <v>0</v>
      </c>
      <c r="E2562" s="2" t="s">
        <v>9791</v>
      </c>
      <c r="F2562" s="2" t="s">
        <v>9792</v>
      </c>
      <c r="G2562" s="32">
        <v>2144</v>
      </c>
      <c r="H2562" s="36">
        <v>2144</v>
      </c>
      <c r="I2562" s="37" t="s">
        <v>7473</v>
      </c>
      <c r="J2562" s="31" t="s">
        <v>7472</v>
      </c>
      <c r="K2562" s="2">
        <v>0</v>
      </c>
      <c r="L2562" s="2">
        <v>0</v>
      </c>
      <c r="M2562" s="31">
        <v>0</v>
      </c>
      <c r="N2562" s="2">
        <v>0</v>
      </c>
      <c r="O2562" s="2">
        <v>0</v>
      </c>
      <c r="P2562" s="2">
        <v>0</v>
      </c>
      <c r="Q2562" s="31">
        <v>0</v>
      </c>
      <c r="S2562" s="2" t="s">
        <v>1</v>
      </c>
      <c r="T2562" t="str">
        <f>IF(Tabla2[[#This Row],[SERIE ]]="22SD004C","BODEGA",IF(Tabla2[[#This Row],[SERIE ]]="21DS000T","CASA MATRIZ","SUCURSAL"))</f>
        <v>SUCURSAL</v>
      </c>
    </row>
    <row r="2563" spans="1:20" ht="15.75" hidden="1" thickBot="1" x14ac:dyDescent="0.3">
      <c r="A2563" s="33" t="s">
        <v>8267</v>
      </c>
      <c r="B2563" s="38" t="s">
        <v>9902</v>
      </c>
      <c r="C2563" s="2" t="s">
        <v>1</v>
      </c>
      <c r="D2563" s="2" t="s">
        <v>0</v>
      </c>
      <c r="E2563" s="2" t="s">
        <v>9791</v>
      </c>
      <c r="F2563" s="2" t="s">
        <v>9792</v>
      </c>
      <c r="G2563" s="32">
        <v>2143</v>
      </c>
      <c r="H2563" s="36">
        <v>2143</v>
      </c>
      <c r="I2563" s="37"/>
      <c r="J2563" s="31" t="s">
        <v>9886</v>
      </c>
      <c r="K2563" s="2">
        <v>0</v>
      </c>
      <c r="L2563" s="2">
        <v>0</v>
      </c>
      <c r="M2563" s="31">
        <v>40</v>
      </c>
      <c r="N2563" s="2">
        <v>5.2</v>
      </c>
      <c r="O2563" s="2">
        <v>0</v>
      </c>
      <c r="P2563" s="2">
        <v>0</v>
      </c>
      <c r="Q2563" s="31">
        <v>45.2</v>
      </c>
      <c r="R2563" s="2" t="s">
        <v>9885</v>
      </c>
      <c r="S2563" s="2" t="s">
        <v>1</v>
      </c>
      <c r="T2563" t="str">
        <f>IF(Tabla2[[#This Row],[SERIE ]]="22SD004C","BODEGA",IF(Tabla2[[#This Row],[SERIE ]]="21DS000T","CASA MATRIZ","SUCURSAL"))</f>
        <v>SUCURSAL</v>
      </c>
    </row>
    <row r="2564" spans="1:20" ht="15.75" hidden="1" thickBot="1" x14ac:dyDescent="0.3">
      <c r="A2564" s="33" t="s">
        <v>8267</v>
      </c>
      <c r="B2564" s="38" t="s">
        <v>9902</v>
      </c>
      <c r="C2564" s="2" t="s">
        <v>1</v>
      </c>
      <c r="D2564" s="2" t="s">
        <v>0</v>
      </c>
      <c r="E2564" s="2" t="s">
        <v>9791</v>
      </c>
      <c r="F2564" s="2" t="s">
        <v>9792</v>
      </c>
      <c r="G2564" s="32">
        <v>2142</v>
      </c>
      <c r="H2564" s="36">
        <v>2142</v>
      </c>
      <c r="I2564" s="37" t="s">
        <v>33</v>
      </c>
      <c r="J2564" s="31" t="s">
        <v>4989</v>
      </c>
      <c r="K2564" s="2">
        <v>0</v>
      </c>
      <c r="L2564" s="2">
        <v>0</v>
      </c>
      <c r="M2564" s="31">
        <v>75.36</v>
      </c>
      <c r="N2564" s="2">
        <v>9.7968000000000011</v>
      </c>
      <c r="O2564" s="2">
        <v>0</v>
      </c>
      <c r="P2564" s="2">
        <v>0</v>
      </c>
      <c r="Q2564" s="31">
        <v>85.156800000000004</v>
      </c>
      <c r="S2564" s="2" t="s">
        <v>1</v>
      </c>
      <c r="T2564" t="str">
        <f>IF(Tabla2[[#This Row],[SERIE ]]="22SD004C","BODEGA",IF(Tabla2[[#This Row],[SERIE ]]="21DS000T","CASA MATRIZ","SUCURSAL"))</f>
        <v>SUCURSAL</v>
      </c>
    </row>
    <row r="2565" spans="1:20" ht="15.75" hidden="1" thickBot="1" x14ac:dyDescent="0.3">
      <c r="A2565" s="33" t="s">
        <v>8267</v>
      </c>
      <c r="B2565" s="38" t="s">
        <v>9902</v>
      </c>
      <c r="C2565" s="2" t="s">
        <v>1</v>
      </c>
      <c r="D2565" s="2" t="s">
        <v>0</v>
      </c>
      <c r="E2565" s="2" t="s">
        <v>9791</v>
      </c>
      <c r="F2565" s="2" t="s">
        <v>9792</v>
      </c>
      <c r="G2565" s="32">
        <v>2141</v>
      </c>
      <c r="H2565" s="36">
        <v>2141</v>
      </c>
      <c r="I2565" s="37" t="s">
        <v>9903</v>
      </c>
      <c r="J2565" s="31" t="s">
        <v>9904</v>
      </c>
      <c r="K2565" s="2">
        <v>0</v>
      </c>
      <c r="L2565" s="2">
        <v>0</v>
      </c>
      <c r="M2565" s="31">
        <v>85</v>
      </c>
      <c r="N2565" s="2">
        <v>11.05</v>
      </c>
      <c r="O2565" s="2">
        <v>0</v>
      </c>
      <c r="P2565" s="2">
        <v>0</v>
      </c>
      <c r="Q2565" s="31">
        <v>96.05</v>
      </c>
      <c r="S2565" s="2" t="s">
        <v>1</v>
      </c>
      <c r="T2565" t="str">
        <f>IF(Tabla2[[#This Row],[SERIE ]]="22SD004C","BODEGA",IF(Tabla2[[#This Row],[SERIE ]]="21DS000T","CASA MATRIZ","SUCURSAL"))</f>
        <v>SUCURSAL</v>
      </c>
    </row>
    <row r="2566" spans="1:20" ht="15.75" hidden="1" thickBot="1" x14ac:dyDescent="0.3">
      <c r="A2566" s="33" t="s">
        <v>8267</v>
      </c>
      <c r="B2566" s="38" t="s">
        <v>9902</v>
      </c>
      <c r="C2566" s="2" t="s">
        <v>1</v>
      </c>
      <c r="D2566" s="2" t="s">
        <v>0</v>
      </c>
      <c r="E2566" s="2" t="s">
        <v>9791</v>
      </c>
      <c r="F2566" s="2" t="s">
        <v>9792</v>
      </c>
      <c r="G2566" s="32">
        <v>2140</v>
      </c>
      <c r="H2566" s="36">
        <v>2140</v>
      </c>
      <c r="I2566" s="37" t="s">
        <v>9903</v>
      </c>
      <c r="J2566" s="31" t="s">
        <v>9904</v>
      </c>
      <c r="K2566" s="2">
        <v>0</v>
      </c>
      <c r="L2566" s="2">
        <v>0</v>
      </c>
      <c r="M2566" s="31">
        <v>130</v>
      </c>
      <c r="N2566" s="2">
        <v>16.900000000000002</v>
      </c>
      <c r="O2566" s="2">
        <v>0</v>
      </c>
      <c r="P2566" s="2">
        <v>0</v>
      </c>
      <c r="Q2566" s="31">
        <v>146.9</v>
      </c>
      <c r="S2566" s="2" t="s">
        <v>1</v>
      </c>
      <c r="T2566" t="str">
        <f>IF(Tabla2[[#This Row],[SERIE ]]="22SD004C","BODEGA",IF(Tabla2[[#This Row],[SERIE ]]="21DS000T","CASA MATRIZ","SUCURSAL"))</f>
        <v>SUCURSAL</v>
      </c>
    </row>
    <row r="2567" spans="1:20" ht="15.75" hidden="1" thickBot="1" x14ac:dyDescent="0.3">
      <c r="A2567" s="33" t="s">
        <v>8267</v>
      </c>
      <c r="B2567" s="38" t="s">
        <v>9902</v>
      </c>
      <c r="C2567" s="2" t="s">
        <v>1</v>
      </c>
      <c r="D2567" s="2" t="s">
        <v>0</v>
      </c>
      <c r="E2567" s="2" t="s">
        <v>9791</v>
      </c>
      <c r="F2567" s="2" t="s">
        <v>9792</v>
      </c>
      <c r="G2567" s="32">
        <v>2139</v>
      </c>
      <c r="H2567" s="36">
        <v>2139</v>
      </c>
      <c r="I2567" s="37" t="s">
        <v>7473</v>
      </c>
      <c r="J2567" s="31" t="s">
        <v>7472</v>
      </c>
      <c r="K2567" s="2">
        <v>0</v>
      </c>
      <c r="L2567" s="2">
        <v>0</v>
      </c>
      <c r="M2567" s="31">
        <v>0</v>
      </c>
      <c r="N2567" s="2">
        <v>0</v>
      </c>
      <c r="O2567" s="2">
        <v>0</v>
      </c>
      <c r="P2567" s="2">
        <v>0</v>
      </c>
      <c r="Q2567" s="31">
        <v>0</v>
      </c>
      <c r="S2567" s="2" t="s">
        <v>1</v>
      </c>
      <c r="T2567" t="str">
        <f>IF(Tabla2[[#This Row],[SERIE ]]="22SD004C","BODEGA",IF(Tabla2[[#This Row],[SERIE ]]="21DS000T","CASA MATRIZ","SUCURSAL"))</f>
        <v>SUCURSAL</v>
      </c>
    </row>
    <row r="2568" spans="1:20" ht="15.75" hidden="1" thickBot="1" x14ac:dyDescent="0.3">
      <c r="A2568" s="33" t="s">
        <v>8267</v>
      </c>
      <c r="B2568" s="38" t="s">
        <v>9902</v>
      </c>
      <c r="C2568" s="2" t="s">
        <v>1</v>
      </c>
      <c r="D2568" s="2" t="s">
        <v>0</v>
      </c>
      <c r="E2568" s="2" t="s">
        <v>9791</v>
      </c>
      <c r="F2568" s="2" t="s">
        <v>9792</v>
      </c>
      <c r="G2568" s="32">
        <v>2138</v>
      </c>
      <c r="H2568" s="36">
        <v>2138</v>
      </c>
      <c r="I2568" s="37" t="s">
        <v>9900</v>
      </c>
      <c r="J2568" s="31" t="s">
        <v>9901</v>
      </c>
      <c r="K2568" s="2">
        <v>0</v>
      </c>
      <c r="L2568" s="2">
        <v>0</v>
      </c>
      <c r="M2568" s="31">
        <v>6.06</v>
      </c>
      <c r="N2568" s="2">
        <v>0.78779999999999994</v>
      </c>
      <c r="O2568" s="2">
        <v>0</v>
      </c>
      <c r="P2568" s="2">
        <v>0</v>
      </c>
      <c r="Q2568" s="31">
        <v>6.8477999999999994</v>
      </c>
      <c r="S2568" s="2" t="s">
        <v>1</v>
      </c>
      <c r="T2568" t="str">
        <f>IF(Tabla2[[#This Row],[SERIE ]]="22SD004C","BODEGA",IF(Tabla2[[#This Row],[SERIE ]]="21DS000T","CASA MATRIZ","SUCURSAL"))</f>
        <v>SUCURSAL</v>
      </c>
    </row>
    <row r="2569" spans="1:20" ht="15.75" hidden="1" thickBot="1" x14ac:dyDescent="0.3">
      <c r="A2569" s="33" t="s">
        <v>8267</v>
      </c>
      <c r="B2569" s="38" t="s">
        <v>9890</v>
      </c>
      <c r="C2569" s="2" t="s">
        <v>1</v>
      </c>
      <c r="D2569" s="2" t="s">
        <v>0</v>
      </c>
      <c r="E2569" s="2" t="s">
        <v>9791</v>
      </c>
      <c r="F2569" s="2" t="s">
        <v>9792</v>
      </c>
      <c r="G2569" s="32">
        <v>2137</v>
      </c>
      <c r="H2569" s="36">
        <v>2137</v>
      </c>
      <c r="I2569" s="37" t="s">
        <v>9900</v>
      </c>
      <c r="J2569" s="31" t="s">
        <v>9901</v>
      </c>
      <c r="K2569" s="2">
        <v>0</v>
      </c>
      <c r="L2569" s="2">
        <v>0</v>
      </c>
      <c r="M2569" s="31">
        <v>10.84</v>
      </c>
      <c r="N2569" s="2">
        <v>1.4092</v>
      </c>
      <c r="O2569" s="2">
        <v>0</v>
      </c>
      <c r="P2569" s="2">
        <v>0</v>
      </c>
      <c r="Q2569" s="31">
        <v>12.2492</v>
      </c>
      <c r="S2569" s="2" t="s">
        <v>1</v>
      </c>
      <c r="T2569" t="str">
        <f>IF(Tabla2[[#This Row],[SERIE ]]="22SD004C","BODEGA",IF(Tabla2[[#This Row],[SERIE ]]="21DS000T","CASA MATRIZ","SUCURSAL"))</f>
        <v>SUCURSAL</v>
      </c>
    </row>
    <row r="2570" spans="1:20" ht="15.75" hidden="1" thickBot="1" x14ac:dyDescent="0.3">
      <c r="A2570" s="33" t="s">
        <v>8267</v>
      </c>
      <c r="B2570" s="38" t="s">
        <v>9890</v>
      </c>
      <c r="C2570" s="2" t="s">
        <v>1</v>
      </c>
      <c r="D2570" s="2" t="s">
        <v>0</v>
      </c>
      <c r="E2570" s="2" t="s">
        <v>9791</v>
      </c>
      <c r="F2570" s="2" t="s">
        <v>9792</v>
      </c>
      <c r="G2570" s="32">
        <v>2136</v>
      </c>
      <c r="H2570" s="36">
        <v>2136</v>
      </c>
      <c r="I2570" s="37" t="s">
        <v>46</v>
      </c>
      <c r="J2570" s="31" t="s">
        <v>6010</v>
      </c>
      <c r="K2570" s="2">
        <v>0</v>
      </c>
      <c r="L2570" s="2">
        <v>0</v>
      </c>
      <c r="M2570" s="31">
        <v>12</v>
      </c>
      <c r="N2570" s="2">
        <v>1.56</v>
      </c>
      <c r="O2570" s="2">
        <v>0</v>
      </c>
      <c r="P2570" s="2">
        <v>0</v>
      </c>
      <c r="Q2570" s="31">
        <v>13.56</v>
      </c>
      <c r="S2570" s="2" t="s">
        <v>1</v>
      </c>
      <c r="T2570" t="str">
        <f>IF(Tabla2[[#This Row],[SERIE ]]="22SD004C","BODEGA",IF(Tabla2[[#This Row],[SERIE ]]="21DS000T","CASA MATRIZ","SUCURSAL"))</f>
        <v>SUCURSAL</v>
      </c>
    </row>
    <row r="2571" spans="1:20" ht="15.75" hidden="1" thickBot="1" x14ac:dyDescent="0.3">
      <c r="A2571" s="33" t="s">
        <v>8267</v>
      </c>
      <c r="B2571" s="38" t="s">
        <v>9890</v>
      </c>
      <c r="C2571" s="2" t="s">
        <v>1</v>
      </c>
      <c r="D2571" s="2" t="s">
        <v>0</v>
      </c>
      <c r="E2571" s="2" t="s">
        <v>9791</v>
      </c>
      <c r="F2571" s="2" t="s">
        <v>9792</v>
      </c>
      <c r="G2571" s="32">
        <v>2135</v>
      </c>
      <c r="H2571" s="36">
        <v>2135</v>
      </c>
      <c r="I2571" s="37" t="s">
        <v>9898</v>
      </c>
      <c r="J2571" s="31" t="s">
        <v>9899</v>
      </c>
      <c r="K2571" s="2">
        <v>0</v>
      </c>
      <c r="L2571" s="2">
        <v>0</v>
      </c>
      <c r="M2571" s="31">
        <v>35.4</v>
      </c>
      <c r="N2571" s="2">
        <v>4.6020000000000003</v>
      </c>
      <c r="O2571" s="2">
        <v>0</v>
      </c>
      <c r="P2571" s="2">
        <v>0</v>
      </c>
      <c r="Q2571" s="31">
        <v>40.001999999999995</v>
      </c>
      <c r="S2571" s="2" t="s">
        <v>1</v>
      </c>
      <c r="T2571" t="str">
        <f>IF(Tabla2[[#This Row],[SERIE ]]="22SD004C","BODEGA",IF(Tabla2[[#This Row],[SERIE ]]="21DS000T","CASA MATRIZ","SUCURSAL"))</f>
        <v>SUCURSAL</v>
      </c>
    </row>
    <row r="2572" spans="1:20" ht="15.75" hidden="1" thickBot="1" x14ac:dyDescent="0.3">
      <c r="A2572" s="33" t="s">
        <v>8267</v>
      </c>
      <c r="B2572" s="38" t="s">
        <v>9890</v>
      </c>
      <c r="C2572" s="2" t="s">
        <v>1</v>
      </c>
      <c r="D2572" s="2" t="s">
        <v>0</v>
      </c>
      <c r="E2572" s="2" t="s">
        <v>9791</v>
      </c>
      <c r="F2572" s="2" t="s">
        <v>9792</v>
      </c>
      <c r="G2572" s="32">
        <v>2134</v>
      </c>
      <c r="H2572" s="36">
        <v>2134</v>
      </c>
      <c r="I2572" s="37" t="s">
        <v>7172</v>
      </c>
      <c r="J2572" s="31" t="s">
        <v>7173</v>
      </c>
      <c r="K2572" s="2">
        <v>0</v>
      </c>
      <c r="L2572" s="2">
        <v>0</v>
      </c>
      <c r="M2572" s="31">
        <v>15</v>
      </c>
      <c r="N2572" s="2">
        <v>1.9500000000000002</v>
      </c>
      <c r="O2572" s="2">
        <v>0</v>
      </c>
      <c r="P2572" s="2">
        <v>0</v>
      </c>
      <c r="Q2572" s="31">
        <v>16.95</v>
      </c>
      <c r="S2572" s="2" t="s">
        <v>1</v>
      </c>
      <c r="T2572" t="str">
        <f>IF(Tabla2[[#This Row],[SERIE ]]="22SD004C","BODEGA",IF(Tabla2[[#This Row],[SERIE ]]="21DS000T","CASA MATRIZ","SUCURSAL"))</f>
        <v>SUCURSAL</v>
      </c>
    </row>
    <row r="2573" spans="1:20" ht="15.75" hidden="1" thickBot="1" x14ac:dyDescent="0.3">
      <c r="A2573" s="33" t="s">
        <v>8267</v>
      </c>
      <c r="B2573" s="38" t="s">
        <v>9890</v>
      </c>
      <c r="C2573" s="2" t="s">
        <v>1</v>
      </c>
      <c r="D2573" s="2" t="s">
        <v>0</v>
      </c>
      <c r="E2573" s="2" t="s">
        <v>9791</v>
      </c>
      <c r="F2573" s="2" t="s">
        <v>9792</v>
      </c>
      <c r="G2573" s="32">
        <v>2133</v>
      </c>
      <c r="H2573" s="36">
        <v>2133</v>
      </c>
      <c r="I2573" s="37" t="s">
        <v>7473</v>
      </c>
      <c r="J2573" s="31" t="s">
        <v>7472</v>
      </c>
      <c r="K2573" s="2">
        <v>0</v>
      </c>
      <c r="L2573" s="2">
        <v>0</v>
      </c>
      <c r="M2573" s="31">
        <v>0</v>
      </c>
      <c r="N2573" s="2">
        <v>0</v>
      </c>
      <c r="O2573" s="2">
        <v>0</v>
      </c>
      <c r="P2573" s="2">
        <v>0</v>
      </c>
      <c r="Q2573" s="31">
        <v>0</v>
      </c>
      <c r="S2573" s="2" t="s">
        <v>1</v>
      </c>
      <c r="T2573" t="str">
        <f>IF(Tabla2[[#This Row],[SERIE ]]="22SD004C","BODEGA",IF(Tabla2[[#This Row],[SERIE ]]="21DS000T","CASA MATRIZ","SUCURSAL"))</f>
        <v>SUCURSAL</v>
      </c>
    </row>
    <row r="2574" spans="1:20" ht="15.75" hidden="1" thickBot="1" x14ac:dyDescent="0.3">
      <c r="A2574" s="33" t="s">
        <v>8267</v>
      </c>
      <c r="B2574" s="38" t="s">
        <v>9890</v>
      </c>
      <c r="C2574" s="2" t="s">
        <v>1</v>
      </c>
      <c r="D2574" s="2" t="s">
        <v>0</v>
      </c>
      <c r="E2574" s="2" t="s">
        <v>9791</v>
      </c>
      <c r="F2574" s="2" t="s">
        <v>9792</v>
      </c>
      <c r="G2574" s="32">
        <v>2132</v>
      </c>
      <c r="H2574" s="36">
        <v>2132</v>
      </c>
      <c r="I2574" s="37" t="s">
        <v>46</v>
      </c>
      <c r="J2574" s="31" t="s">
        <v>6010</v>
      </c>
      <c r="K2574" s="2">
        <v>0</v>
      </c>
      <c r="L2574" s="2">
        <v>0</v>
      </c>
      <c r="M2574" s="31">
        <v>125</v>
      </c>
      <c r="N2574" s="2">
        <v>16.25</v>
      </c>
      <c r="O2574" s="2">
        <v>0</v>
      </c>
      <c r="P2574" s="2">
        <v>0</v>
      </c>
      <c r="Q2574" s="31">
        <v>141.25</v>
      </c>
      <c r="S2574" s="2" t="s">
        <v>1</v>
      </c>
      <c r="T2574" t="str">
        <f>IF(Tabla2[[#This Row],[SERIE ]]="22SD004C","BODEGA",IF(Tabla2[[#This Row],[SERIE ]]="21DS000T","CASA MATRIZ","SUCURSAL"))</f>
        <v>SUCURSAL</v>
      </c>
    </row>
    <row r="2575" spans="1:20" ht="15.75" hidden="1" thickBot="1" x14ac:dyDescent="0.3">
      <c r="A2575" s="33" t="s">
        <v>8267</v>
      </c>
      <c r="B2575" s="38" t="s">
        <v>9890</v>
      </c>
      <c r="C2575" s="2" t="s">
        <v>1</v>
      </c>
      <c r="D2575" s="2" t="s">
        <v>0</v>
      </c>
      <c r="E2575" s="2" t="s">
        <v>9791</v>
      </c>
      <c r="F2575" s="2" t="s">
        <v>9792</v>
      </c>
      <c r="G2575" s="32">
        <v>2131</v>
      </c>
      <c r="H2575" s="36">
        <v>2131</v>
      </c>
      <c r="I2575" s="37" t="s">
        <v>9896</v>
      </c>
      <c r="J2575" s="31" t="s">
        <v>9897</v>
      </c>
      <c r="K2575" s="2">
        <v>0</v>
      </c>
      <c r="L2575" s="2">
        <v>0</v>
      </c>
      <c r="M2575" s="31">
        <v>41.59</v>
      </c>
      <c r="N2575" s="2">
        <v>5.4067000000000007</v>
      </c>
      <c r="O2575" s="2">
        <v>0</v>
      </c>
      <c r="P2575" s="2">
        <v>0</v>
      </c>
      <c r="Q2575" s="31">
        <v>46.996700000000004</v>
      </c>
      <c r="S2575" s="2" t="s">
        <v>1</v>
      </c>
      <c r="T2575" t="str">
        <f>IF(Tabla2[[#This Row],[SERIE ]]="22SD004C","BODEGA",IF(Tabla2[[#This Row],[SERIE ]]="21DS000T","CASA MATRIZ","SUCURSAL"))</f>
        <v>SUCURSAL</v>
      </c>
    </row>
    <row r="2576" spans="1:20" ht="15.75" hidden="1" thickBot="1" x14ac:dyDescent="0.3">
      <c r="A2576" s="33" t="s">
        <v>8267</v>
      </c>
      <c r="B2576" s="38" t="s">
        <v>9890</v>
      </c>
      <c r="C2576" s="2" t="s">
        <v>1</v>
      </c>
      <c r="D2576" s="2" t="s">
        <v>0</v>
      </c>
      <c r="E2576" s="2" t="s">
        <v>9791</v>
      </c>
      <c r="F2576" s="2" t="s">
        <v>9792</v>
      </c>
      <c r="G2576" s="32">
        <v>2130</v>
      </c>
      <c r="H2576" s="36">
        <v>2130</v>
      </c>
      <c r="I2576" s="37"/>
      <c r="J2576" s="31" t="s">
        <v>9895</v>
      </c>
      <c r="K2576" s="2">
        <v>0</v>
      </c>
      <c r="L2576" s="2">
        <v>0</v>
      </c>
      <c r="M2576" s="31">
        <v>42.08</v>
      </c>
      <c r="N2576" s="2">
        <v>5.4703999999999997</v>
      </c>
      <c r="O2576" s="2">
        <v>0</v>
      </c>
      <c r="P2576" s="2">
        <v>0</v>
      </c>
      <c r="Q2576" s="31">
        <v>47.550399999999996</v>
      </c>
      <c r="R2576" s="2" t="s">
        <v>9893</v>
      </c>
      <c r="S2576" s="2" t="s">
        <v>1</v>
      </c>
      <c r="T2576" t="str">
        <f>IF(Tabla2[[#This Row],[SERIE ]]="22SD004C","BODEGA",IF(Tabla2[[#This Row],[SERIE ]]="21DS000T","CASA MATRIZ","SUCURSAL"))</f>
        <v>SUCURSAL</v>
      </c>
    </row>
    <row r="2577" spans="1:20" ht="15.75" hidden="1" thickBot="1" x14ac:dyDescent="0.3">
      <c r="A2577" s="33" t="s">
        <v>8267</v>
      </c>
      <c r="B2577" s="38" t="s">
        <v>9890</v>
      </c>
      <c r="C2577" s="2" t="s">
        <v>1</v>
      </c>
      <c r="D2577" s="2" t="s">
        <v>0</v>
      </c>
      <c r="E2577" s="2" t="s">
        <v>9791</v>
      </c>
      <c r="F2577" s="2" t="s">
        <v>9792</v>
      </c>
      <c r="G2577" s="32">
        <v>2129</v>
      </c>
      <c r="H2577" s="36">
        <v>2129</v>
      </c>
      <c r="I2577" s="37" t="s">
        <v>9891</v>
      </c>
      <c r="J2577" s="31" t="s">
        <v>9892</v>
      </c>
      <c r="K2577" s="2">
        <v>0</v>
      </c>
      <c r="L2577" s="2">
        <v>0</v>
      </c>
      <c r="M2577" s="31">
        <v>8.19</v>
      </c>
      <c r="N2577" s="2">
        <v>1.0647</v>
      </c>
      <c r="O2577" s="2">
        <v>0</v>
      </c>
      <c r="P2577" s="2">
        <v>0</v>
      </c>
      <c r="Q2577" s="31">
        <v>9.2546999999999997</v>
      </c>
      <c r="S2577" s="2" t="s">
        <v>1</v>
      </c>
      <c r="T2577" t="str">
        <f>IF(Tabla2[[#This Row],[SERIE ]]="22SD004C","BODEGA",IF(Tabla2[[#This Row],[SERIE ]]="21DS000T","CASA MATRIZ","SUCURSAL"))</f>
        <v>SUCURSAL</v>
      </c>
    </row>
    <row r="2578" spans="1:20" ht="15.75" hidden="1" thickBot="1" x14ac:dyDescent="0.3">
      <c r="A2578" s="33" t="s">
        <v>8267</v>
      </c>
      <c r="B2578" s="38" t="s">
        <v>9890</v>
      </c>
      <c r="C2578" s="2" t="s">
        <v>1</v>
      </c>
      <c r="D2578" s="2" t="s">
        <v>0</v>
      </c>
      <c r="E2578" s="2" t="s">
        <v>9791</v>
      </c>
      <c r="F2578" s="2" t="s">
        <v>9792</v>
      </c>
      <c r="G2578" s="32">
        <v>2128</v>
      </c>
      <c r="H2578" s="36">
        <v>2128</v>
      </c>
      <c r="I2578" s="37" t="s">
        <v>9868</v>
      </c>
      <c r="J2578" s="31" t="s">
        <v>9826</v>
      </c>
      <c r="K2578" s="2">
        <v>0</v>
      </c>
      <c r="L2578" s="2">
        <v>0</v>
      </c>
      <c r="M2578" s="31">
        <v>65.09</v>
      </c>
      <c r="N2578" s="2">
        <v>8.4617000000000004</v>
      </c>
      <c r="O2578" s="2">
        <v>0</v>
      </c>
      <c r="P2578" s="2">
        <v>0</v>
      </c>
      <c r="Q2578" s="31">
        <v>73.551700000000011</v>
      </c>
      <c r="S2578" s="2" t="s">
        <v>1</v>
      </c>
      <c r="T2578" t="str">
        <f>IF(Tabla2[[#This Row],[SERIE ]]="22SD004C","BODEGA",IF(Tabla2[[#This Row],[SERIE ]]="21DS000T","CASA MATRIZ","SUCURSAL"))</f>
        <v>SUCURSAL</v>
      </c>
    </row>
    <row r="2579" spans="1:20" ht="15.75" hidden="1" thickBot="1" x14ac:dyDescent="0.3">
      <c r="A2579" s="33" t="s">
        <v>8267</v>
      </c>
      <c r="B2579" s="38" t="s">
        <v>9890</v>
      </c>
      <c r="C2579" s="2" t="s">
        <v>1</v>
      </c>
      <c r="D2579" s="2" t="s">
        <v>0</v>
      </c>
      <c r="E2579" s="2" t="s">
        <v>9791</v>
      </c>
      <c r="F2579" s="2" t="s">
        <v>9792</v>
      </c>
      <c r="G2579" s="32">
        <v>2127</v>
      </c>
      <c r="H2579" s="36">
        <v>2127</v>
      </c>
      <c r="I2579" s="37" t="s">
        <v>9868</v>
      </c>
      <c r="J2579" s="31" t="s">
        <v>9826</v>
      </c>
      <c r="K2579" s="2">
        <v>0</v>
      </c>
      <c r="L2579" s="2">
        <v>0</v>
      </c>
      <c r="M2579" s="31">
        <v>74.34</v>
      </c>
      <c r="N2579" s="2">
        <v>9.664200000000001</v>
      </c>
      <c r="O2579" s="2">
        <v>0</v>
      </c>
      <c r="P2579" s="2">
        <v>0</v>
      </c>
      <c r="Q2579" s="31">
        <v>84.004199999999997</v>
      </c>
      <c r="S2579" s="2" t="s">
        <v>1</v>
      </c>
      <c r="T2579" t="str">
        <f>IF(Tabla2[[#This Row],[SERIE ]]="22SD004C","BODEGA",IF(Tabla2[[#This Row],[SERIE ]]="21DS000T","CASA MATRIZ","SUCURSAL"))</f>
        <v>SUCURSAL</v>
      </c>
    </row>
    <row r="2580" spans="1:20" ht="15.75" hidden="1" thickBot="1" x14ac:dyDescent="0.3">
      <c r="A2580" s="33" t="s">
        <v>8267</v>
      </c>
      <c r="B2580" s="38" t="s">
        <v>9890</v>
      </c>
      <c r="C2580" s="2" t="s">
        <v>1</v>
      </c>
      <c r="D2580" s="2" t="s">
        <v>0</v>
      </c>
      <c r="E2580" s="2" t="s">
        <v>9791</v>
      </c>
      <c r="F2580" s="2" t="s">
        <v>9792</v>
      </c>
      <c r="G2580" s="32">
        <v>2126</v>
      </c>
      <c r="H2580" s="36">
        <v>2126</v>
      </c>
      <c r="I2580" s="37" t="s">
        <v>3581</v>
      </c>
      <c r="J2580" s="31" t="s">
        <v>3582</v>
      </c>
      <c r="K2580" s="2">
        <v>0</v>
      </c>
      <c r="L2580" s="2">
        <v>0</v>
      </c>
      <c r="M2580" s="31">
        <v>2.48</v>
      </c>
      <c r="N2580" s="2">
        <v>0.32240000000000002</v>
      </c>
      <c r="O2580" s="2">
        <v>0</v>
      </c>
      <c r="P2580" s="2">
        <v>0</v>
      </c>
      <c r="Q2580" s="31">
        <v>2.8024</v>
      </c>
      <c r="S2580" s="2" t="s">
        <v>1</v>
      </c>
      <c r="T2580" t="str">
        <f>IF(Tabla2[[#This Row],[SERIE ]]="22SD004C","BODEGA",IF(Tabla2[[#This Row],[SERIE ]]="21DS000T","CASA MATRIZ","SUCURSAL"))</f>
        <v>SUCURSAL</v>
      </c>
    </row>
    <row r="2581" spans="1:20" ht="15.75" hidden="1" thickBot="1" x14ac:dyDescent="0.3">
      <c r="A2581" s="33" t="s">
        <v>8267</v>
      </c>
      <c r="B2581" s="38" t="s">
        <v>9890</v>
      </c>
      <c r="C2581" s="2" t="s">
        <v>1</v>
      </c>
      <c r="D2581" s="2" t="s">
        <v>0</v>
      </c>
      <c r="E2581" s="2" t="s">
        <v>9791</v>
      </c>
      <c r="F2581" s="2" t="s">
        <v>9792</v>
      </c>
      <c r="G2581" s="32">
        <v>2125</v>
      </c>
      <c r="H2581" s="36">
        <v>2125</v>
      </c>
      <c r="I2581" s="37" t="s">
        <v>9888</v>
      </c>
      <c r="J2581" s="31" t="s">
        <v>9889</v>
      </c>
      <c r="K2581" s="2">
        <v>0</v>
      </c>
      <c r="L2581" s="2">
        <v>0</v>
      </c>
      <c r="M2581" s="31">
        <v>13.27</v>
      </c>
      <c r="N2581" s="2">
        <v>1.7251000000000001</v>
      </c>
      <c r="O2581" s="2">
        <v>0</v>
      </c>
      <c r="P2581" s="2">
        <v>0</v>
      </c>
      <c r="Q2581" s="31">
        <v>14.995099999999999</v>
      </c>
      <c r="S2581" s="2" t="s">
        <v>1</v>
      </c>
      <c r="T2581" t="str">
        <f>IF(Tabla2[[#This Row],[SERIE ]]="22SD004C","BODEGA",IF(Tabla2[[#This Row],[SERIE ]]="21DS000T","CASA MATRIZ","SUCURSAL"))</f>
        <v>SUCURSAL</v>
      </c>
    </row>
    <row r="2582" spans="1:20" ht="15.75" hidden="1" thickBot="1" x14ac:dyDescent="0.3">
      <c r="A2582" s="33" t="s">
        <v>8267</v>
      </c>
      <c r="B2582" s="38" t="s">
        <v>9890</v>
      </c>
      <c r="C2582" s="2" t="s">
        <v>1</v>
      </c>
      <c r="D2582" s="2" t="s">
        <v>0</v>
      </c>
      <c r="E2582" s="2" t="s">
        <v>9791</v>
      </c>
      <c r="F2582" s="2" t="s">
        <v>9792</v>
      </c>
      <c r="G2582" s="32">
        <v>2124</v>
      </c>
      <c r="H2582" s="36">
        <v>2124</v>
      </c>
      <c r="I2582" s="37" t="s">
        <v>9818</v>
      </c>
      <c r="J2582" s="31" t="s">
        <v>9819</v>
      </c>
      <c r="K2582" s="2">
        <v>0</v>
      </c>
      <c r="L2582" s="2">
        <v>0</v>
      </c>
      <c r="M2582" s="31">
        <v>559</v>
      </c>
      <c r="N2582" s="2">
        <v>72.67</v>
      </c>
      <c r="O2582" s="2">
        <v>0</v>
      </c>
      <c r="P2582" s="2">
        <v>0</v>
      </c>
      <c r="Q2582" s="31">
        <v>631.66999999999996</v>
      </c>
      <c r="S2582" s="2" t="s">
        <v>1</v>
      </c>
      <c r="T2582" t="str">
        <f>IF(Tabla2[[#This Row],[SERIE ]]="22SD004C","BODEGA",IF(Tabla2[[#This Row],[SERIE ]]="21DS000T","CASA MATRIZ","SUCURSAL"))</f>
        <v>SUCURSAL</v>
      </c>
    </row>
    <row r="2583" spans="1:20" ht="15.75" hidden="1" thickBot="1" x14ac:dyDescent="0.3">
      <c r="A2583" s="33" t="s">
        <v>8267</v>
      </c>
      <c r="B2583" s="38" t="s">
        <v>9887</v>
      </c>
      <c r="C2583" s="2" t="s">
        <v>1</v>
      </c>
      <c r="D2583" s="2" t="s">
        <v>0</v>
      </c>
      <c r="E2583" s="2" t="s">
        <v>9791</v>
      </c>
      <c r="F2583" s="2" t="s">
        <v>9792</v>
      </c>
      <c r="G2583" s="32">
        <v>2123</v>
      </c>
      <c r="H2583" s="36">
        <v>2123</v>
      </c>
      <c r="I2583" s="37" t="s">
        <v>5768</v>
      </c>
      <c r="J2583" s="31" t="s">
        <v>5769</v>
      </c>
      <c r="K2583" s="2">
        <v>0</v>
      </c>
      <c r="L2583" s="2">
        <v>0</v>
      </c>
      <c r="M2583" s="31">
        <v>8.1</v>
      </c>
      <c r="N2583" s="2">
        <v>1.0529999999999999</v>
      </c>
      <c r="O2583" s="2">
        <v>0</v>
      </c>
      <c r="P2583" s="2">
        <v>0</v>
      </c>
      <c r="Q2583" s="31">
        <v>9.1529999999999987</v>
      </c>
      <c r="S2583" s="2" t="s">
        <v>1</v>
      </c>
      <c r="T2583" t="str">
        <f>IF(Tabla2[[#This Row],[SERIE ]]="22SD004C","BODEGA",IF(Tabla2[[#This Row],[SERIE ]]="21DS000T","CASA MATRIZ","SUCURSAL"))</f>
        <v>SUCURSAL</v>
      </c>
    </row>
    <row r="2584" spans="1:20" ht="15.75" hidden="1" thickBot="1" x14ac:dyDescent="0.3">
      <c r="A2584" s="33" t="s">
        <v>8267</v>
      </c>
      <c r="B2584" s="38" t="s">
        <v>9887</v>
      </c>
      <c r="C2584" s="2" t="s">
        <v>1</v>
      </c>
      <c r="D2584" s="2" t="s">
        <v>0</v>
      </c>
      <c r="E2584" s="2" t="s">
        <v>9791</v>
      </c>
      <c r="F2584" s="2" t="s">
        <v>9792</v>
      </c>
      <c r="G2584" s="32">
        <v>2122</v>
      </c>
      <c r="H2584" s="36">
        <v>2122</v>
      </c>
      <c r="I2584" s="37" t="s">
        <v>9868</v>
      </c>
      <c r="J2584" s="31" t="s">
        <v>9826</v>
      </c>
      <c r="K2584" s="2">
        <v>0</v>
      </c>
      <c r="L2584" s="2">
        <v>0</v>
      </c>
      <c r="M2584" s="31">
        <v>51.77</v>
      </c>
      <c r="N2584" s="2">
        <v>6.7301000000000002</v>
      </c>
      <c r="O2584" s="2">
        <v>0</v>
      </c>
      <c r="P2584" s="2">
        <v>0</v>
      </c>
      <c r="Q2584" s="31">
        <v>58.500100000000003</v>
      </c>
      <c r="S2584" s="2" t="s">
        <v>1</v>
      </c>
      <c r="T2584" t="str">
        <f>IF(Tabla2[[#This Row],[SERIE ]]="22SD004C","BODEGA",IF(Tabla2[[#This Row],[SERIE ]]="21DS000T","CASA MATRIZ","SUCURSAL"))</f>
        <v>SUCURSAL</v>
      </c>
    </row>
    <row r="2585" spans="1:20" ht="15.75" hidden="1" thickBot="1" x14ac:dyDescent="0.3">
      <c r="A2585" s="33" t="s">
        <v>8267</v>
      </c>
      <c r="B2585" s="38" t="s">
        <v>9887</v>
      </c>
      <c r="C2585" s="2" t="s">
        <v>1</v>
      </c>
      <c r="D2585" s="2" t="s">
        <v>0</v>
      </c>
      <c r="E2585" s="2" t="s">
        <v>9791</v>
      </c>
      <c r="F2585" s="2" t="s">
        <v>9792</v>
      </c>
      <c r="G2585" s="32">
        <v>2121</v>
      </c>
      <c r="H2585" s="36">
        <v>2121</v>
      </c>
      <c r="I2585" s="37" t="s">
        <v>9888</v>
      </c>
      <c r="J2585" s="31" t="s">
        <v>9889</v>
      </c>
      <c r="K2585" s="2">
        <v>0</v>
      </c>
      <c r="L2585" s="2">
        <v>0</v>
      </c>
      <c r="M2585" s="31">
        <v>93.87</v>
      </c>
      <c r="N2585" s="2">
        <v>12.203100000000001</v>
      </c>
      <c r="O2585" s="2">
        <v>0</v>
      </c>
      <c r="P2585" s="2">
        <v>0</v>
      </c>
      <c r="Q2585" s="31">
        <v>106.07310000000001</v>
      </c>
      <c r="S2585" s="2" t="s">
        <v>1</v>
      </c>
      <c r="T2585" t="str">
        <f>IF(Tabla2[[#This Row],[SERIE ]]="22SD004C","BODEGA",IF(Tabla2[[#This Row],[SERIE ]]="21DS000T","CASA MATRIZ","SUCURSAL"))</f>
        <v>SUCURSAL</v>
      </c>
    </row>
    <row r="2586" spans="1:20" ht="15.75" hidden="1" thickBot="1" x14ac:dyDescent="0.3">
      <c r="A2586" s="33" t="s">
        <v>8267</v>
      </c>
      <c r="B2586" s="38" t="s">
        <v>9887</v>
      </c>
      <c r="C2586" s="2" t="s">
        <v>1</v>
      </c>
      <c r="D2586" s="2" t="s">
        <v>0</v>
      </c>
      <c r="E2586" s="2" t="s">
        <v>9791</v>
      </c>
      <c r="F2586" s="2" t="s">
        <v>9792</v>
      </c>
      <c r="G2586" s="32">
        <v>2120</v>
      </c>
      <c r="H2586" s="36">
        <v>2120</v>
      </c>
      <c r="I2586" s="37" t="s">
        <v>9820</v>
      </c>
      <c r="J2586" s="31" t="s">
        <v>9821</v>
      </c>
      <c r="K2586" s="2">
        <v>0</v>
      </c>
      <c r="L2586" s="2">
        <v>0</v>
      </c>
      <c r="M2586" s="31">
        <v>22.13</v>
      </c>
      <c r="N2586" s="2">
        <v>2.8769</v>
      </c>
      <c r="O2586" s="2">
        <v>0</v>
      </c>
      <c r="P2586" s="2">
        <v>0</v>
      </c>
      <c r="Q2586" s="31">
        <v>25.006899999999998</v>
      </c>
      <c r="S2586" s="2" t="s">
        <v>1</v>
      </c>
      <c r="T2586" t="str">
        <f>IF(Tabla2[[#This Row],[SERIE ]]="22SD004C","BODEGA",IF(Tabla2[[#This Row],[SERIE ]]="21DS000T","CASA MATRIZ","SUCURSAL"))</f>
        <v>SUCURSAL</v>
      </c>
    </row>
    <row r="2587" spans="1:20" ht="15.75" hidden="1" thickBot="1" x14ac:dyDescent="0.3">
      <c r="A2587" s="33" t="s">
        <v>8267</v>
      </c>
      <c r="B2587" s="38" t="s">
        <v>9887</v>
      </c>
      <c r="C2587" s="2" t="s">
        <v>1</v>
      </c>
      <c r="D2587" s="2" t="s">
        <v>0</v>
      </c>
      <c r="E2587" s="2" t="s">
        <v>9791</v>
      </c>
      <c r="F2587" s="2" t="s">
        <v>9792</v>
      </c>
      <c r="G2587" s="32">
        <v>2119</v>
      </c>
      <c r="H2587" s="36">
        <v>2119</v>
      </c>
      <c r="I2587" s="37" t="s">
        <v>9856</v>
      </c>
      <c r="J2587" s="31" t="s">
        <v>9857</v>
      </c>
      <c r="K2587" s="2">
        <v>0</v>
      </c>
      <c r="L2587" s="2">
        <v>0</v>
      </c>
      <c r="M2587" s="31">
        <v>211.5</v>
      </c>
      <c r="N2587" s="2">
        <v>27.495000000000001</v>
      </c>
      <c r="O2587" s="2">
        <v>0</v>
      </c>
      <c r="P2587" s="2">
        <v>0</v>
      </c>
      <c r="Q2587" s="31">
        <v>238.995</v>
      </c>
      <c r="S2587" s="2" t="s">
        <v>1</v>
      </c>
      <c r="T2587" t="str">
        <f>IF(Tabla2[[#This Row],[SERIE ]]="22SD004C","BODEGA",IF(Tabla2[[#This Row],[SERIE ]]="21DS000T","CASA MATRIZ","SUCURSAL"))</f>
        <v>SUCURSAL</v>
      </c>
    </row>
    <row r="2588" spans="1:20" ht="15.75" hidden="1" thickBot="1" x14ac:dyDescent="0.3">
      <c r="A2588" s="33" t="s">
        <v>8267</v>
      </c>
      <c r="B2588" s="38" t="s">
        <v>9887</v>
      </c>
      <c r="C2588" s="2" t="s">
        <v>1</v>
      </c>
      <c r="D2588" s="2" t="s">
        <v>0</v>
      </c>
      <c r="E2588" s="2" t="s">
        <v>9791</v>
      </c>
      <c r="F2588" s="2" t="s">
        <v>9792</v>
      </c>
      <c r="G2588" s="32">
        <v>2118</v>
      </c>
      <c r="H2588" s="36">
        <v>2118</v>
      </c>
      <c r="I2588" s="37" t="s">
        <v>9866</v>
      </c>
      <c r="J2588" s="31" t="s">
        <v>9867</v>
      </c>
      <c r="K2588" s="2">
        <v>0</v>
      </c>
      <c r="L2588" s="2">
        <v>0</v>
      </c>
      <c r="M2588" s="31">
        <v>10.62</v>
      </c>
      <c r="N2588" s="2">
        <v>1.3806</v>
      </c>
      <c r="O2588" s="2">
        <v>0</v>
      </c>
      <c r="P2588" s="2">
        <v>0</v>
      </c>
      <c r="Q2588" s="31">
        <v>12.000599999999999</v>
      </c>
      <c r="S2588" s="2" t="s">
        <v>1</v>
      </c>
      <c r="T2588" t="str">
        <f>IF(Tabla2[[#This Row],[SERIE ]]="22SD004C","BODEGA",IF(Tabla2[[#This Row],[SERIE ]]="21DS000T","CASA MATRIZ","SUCURSAL"))</f>
        <v>SUCURSAL</v>
      </c>
    </row>
    <row r="2589" spans="1:20" ht="15.75" hidden="1" thickBot="1" x14ac:dyDescent="0.3">
      <c r="A2589" s="33" t="s">
        <v>8267</v>
      </c>
      <c r="B2589" s="38" t="s">
        <v>9887</v>
      </c>
      <c r="C2589" s="2" t="s">
        <v>1</v>
      </c>
      <c r="D2589" s="2" t="s">
        <v>0</v>
      </c>
      <c r="E2589" s="2" t="s">
        <v>9791</v>
      </c>
      <c r="F2589" s="2" t="s">
        <v>9792</v>
      </c>
      <c r="G2589" s="32">
        <v>2117</v>
      </c>
      <c r="H2589" s="36">
        <v>2117</v>
      </c>
      <c r="I2589" s="37" t="s">
        <v>9868</v>
      </c>
      <c r="J2589" s="31" t="s">
        <v>9826</v>
      </c>
      <c r="K2589" s="2">
        <v>0</v>
      </c>
      <c r="L2589" s="2">
        <v>0</v>
      </c>
      <c r="M2589" s="31">
        <v>28.32</v>
      </c>
      <c r="N2589" s="2">
        <v>3.6816</v>
      </c>
      <c r="O2589" s="2">
        <v>0</v>
      </c>
      <c r="P2589" s="2">
        <v>0</v>
      </c>
      <c r="Q2589" s="31">
        <v>32.001600000000003</v>
      </c>
      <c r="S2589" s="2" t="s">
        <v>1</v>
      </c>
      <c r="T2589" t="str">
        <f>IF(Tabla2[[#This Row],[SERIE ]]="22SD004C","BODEGA",IF(Tabla2[[#This Row],[SERIE ]]="21DS000T","CASA MATRIZ","SUCURSAL"))</f>
        <v>SUCURSAL</v>
      </c>
    </row>
    <row r="2590" spans="1:20" ht="15.75" hidden="1" thickBot="1" x14ac:dyDescent="0.3">
      <c r="A2590" s="33" t="s">
        <v>8267</v>
      </c>
      <c r="B2590" s="38" t="s">
        <v>9887</v>
      </c>
      <c r="C2590" s="2" t="s">
        <v>1</v>
      </c>
      <c r="D2590" s="2" t="s">
        <v>0</v>
      </c>
      <c r="E2590" s="2" t="s">
        <v>9791</v>
      </c>
      <c r="F2590" s="2" t="s">
        <v>9792</v>
      </c>
      <c r="G2590" s="32">
        <v>2116</v>
      </c>
      <c r="H2590" s="36">
        <v>2116</v>
      </c>
      <c r="I2590" s="37"/>
      <c r="J2590" s="31" t="s">
        <v>9817</v>
      </c>
      <c r="K2590" s="2">
        <v>0</v>
      </c>
      <c r="L2590" s="2">
        <v>0</v>
      </c>
      <c r="M2590" s="31">
        <v>15.93</v>
      </c>
      <c r="N2590" s="2">
        <v>2.0709</v>
      </c>
      <c r="O2590" s="2">
        <v>0</v>
      </c>
      <c r="P2590" s="2">
        <v>0</v>
      </c>
      <c r="Q2590" s="31">
        <v>18.000900000000001</v>
      </c>
      <c r="R2590" s="2" t="s">
        <v>9816</v>
      </c>
      <c r="S2590" s="2" t="s">
        <v>1</v>
      </c>
      <c r="T2590" t="str">
        <f>IF(Tabla2[[#This Row],[SERIE ]]="22SD004C","BODEGA",IF(Tabla2[[#This Row],[SERIE ]]="21DS000T","CASA MATRIZ","SUCURSAL"))</f>
        <v>SUCURSAL</v>
      </c>
    </row>
    <row r="2591" spans="1:20" ht="15.75" hidden="1" thickBot="1" x14ac:dyDescent="0.3">
      <c r="A2591" s="33" t="s">
        <v>8267</v>
      </c>
      <c r="B2591" s="38" t="s">
        <v>9884</v>
      </c>
      <c r="C2591" s="2" t="s">
        <v>1</v>
      </c>
      <c r="D2591" s="2" t="s">
        <v>0</v>
      </c>
      <c r="E2591" s="2" t="s">
        <v>9791</v>
      </c>
      <c r="F2591" s="2" t="s">
        <v>9792</v>
      </c>
      <c r="G2591" s="32">
        <v>2115</v>
      </c>
      <c r="H2591" s="36">
        <v>2115</v>
      </c>
      <c r="I2591" s="37" t="s">
        <v>49</v>
      </c>
      <c r="J2591" s="31" t="s">
        <v>2228</v>
      </c>
      <c r="K2591" s="2">
        <v>0</v>
      </c>
      <c r="L2591" s="2">
        <v>0</v>
      </c>
      <c r="M2591" s="31">
        <v>408</v>
      </c>
      <c r="N2591" s="2">
        <v>53.04</v>
      </c>
      <c r="O2591" s="2">
        <v>0</v>
      </c>
      <c r="P2591" s="2">
        <v>0</v>
      </c>
      <c r="Q2591" s="31">
        <v>461.04</v>
      </c>
      <c r="S2591" s="2" t="s">
        <v>1</v>
      </c>
      <c r="T2591" t="str">
        <f>IF(Tabla2[[#This Row],[SERIE ]]="22SD004C","BODEGA",IF(Tabla2[[#This Row],[SERIE ]]="21DS000T","CASA MATRIZ","SUCURSAL"))</f>
        <v>SUCURSAL</v>
      </c>
    </row>
    <row r="2592" spans="1:20" ht="15.75" hidden="1" thickBot="1" x14ac:dyDescent="0.3">
      <c r="A2592" s="33" t="s">
        <v>8267</v>
      </c>
      <c r="B2592" s="38" t="s">
        <v>9884</v>
      </c>
      <c r="C2592" s="2" t="s">
        <v>1</v>
      </c>
      <c r="D2592" s="2" t="s">
        <v>0</v>
      </c>
      <c r="E2592" s="2" t="s">
        <v>9791</v>
      </c>
      <c r="F2592" s="2" t="s">
        <v>9792</v>
      </c>
      <c r="G2592" s="32">
        <v>2114</v>
      </c>
      <c r="H2592" s="36">
        <v>2114</v>
      </c>
      <c r="I2592" s="37" t="s">
        <v>1444</v>
      </c>
      <c r="J2592" s="31" t="s">
        <v>1445</v>
      </c>
      <c r="K2592" s="2">
        <v>0</v>
      </c>
      <c r="L2592" s="2">
        <v>0</v>
      </c>
      <c r="M2592" s="31">
        <v>50</v>
      </c>
      <c r="N2592" s="2">
        <v>6.5</v>
      </c>
      <c r="O2592" s="2">
        <v>0</v>
      </c>
      <c r="P2592" s="2">
        <v>0</v>
      </c>
      <c r="Q2592" s="31">
        <v>56.5</v>
      </c>
      <c r="S2592" s="2" t="s">
        <v>1</v>
      </c>
      <c r="T2592" t="str">
        <f>IF(Tabla2[[#This Row],[SERIE ]]="22SD004C","BODEGA",IF(Tabla2[[#This Row],[SERIE ]]="21DS000T","CASA MATRIZ","SUCURSAL"))</f>
        <v>SUCURSAL</v>
      </c>
    </row>
    <row r="2593" spans="1:20" ht="15.75" hidden="1" thickBot="1" x14ac:dyDescent="0.3">
      <c r="A2593" s="33" t="s">
        <v>8267</v>
      </c>
      <c r="B2593" s="38" t="s">
        <v>9884</v>
      </c>
      <c r="C2593" s="2" t="s">
        <v>1</v>
      </c>
      <c r="D2593" s="2" t="s">
        <v>0</v>
      </c>
      <c r="E2593" s="2" t="s">
        <v>9791</v>
      </c>
      <c r="F2593" s="2" t="s">
        <v>9792</v>
      </c>
      <c r="G2593" s="32">
        <v>2113</v>
      </c>
      <c r="H2593" s="36">
        <v>2113</v>
      </c>
      <c r="I2593" s="37" t="s">
        <v>9809</v>
      </c>
      <c r="J2593" s="31" t="s">
        <v>9810</v>
      </c>
      <c r="K2593" s="2">
        <v>0</v>
      </c>
      <c r="L2593" s="2">
        <v>0</v>
      </c>
      <c r="M2593" s="31">
        <v>400</v>
      </c>
      <c r="N2593" s="2">
        <v>52</v>
      </c>
      <c r="O2593" s="2">
        <v>0</v>
      </c>
      <c r="P2593" s="2">
        <v>0</v>
      </c>
      <c r="Q2593" s="31">
        <v>452</v>
      </c>
      <c r="S2593" s="2" t="s">
        <v>1</v>
      </c>
      <c r="T2593" t="str">
        <f>IF(Tabla2[[#This Row],[SERIE ]]="22SD004C","BODEGA",IF(Tabla2[[#This Row],[SERIE ]]="21DS000T","CASA MATRIZ","SUCURSAL"))</f>
        <v>SUCURSAL</v>
      </c>
    </row>
    <row r="2594" spans="1:20" ht="15.75" hidden="1" thickBot="1" x14ac:dyDescent="0.3">
      <c r="A2594" s="33" t="s">
        <v>8267</v>
      </c>
      <c r="B2594" s="38" t="s">
        <v>9884</v>
      </c>
      <c r="C2594" s="2" t="s">
        <v>1</v>
      </c>
      <c r="D2594" s="2" t="s">
        <v>0</v>
      </c>
      <c r="E2594" s="2" t="s">
        <v>9791</v>
      </c>
      <c r="F2594" s="2" t="s">
        <v>9792</v>
      </c>
      <c r="G2594" s="32">
        <v>2112</v>
      </c>
      <c r="H2594" s="36">
        <v>2112</v>
      </c>
      <c r="I2594" s="37" t="s">
        <v>6596</v>
      </c>
      <c r="J2594" s="31" t="s">
        <v>6597</v>
      </c>
      <c r="K2594" s="2">
        <v>0</v>
      </c>
      <c r="L2594" s="2">
        <v>0</v>
      </c>
      <c r="M2594" s="31">
        <v>127.43</v>
      </c>
      <c r="N2594" s="2">
        <v>16.565900000000003</v>
      </c>
      <c r="O2594" s="2">
        <v>0</v>
      </c>
      <c r="P2594" s="2">
        <v>0</v>
      </c>
      <c r="Q2594" s="31">
        <v>143.99590000000001</v>
      </c>
      <c r="S2594" s="2" t="s">
        <v>1</v>
      </c>
      <c r="T2594" t="str">
        <f>IF(Tabla2[[#This Row],[SERIE ]]="22SD004C","BODEGA",IF(Tabla2[[#This Row],[SERIE ]]="21DS000T","CASA MATRIZ","SUCURSAL"))</f>
        <v>SUCURSAL</v>
      </c>
    </row>
    <row r="2595" spans="1:20" ht="15.75" hidden="1" thickBot="1" x14ac:dyDescent="0.3">
      <c r="A2595" s="33" t="s">
        <v>8267</v>
      </c>
      <c r="B2595" s="38" t="s">
        <v>9884</v>
      </c>
      <c r="C2595" s="2" t="s">
        <v>1</v>
      </c>
      <c r="D2595" s="2" t="s">
        <v>0</v>
      </c>
      <c r="E2595" s="2" t="s">
        <v>9791</v>
      </c>
      <c r="F2595" s="2" t="s">
        <v>9792</v>
      </c>
      <c r="G2595" s="32">
        <v>2111</v>
      </c>
      <c r="H2595" s="36">
        <v>2111</v>
      </c>
      <c r="I2595" s="37"/>
      <c r="J2595" s="31" t="s">
        <v>9886</v>
      </c>
      <c r="K2595" s="2">
        <v>0</v>
      </c>
      <c r="L2595" s="2">
        <v>0</v>
      </c>
      <c r="M2595" s="31">
        <v>66.67</v>
      </c>
      <c r="N2595" s="2">
        <v>8.6671000000000014</v>
      </c>
      <c r="O2595" s="2">
        <v>0</v>
      </c>
      <c r="P2595" s="2">
        <v>0</v>
      </c>
      <c r="Q2595" s="31">
        <v>75.337100000000007</v>
      </c>
      <c r="R2595" s="2" t="s">
        <v>9885</v>
      </c>
      <c r="S2595" s="2" t="s">
        <v>1</v>
      </c>
      <c r="T2595" t="str">
        <f>IF(Tabla2[[#This Row],[SERIE ]]="22SD004C","BODEGA",IF(Tabla2[[#This Row],[SERIE ]]="21DS000T","CASA MATRIZ","SUCURSAL"))</f>
        <v>SUCURSAL</v>
      </c>
    </row>
    <row r="2596" spans="1:20" ht="15.75" hidden="1" thickBot="1" x14ac:dyDescent="0.3">
      <c r="A2596" s="33" t="s">
        <v>8267</v>
      </c>
      <c r="B2596" s="38" t="s">
        <v>9884</v>
      </c>
      <c r="C2596" s="2" t="s">
        <v>1</v>
      </c>
      <c r="D2596" s="2" t="s">
        <v>0</v>
      </c>
      <c r="E2596" s="2" t="s">
        <v>9791</v>
      </c>
      <c r="F2596" s="2" t="s">
        <v>9792</v>
      </c>
      <c r="G2596" s="32">
        <v>2110</v>
      </c>
      <c r="H2596" s="36">
        <v>2110</v>
      </c>
      <c r="I2596" s="37" t="s">
        <v>5768</v>
      </c>
      <c r="J2596" s="31" t="s">
        <v>5769</v>
      </c>
      <c r="K2596" s="2">
        <v>0</v>
      </c>
      <c r="L2596" s="2">
        <v>0</v>
      </c>
      <c r="M2596" s="31">
        <v>1.77</v>
      </c>
      <c r="N2596" s="2">
        <v>0.2301</v>
      </c>
      <c r="O2596" s="2">
        <v>0</v>
      </c>
      <c r="P2596" s="2">
        <v>0</v>
      </c>
      <c r="Q2596" s="31">
        <v>2.0001000000000002</v>
      </c>
      <c r="S2596" s="2" t="s">
        <v>1</v>
      </c>
      <c r="T2596" t="str">
        <f>IF(Tabla2[[#This Row],[SERIE ]]="22SD004C","BODEGA",IF(Tabla2[[#This Row],[SERIE ]]="21DS000T","CASA MATRIZ","SUCURSAL"))</f>
        <v>SUCURSAL</v>
      </c>
    </row>
    <row r="2597" spans="1:20" ht="15.75" hidden="1" thickBot="1" x14ac:dyDescent="0.3">
      <c r="A2597" s="33" t="s">
        <v>8267</v>
      </c>
      <c r="B2597" s="38" t="s">
        <v>9884</v>
      </c>
      <c r="C2597" s="2" t="s">
        <v>1</v>
      </c>
      <c r="D2597" s="2" t="s">
        <v>0</v>
      </c>
      <c r="E2597" s="2" t="s">
        <v>9791</v>
      </c>
      <c r="F2597" s="2" t="s">
        <v>9792</v>
      </c>
      <c r="G2597" s="32">
        <v>2109</v>
      </c>
      <c r="H2597" s="36">
        <v>2109</v>
      </c>
      <c r="I2597" s="37" t="s">
        <v>9420</v>
      </c>
      <c r="J2597" s="31" t="s">
        <v>9421</v>
      </c>
      <c r="K2597" s="2">
        <v>0</v>
      </c>
      <c r="L2597" s="2">
        <v>0</v>
      </c>
      <c r="M2597" s="31">
        <v>20</v>
      </c>
      <c r="N2597" s="2">
        <v>2.6</v>
      </c>
      <c r="O2597" s="2">
        <v>0</v>
      </c>
      <c r="P2597" s="2">
        <v>0</v>
      </c>
      <c r="Q2597" s="31">
        <v>22.6</v>
      </c>
      <c r="S2597" s="2" t="s">
        <v>1</v>
      </c>
      <c r="T2597" t="str">
        <f>IF(Tabla2[[#This Row],[SERIE ]]="22SD004C","BODEGA",IF(Tabla2[[#This Row],[SERIE ]]="21DS000T","CASA MATRIZ","SUCURSAL"))</f>
        <v>SUCURSAL</v>
      </c>
    </row>
    <row r="2598" spans="1:20" ht="15.75" hidden="1" thickBot="1" x14ac:dyDescent="0.3">
      <c r="A2598" s="33" t="s">
        <v>8267</v>
      </c>
      <c r="B2598" s="38" t="s">
        <v>9879</v>
      </c>
      <c r="C2598" s="2" t="s">
        <v>1</v>
      </c>
      <c r="D2598" s="2" t="s">
        <v>0</v>
      </c>
      <c r="E2598" s="2" t="s">
        <v>9791</v>
      </c>
      <c r="F2598" s="2" t="s">
        <v>9792</v>
      </c>
      <c r="G2598" s="32">
        <v>2108</v>
      </c>
      <c r="H2598" s="36">
        <v>2108</v>
      </c>
      <c r="I2598" s="37" t="s">
        <v>9814</v>
      </c>
      <c r="J2598" s="31" t="s">
        <v>9815</v>
      </c>
      <c r="K2598" s="2">
        <v>0</v>
      </c>
      <c r="L2598" s="2">
        <v>0</v>
      </c>
      <c r="M2598" s="31">
        <v>10</v>
      </c>
      <c r="N2598" s="2">
        <v>1.3</v>
      </c>
      <c r="O2598" s="2">
        <v>0</v>
      </c>
      <c r="P2598" s="2">
        <v>0</v>
      </c>
      <c r="Q2598" s="31">
        <v>11.3</v>
      </c>
      <c r="S2598" s="2" t="s">
        <v>1</v>
      </c>
      <c r="T2598" t="str">
        <f>IF(Tabla2[[#This Row],[SERIE ]]="22SD004C","BODEGA",IF(Tabla2[[#This Row],[SERIE ]]="21DS000T","CASA MATRIZ","SUCURSAL"))</f>
        <v>SUCURSAL</v>
      </c>
    </row>
    <row r="2599" spans="1:20" ht="15.75" hidden="1" thickBot="1" x14ac:dyDescent="0.3">
      <c r="A2599" s="33" t="s">
        <v>8267</v>
      </c>
      <c r="B2599" s="38" t="s">
        <v>9879</v>
      </c>
      <c r="C2599" s="2" t="s">
        <v>1</v>
      </c>
      <c r="D2599" s="2" t="s">
        <v>0</v>
      </c>
      <c r="E2599" s="2" t="s">
        <v>9791</v>
      </c>
      <c r="F2599" s="2" t="s">
        <v>9792</v>
      </c>
      <c r="G2599" s="32">
        <v>2107</v>
      </c>
      <c r="H2599" s="36">
        <v>2107</v>
      </c>
      <c r="I2599" s="37"/>
      <c r="J2599" s="31" t="s">
        <v>9817</v>
      </c>
      <c r="K2599" s="2">
        <v>0</v>
      </c>
      <c r="L2599" s="2">
        <v>0</v>
      </c>
      <c r="M2599" s="31">
        <v>6.64</v>
      </c>
      <c r="N2599" s="2">
        <v>0.86319999999999997</v>
      </c>
      <c r="O2599" s="2">
        <v>0</v>
      </c>
      <c r="P2599" s="2">
        <v>0</v>
      </c>
      <c r="Q2599" s="31">
        <v>7.5031999999999996</v>
      </c>
      <c r="R2599" s="2" t="s">
        <v>9816</v>
      </c>
      <c r="S2599" s="2" t="s">
        <v>1</v>
      </c>
      <c r="T2599" t="str">
        <f>IF(Tabla2[[#This Row],[SERIE ]]="22SD004C","BODEGA",IF(Tabla2[[#This Row],[SERIE ]]="21DS000T","CASA MATRIZ","SUCURSAL"))</f>
        <v>SUCURSAL</v>
      </c>
    </row>
    <row r="2600" spans="1:20" ht="15.75" hidden="1" thickBot="1" x14ac:dyDescent="0.3">
      <c r="A2600" s="33" t="s">
        <v>8267</v>
      </c>
      <c r="B2600" s="38" t="s">
        <v>9879</v>
      </c>
      <c r="C2600" s="2" t="s">
        <v>1</v>
      </c>
      <c r="D2600" s="2" t="s">
        <v>0</v>
      </c>
      <c r="E2600" s="2" t="s">
        <v>9791</v>
      </c>
      <c r="F2600" s="2" t="s">
        <v>9792</v>
      </c>
      <c r="G2600" s="32">
        <v>2106</v>
      </c>
      <c r="H2600" s="36">
        <v>2106</v>
      </c>
      <c r="I2600" s="37" t="s">
        <v>9818</v>
      </c>
      <c r="J2600" s="31" t="s">
        <v>9819</v>
      </c>
      <c r="K2600" s="2">
        <v>0</v>
      </c>
      <c r="L2600" s="2">
        <v>0</v>
      </c>
      <c r="M2600" s="31">
        <v>8</v>
      </c>
      <c r="N2600" s="2">
        <v>1.04</v>
      </c>
      <c r="O2600" s="2">
        <v>0</v>
      </c>
      <c r="P2600" s="2">
        <v>0</v>
      </c>
      <c r="Q2600" s="31">
        <v>9.0399999999999991</v>
      </c>
      <c r="S2600" s="2" t="s">
        <v>1</v>
      </c>
      <c r="T2600" t="str">
        <f>IF(Tabla2[[#This Row],[SERIE ]]="22SD004C","BODEGA",IF(Tabla2[[#This Row],[SERIE ]]="21DS000T","CASA MATRIZ","SUCURSAL"))</f>
        <v>SUCURSAL</v>
      </c>
    </row>
    <row r="2601" spans="1:20" ht="15.75" hidden="1" thickBot="1" x14ac:dyDescent="0.3">
      <c r="A2601" s="33" t="s">
        <v>8267</v>
      </c>
      <c r="B2601" s="38" t="s">
        <v>9879</v>
      </c>
      <c r="C2601" s="2" t="s">
        <v>1</v>
      </c>
      <c r="D2601" s="2" t="s">
        <v>0</v>
      </c>
      <c r="E2601" s="2" t="s">
        <v>9791</v>
      </c>
      <c r="F2601" s="2" t="s">
        <v>9792</v>
      </c>
      <c r="G2601" s="32">
        <v>2105</v>
      </c>
      <c r="H2601" s="36">
        <v>2105</v>
      </c>
      <c r="I2601" s="37" t="s">
        <v>5768</v>
      </c>
      <c r="J2601" s="31" t="s">
        <v>5769</v>
      </c>
      <c r="K2601" s="2">
        <v>0</v>
      </c>
      <c r="L2601" s="2">
        <v>0</v>
      </c>
      <c r="M2601" s="31">
        <v>23.89</v>
      </c>
      <c r="N2601" s="2">
        <v>3.1057000000000001</v>
      </c>
      <c r="O2601" s="2">
        <v>0</v>
      </c>
      <c r="P2601" s="2">
        <v>0</v>
      </c>
      <c r="Q2601" s="31">
        <v>26.995699999999999</v>
      </c>
      <c r="S2601" s="2" t="s">
        <v>1</v>
      </c>
      <c r="T2601" t="str">
        <f>IF(Tabla2[[#This Row],[SERIE ]]="22SD004C","BODEGA",IF(Tabla2[[#This Row],[SERIE ]]="21DS000T","CASA MATRIZ","SUCURSAL"))</f>
        <v>SUCURSAL</v>
      </c>
    </row>
    <row r="2602" spans="1:20" ht="15.75" hidden="1" thickBot="1" x14ac:dyDescent="0.3">
      <c r="A2602" s="33" t="s">
        <v>8267</v>
      </c>
      <c r="B2602" s="38" t="s">
        <v>9879</v>
      </c>
      <c r="C2602" s="2" t="s">
        <v>1</v>
      </c>
      <c r="D2602" s="2" t="s">
        <v>0</v>
      </c>
      <c r="E2602" s="2" t="s">
        <v>9791</v>
      </c>
      <c r="F2602" s="2" t="s">
        <v>9792</v>
      </c>
      <c r="G2602" s="32">
        <v>2104</v>
      </c>
      <c r="H2602" s="36">
        <v>2104</v>
      </c>
      <c r="I2602" s="37" t="s">
        <v>9882</v>
      </c>
      <c r="J2602" s="31" t="s">
        <v>9883</v>
      </c>
      <c r="K2602" s="2">
        <v>0</v>
      </c>
      <c r="L2602" s="2">
        <v>0</v>
      </c>
      <c r="M2602" s="31">
        <v>178.05</v>
      </c>
      <c r="N2602" s="2">
        <v>23.146500000000003</v>
      </c>
      <c r="O2602" s="2">
        <v>0</v>
      </c>
      <c r="P2602" s="2">
        <v>0</v>
      </c>
      <c r="Q2602" s="31">
        <v>201.19650000000001</v>
      </c>
      <c r="S2602" s="2" t="s">
        <v>1</v>
      </c>
      <c r="T2602" t="str">
        <f>IF(Tabla2[[#This Row],[SERIE ]]="22SD004C","BODEGA",IF(Tabla2[[#This Row],[SERIE ]]="21DS000T","CASA MATRIZ","SUCURSAL"))</f>
        <v>SUCURSAL</v>
      </c>
    </row>
    <row r="2603" spans="1:20" ht="15.75" hidden="1" thickBot="1" x14ac:dyDescent="0.3">
      <c r="A2603" s="33" t="s">
        <v>8267</v>
      </c>
      <c r="B2603" s="38" t="s">
        <v>9879</v>
      </c>
      <c r="C2603" s="2" t="s">
        <v>1</v>
      </c>
      <c r="D2603" s="2" t="s">
        <v>0</v>
      </c>
      <c r="E2603" s="2" t="s">
        <v>9791</v>
      </c>
      <c r="F2603" s="2" t="s">
        <v>9792</v>
      </c>
      <c r="G2603" s="32">
        <v>2103</v>
      </c>
      <c r="H2603" s="36">
        <v>2103</v>
      </c>
      <c r="I2603" s="37" t="s">
        <v>46</v>
      </c>
      <c r="J2603" s="31" t="s">
        <v>6010</v>
      </c>
      <c r="K2603" s="2">
        <v>0</v>
      </c>
      <c r="L2603" s="2">
        <v>0</v>
      </c>
      <c r="M2603" s="31">
        <v>600</v>
      </c>
      <c r="N2603" s="2">
        <v>78</v>
      </c>
      <c r="O2603" s="2">
        <v>0</v>
      </c>
      <c r="P2603" s="2">
        <v>0</v>
      </c>
      <c r="Q2603" s="31">
        <v>678</v>
      </c>
      <c r="S2603" s="2" t="s">
        <v>1</v>
      </c>
      <c r="T2603" t="str">
        <f>IF(Tabla2[[#This Row],[SERIE ]]="22SD004C","BODEGA",IF(Tabla2[[#This Row],[SERIE ]]="21DS000T","CASA MATRIZ","SUCURSAL"))</f>
        <v>SUCURSAL</v>
      </c>
    </row>
    <row r="2604" spans="1:20" ht="15.75" hidden="1" thickBot="1" x14ac:dyDescent="0.3">
      <c r="A2604" s="33" t="s">
        <v>8267</v>
      </c>
      <c r="B2604" s="38" t="s">
        <v>9879</v>
      </c>
      <c r="C2604" s="2" t="s">
        <v>1</v>
      </c>
      <c r="D2604" s="2" t="s">
        <v>0</v>
      </c>
      <c r="E2604" s="2" t="s">
        <v>9791</v>
      </c>
      <c r="F2604" s="2" t="s">
        <v>9792</v>
      </c>
      <c r="G2604" s="32">
        <v>2102</v>
      </c>
      <c r="H2604" s="36">
        <v>2102</v>
      </c>
      <c r="I2604" s="37" t="s">
        <v>46</v>
      </c>
      <c r="J2604" s="31" t="s">
        <v>6010</v>
      </c>
      <c r="K2604" s="2">
        <v>0</v>
      </c>
      <c r="L2604" s="2">
        <v>0</v>
      </c>
      <c r="M2604" s="31">
        <v>40</v>
      </c>
      <c r="N2604" s="2">
        <v>5.2</v>
      </c>
      <c r="O2604" s="2">
        <v>0</v>
      </c>
      <c r="P2604" s="2">
        <v>0</v>
      </c>
      <c r="Q2604" s="31">
        <v>45.2</v>
      </c>
      <c r="S2604" s="2" t="s">
        <v>1</v>
      </c>
      <c r="T2604" t="str">
        <f>IF(Tabla2[[#This Row],[SERIE ]]="22SD004C","BODEGA",IF(Tabla2[[#This Row],[SERIE ]]="21DS000T","CASA MATRIZ","SUCURSAL"))</f>
        <v>SUCURSAL</v>
      </c>
    </row>
    <row r="2605" spans="1:20" ht="15.75" hidden="1" thickBot="1" x14ac:dyDescent="0.3">
      <c r="A2605" s="33" t="s">
        <v>8267</v>
      </c>
      <c r="B2605" s="38" t="s">
        <v>9879</v>
      </c>
      <c r="C2605" s="2" t="s">
        <v>1</v>
      </c>
      <c r="D2605" s="2" t="s">
        <v>0</v>
      </c>
      <c r="E2605" s="2" t="s">
        <v>9791</v>
      </c>
      <c r="F2605" s="2" t="s">
        <v>9792</v>
      </c>
      <c r="G2605" s="32">
        <v>2101</v>
      </c>
      <c r="H2605" s="36">
        <v>2101</v>
      </c>
      <c r="I2605" s="37" t="s">
        <v>7473</v>
      </c>
      <c r="J2605" s="31" t="s">
        <v>7472</v>
      </c>
      <c r="K2605" s="2">
        <v>0</v>
      </c>
      <c r="L2605" s="2">
        <v>0</v>
      </c>
      <c r="M2605" s="31">
        <v>0</v>
      </c>
      <c r="N2605" s="2">
        <v>0</v>
      </c>
      <c r="O2605" s="2">
        <v>0</v>
      </c>
      <c r="P2605" s="2">
        <v>0</v>
      </c>
      <c r="Q2605" s="31">
        <v>0</v>
      </c>
      <c r="S2605" s="2" t="s">
        <v>1</v>
      </c>
      <c r="T2605" t="str">
        <f>IF(Tabla2[[#This Row],[SERIE ]]="22SD004C","BODEGA",IF(Tabla2[[#This Row],[SERIE ]]="21DS000T","CASA MATRIZ","SUCURSAL"))</f>
        <v>SUCURSAL</v>
      </c>
    </row>
    <row r="2606" spans="1:20" ht="15.75" hidden="1" thickBot="1" x14ac:dyDescent="0.3">
      <c r="A2606" s="33" t="s">
        <v>8267</v>
      </c>
      <c r="B2606" s="38" t="s">
        <v>9879</v>
      </c>
      <c r="C2606" s="2" t="s">
        <v>1</v>
      </c>
      <c r="D2606" s="2" t="s">
        <v>0</v>
      </c>
      <c r="E2606" s="2" t="s">
        <v>9791</v>
      </c>
      <c r="F2606" s="2" t="s">
        <v>9792</v>
      </c>
      <c r="G2606" s="32">
        <v>2100</v>
      </c>
      <c r="H2606" s="36">
        <v>2100</v>
      </c>
      <c r="I2606" s="37"/>
      <c r="J2606" s="31" t="s">
        <v>9881</v>
      </c>
      <c r="K2606" s="2">
        <v>0</v>
      </c>
      <c r="L2606" s="2">
        <v>0</v>
      </c>
      <c r="M2606" s="31">
        <v>10.75</v>
      </c>
      <c r="N2606" s="2">
        <v>1.3975</v>
      </c>
      <c r="O2606" s="2">
        <v>0</v>
      </c>
      <c r="P2606" s="2">
        <v>0</v>
      </c>
      <c r="Q2606" s="31">
        <v>12.147500000000001</v>
      </c>
      <c r="R2606" s="2" t="s">
        <v>9880</v>
      </c>
      <c r="S2606" s="2" t="s">
        <v>1</v>
      </c>
      <c r="T2606" t="str">
        <f>IF(Tabla2[[#This Row],[SERIE ]]="22SD004C","BODEGA",IF(Tabla2[[#This Row],[SERIE ]]="21DS000T","CASA MATRIZ","SUCURSAL"))</f>
        <v>SUCURSAL</v>
      </c>
    </row>
    <row r="2607" spans="1:20" ht="15.75" hidden="1" thickBot="1" x14ac:dyDescent="0.3">
      <c r="A2607" s="33" t="s">
        <v>8267</v>
      </c>
      <c r="B2607" s="38" t="s">
        <v>9879</v>
      </c>
      <c r="C2607" s="2" t="s">
        <v>1</v>
      </c>
      <c r="D2607" s="2" t="s">
        <v>0</v>
      </c>
      <c r="E2607" s="2" t="s">
        <v>9791</v>
      </c>
      <c r="F2607" s="2" t="s">
        <v>9792</v>
      </c>
      <c r="G2607" s="32">
        <v>2099</v>
      </c>
      <c r="H2607" s="36">
        <v>2099</v>
      </c>
      <c r="I2607" s="37" t="s">
        <v>49</v>
      </c>
      <c r="J2607" s="31" t="s">
        <v>2228</v>
      </c>
      <c r="K2607" s="2">
        <v>0</v>
      </c>
      <c r="L2607" s="2">
        <v>0</v>
      </c>
      <c r="M2607" s="31">
        <v>48.6</v>
      </c>
      <c r="N2607" s="2">
        <v>6.3180000000000005</v>
      </c>
      <c r="O2607" s="2">
        <v>0</v>
      </c>
      <c r="P2607" s="2">
        <v>0</v>
      </c>
      <c r="Q2607" s="31">
        <v>54.917999999999999</v>
      </c>
      <c r="S2607" s="2" t="s">
        <v>1</v>
      </c>
      <c r="T2607" t="str">
        <f>IF(Tabla2[[#This Row],[SERIE ]]="22SD004C","BODEGA",IF(Tabla2[[#This Row],[SERIE ]]="21DS000T","CASA MATRIZ","SUCURSAL"))</f>
        <v>SUCURSAL</v>
      </c>
    </row>
    <row r="2608" spans="1:20" ht="15.75" hidden="1" thickBot="1" x14ac:dyDescent="0.3">
      <c r="A2608" s="33" t="s">
        <v>8267</v>
      </c>
      <c r="B2608" s="38" t="s">
        <v>9873</v>
      </c>
      <c r="C2608" s="2" t="s">
        <v>1</v>
      </c>
      <c r="D2608" s="2" t="s">
        <v>0</v>
      </c>
      <c r="E2608" s="2" t="s">
        <v>9791</v>
      </c>
      <c r="F2608" s="2" t="s">
        <v>9792</v>
      </c>
      <c r="G2608" s="32">
        <v>2098</v>
      </c>
      <c r="H2608" s="36">
        <v>2098</v>
      </c>
      <c r="I2608" s="37"/>
      <c r="J2608" s="31" t="s">
        <v>9878</v>
      </c>
      <c r="K2608" s="2">
        <v>0</v>
      </c>
      <c r="L2608" s="2">
        <v>0</v>
      </c>
      <c r="M2608" s="31">
        <v>12</v>
      </c>
      <c r="N2608" s="2">
        <v>1.56</v>
      </c>
      <c r="O2608" s="2">
        <v>0</v>
      </c>
      <c r="P2608" s="2">
        <v>0</v>
      </c>
      <c r="Q2608" s="31">
        <v>13.56</v>
      </c>
      <c r="R2608" s="2" t="s">
        <v>9877</v>
      </c>
      <c r="S2608" s="2" t="s">
        <v>1</v>
      </c>
      <c r="T2608" t="str">
        <f>IF(Tabla2[[#This Row],[SERIE ]]="22SD004C","BODEGA",IF(Tabla2[[#This Row],[SERIE ]]="21DS000T","CASA MATRIZ","SUCURSAL"))</f>
        <v>SUCURSAL</v>
      </c>
    </row>
    <row r="2609" spans="1:20" ht="15.75" hidden="1" thickBot="1" x14ac:dyDescent="0.3">
      <c r="A2609" s="33" t="s">
        <v>8267</v>
      </c>
      <c r="B2609" s="38" t="s">
        <v>9873</v>
      </c>
      <c r="C2609" s="2" t="s">
        <v>1</v>
      </c>
      <c r="D2609" s="2" t="s">
        <v>0</v>
      </c>
      <c r="E2609" s="2" t="s">
        <v>9791</v>
      </c>
      <c r="F2609" s="2" t="s">
        <v>9792</v>
      </c>
      <c r="G2609" s="32">
        <v>2097</v>
      </c>
      <c r="H2609" s="36">
        <v>2097</v>
      </c>
      <c r="I2609" s="37" t="s">
        <v>9875</v>
      </c>
      <c r="J2609" s="31" t="s">
        <v>9876</v>
      </c>
      <c r="K2609" s="2">
        <v>0</v>
      </c>
      <c r="L2609" s="2">
        <v>0</v>
      </c>
      <c r="M2609" s="31">
        <v>25</v>
      </c>
      <c r="N2609" s="2">
        <v>3.25</v>
      </c>
      <c r="O2609" s="2">
        <v>0</v>
      </c>
      <c r="P2609" s="2">
        <v>0</v>
      </c>
      <c r="Q2609" s="31">
        <v>28.25</v>
      </c>
      <c r="S2609" s="2" t="s">
        <v>1</v>
      </c>
      <c r="T2609" t="str">
        <f>IF(Tabla2[[#This Row],[SERIE ]]="22SD004C","BODEGA",IF(Tabla2[[#This Row],[SERIE ]]="21DS000T","CASA MATRIZ","SUCURSAL"))</f>
        <v>SUCURSAL</v>
      </c>
    </row>
    <row r="2610" spans="1:20" ht="15.75" hidden="1" thickBot="1" x14ac:dyDescent="0.3">
      <c r="A2610" s="33" t="s">
        <v>8267</v>
      </c>
      <c r="B2610" s="38" t="s">
        <v>9873</v>
      </c>
      <c r="C2610" s="2" t="s">
        <v>1</v>
      </c>
      <c r="D2610" s="2" t="s">
        <v>0</v>
      </c>
      <c r="E2610" s="2" t="s">
        <v>9791</v>
      </c>
      <c r="F2610" s="2" t="s">
        <v>9792</v>
      </c>
      <c r="G2610" s="32">
        <v>2096</v>
      </c>
      <c r="H2610" s="36">
        <v>2096</v>
      </c>
      <c r="I2610" s="37" t="s">
        <v>46</v>
      </c>
      <c r="J2610" s="31" t="s">
        <v>6010</v>
      </c>
      <c r="K2610" s="2">
        <v>0</v>
      </c>
      <c r="L2610" s="2">
        <v>0</v>
      </c>
      <c r="M2610" s="31">
        <v>60</v>
      </c>
      <c r="N2610" s="2">
        <v>7.8000000000000007</v>
      </c>
      <c r="O2610" s="2">
        <v>0</v>
      </c>
      <c r="P2610" s="2">
        <v>0</v>
      </c>
      <c r="Q2610" s="31">
        <v>67.8</v>
      </c>
      <c r="S2610" s="2" t="s">
        <v>1</v>
      </c>
      <c r="T2610" t="str">
        <f>IF(Tabla2[[#This Row],[SERIE ]]="22SD004C","BODEGA",IF(Tabla2[[#This Row],[SERIE ]]="21DS000T","CASA MATRIZ","SUCURSAL"))</f>
        <v>SUCURSAL</v>
      </c>
    </row>
    <row r="2611" spans="1:20" ht="15.75" hidden="1" thickBot="1" x14ac:dyDescent="0.3">
      <c r="A2611" s="33" t="s">
        <v>8267</v>
      </c>
      <c r="B2611" s="38" t="s">
        <v>9873</v>
      </c>
      <c r="C2611" s="2" t="s">
        <v>1</v>
      </c>
      <c r="D2611" s="2" t="s">
        <v>0</v>
      </c>
      <c r="E2611" s="2" t="s">
        <v>9791</v>
      </c>
      <c r="F2611" s="2" t="s">
        <v>9792</v>
      </c>
      <c r="G2611" s="32">
        <v>2095</v>
      </c>
      <c r="H2611" s="36">
        <v>2095</v>
      </c>
      <c r="I2611" s="37" t="s">
        <v>46</v>
      </c>
      <c r="J2611" s="31" t="s">
        <v>6010</v>
      </c>
      <c r="K2611" s="2">
        <v>0</v>
      </c>
      <c r="L2611" s="2">
        <v>0</v>
      </c>
      <c r="M2611" s="31">
        <v>88</v>
      </c>
      <c r="N2611" s="2">
        <v>11.440000000000001</v>
      </c>
      <c r="O2611" s="2">
        <v>0</v>
      </c>
      <c r="P2611" s="2">
        <v>0</v>
      </c>
      <c r="Q2611" s="31">
        <v>99.44</v>
      </c>
      <c r="S2611" s="2" t="s">
        <v>1</v>
      </c>
      <c r="T2611" t="str">
        <f>IF(Tabla2[[#This Row],[SERIE ]]="22SD004C","BODEGA",IF(Tabla2[[#This Row],[SERIE ]]="21DS000T","CASA MATRIZ","SUCURSAL"))</f>
        <v>SUCURSAL</v>
      </c>
    </row>
    <row r="2612" spans="1:20" ht="15.75" hidden="1" thickBot="1" x14ac:dyDescent="0.3">
      <c r="A2612" s="33" t="s">
        <v>8267</v>
      </c>
      <c r="B2612" s="38" t="s">
        <v>9873</v>
      </c>
      <c r="C2612" s="2" t="s">
        <v>1</v>
      </c>
      <c r="D2612" s="2" t="s">
        <v>0</v>
      </c>
      <c r="E2612" s="2" t="s">
        <v>9791</v>
      </c>
      <c r="F2612" s="2" t="s">
        <v>9792</v>
      </c>
      <c r="G2612" s="32">
        <v>2094</v>
      </c>
      <c r="H2612" s="36">
        <v>2094</v>
      </c>
      <c r="I2612" s="37" t="s">
        <v>9871</v>
      </c>
      <c r="J2612" s="31" t="s">
        <v>9874</v>
      </c>
      <c r="K2612" s="2">
        <v>0</v>
      </c>
      <c r="L2612" s="2">
        <v>0</v>
      </c>
      <c r="M2612" s="31">
        <v>35.35</v>
      </c>
      <c r="N2612" s="2">
        <v>4.5955000000000004</v>
      </c>
      <c r="O2612" s="2">
        <v>0</v>
      </c>
      <c r="P2612" s="2">
        <v>0</v>
      </c>
      <c r="Q2612" s="31">
        <v>39.945500000000003</v>
      </c>
      <c r="S2612" s="2" t="s">
        <v>1</v>
      </c>
      <c r="T2612" t="str">
        <f>IF(Tabla2[[#This Row],[SERIE ]]="22SD004C","BODEGA",IF(Tabla2[[#This Row],[SERIE ]]="21DS000T","CASA MATRIZ","SUCURSAL"))</f>
        <v>SUCURSAL</v>
      </c>
    </row>
    <row r="2613" spans="1:20" ht="15.75" hidden="1" thickBot="1" x14ac:dyDescent="0.3">
      <c r="A2613" s="33" t="s">
        <v>8267</v>
      </c>
      <c r="B2613" s="38" t="s">
        <v>9873</v>
      </c>
      <c r="C2613" s="2" t="s">
        <v>1</v>
      </c>
      <c r="D2613" s="2" t="s">
        <v>0</v>
      </c>
      <c r="E2613" s="2" t="s">
        <v>9791</v>
      </c>
      <c r="F2613" s="2" t="s">
        <v>9792</v>
      </c>
      <c r="G2613" s="32">
        <v>2093</v>
      </c>
      <c r="H2613" s="36">
        <v>2093</v>
      </c>
      <c r="I2613" s="37" t="s">
        <v>9870</v>
      </c>
      <c r="J2613" s="31" t="s">
        <v>9872</v>
      </c>
      <c r="K2613" s="2">
        <v>0</v>
      </c>
      <c r="L2613" s="2">
        <v>0</v>
      </c>
      <c r="M2613" s="31">
        <v>10</v>
      </c>
      <c r="N2613" s="2">
        <v>1.3</v>
      </c>
      <c r="O2613" s="2">
        <v>0</v>
      </c>
      <c r="P2613" s="2">
        <v>0</v>
      </c>
      <c r="Q2613" s="31">
        <v>11.3</v>
      </c>
      <c r="S2613" s="2" t="s">
        <v>1</v>
      </c>
      <c r="T2613" t="str">
        <f>IF(Tabla2[[#This Row],[SERIE ]]="22SD004C","BODEGA",IF(Tabla2[[#This Row],[SERIE ]]="21DS000T","CASA MATRIZ","SUCURSAL"))</f>
        <v>SUCURSAL</v>
      </c>
    </row>
    <row r="2614" spans="1:20" ht="15.75" hidden="1" thickBot="1" x14ac:dyDescent="0.3">
      <c r="A2614" s="33" t="s">
        <v>8267</v>
      </c>
      <c r="B2614" s="38" t="s">
        <v>9869</v>
      </c>
      <c r="C2614" s="2" t="s">
        <v>1</v>
      </c>
      <c r="D2614" s="2" t="s">
        <v>0</v>
      </c>
      <c r="E2614" s="2" t="s">
        <v>9791</v>
      </c>
      <c r="F2614" s="2" t="s">
        <v>9792</v>
      </c>
      <c r="G2614" s="32">
        <v>2092</v>
      </c>
      <c r="H2614" s="36">
        <v>2092</v>
      </c>
      <c r="I2614" s="37" t="s">
        <v>9868</v>
      </c>
      <c r="J2614" s="31" t="s">
        <v>9826</v>
      </c>
      <c r="K2614" s="2">
        <v>0</v>
      </c>
      <c r="L2614" s="2">
        <v>0</v>
      </c>
      <c r="M2614" s="31">
        <v>84.73</v>
      </c>
      <c r="N2614" s="2">
        <v>11.014900000000001</v>
      </c>
      <c r="O2614" s="2">
        <v>0</v>
      </c>
      <c r="P2614" s="2">
        <v>0</v>
      </c>
      <c r="Q2614" s="31">
        <v>95.744900000000001</v>
      </c>
      <c r="S2614" s="2" t="s">
        <v>1</v>
      </c>
      <c r="T2614" t="str">
        <f>IF(Tabla2[[#This Row],[SERIE ]]="22SD004C","BODEGA",IF(Tabla2[[#This Row],[SERIE ]]="21DS000T","CASA MATRIZ","SUCURSAL"))</f>
        <v>SUCURSAL</v>
      </c>
    </row>
    <row r="2615" spans="1:20" ht="15.75" hidden="1" thickBot="1" x14ac:dyDescent="0.3">
      <c r="A2615" s="33" t="s">
        <v>8267</v>
      </c>
      <c r="B2615" s="38" t="s">
        <v>9869</v>
      </c>
      <c r="C2615" s="2" t="s">
        <v>1</v>
      </c>
      <c r="D2615" s="2" t="s">
        <v>0</v>
      </c>
      <c r="E2615" s="2" t="s">
        <v>9791</v>
      </c>
      <c r="F2615" s="2" t="s">
        <v>9792</v>
      </c>
      <c r="G2615" s="32">
        <v>2091</v>
      </c>
      <c r="H2615" s="36">
        <v>2091</v>
      </c>
      <c r="I2615" s="37"/>
      <c r="J2615" s="31" t="s">
        <v>9817</v>
      </c>
      <c r="K2615" s="2">
        <v>0</v>
      </c>
      <c r="L2615" s="2">
        <v>0</v>
      </c>
      <c r="M2615" s="31">
        <v>18.739999999999998</v>
      </c>
      <c r="N2615" s="2">
        <v>2.4361999999999999</v>
      </c>
      <c r="O2615" s="2">
        <v>0</v>
      </c>
      <c r="P2615" s="2">
        <v>0</v>
      </c>
      <c r="Q2615" s="31">
        <v>21.176199999999998</v>
      </c>
      <c r="R2615" s="2" t="s">
        <v>9816</v>
      </c>
      <c r="S2615" s="2" t="s">
        <v>1</v>
      </c>
      <c r="T2615" t="str">
        <f>IF(Tabla2[[#This Row],[SERIE ]]="22SD004C","BODEGA",IF(Tabla2[[#This Row],[SERIE ]]="21DS000T","CASA MATRIZ","SUCURSAL"))</f>
        <v>SUCURSAL</v>
      </c>
    </row>
    <row r="2616" spans="1:20" ht="15.75" hidden="1" thickBot="1" x14ac:dyDescent="0.3">
      <c r="A2616" s="33" t="s">
        <v>8267</v>
      </c>
      <c r="B2616" s="38" t="s">
        <v>9869</v>
      </c>
      <c r="C2616" s="2" t="s">
        <v>1</v>
      </c>
      <c r="D2616" s="2" t="s">
        <v>0</v>
      </c>
      <c r="E2616" s="2" t="s">
        <v>9791</v>
      </c>
      <c r="F2616" s="2" t="s">
        <v>9792</v>
      </c>
      <c r="G2616" s="32">
        <v>2090</v>
      </c>
      <c r="H2616" s="36">
        <v>2090</v>
      </c>
      <c r="I2616" s="37" t="s">
        <v>46</v>
      </c>
      <c r="J2616" s="31" t="s">
        <v>6010</v>
      </c>
      <c r="K2616" s="2">
        <v>0</v>
      </c>
      <c r="L2616" s="2">
        <v>0</v>
      </c>
      <c r="M2616" s="31">
        <v>340</v>
      </c>
      <c r="N2616" s="2">
        <v>44.2</v>
      </c>
      <c r="O2616" s="2">
        <v>0</v>
      </c>
      <c r="P2616" s="2">
        <v>0</v>
      </c>
      <c r="Q2616" s="31">
        <v>384.2</v>
      </c>
      <c r="S2616" s="2" t="s">
        <v>1</v>
      </c>
      <c r="T2616" t="str">
        <f>IF(Tabla2[[#This Row],[SERIE ]]="22SD004C","BODEGA",IF(Tabla2[[#This Row],[SERIE ]]="21DS000T","CASA MATRIZ","SUCURSAL"))</f>
        <v>SUCURSAL</v>
      </c>
    </row>
    <row r="2617" spans="1:20" ht="15.75" hidden="1" thickBot="1" x14ac:dyDescent="0.3">
      <c r="A2617" s="33" t="s">
        <v>8267</v>
      </c>
      <c r="B2617" s="38" t="s">
        <v>9869</v>
      </c>
      <c r="C2617" s="2" t="s">
        <v>1</v>
      </c>
      <c r="D2617" s="2" t="s">
        <v>0</v>
      </c>
      <c r="E2617" s="2" t="s">
        <v>9791</v>
      </c>
      <c r="F2617" s="2" t="s">
        <v>9792</v>
      </c>
      <c r="G2617" s="32">
        <v>2089</v>
      </c>
      <c r="H2617" s="36">
        <v>2089</v>
      </c>
      <c r="I2617" s="37" t="s">
        <v>42</v>
      </c>
      <c r="J2617" s="31" t="s">
        <v>3310</v>
      </c>
      <c r="K2617" s="2">
        <v>0</v>
      </c>
      <c r="L2617" s="2">
        <v>0</v>
      </c>
      <c r="M2617" s="31">
        <v>80</v>
      </c>
      <c r="N2617" s="2">
        <v>10.4</v>
      </c>
      <c r="O2617" s="2">
        <v>0</v>
      </c>
      <c r="P2617" s="2">
        <v>0</v>
      </c>
      <c r="Q2617" s="31">
        <v>90.4</v>
      </c>
      <c r="S2617" s="2" t="s">
        <v>1</v>
      </c>
      <c r="T2617" t="str">
        <f>IF(Tabla2[[#This Row],[SERIE ]]="22SD004C","BODEGA",IF(Tabla2[[#This Row],[SERIE ]]="21DS000T","CASA MATRIZ","SUCURSAL"))</f>
        <v>SUCURSAL</v>
      </c>
    </row>
    <row r="2618" spans="1:20" ht="15.75" hidden="1" thickBot="1" x14ac:dyDescent="0.3">
      <c r="A2618" s="33" t="s">
        <v>8267</v>
      </c>
      <c r="B2618" s="38" t="s">
        <v>9869</v>
      </c>
      <c r="C2618" s="2" t="s">
        <v>1</v>
      </c>
      <c r="D2618" s="2" t="s">
        <v>0</v>
      </c>
      <c r="E2618" s="2" t="s">
        <v>9791</v>
      </c>
      <c r="F2618" s="2" t="s">
        <v>9792</v>
      </c>
      <c r="G2618" s="32">
        <v>2088</v>
      </c>
      <c r="H2618" s="36">
        <v>2088</v>
      </c>
      <c r="I2618" s="37" t="s">
        <v>46</v>
      </c>
      <c r="J2618" s="31" t="s">
        <v>6010</v>
      </c>
      <c r="K2618" s="2">
        <v>0</v>
      </c>
      <c r="L2618" s="2">
        <v>0</v>
      </c>
      <c r="M2618" s="31">
        <v>250</v>
      </c>
      <c r="N2618" s="2">
        <v>32.5</v>
      </c>
      <c r="O2618" s="2">
        <v>0</v>
      </c>
      <c r="P2618" s="2">
        <v>0</v>
      </c>
      <c r="Q2618" s="31">
        <v>282.5</v>
      </c>
      <c r="S2618" s="2" t="s">
        <v>1</v>
      </c>
      <c r="T2618" t="str">
        <f>IF(Tabla2[[#This Row],[SERIE ]]="22SD004C","BODEGA",IF(Tabla2[[#This Row],[SERIE ]]="21DS000T","CASA MATRIZ","SUCURSAL"))</f>
        <v>SUCURSAL</v>
      </c>
    </row>
    <row r="2619" spans="1:20" ht="15.75" hidden="1" thickBot="1" x14ac:dyDescent="0.3">
      <c r="A2619" s="33" t="s">
        <v>8267</v>
      </c>
      <c r="B2619" s="38" t="s">
        <v>9869</v>
      </c>
      <c r="C2619" s="2" t="s">
        <v>1</v>
      </c>
      <c r="D2619" s="2" t="s">
        <v>0</v>
      </c>
      <c r="E2619" s="2" t="s">
        <v>9791</v>
      </c>
      <c r="F2619" s="2" t="s">
        <v>9792</v>
      </c>
      <c r="G2619" s="32">
        <v>2087</v>
      </c>
      <c r="H2619" s="36">
        <v>2087</v>
      </c>
      <c r="I2619" s="37" t="s">
        <v>46</v>
      </c>
      <c r="J2619" s="31" t="s">
        <v>6010</v>
      </c>
      <c r="K2619" s="2">
        <v>0</v>
      </c>
      <c r="L2619" s="2">
        <v>0</v>
      </c>
      <c r="M2619" s="31">
        <v>120</v>
      </c>
      <c r="N2619" s="2">
        <v>15.600000000000001</v>
      </c>
      <c r="O2619" s="2">
        <v>0</v>
      </c>
      <c r="P2619" s="2">
        <v>0</v>
      </c>
      <c r="Q2619" s="31">
        <v>135.6</v>
      </c>
      <c r="S2619" s="2" t="s">
        <v>1</v>
      </c>
      <c r="T2619" t="str">
        <f>IF(Tabla2[[#This Row],[SERIE ]]="22SD004C","BODEGA",IF(Tabla2[[#This Row],[SERIE ]]="21DS000T","CASA MATRIZ","SUCURSAL"))</f>
        <v>SUCURSAL</v>
      </c>
    </row>
    <row r="2620" spans="1:20" ht="15.75" hidden="1" thickBot="1" x14ac:dyDescent="0.3">
      <c r="A2620" s="33" t="s">
        <v>8267</v>
      </c>
      <c r="B2620" s="38" t="s">
        <v>9869</v>
      </c>
      <c r="C2620" s="2" t="s">
        <v>1</v>
      </c>
      <c r="D2620" s="2" t="s">
        <v>0</v>
      </c>
      <c r="E2620" s="2" t="s">
        <v>9791</v>
      </c>
      <c r="F2620" s="2" t="s">
        <v>9792</v>
      </c>
      <c r="G2620" s="32">
        <v>2086</v>
      </c>
      <c r="H2620" s="36">
        <v>2086</v>
      </c>
      <c r="I2620" s="37" t="s">
        <v>7473</v>
      </c>
      <c r="J2620" s="31" t="s">
        <v>7472</v>
      </c>
      <c r="K2620" s="2">
        <v>0</v>
      </c>
      <c r="L2620" s="2">
        <v>0</v>
      </c>
      <c r="M2620" s="31">
        <v>0</v>
      </c>
      <c r="N2620" s="2">
        <v>0</v>
      </c>
      <c r="O2620" s="2">
        <v>0</v>
      </c>
      <c r="P2620" s="2">
        <v>0</v>
      </c>
      <c r="Q2620" s="31">
        <v>0</v>
      </c>
      <c r="S2620" s="2" t="s">
        <v>1</v>
      </c>
      <c r="T2620" t="str">
        <f>IF(Tabla2[[#This Row],[SERIE ]]="22SD004C","BODEGA",IF(Tabla2[[#This Row],[SERIE ]]="21DS000T","CASA MATRIZ","SUCURSAL"))</f>
        <v>SUCURSAL</v>
      </c>
    </row>
    <row r="2621" spans="1:20" ht="15.75" hidden="1" thickBot="1" x14ac:dyDescent="0.3">
      <c r="A2621" s="33" t="s">
        <v>8267</v>
      </c>
      <c r="B2621" s="38" t="s">
        <v>9869</v>
      </c>
      <c r="C2621" s="2" t="s">
        <v>1</v>
      </c>
      <c r="D2621" s="2" t="s">
        <v>0</v>
      </c>
      <c r="E2621" s="2" t="s">
        <v>9791</v>
      </c>
      <c r="F2621" s="2" t="s">
        <v>9792</v>
      </c>
      <c r="G2621" s="32">
        <v>2085</v>
      </c>
      <c r="H2621" s="36">
        <v>2085</v>
      </c>
      <c r="I2621" s="37" t="s">
        <v>46</v>
      </c>
      <c r="J2621" s="31" t="s">
        <v>6010</v>
      </c>
      <c r="K2621" s="2">
        <v>0</v>
      </c>
      <c r="L2621" s="2">
        <v>0</v>
      </c>
      <c r="M2621" s="31">
        <v>172</v>
      </c>
      <c r="N2621" s="2">
        <v>22.36</v>
      </c>
      <c r="O2621" s="2">
        <v>0</v>
      </c>
      <c r="P2621" s="2">
        <v>0</v>
      </c>
      <c r="Q2621" s="31">
        <v>194.36</v>
      </c>
      <c r="S2621" s="2" t="s">
        <v>1</v>
      </c>
      <c r="T2621" t="str">
        <f>IF(Tabla2[[#This Row],[SERIE ]]="22SD004C","BODEGA",IF(Tabla2[[#This Row],[SERIE ]]="21DS000T","CASA MATRIZ","SUCURSAL"))</f>
        <v>SUCURSAL</v>
      </c>
    </row>
    <row r="2622" spans="1:20" ht="15.75" hidden="1" thickBot="1" x14ac:dyDescent="0.3">
      <c r="A2622" s="33" t="s">
        <v>8267</v>
      </c>
      <c r="B2622" s="38" t="s">
        <v>9869</v>
      </c>
      <c r="C2622" s="2" t="s">
        <v>1</v>
      </c>
      <c r="D2622" s="2" t="s">
        <v>0</v>
      </c>
      <c r="E2622" s="2" t="s">
        <v>9791</v>
      </c>
      <c r="F2622" s="2" t="s">
        <v>9792</v>
      </c>
      <c r="G2622" s="32">
        <v>2084</v>
      </c>
      <c r="H2622" s="36">
        <v>2084</v>
      </c>
      <c r="I2622" s="37" t="s">
        <v>46</v>
      </c>
      <c r="J2622" s="31" t="s">
        <v>6010</v>
      </c>
      <c r="K2622" s="2">
        <v>0</v>
      </c>
      <c r="L2622" s="2">
        <v>0</v>
      </c>
      <c r="M2622" s="31">
        <v>80</v>
      </c>
      <c r="N2622" s="2">
        <v>10.4</v>
      </c>
      <c r="O2622" s="2">
        <v>0</v>
      </c>
      <c r="P2622" s="2">
        <v>0</v>
      </c>
      <c r="Q2622" s="31">
        <v>90.4</v>
      </c>
      <c r="S2622" s="2" t="s">
        <v>1</v>
      </c>
      <c r="T2622" t="str">
        <f>IF(Tabla2[[#This Row],[SERIE ]]="22SD004C","BODEGA",IF(Tabla2[[#This Row],[SERIE ]]="21DS000T","CASA MATRIZ","SUCURSAL"))</f>
        <v>SUCURSAL</v>
      </c>
    </row>
    <row r="2623" spans="1:20" ht="15.75" hidden="1" thickBot="1" x14ac:dyDescent="0.3">
      <c r="A2623" s="33" t="s">
        <v>8267</v>
      </c>
      <c r="B2623" s="38" t="s">
        <v>9869</v>
      </c>
      <c r="C2623" s="2" t="s">
        <v>1</v>
      </c>
      <c r="D2623" s="2" t="s">
        <v>0</v>
      </c>
      <c r="E2623" s="2" t="s">
        <v>9791</v>
      </c>
      <c r="F2623" s="2" t="s">
        <v>9792</v>
      </c>
      <c r="G2623" s="32">
        <v>2083</v>
      </c>
      <c r="H2623" s="36">
        <v>2083</v>
      </c>
      <c r="I2623" s="37" t="s">
        <v>46</v>
      </c>
      <c r="J2623" s="31" t="s">
        <v>6010</v>
      </c>
      <c r="K2623" s="2">
        <v>0</v>
      </c>
      <c r="L2623" s="2">
        <v>0</v>
      </c>
      <c r="M2623" s="31">
        <v>45</v>
      </c>
      <c r="N2623" s="2">
        <v>5.8500000000000005</v>
      </c>
      <c r="O2623" s="2">
        <v>0</v>
      </c>
      <c r="P2623" s="2">
        <v>0</v>
      </c>
      <c r="Q2623" s="31">
        <v>50.85</v>
      </c>
      <c r="S2623" s="2" t="s">
        <v>1</v>
      </c>
      <c r="T2623" t="str">
        <f>IF(Tabla2[[#This Row],[SERIE ]]="22SD004C","BODEGA",IF(Tabla2[[#This Row],[SERIE ]]="21DS000T","CASA MATRIZ","SUCURSAL"))</f>
        <v>SUCURSAL</v>
      </c>
    </row>
    <row r="2624" spans="1:20" ht="15.75" hidden="1" thickBot="1" x14ac:dyDescent="0.3">
      <c r="A2624" s="33" t="s">
        <v>8267</v>
      </c>
      <c r="B2624" s="38" t="s">
        <v>9869</v>
      </c>
      <c r="C2624" s="2" t="s">
        <v>1</v>
      </c>
      <c r="D2624" s="2" t="s">
        <v>0</v>
      </c>
      <c r="E2624" s="2" t="s">
        <v>9791</v>
      </c>
      <c r="F2624" s="2" t="s">
        <v>9792</v>
      </c>
      <c r="G2624" s="32">
        <v>2082</v>
      </c>
      <c r="H2624" s="36">
        <v>2082</v>
      </c>
      <c r="I2624" s="37" t="s">
        <v>7473</v>
      </c>
      <c r="J2624" s="31" t="s">
        <v>7472</v>
      </c>
      <c r="K2624" s="2">
        <v>0</v>
      </c>
      <c r="L2624" s="2">
        <v>0</v>
      </c>
      <c r="M2624" s="31">
        <v>0</v>
      </c>
      <c r="N2624" s="2">
        <v>0</v>
      </c>
      <c r="O2624" s="2">
        <v>0</v>
      </c>
      <c r="P2624" s="2">
        <v>0</v>
      </c>
      <c r="Q2624" s="31">
        <v>0</v>
      </c>
      <c r="S2624" s="2" t="s">
        <v>1</v>
      </c>
      <c r="T2624" t="str">
        <f>IF(Tabla2[[#This Row],[SERIE ]]="22SD004C","BODEGA",IF(Tabla2[[#This Row],[SERIE ]]="21DS000T","CASA MATRIZ","SUCURSAL"))</f>
        <v>SUCURSAL</v>
      </c>
    </row>
    <row r="2625" spans="1:20" ht="15.75" hidden="1" thickBot="1" x14ac:dyDescent="0.3">
      <c r="A2625" s="33" t="s">
        <v>8267</v>
      </c>
      <c r="B2625" s="38" t="s">
        <v>9869</v>
      </c>
      <c r="C2625" s="2" t="s">
        <v>1</v>
      </c>
      <c r="D2625" s="2" t="s">
        <v>0</v>
      </c>
      <c r="E2625" s="2" t="s">
        <v>9791</v>
      </c>
      <c r="F2625" s="2" t="s">
        <v>9792</v>
      </c>
      <c r="G2625" s="32">
        <v>2081</v>
      </c>
      <c r="H2625" s="36">
        <v>2081</v>
      </c>
      <c r="I2625" s="37" t="s">
        <v>9814</v>
      </c>
      <c r="J2625" s="31" t="s">
        <v>9815</v>
      </c>
      <c r="K2625" s="2">
        <v>0</v>
      </c>
      <c r="L2625" s="2">
        <v>0</v>
      </c>
      <c r="M2625" s="31">
        <v>30</v>
      </c>
      <c r="N2625" s="2">
        <v>3.9000000000000004</v>
      </c>
      <c r="O2625" s="2">
        <v>0</v>
      </c>
      <c r="P2625" s="2">
        <v>0</v>
      </c>
      <c r="Q2625" s="31">
        <v>33.9</v>
      </c>
      <c r="S2625" s="2" t="s">
        <v>1</v>
      </c>
      <c r="T2625" t="str">
        <f>IF(Tabla2[[#This Row],[SERIE ]]="22SD004C","BODEGA",IF(Tabla2[[#This Row],[SERIE ]]="21DS000T","CASA MATRIZ","SUCURSAL"))</f>
        <v>SUCURSAL</v>
      </c>
    </row>
    <row r="2626" spans="1:20" ht="15.75" hidden="1" thickBot="1" x14ac:dyDescent="0.3">
      <c r="A2626" s="33" t="s">
        <v>8267</v>
      </c>
      <c r="B2626" s="38" t="s">
        <v>9869</v>
      </c>
      <c r="C2626" s="2" t="s">
        <v>1</v>
      </c>
      <c r="D2626" s="2" t="s">
        <v>0</v>
      </c>
      <c r="E2626" s="2" t="s">
        <v>9791</v>
      </c>
      <c r="F2626" s="2" t="s">
        <v>9792</v>
      </c>
      <c r="G2626" s="32">
        <v>2080</v>
      </c>
      <c r="H2626" s="36">
        <v>2080</v>
      </c>
      <c r="I2626" s="37" t="s">
        <v>3595</v>
      </c>
      <c r="J2626" s="31" t="s">
        <v>3596</v>
      </c>
      <c r="K2626" s="2">
        <v>0</v>
      </c>
      <c r="L2626" s="2">
        <v>0</v>
      </c>
      <c r="M2626" s="31">
        <v>54.44</v>
      </c>
      <c r="N2626" s="2">
        <v>7.0772000000000004</v>
      </c>
      <c r="O2626" s="2">
        <v>0</v>
      </c>
      <c r="P2626" s="2">
        <v>0</v>
      </c>
      <c r="Q2626" s="31">
        <v>61.517199999999995</v>
      </c>
      <c r="S2626" s="2" t="s">
        <v>1</v>
      </c>
      <c r="T2626" t="str">
        <f>IF(Tabla2[[#This Row],[SERIE ]]="22SD004C","BODEGA",IF(Tabla2[[#This Row],[SERIE ]]="21DS000T","CASA MATRIZ","SUCURSAL"))</f>
        <v>SUCURSAL</v>
      </c>
    </row>
    <row r="2627" spans="1:20" ht="15.75" hidden="1" thickBot="1" x14ac:dyDescent="0.3">
      <c r="A2627" s="33" t="s">
        <v>8267</v>
      </c>
      <c r="B2627" s="38" t="s">
        <v>9869</v>
      </c>
      <c r="C2627" s="2" t="s">
        <v>1</v>
      </c>
      <c r="D2627" s="2" t="s">
        <v>0</v>
      </c>
      <c r="E2627" s="2" t="s">
        <v>9791</v>
      </c>
      <c r="F2627" s="2" t="s">
        <v>9792</v>
      </c>
      <c r="G2627" s="32">
        <v>2079</v>
      </c>
      <c r="H2627" s="36">
        <v>2079</v>
      </c>
      <c r="I2627" s="37" t="s">
        <v>46</v>
      </c>
      <c r="J2627" s="31" t="s">
        <v>6010</v>
      </c>
      <c r="K2627" s="2">
        <v>0</v>
      </c>
      <c r="L2627" s="2">
        <v>0</v>
      </c>
      <c r="M2627" s="31">
        <v>40</v>
      </c>
      <c r="N2627" s="2">
        <v>5.2</v>
      </c>
      <c r="O2627" s="2">
        <v>0</v>
      </c>
      <c r="P2627" s="2">
        <v>0</v>
      </c>
      <c r="Q2627" s="31">
        <v>45.2</v>
      </c>
      <c r="S2627" s="2" t="s">
        <v>1</v>
      </c>
      <c r="T2627" t="str">
        <f>IF(Tabla2[[#This Row],[SERIE ]]="22SD004C","BODEGA",IF(Tabla2[[#This Row],[SERIE ]]="21DS000T","CASA MATRIZ","SUCURSAL"))</f>
        <v>SUCURSAL</v>
      </c>
    </row>
    <row r="2628" spans="1:20" ht="15.75" hidden="1" thickBot="1" x14ac:dyDescent="0.3">
      <c r="A2628" s="33" t="s">
        <v>8267</v>
      </c>
      <c r="B2628" s="38" t="s">
        <v>9869</v>
      </c>
      <c r="C2628" s="2" t="s">
        <v>1</v>
      </c>
      <c r="D2628" s="2" t="s">
        <v>0</v>
      </c>
      <c r="E2628" s="2" t="s">
        <v>9791</v>
      </c>
      <c r="F2628" s="2" t="s">
        <v>9792</v>
      </c>
      <c r="G2628" s="32">
        <v>2078</v>
      </c>
      <c r="H2628" s="36">
        <v>2078</v>
      </c>
      <c r="I2628" s="37" t="s">
        <v>9868</v>
      </c>
      <c r="J2628" s="31" t="s">
        <v>9826</v>
      </c>
      <c r="K2628" s="2">
        <v>0</v>
      </c>
      <c r="L2628" s="2">
        <v>0</v>
      </c>
      <c r="M2628" s="31">
        <v>74.34</v>
      </c>
      <c r="N2628" s="2">
        <v>9.664200000000001</v>
      </c>
      <c r="O2628" s="2">
        <v>0</v>
      </c>
      <c r="P2628" s="2">
        <v>0</v>
      </c>
      <c r="Q2628" s="31">
        <v>84.004199999999997</v>
      </c>
      <c r="S2628" s="2" t="s">
        <v>1</v>
      </c>
      <c r="T2628" t="str">
        <f>IF(Tabla2[[#This Row],[SERIE ]]="22SD004C","BODEGA",IF(Tabla2[[#This Row],[SERIE ]]="21DS000T","CASA MATRIZ","SUCURSAL"))</f>
        <v>SUCURSAL</v>
      </c>
    </row>
    <row r="2629" spans="1:20" ht="15.75" hidden="1" thickBot="1" x14ac:dyDescent="0.3">
      <c r="A2629" s="33" t="s">
        <v>8267</v>
      </c>
      <c r="B2629" s="38" t="s">
        <v>9869</v>
      </c>
      <c r="C2629" s="2" t="s">
        <v>1</v>
      </c>
      <c r="D2629" s="2" t="s">
        <v>0</v>
      </c>
      <c r="E2629" s="2" t="s">
        <v>9791</v>
      </c>
      <c r="F2629" s="2" t="s">
        <v>9792</v>
      </c>
      <c r="G2629" s="32">
        <v>2077</v>
      </c>
      <c r="H2629" s="36">
        <v>2077</v>
      </c>
      <c r="I2629" s="37" t="s">
        <v>46</v>
      </c>
      <c r="J2629" s="31" t="s">
        <v>6010</v>
      </c>
      <c r="K2629" s="2">
        <v>0</v>
      </c>
      <c r="L2629" s="2">
        <v>0</v>
      </c>
      <c r="M2629" s="31">
        <v>35.4</v>
      </c>
      <c r="N2629" s="2">
        <v>4.6020000000000003</v>
      </c>
      <c r="O2629" s="2">
        <v>0</v>
      </c>
      <c r="P2629" s="2">
        <v>0</v>
      </c>
      <c r="Q2629" s="31">
        <v>40.001999999999995</v>
      </c>
      <c r="S2629" s="2" t="s">
        <v>1</v>
      </c>
      <c r="T2629" t="str">
        <f>IF(Tabla2[[#This Row],[SERIE ]]="22SD004C","BODEGA",IF(Tabla2[[#This Row],[SERIE ]]="21DS000T","CASA MATRIZ","SUCURSAL"))</f>
        <v>SUCURSAL</v>
      </c>
    </row>
    <row r="2630" spans="1:20" ht="15.75" hidden="1" thickBot="1" x14ac:dyDescent="0.3">
      <c r="A2630" s="33" t="s">
        <v>8267</v>
      </c>
      <c r="B2630" s="38" t="s">
        <v>9855</v>
      </c>
      <c r="C2630" s="2" t="s">
        <v>1</v>
      </c>
      <c r="D2630" s="2" t="s">
        <v>0</v>
      </c>
      <c r="E2630" s="2" t="s">
        <v>9791</v>
      </c>
      <c r="F2630" s="2" t="s">
        <v>9792</v>
      </c>
      <c r="G2630" s="32">
        <v>2076</v>
      </c>
      <c r="H2630" s="36">
        <v>2076</v>
      </c>
      <c r="I2630" s="37"/>
      <c r="J2630" s="31" t="s">
        <v>9863</v>
      </c>
      <c r="K2630" s="2">
        <v>0</v>
      </c>
      <c r="L2630" s="2">
        <v>0</v>
      </c>
      <c r="M2630" s="31">
        <v>6.64</v>
      </c>
      <c r="N2630" s="2">
        <v>0.86319999999999997</v>
      </c>
      <c r="O2630" s="2">
        <v>0</v>
      </c>
      <c r="P2630" s="2">
        <v>0</v>
      </c>
      <c r="Q2630" s="31">
        <v>7.5031999999999996</v>
      </c>
      <c r="R2630" s="2" t="s">
        <v>9862</v>
      </c>
      <c r="S2630" s="2" t="s">
        <v>1</v>
      </c>
      <c r="T2630" t="str">
        <f>IF(Tabla2[[#This Row],[SERIE ]]="22SD004C","BODEGA",IF(Tabla2[[#This Row],[SERIE ]]="21DS000T","CASA MATRIZ","SUCURSAL"))</f>
        <v>SUCURSAL</v>
      </c>
    </row>
    <row r="2631" spans="1:20" ht="15.75" hidden="1" thickBot="1" x14ac:dyDescent="0.3">
      <c r="A2631" s="33" t="s">
        <v>8267</v>
      </c>
      <c r="B2631" s="38" t="s">
        <v>9855</v>
      </c>
      <c r="C2631" s="2" t="s">
        <v>1</v>
      </c>
      <c r="D2631" s="2" t="s">
        <v>0</v>
      </c>
      <c r="E2631" s="2" t="s">
        <v>9791</v>
      </c>
      <c r="F2631" s="2" t="s">
        <v>9792</v>
      </c>
      <c r="G2631" s="32">
        <v>2075</v>
      </c>
      <c r="H2631" s="36">
        <v>2075</v>
      </c>
      <c r="I2631" s="37" t="s">
        <v>9868</v>
      </c>
      <c r="J2631" s="31" t="s">
        <v>9826</v>
      </c>
      <c r="K2631" s="2">
        <v>0</v>
      </c>
      <c r="L2631" s="2">
        <v>0</v>
      </c>
      <c r="M2631" s="31">
        <v>40.81</v>
      </c>
      <c r="N2631" s="2">
        <v>5.3053000000000008</v>
      </c>
      <c r="O2631" s="2">
        <v>0</v>
      </c>
      <c r="P2631" s="2">
        <v>0</v>
      </c>
      <c r="Q2631" s="31">
        <v>46.115300000000005</v>
      </c>
      <c r="S2631" s="2" t="s">
        <v>1</v>
      </c>
      <c r="T2631" t="str">
        <f>IF(Tabla2[[#This Row],[SERIE ]]="22SD004C","BODEGA",IF(Tabla2[[#This Row],[SERIE ]]="21DS000T","CASA MATRIZ","SUCURSAL"))</f>
        <v>SUCURSAL</v>
      </c>
    </row>
    <row r="2632" spans="1:20" ht="15.75" hidden="1" thickBot="1" x14ac:dyDescent="0.3">
      <c r="A2632" s="33" t="s">
        <v>8267</v>
      </c>
      <c r="B2632" s="38" t="s">
        <v>9855</v>
      </c>
      <c r="C2632" s="2" t="s">
        <v>1</v>
      </c>
      <c r="D2632" s="2" t="s">
        <v>0</v>
      </c>
      <c r="E2632" s="2" t="s">
        <v>9791</v>
      </c>
      <c r="F2632" s="2" t="s">
        <v>9792</v>
      </c>
      <c r="G2632" s="32">
        <v>2074</v>
      </c>
      <c r="H2632" s="36">
        <v>2074</v>
      </c>
      <c r="I2632" s="37" t="s">
        <v>9866</v>
      </c>
      <c r="J2632" s="31" t="s">
        <v>9867</v>
      </c>
      <c r="K2632" s="2">
        <v>0</v>
      </c>
      <c r="L2632" s="2">
        <v>0</v>
      </c>
      <c r="M2632" s="31">
        <v>31.86</v>
      </c>
      <c r="N2632" s="2">
        <v>4.1417999999999999</v>
      </c>
      <c r="O2632" s="2">
        <v>0</v>
      </c>
      <c r="P2632" s="2">
        <v>0</v>
      </c>
      <c r="Q2632" s="31">
        <v>36.001800000000003</v>
      </c>
      <c r="S2632" s="2" t="s">
        <v>1</v>
      </c>
      <c r="T2632" t="str">
        <f>IF(Tabla2[[#This Row],[SERIE ]]="22SD004C","BODEGA",IF(Tabla2[[#This Row],[SERIE ]]="21DS000T","CASA MATRIZ","SUCURSAL"))</f>
        <v>SUCURSAL</v>
      </c>
    </row>
    <row r="2633" spans="1:20" ht="15.75" hidden="1" thickBot="1" x14ac:dyDescent="0.3">
      <c r="A2633" s="33" t="s">
        <v>8267</v>
      </c>
      <c r="B2633" s="38" t="s">
        <v>9855</v>
      </c>
      <c r="C2633" s="2" t="s">
        <v>1</v>
      </c>
      <c r="D2633" s="2" t="s">
        <v>0</v>
      </c>
      <c r="E2633" s="2" t="s">
        <v>9791</v>
      </c>
      <c r="F2633" s="2" t="s">
        <v>9792</v>
      </c>
      <c r="G2633" s="32">
        <v>2073</v>
      </c>
      <c r="H2633" s="36">
        <v>2073</v>
      </c>
      <c r="I2633" s="37" t="s">
        <v>9864</v>
      </c>
      <c r="J2633" s="31" t="s">
        <v>9865</v>
      </c>
      <c r="K2633" s="2">
        <v>0</v>
      </c>
      <c r="L2633" s="2">
        <v>0</v>
      </c>
      <c r="M2633" s="31">
        <v>7.08</v>
      </c>
      <c r="N2633" s="2">
        <v>0.9204</v>
      </c>
      <c r="O2633" s="2">
        <v>0</v>
      </c>
      <c r="P2633" s="2">
        <v>0</v>
      </c>
      <c r="Q2633" s="31">
        <v>8.0004000000000008</v>
      </c>
      <c r="S2633" s="2" t="s">
        <v>1</v>
      </c>
      <c r="T2633" t="str">
        <f>IF(Tabla2[[#This Row],[SERIE ]]="22SD004C","BODEGA",IF(Tabla2[[#This Row],[SERIE ]]="21DS000T","CASA MATRIZ","SUCURSAL"))</f>
        <v>SUCURSAL</v>
      </c>
    </row>
    <row r="2634" spans="1:20" ht="15.75" hidden="1" thickBot="1" x14ac:dyDescent="0.3">
      <c r="A2634" s="33" t="s">
        <v>8267</v>
      </c>
      <c r="B2634" s="38" t="s">
        <v>9855</v>
      </c>
      <c r="C2634" s="2" t="s">
        <v>1</v>
      </c>
      <c r="D2634" s="2" t="s">
        <v>0</v>
      </c>
      <c r="E2634" s="2" t="s">
        <v>9791</v>
      </c>
      <c r="F2634" s="2" t="s">
        <v>9792</v>
      </c>
      <c r="G2634" s="32">
        <v>2072</v>
      </c>
      <c r="H2634" s="36">
        <v>2072</v>
      </c>
      <c r="I2634" s="37"/>
      <c r="J2634" s="31" t="s">
        <v>9863</v>
      </c>
      <c r="K2634" s="2">
        <v>0</v>
      </c>
      <c r="L2634" s="2">
        <v>0</v>
      </c>
      <c r="M2634" s="31">
        <v>14.16</v>
      </c>
      <c r="N2634" s="2">
        <v>1.8408</v>
      </c>
      <c r="O2634" s="2">
        <v>0</v>
      </c>
      <c r="P2634" s="2">
        <v>0</v>
      </c>
      <c r="Q2634" s="31">
        <v>16.000800000000002</v>
      </c>
      <c r="R2634" s="2" t="s">
        <v>9862</v>
      </c>
      <c r="S2634" s="2" t="s">
        <v>1</v>
      </c>
      <c r="T2634" t="str">
        <f>IF(Tabla2[[#This Row],[SERIE ]]="22SD004C","BODEGA",IF(Tabla2[[#This Row],[SERIE ]]="21DS000T","CASA MATRIZ","SUCURSAL"))</f>
        <v>SUCURSAL</v>
      </c>
    </row>
    <row r="2635" spans="1:20" ht="15.75" hidden="1" thickBot="1" x14ac:dyDescent="0.3">
      <c r="A2635" s="33" t="s">
        <v>8267</v>
      </c>
      <c r="B2635" s="38" t="s">
        <v>9855</v>
      </c>
      <c r="C2635" s="2" t="s">
        <v>1</v>
      </c>
      <c r="D2635" s="2" t="s">
        <v>0</v>
      </c>
      <c r="E2635" s="2" t="s">
        <v>9791</v>
      </c>
      <c r="F2635" s="2" t="s">
        <v>9792</v>
      </c>
      <c r="G2635" s="32">
        <v>2071</v>
      </c>
      <c r="H2635" s="36">
        <v>2071</v>
      </c>
      <c r="I2635" s="37" t="s">
        <v>9860</v>
      </c>
      <c r="J2635" s="31" t="s">
        <v>9861</v>
      </c>
      <c r="K2635" s="2">
        <v>0</v>
      </c>
      <c r="L2635" s="2">
        <v>0</v>
      </c>
      <c r="M2635" s="31">
        <v>22.12</v>
      </c>
      <c r="N2635" s="2">
        <v>2.8756000000000004</v>
      </c>
      <c r="O2635" s="2">
        <v>0</v>
      </c>
      <c r="P2635" s="2">
        <v>0</v>
      </c>
      <c r="Q2635" s="31">
        <v>24.995600000000003</v>
      </c>
      <c r="S2635" s="2" t="s">
        <v>1</v>
      </c>
      <c r="T2635" t="str">
        <f>IF(Tabla2[[#This Row],[SERIE ]]="22SD004C","BODEGA",IF(Tabla2[[#This Row],[SERIE ]]="21DS000T","CASA MATRIZ","SUCURSAL"))</f>
        <v>SUCURSAL</v>
      </c>
    </row>
    <row r="2636" spans="1:20" ht="15.75" hidden="1" thickBot="1" x14ac:dyDescent="0.3">
      <c r="A2636" s="33" t="s">
        <v>8267</v>
      </c>
      <c r="B2636" s="38" t="s">
        <v>9855</v>
      </c>
      <c r="C2636" s="2" t="s">
        <v>1</v>
      </c>
      <c r="D2636" s="2" t="s">
        <v>0</v>
      </c>
      <c r="E2636" s="2" t="s">
        <v>9791</v>
      </c>
      <c r="F2636" s="2" t="s">
        <v>9792</v>
      </c>
      <c r="G2636" s="32">
        <v>2070</v>
      </c>
      <c r="H2636" s="36">
        <v>2070</v>
      </c>
      <c r="I2636" s="37" t="s">
        <v>9814</v>
      </c>
      <c r="J2636" s="31" t="s">
        <v>9815</v>
      </c>
      <c r="K2636" s="2">
        <v>0</v>
      </c>
      <c r="L2636" s="2">
        <v>0</v>
      </c>
      <c r="M2636" s="31">
        <v>27</v>
      </c>
      <c r="N2636" s="2">
        <v>3.5100000000000002</v>
      </c>
      <c r="O2636" s="2">
        <v>0</v>
      </c>
      <c r="P2636" s="2">
        <v>0</v>
      </c>
      <c r="Q2636" s="31">
        <v>30.51</v>
      </c>
      <c r="S2636" s="2" t="s">
        <v>1</v>
      </c>
      <c r="T2636" t="str">
        <f>IF(Tabla2[[#This Row],[SERIE ]]="22SD004C","BODEGA",IF(Tabla2[[#This Row],[SERIE ]]="21DS000T","CASA MATRIZ","SUCURSAL"))</f>
        <v>SUCURSAL</v>
      </c>
    </row>
    <row r="2637" spans="1:20" ht="15.75" hidden="1" thickBot="1" x14ac:dyDescent="0.3">
      <c r="A2637" s="33" t="s">
        <v>8267</v>
      </c>
      <c r="B2637" s="38" t="s">
        <v>9855</v>
      </c>
      <c r="C2637" s="2" t="s">
        <v>1</v>
      </c>
      <c r="D2637" s="2" t="s">
        <v>0</v>
      </c>
      <c r="E2637" s="2" t="s">
        <v>9791</v>
      </c>
      <c r="F2637" s="2" t="s">
        <v>9792</v>
      </c>
      <c r="G2637" s="32">
        <v>2069</v>
      </c>
      <c r="H2637" s="36">
        <v>2069</v>
      </c>
      <c r="I2637" s="37" t="s">
        <v>2108</v>
      </c>
      <c r="J2637" s="31" t="s">
        <v>2109</v>
      </c>
      <c r="K2637" s="2">
        <v>0</v>
      </c>
      <c r="L2637" s="2">
        <v>0</v>
      </c>
      <c r="M2637" s="31">
        <v>51.86</v>
      </c>
      <c r="N2637" s="2">
        <v>6.7418000000000005</v>
      </c>
      <c r="O2637" s="2">
        <v>0</v>
      </c>
      <c r="P2637" s="2">
        <v>0</v>
      </c>
      <c r="Q2637" s="31">
        <v>58.601799999999997</v>
      </c>
      <c r="S2637" s="2" t="s">
        <v>1</v>
      </c>
      <c r="T2637" t="str">
        <f>IF(Tabla2[[#This Row],[SERIE ]]="22SD004C","BODEGA",IF(Tabla2[[#This Row],[SERIE ]]="21DS000T","CASA MATRIZ","SUCURSAL"))</f>
        <v>SUCURSAL</v>
      </c>
    </row>
    <row r="2638" spans="1:20" ht="15.75" hidden="1" thickBot="1" x14ac:dyDescent="0.3">
      <c r="A2638" s="33" t="s">
        <v>8267</v>
      </c>
      <c r="B2638" s="38" t="s">
        <v>9855</v>
      </c>
      <c r="C2638" s="2" t="s">
        <v>1</v>
      </c>
      <c r="D2638" s="2" t="s">
        <v>0</v>
      </c>
      <c r="E2638" s="2" t="s">
        <v>9791</v>
      </c>
      <c r="F2638" s="2" t="s">
        <v>9792</v>
      </c>
      <c r="G2638" s="32">
        <v>2068</v>
      </c>
      <c r="H2638" s="36">
        <v>2068</v>
      </c>
      <c r="I2638" s="37" t="s">
        <v>9858</v>
      </c>
      <c r="J2638" s="31" t="s">
        <v>9859</v>
      </c>
      <c r="K2638" s="2">
        <v>0</v>
      </c>
      <c r="L2638" s="2">
        <v>0</v>
      </c>
      <c r="M2638" s="31">
        <v>315</v>
      </c>
      <c r="N2638" s="2">
        <v>40.950000000000003</v>
      </c>
      <c r="O2638" s="2">
        <v>0</v>
      </c>
      <c r="P2638" s="2">
        <v>0</v>
      </c>
      <c r="Q2638" s="31">
        <v>355.95</v>
      </c>
      <c r="S2638" s="2" t="s">
        <v>1</v>
      </c>
      <c r="T2638" t="str">
        <f>IF(Tabla2[[#This Row],[SERIE ]]="22SD004C","BODEGA",IF(Tabla2[[#This Row],[SERIE ]]="21DS000T","CASA MATRIZ","SUCURSAL"))</f>
        <v>SUCURSAL</v>
      </c>
    </row>
    <row r="2639" spans="1:20" ht="15.75" hidden="1" thickBot="1" x14ac:dyDescent="0.3">
      <c r="A2639" s="33" t="s">
        <v>8267</v>
      </c>
      <c r="B2639" s="38" t="s">
        <v>9855</v>
      </c>
      <c r="C2639" s="2" t="s">
        <v>1</v>
      </c>
      <c r="D2639" s="2" t="s">
        <v>0</v>
      </c>
      <c r="E2639" s="2" t="s">
        <v>9791</v>
      </c>
      <c r="F2639" s="2" t="s">
        <v>9792</v>
      </c>
      <c r="G2639" s="32">
        <v>2067</v>
      </c>
      <c r="H2639" s="36">
        <v>2067</v>
      </c>
      <c r="I2639" s="37" t="s">
        <v>9858</v>
      </c>
      <c r="J2639" s="31" t="s">
        <v>9859</v>
      </c>
      <c r="K2639" s="2">
        <v>0</v>
      </c>
      <c r="L2639" s="2">
        <v>0</v>
      </c>
      <c r="M2639" s="31">
        <v>90</v>
      </c>
      <c r="N2639" s="2">
        <v>11.700000000000001</v>
      </c>
      <c r="O2639" s="2">
        <v>0</v>
      </c>
      <c r="P2639" s="2">
        <v>0</v>
      </c>
      <c r="Q2639" s="31">
        <v>101.7</v>
      </c>
      <c r="S2639" s="2" t="s">
        <v>1</v>
      </c>
      <c r="T2639" t="str">
        <f>IF(Tabla2[[#This Row],[SERIE ]]="22SD004C","BODEGA",IF(Tabla2[[#This Row],[SERIE ]]="21DS000T","CASA MATRIZ","SUCURSAL"))</f>
        <v>SUCURSAL</v>
      </c>
    </row>
    <row r="2640" spans="1:20" ht="15.75" hidden="1" thickBot="1" x14ac:dyDescent="0.3">
      <c r="A2640" s="33" t="s">
        <v>8267</v>
      </c>
      <c r="B2640" s="38" t="s">
        <v>9855</v>
      </c>
      <c r="C2640" s="2" t="s">
        <v>1</v>
      </c>
      <c r="D2640" s="2" t="s">
        <v>0</v>
      </c>
      <c r="E2640" s="2" t="s">
        <v>9791</v>
      </c>
      <c r="F2640" s="2" t="s">
        <v>9792</v>
      </c>
      <c r="G2640" s="32">
        <v>2066</v>
      </c>
      <c r="H2640" s="36">
        <v>2066</v>
      </c>
      <c r="I2640" s="37" t="s">
        <v>9856</v>
      </c>
      <c r="J2640" s="31" t="s">
        <v>9857</v>
      </c>
      <c r="K2640" s="2">
        <v>0</v>
      </c>
      <c r="L2640" s="2">
        <v>0</v>
      </c>
      <c r="M2640" s="31">
        <v>115.35</v>
      </c>
      <c r="N2640" s="2">
        <v>14.9955</v>
      </c>
      <c r="O2640" s="2">
        <v>0</v>
      </c>
      <c r="P2640" s="2">
        <v>0</v>
      </c>
      <c r="Q2640" s="31">
        <v>130.34549999999999</v>
      </c>
      <c r="S2640" s="2" t="s">
        <v>1</v>
      </c>
      <c r="T2640" t="str">
        <f>IF(Tabla2[[#This Row],[SERIE ]]="22SD004C","BODEGA",IF(Tabla2[[#This Row],[SERIE ]]="21DS000T","CASA MATRIZ","SUCURSAL"))</f>
        <v>SUCURSAL</v>
      </c>
    </row>
    <row r="2641" spans="1:20" ht="15.75" hidden="1" thickBot="1" x14ac:dyDescent="0.3">
      <c r="A2641" s="33" t="s">
        <v>8267</v>
      </c>
      <c r="B2641" s="38" t="s">
        <v>9855</v>
      </c>
      <c r="C2641" s="2" t="s">
        <v>1</v>
      </c>
      <c r="D2641" s="2" t="s">
        <v>0</v>
      </c>
      <c r="E2641" s="2" t="s">
        <v>9791</v>
      </c>
      <c r="F2641" s="2" t="s">
        <v>9792</v>
      </c>
      <c r="G2641" s="32">
        <v>2065</v>
      </c>
      <c r="H2641" s="36">
        <v>2065</v>
      </c>
      <c r="I2641" s="37" t="s">
        <v>9837</v>
      </c>
      <c r="J2641" s="31" t="s">
        <v>9838</v>
      </c>
      <c r="K2641" s="2">
        <v>0</v>
      </c>
      <c r="L2641" s="2">
        <v>0</v>
      </c>
      <c r="M2641" s="31">
        <v>1.77</v>
      </c>
      <c r="N2641" s="2">
        <v>0.2301</v>
      </c>
      <c r="O2641" s="2">
        <v>0</v>
      </c>
      <c r="P2641" s="2">
        <v>0</v>
      </c>
      <c r="Q2641" s="31">
        <v>2.0001000000000002</v>
      </c>
      <c r="S2641" s="2" t="s">
        <v>1</v>
      </c>
      <c r="T2641" t="str">
        <f>IF(Tabla2[[#This Row],[SERIE ]]="22SD004C","BODEGA",IF(Tabla2[[#This Row],[SERIE ]]="21DS000T","CASA MATRIZ","SUCURSAL"))</f>
        <v>SUCURSAL</v>
      </c>
    </row>
    <row r="2642" spans="1:20" ht="15.75" hidden="1" thickBot="1" x14ac:dyDescent="0.3">
      <c r="A2642" s="33" t="s">
        <v>8267</v>
      </c>
      <c r="B2642" s="38" t="s">
        <v>9855</v>
      </c>
      <c r="C2642" s="2" t="s">
        <v>1</v>
      </c>
      <c r="D2642" s="2" t="s">
        <v>0</v>
      </c>
      <c r="E2642" s="2" t="s">
        <v>9791</v>
      </c>
      <c r="F2642" s="2" t="s">
        <v>9792</v>
      </c>
      <c r="G2642" s="32">
        <v>2064</v>
      </c>
      <c r="H2642" s="36">
        <v>2064</v>
      </c>
      <c r="I2642" s="37" t="s">
        <v>9837</v>
      </c>
      <c r="J2642" s="31" t="s">
        <v>9838</v>
      </c>
      <c r="K2642" s="2">
        <v>0</v>
      </c>
      <c r="L2642" s="2">
        <v>0</v>
      </c>
      <c r="M2642" s="31">
        <v>4.42</v>
      </c>
      <c r="N2642" s="2">
        <v>0.5746</v>
      </c>
      <c r="O2642" s="2">
        <v>0</v>
      </c>
      <c r="P2642" s="2">
        <v>0</v>
      </c>
      <c r="Q2642" s="31">
        <v>4.9946000000000002</v>
      </c>
      <c r="S2642" s="2" t="s">
        <v>1</v>
      </c>
      <c r="T2642" t="str">
        <f>IF(Tabla2[[#This Row],[SERIE ]]="22SD004C","BODEGA",IF(Tabla2[[#This Row],[SERIE ]]="21DS000T","CASA MATRIZ","SUCURSAL"))</f>
        <v>SUCURSAL</v>
      </c>
    </row>
    <row r="2643" spans="1:20" ht="15.75" hidden="1" thickBot="1" x14ac:dyDescent="0.3">
      <c r="A2643" s="33" t="s">
        <v>8267</v>
      </c>
      <c r="B2643" s="38" t="s">
        <v>9854</v>
      </c>
      <c r="C2643" s="2" t="s">
        <v>1</v>
      </c>
      <c r="D2643" s="2" t="s">
        <v>0</v>
      </c>
      <c r="E2643" s="2" t="s">
        <v>9791</v>
      </c>
      <c r="F2643" s="2" t="s">
        <v>9792</v>
      </c>
      <c r="G2643" s="32">
        <v>2063</v>
      </c>
      <c r="H2643" s="36">
        <v>2063</v>
      </c>
      <c r="I2643" s="37" t="s">
        <v>7473</v>
      </c>
      <c r="J2643" s="31" t="s">
        <v>7472</v>
      </c>
      <c r="K2643" s="2">
        <v>0</v>
      </c>
      <c r="L2643" s="2">
        <v>0</v>
      </c>
      <c r="M2643" s="31">
        <v>0</v>
      </c>
      <c r="N2643" s="2">
        <v>0</v>
      </c>
      <c r="O2643" s="2">
        <v>0</v>
      </c>
      <c r="P2643" s="2">
        <v>0</v>
      </c>
      <c r="Q2643" s="31">
        <v>0</v>
      </c>
      <c r="S2643" s="2" t="s">
        <v>1</v>
      </c>
      <c r="T2643" t="str">
        <f>IF(Tabla2[[#This Row],[SERIE ]]="22SD004C","BODEGA",IF(Tabla2[[#This Row],[SERIE ]]="21DS000T","CASA MATRIZ","SUCURSAL"))</f>
        <v>SUCURSAL</v>
      </c>
    </row>
    <row r="2644" spans="1:20" ht="15.75" hidden="1" thickBot="1" x14ac:dyDescent="0.3">
      <c r="A2644" s="33" t="s">
        <v>8267</v>
      </c>
      <c r="B2644" s="38" t="s">
        <v>9854</v>
      </c>
      <c r="C2644" s="2" t="s">
        <v>1</v>
      </c>
      <c r="D2644" s="2" t="s">
        <v>0</v>
      </c>
      <c r="E2644" s="2" t="s">
        <v>9791</v>
      </c>
      <c r="F2644" s="2" t="s">
        <v>9792</v>
      </c>
      <c r="G2644" s="32">
        <v>2062</v>
      </c>
      <c r="H2644" s="36">
        <v>2062</v>
      </c>
      <c r="I2644" s="37" t="s">
        <v>9818</v>
      </c>
      <c r="J2644" s="31" t="s">
        <v>9819</v>
      </c>
      <c r="K2644" s="2">
        <v>0</v>
      </c>
      <c r="L2644" s="2">
        <v>0</v>
      </c>
      <c r="M2644" s="31">
        <v>16</v>
      </c>
      <c r="N2644" s="2">
        <v>2.08</v>
      </c>
      <c r="O2644" s="2">
        <v>0</v>
      </c>
      <c r="P2644" s="2">
        <v>0</v>
      </c>
      <c r="Q2644" s="31">
        <v>18.079999999999998</v>
      </c>
      <c r="S2644" s="2" t="s">
        <v>1</v>
      </c>
      <c r="T2644" t="str">
        <f>IF(Tabla2[[#This Row],[SERIE ]]="22SD004C","BODEGA",IF(Tabla2[[#This Row],[SERIE ]]="21DS000T","CASA MATRIZ","SUCURSAL"))</f>
        <v>SUCURSAL</v>
      </c>
    </row>
    <row r="2645" spans="1:20" ht="15.75" hidden="1" thickBot="1" x14ac:dyDescent="0.3">
      <c r="A2645" s="33" t="s">
        <v>8267</v>
      </c>
      <c r="B2645" s="38" t="s">
        <v>9854</v>
      </c>
      <c r="C2645" s="2" t="s">
        <v>1</v>
      </c>
      <c r="D2645" s="2" t="s">
        <v>0</v>
      </c>
      <c r="E2645" s="2" t="s">
        <v>9791</v>
      </c>
      <c r="F2645" s="2" t="s">
        <v>9792</v>
      </c>
      <c r="G2645" s="32">
        <v>2061</v>
      </c>
      <c r="H2645" s="36">
        <v>2061</v>
      </c>
      <c r="I2645" s="37" t="s">
        <v>47</v>
      </c>
      <c r="J2645" s="31" t="s">
        <v>2808</v>
      </c>
      <c r="K2645" s="2">
        <v>0</v>
      </c>
      <c r="L2645" s="2">
        <v>0</v>
      </c>
      <c r="M2645" s="31">
        <v>380</v>
      </c>
      <c r="N2645" s="2">
        <v>49.4</v>
      </c>
      <c r="O2645" s="2">
        <v>0</v>
      </c>
      <c r="P2645" s="2">
        <v>0</v>
      </c>
      <c r="Q2645" s="31">
        <v>429.4</v>
      </c>
      <c r="S2645" s="2" t="s">
        <v>1</v>
      </c>
      <c r="T2645" t="str">
        <f>IF(Tabla2[[#This Row],[SERIE ]]="22SD004C","BODEGA",IF(Tabla2[[#This Row],[SERIE ]]="21DS000T","CASA MATRIZ","SUCURSAL"))</f>
        <v>SUCURSAL</v>
      </c>
    </row>
    <row r="2646" spans="1:20" ht="15.75" hidden="1" thickBot="1" x14ac:dyDescent="0.3">
      <c r="A2646" s="33" t="s">
        <v>8267</v>
      </c>
      <c r="B2646" s="38" t="s">
        <v>9854</v>
      </c>
      <c r="C2646" s="2" t="s">
        <v>1</v>
      </c>
      <c r="D2646" s="2" t="s">
        <v>0</v>
      </c>
      <c r="E2646" s="2" t="s">
        <v>9791</v>
      </c>
      <c r="F2646" s="2" t="s">
        <v>9792</v>
      </c>
      <c r="G2646" s="32">
        <v>2060</v>
      </c>
      <c r="H2646" s="36">
        <v>2060</v>
      </c>
      <c r="I2646" s="37" t="s">
        <v>1638</v>
      </c>
      <c r="J2646" s="31" t="s">
        <v>1639</v>
      </c>
      <c r="K2646" s="2">
        <v>0</v>
      </c>
      <c r="L2646" s="2">
        <v>0</v>
      </c>
      <c r="M2646" s="31">
        <v>87</v>
      </c>
      <c r="N2646" s="2">
        <v>11.31</v>
      </c>
      <c r="O2646" s="2">
        <v>0</v>
      </c>
      <c r="P2646" s="2">
        <v>0</v>
      </c>
      <c r="Q2646" s="31">
        <v>98.31</v>
      </c>
      <c r="S2646" s="2" t="s">
        <v>1</v>
      </c>
      <c r="T2646" t="str">
        <f>IF(Tabla2[[#This Row],[SERIE ]]="22SD004C","BODEGA",IF(Tabla2[[#This Row],[SERIE ]]="21DS000T","CASA MATRIZ","SUCURSAL"))</f>
        <v>SUCURSAL</v>
      </c>
    </row>
    <row r="2647" spans="1:20" ht="15.75" hidden="1" thickBot="1" x14ac:dyDescent="0.3">
      <c r="A2647" s="33" t="s">
        <v>8267</v>
      </c>
      <c r="B2647" s="38" t="s">
        <v>9854</v>
      </c>
      <c r="C2647" s="2" t="s">
        <v>1</v>
      </c>
      <c r="D2647" s="2" t="s">
        <v>0</v>
      </c>
      <c r="E2647" s="2" t="s">
        <v>9791</v>
      </c>
      <c r="F2647" s="2" t="s">
        <v>9792</v>
      </c>
      <c r="G2647" s="32">
        <v>2059</v>
      </c>
      <c r="H2647" s="36">
        <v>2059</v>
      </c>
      <c r="I2647" s="37" t="s">
        <v>3857</v>
      </c>
      <c r="J2647" s="31" t="s">
        <v>3858</v>
      </c>
      <c r="K2647" s="2">
        <v>0</v>
      </c>
      <c r="L2647" s="2">
        <v>0</v>
      </c>
      <c r="M2647" s="31">
        <v>500</v>
      </c>
      <c r="N2647" s="2">
        <v>65</v>
      </c>
      <c r="O2647" s="2">
        <v>0</v>
      </c>
      <c r="P2647" s="2">
        <v>0</v>
      </c>
      <c r="Q2647" s="31">
        <v>565</v>
      </c>
      <c r="S2647" s="2" t="s">
        <v>1</v>
      </c>
      <c r="T2647" t="str">
        <f>IF(Tabla2[[#This Row],[SERIE ]]="22SD004C","BODEGA",IF(Tabla2[[#This Row],[SERIE ]]="21DS000T","CASA MATRIZ","SUCURSAL"))</f>
        <v>SUCURSAL</v>
      </c>
    </row>
    <row r="2648" spans="1:20" ht="15.75" hidden="1" thickBot="1" x14ac:dyDescent="0.3">
      <c r="A2648" s="33" t="s">
        <v>8267</v>
      </c>
      <c r="B2648" s="38" t="s">
        <v>9854</v>
      </c>
      <c r="C2648" s="2" t="s">
        <v>1</v>
      </c>
      <c r="D2648" s="2" t="s">
        <v>0</v>
      </c>
      <c r="E2648" s="2" t="s">
        <v>9791</v>
      </c>
      <c r="F2648" s="2" t="s">
        <v>9792</v>
      </c>
      <c r="G2648" s="32">
        <v>2058</v>
      </c>
      <c r="H2648" s="36">
        <v>2058</v>
      </c>
      <c r="I2648" s="37" t="s">
        <v>7494</v>
      </c>
      <c r="J2648" s="31" t="s">
        <v>1020</v>
      </c>
      <c r="K2648" s="2">
        <v>0</v>
      </c>
      <c r="L2648" s="2">
        <v>0</v>
      </c>
      <c r="M2648" s="31">
        <v>16.809999999999999</v>
      </c>
      <c r="N2648" s="2">
        <v>2.1852999999999998</v>
      </c>
      <c r="O2648" s="2">
        <v>0</v>
      </c>
      <c r="P2648" s="2">
        <v>0</v>
      </c>
      <c r="Q2648" s="31">
        <v>18.9953</v>
      </c>
      <c r="S2648" s="2" t="s">
        <v>1</v>
      </c>
      <c r="T2648" t="str">
        <f>IF(Tabla2[[#This Row],[SERIE ]]="22SD004C","BODEGA",IF(Tabla2[[#This Row],[SERIE ]]="21DS000T","CASA MATRIZ","SUCURSAL"))</f>
        <v>SUCURSAL</v>
      </c>
    </row>
    <row r="2649" spans="1:20" ht="15.75" hidden="1" thickBot="1" x14ac:dyDescent="0.3">
      <c r="A2649" s="33" t="s">
        <v>8267</v>
      </c>
      <c r="B2649" s="38" t="s">
        <v>9854</v>
      </c>
      <c r="C2649" s="2" t="s">
        <v>1</v>
      </c>
      <c r="D2649" s="2" t="s">
        <v>0</v>
      </c>
      <c r="E2649" s="2" t="s">
        <v>9791</v>
      </c>
      <c r="F2649" s="2" t="s">
        <v>9792</v>
      </c>
      <c r="G2649" s="32">
        <v>2057</v>
      </c>
      <c r="H2649" s="36">
        <v>2057</v>
      </c>
      <c r="I2649" s="37" t="s">
        <v>9586</v>
      </c>
      <c r="J2649" s="31" t="s">
        <v>9587</v>
      </c>
      <c r="K2649" s="2">
        <v>0</v>
      </c>
      <c r="L2649" s="2">
        <v>0</v>
      </c>
      <c r="M2649" s="31">
        <v>20</v>
      </c>
      <c r="N2649" s="2">
        <v>2.6</v>
      </c>
      <c r="O2649" s="2">
        <v>0</v>
      </c>
      <c r="P2649" s="2">
        <v>0</v>
      </c>
      <c r="Q2649" s="31">
        <v>22.6</v>
      </c>
      <c r="S2649" s="2" t="s">
        <v>1</v>
      </c>
      <c r="T2649" t="str">
        <f>IF(Tabla2[[#This Row],[SERIE ]]="22SD004C","BODEGA",IF(Tabla2[[#This Row],[SERIE ]]="21DS000T","CASA MATRIZ","SUCURSAL"))</f>
        <v>SUCURSAL</v>
      </c>
    </row>
    <row r="2650" spans="1:20" ht="15.75" hidden="1" thickBot="1" x14ac:dyDescent="0.3">
      <c r="A2650" s="33" t="s">
        <v>8267</v>
      </c>
      <c r="B2650" s="38" t="s">
        <v>9854</v>
      </c>
      <c r="C2650" s="2" t="s">
        <v>1</v>
      </c>
      <c r="D2650" s="2" t="s">
        <v>0</v>
      </c>
      <c r="E2650" s="2" t="s">
        <v>9791</v>
      </c>
      <c r="F2650" s="2" t="s">
        <v>9792</v>
      </c>
      <c r="G2650" s="32">
        <v>2056</v>
      </c>
      <c r="H2650" s="36">
        <v>2056</v>
      </c>
      <c r="I2650" s="37" t="s">
        <v>7473</v>
      </c>
      <c r="J2650" s="31" t="s">
        <v>7472</v>
      </c>
      <c r="K2650" s="2">
        <v>0</v>
      </c>
      <c r="L2650" s="2">
        <v>0</v>
      </c>
      <c r="M2650" s="31">
        <v>0</v>
      </c>
      <c r="N2650" s="2">
        <v>0</v>
      </c>
      <c r="O2650" s="2">
        <v>0</v>
      </c>
      <c r="P2650" s="2">
        <v>0</v>
      </c>
      <c r="Q2650" s="31">
        <v>0</v>
      </c>
      <c r="S2650" s="2" t="s">
        <v>1</v>
      </c>
      <c r="T2650" t="str">
        <f>IF(Tabla2[[#This Row],[SERIE ]]="22SD004C","BODEGA",IF(Tabla2[[#This Row],[SERIE ]]="21DS000T","CASA MATRIZ","SUCURSAL"))</f>
        <v>SUCURSAL</v>
      </c>
    </row>
    <row r="2651" spans="1:20" ht="15.75" hidden="1" thickBot="1" x14ac:dyDescent="0.3">
      <c r="A2651" s="33" t="s">
        <v>8267</v>
      </c>
      <c r="B2651" s="38" t="s">
        <v>9854</v>
      </c>
      <c r="C2651" s="2" t="s">
        <v>1</v>
      </c>
      <c r="D2651" s="2" t="s">
        <v>0</v>
      </c>
      <c r="E2651" s="2" t="s">
        <v>9791</v>
      </c>
      <c r="F2651" s="2" t="s">
        <v>9792</v>
      </c>
      <c r="G2651" s="32">
        <v>2055</v>
      </c>
      <c r="H2651" s="36">
        <v>2055</v>
      </c>
      <c r="I2651" s="37"/>
      <c r="J2651" s="31" t="s">
        <v>9853</v>
      </c>
      <c r="K2651" s="2">
        <v>0</v>
      </c>
      <c r="L2651" s="2">
        <v>0</v>
      </c>
      <c r="M2651" s="31">
        <v>3.1</v>
      </c>
      <c r="N2651" s="2">
        <v>0.40300000000000002</v>
      </c>
      <c r="O2651" s="2">
        <v>0</v>
      </c>
      <c r="P2651" s="2">
        <v>0</v>
      </c>
      <c r="Q2651" s="31">
        <v>3.5030000000000001</v>
      </c>
      <c r="R2651" s="2" t="s">
        <v>9852</v>
      </c>
      <c r="S2651" s="2" t="s">
        <v>1</v>
      </c>
      <c r="T2651" t="str">
        <f>IF(Tabla2[[#This Row],[SERIE ]]="22SD004C","BODEGA",IF(Tabla2[[#This Row],[SERIE ]]="21DS000T","CASA MATRIZ","SUCURSAL"))</f>
        <v>SUCURSAL</v>
      </c>
    </row>
    <row r="2652" spans="1:20" ht="15.75" hidden="1" thickBot="1" x14ac:dyDescent="0.3">
      <c r="A2652" s="33" t="s">
        <v>8267</v>
      </c>
      <c r="B2652" s="38" t="s">
        <v>9847</v>
      </c>
      <c r="C2652" s="2" t="s">
        <v>1</v>
      </c>
      <c r="D2652" s="2" t="s">
        <v>0</v>
      </c>
      <c r="E2652" s="2" t="s">
        <v>9791</v>
      </c>
      <c r="F2652" s="2" t="s">
        <v>9792</v>
      </c>
      <c r="G2652" s="32">
        <v>2054</v>
      </c>
      <c r="H2652" s="36">
        <v>2054</v>
      </c>
      <c r="I2652" s="37" t="s">
        <v>6299</v>
      </c>
      <c r="J2652" s="31" t="s">
        <v>6300</v>
      </c>
      <c r="K2652" s="2">
        <v>0</v>
      </c>
      <c r="L2652" s="2">
        <v>0</v>
      </c>
      <c r="M2652" s="31">
        <v>6</v>
      </c>
      <c r="N2652" s="2">
        <v>0.78</v>
      </c>
      <c r="O2652" s="2">
        <v>0</v>
      </c>
      <c r="P2652" s="2">
        <v>0</v>
      </c>
      <c r="Q2652" s="31">
        <v>6.78</v>
      </c>
      <c r="S2652" s="2" t="s">
        <v>1</v>
      </c>
      <c r="T2652" t="str">
        <f>IF(Tabla2[[#This Row],[SERIE ]]="22SD004C","BODEGA",IF(Tabla2[[#This Row],[SERIE ]]="21DS000T","CASA MATRIZ","SUCURSAL"))</f>
        <v>SUCURSAL</v>
      </c>
    </row>
    <row r="2653" spans="1:20" ht="15.75" hidden="1" thickBot="1" x14ac:dyDescent="0.3">
      <c r="A2653" s="33" t="s">
        <v>8267</v>
      </c>
      <c r="B2653" s="38" t="s">
        <v>9847</v>
      </c>
      <c r="C2653" s="2" t="s">
        <v>1</v>
      </c>
      <c r="D2653" s="2" t="s">
        <v>0</v>
      </c>
      <c r="E2653" s="2" t="s">
        <v>9791</v>
      </c>
      <c r="F2653" s="2" t="s">
        <v>9792</v>
      </c>
      <c r="G2653" s="32">
        <v>2053</v>
      </c>
      <c r="H2653" s="36">
        <v>2053</v>
      </c>
      <c r="I2653" s="37" t="s">
        <v>9850</v>
      </c>
      <c r="J2653" s="31" t="s">
        <v>9851</v>
      </c>
      <c r="K2653" s="2">
        <v>0</v>
      </c>
      <c r="L2653" s="2">
        <v>0</v>
      </c>
      <c r="M2653" s="31">
        <v>5</v>
      </c>
      <c r="N2653" s="2">
        <v>0.65</v>
      </c>
      <c r="O2653" s="2">
        <v>0</v>
      </c>
      <c r="P2653" s="2">
        <v>0</v>
      </c>
      <c r="Q2653" s="31">
        <v>5.65</v>
      </c>
      <c r="S2653" s="2" t="s">
        <v>1</v>
      </c>
      <c r="T2653" t="str">
        <f>IF(Tabla2[[#This Row],[SERIE ]]="22SD004C","BODEGA",IF(Tabla2[[#This Row],[SERIE ]]="21DS000T","CASA MATRIZ","SUCURSAL"))</f>
        <v>SUCURSAL</v>
      </c>
    </row>
    <row r="2654" spans="1:20" ht="15.75" hidden="1" thickBot="1" x14ac:dyDescent="0.3">
      <c r="A2654" s="33" t="s">
        <v>8267</v>
      </c>
      <c r="B2654" s="38" t="s">
        <v>9847</v>
      </c>
      <c r="C2654" s="2" t="s">
        <v>1</v>
      </c>
      <c r="D2654" s="2" t="s">
        <v>0</v>
      </c>
      <c r="E2654" s="2" t="s">
        <v>9791</v>
      </c>
      <c r="F2654" s="2" t="s">
        <v>9792</v>
      </c>
      <c r="G2654" s="32">
        <v>2052</v>
      </c>
      <c r="H2654" s="36">
        <v>2052</v>
      </c>
      <c r="I2654" s="37" t="s">
        <v>47</v>
      </c>
      <c r="J2654" s="31" t="s">
        <v>2808</v>
      </c>
      <c r="K2654" s="2">
        <v>0</v>
      </c>
      <c r="L2654" s="2">
        <v>0</v>
      </c>
      <c r="M2654" s="31">
        <v>281.77</v>
      </c>
      <c r="N2654" s="2">
        <v>36.630099999999999</v>
      </c>
      <c r="O2654" s="2">
        <v>0</v>
      </c>
      <c r="P2654" s="2">
        <v>0</v>
      </c>
      <c r="Q2654" s="31">
        <v>318.40009999999995</v>
      </c>
      <c r="S2654" s="2" t="s">
        <v>1</v>
      </c>
      <c r="T2654" t="str">
        <f>IF(Tabla2[[#This Row],[SERIE ]]="22SD004C","BODEGA",IF(Tabla2[[#This Row],[SERIE ]]="21DS000T","CASA MATRIZ","SUCURSAL"))</f>
        <v>SUCURSAL</v>
      </c>
    </row>
    <row r="2655" spans="1:20" ht="15.75" hidden="1" thickBot="1" x14ac:dyDescent="0.3">
      <c r="A2655" s="33" t="s">
        <v>8267</v>
      </c>
      <c r="B2655" s="38" t="s">
        <v>9847</v>
      </c>
      <c r="C2655" s="2" t="s">
        <v>1</v>
      </c>
      <c r="D2655" s="2" t="s">
        <v>0</v>
      </c>
      <c r="E2655" s="2" t="s">
        <v>9791</v>
      </c>
      <c r="F2655" s="2" t="s">
        <v>9792</v>
      </c>
      <c r="G2655" s="32">
        <v>2051</v>
      </c>
      <c r="H2655" s="36">
        <v>2051</v>
      </c>
      <c r="I2655" s="37" t="s">
        <v>9848</v>
      </c>
      <c r="J2655" s="31" t="s">
        <v>9849</v>
      </c>
      <c r="K2655" s="2">
        <v>0</v>
      </c>
      <c r="L2655" s="2">
        <v>0</v>
      </c>
      <c r="M2655" s="31">
        <v>32.74</v>
      </c>
      <c r="N2655" s="2">
        <v>4.2562000000000006</v>
      </c>
      <c r="O2655" s="2">
        <v>0</v>
      </c>
      <c r="P2655" s="2">
        <v>0</v>
      </c>
      <c r="Q2655" s="31">
        <v>36.996200000000002</v>
      </c>
      <c r="S2655" s="2" t="s">
        <v>1</v>
      </c>
      <c r="T2655" t="str">
        <f>IF(Tabla2[[#This Row],[SERIE ]]="22SD004C","BODEGA",IF(Tabla2[[#This Row],[SERIE ]]="21DS000T","CASA MATRIZ","SUCURSAL"))</f>
        <v>SUCURSAL</v>
      </c>
    </row>
    <row r="2656" spans="1:20" ht="15.75" hidden="1" thickBot="1" x14ac:dyDescent="0.3">
      <c r="A2656" s="33" t="s">
        <v>8267</v>
      </c>
      <c r="B2656" s="38" t="s">
        <v>9847</v>
      </c>
      <c r="C2656" s="2" t="s">
        <v>1</v>
      </c>
      <c r="D2656" s="2" t="s">
        <v>0</v>
      </c>
      <c r="E2656" s="2" t="s">
        <v>9791</v>
      </c>
      <c r="F2656" s="2" t="s">
        <v>9792</v>
      </c>
      <c r="G2656" s="32">
        <v>2050</v>
      </c>
      <c r="H2656" s="36">
        <v>2050</v>
      </c>
      <c r="I2656" s="37" t="s">
        <v>46</v>
      </c>
      <c r="J2656" s="31" t="s">
        <v>6010</v>
      </c>
      <c r="K2656" s="2">
        <v>0</v>
      </c>
      <c r="L2656" s="2">
        <v>0</v>
      </c>
      <c r="M2656" s="31">
        <v>73</v>
      </c>
      <c r="N2656" s="2">
        <v>9.49</v>
      </c>
      <c r="O2656" s="2">
        <v>0</v>
      </c>
      <c r="P2656" s="2">
        <v>0</v>
      </c>
      <c r="Q2656" s="31">
        <v>82.49</v>
      </c>
      <c r="S2656" s="2" t="s">
        <v>1</v>
      </c>
      <c r="T2656" t="str">
        <f>IF(Tabla2[[#This Row],[SERIE ]]="22SD004C","BODEGA",IF(Tabla2[[#This Row],[SERIE ]]="21DS000T","CASA MATRIZ","SUCURSAL"))</f>
        <v>SUCURSAL</v>
      </c>
    </row>
    <row r="2657" spans="1:20" ht="15.75" hidden="1" thickBot="1" x14ac:dyDescent="0.3">
      <c r="A2657" s="33" t="s">
        <v>8267</v>
      </c>
      <c r="B2657" s="38" t="s">
        <v>9847</v>
      </c>
      <c r="C2657" s="2" t="s">
        <v>1</v>
      </c>
      <c r="D2657" s="2" t="s">
        <v>0</v>
      </c>
      <c r="E2657" s="2" t="s">
        <v>9791</v>
      </c>
      <c r="F2657" s="2" t="s">
        <v>9792</v>
      </c>
      <c r="G2657" s="32">
        <v>2049</v>
      </c>
      <c r="H2657" s="36">
        <v>2049</v>
      </c>
      <c r="I2657" s="37" t="s">
        <v>6596</v>
      </c>
      <c r="J2657" s="31" t="s">
        <v>6597</v>
      </c>
      <c r="K2657" s="2">
        <v>0</v>
      </c>
      <c r="L2657" s="2">
        <v>0</v>
      </c>
      <c r="M2657" s="31">
        <v>417.7</v>
      </c>
      <c r="N2657" s="2">
        <v>54.301000000000002</v>
      </c>
      <c r="O2657" s="2">
        <v>0</v>
      </c>
      <c r="P2657" s="2">
        <v>0</v>
      </c>
      <c r="Q2657" s="31">
        <v>472.00099999999998</v>
      </c>
      <c r="S2657" s="2" t="s">
        <v>1</v>
      </c>
      <c r="T2657" t="str">
        <f>IF(Tabla2[[#This Row],[SERIE ]]="22SD004C","BODEGA",IF(Tabla2[[#This Row],[SERIE ]]="21DS000T","CASA MATRIZ","SUCURSAL"))</f>
        <v>SUCURSAL</v>
      </c>
    </row>
    <row r="2658" spans="1:20" ht="15.75" hidden="1" thickBot="1" x14ac:dyDescent="0.3">
      <c r="A2658" s="33" t="s">
        <v>8267</v>
      </c>
      <c r="B2658" s="38" t="s">
        <v>9847</v>
      </c>
      <c r="C2658" s="2" t="s">
        <v>1</v>
      </c>
      <c r="D2658" s="2" t="s">
        <v>0</v>
      </c>
      <c r="E2658" s="2" t="s">
        <v>9791</v>
      </c>
      <c r="F2658" s="2" t="s">
        <v>9792</v>
      </c>
      <c r="G2658" s="32">
        <v>2048</v>
      </c>
      <c r="H2658" s="36">
        <v>2048</v>
      </c>
      <c r="I2658" s="37" t="s">
        <v>47</v>
      </c>
      <c r="J2658" s="31" t="s">
        <v>2808</v>
      </c>
      <c r="K2658" s="2">
        <v>0</v>
      </c>
      <c r="L2658" s="2">
        <v>0</v>
      </c>
      <c r="M2658" s="31">
        <v>740</v>
      </c>
      <c r="N2658" s="2">
        <v>96.2</v>
      </c>
      <c r="O2658" s="2">
        <v>0</v>
      </c>
      <c r="P2658" s="2">
        <v>0</v>
      </c>
      <c r="Q2658" s="31">
        <v>836.2</v>
      </c>
      <c r="S2658" s="2" t="s">
        <v>1</v>
      </c>
      <c r="T2658" t="str">
        <f>IF(Tabla2[[#This Row],[SERIE ]]="22SD004C","BODEGA",IF(Tabla2[[#This Row],[SERIE ]]="21DS000T","CASA MATRIZ","SUCURSAL"))</f>
        <v>SUCURSAL</v>
      </c>
    </row>
    <row r="2659" spans="1:20" ht="15.75" hidden="1" thickBot="1" x14ac:dyDescent="0.3">
      <c r="A2659" s="33" t="s">
        <v>8267</v>
      </c>
      <c r="B2659" s="38" t="s">
        <v>9847</v>
      </c>
      <c r="C2659" s="2" t="s">
        <v>1</v>
      </c>
      <c r="D2659" s="2" t="s">
        <v>0</v>
      </c>
      <c r="E2659" s="2" t="s">
        <v>9791</v>
      </c>
      <c r="F2659" s="2" t="s">
        <v>9792</v>
      </c>
      <c r="G2659" s="32">
        <v>2047</v>
      </c>
      <c r="H2659" s="36">
        <v>2047</v>
      </c>
      <c r="I2659" s="37"/>
      <c r="J2659" s="31" t="s">
        <v>9846</v>
      </c>
      <c r="K2659" s="2">
        <v>0</v>
      </c>
      <c r="L2659" s="2">
        <v>0</v>
      </c>
      <c r="M2659" s="31">
        <v>30</v>
      </c>
      <c r="N2659" s="2">
        <v>3.9000000000000004</v>
      </c>
      <c r="O2659" s="2">
        <v>0</v>
      </c>
      <c r="P2659" s="2">
        <v>0</v>
      </c>
      <c r="Q2659" s="31">
        <v>33.9</v>
      </c>
      <c r="R2659" s="2" t="s">
        <v>9845</v>
      </c>
      <c r="S2659" s="2" t="s">
        <v>1</v>
      </c>
      <c r="T2659" t="str">
        <f>IF(Tabla2[[#This Row],[SERIE ]]="22SD004C","BODEGA",IF(Tabla2[[#This Row],[SERIE ]]="21DS000T","CASA MATRIZ","SUCURSAL"))</f>
        <v>SUCURSAL</v>
      </c>
    </row>
    <row r="2660" spans="1:20" ht="15.75" hidden="1" thickBot="1" x14ac:dyDescent="0.3">
      <c r="A2660" s="33" t="s">
        <v>8267</v>
      </c>
      <c r="B2660" s="38" t="s">
        <v>9830</v>
      </c>
      <c r="C2660" s="2" t="s">
        <v>1</v>
      </c>
      <c r="D2660" s="2" t="s">
        <v>0</v>
      </c>
      <c r="E2660" s="2" t="s">
        <v>9791</v>
      </c>
      <c r="F2660" s="2" t="s">
        <v>9792</v>
      </c>
      <c r="G2660" s="32">
        <v>2046</v>
      </c>
      <c r="H2660" s="36">
        <v>2046</v>
      </c>
      <c r="I2660" s="37" t="s">
        <v>6596</v>
      </c>
      <c r="J2660" s="31" t="s">
        <v>6597</v>
      </c>
      <c r="K2660" s="2">
        <v>0</v>
      </c>
      <c r="L2660" s="2">
        <v>0</v>
      </c>
      <c r="M2660" s="31">
        <v>90</v>
      </c>
      <c r="N2660" s="2">
        <v>11.700000000000001</v>
      </c>
      <c r="O2660" s="2">
        <v>0</v>
      </c>
      <c r="P2660" s="2">
        <v>0</v>
      </c>
      <c r="Q2660" s="31">
        <v>101.7</v>
      </c>
      <c r="S2660" s="2" t="s">
        <v>1</v>
      </c>
      <c r="T2660" t="str">
        <f>IF(Tabla2[[#This Row],[SERIE ]]="22SD004C","BODEGA",IF(Tabla2[[#This Row],[SERIE ]]="21DS000T","CASA MATRIZ","SUCURSAL"))</f>
        <v>SUCURSAL</v>
      </c>
    </row>
    <row r="2661" spans="1:20" ht="15.75" hidden="1" thickBot="1" x14ac:dyDescent="0.3">
      <c r="A2661" s="33" t="s">
        <v>8267</v>
      </c>
      <c r="B2661" s="38" t="s">
        <v>9830</v>
      </c>
      <c r="C2661" s="2" t="s">
        <v>1</v>
      </c>
      <c r="D2661" s="2" t="s">
        <v>0</v>
      </c>
      <c r="E2661" s="2" t="s">
        <v>9791</v>
      </c>
      <c r="F2661" s="2" t="s">
        <v>9792</v>
      </c>
      <c r="G2661" s="32">
        <v>2045</v>
      </c>
      <c r="H2661" s="36">
        <v>2045</v>
      </c>
      <c r="I2661" s="37" t="s">
        <v>6596</v>
      </c>
      <c r="J2661" s="31" t="s">
        <v>6597</v>
      </c>
      <c r="K2661" s="2">
        <v>0</v>
      </c>
      <c r="L2661" s="2">
        <v>0</v>
      </c>
      <c r="M2661" s="31">
        <v>57.7</v>
      </c>
      <c r="N2661" s="2">
        <v>7.5010000000000003</v>
      </c>
      <c r="O2661" s="2">
        <v>0</v>
      </c>
      <c r="P2661" s="2">
        <v>0</v>
      </c>
      <c r="Q2661" s="31">
        <v>65.201000000000008</v>
      </c>
      <c r="S2661" s="2" t="s">
        <v>1</v>
      </c>
      <c r="T2661" t="str">
        <f>IF(Tabla2[[#This Row],[SERIE ]]="22SD004C","BODEGA",IF(Tabla2[[#This Row],[SERIE ]]="21DS000T","CASA MATRIZ","SUCURSAL"))</f>
        <v>SUCURSAL</v>
      </c>
    </row>
    <row r="2662" spans="1:20" ht="15.75" hidden="1" thickBot="1" x14ac:dyDescent="0.3">
      <c r="A2662" s="33" t="s">
        <v>8267</v>
      </c>
      <c r="B2662" s="38" t="s">
        <v>9830</v>
      </c>
      <c r="C2662" s="2" t="s">
        <v>1</v>
      </c>
      <c r="D2662" s="2" t="s">
        <v>0</v>
      </c>
      <c r="E2662" s="2" t="s">
        <v>9791</v>
      </c>
      <c r="F2662" s="2" t="s">
        <v>9792</v>
      </c>
      <c r="G2662" s="32">
        <v>2044</v>
      </c>
      <c r="H2662" s="36">
        <v>2044</v>
      </c>
      <c r="I2662" s="37" t="s">
        <v>9843</v>
      </c>
      <c r="J2662" s="31" t="s">
        <v>9844</v>
      </c>
      <c r="K2662" s="2">
        <v>0</v>
      </c>
      <c r="L2662" s="2">
        <v>0</v>
      </c>
      <c r="M2662" s="31">
        <v>54.3</v>
      </c>
      <c r="N2662" s="2">
        <v>7.0590000000000002</v>
      </c>
      <c r="O2662" s="2">
        <v>0</v>
      </c>
      <c r="P2662" s="2">
        <v>0</v>
      </c>
      <c r="Q2662" s="31">
        <v>61.358999999999995</v>
      </c>
      <c r="S2662" s="2" t="s">
        <v>1</v>
      </c>
      <c r="T2662" t="str">
        <f>IF(Tabla2[[#This Row],[SERIE ]]="22SD004C","BODEGA",IF(Tabla2[[#This Row],[SERIE ]]="21DS000T","CASA MATRIZ","SUCURSAL"))</f>
        <v>SUCURSAL</v>
      </c>
    </row>
    <row r="2663" spans="1:20" ht="15.75" hidden="1" thickBot="1" x14ac:dyDescent="0.3">
      <c r="A2663" s="33" t="s">
        <v>8267</v>
      </c>
      <c r="B2663" s="38" t="s">
        <v>9830</v>
      </c>
      <c r="C2663" s="2" t="s">
        <v>1</v>
      </c>
      <c r="D2663" s="2" t="s">
        <v>0</v>
      </c>
      <c r="E2663" s="2" t="s">
        <v>9791</v>
      </c>
      <c r="F2663" s="2" t="s">
        <v>9792</v>
      </c>
      <c r="G2663" s="32">
        <v>2043</v>
      </c>
      <c r="H2663" s="36">
        <v>2043</v>
      </c>
      <c r="I2663" s="37"/>
      <c r="J2663" s="31" t="s">
        <v>9808</v>
      </c>
      <c r="K2663" s="2">
        <v>0</v>
      </c>
      <c r="L2663" s="2">
        <v>0</v>
      </c>
      <c r="M2663" s="31">
        <v>5.75</v>
      </c>
      <c r="N2663" s="2">
        <v>0.74750000000000005</v>
      </c>
      <c r="O2663" s="2">
        <v>0</v>
      </c>
      <c r="P2663" s="2">
        <v>0</v>
      </c>
      <c r="Q2663" s="31">
        <v>6.4975000000000005</v>
      </c>
      <c r="R2663" s="2" t="s">
        <v>9807</v>
      </c>
      <c r="S2663" s="2" t="s">
        <v>1</v>
      </c>
      <c r="T2663" t="str">
        <f>IF(Tabla2[[#This Row],[SERIE ]]="22SD004C","BODEGA",IF(Tabla2[[#This Row],[SERIE ]]="21DS000T","CASA MATRIZ","SUCURSAL"))</f>
        <v>SUCURSAL</v>
      </c>
    </row>
    <row r="2664" spans="1:20" ht="15.75" hidden="1" thickBot="1" x14ac:dyDescent="0.3">
      <c r="A2664" s="33" t="s">
        <v>8267</v>
      </c>
      <c r="B2664" s="38" t="s">
        <v>9830</v>
      </c>
      <c r="C2664" s="2" t="s">
        <v>1</v>
      </c>
      <c r="D2664" s="2" t="s">
        <v>0</v>
      </c>
      <c r="E2664" s="2" t="s">
        <v>9791</v>
      </c>
      <c r="F2664" s="2" t="s">
        <v>9792</v>
      </c>
      <c r="G2664" s="32">
        <v>2042</v>
      </c>
      <c r="H2664" s="36">
        <v>2042</v>
      </c>
      <c r="I2664" s="37" t="s">
        <v>9841</v>
      </c>
      <c r="J2664" s="31" t="s">
        <v>9842</v>
      </c>
      <c r="K2664" s="2">
        <v>0</v>
      </c>
      <c r="L2664" s="2">
        <v>0</v>
      </c>
      <c r="M2664" s="31">
        <v>49.38</v>
      </c>
      <c r="N2664" s="2">
        <v>6.4194000000000004</v>
      </c>
      <c r="O2664" s="2">
        <v>0</v>
      </c>
      <c r="P2664" s="2">
        <v>0</v>
      </c>
      <c r="Q2664" s="31">
        <v>55.799400000000006</v>
      </c>
      <c r="S2664" s="2" t="s">
        <v>1</v>
      </c>
      <c r="T2664" t="str">
        <f>IF(Tabla2[[#This Row],[SERIE ]]="22SD004C","BODEGA",IF(Tabla2[[#This Row],[SERIE ]]="21DS000T","CASA MATRIZ","SUCURSAL"))</f>
        <v>SUCURSAL</v>
      </c>
    </row>
    <row r="2665" spans="1:20" ht="15.75" hidden="1" thickBot="1" x14ac:dyDescent="0.3">
      <c r="A2665" s="33" t="s">
        <v>8267</v>
      </c>
      <c r="B2665" s="38" t="s">
        <v>9830</v>
      </c>
      <c r="C2665" s="2" t="s">
        <v>1</v>
      </c>
      <c r="D2665" s="2" t="s">
        <v>0</v>
      </c>
      <c r="E2665" s="2" t="s">
        <v>9791</v>
      </c>
      <c r="F2665" s="2" t="s">
        <v>9792</v>
      </c>
      <c r="G2665" s="32">
        <v>2041</v>
      </c>
      <c r="H2665" s="36">
        <v>2041</v>
      </c>
      <c r="I2665" s="37" t="s">
        <v>9839</v>
      </c>
      <c r="J2665" s="31" t="s">
        <v>9840</v>
      </c>
      <c r="K2665" s="2">
        <v>0</v>
      </c>
      <c r="L2665" s="2">
        <v>0</v>
      </c>
      <c r="M2665" s="31">
        <v>6.19</v>
      </c>
      <c r="N2665" s="2">
        <v>0.80470000000000008</v>
      </c>
      <c r="O2665" s="2">
        <v>0</v>
      </c>
      <c r="P2665" s="2">
        <v>0</v>
      </c>
      <c r="Q2665" s="31">
        <v>6.9947000000000008</v>
      </c>
      <c r="S2665" s="2" t="s">
        <v>1</v>
      </c>
      <c r="T2665" t="str">
        <f>IF(Tabla2[[#This Row],[SERIE ]]="22SD004C","BODEGA",IF(Tabla2[[#This Row],[SERIE ]]="21DS000T","CASA MATRIZ","SUCURSAL"))</f>
        <v>SUCURSAL</v>
      </c>
    </row>
    <row r="2666" spans="1:20" ht="15.75" hidden="1" thickBot="1" x14ac:dyDescent="0.3">
      <c r="A2666" s="33" t="s">
        <v>8267</v>
      </c>
      <c r="B2666" s="38" t="s">
        <v>9830</v>
      </c>
      <c r="C2666" s="2" t="s">
        <v>1</v>
      </c>
      <c r="D2666" s="2" t="s">
        <v>0</v>
      </c>
      <c r="E2666" s="2" t="s">
        <v>9791</v>
      </c>
      <c r="F2666" s="2" t="s">
        <v>9792</v>
      </c>
      <c r="G2666" s="32">
        <v>2040</v>
      </c>
      <c r="H2666" s="36">
        <v>2040</v>
      </c>
      <c r="I2666" s="37" t="s">
        <v>9837</v>
      </c>
      <c r="J2666" s="31" t="s">
        <v>9838</v>
      </c>
      <c r="K2666" s="2">
        <v>0</v>
      </c>
      <c r="L2666" s="2">
        <v>0</v>
      </c>
      <c r="M2666" s="31">
        <v>70.97</v>
      </c>
      <c r="N2666" s="2">
        <v>9.2261000000000006</v>
      </c>
      <c r="O2666" s="2">
        <v>0</v>
      </c>
      <c r="P2666" s="2">
        <v>0</v>
      </c>
      <c r="Q2666" s="31">
        <v>80.196100000000001</v>
      </c>
      <c r="S2666" s="2" t="s">
        <v>1</v>
      </c>
      <c r="T2666" t="str">
        <f>IF(Tabla2[[#This Row],[SERIE ]]="22SD004C","BODEGA",IF(Tabla2[[#This Row],[SERIE ]]="21DS000T","CASA MATRIZ","SUCURSAL"))</f>
        <v>SUCURSAL</v>
      </c>
    </row>
    <row r="2667" spans="1:20" ht="15.75" hidden="1" thickBot="1" x14ac:dyDescent="0.3">
      <c r="A2667" s="33" t="s">
        <v>8267</v>
      </c>
      <c r="B2667" s="38" t="s">
        <v>9830</v>
      </c>
      <c r="C2667" s="2" t="s">
        <v>1</v>
      </c>
      <c r="D2667" s="2" t="s">
        <v>0</v>
      </c>
      <c r="E2667" s="2" t="s">
        <v>9791</v>
      </c>
      <c r="F2667" s="2" t="s">
        <v>9792</v>
      </c>
      <c r="G2667" s="32">
        <v>2039</v>
      </c>
      <c r="H2667" s="36">
        <v>2039</v>
      </c>
      <c r="I2667" s="37"/>
      <c r="J2667" s="31" t="s">
        <v>9836</v>
      </c>
      <c r="K2667" s="2">
        <v>0</v>
      </c>
      <c r="L2667" s="2">
        <v>0</v>
      </c>
      <c r="M2667" s="31">
        <v>32.65</v>
      </c>
      <c r="N2667" s="2">
        <v>4.2445000000000004</v>
      </c>
      <c r="O2667" s="2">
        <v>0</v>
      </c>
      <c r="P2667" s="2">
        <v>0</v>
      </c>
      <c r="Q2667" s="31">
        <v>36.894500000000001</v>
      </c>
      <c r="R2667" s="2" t="s">
        <v>9835</v>
      </c>
      <c r="S2667" s="2" t="s">
        <v>1</v>
      </c>
      <c r="T2667" t="str">
        <f>IF(Tabla2[[#This Row],[SERIE ]]="22SD004C","BODEGA",IF(Tabla2[[#This Row],[SERIE ]]="21DS000T","CASA MATRIZ","SUCURSAL"))</f>
        <v>SUCURSAL</v>
      </c>
    </row>
    <row r="2668" spans="1:20" ht="15.75" hidden="1" thickBot="1" x14ac:dyDescent="0.3">
      <c r="A2668" s="33" t="s">
        <v>8267</v>
      </c>
      <c r="B2668" s="38" t="s">
        <v>9830</v>
      </c>
      <c r="C2668" s="2" t="s">
        <v>1</v>
      </c>
      <c r="D2668" s="2" t="s">
        <v>0</v>
      </c>
      <c r="E2668" s="2" t="s">
        <v>9791</v>
      </c>
      <c r="F2668" s="2" t="s">
        <v>9792</v>
      </c>
      <c r="G2668" s="32">
        <v>2038</v>
      </c>
      <c r="H2668" s="36">
        <v>2038</v>
      </c>
      <c r="I2668" s="37" t="s">
        <v>9833</v>
      </c>
      <c r="J2668" s="31" t="s">
        <v>9834</v>
      </c>
      <c r="K2668" s="2">
        <v>0</v>
      </c>
      <c r="L2668" s="2">
        <v>0</v>
      </c>
      <c r="M2668" s="31">
        <v>20</v>
      </c>
      <c r="N2668" s="2">
        <v>2.6</v>
      </c>
      <c r="O2668" s="2">
        <v>0</v>
      </c>
      <c r="P2668" s="2">
        <v>0</v>
      </c>
      <c r="Q2668" s="31">
        <v>22.6</v>
      </c>
      <c r="S2668" s="2" t="s">
        <v>1</v>
      </c>
      <c r="T2668" t="str">
        <f>IF(Tabla2[[#This Row],[SERIE ]]="22SD004C","BODEGA",IF(Tabla2[[#This Row],[SERIE ]]="21DS000T","CASA MATRIZ","SUCURSAL"))</f>
        <v>SUCURSAL</v>
      </c>
    </row>
    <row r="2669" spans="1:20" ht="15.75" hidden="1" thickBot="1" x14ac:dyDescent="0.3">
      <c r="A2669" s="33" t="s">
        <v>8267</v>
      </c>
      <c r="B2669" s="38" t="s">
        <v>9830</v>
      </c>
      <c r="C2669" s="2" t="s">
        <v>1</v>
      </c>
      <c r="D2669" s="2" t="s">
        <v>0</v>
      </c>
      <c r="E2669" s="2" t="s">
        <v>9791</v>
      </c>
      <c r="F2669" s="2" t="s">
        <v>9792</v>
      </c>
      <c r="G2669" s="32">
        <v>2037</v>
      </c>
      <c r="H2669" s="36">
        <v>2037</v>
      </c>
      <c r="I2669" s="37" t="s">
        <v>9831</v>
      </c>
      <c r="J2669" s="31" t="s">
        <v>9832</v>
      </c>
      <c r="K2669" s="2">
        <v>0</v>
      </c>
      <c r="L2669" s="2">
        <v>0</v>
      </c>
      <c r="M2669" s="31">
        <v>25</v>
      </c>
      <c r="N2669" s="2">
        <v>3.25</v>
      </c>
      <c r="O2669" s="2">
        <v>0</v>
      </c>
      <c r="P2669" s="2">
        <v>0</v>
      </c>
      <c r="Q2669" s="31">
        <v>28.25</v>
      </c>
      <c r="S2669" s="2" t="s">
        <v>1</v>
      </c>
      <c r="T2669" t="str">
        <f>IF(Tabla2[[#This Row],[SERIE ]]="22SD004C","BODEGA",IF(Tabla2[[#This Row],[SERIE ]]="21DS000T","CASA MATRIZ","SUCURSAL"))</f>
        <v>SUCURSAL</v>
      </c>
    </row>
    <row r="2670" spans="1:20" ht="15.75" hidden="1" thickBot="1" x14ac:dyDescent="0.3">
      <c r="A2670" s="33" t="s">
        <v>8267</v>
      </c>
      <c r="B2670" s="38" t="s">
        <v>9830</v>
      </c>
      <c r="C2670" s="2" t="s">
        <v>1</v>
      </c>
      <c r="D2670" s="2" t="s">
        <v>0</v>
      </c>
      <c r="E2670" s="2" t="s">
        <v>9791</v>
      </c>
      <c r="F2670" s="2" t="s">
        <v>9792</v>
      </c>
      <c r="G2670" s="32">
        <v>2036</v>
      </c>
      <c r="H2670" s="36">
        <v>2036</v>
      </c>
      <c r="I2670" s="37" t="s">
        <v>9828</v>
      </c>
      <c r="J2670" s="31" t="s">
        <v>9829</v>
      </c>
      <c r="K2670" s="2">
        <v>0</v>
      </c>
      <c r="L2670" s="2">
        <v>0</v>
      </c>
      <c r="M2670" s="31">
        <v>58.41</v>
      </c>
      <c r="N2670" s="2">
        <v>7.5933000000000002</v>
      </c>
      <c r="O2670" s="2">
        <v>0</v>
      </c>
      <c r="P2670" s="2">
        <v>0</v>
      </c>
      <c r="Q2670" s="31">
        <v>66.003299999999996</v>
      </c>
      <c r="S2670" s="2" t="s">
        <v>1</v>
      </c>
      <c r="T2670" t="str">
        <f>IF(Tabla2[[#This Row],[SERIE ]]="22SD004C","BODEGA",IF(Tabla2[[#This Row],[SERIE ]]="21DS000T","CASA MATRIZ","SUCURSAL"))</f>
        <v>SUCURSAL</v>
      </c>
    </row>
    <row r="2671" spans="1:20" ht="15.75" hidden="1" thickBot="1" x14ac:dyDescent="0.3">
      <c r="A2671" s="33" t="s">
        <v>8267</v>
      </c>
      <c r="B2671" s="38" t="s">
        <v>9827</v>
      </c>
      <c r="C2671" s="2" t="s">
        <v>1</v>
      </c>
      <c r="D2671" s="2" t="s">
        <v>0</v>
      </c>
      <c r="E2671" s="2" t="s">
        <v>9791</v>
      </c>
      <c r="F2671" s="2" t="s">
        <v>9792</v>
      </c>
      <c r="G2671" s="32">
        <v>2035</v>
      </c>
      <c r="H2671" s="36">
        <v>2035</v>
      </c>
      <c r="I2671" s="37" t="s">
        <v>49</v>
      </c>
      <c r="J2671" s="31" t="s">
        <v>2228</v>
      </c>
      <c r="K2671" s="2">
        <v>0</v>
      </c>
      <c r="L2671" s="2">
        <v>0</v>
      </c>
      <c r="M2671" s="31">
        <v>25</v>
      </c>
      <c r="N2671" s="2">
        <v>3.25</v>
      </c>
      <c r="O2671" s="2">
        <v>0</v>
      </c>
      <c r="P2671" s="2">
        <v>0</v>
      </c>
      <c r="Q2671" s="31">
        <v>28.25</v>
      </c>
      <c r="S2671" s="2" t="s">
        <v>1</v>
      </c>
      <c r="T2671" t="str">
        <f>IF(Tabla2[[#This Row],[SERIE ]]="22SD004C","BODEGA",IF(Tabla2[[#This Row],[SERIE ]]="21DS000T","CASA MATRIZ","SUCURSAL"))</f>
        <v>SUCURSAL</v>
      </c>
    </row>
    <row r="2672" spans="1:20" ht="15.75" hidden="1" thickBot="1" x14ac:dyDescent="0.3">
      <c r="A2672" s="33" t="s">
        <v>8267</v>
      </c>
      <c r="B2672" s="38" t="s">
        <v>9827</v>
      </c>
      <c r="C2672" s="2" t="s">
        <v>1</v>
      </c>
      <c r="D2672" s="2" t="s">
        <v>0</v>
      </c>
      <c r="E2672" s="2" t="s">
        <v>9791</v>
      </c>
      <c r="F2672" s="2" t="s">
        <v>9792</v>
      </c>
      <c r="G2672" s="32">
        <v>2034</v>
      </c>
      <c r="H2672" s="36">
        <v>2034</v>
      </c>
      <c r="I2672" s="37" t="s">
        <v>9868</v>
      </c>
      <c r="J2672" s="31" t="s">
        <v>9826</v>
      </c>
      <c r="K2672" s="2">
        <v>0</v>
      </c>
      <c r="L2672" s="2">
        <v>0</v>
      </c>
      <c r="M2672" s="31">
        <v>139.29</v>
      </c>
      <c r="N2672" s="2">
        <v>18.107700000000001</v>
      </c>
      <c r="O2672" s="2">
        <v>0</v>
      </c>
      <c r="P2672" s="2">
        <v>0</v>
      </c>
      <c r="Q2672" s="31">
        <v>157.39769999999999</v>
      </c>
      <c r="S2672" s="2" t="s">
        <v>1</v>
      </c>
      <c r="T2672" t="str">
        <f>IF(Tabla2[[#This Row],[SERIE ]]="22SD004C","BODEGA",IF(Tabla2[[#This Row],[SERIE ]]="21DS000T","CASA MATRIZ","SUCURSAL"))</f>
        <v>SUCURSAL</v>
      </c>
    </row>
    <row r="2673" spans="1:20" ht="15.75" hidden="1" thickBot="1" x14ac:dyDescent="0.3">
      <c r="A2673" s="33" t="s">
        <v>8267</v>
      </c>
      <c r="B2673" s="38" t="s">
        <v>9813</v>
      </c>
      <c r="C2673" s="2" t="s">
        <v>1</v>
      </c>
      <c r="D2673" s="2" t="s">
        <v>0</v>
      </c>
      <c r="E2673" s="2" t="s">
        <v>9791</v>
      </c>
      <c r="F2673" s="2" t="s">
        <v>9792</v>
      </c>
      <c r="G2673" s="32">
        <v>2033</v>
      </c>
      <c r="H2673" s="36">
        <v>2033</v>
      </c>
      <c r="I2673" s="37" t="s">
        <v>9824</v>
      </c>
      <c r="J2673" s="31" t="s">
        <v>9825</v>
      </c>
      <c r="K2673" s="2">
        <v>0</v>
      </c>
      <c r="L2673" s="2">
        <v>0</v>
      </c>
      <c r="M2673" s="31">
        <v>6</v>
      </c>
      <c r="N2673" s="2">
        <v>0.78</v>
      </c>
      <c r="O2673" s="2">
        <v>0</v>
      </c>
      <c r="P2673" s="2">
        <v>0</v>
      </c>
      <c r="Q2673" s="31">
        <v>6.78</v>
      </c>
      <c r="S2673" s="2" t="s">
        <v>1</v>
      </c>
      <c r="T2673" t="str">
        <f>IF(Tabla2[[#This Row],[SERIE ]]="22SD004C","BODEGA",IF(Tabla2[[#This Row],[SERIE ]]="21DS000T","CASA MATRIZ","SUCURSAL"))</f>
        <v>SUCURSAL</v>
      </c>
    </row>
    <row r="2674" spans="1:20" ht="15.75" hidden="1" thickBot="1" x14ac:dyDescent="0.3">
      <c r="A2674" s="33" t="s">
        <v>8267</v>
      </c>
      <c r="B2674" s="38" t="s">
        <v>9813</v>
      </c>
      <c r="C2674" s="2" t="s">
        <v>1</v>
      </c>
      <c r="D2674" s="2" t="s">
        <v>0</v>
      </c>
      <c r="E2674" s="2" t="s">
        <v>9791</v>
      </c>
      <c r="F2674" s="2" t="s">
        <v>9792</v>
      </c>
      <c r="G2674" s="32">
        <v>2032</v>
      </c>
      <c r="H2674" s="36">
        <v>2032</v>
      </c>
      <c r="I2674" s="37" t="s">
        <v>9822</v>
      </c>
      <c r="J2674" s="31" t="s">
        <v>9823</v>
      </c>
      <c r="K2674" s="2">
        <v>0</v>
      </c>
      <c r="L2674" s="2">
        <v>0</v>
      </c>
      <c r="M2674" s="31">
        <v>15.93</v>
      </c>
      <c r="N2674" s="2">
        <v>2.0709</v>
      </c>
      <c r="O2674" s="2">
        <v>0</v>
      </c>
      <c r="P2674" s="2">
        <v>0</v>
      </c>
      <c r="Q2674" s="31">
        <v>18.000900000000001</v>
      </c>
      <c r="S2674" s="2" t="s">
        <v>1</v>
      </c>
      <c r="T2674" t="str">
        <f>IF(Tabla2[[#This Row],[SERIE ]]="22SD004C","BODEGA",IF(Tabla2[[#This Row],[SERIE ]]="21DS000T","CASA MATRIZ","SUCURSAL"))</f>
        <v>SUCURSAL</v>
      </c>
    </row>
    <row r="2675" spans="1:20" ht="15.75" hidden="1" thickBot="1" x14ac:dyDescent="0.3">
      <c r="A2675" s="33" t="s">
        <v>8267</v>
      </c>
      <c r="B2675" s="38" t="s">
        <v>9813</v>
      </c>
      <c r="C2675" s="2" t="s">
        <v>1</v>
      </c>
      <c r="D2675" s="2" t="s">
        <v>0</v>
      </c>
      <c r="E2675" s="2" t="s">
        <v>9791</v>
      </c>
      <c r="F2675" s="2" t="s">
        <v>9792</v>
      </c>
      <c r="G2675" s="32">
        <v>2031</v>
      </c>
      <c r="H2675" s="36">
        <v>2031</v>
      </c>
      <c r="I2675" s="37" t="s">
        <v>46</v>
      </c>
      <c r="J2675" s="31" t="s">
        <v>6010</v>
      </c>
      <c r="K2675" s="2">
        <v>0</v>
      </c>
      <c r="L2675" s="2">
        <v>0</v>
      </c>
      <c r="M2675" s="31">
        <v>28</v>
      </c>
      <c r="N2675" s="2">
        <v>3.64</v>
      </c>
      <c r="O2675" s="2">
        <v>0</v>
      </c>
      <c r="P2675" s="2">
        <v>0</v>
      </c>
      <c r="Q2675" s="31">
        <v>31.64</v>
      </c>
      <c r="S2675" s="2" t="s">
        <v>1</v>
      </c>
      <c r="T2675" t="str">
        <f>IF(Tabla2[[#This Row],[SERIE ]]="22SD004C","BODEGA",IF(Tabla2[[#This Row],[SERIE ]]="21DS000T","CASA MATRIZ","SUCURSAL"))</f>
        <v>SUCURSAL</v>
      </c>
    </row>
    <row r="2676" spans="1:20" ht="15.75" hidden="1" thickBot="1" x14ac:dyDescent="0.3">
      <c r="A2676" s="33" t="s">
        <v>8267</v>
      </c>
      <c r="B2676" s="38" t="s">
        <v>9813</v>
      </c>
      <c r="C2676" s="2" t="s">
        <v>1</v>
      </c>
      <c r="D2676" s="2" t="s">
        <v>0</v>
      </c>
      <c r="E2676" s="2" t="s">
        <v>9791</v>
      </c>
      <c r="F2676" s="2" t="s">
        <v>9792</v>
      </c>
      <c r="G2676" s="32">
        <v>2030</v>
      </c>
      <c r="H2676" s="36">
        <v>2030</v>
      </c>
      <c r="I2676" s="37" t="s">
        <v>1638</v>
      </c>
      <c r="J2676" s="31" t="s">
        <v>1639</v>
      </c>
      <c r="K2676" s="2">
        <v>0</v>
      </c>
      <c r="L2676" s="2">
        <v>0</v>
      </c>
      <c r="M2676" s="31">
        <v>32</v>
      </c>
      <c r="N2676" s="2">
        <v>4.16</v>
      </c>
      <c r="O2676" s="2">
        <v>0</v>
      </c>
      <c r="P2676" s="2">
        <v>0</v>
      </c>
      <c r="Q2676" s="31">
        <v>36.159999999999997</v>
      </c>
      <c r="S2676" s="2" t="s">
        <v>1</v>
      </c>
      <c r="T2676" t="str">
        <f>IF(Tabla2[[#This Row],[SERIE ]]="22SD004C","BODEGA",IF(Tabla2[[#This Row],[SERIE ]]="21DS000T","CASA MATRIZ","SUCURSAL"))</f>
        <v>SUCURSAL</v>
      </c>
    </row>
    <row r="2677" spans="1:20" ht="15.75" hidden="1" thickBot="1" x14ac:dyDescent="0.3">
      <c r="A2677" s="33" t="s">
        <v>8267</v>
      </c>
      <c r="B2677" s="38" t="s">
        <v>9813</v>
      </c>
      <c r="C2677" s="2" t="s">
        <v>1</v>
      </c>
      <c r="D2677" s="2" t="s">
        <v>0</v>
      </c>
      <c r="E2677" s="2" t="s">
        <v>9791</v>
      </c>
      <c r="F2677" s="2" t="s">
        <v>9792</v>
      </c>
      <c r="G2677" s="32">
        <v>2029</v>
      </c>
      <c r="H2677" s="36">
        <v>2029</v>
      </c>
      <c r="I2677" s="37" t="s">
        <v>46</v>
      </c>
      <c r="J2677" s="31" t="s">
        <v>6010</v>
      </c>
      <c r="K2677" s="2">
        <v>0</v>
      </c>
      <c r="L2677" s="2">
        <v>0</v>
      </c>
      <c r="M2677" s="31">
        <v>45</v>
      </c>
      <c r="N2677" s="2">
        <v>5.8500000000000005</v>
      </c>
      <c r="O2677" s="2">
        <v>0</v>
      </c>
      <c r="P2677" s="2">
        <v>0</v>
      </c>
      <c r="Q2677" s="31">
        <v>50.85</v>
      </c>
      <c r="S2677" s="2" t="s">
        <v>1</v>
      </c>
      <c r="T2677" t="str">
        <f>IF(Tabla2[[#This Row],[SERIE ]]="22SD004C","BODEGA",IF(Tabla2[[#This Row],[SERIE ]]="21DS000T","CASA MATRIZ","SUCURSAL"))</f>
        <v>SUCURSAL</v>
      </c>
    </row>
    <row r="2678" spans="1:20" ht="15.75" hidden="1" thickBot="1" x14ac:dyDescent="0.3">
      <c r="A2678" s="33" t="s">
        <v>8267</v>
      </c>
      <c r="B2678" s="38" t="s">
        <v>9813</v>
      </c>
      <c r="C2678" s="2" t="s">
        <v>1</v>
      </c>
      <c r="D2678" s="2" t="s">
        <v>0</v>
      </c>
      <c r="E2678" s="2" t="s">
        <v>9791</v>
      </c>
      <c r="F2678" s="2" t="s">
        <v>9792</v>
      </c>
      <c r="G2678" s="32">
        <v>2028</v>
      </c>
      <c r="H2678" s="36">
        <v>2028</v>
      </c>
      <c r="I2678" s="37" t="s">
        <v>9820</v>
      </c>
      <c r="J2678" s="31" t="s">
        <v>9821</v>
      </c>
      <c r="K2678" s="2">
        <v>0</v>
      </c>
      <c r="L2678" s="2">
        <v>0</v>
      </c>
      <c r="M2678" s="31">
        <v>7.08</v>
      </c>
      <c r="N2678" s="2">
        <v>0.9204</v>
      </c>
      <c r="O2678" s="2">
        <v>0</v>
      </c>
      <c r="P2678" s="2">
        <v>0</v>
      </c>
      <c r="Q2678" s="31">
        <v>8.0004000000000008</v>
      </c>
      <c r="S2678" s="2" t="s">
        <v>1</v>
      </c>
      <c r="T2678" t="str">
        <f>IF(Tabla2[[#This Row],[SERIE ]]="22SD004C","BODEGA",IF(Tabla2[[#This Row],[SERIE ]]="21DS000T","CASA MATRIZ","SUCURSAL"))</f>
        <v>SUCURSAL</v>
      </c>
    </row>
    <row r="2679" spans="1:20" ht="15.75" hidden="1" thickBot="1" x14ac:dyDescent="0.3">
      <c r="A2679" s="33" t="s">
        <v>8267</v>
      </c>
      <c r="B2679" s="38" t="s">
        <v>9813</v>
      </c>
      <c r="C2679" s="2" t="s">
        <v>1</v>
      </c>
      <c r="D2679" s="2" t="s">
        <v>0</v>
      </c>
      <c r="E2679" s="2" t="s">
        <v>9791</v>
      </c>
      <c r="F2679" s="2" t="s">
        <v>9792</v>
      </c>
      <c r="G2679" s="32">
        <v>2027</v>
      </c>
      <c r="H2679" s="36">
        <v>2027</v>
      </c>
      <c r="I2679" s="37" t="s">
        <v>9818</v>
      </c>
      <c r="J2679" s="31" t="s">
        <v>9819</v>
      </c>
      <c r="K2679" s="2">
        <v>0</v>
      </c>
      <c r="L2679" s="2">
        <v>0</v>
      </c>
      <c r="M2679" s="31">
        <v>950</v>
      </c>
      <c r="N2679" s="2">
        <v>123.5</v>
      </c>
      <c r="O2679" s="2">
        <v>0</v>
      </c>
      <c r="P2679" s="2">
        <v>0</v>
      </c>
      <c r="Q2679" s="31">
        <v>1073.5</v>
      </c>
      <c r="S2679" s="2" t="s">
        <v>1</v>
      </c>
      <c r="T2679" t="str">
        <f>IF(Tabla2[[#This Row],[SERIE ]]="22SD004C","BODEGA",IF(Tabla2[[#This Row],[SERIE ]]="21DS000T","CASA MATRIZ","SUCURSAL"))</f>
        <v>SUCURSAL</v>
      </c>
    </row>
    <row r="2680" spans="1:20" ht="15.75" hidden="1" thickBot="1" x14ac:dyDescent="0.3">
      <c r="A2680" s="33" t="s">
        <v>8267</v>
      </c>
      <c r="B2680" s="38" t="s">
        <v>9813</v>
      </c>
      <c r="C2680" s="2" t="s">
        <v>1</v>
      </c>
      <c r="D2680" s="2" t="s">
        <v>0</v>
      </c>
      <c r="E2680" s="2" t="s">
        <v>9791</v>
      </c>
      <c r="F2680" s="2" t="s">
        <v>9792</v>
      </c>
      <c r="G2680" s="32">
        <v>2026</v>
      </c>
      <c r="H2680" s="36">
        <v>2026</v>
      </c>
      <c r="I2680" s="37"/>
      <c r="J2680" s="31" t="s">
        <v>9817</v>
      </c>
      <c r="K2680" s="2">
        <v>0</v>
      </c>
      <c r="L2680" s="2">
        <v>0</v>
      </c>
      <c r="M2680" s="31">
        <v>7.74</v>
      </c>
      <c r="N2680" s="2">
        <v>1.0062</v>
      </c>
      <c r="O2680" s="2">
        <v>0</v>
      </c>
      <c r="P2680" s="2">
        <v>0</v>
      </c>
      <c r="Q2680" s="31">
        <v>8.7462</v>
      </c>
      <c r="R2680" s="2" t="s">
        <v>9816</v>
      </c>
      <c r="S2680" s="2" t="s">
        <v>1</v>
      </c>
      <c r="T2680" t="str">
        <f>IF(Tabla2[[#This Row],[SERIE ]]="22SD004C","BODEGA",IF(Tabla2[[#This Row],[SERIE ]]="21DS000T","CASA MATRIZ","SUCURSAL"))</f>
        <v>SUCURSAL</v>
      </c>
    </row>
    <row r="2681" spans="1:20" ht="15.75" hidden="1" thickBot="1" x14ac:dyDescent="0.3">
      <c r="A2681" s="33" t="s">
        <v>8267</v>
      </c>
      <c r="B2681" s="38" t="s">
        <v>9813</v>
      </c>
      <c r="C2681" s="2" t="s">
        <v>1</v>
      </c>
      <c r="D2681" s="2" t="s">
        <v>0</v>
      </c>
      <c r="E2681" s="2" t="s">
        <v>9791</v>
      </c>
      <c r="F2681" s="2" t="s">
        <v>9792</v>
      </c>
      <c r="G2681" s="32">
        <v>2025</v>
      </c>
      <c r="H2681" s="36">
        <v>2025</v>
      </c>
      <c r="I2681" s="37" t="s">
        <v>5768</v>
      </c>
      <c r="J2681" s="31" t="s">
        <v>5769</v>
      </c>
      <c r="K2681" s="2">
        <v>0</v>
      </c>
      <c r="L2681" s="2">
        <v>0</v>
      </c>
      <c r="M2681" s="31">
        <v>24.07</v>
      </c>
      <c r="N2681" s="2">
        <v>3.1291000000000002</v>
      </c>
      <c r="O2681" s="2">
        <v>0</v>
      </c>
      <c r="P2681" s="2">
        <v>0</v>
      </c>
      <c r="Q2681" s="31">
        <v>27.199100000000001</v>
      </c>
      <c r="S2681" s="2" t="s">
        <v>1</v>
      </c>
      <c r="T2681" t="str">
        <f>IF(Tabla2[[#This Row],[SERIE ]]="22SD004C","BODEGA",IF(Tabla2[[#This Row],[SERIE ]]="21DS000T","CASA MATRIZ","SUCURSAL"))</f>
        <v>SUCURSAL</v>
      </c>
    </row>
    <row r="2682" spans="1:20" ht="15.75" hidden="1" thickBot="1" x14ac:dyDescent="0.3">
      <c r="A2682" s="33" t="s">
        <v>8267</v>
      </c>
      <c r="B2682" s="38" t="s">
        <v>9813</v>
      </c>
      <c r="C2682" s="2" t="s">
        <v>1</v>
      </c>
      <c r="D2682" s="2" t="s">
        <v>0</v>
      </c>
      <c r="E2682" s="2" t="s">
        <v>9791</v>
      </c>
      <c r="F2682" s="2" t="s">
        <v>9792</v>
      </c>
      <c r="G2682" s="32">
        <v>2024</v>
      </c>
      <c r="H2682" s="36">
        <v>2024</v>
      </c>
      <c r="I2682" s="37" t="s">
        <v>9814</v>
      </c>
      <c r="J2682" s="31" t="s">
        <v>9815</v>
      </c>
      <c r="K2682" s="2">
        <v>0</v>
      </c>
      <c r="L2682" s="2">
        <v>0</v>
      </c>
      <c r="M2682" s="31">
        <v>8</v>
      </c>
      <c r="N2682" s="2">
        <v>1.04</v>
      </c>
      <c r="O2682" s="2">
        <v>0</v>
      </c>
      <c r="P2682" s="2">
        <v>0</v>
      </c>
      <c r="Q2682" s="31">
        <v>9.0399999999999991</v>
      </c>
      <c r="S2682" s="2" t="s">
        <v>1</v>
      </c>
      <c r="T2682" t="str">
        <f>IF(Tabla2[[#This Row],[SERIE ]]="22SD004C","BODEGA",IF(Tabla2[[#This Row],[SERIE ]]="21DS000T","CASA MATRIZ","SUCURSAL"))</f>
        <v>SUCURSAL</v>
      </c>
    </row>
    <row r="2683" spans="1:20" ht="15.75" hidden="1" thickBot="1" x14ac:dyDescent="0.3">
      <c r="A2683" s="33" t="s">
        <v>8267</v>
      </c>
      <c r="B2683" s="38" t="s">
        <v>9813</v>
      </c>
      <c r="C2683" s="2" t="s">
        <v>1</v>
      </c>
      <c r="D2683" s="2" t="s">
        <v>0</v>
      </c>
      <c r="E2683" s="2" t="s">
        <v>9791</v>
      </c>
      <c r="F2683" s="2" t="s">
        <v>9792</v>
      </c>
      <c r="G2683" s="32">
        <v>2023</v>
      </c>
      <c r="H2683" s="36">
        <v>2023</v>
      </c>
      <c r="I2683" s="37"/>
      <c r="J2683" s="31" t="s">
        <v>9812</v>
      </c>
      <c r="K2683" s="2">
        <v>0</v>
      </c>
      <c r="L2683" s="2">
        <v>0</v>
      </c>
      <c r="M2683" s="31">
        <v>15.5</v>
      </c>
      <c r="N2683" s="2">
        <v>2.0150000000000001</v>
      </c>
      <c r="O2683" s="2">
        <v>0</v>
      </c>
      <c r="P2683" s="2">
        <v>0</v>
      </c>
      <c r="Q2683" s="31">
        <v>17.515000000000001</v>
      </c>
      <c r="R2683" s="2" t="s">
        <v>9811</v>
      </c>
      <c r="S2683" s="2" t="s">
        <v>1</v>
      </c>
      <c r="T2683" t="str">
        <f>IF(Tabla2[[#This Row],[SERIE ]]="22SD004C","BODEGA",IF(Tabla2[[#This Row],[SERIE ]]="21DS000T","CASA MATRIZ","SUCURSAL"))</f>
        <v>SUCURSAL</v>
      </c>
    </row>
    <row r="2684" spans="1:20" ht="15.75" hidden="1" thickBot="1" x14ac:dyDescent="0.3">
      <c r="A2684" s="33" t="s">
        <v>8267</v>
      </c>
      <c r="B2684" s="38" t="s">
        <v>9785</v>
      </c>
      <c r="C2684" s="2" t="s">
        <v>1</v>
      </c>
      <c r="D2684" s="2" t="s">
        <v>0</v>
      </c>
      <c r="E2684" s="2" t="s">
        <v>9791</v>
      </c>
      <c r="F2684" s="2" t="s">
        <v>9792</v>
      </c>
      <c r="G2684" s="32">
        <v>2022</v>
      </c>
      <c r="H2684" s="36">
        <v>2022</v>
      </c>
      <c r="I2684" s="37" t="s">
        <v>9809</v>
      </c>
      <c r="J2684" s="31" t="s">
        <v>9810</v>
      </c>
      <c r="K2684" s="2">
        <v>0</v>
      </c>
      <c r="L2684" s="2">
        <v>0</v>
      </c>
      <c r="M2684" s="31">
        <v>90</v>
      </c>
      <c r="N2684" s="2">
        <v>11.700000000000001</v>
      </c>
      <c r="O2684" s="2">
        <v>0</v>
      </c>
      <c r="P2684" s="2">
        <v>0</v>
      </c>
      <c r="Q2684" s="31">
        <v>101.7</v>
      </c>
      <c r="S2684" s="2" t="s">
        <v>1</v>
      </c>
      <c r="T2684" t="str">
        <f>IF(Tabla2[[#This Row],[SERIE ]]="22SD004C","BODEGA",IF(Tabla2[[#This Row],[SERIE ]]="21DS000T","CASA MATRIZ","SUCURSAL"))</f>
        <v>SUCURSAL</v>
      </c>
    </row>
    <row r="2685" spans="1:20" ht="15.75" hidden="1" thickBot="1" x14ac:dyDescent="0.3">
      <c r="A2685" s="33" t="s">
        <v>8267</v>
      </c>
      <c r="B2685" s="38" t="s">
        <v>9785</v>
      </c>
      <c r="C2685" s="2" t="s">
        <v>1</v>
      </c>
      <c r="D2685" s="2" t="s">
        <v>0</v>
      </c>
      <c r="E2685" s="2" t="s">
        <v>9791</v>
      </c>
      <c r="F2685" s="2" t="s">
        <v>9792</v>
      </c>
      <c r="G2685" s="32">
        <v>2021</v>
      </c>
      <c r="H2685" s="36">
        <v>2021</v>
      </c>
      <c r="I2685" s="37" t="s">
        <v>9809</v>
      </c>
      <c r="J2685" s="31" t="s">
        <v>9810</v>
      </c>
      <c r="K2685" s="2">
        <v>0</v>
      </c>
      <c r="L2685" s="2">
        <v>0</v>
      </c>
      <c r="M2685" s="31">
        <v>135</v>
      </c>
      <c r="N2685" s="2">
        <v>17.55</v>
      </c>
      <c r="O2685" s="2">
        <v>0</v>
      </c>
      <c r="P2685" s="2">
        <v>0</v>
      </c>
      <c r="Q2685" s="31">
        <v>152.55000000000001</v>
      </c>
      <c r="S2685" s="2" t="s">
        <v>1</v>
      </c>
      <c r="T2685" t="str">
        <f>IF(Tabla2[[#This Row],[SERIE ]]="22SD004C","BODEGA",IF(Tabla2[[#This Row],[SERIE ]]="21DS000T","CASA MATRIZ","SUCURSAL"))</f>
        <v>SUCURSAL</v>
      </c>
    </row>
    <row r="2686" spans="1:20" ht="15.75" hidden="1" thickBot="1" x14ac:dyDescent="0.3">
      <c r="A2686" s="33" t="s">
        <v>8267</v>
      </c>
      <c r="B2686" s="38" t="s">
        <v>9785</v>
      </c>
      <c r="C2686" s="2" t="s">
        <v>1</v>
      </c>
      <c r="D2686" s="2" t="s">
        <v>0</v>
      </c>
      <c r="E2686" s="2" t="s">
        <v>9791</v>
      </c>
      <c r="F2686" s="2" t="s">
        <v>9792</v>
      </c>
      <c r="G2686" s="32">
        <v>2020</v>
      </c>
      <c r="H2686" s="36">
        <v>2020</v>
      </c>
      <c r="I2686" s="37"/>
      <c r="J2686" s="31" t="s">
        <v>9808</v>
      </c>
      <c r="K2686" s="2">
        <v>0</v>
      </c>
      <c r="L2686" s="2">
        <v>0</v>
      </c>
      <c r="M2686" s="31">
        <v>4.2</v>
      </c>
      <c r="N2686" s="2">
        <v>0.54600000000000004</v>
      </c>
      <c r="O2686" s="2">
        <v>0</v>
      </c>
      <c r="P2686" s="2">
        <v>0</v>
      </c>
      <c r="Q2686" s="31">
        <v>4.7460000000000004</v>
      </c>
      <c r="R2686" s="2" t="s">
        <v>9807</v>
      </c>
      <c r="S2686" s="2" t="s">
        <v>1</v>
      </c>
      <c r="T2686" t="str">
        <f>IF(Tabla2[[#This Row],[SERIE ]]="22SD004C","BODEGA",IF(Tabla2[[#This Row],[SERIE ]]="21DS000T","CASA MATRIZ","SUCURSAL"))</f>
        <v>SUCURSAL</v>
      </c>
    </row>
    <row r="2687" spans="1:20" ht="15.75" hidden="1" thickBot="1" x14ac:dyDescent="0.3">
      <c r="A2687" s="33" t="s">
        <v>8267</v>
      </c>
      <c r="B2687" s="38" t="s">
        <v>9785</v>
      </c>
      <c r="C2687" s="2" t="s">
        <v>1</v>
      </c>
      <c r="D2687" s="2" t="s">
        <v>0</v>
      </c>
      <c r="E2687" s="2" t="s">
        <v>9791</v>
      </c>
      <c r="F2687" s="2" t="s">
        <v>9792</v>
      </c>
      <c r="G2687" s="32">
        <v>2019</v>
      </c>
      <c r="H2687" s="36">
        <v>2019</v>
      </c>
      <c r="I2687" s="37"/>
      <c r="J2687" s="31" t="s">
        <v>9808</v>
      </c>
      <c r="K2687" s="2">
        <v>0</v>
      </c>
      <c r="L2687" s="2">
        <v>0</v>
      </c>
      <c r="M2687" s="31">
        <v>4.2</v>
      </c>
      <c r="N2687" s="2">
        <v>0.54600000000000004</v>
      </c>
      <c r="O2687" s="2">
        <v>0</v>
      </c>
      <c r="P2687" s="2">
        <v>0</v>
      </c>
      <c r="Q2687" s="31">
        <v>4.7460000000000004</v>
      </c>
      <c r="R2687" s="2" t="s">
        <v>9807</v>
      </c>
      <c r="S2687" s="2" t="s">
        <v>1</v>
      </c>
      <c r="T2687" t="str">
        <f>IF(Tabla2[[#This Row],[SERIE ]]="22SD004C","BODEGA",IF(Tabla2[[#This Row],[SERIE ]]="21DS000T","CASA MATRIZ","SUCURSAL"))</f>
        <v>SUCURSAL</v>
      </c>
    </row>
    <row r="2688" spans="1:20" ht="15.75" hidden="1" thickBot="1" x14ac:dyDescent="0.3">
      <c r="A2688" s="33" t="s">
        <v>8267</v>
      </c>
      <c r="B2688" s="38" t="s">
        <v>9785</v>
      </c>
      <c r="C2688" s="2" t="s">
        <v>1</v>
      </c>
      <c r="D2688" s="2" t="s">
        <v>0</v>
      </c>
      <c r="E2688" s="2" t="s">
        <v>9791</v>
      </c>
      <c r="F2688" s="2" t="s">
        <v>9792</v>
      </c>
      <c r="G2688" s="32">
        <v>2018</v>
      </c>
      <c r="H2688" s="36">
        <v>2018</v>
      </c>
      <c r="I2688" s="37"/>
      <c r="J2688" s="31" t="s">
        <v>9808</v>
      </c>
      <c r="K2688" s="2">
        <v>0</v>
      </c>
      <c r="L2688" s="2">
        <v>0</v>
      </c>
      <c r="M2688" s="31">
        <v>5.31</v>
      </c>
      <c r="N2688" s="2">
        <v>0.69030000000000002</v>
      </c>
      <c r="O2688" s="2">
        <v>0</v>
      </c>
      <c r="P2688" s="2">
        <v>0</v>
      </c>
      <c r="Q2688" s="31">
        <v>6.0002999999999993</v>
      </c>
      <c r="R2688" s="2" t="s">
        <v>9807</v>
      </c>
      <c r="S2688" s="2" t="s">
        <v>1</v>
      </c>
      <c r="T2688" t="str">
        <f>IF(Tabla2[[#This Row],[SERIE ]]="22SD004C","BODEGA",IF(Tabla2[[#This Row],[SERIE ]]="21DS000T","CASA MATRIZ","SUCURSAL"))</f>
        <v>SUCURSAL</v>
      </c>
    </row>
    <row r="2689" spans="1:20" ht="15.75" hidden="1" thickBot="1" x14ac:dyDescent="0.3">
      <c r="A2689" s="33" t="s">
        <v>8267</v>
      </c>
      <c r="B2689" s="38" t="s">
        <v>9785</v>
      </c>
      <c r="C2689" s="2" t="s">
        <v>1</v>
      </c>
      <c r="D2689" s="2" t="s">
        <v>0</v>
      </c>
      <c r="E2689" s="2" t="s">
        <v>9791</v>
      </c>
      <c r="F2689" s="2" t="s">
        <v>9792</v>
      </c>
      <c r="G2689" s="32">
        <v>2017</v>
      </c>
      <c r="H2689" s="36">
        <v>2017</v>
      </c>
      <c r="I2689" s="37" t="s">
        <v>7473</v>
      </c>
      <c r="J2689" s="31" t="s">
        <v>7472</v>
      </c>
      <c r="K2689" s="2">
        <v>0</v>
      </c>
      <c r="L2689" s="2">
        <v>0</v>
      </c>
      <c r="M2689" s="31">
        <v>0</v>
      </c>
      <c r="N2689" s="2">
        <v>0</v>
      </c>
      <c r="O2689" s="2">
        <v>0</v>
      </c>
      <c r="P2689" s="2">
        <v>0</v>
      </c>
      <c r="Q2689" s="31">
        <v>0</v>
      </c>
      <c r="S2689" s="2" t="s">
        <v>1</v>
      </c>
      <c r="T2689" t="str">
        <f>IF(Tabla2[[#This Row],[SERIE ]]="22SD004C","BODEGA",IF(Tabla2[[#This Row],[SERIE ]]="21DS000T","CASA MATRIZ","SUCURSAL"))</f>
        <v>SUCURSAL</v>
      </c>
    </row>
    <row r="2690" spans="1:20" ht="15.75" hidden="1" thickBot="1" x14ac:dyDescent="0.3">
      <c r="A2690" s="33" t="s">
        <v>8267</v>
      </c>
      <c r="B2690" s="38" t="s">
        <v>9785</v>
      </c>
      <c r="C2690" s="2" t="s">
        <v>1</v>
      </c>
      <c r="D2690" s="2" t="s">
        <v>0</v>
      </c>
      <c r="E2690" s="2" t="s">
        <v>9791</v>
      </c>
      <c r="F2690" s="2" t="s">
        <v>9792</v>
      </c>
      <c r="G2690" s="32">
        <v>2016</v>
      </c>
      <c r="H2690" s="36">
        <v>2016</v>
      </c>
      <c r="I2690" s="37" t="s">
        <v>7473</v>
      </c>
      <c r="J2690" s="31" t="s">
        <v>7472</v>
      </c>
      <c r="K2690" s="2">
        <v>0</v>
      </c>
      <c r="L2690" s="2">
        <v>0</v>
      </c>
      <c r="M2690" s="31">
        <v>0</v>
      </c>
      <c r="N2690" s="2">
        <v>0</v>
      </c>
      <c r="O2690" s="2">
        <v>0</v>
      </c>
      <c r="P2690" s="2">
        <v>0</v>
      </c>
      <c r="Q2690" s="31">
        <v>0</v>
      </c>
      <c r="S2690" s="2" t="s">
        <v>1</v>
      </c>
      <c r="T2690" t="str">
        <f>IF(Tabla2[[#This Row],[SERIE ]]="22SD004C","BODEGA",IF(Tabla2[[#This Row],[SERIE ]]="21DS000T","CASA MATRIZ","SUCURSAL"))</f>
        <v>SUCURSAL</v>
      </c>
    </row>
    <row r="2691" spans="1:20" ht="15.75" hidden="1" thickBot="1" x14ac:dyDescent="0.3">
      <c r="A2691" s="33" t="s">
        <v>8267</v>
      </c>
      <c r="B2691" s="38" t="s">
        <v>9785</v>
      </c>
      <c r="C2691" s="2" t="s">
        <v>1</v>
      </c>
      <c r="D2691" s="2" t="s">
        <v>0</v>
      </c>
      <c r="E2691" s="2" t="s">
        <v>9791</v>
      </c>
      <c r="F2691" s="2" t="s">
        <v>9792</v>
      </c>
      <c r="G2691" s="32">
        <v>2015</v>
      </c>
      <c r="H2691" s="36">
        <v>2015</v>
      </c>
      <c r="I2691" s="37" t="s">
        <v>4971</v>
      </c>
      <c r="J2691" s="31" t="s">
        <v>4972</v>
      </c>
      <c r="K2691" s="2">
        <v>0</v>
      </c>
      <c r="L2691" s="2">
        <v>0</v>
      </c>
      <c r="M2691" s="31">
        <v>15.92</v>
      </c>
      <c r="N2691" s="2">
        <v>2.0695999999999999</v>
      </c>
      <c r="O2691" s="2">
        <v>0</v>
      </c>
      <c r="P2691" s="2">
        <v>0</v>
      </c>
      <c r="Q2691" s="31">
        <v>17.989599999999999</v>
      </c>
      <c r="S2691" s="2" t="s">
        <v>1</v>
      </c>
      <c r="T2691" t="str">
        <f>IF(Tabla2[[#This Row],[SERIE ]]="22SD004C","BODEGA",IF(Tabla2[[#This Row],[SERIE ]]="21DS000T","CASA MATRIZ","SUCURSAL"))</f>
        <v>SUCURSAL</v>
      </c>
    </row>
    <row r="2692" spans="1:20" ht="15.75" hidden="1" thickBot="1" x14ac:dyDescent="0.3">
      <c r="A2692" s="33" t="s">
        <v>8267</v>
      </c>
      <c r="B2692" s="38" t="s">
        <v>9785</v>
      </c>
      <c r="C2692" s="2" t="s">
        <v>1</v>
      </c>
      <c r="D2692" s="2" t="s">
        <v>0</v>
      </c>
      <c r="E2692" s="2" t="s">
        <v>9791</v>
      </c>
      <c r="F2692" s="2" t="s">
        <v>9792</v>
      </c>
      <c r="G2692" s="32">
        <v>2014</v>
      </c>
      <c r="H2692" s="36">
        <v>2014</v>
      </c>
      <c r="I2692" s="37"/>
      <c r="J2692" s="31" t="s">
        <v>9806</v>
      </c>
      <c r="K2692" s="2">
        <v>0</v>
      </c>
      <c r="L2692" s="2">
        <v>0</v>
      </c>
      <c r="M2692" s="31">
        <v>10</v>
      </c>
      <c r="N2692" s="2">
        <v>1.3</v>
      </c>
      <c r="O2692" s="2">
        <v>0</v>
      </c>
      <c r="P2692" s="2">
        <v>0</v>
      </c>
      <c r="Q2692" s="31">
        <v>11.3</v>
      </c>
      <c r="R2692" s="2" t="s">
        <v>9805</v>
      </c>
      <c r="S2692" s="2" t="s">
        <v>1</v>
      </c>
      <c r="T2692" t="str">
        <f>IF(Tabla2[[#This Row],[SERIE ]]="22SD004C","BODEGA",IF(Tabla2[[#This Row],[SERIE ]]="21DS000T","CASA MATRIZ","SUCURSAL"))</f>
        <v>SUCURSAL</v>
      </c>
    </row>
    <row r="2693" spans="1:20" ht="15.75" hidden="1" thickBot="1" x14ac:dyDescent="0.3">
      <c r="A2693" s="33" t="s">
        <v>8267</v>
      </c>
      <c r="B2693" s="38" t="s">
        <v>9785</v>
      </c>
      <c r="C2693" s="2" t="s">
        <v>1</v>
      </c>
      <c r="D2693" s="2" t="s">
        <v>0</v>
      </c>
      <c r="E2693" s="2" t="s">
        <v>9791</v>
      </c>
      <c r="F2693" s="2" t="s">
        <v>9792</v>
      </c>
      <c r="G2693" s="32">
        <v>2013</v>
      </c>
      <c r="H2693" s="36">
        <v>2013</v>
      </c>
      <c r="I2693" s="37" t="s">
        <v>9803</v>
      </c>
      <c r="J2693" s="31" t="s">
        <v>9804</v>
      </c>
      <c r="K2693" s="2">
        <v>0</v>
      </c>
      <c r="L2693" s="2">
        <v>0</v>
      </c>
      <c r="M2693" s="31">
        <v>35.4</v>
      </c>
      <c r="N2693" s="2">
        <v>4.6020000000000003</v>
      </c>
      <c r="O2693" s="2">
        <v>0</v>
      </c>
      <c r="P2693" s="2">
        <v>0</v>
      </c>
      <c r="Q2693" s="31">
        <v>40.001999999999995</v>
      </c>
      <c r="S2693" s="2" t="s">
        <v>1</v>
      </c>
      <c r="T2693" t="str">
        <f>IF(Tabla2[[#This Row],[SERIE ]]="22SD004C","BODEGA",IF(Tabla2[[#This Row],[SERIE ]]="21DS000T","CASA MATRIZ","SUCURSAL"))</f>
        <v>SUCURSAL</v>
      </c>
    </row>
    <row r="2694" spans="1:20" ht="15.75" hidden="1" thickBot="1" x14ac:dyDescent="0.3">
      <c r="A2694" s="33" t="s">
        <v>8267</v>
      </c>
      <c r="B2694" s="38" t="s">
        <v>9785</v>
      </c>
      <c r="C2694" s="2" t="s">
        <v>1</v>
      </c>
      <c r="D2694" s="2" t="s">
        <v>0</v>
      </c>
      <c r="E2694" s="2" t="s">
        <v>9791</v>
      </c>
      <c r="F2694" s="2" t="s">
        <v>9792</v>
      </c>
      <c r="G2694" s="32">
        <v>2012</v>
      </c>
      <c r="H2694" s="36">
        <v>2012</v>
      </c>
      <c r="I2694" s="37" t="s">
        <v>3581</v>
      </c>
      <c r="J2694" s="31" t="s">
        <v>3582</v>
      </c>
      <c r="K2694" s="2">
        <v>0</v>
      </c>
      <c r="L2694" s="2">
        <v>0</v>
      </c>
      <c r="M2694" s="31">
        <v>59.73</v>
      </c>
      <c r="N2694" s="2">
        <v>7.7648999999999999</v>
      </c>
      <c r="O2694" s="2">
        <v>0</v>
      </c>
      <c r="P2694" s="2">
        <v>0</v>
      </c>
      <c r="Q2694" s="31">
        <v>67.494900000000001</v>
      </c>
      <c r="S2694" s="2" t="s">
        <v>1</v>
      </c>
      <c r="T2694" t="str">
        <f>IF(Tabla2[[#This Row],[SERIE ]]="22SD004C","BODEGA",IF(Tabla2[[#This Row],[SERIE ]]="21DS000T","CASA MATRIZ","SUCURSAL"))</f>
        <v>SUCURSAL</v>
      </c>
    </row>
    <row r="2695" spans="1:20" ht="15.75" hidden="1" thickBot="1" x14ac:dyDescent="0.3">
      <c r="A2695" s="33" t="s">
        <v>8267</v>
      </c>
      <c r="B2695" s="38" t="s">
        <v>9785</v>
      </c>
      <c r="C2695" s="2" t="s">
        <v>1</v>
      </c>
      <c r="D2695" s="2" t="s">
        <v>0</v>
      </c>
      <c r="E2695" s="2" t="s">
        <v>9791</v>
      </c>
      <c r="F2695" s="2" t="s">
        <v>9792</v>
      </c>
      <c r="G2695" s="32">
        <v>2011</v>
      </c>
      <c r="H2695" s="36">
        <v>2011</v>
      </c>
      <c r="I2695" s="37" t="s">
        <v>6000</v>
      </c>
      <c r="J2695" s="31" t="s">
        <v>6001</v>
      </c>
      <c r="K2695" s="2">
        <v>0</v>
      </c>
      <c r="L2695" s="2">
        <v>0</v>
      </c>
      <c r="M2695" s="31">
        <v>90</v>
      </c>
      <c r="N2695" s="2">
        <v>11.700000000000001</v>
      </c>
      <c r="O2695" s="2">
        <v>0</v>
      </c>
      <c r="P2695" s="2">
        <v>0</v>
      </c>
      <c r="Q2695" s="31">
        <v>101.7</v>
      </c>
      <c r="S2695" s="2" t="s">
        <v>1</v>
      </c>
      <c r="T2695" t="str">
        <f>IF(Tabla2[[#This Row],[SERIE ]]="22SD004C","BODEGA",IF(Tabla2[[#This Row],[SERIE ]]="21DS000T","CASA MATRIZ","SUCURSAL"))</f>
        <v>SUCURSAL</v>
      </c>
    </row>
    <row r="2696" spans="1:20" ht="15.75" hidden="1" thickBot="1" x14ac:dyDescent="0.3">
      <c r="A2696" s="33" t="s">
        <v>8267</v>
      </c>
      <c r="B2696" s="38" t="s">
        <v>9785</v>
      </c>
      <c r="C2696" s="2" t="s">
        <v>1</v>
      </c>
      <c r="D2696" s="2" t="s">
        <v>0</v>
      </c>
      <c r="E2696" s="2" t="s">
        <v>9791</v>
      </c>
      <c r="F2696" s="2" t="s">
        <v>9792</v>
      </c>
      <c r="G2696" s="32">
        <v>2010</v>
      </c>
      <c r="H2696" s="36">
        <v>2010</v>
      </c>
      <c r="I2696" s="37" t="s">
        <v>49</v>
      </c>
      <c r="J2696" s="31" t="s">
        <v>2228</v>
      </c>
      <c r="K2696" s="2">
        <v>0</v>
      </c>
      <c r="L2696" s="2">
        <v>0</v>
      </c>
      <c r="M2696" s="31">
        <v>110.62</v>
      </c>
      <c r="N2696" s="2">
        <v>14.380600000000001</v>
      </c>
      <c r="O2696" s="2">
        <v>0</v>
      </c>
      <c r="P2696" s="2">
        <v>0</v>
      </c>
      <c r="Q2696" s="31">
        <v>125.00060000000001</v>
      </c>
      <c r="S2696" s="2" t="s">
        <v>1</v>
      </c>
      <c r="T2696" t="str">
        <f>IF(Tabla2[[#This Row],[SERIE ]]="22SD004C","BODEGA",IF(Tabla2[[#This Row],[SERIE ]]="21DS000T","CASA MATRIZ","SUCURSAL"))</f>
        <v>SUCURSAL</v>
      </c>
    </row>
    <row r="2697" spans="1:20" ht="15.75" hidden="1" thickBot="1" x14ac:dyDescent="0.3">
      <c r="A2697" s="33" t="s">
        <v>8267</v>
      </c>
      <c r="B2697" s="38" t="s">
        <v>9785</v>
      </c>
      <c r="C2697" s="2" t="s">
        <v>1</v>
      </c>
      <c r="D2697" s="2" t="s">
        <v>0</v>
      </c>
      <c r="E2697" s="2" t="s">
        <v>9791</v>
      </c>
      <c r="F2697" s="2" t="s">
        <v>9792</v>
      </c>
      <c r="G2697" s="32">
        <v>2009</v>
      </c>
      <c r="H2697" s="36">
        <v>2009</v>
      </c>
      <c r="I2697" s="37" t="s">
        <v>9801</v>
      </c>
      <c r="J2697" s="31" t="s">
        <v>9802</v>
      </c>
      <c r="K2697" s="2">
        <v>0</v>
      </c>
      <c r="L2697" s="2">
        <v>0</v>
      </c>
      <c r="M2697" s="31">
        <v>45</v>
      </c>
      <c r="N2697" s="2">
        <v>5.8500000000000005</v>
      </c>
      <c r="O2697" s="2">
        <v>0</v>
      </c>
      <c r="P2697" s="2">
        <v>0</v>
      </c>
      <c r="Q2697" s="31">
        <v>50.85</v>
      </c>
      <c r="S2697" s="2" t="s">
        <v>1</v>
      </c>
      <c r="T2697" t="str">
        <f>IF(Tabla2[[#This Row],[SERIE ]]="22SD004C","BODEGA",IF(Tabla2[[#This Row],[SERIE ]]="21DS000T","CASA MATRIZ","SUCURSAL"))</f>
        <v>SUCURSAL</v>
      </c>
    </row>
    <row r="2698" spans="1:20" ht="15.75" hidden="1" thickBot="1" x14ac:dyDescent="0.3">
      <c r="A2698" s="33" t="s">
        <v>8267</v>
      </c>
      <c r="B2698" s="38" t="s">
        <v>9785</v>
      </c>
      <c r="C2698" s="2" t="s">
        <v>1</v>
      </c>
      <c r="D2698" s="2" t="s">
        <v>0</v>
      </c>
      <c r="E2698" s="2" t="s">
        <v>9791</v>
      </c>
      <c r="F2698" s="2" t="s">
        <v>9792</v>
      </c>
      <c r="G2698" s="32">
        <v>2008</v>
      </c>
      <c r="H2698" s="36">
        <v>2008</v>
      </c>
      <c r="I2698" s="37" t="s">
        <v>49</v>
      </c>
      <c r="J2698" s="31" t="s">
        <v>2228</v>
      </c>
      <c r="K2698" s="2">
        <v>0</v>
      </c>
      <c r="L2698" s="2">
        <v>0</v>
      </c>
      <c r="M2698" s="31">
        <v>340</v>
      </c>
      <c r="N2698" s="2">
        <v>44.2</v>
      </c>
      <c r="O2698" s="2">
        <v>0</v>
      </c>
      <c r="P2698" s="2">
        <v>0</v>
      </c>
      <c r="Q2698" s="31">
        <v>384.2</v>
      </c>
      <c r="S2698" s="2" t="s">
        <v>1</v>
      </c>
      <c r="T2698" t="str">
        <f>IF(Tabla2[[#This Row],[SERIE ]]="22SD004C","BODEGA",IF(Tabla2[[#This Row],[SERIE ]]="21DS000T","CASA MATRIZ","SUCURSAL"))</f>
        <v>SUCURSAL</v>
      </c>
    </row>
    <row r="2699" spans="1:20" ht="15.75" hidden="1" thickBot="1" x14ac:dyDescent="0.3">
      <c r="A2699" s="33" t="s">
        <v>8267</v>
      </c>
      <c r="B2699" s="38" t="s">
        <v>9785</v>
      </c>
      <c r="C2699" s="2" t="s">
        <v>1</v>
      </c>
      <c r="D2699" s="2" t="s">
        <v>0</v>
      </c>
      <c r="E2699" s="2" t="s">
        <v>9791</v>
      </c>
      <c r="F2699" s="2" t="s">
        <v>9792</v>
      </c>
      <c r="G2699" s="32">
        <v>2007</v>
      </c>
      <c r="H2699" s="36">
        <v>2007</v>
      </c>
      <c r="I2699" s="37" t="s">
        <v>49</v>
      </c>
      <c r="J2699" s="31" t="s">
        <v>2228</v>
      </c>
      <c r="K2699" s="2">
        <v>0</v>
      </c>
      <c r="L2699" s="2">
        <v>0</v>
      </c>
      <c r="M2699" s="31">
        <v>898.44</v>
      </c>
      <c r="N2699" s="2">
        <v>116.79720000000002</v>
      </c>
      <c r="O2699" s="2">
        <v>0</v>
      </c>
      <c r="P2699" s="2">
        <v>0</v>
      </c>
      <c r="Q2699" s="31">
        <v>1015.2372</v>
      </c>
      <c r="S2699" s="2" t="s">
        <v>1</v>
      </c>
      <c r="T2699" t="str">
        <f>IF(Tabla2[[#This Row],[SERIE ]]="22SD004C","BODEGA",IF(Tabla2[[#This Row],[SERIE ]]="21DS000T","CASA MATRIZ","SUCURSAL"))</f>
        <v>SUCURSAL</v>
      </c>
    </row>
    <row r="2700" spans="1:20" ht="15.75" hidden="1" thickBot="1" x14ac:dyDescent="0.3">
      <c r="A2700" s="33" t="s">
        <v>8267</v>
      </c>
      <c r="B2700" s="38" t="s">
        <v>9785</v>
      </c>
      <c r="C2700" s="2" t="s">
        <v>1</v>
      </c>
      <c r="D2700" s="2" t="s">
        <v>0</v>
      </c>
      <c r="E2700" s="2" t="s">
        <v>9791</v>
      </c>
      <c r="F2700" s="2" t="s">
        <v>9792</v>
      </c>
      <c r="G2700" s="32">
        <v>2006</v>
      </c>
      <c r="H2700" s="36">
        <v>2006</v>
      </c>
      <c r="I2700" s="37" t="s">
        <v>49</v>
      </c>
      <c r="J2700" s="31" t="s">
        <v>2228</v>
      </c>
      <c r="K2700" s="2">
        <v>0</v>
      </c>
      <c r="L2700" s="2">
        <v>0</v>
      </c>
      <c r="M2700" s="31">
        <v>260</v>
      </c>
      <c r="N2700" s="2">
        <v>33.800000000000004</v>
      </c>
      <c r="O2700" s="2">
        <v>0</v>
      </c>
      <c r="P2700" s="2">
        <v>0</v>
      </c>
      <c r="Q2700" s="31">
        <v>293.8</v>
      </c>
      <c r="R2700" s="2" t="s">
        <v>9774</v>
      </c>
      <c r="S2700" s="2" t="s">
        <v>1</v>
      </c>
      <c r="T2700" t="str">
        <f>IF(Tabla2[[#This Row],[SERIE ]]="22SD004C","BODEGA",IF(Tabla2[[#This Row],[SERIE ]]="21DS000T","CASA MATRIZ","SUCURSAL"))</f>
        <v>SUCURSAL</v>
      </c>
    </row>
    <row r="2701" spans="1:20" ht="15.75" hidden="1" thickBot="1" x14ac:dyDescent="0.3">
      <c r="A2701" s="33" t="s">
        <v>8272</v>
      </c>
      <c r="B2701" s="38">
        <v>45322</v>
      </c>
      <c r="C2701" s="2" t="s">
        <v>1</v>
      </c>
      <c r="D2701" s="2" t="s">
        <v>0</v>
      </c>
      <c r="E2701" s="2" t="s">
        <v>9791</v>
      </c>
      <c r="F2701" s="2" t="s">
        <v>9792</v>
      </c>
      <c r="G2701" s="32">
        <v>2005</v>
      </c>
      <c r="H2701" s="36">
        <v>2005</v>
      </c>
      <c r="I2701" s="37"/>
      <c r="J2701" s="31" t="s">
        <v>10547</v>
      </c>
      <c r="K2701" s="2">
        <v>0</v>
      </c>
      <c r="L2701" s="2">
        <v>0</v>
      </c>
      <c r="M2701" s="31">
        <v>17.7</v>
      </c>
      <c r="N2701" s="2">
        <v>2.3010000000000002</v>
      </c>
      <c r="O2701" s="2">
        <v>0</v>
      </c>
      <c r="P2701" s="2">
        <v>0</v>
      </c>
      <c r="Q2701" s="31">
        <v>20.000999999999998</v>
      </c>
      <c r="R2701" s="2" t="s">
        <v>10224</v>
      </c>
      <c r="S2701" s="2" t="s">
        <v>1</v>
      </c>
      <c r="T2701" t="str">
        <f>IF(Tabla2[[#This Row],[SERIE ]]="22SD004C","BODEGA",IF(Tabla2[[#This Row],[SERIE ]]="21DS000T","CASA MATRIZ","SUCURSAL"))</f>
        <v>SUCURSAL</v>
      </c>
    </row>
    <row r="2702" spans="1:20" ht="15.75" hidden="1" thickBot="1" x14ac:dyDescent="0.3">
      <c r="A2702" s="33" t="s">
        <v>8272</v>
      </c>
      <c r="B2702" s="38">
        <v>45322</v>
      </c>
      <c r="C2702" s="2" t="s">
        <v>1</v>
      </c>
      <c r="D2702" s="2" t="s">
        <v>0</v>
      </c>
      <c r="E2702" s="2" t="s">
        <v>9791</v>
      </c>
      <c r="F2702" s="2" t="s">
        <v>9792</v>
      </c>
      <c r="G2702" s="32">
        <v>2004</v>
      </c>
      <c r="H2702" s="36">
        <v>2004</v>
      </c>
      <c r="I2702" s="37" t="s">
        <v>10548</v>
      </c>
      <c r="J2702" s="31" t="s">
        <v>10549</v>
      </c>
      <c r="K2702" s="2">
        <v>0</v>
      </c>
      <c r="L2702" s="2">
        <v>0</v>
      </c>
      <c r="M2702" s="31">
        <v>24.78</v>
      </c>
      <c r="N2702" s="2">
        <v>3.2214</v>
      </c>
      <c r="O2702" s="2">
        <v>0</v>
      </c>
      <c r="P2702" s="2">
        <v>0</v>
      </c>
      <c r="Q2702" s="31">
        <v>28.0014</v>
      </c>
      <c r="S2702" s="2" t="s">
        <v>1</v>
      </c>
      <c r="T2702" t="str">
        <f>IF(Tabla2[[#This Row],[SERIE ]]="22SD004C","BODEGA",IF(Tabla2[[#This Row],[SERIE ]]="21DS000T","CASA MATRIZ","SUCURSAL"))</f>
        <v>SUCURSAL</v>
      </c>
    </row>
    <row r="2703" spans="1:20" ht="15.75" hidden="1" thickBot="1" x14ac:dyDescent="0.3">
      <c r="A2703" s="33" t="s">
        <v>8272</v>
      </c>
      <c r="B2703" s="38">
        <v>45322</v>
      </c>
      <c r="C2703" s="2" t="s">
        <v>1</v>
      </c>
      <c r="D2703" s="2" t="s">
        <v>0</v>
      </c>
      <c r="E2703" s="2" t="s">
        <v>9791</v>
      </c>
      <c r="F2703" s="2" t="s">
        <v>9792</v>
      </c>
      <c r="G2703" s="32">
        <v>2003</v>
      </c>
      <c r="H2703" s="36">
        <v>2003</v>
      </c>
      <c r="I2703" s="37" t="s">
        <v>1312</v>
      </c>
      <c r="J2703" s="31" t="s">
        <v>1313</v>
      </c>
      <c r="K2703" s="2">
        <v>0</v>
      </c>
      <c r="L2703" s="2">
        <v>0</v>
      </c>
      <c r="M2703" s="31">
        <v>15</v>
      </c>
      <c r="N2703" s="2">
        <v>1.9500000000000002</v>
      </c>
      <c r="O2703" s="2">
        <v>0</v>
      </c>
      <c r="P2703" s="2">
        <v>0</v>
      </c>
      <c r="Q2703" s="31">
        <v>16.95</v>
      </c>
      <c r="S2703" s="2" t="s">
        <v>1</v>
      </c>
      <c r="T2703" t="str">
        <f>IF(Tabla2[[#This Row],[SERIE ]]="22SD004C","BODEGA",IF(Tabla2[[#This Row],[SERIE ]]="21DS000T","CASA MATRIZ","SUCURSAL"))</f>
        <v>SUCURSAL</v>
      </c>
    </row>
    <row r="2704" spans="1:20" ht="15.75" hidden="1" thickBot="1" x14ac:dyDescent="0.3">
      <c r="A2704" s="33" t="s">
        <v>8272</v>
      </c>
      <c r="B2704" s="38">
        <v>45322</v>
      </c>
      <c r="C2704" s="2" t="s">
        <v>1</v>
      </c>
      <c r="D2704" s="2" t="s">
        <v>0</v>
      </c>
      <c r="E2704" s="2" t="s">
        <v>9791</v>
      </c>
      <c r="F2704" s="2" t="s">
        <v>9792</v>
      </c>
      <c r="G2704" s="32">
        <v>2002</v>
      </c>
      <c r="H2704" s="36">
        <v>2002</v>
      </c>
      <c r="I2704" s="37" t="s">
        <v>4971</v>
      </c>
      <c r="J2704" s="31" t="s">
        <v>4972</v>
      </c>
      <c r="K2704" s="2">
        <v>0</v>
      </c>
      <c r="L2704" s="2">
        <v>0</v>
      </c>
      <c r="M2704" s="31">
        <v>24.07</v>
      </c>
      <c r="N2704" s="2">
        <v>3.1291000000000002</v>
      </c>
      <c r="O2704" s="2">
        <v>0</v>
      </c>
      <c r="P2704" s="2">
        <v>0</v>
      </c>
      <c r="Q2704" s="31">
        <v>27.199100000000001</v>
      </c>
      <c r="S2704" s="2" t="s">
        <v>1</v>
      </c>
      <c r="T2704" t="str">
        <f>IF(Tabla2[[#This Row],[SERIE ]]="22SD004C","BODEGA",IF(Tabla2[[#This Row],[SERIE ]]="21DS000T","CASA MATRIZ","SUCURSAL"))</f>
        <v>SUCURSAL</v>
      </c>
    </row>
    <row r="2705" spans="1:20" ht="15.75" hidden="1" thickBot="1" x14ac:dyDescent="0.3">
      <c r="A2705" s="33" t="s">
        <v>8272</v>
      </c>
      <c r="B2705" s="38">
        <v>45322</v>
      </c>
      <c r="C2705" s="2" t="s">
        <v>1</v>
      </c>
      <c r="D2705" s="2" t="s">
        <v>0</v>
      </c>
      <c r="E2705" s="2" t="s">
        <v>9791</v>
      </c>
      <c r="F2705" s="2" t="s">
        <v>9792</v>
      </c>
      <c r="G2705" s="32">
        <v>2001</v>
      </c>
      <c r="H2705" s="36">
        <v>2001</v>
      </c>
      <c r="I2705" s="37" t="s">
        <v>3581</v>
      </c>
      <c r="J2705" s="31" t="s">
        <v>3582</v>
      </c>
      <c r="K2705" s="2">
        <v>0</v>
      </c>
      <c r="L2705" s="2">
        <v>0</v>
      </c>
      <c r="M2705" s="31">
        <v>10</v>
      </c>
      <c r="N2705" s="2">
        <v>1.3</v>
      </c>
      <c r="O2705" s="2">
        <v>0</v>
      </c>
      <c r="P2705" s="2">
        <v>0</v>
      </c>
      <c r="Q2705" s="31">
        <v>11.3</v>
      </c>
      <c r="S2705" s="2" t="s">
        <v>1</v>
      </c>
      <c r="T2705" t="str">
        <f>IF(Tabla2[[#This Row],[SERIE ]]="22SD004C","BODEGA",IF(Tabla2[[#This Row],[SERIE ]]="21DS000T","CASA MATRIZ","SUCURSAL"))</f>
        <v>SUCURSAL</v>
      </c>
    </row>
    <row r="2706" spans="1:20" ht="15.75" hidden="1" thickBot="1" x14ac:dyDescent="0.3">
      <c r="A2706" s="33" t="s">
        <v>8272</v>
      </c>
      <c r="B2706" s="38">
        <v>45322</v>
      </c>
      <c r="C2706" s="2" t="s">
        <v>1</v>
      </c>
      <c r="D2706" s="2" t="s">
        <v>0</v>
      </c>
      <c r="E2706" s="2" t="s">
        <v>9791</v>
      </c>
      <c r="F2706" s="2" t="s">
        <v>9792</v>
      </c>
      <c r="G2706" s="32">
        <v>2000</v>
      </c>
      <c r="H2706" s="36">
        <v>2000</v>
      </c>
      <c r="I2706" s="37" t="s">
        <v>9837</v>
      </c>
      <c r="J2706" s="31" t="s">
        <v>10550</v>
      </c>
      <c r="K2706" s="2">
        <v>0</v>
      </c>
      <c r="L2706" s="2">
        <v>0</v>
      </c>
      <c r="M2706" s="31">
        <v>20</v>
      </c>
      <c r="N2706" s="2">
        <v>2.6</v>
      </c>
      <c r="O2706" s="2">
        <v>0</v>
      </c>
      <c r="P2706" s="2">
        <v>0</v>
      </c>
      <c r="Q2706" s="31">
        <v>22.6</v>
      </c>
      <c r="S2706" s="2" t="s">
        <v>1</v>
      </c>
      <c r="T2706" t="str">
        <f>IF(Tabla2[[#This Row],[SERIE ]]="22SD004C","BODEGA",IF(Tabla2[[#This Row],[SERIE ]]="21DS000T","CASA MATRIZ","SUCURSAL"))</f>
        <v>SUCURSAL</v>
      </c>
    </row>
    <row r="2707" spans="1:20" ht="15.75" hidden="1" thickBot="1" x14ac:dyDescent="0.3">
      <c r="A2707" s="33" t="s">
        <v>8272</v>
      </c>
      <c r="B2707" s="38">
        <v>45322</v>
      </c>
      <c r="C2707" s="2" t="s">
        <v>1</v>
      </c>
      <c r="D2707" s="2" t="s">
        <v>0</v>
      </c>
      <c r="E2707" s="2" t="s">
        <v>9791</v>
      </c>
      <c r="F2707" s="2" t="s">
        <v>9792</v>
      </c>
      <c r="G2707" s="32">
        <v>1999</v>
      </c>
      <c r="H2707" s="36">
        <v>1999</v>
      </c>
      <c r="I2707" s="37" t="s">
        <v>46</v>
      </c>
      <c r="J2707" s="31" t="s">
        <v>6010</v>
      </c>
      <c r="K2707" s="2">
        <v>0</v>
      </c>
      <c r="L2707" s="2">
        <v>0</v>
      </c>
      <c r="M2707" s="31">
        <v>307.35000000000002</v>
      </c>
      <c r="N2707" s="2">
        <v>39.955500000000008</v>
      </c>
      <c r="O2707" s="2">
        <v>0</v>
      </c>
      <c r="P2707" s="2">
        <v>0</v>
      </c>
      <c r="Q2707" s="31">
        <v>347.30550000000005</v>
      </c>
      <c r="S2707" s="2" t="s">
        <v>1</v>
      </c>
      <c r="T2707" t="str">
        <f>IF(Tabla2[[#This Row],[SERIE ]]="22SD004C","BODEGA",IF(Tabla2[[#This Row],[SERIE ]]="21DS000T","CASA MATRIZ","SUCURSAL"))</f>
        <v>SUCURSAL</v>
      </c>
    </row>
    <row r="2708" spans="1:20" ht="15.75" hidden="1" thickBot="1" x14ac:dyDescent="0.3">
      <c r="A2708" s="33" t="s">
        <v>8272</v>
      </c>
      <c r="B2708" s="38">
        <v>45321</v>
      </c>
      <c r="C2708" s="2" t="s">
        <v>1</v>
      </c>
      <c r="D2708" s="2" t="s">
        <v>0</v>
      </c>
      <c r="E2708" s="2" t="s">
        <v>9791</v>
      </c>
      <c r="F2708" s="2" t="s">
        <v>9792</v>
      </c>
      <c r="G2708" s="32">
        <v>1998</v>
      </c>
      <c r="H2708" s="36">
        <v>1998</v>
      </c>
      <c r="I2708" s="37" t="s">
        <v>1638</v>
      </c>
      <c r="J2708" s="31" t="s">
        <v>1639</v>
      </c>
      <c r="K2708" s="2">
        <v>0</v>
      </c>
      <c r="L2708" s="2">
        <v>0</v>
      </c>
      <c r="M2708" s="31">
        <v>125</v>
      </c>
      <c r="N2708" s="2">
        <v>16.25</v>
      </c>
      <c r="O2708" s="2">
        <v>0</v>
      </c>
      <c r="P2708" s="2">
        <v>0</v>
      </c>
      <c r="Q2708" s="31">
        <v>141.25</v>
      </c>
      <c r="S2708" s="2" t="s">
        <v>1</v>
      </c>
      <c r="T2708" t="str">
        <f>IF(Tabla2[[#This Row],[SERIE ]]="22SD004C","BODEGA",IF(Tabla2[[#This Row],[SERIE ]]="21DS000T","CASA MATRIZ","SUCURSAL"))</f>
        <v>SUCURSAL</v>
      </c>
    </row>
    <row r="2709" spans="1:20" ht="15.75" hidden="1" thickBot="1" x14ac:dyDescent="0.3">
      <c r="A2709" s="33" t="s">
        <v>8272</v>
      </c>
      <c r="B2709" s="38">
        <v>45321</v>
      </c>
      <c r="C2709" s="2" t="s">
        <v>1</v>
      </c>
      <c r="D2709" s="2" t="s">
        <v>0</v>
      </c>
      <c r="E2709" s="2" t="s">
        <v>9791</v>
      </c>
      <c r="F2709" s="2" t="s">
        <v>9792</v>
      </c>
      <c r="G2709" s="32">
        <v>1996</v>
      </c>
      <c r="H2709" s="36">
        <v>1996</v>
      </c>
      <c r="I2709" s="37" t="s">
        <v>10551</v>
      </c>
      <c r="J2709" s="31" t="s">
        <v>9810</v>
      </c>
      <c r="K2709" s="2">
        <v>0</v>
      </c>
      <c r="L2709" s="2">
        <v>0</v>
      </c>
      <c r="M2709" s="31">
        <v>53.27</v>
      </c>
      <c r="N2709" s="2">
        <v>6.9251000000000005</v>
      </c>
      <c r="O2709" s="2">
        <v>0</v>
      </c>
      <c r="P2709" s="2">
        <v>0</v>
      </c>
      <c r="Q2709" s="31">
        <v>60.195100000000004</v>
      </c>
      <c r="S2709" s="2" t="s">
        <v>1</v>
      </c>
      <c r="T2709" t="str">
        <f>IF(Tabla2[[#This Row],[SERIE ]]="22SD004C","BODEGA",IF(Tabla2[[#This Row],[SERIE ]]="21DS000T","CASA MATRIZ","SUCURSAL"))</f>
        <v>SUCURSAL</v>
      </c>
    </row>
    <row r="2710" spans="1:20" ht="15.75" hidden="1" thickBot="1" x14ac:dyDescent="0.3">
      <c r="A2710" s="33" t="s">
        <v>8272</v>
      </c>
      <c r="B2710" s="38">
        <v>45321</v>
      </c>
      <c r="C2710" s="2" t="s">
        <v>1</v>
      </c>
      <c r="D2710" s="2" t="s">
        <v>0</v>
      </c>
      <c r="E2710" s="2" t="s">
        <v>9791</v>
      </c>
      <c r="F2710" s="2" t="s">
        <v>9792</v>
      </c>
      <c r="G2710" s="32">
        <v>1995</v>
      </c>
      <c r="H2710" s="36">
        <v>1995</v>
      </c>
      <c r="I2710" s="37" t="s">
        <v>10101</v>
      </c>
      <c r="J2710" s="31" t="s">
        <v>10552</v>
      </c>
      <c r="K2710" s="2">
        <v>0</v>
      </c>
      <c r="L2710" s="2">
        <v>0</v>
      </c>
      <c r="M2710" s="31">
        <v>13.72</v>
      </c>
      <c r="N2710" s="2">
        <v>1.7836000000000001</v>
      </c>
      <c r="O2710" s="2">
        <v>0</v>
      </c>
      <c r="P2710" s="2">
        <v>0</v>
      </c>
      <c r="Q2710" s="31">
        <v>15.5036</v>
      </c>
      <c r="S2710" s="2" t="s">
        <v>1</v>
      </c>
      <c r="T2710" t="str">
        <f>IF(Tabla2[[#This Row],[SERIE ]]="22SD004C","BODEGA",IF(Tabla2[[#This Row],[SERIE ]]="21DS000T","CASA MATRIZ","SUCURSAL"))</f>
        <v>SUCURSAL</v>
      </c>
    </row>
    <row r="2711" spans="1:20" ht="15.75" hidden="1" thickBot="1" x14ac:dyDescent="0.3">
      <c r="A2711" s="33" t="s">
        <v>8272</v>
      </c>
      <c r="B2711" s="38">
        <v>45321</v>
      </c>
      <c r="C2711" s="2" t="s">
        <v>1</v>
      </c>
      <c r="D2711" s="2" t="s">
        <v>0</v>
      </c>
      <c r="E2711" s="2" t="s">
        <v>9791</v>
      </c>
      <c r="F2711" s="2" t="s">
        <v>9792</v>
      </c>
      <c r="G2711" s="32">
        <v>1994</v>
      </c>
      <c r="H2711" s="36">
        <v>1994</v>
      </c>
      <c r="I2711" s="37" t="s">
        <v>10101</v>
      </c>
      <c r="J2711" s="31" t="s">
        <v>10552</v>
      </c>
      <c r="K2711" s="2">
        <v>0</v>
      </c>
      <c r="L2711" s="2">
        <v>0</v>
      </c>
      <c r="M2711" s="31">
        <v>23.54</v>
      </c>
      <c r="N2711" s="2">
        <v>3.0602</v>
      </c>
      <c r="O2711" s="2">
        <v>0</v>
      </c>
      <c r="P2711" s="2">
        <v>0</v>
      </c>
      <c r="Q2711" s="31">
        <v>26.600200000000001</v>
      </c>
      <c r="S2711" s="2" t="s">
        <v>1</v>
      </c>
      <c r="T2711" t="str">
        <f>IF(Tabla2[[#This Row],[SERIE ]]="22SD004C","BODEGA",IF(Tabla2[[#This Row],[SERIE ]]="21DS000T","CASA MATRIZ","SUCURSAL"))</f>
        <v>SUCURSAL</v>
      </c>
    </row>
    <row r="2712" spans="1:20" ht="15.75" hidden="1" thickBot="1" x14ac:dyDescent="0.3">
      <c r="A2712" s="33" t="s">
        <v>8272</v>
      </c>
      <c r="B2712" s="38">
        <v>45321</v>
      </c>
      <c r="C2712" s="2" t="s">
        <v>1</v>
      </c>
      <c r="D2712" s="2" t="s">
        <v>0</v>
      </c>
      <c r="E2712" s="2" t="s">
        <v>9791</v>
      </c>
      <c r="F2712" s="2" t="s">
        <v>9792</v>
      </c>
      <c r="G2712" s="32">
        <v>1993</v>
      </c>
      <c r="H2712" s="36">
        <v>1993</v>
      </c>
      <c r="I2712" s="37"/>
      <c r="J2712" s="31" t="s">
        <v>10553</v>
      </c>
      <c r="K2712" s="2">
        <v>0</v>
      </c>
      <c r="L2712" s="2">
        <v>0</v>
      </c>
      <c r="M2712" s="31">
        <v>32.42</v>
      </c>
      <c r="N2712" s="2">
        <v>4.2146000000000008</v>
      </c>
      <c r="O2712" s="2">
        <v>0</v>
      </c>
      <c r="P2712" s="2">
        <v>0</v>
      </c>
      <c r="Q2712" s="31">
        <v>36.634600000000006</v>
      </c>
      <c r="R2712" s="2" t="s">
        <v>10554</v>
      </c>
      <c r="S2712" s="2" t="s">
        <v>1</v>
      </c>
      <c r="T2712" t="str">
        <f>IF(Tabla2[[#This Row],[SERIE ]]="22SD004C","BODEGA",IF(Tabla2[[#This Row],[SERIE ]]="21DS000T","CASA MATRIZ","SUCURSAL"))</f>
        <v>SUCURSAL</v>
      </c>
    </row>
    <row r="2713" spans="1:20" ht="15.75" hidden="1" thickBot="1" x14ac:dyDescent="0.3">
      <c r="A2713" s="33" t="s">
        <v>8272</v>
      </c>
      <c r="B2713" s="38">
        <v>45321</v>
      </c>
      <c r="C2713" s="2" t="s">
        <v>1</v>
      </c>
      <c r="D2713" s="2" t="s">
        <v>0</v>
      </c>
      <c r="E2713" s="2" t="s">
        <v>9791</v>
      </c>
      <c r="F2713" s="2" t="s">
        <v>9792</v>
      </c>
      <c r="G2713" s="32">
        <v>1992</v>
      </c>
      <c r="H2713" s="36">
        <v>1992</v>
      </c>
      <c r="I2713" s="37" t="s">
        <v>9814</v>
      </c>
      <c r="J2713" s="31" t="s">
        <v>10555</v>
      </c>
      <c r="K2713" s="2">
        <v>0</v>
      </c>
      <c r="L2713" s="2">
        <v>0</v>
      </c>
      <c r="M2713" s="31">
        <v>30</v>
      </c>
      <c r="N2713" s="2">
        <v>3.9000000000000004</v>
      </c>
      <c r="O2713" s="2">
        <v>0</v>
      </c>
      <c r="P2713" s="2">
        <v>0</v>
      </c>
      <c r="Q2713" s="31">
        <v>33.9</v>
      </c>
      <c r="S2713" s="2" t="s">
        <v>1</v>
      </c>
      <c r="T2713" t="str">
        <f>IF(Tabla2[[#This Row],[SERIE ]]="22SD004C","BODEGA",IF(Tabla2[[#This Row],[SERIE ]]="21DS000T","CASA MATRIZ","SUCURSAL"))</f>
        <v>SUCURSAL</v>
      </c>
    </row>
    <row r="2714" spans="1:20" ht="15.75" hidden="1" thickBot="1" x14ac:dyDescent="0.3">
      <c r="A2714" s="33" t="s">
        <v>8272</v>
      </c>
      <c r="B2714" s="38">
        <v>45321</v>
      </c>
      <c r="C2714" s="2" t="s">
        <v>1</v>
      </c>
      <c r="D2714" s="2" t="s">
        <v>0</v>
      </c>
      <c r="E2714" s="2" t="s">
        <v>9791</v>
      </c>
      <c r="F2714" s="2" t="s">
        <v>9792</v>
      </c>
      <c r="G2714" s="32">
        <v>1990</v>
      </c>
      <c r="H2714" s="36">
        <v>1990</v>
      </c>
      <c r="I2714" s="37" t="s">
        <v>9814</v>
      </c>
      <c r="J2714" s="31" t="s">
        <v>10555</v>
      </c>
      <c r="K2714" s="2">
        <v>0</v>
      </c>
      <c r="L2714" s="2">
        <v>0</v>
      </c>
      <c r="M2714" s="31">
        <v>30</v>
      </c>
      <c r="N2714" s="2">
        <v>3.9000000000000004</v>
      </c>
      <c r="O2714" s="2">
        <v>0</v>
      </c>
      <c r="P2714" s="2">
        <v>0</v>
      </c>
      <c r="Q2714" s="31">
        <v>33.9</v>
      </c>
      <c r="S2714" s="2" t="s">
        <v>1</v>
      </c>
      <c r="T2714" t="str">
        <f>IF(Tabla2[[#This Row],[SERIE ]]="22SD004C","BODEGA",IF(Tabla2[[#This Row],[SERIE ]]="21DS000T","CASA MATRIZ","SUCURSAL"))</f>
        <v>SUCURSAL</v>
      </c>
    </row>
    <row r="2715" spans="1:20" ht="15.75" hidden="1" thickBot="1" x14ac:dyDescent="0.3">
      <c r="A2715" s="33" t="s">
        <v>8272</v>
      </c>
      <c r="B2715" s="38">
        <v>45321</v>
      </c>
      <c r="C2715" s="2" t="s">
        <v>1</v>
      </c>
      <c r="D2715" s="2" t="s">
        <v>0</v>
      </c>
      <c r="E2715" s="2" t="s">
        <v>9791</v>
      </c>
      <c r="F2715" s="2" t="s">
        <v>9792</v>
      </c>
      <c r="G2715" s="32">
        <v>1988</v>
      </c>
      <c r="H2715" s="36">
        <v>1988</v>
      </c>
      <c r="I2715" s="37" t="s">
        <v>10548</v>
      </c>
      <c r="J2715" s="31" t="s">
        <v>10549</v>
      </c>
      <c r="K2715" s="2">
        <v>0</v>
      </c>
      <c r="L2715" s="2">
        <v>0</v>
      </c>
      <c r="M2715" s="31">
        <v>35.4</v>
      </c>
      <c r="N2715" s="2">
        <v>4.6020000000000003</v>
      </c>
      <c r="O2715" s="2">
        <v>0</v>
      </c>
      <c r="P2715" s="2">
        <v>0</v>
      </c>
      <c r="Q2715" s="31">
        <v>40.001999999999995</v>
      </c>
      <c r="S2715" s="2" t="s">
        <v>1</v>
      </c>
      <c r="T2715" t="str">
        <f>IF(Tabla2[[#This Row],[SERIE ]]="22SD004C","BODEGA",IF(Tabla2[[#This Row],[SERIE ]]="21DS000T","CASA MATRIZ","SUCURSAL"))</f>
        <v>SUCURSAL</v>
      </c>
    </row>
    <row r="2716" spans="1:20" ht="15.75" hidden="1" thickBot="1" x14ac:dyDescent="0.3">
      <c r="A2716" s="33" t="s">
        <v>8272</v>
      </c>
      <c r="B2716" s="38">
        <v>45321</v>
      </c>
      <c r="C2716" s="2" t="s">
        <v>1</v>
      </c>
      <c r="D2716" s="2" t="s">
        <v>0</v>
      </c>
      <c r="E2716" s="2" t="s">
        <v>9791</v>
      </c>
      <c r="F2716" s="2" t="s">
        <v>9792</v>
      </c>
      <c r="G2716" s="32">
        <v>1987</v>
      </c>
      <c r="H2716" s="36">
        <v>1987</v>
      </c>
      <c r="I2716" s="37" t="s">
        <v>46</v>
      </c>
      <c r="J2716" s="31" t="s">
        <v>6010</v>
      </c>
      <c r="K2716" s="2">
        <v>0</v>
      </c>
      <c r="L2716" s="2">
        <v>0</v>
      </c>
      <c r="M2716" s="31">
        <v>310</v>
      </c>
      <c r="N2716" s="2">
        <v>40.300000000000004</v>
      </c>
      <c r="O2716" s="2">
        <v>0</v>
      </c>
      <c r="P2716" s="2">
        <v>0</v>
      </c>
      <c r="Q2716" s="31">
        <v>350.3</v>
      </c>
      <c r="S2716" s="2" t="s">
        <v>1</v>
      </c>
      <c r="T2716" t="str">
        <f>IF(Tabla2[[#This Row],[SERIE ]]="22SD004C","BODEGA",IF(Tabla2[[#This Row],[SERIE ]]="21DS000T","CASA MATRIZ","SUCURSAL"))</f>
        <v>SUCURSAL</v>
      </c>
    </row>
    <row r="2717" spans="1:20" ht="15.75" hidden="1" thickBot="1" x14ac:dyDescent="0.3">
      <c r="A2717" s="33" t="s">
        <v>8272</v>
      </c>
      <c r="B2717" s="38">
        <v>45321</v>
      </c>
      <c r="C2717" s="2" t="s">
        <v>1</v>
      </c>
      <c r="D2717" s="2" t="s">
        <v>0</v>
      </c>
      <c r="E2717" s="2" t="s">
        <v>9791</v>
      </c>
      <c r="F2717" s="2" t="s">
        <v>9792</v>
      </c>
      <c r="G2717" s="32">
        <v>1986</v>
      </c>
      <c r="H2717" s="36">
        <v>1986</v>
      </c>
      <c r="I2717" s="37" t="s">
        <v>46</v>
      </c>
      <c r="J2717" s="31" t="s">
        <v>6010</v>
      </c>
      <c r="K2717" s="2">
        <v>0</v>
      </c>
      <c r="L2717" s="2">
        <v>0</v>
      </c>
      <c r="M2717" s="31">
        <v>312</v>
      </c>
      <c r="N2717" s="2">
        <v>40.56</v>
      </c>
      <c r="O2717" s="2">
        <v>0</v>
      </c>
      <c r="P2717" s="2">
        <v>0</v>
      </c>
      <c r="Q2717" s="31">
        <v>352.56</v>
      </c>
      <c r="S2717" s="2" t="s">
        <v>1</v>
      </c>
      <c r="T2717" t="str">
        <f>IF(Tabla2[[#This Row],[SERIE ]]="22SD004C","BODEGA",IF(Tabla2[[#This Row],[SERIE ]]="21DS000T","CASA MATRIZ","SUCURSAL"))</f>
        <v>SUCURSAL</v>
      </c>
    </row>
    <row r="2718" spans="1:20" ht="15.75" hidden="1" thickBot="1" x14ac:dyDescent="0.3">
      <c r="A2718" s="33" t="s">
        <v>8272</v>
      </c>
      <c r="B2718" s="38">
        <v>45320</v>
      </c>
      <c r="C2718" s="2" t="s">
        <v>1</v>
      </c>
      <c r="D2718" s="2" t="s">
        <v>0</v>
      </c>
      <c r="E2718" s="2" t="s">
        <v>9791</v>
      </c>
      <c r="F2718" s="2" t="s">
        <v>9792</v>
      </c>
      <c r="G2718" s="32">
        <v>1985</v>
      </c>
      <c r="H2718" s="36">
        <v>1985</v>
      </c>
      <c r="I2718" s="37"/>
      <c r="J2718" s="31" t="s">
        <v>10556</v>
      </c>
      <c r="K2718" s="2">
        <v>0</v>
      </c>
      <c r="L2718" s="2">
        <v>0</v>
      </c>
      <c r="M2718" s="31">
        <v>60.97</v>
      </c>
      <c r="N2718" s="2">
        <v>7.9260999999999999</v>
      </c>
      <c r="O2718" s="2">
        <v>0</v>
      </c>
      <c r="P2718" s="2">
        <v>0</v>
      </c>
      <c r="Q2718" s="31">
        <v>68.896100000000004</v>
      </c>
      <c r="R2718" s="2" t="s">
        <v>10061</v>
      </c>
      <c r="S2718" s="2" t="s">
        <v>1</v>
      </c>
      <c r="T2718" t="str">
        <f>IF(Tabla2[[#This Row],[SERIE ]]="22SD004C","BODEGA",IF(Tabla2[[#This Row],[SERIE ]]="21DS000T","CASA MATRIZ","SUCURSAL"))</f>
        <v>SUCURSAL</v>
      </c>
    </row>
    <row r="2719" spans="1:20" ht="15.75" hidden="1" thickBot="1" x14ac:dyDescent="0.3">
      <c r="A2719" s="33" t="s">
        <v>8272</v>
      </c>
      <c r="B2719" s="38">
        <v>45320</v>
      </c>
      <c r="C2719" s="2" t="s">
        <v>1</v>
      </c>
      <c r="D2719" s="2" t="s">
        <v>0</v>
      </c>
      <c r="E2719" s="2" t="s">
        <v>9791</v>
      </c>
      <c r="F2719" s="2" t="s">
        <v>9792</v>
      </c>
      <c r="G2719" s="32">
        <v>1984</v>
      </c>
      <c r="H2719" s="36">
        <v>1984</v>
      </c>
      <c r="I2719" s="37"/>
      <c r="J2719" s="31" t="s">
        <v>10557</v>
      </c>
      <c r="K2719" s="2">
        <v>0</v>
      </c>
      <c r="L2719" s="2">
        <v>0</v>
      </c>
      <c r="M2719" s="31">
        <v>36.979999999999997</v>
      </c>
      <c r="N2719" s="2">
        <v>4.8073999999999995</v>
      </c>
      <c r="O2719" s="2">
        <v>0</v>
      </c>
      <c r="P2719" s="2">
        <v>0</v>
      </c>
      <c r="Q2719" s="31">
        <v>41.787399999999998</v>
      </c>
      <c r="R2719" s="2" t="s">
        <v>9880</v>
      </c>
      <c r="S2719" s="2" t="s">
        <v>1</v>
      </c>
      <c r="T2719" t="str">
        <f>IF(Tabla2[[#This Row],[SERIE ]]="22SD004C","BODEGA",IF(Tabla2[[#This Row],[SERIE ]]="21DS000T","CASA MATRIZ","SUCURSAL"))</f>
        <v>SUCURSAL</v>
      </c>
    </row>
    <row r="2720" spans="1:20" ht="15.75" hidden="1" thickBot="1" x14ac:dyDescent="0.3">
      <c r="A2720" s="33" t="s">
        <v>8272</v>
      </c>
      <c r="B2720" s="38">
        <v>45320</v>
      </c>
      <c r="C2720" s="2" t="s">
        <v>1</v>
      </c>
      <c r="D2720" s="2" t="s">
        <v>0</v>
      </c>
      <c r="E2720" s="2" t="s">
        <v>9791</v>
      </c>
      <c r="F2720" s="2" t="s">
        <v>9792</v>
      </c>
      <c r="G2720" s="32">
        <v>1983</v>
      </c>
      <c r="H2720" s="36">
        <v>1983</v>
      </c>
      <c r="I2720" s="37" t="s">
        <v>40</v>
      </c>
      <c r="J2720" s="31" t="s">
        <v>2515</v>
      </c>
      <c r="K2720" s="2">
        <v>0</v>
      </c>
      <c r="L2720" s="2">
        <v>0</v>
      </c>
      <c r="M2720" s="31">
        <v>10.62</v>
      </c>
      <c r="N2720" s="2">
        <v>1.3806</v>
      </c>
      <c r="O2720" s="2">
        <v>0</v>
      </c>
      <c r="P2720" s="2">
        <v>0</v>
      </c>
      <c r="Q2720" s="31">
        <v>12.000599999999999</v>
      </c>
      <c r="S2720" s="2" t="s">
        <v>1</v>
      </c>
      <c r="T2720" t="str">
        <f>IF(Tabla2[[#This Row],[SERIE ]]="22SD004C","BODEGA",IF(Tabla2[[#This Row],[SERIE ]]="21DS000T","CASA MATRIZ","SUCURSAL"))</f>
        <v>SUCURSAL</v>
      </c>
    </row>
    <row r="2721" spans="1:20" ht="15.75" hidden="1" thickBot="1" x14ac:dyDescent="0.3">
      <c r="A2721" s="33" t="s">
        <v>8272</v>
      </c>
      <c r="B2721" s="38">
        <v>45320</v>
      </c>
      <c r="C2721" s="2" t="s">
        <v>1</v>
      </c>
      <c r="D2721" s="2" t="s">
        <v>0</v>
      </c>
      <c r="E2721" s="2" t="s">
        <v>9791</v>
      </c>
      <c r="F2721" s="2" t="s">
        <v>9792</v>
      </c>
      <c r="G2721" s="32">
        <v>1982</v>
      </c>
      <c r="H2721" s="36">
        <v>1982</v>
      </c>
      <c r="I2721" s="37" t="s">
        <v>9820</v>
      </c>
      <c r="J2721" s="31" t="s">
        <v>10558</v>
      </c>
      <c r="K2721" s="2">
        <v>0</v>
      </c>
      <c r="L2721" s="2">
        <v>0</v>
      </c>
      <c r="M2721" s="31">
        <v>56.81</v>
      </c>
      <c r="N2721" s="2">
        <v>7.3853000000000009</v>
      </c>
      <c r="O2721" s="2">
        <v>0</v>
      </c>
      <c r="P2721" s="2">
        <v>0</v>
      </c>
      <c r="Q2721" s="31">
        <v>64.195300000000003</v>
      </c>
      <c r="S2721" s="2" t="s">
        <v>1</v>
      </c>
      <c r="T2721" t="str">
        <f>IF(Tabla2[[#This Row],[SERIE ]]="22SD004C","BODEGA",IF(Tabla2[[#This Row],[SERIE ]]="21DS000T","CASA MATRIZ","SUCURSAL"))</f>
        <v>SUCURSAL</v>
      </c>
    </row>
    <row r="2722" spans="1:20" ht="15.75" hidden="1" thickBot="1" x14ac:dyDescent="0.3">
      <c r="A2722" s="33" t="s">
        <v>8272</v>
      </c>
      <c r="B2722" s="38">
        <v>45320</v>
      </c>
      <c r="C2722" s="2" t="s">
        <v>1</v>
      </c>
      <c r="D2722" s="2" t="s">
        <v>0</v>
      </c>
      <c r="E2722" s="2" t="s">
        <v>9791</v>
      </c>
      <c r="F2722" s="2" t="s">
        <v>9792</v>
      </c>
      <c r="G2722" s="32">
        <v>1981</v>
      </c>
      <c r="H2722" s="36">
        <v>1981</v>
      </c>
      <c r="I2722" s="37" t="s">
        <v>10559</v>
      </c>
      <c r="J2722" s="31" t="s">
        <v>10560</v>
      </c>
      <c r="K2722" s="2">
        <v>0</v>
      </c>
      <c r="L2722" s="2">
        <v>0</v>
      </c>
      <c r="M2722" s="31">
        <v>39.82</v>
      </c>
      <c r="N2722" s="2">
        <v>5.1766000000000005</v>
      </c>
      <c r="O2722" s="2">
        <v>0</v>
      </c>
      <c r="P2722" s="2">
        <v>0</v>
      </c>
      <c r="Q2722" s="31">
        <v>44.996600000000001</v>
      </c>
      <c r="S2722" s="2" t="s">
        <v>1</v>
      </c>
      <c r="T2722" t="str">
        <f>IF(Tabla2[[#This Row],[SERIE ]]="22SD004C","BODEGA",IF(Tabla2[[#This Row],[SERIE ]]="21DS000T","CASA MATRIZ","SUCURSAL"))</f>
        <v>SUCURSAL</v>
      </c>
    </row>
    <row r="2723" spans="1:20" ht="15.75" hidden="1" thickBot="1" x14ac:dyDescent="0.3">
      <c r="A2723" s="33" t="s">
        <v>8272</v>
      </c>
      <c r="B2723" s="38">
        <v>45320</v>
      </c>
      <c r="C2723" s="2" t="s">
        <v>1</v>
      </c>
      <c r="D2723" s="2" t="s">
        <v>0</v>
      </c>
      <c r="E2723" s="2" t="s">
        <v>9791</v>
      </c>
      <c r="F2723" s="2" t="s">
        <v>9792</v>
      </c>
      <c r="G2723" s="32">
        <v>1980</v>
      </c>
      <c r="H2723" s="36">
        <v>1980</v>
      </c>
      <c r="I2723" s="37" t="s">
        <v>9868</v>
      </c>
      <c r="J2723" s="31" t="s">
        <v>10549</v>
      </c>
      <c r="K2723" s="2">
        <v>0</v>
      </c>
      <c r="L2723" s="2">
        <v>0</v>
      </c>
      <c r="M2723" s="31">
        <v>243.54</v>
      </c>
      <c r="N2723" s="2">
        <v>31.6602</v>
      </c>
      <c r="O2723" s="2">
        <v>0</v>
      </c>
      <c r="P2723" s="2">
        <v>0</v>
      </c>
      <c r="Q2723" s="31">
        <v>275.2002</v>
      </c>
      <c r="S2723" s="2" t="s">
        <v>1</v>
      </c>
      <c r="T2723" t="str">
        <f>IF(Tabla2[[#This Row],[SERIE ]]="22SD004C","BODEGA",IF(Tabla2[[#This Row],[SERIE ]]="21DS000T","CASA MATRIZ","SUCURSAL"))</f>
        <v>SUCURSAL</v>
      </c>
    </row>
    <row r="2724" spans="1:20" ht="15.75" hidden="1" thickBot="1" x14ac:dyDescent="0.3">
      <c r="A2724" s="33" t="s">
        <v>8272</v>
      </c>
      <c r="B2724" s="38">
        <v>45320</v>
      </c>
      <c r="C2724" s="2" t="s">
        <v>1</v>
      </c>
      <c r="D2724" s="2" t="s">
        <v>0</v>
      </c>
      <c r="E2724" s="2" t="s">
        <v>9791</v>
      </c>
      <c r="F2724" s="2" t="s">
        <v>9792</v>
      </c>
      <c r="G2724" s="32">
        <v>1979</v>
      </c>
      <c r="H2724" s="36">
        <v>1979</v>
      </c>
      <c r="I2724" s="37" t="s">
        <v>9837</v>
      </c>
      <c r="J2724" s="31" t="s">
        <v>10550</v>
      </c>
      <c r="K2724" s="2">
        <v>0</v>
      </c>
      <c r="L2724" s="2">
        <v>0</v>
      </c>
      <c r="M2724" s="31">
        <v>12.61</v>
      </c>
      <c r="N2724" s="2">
        <v>1.6393</v>
      </c>
      <c r="O2724" s="2">
        <v>0</v>
      </c>
      <c r="P2724" s="2">
        <v>0</v>
      </c>
      <c r="Q2724" s="31">
        <v>14.2493</v>
      </c>
      <c r="S2724" s="2" t="s">
        <v>1</v>
      </c>
      <c r="T2724" t="str">
        <f>IF(Tabla2[[#This Row],[SERIE ]]="22SD004C","BODEGA",IF(Tabla2[[#This Row],[SERIE ]]="21DS000T","CASA MATRIZ","SUCURSAL"))</f>
        <v>SUCURSAL</v>
      </c>
    </row>
    <row r="2725" spans="1:20" ht="15.75" hidden="1" thickBot="1" x14ac:dyDescent="0.3">
      <c r="A2725" s="33" t="s">
        <v>8272</v>
      </c>
      <c r="B2725" s="38">
        <v>45318</v>
      </c>
      <c r="C2725" s="2" t="s">
        <v>1</v>
      </c>
      <c r="D2725" s="2" t="s">
        <v>0</v>
      </c>
      <c r="E2725" s="2" t="s">
        <v>9791</v>
      </c>
      <c r="F2725" s="2" t="s">
        <v>9792</v>
      </c>
      <c r="G2725" s="32">
        <v>1977</v>
      </c>
      <c r="H2725" s="36">
        <v>1977</v>
      </c>
      <c r="I2725" s="37" t="s">
        <v>9961</v>
      </c>
      <c r="J2725" s="31" t="s">
        <v>10561</v>
      </c>
      <c r="K2725" s="2">
        <v>0</v>
      </c>
      <c r="L2725" s="2">
        <v>0</v>
      </c>
      <c r="M2725" s="31">
        <v>5.4</v>
      </c>
      <c r="N2725" s="2">
        <v>0.70200000000000007</v>
      </c>
      <c r="O2725" s="2">
        <v>0</v>
      </c>
      <c r="P2725" s="2">
        <v>0</v>
      </c>
      <c r="Q2725" s="31">
        <v>6.1020000000000003</v>
      </c>
      <c r="S2725" s="2" t="s">
        <v>1</v>
      </c>
      <c r="T2725" t="str">
        <f>IF(Tabla2[[#This Row],[SERIE ]]="22SD004C","BODEGA",IF(Tabla2[[#This Row],[SERIE ]]="21DS000T","CASA MATRIZ","SUCURSAL"))</f>
        <v>SUCURSAL</v>
      </c>
    </row>
    <row r="2726" spans="1:20" ht="15.75" hidden="1" thickBot="1" x14ac:dyDescent="0.3">
      <c r="A2726" s="33" t="s">
        <v>8272</v>
      </c>
      <c r="B2726" s="38">
        <v>45318</v>
      </c>
      <c r="C2726" s="2" t="s">
        <v>1</v>
      </c>
      <c r="D2726" s="2" t="s">
        <v>0</v>
      </c>
      <c r="E2726" s="2" t="s">
        <v>9791</v>
      </c>
      <c r="F2726" s="2" t="s">
        <v>9792</v>
      </c>
      <c r="G2726" s="32">
        <v>1976</v>
      </c>
      <c r="H2726" s="36">
        <v>1976</v>
      </c>
      <c r="I2726" s="37" t="s">
        <v>9814</v>
      </c>
      <c r="J2726" s="31" t="s">
        <v>10555</v>
      </c>
      <c r="K2726" s="2">
        <v>0</v>
      </c>
      <c r="L2726" s="2">
        <v>0</v>
      </c>
      <c r="M2726" s="31">
        <v>48</v>
      </c>
      <c r="N2726" s="2">
        <v>6.24</v>
      </c>
      <c r="O2726" s="2">
        <v>0</v>
      </c>
      <c r="P2726" s="2">
        <v>0</v>
      </c>
      <c r="Q2726" s="31">
        <v>54.24</v>
      </c>
      <c r="S2726" s="2" t="s">
        <v>1</v>
      </c>
      <c r="T2726" t="str">
        <f>IF(Tabla2[[#This Row],[SERIE ]]="22SD004C","BODEGA",IF(Tabla2[[#This Row],[SERIE ]]="21DS000T","CASA MATRIZ","SUCURSAL"))</f>
        <v>SUCURSAL</v>
      </c>
    </row>
    <row r="2727" spans="1:20" ht="15.75" hidden="1" thickBot="1" x14ac:dyDescent="0.3">
      <c r="A2727" s="33" t="s">
        <v>8272</v>
      </c>
      <c r="B2727" s="38">
        <v>45318</v>
      </c>
      <c r="C2727" s="2" t="s">
        <v>1</v>
      </c>
      <c r="D2727" s="2" t="s">
        <v>0</v>
      </c>
      <c r="E2727" s="2" t="s">
        <v>9791</v>
      </c>
      <c r="F2727" s="2" t="s">
        <v>9792</v>
      </c>
      <c r="G2727" s="32">
        <v>1975</v>
      </c>
      <c r="H2727" s="36">
        <v>1975</v>
      </c>
      <c r="I2727" s="37" t="s">
        <v>10562</v>
      </c>
      <c r="J2727" s="31" t="s">
        <v>10563</v>
      </c>
      <c r="K2727" s="2">
        <v>0</v>
      </c>
      <c r="L2727" s="2">
        <v>0</v>
      </c>
      <c r="M2727" s="31">
        <v>39.82</v>
      </c>
      <c r="N2727" s="2">
        <v>5.1766000000000005</v>
      </c>
      <c r="O2727" s="2">
        <v>0</v>
      </c>
      <c r="P2727" s="2">
        <v>0</v>
      </c>
      <c r="Q2727" s="31">
        <v>44.996600000000001</v>
      </c>
      <c r="S2727" s="2" t="s">
        <v>1</v>
      </c>
      <c r="T2727" t="str">
        <f>IF(Tabla2[[#This Row],[SERIE ]]="22SD004C","BODEGA",IF(Tabla2[[#This Row],[SERIE ]]="21DS000T","CASA MATRIZ","SUCURSAL"))</f>
        <v>SUCURSAL</v>
      </c>
    </row>
    <row r="2728" spans="1:20" ht="15.75" hidden="1" thickBot="1" x14ac:dyDescent="0.3">
      <c r="A2728" s="33" t="s">
        <v>8272</v>
      </c>
      <c r="B2728" s="38">
        <v>45318</v>
      </c>
      <c r="C2728" s="2" t="s">
        <v>1</v>
      </c>
      <c r="D2728" s="2" t="s">
        <v>0</v>
      </c>
      <c r="E2728" s="2" t="s">
        <v>9791</v>
      </c>
      <c r="F2728" s="2" t="s">
        <v>9792</v>
      </c>
      <c r="G2728" s="32">
        <v>1974</v>
      </c>
      <c r="H2728" s="36">
        <v>1974</v>
      </c>
      <c r="I2728" s="37" t="s">
        <v>10564</v>
      </c>
      <c r="J2728" s="31" t="s">
        <v>10565</v>
      </c>
      <c r="K2728" s="2">
        <v>0</v>
      </c>
      <c r="L2728" s="2">
        <v>0</v>
      </c>
      <c r="M2728" s="31">
        <v>29.1</v>
      </c>
      <c r="N2728" s="2">
        <v>3.7830000000000004</v>
      </c>
      <c r="O2728" s="2">
        <v>0</v>
      </c>
      <c r="P2728" s="2">
        <v>0</v>
      </c>
      <c r="Q2728" s="31">
        <v>32.883000000000003</v>
      </c>
      <c r="S2728" s="2" t="s">
        <v>1</v>
      </c>
      <c r="T2728" t="str">
        <f>IF(Tabla2[[#This Row],[SERIE ]]="22SD004C","BODEGA",IF(Tabla2[[#This Row],[SERIE ]]="21DS000T","CASA MATRIZ","SUCURSAL"))</f>
        <v>SUCURSAL</v>
      </c>
    </row>
    <row r="2729" spans="1:20" ht="15.75" hidden="1" thickBot="1" x14ac:dyDescent="0.3">
      <c r="A2729" s="33" t="s">
        <v>8272</v>
      </c>
      <c r="B2729" s="38">
        <v>45318</v>
      </c>
      <c r="C2729" s="2" t="s">
        <v>1</v>
      </c>
      <c r="D2729" s="2" t="s">
        <v>0</v>
      </c>
      <c r="E2729" s="2" t="s">
        <v>9791</v>
      </c>
      <c r="F2729" s="2" t="s">
        <v>9792</v>
      </c>
      <c r="G2729" s="32">
        <v>1973</v>
      </c>
      <c r="H2729" s="36">
        <v>1973</v>
      </c>
      <c r="I2729" s="37" t="s">
        <v>7494</v>
      </c>
      <c r="J2729" s="31" t="s">
        <v>1020</v>
      </c>
      <c r="K2729" s="2">
        <v>0</v>
      </c>
      <c r="L2729" s="2">
        <v>0</v>
      </c>
      <c r="M2729" s="31">
        <v>115</v>
      </c>
      <c r="N2729" s="2">
        <v>14.950000000000001</v>
      </c>
      <c r="O2729" s="2">
        <v>0</v>
      </c>
      <c r="P2729" s="2">
        <v>0</v>
      </c>
      <c r="Q2729" s="31">
        <v>129.94999999999999</v>
      </c>
      <c r="S2729" s="2" t="s">
        <v>1</v>
      </c>
      <c r="T2729" t="str">
        <f>IF(Tabla2[[#This Row],[SERIE ]]="22SD004C","BODEGA",IF(Tabla2[[#This Row],[SERIE ]]="21DS000T","CASA MATRIZ","SUCURSAL"))</f>
        <v>SUCURSAL</v>
      </c>
    </row>
    <row r="2730" spans="1:20" ht="15.75" hidden="1" thickBot="1" x14ac:dyDescent="0.3">
      <c r="A2730" s="33" t="s">
        <v>8272</v>
      </c>
      <c r="B2730" s="38">
        <v>45318</v>
      </c>
      <c r="C2730" s="2" t="s">
        <v>1</v>
      </c>
      <c r="D2730" s="2" t="s">
        <v>0</v>
      </c>
      <c r="E2730" s="2" t="s">
        <v>9791</v>
      </c>
      <c r="F2730" s="2" t="s">
        <v>9792</v>
      </c>
      <c r="G2730" s="32">
        <v>1972</v>
      </c>
      <c r="H2730" s="36">
        <v>1972</v>
      </c>
      <c r="I2730" s="37" t="s">
        <v>10048</v>
      </c>
      <c r="J2730" s="31" t="s">
        <v>10072</v>
      </c>
      <c r="K2730" s="2">
        <v>0</v>
      </c>
      <c r="L2730" s="2">
        <v>0</v>
      </c>
      <c r="M2730" s="31">
        <v>40.06</v>
      </c>
      <c r="N2730" s="2">
        <v>5.2078000000000007</v>
      </c>
      <c r="O2730" s="2">
        <v>0</v>
      </c>
      <c r="P2730" s="2">
        <v>0</v>
      </c>
      <c r="Q2730" s="31">
        <v>45.267800000000001</v>
      </c>
      <c r="S2730" s="2" t="s">
        <v>1</v>
      </c>
      <c r="T2730" t="str">
        <f>IF(Tabla2[[#This Row],[SERIE ]]="22SD004C","BODEGA",IF(Tabla2[[#This Row],[SERIE ]]="21DS000T","CASA MATRIZ","SUCURSAL"))</f>
        <v>SUCURSAL</v>
      </c>
    </row>
    <row r="2731" spans="1:20" ht="15.75" hidden="1" thickBot="1" x14ac:dyDescent="0.3">
      <c r="A2731" s="33" t="s">
        <v>8272</v>
      </c>
      <c r="B2731" s="38">
        <v>45318</v>
      </c>
      <c r="C2731" s="2" t="s">
        <v>1</v>
      </c>
      <c r="D2731" s="2" t="s">
        <v>0</v>
      </c>
      <c r="E2731" s="2" t="s">
        <v>9791</v>
      </c>
      <c r="F2731" s="2" t="s">
        <v>9792</v>
      </c>
      <c r="G2731" s="32">
        <v>1970</v>
      </c>
      <c r="H2731" s="36">
        <v>1970</v>
      </c>
      <c r="I2731" s="37"/>
      <c r="J2731" s="31" t="s">
        <v>10566</v>
      </c>
      <c r="K2731" s="2">
        <v>0</v>
      </c>
      <c r="L2731" s="2">
        <v>0</v>
      </c>
      <c r="M2731" s="31">
        <v>7.7</v>
      </c>
      <c r="N2731" s="2">
        <v>1.0010000000000001</v>
      </c>
      <c r="O2731" s="2">
        <v>0</v>
      </c>
      <c r="P2731" s="2">
        <v>0</v>
      </c>
      <c r="Q2731" s="31">
        <v>8.7010000000000005</v>
      </c>
      <c r="R2731" s="2" t="s">
        <v>9816</v>
      </c>
      <c r="S2731" s="2" t="s">
        <v>1</v>
      </c>
      <c r="T2731" t="str">
        <f>IF(Tabla2[[#This Row],[SERIE ]]="22SD004C","BODEGA",IF(Tabla2[[#This Row],[SERIE ]]="21DS000T","CASA MATRIZ","SUCURSAL"))</f>
        <v>SUCURSAL</v>
      </c>
    </row>
    <row r="2732" spans="1:20" ht="15.75" hidden="1" thickBot="1" x14ac:dyDescent="0.3">
      <c r="A2732" s="33" t="s">
        <v>8272</v>
      </c>
      <c r="B2732" s="38">
        <v>45318</v>
      </c>
      <c r="C2732" s="2" t="s">
        <v>1</v>
      </c>
      <c r="D2732" s="2" t="s">
        <v>0</v>
      </c>
      <c r="E2732" s="2" t="s">
        <v>9791</v>
      </c>
      <c r="F2732" s="2" t="s">
        <v>9792</v>
      </c>
      <c r="G2732" s="32">
        <v>1969</v>
      </c>
      <c r="H2732" s="36">
        <v>1969</v>
      </c>
      <c r="I2732" s="37" t="s">
        <v>10567</v>
      </c>
      <c r="J2732" s="31" t="s">
        <v>10568</v>
      </c>
      <c r="K2732" s="2">
        <v>0</v>
      </c>
      <c r="L2732" s="2">
        <v>0</v>
      </c>
      <c r="M2732" s="31">
        <v>140</v>
      </c>
      <c r="N2732" s="2">
        <v>18.2</v>
      </c>
      <c r="O2732" s="2">
        <v>0</v>
      </c>
      <c r="P2732" s="2">
        <v>0</v>
      </c>
      <c r="Q2732" s="31">
        <v>158.19999999999999</v>
      </c>
      <c r="S2732" s="2" t="s">
        <v>1</v>
      </c>
      <c r="T2732" t="str">
        <f>IF(Tabla2[[#This Row],[SERIE ]]="22SD004C","BODEGA",IF(Tabla2[[#This Row],[SERIE ]]="21DS000T","CASA MATRIZ","SUCURSAL"))</f>
        <v>SUCURSAL</v>
      </c>
    </row>
    <row r="2733" spans="1:20" ht="15.75" hidden="1" thickBot="1" x14ac:dyDescent="0.3">
      <c r="A2733" s="33" t="s">
        <v>8272</v>
      </c>
      <c r="B2733" s="38">
        <v>45317</v>
      </c>
      <c r="C2733" s="2" t="s">
        <v>1</v>
      </c>
      <c r="D2733" s="2" t="s">
        <v>0</v>
      </c>
      <c r="E2733" s="2" t="s">
        <v>9791</v>
      </c>
      <c r="F2733" s="2" t="s">
        <v>9792</v>
      </c>
      <c r="G2733" s="32">
        <v>1968</v>
      </c>
      <c r="H2733" s="36">
        <v>1968</v>
      </c>
      <c r="I2733" s="37" t="s">
        <v>9818</v>
      </c>
      <c r="J2733" s="31" t="s">
        <v>9819</v>
      </c>
      <c r="K2733" s="2">
        <v>0</v>
      </c>
      <c r="L2733" s="2">
        <v>0</v>
      </c>
      <c r="M2733" s="31">
        <v>160</v>
      </c>
      <c r="N2733" s="2">
        <v>20.8</v>
      </c>
      <c r="O2733" s="2">
        <v>0</v>
      </c>
      <c r="P2733" s="2">
        <v>0</v>
      </c>
      <c r="Q2733" s="31">
        <v>180.8</v>
      </c>
      <c r="S2733" s="2" t="s">
        <v>1</v>
      </c>
      <c r="T2733" t="str">
        <f>IF(Tabla2[[#This Row],[SERIE ]]="22SD004C","BODEGA",IF(Tabla2[[#This Row],[SERIE ]]="21DS000T","CASA MATRIZ","SUCURSAL"))</f>
        <v>SUCURSAL</v>
      </c>
    </row>
    <row r="2734" spans="1:20" ht="15.75" hidden="1" thickBot="1" x14ac:dyDescent="0.3">
      <c r="A2734" s="33" t="s">
        <v>8272</v>
      </c>
      <c r="B2734" s="38">
        <v>45317</v>
      </c>
      <c r="C2734" s="2" t="s">
        <v>1</v>
      </c>
      <c r="D2734" s="2" t="s">
        <v>0</v>
      </c>
      <c r="E2734" s="2" t="s">
        <v>9791</v>
      </c>
      <c r="F2734" s="2" t="s">
        <v>9792</v>
      </c>
      <c r="G2734" s="32">
        <v>1967</v>
      </c>
      <c r="H2734" s="36">
        <v>1967</v>
      </c>
      <c r="I2734" s="37" t="s">
        <v>1638</v>
      </c>
      <c r="J2734" s="31" t="s">
        <v>1639</v>
      </c>
      <c r="K2734" s="2">
        <v>0</v>
      </c>
      <c r="L2734" s="2">
        <v>0</v>
      </c>
      <c r="M2734" s="31">
        <v>194</v>
      </c>
      <c r="N2734" s="2">
        <v>25.220000000000002</v>
      </c>
      <c r="O2734" s="2">
        <v>0</v>
      </c>
      <c r="P2734" s="2">
        <v>0</v>
      </c>
      <c r="Q2734" s="31">
        <v>219.22</v>
      </c>
      <c r="S2734" s="2" t="s">
        <v>1</v>
      </c>
      <c r="T2734" t="str">
        <f>IF(Tabla2[[#This Row],[SERIE ]]="22SD004C","BODEGA",IF(Tabla2[[#This Row],[SERIE ]]="21DS000T","CASA MATRIZ","SUCURSAL"))</f>
        <v>SUCURSAL</v>
      </c>
    </row>
    <row r="2735" spans="1:20" ht="15.75" hidden="1" thickBot="1" x14ac:dyDescent="0.3">
      <c r="A2735" s="33" t="s">
        <v>8272</v>
      </c>
      <c r="B2735" s="38">
        <v>45317</v>
      </c>
      <c r="C2735" s="2" t="s">
        <v>1</v>
      </c>
      <c r="D2735" s="2" t="s">
        <v>0</v>
      </c>
      <c r="E2735" s="2" t="s">
        <v>9791</v>
      </c>
      <c r="F2735" s="2" t="s">
        <v>9792</v>
      </c>
      <c r="G2735" s="32">
        <v>1966</v>
      </c>
      <c r="H2735" s="36">
        <v>1966</v>
      </c>
      <c r="I2735" s="37" t="s">
        <v>10548</v>
      </c>
      <c r="J2735" s="31" t="s">
        <v>10549</v>
      </c>
      <c r="K2735" s="2">
        <v>0</v>
      </c>
      <c r="L2735" s="2">
        <v>0</v>
      </c>
      <c r="M2735" s="31">
        <v>76.209999999999994</v>
      </c>
      <c r="N2735" s="2">
        <v>9.9072999999999993</v>
      </c>
      <c r="O2735" s="2">
        <v>0</v>
      </c>
      <c r="P2735" s="2">
        <v>0</v>
      </c>
      <c r="Q2735" s="31">
        <v>86.1173</v>
      </c>
      <c r="S2735" s="2" t="s">
        <v>1</v>
      </c>
      <c r="T2735" t="str">
        <f>IF(Tabla2[[#This Row],[SERIE ]]="22SD004C","BODEGA",IF(Tabla2[[#This Row],[SERIE ]]="21DS000T","CASA MATRIZ","SUCURSAL"))</f>
        <v>SUCURSAL</v>
      </c>
    </row>
    <row r="2736" spans="1:20" ht="15.75" hidden="1" thickBot="1" x14ac:dyDescent="0.3">
      <c r="A2736" s="33" t="s">
        <v>8272</v>
      </c>
      <c r="B2736" s="38">
        <v>45317</v>
      </c>
      <c r="C2736" s="2" t="s">
        <v>1</v>
      </c>
      <c r="D2736" s="2" t="s">
        <v>0</v>
      </c>
      <c r="E2736" s="2" t="s">
        <v>9791</v>
      </c>
      <c r="F2736" s="2" t="s">
        <v>9792</v>
      </c>
      <c r="G2736" s="32">
        <v>1965</v>
      </c>
      <c r="H2736" s="36">
        <v>1965</v>
      </c>
      <c r="I2736" s="37" t="s">
        <v>9961</v>
      </c>
      <c r="J2736" s="31" t="s">
        <v>10561</v>
      </c>
      <c r="K2736" s="2">
        <v>0</v>
      </c>
      <c r="L2736" s="2">
        <v>0</v>
      </c>
      <c r="M2736" s="31">
        <v>7.58</v>
      </c>
      <c r="N2736" s="2">
        <v>0.98540000000000005</v>
      </c>
      <c r="O2736" s="2">
        <v>0</v>
      </c>
      <c r="P2736" s="2">
        <v>0</v>
      </c>
      <c r="Q2736" s="31">
        <v>8.5654000000000003</v>
      </c>
      <c r="S2736" s="2" t="s">
        <v>1</v>
      </c>
      <c r="T2736" t="str">
        <f>IF(Tabla2[[#This Row],[SERIE ]]="22SD004C","BODEGA",IF(Tabla2[[#This Row],[SERIE ]]="21DS000T","CASA MATRIZ","SUCURSAL"))</f>
        <v>SUCURSAL</v>
      </c>
    </row>
    <row r="2737" spans="1:20" ht="15.75" hidden="1" thickBot="1" x14ac:dyDescent="0.3">
      <c r="A2737" s="33" t="s">
        <v>8272</v>
      </c>
      <c r="B2737" s="38">
        <v>45317</v>
      </c>
      <c r="C2737" s="2" t="s">
        <v>1</v>
      </c>
      <c r="D2737" s="2" t="s">
        <v>0</v>
      </c>
      <c r="E2737" s="2" t="s">
        <v>9791</v>
      </c>
      <c r="F2737" s="2" t="s">
        <v>9792</v>
      </c>
      <c r="G2737" s="32">
        <v>1964</v>
      </c>
      <c r="H2737" s="36">
        <v>1964</v>
      </c>
      <c r="I2737" s="37" t="s">
        <v>10559</v>
      </c>
      <c r="J2737" s="31" t="s">
        <v>10560</v>
      </c>
      <c r="K2737" s="2">
        <v>0</v>
      </c>
      <c r="L2737" s="2">
        <v>0</v>
      </c>
      <c r="M2737" s="31">
        <v>60</v>
      </c>
      <c r="N2737" s="2">
        <v>7.8000000000000007</v>
      </c>
      <c r="O2737" s="2">
        <v>0</v>
      </c>
      <c r="P2737" s="2">
        <v>0</v>
      </c>
      <c r="Q2737" s="31">
        <v>67.8</v>
      </c>
      <c r="S2737" s="2" t="s">
        <v>1</v>
      </c>
      <c r="T2737" t="str">
        <f>IF(Tabla2[[#This Row],[SERIE ]]="22SD004C","BODEGA",IF(Tabla2[[#This Row],[SERIE ]]="21DS000T","CASA MATRIZ","SUCURSAL"))</f>
        <v>SUCURSAL</v>
      </c>
    </row>
    <row r="2738" spans="1:20" ht="15.75" hidden="1" thickBot="1" x14ac:dyDescent="0.3">
      <c r="A2738" s="33" t="s">
        <v>8272</v>
      </c>
      <c r="B2738" s="38">
        <v>45316</v>
      </c>
      <c r="C2738" s="2" t="s">
        <v>1</v>
      </c>
      <c r="D2738" s="2" t="s">
        <v>0</v>
      </c>
      <c r="E2738" s="2" t="s">
        <v>9791</v>
      </c>
      <c r="F2738" s="2" t="s">
        <v>9792</v>
      </c>
      <c r="G2738" s="32">
        <v>1963</v>
      </c>
      <c r="H2738" s="36">
        <v>1963</v>
      </c>
      <c r="I2738" s="37" t="s">
        <v>9866</v>
      </c>
      <c r="J2738" s="31" t="s">
        <v>10569</v>
      </c>
      <c r="K2738" s="2">
        <v>0</v>
      </c>
      <c r="L2738" s="2">
        <v>0</v>
      </c>
      <c r="M2738" s="31">
        <v>85</v>
      </c>
      <c r="N2738" s="2">
        <v>11.05</v>
      </c>
      <c r="O2738" s="2">
        <v>0</v>
      </c>
      <c r="P2738" s="2">
        <v>0</v>
      </c>
      <c r="Q2738" s="31">
        <v>96.05</v>
      </c>
      <c r="S2738" s="2" t="s">
        <v>1</v>
      </c>
      <c r="T2738" t="str">
        <f>IF(Tabla2[[#This Row],[SERIE ]]="22SD004C","BODEGA",IF(Tabla2[[#This Row],[SERIE ]]="21DS000T","CASA MATRIZ","SUCURSAL"))</f>
        <v>SUCURSAL</v>
      </c>
    </row>
    <row r="2739" spans="1:20" ht="15.75" hidden="1" thickBot="1" x14ac:dyDescent="0.3">
      <c r="A2739" s="33" t="s">
        <v>8272</v>
      </c>
      <c r="B2739" s="38">
        <v>45316</v>
      </c>
      <c r="C2739" s="2" t="s">
        <v>1</v>
      </c>
      <c r="D2739" s="2" t="s">
        <v>0</v>
      </c>
      <c r="E2739" s="2" t="s">
        <v>9791</v>
      </c>
      <c r="F2739" s="2" t="s">
        <v>9792</v>
      </c>
      <c r="G2739" s="32">
        <v>1962</v>
      </c>
      <c r="H2739" s="36">
        <v>1962</v>
      </c>
      <c r="I2739" s="37" t="s">
        <v>9809</v>
      </c>
      <c r="J2739" s="31" t="s">
        <v>10570</v>
      </c>
      <c r="K2739" s="2">
        <v>0</v>
      </c>
      <c r="L2739" s="2">
        <v>0</v>
      </c>
      <c r="M2739" s="31">
        <v>60</v>
      </c>
      <c r="N2739" s="2">
        <v>7.8000000000000007</v>
      </c>
      <c r="O2739" s="2">
        <v>0</v>
      </c>
      <c r="P2739" s="2">
        <v>0</v>
      </c>
      <c r="Q2739" s="31">
        <v>67.8</v>
      </c>
      <c r="S2739" s="2" t="s">
        <v>1</v>
      </c>
      <c r="T2739" t="str">
        <f>IF(Tabla2[[#This Row],[SERIE ]]="22SD004C","BODEGA",IF(Tabla2[[#This Row],[SERIE ]]="21DS000T","CASA MATRIZ","SUCURSAL"))</f>
        <v>SUCURSAL</v>
      </c>
    </row>
    <row r="2740" spans="1:20" ht="15.75" hidden="1" thickBot="1" x14ac:dyDescent="0.3">
      <c r="A2740" s="33" t="s">
        <v>8272</v>
      </c>
      <c r="B2740" s="38">
        <v>45316</v>
      </c>
      <c r="C2740" s="2" t="s">
        <v>1</v>
      </c>
      <c r="D2740" s="2" t="s">
        <v>0</v>
      </c>
      <c r="E2740" s="2" t="s">
        <v>9791</v>
      </c>
      <c r="F2740" s="2" t="s">
        <v>9792</v>
      </c>
      <c r="G2740" s="32">
        <v>1961</v>
      </c>
      <c r="H2740" s="36">
        <v>1961</v>
      </c>
      <c r="I2740" s="37"/>
      <c r="J2740" s="31" t="s">
        <v>10571</v>
      </c>
      <c r="K2740" s="2">
        <v>0</v>
      </c>
      <c r="L2740" s="2">
        <v>0</v>
      </c>
      <c r="M2740" s="31">
        <v>23.5</v>
      </c>
      <c r="N2740" s="2">
        <v>3.0550000000000002</v>
      </c>
      <c r="O2740" s="2">
        <v>0</v>
      </c>
      <c r="P2740" s="2">
        <v>0</v>
      </c>
      <c r="Q2740" s="31">
        <v>26.555</v>
      </c>
      <c r="R2740" s="2" t="s">
        <v>10572</v>
      </c>
      <c r="S2740" s="2" t="s">
        <v>1</v>
      </c>
      <c r="T2740" t="str">
        <f>IF(Tabla2[[#This Row],[SERIE ]]="22SD004C","BODEGA",IF(Tabla2[[#This Row],[SERIE ]]="21DS000T","CASA MATRIZ","SUCURSAL"))</f>
        <v>SUCURSAL</v>
      </c>
    </row>
    <row r="2741" spans="1:20" ht="15.75" hidden="1" thickBot="1" x14ac:dyDescent="0.3">
      <c r="A2741" s="33" t="s">
        <v>8272</v>
      </c>
      <c r="B2741" s="38">
        <v>45316</v>
      </c>
      <c r="C2741" s="2" t="s">
        <v>1</v>
      </c>
      <c r="D2741" s="2" t="s">
        <v>0</v>
      </c>
      <c r="E2741" s="2" t="s">
        <v>9791</v>
      </c>
      <c r="F2741" s="2" t="s">
        <v>9792</v>
      </c>
      <c r="G2741" s="32">
        <v>1959</v>
      </c>
      <c r="H2741" s="36">
        <v>1959</v>
      </c>
      <c r="I2741" s="37" t="s">
        <v>47</v>
      </c>
      <c r="J2741" s="31" t="s">
        <v>2808</v>
      </c>
      <c r="K2741" s="2">
        <v>0</v>
      </c>
      <c r="L2741" s="2">
        <v>0</v>
      </c>
      <c r="M2741" s="31">
        <v>36</v>
      </c>
      <c r="N2741" s="2">
        <v>4.68</v>
      </c>
      <c r="O2741" s="2">
        <v>0</v>
      </c>
      <c r="P2741" s="2">
        <v>0</v>
      </c>
      <c r="Q2741" s="31">
        <v>40.68</v>
      </c>
      <c r="S2741" s="2" t="s">
        <v>1</v>
      </c>
      <c r="T2741" t="str">
        <f>IF(Tabla2[[#This Row],[SERIE ]]="22SD004C","BODEGA",IF(Tabla2[[#This Row],[SERIE ]]="21DS000T","CASA MATRIZ","SUCURSAL"))</f>
        <v>SUCURSAL</v>
      </c>
    </row>
    <row r="2742" spans="1:20" ht="15.75" hidden="1" thickBot="1" x14ac:dyDescent="0.3">
      <c r="A2742" s="33" t="s">
        <v>8272</v>
      </c>
      <c r="B2742" s="38">
        <v>45316</v>
      </c>
      <c r="C2742" s="2" t="s">
        <v>1</v>
      </c>
      <c r="D2742" s="2" t="s">
        <v>0</v>
      </c>
      <c r="E2742" s="2" t="s">
        <v>9791</v>
      </c>
      <c r="F2742" s="2" t="s">
        <v>9792</v>
      </c>
      <c r="G2742" s="32">
        <v>1958</v>
      </c>
      <c r="H2742" s="36">
        <v>1958</v>
      </c>
      <c r="I2742" s="37" t="s">
        <v>47</v>
      </c>
      <c r="J2742" s="31" t="s">
        <v>2808</v>
      </c>
      <c r="K2742" s="2">
        <v>0</v>
      </c>
      <c r="L2742" s="2">
        <v>0</v>
      </c>
      <c r="M2742" s="31">
        <v>357</v>
      </c>
      <c r="N2742" s="2">
        <v>46.410000000000004</v>
      </c>
      <c r="O2742" s="2">
        <v>0</v>
      </c>
      <c r="P2742" s="2">
        <v>0</v>
      </c>
      <c r="Q2742" s="31">
        <v>403.41</v>
      </c>
      <c r="S2742" s="2" t="s">
        <v>1</v>
      </c>
      <c r="T2742" t="str">
        <f>IF(Tabla2[[#This Row],[SERIE ]]="22SD004C","BODEGA",IF(Tabla2[[#This Row],[SERIE ]]="21DS000T","CASA MATRIZ","SUCURSAL"))</f>
        <v>SUCURSAL</v>
      </c>
    </row>
    <row r="2743" spans="1:20" ht="15.75" hidden="1" thickBot="1" x14ac:dyDescent="0.3">
      <c r="A2743" s="33" t="s">
        <v>8272</v>
      </c>
      <c r="B2743" s="38">
        <v>45316</v>
      </c>
      <c r="C2743" s="2" t="s">
        <v>1</v>
      </c>
      <c r="D2743" s="2" t="s">
        <v>0</v>
      </c>
      <c r="E2743" s="2" t="s">
        <v>9791</v>
      </c>
      <c r="F2743" s="2" t="s">
        <v>9792</v>
      </c>
      <c r="G2743" s="32">
        <v>1957</v>
      </c>
      <c r="H2743" s="36">
        <v>1957</v>
      </c>
      <c r="I2743" s="37" t="s">
        <v>10573</v>
      </c>
      <c r="J2743" s="31" t="s">
        <v>10574</v>
      </c>
      <c r="K2743" s="2">
        <v>0</v>
      </c>
      <c r="L2743" s="2">
        <v>0</v>
      </c>
      <c r="M2743" s="31">
        <v>125</v>
      </c>
      <c r="N2743" s="2">
        <v>16.25</v>
      </c>
      <c r="O2743" s="2">
        <v>0</v>
      </c>
      <c r="P2743" s="2">
        <v>0</v>
      </c>
      <c r="Q2743" s="31">
        <v>141.25</v>
      </c>
      <c r="S2743" s="2" t="s">
        <v>1</v>
      </c>
      <c r="T2743" t="str">
        <f>IF(Tabla2[[#This Row],[SERIE ]]="22SD004C","BODEGA",IF(Tabla2[[#This Row],[SERIE ]]="21DS000T","CASA MATRIZ","SUCURSAL"))</f>
        <v>SUCURSAL</v>
      </c>
    </row>
    <row r="2744" spans="1:20" ht="15.75" hidden="1" thickBot="1" x14ac:dyDescent="0.3">
      <c r="A2744" s="33" t="s">
        <v>8272</v>
      </c>
      <c r="B2744" s="38">
        <v>45316</v>
      </c>
      <c r="C2744" s="2" t="s">
        <v>1</v>
      </c>
      <c r="D2744" s="2" t="s">
        <v>0</v>
      </c>
      <c r="E2744" s="2" t="s">
        <v>9791</v>
      </c>
      <c r="F2744" s="2" t="s">
        <v>9792</v>
      </c>
      <c r="G2744" s="32">
        <v>1956</v>
      </c>
      <c r="H2744" s="36">
        <v>1956</v>
      </c>
      <c r="I2744" s="37" t="s">
        <v>10074</v>
      </c>
      <c r="J2744" s="31" t="s">
        <v>10575</v>
      </c>
      <c r="K2744" s="2">
        <v>0</v>
      </c>
      <c r="L2744" s="2">
        <v>0</v>
      </c>
      <c r="M2744" s="31">
        <v>458.54</v>
      </c>
      <c r="N2744" s="2">
        <v>59.610200000000006</v>
      </c>
      <c r="O2744" s="2">
        <v>0</v>
      </c>
      <c r="P2744" s="2">
        <v>0</v>
      </c>
      <c r="Q2744" s="31">
        <v>518.15020000000004</v>
      </c>
      <c r="S2744" s="2" t="s">
        <v>1</v>
      </c>
      <c r="T2744" t="str">
        <f>IF(Tabla2[[#This Row],[SERIE ]]="22SD004C","BODEGA",IF(Tabla2[[#This Row],[SERIE ]]="21DS000T","CASA MATRIZ","SUCURSAL"))</f>
        <v>SUCURSAL</v>
      </c>
    </row>
    <row r="2745" spans="1:20" ht="15.75" hidden="1" thickBot="1" x14ac:dyDescent="0.3">
      <c r="A2745" s="33" t="s">
        <v>8272</v>
      </c>
      <c r="B2745" s="38">
        <v>45316</v>
      </c>
      <c r="C2745" s="2" t="s">
        <v>1</v>
      </c>
      <c r="D2745" s="2" t="s">
        <v>0</v>
      </c>
      <c r="E2745" s="2" t="s">
        <v>9791</v>
      </c>
      <c r="F2745" s="2" t="s">
        <v>9792</v>
      </c>
      <c r="G2745" s="32">
        <v>1955</v>
      </c>
      <c r="H2745" s="36">
        <v>1955</v>
      </c>
      <c r="I2745" s="37"/>
      <c r="J2745" s="31" t="s">
        <v>10108</v>
      </c>
      <c r="K2745" s="2">
        <v>0</v>
      </c>
      <c r="L2745" s="2">
        <v>0</v>
      </c>
      <c r="M2745" s="31">
        <v>44</v>
      </c>
      <c r="N2745" s="2">
        <v>5.7200000000000006</v>
      </c>
      <c r="O2745" s="2">
        <v>0</v>
      </c>
      <c r="P2745" s="2">
        <v>0</v>
      </c>
      <c r="Q2745" s="31">
        <v>49.72</v>
      </c>
      <c r="R2745" s="2" t="s">
        <v>10107</v>
      </c>
      <c r="S2745" s="2" t="s">
        <v>1</v>
      </c>
      <c r="T2745" t="str">
        <f>IF(Tabla2[[#This Row],[SERIE ]]="22SD004C","BODEGA",IF(Tabla2[[#This Row],[SERIE ]]="21DS000T","CASA MATRIZ","SUCURSAL"))</f>
        <v>SUCURSAL</v>
      </c>
    </row>
    <row r="2746" spans="1:20" ht="15.75" hidden="1" thickBot="1" x14ac:dyDescent="0.3">
      <c r="A2746" s="33" t="s">
        <v>8272</v>
      </c>
      <c r="B2746" s="38">
        <v>45316</v>
      </c>
      <c r="C2746" s="2" t="s">
        <v>1</v>
      </c>
      <c r="D2746" s="2" t="s">
        <v>0</v>
      </c>
      <c r="E2746" s="2" t="s">
        <v>9791</v>
      </c>
      <c r="F2746" s="2" t="s">
        <v>9792</v>
      </c>
      <c r="G2746" s="32">
        <v>1953</v>
      </c>
      <c r="H2746" s="36">
        <v>1953</v>
      </c>
      <c r="I2746" s="37" t="s">
        <v>1638</v>
      </c>
      <c r="J2746" s="31" t="s">
        <v>1639</v>
      </c>
      <c r="K2746" s="2">
        <v>0</v>
      </c>
      <c r="L2746" s="2">
        <v>0</v>
      </c>
      <c r="M2746" s="31">
        <v>70</v>
      </c>
      <c r="N2746" s="2">
        <v>9.1</v>
      </c>
      <c r="O2746" s="2">
        <v>0</v>
      </c>
      <c r="P2746" s="2">
        <v>0</v>
      </c>
      <c r="Q2746" s="31">
        <v>79.099999999999994</v>
      </c>
      <c r="S2746" s="2" t="s">
        <v>1</v>
      </c>
      <c r="T2746" t="str">
        <f>IF(Tabla2[[#This Row],[SERIE ]]="22SD004C","BODEGA",IF(Tabla2[[#This Row],[SERIE ]]="21DS000T","CASA MATRIZ","SUCURSAL"))</f>
        <v>SUCURSAL</v>
      </c>
    </row>
    <row r="2747" spans="1:20" ht="15.75" hidden="1" thickBot="1" x14ac:dyDescent="0.3">
      <c r="A2747" s="33" t="s">
        <v>8272</v>
      </c>
      <c r="B2747" s="38">
        <v>45316</v>
      </c>
      <c r="C2747" s="2" t="s">
        <v>1</v>
      </c>
      <c r="D2747" s="2" t="s">
        <v>0</v>
      </c>
      <c r="E2747" s="2" t="s">
        <v>9791</v>
      </c>
      <c r="F2747" s="2" t="s">
        <v>9792</v>
      </c>
      <c r="G2747" s="32">
        <v>1952</v>
      </c>
      <c r="H2747" s="36">
        <v>1952</v>
      </c>
      <c r="I2747" s="37" t="s">
        <v>9856</v>
      </c>
      <c r="J2747" s="31" t="s">
        <v>9857</v>
      </c>
      <c r="K2747" s="2">
        <v>0</v>
      </c>
      <c r="L2747" s="2">
        <v>0</v>
      </c>
      <c r="M2747" s="31">
        <v>225</v>
      </c>
      <c r="N2747" s="2">
        <v>29.25</v>
      </c>
      <c r="O2747" s="2">
        <v>0</v>
      </c>
      <c r="P2747" s="2">
        <v>0</v>
      </c>
      <c r="Q2747" s="31">
        <v>254.25</v>
      </c>
      <c r="S2747" s="2" t="s">
        <v>1</v>
      </c>
      <c r="T2747" t="str">
        <f>IF(Tabla2[[#This Row],[SERIE ]]="22SD004C","BODEGA",IF(Tabla2[[#This Row],[SERIE ]]="21DS000T","CASA MATRIZ","SUCURSAL"))</f>
        <v>SUCURSAL</v>
      </c>
    </row>
    <row r="2748" spans="1:20" ht="15.75" hidden="1" thickBot="1" x14ac:dyDescent="0.3">
      <c r="A2748" s="33" t="s">
        <v>8272</v>
      </c>
      <c r="B2748" s="38">
        <v>45316</v>
      </c>
      <c r="C2748" s="2" t="s">
        <v>1</v>
      </c>
      <c r="D2748" s="2" t="s">
        <v>0</v>
      </c>
      <c r="E2748" s="2" t="s">
        <v>9791</v>
      </c>
      <c r="F2748" s="2" t="s">
        <v>9792</v>
      </c>
      <c r="G2748" s="32">
        <v>1951</v>
      </c>
      <c r="H2748" s="36">
        <v>1951</v>
      </c>
      <c r="I2748" s="37" t="s">
        <v>6640</v>
      </c>
      <c r="J2748" s="31" t="s">
        <v>6641</v>
      </c>
      <c r="K2748" s="2">
        <v>0</v>
      </c>
      <c r="L2748" s="2">
        <v>0</v>
      </c>
      <c r="M2748" s="31">
        <v>24</v>
      </c>
      <c r="N2748" s="2">
        <v>3.12</v>
      </c>
      <c r="O2748" s="2">
        <v>0</v>
      </c>
      <c r="P2748" s="2">
        <v>0</v>
      </c>
      <c r="Q2748" s="31">
        <v>27.12</v>
      </c>
      <c r="S2748" s="2" t="s">
        <v>1</v>
      </c>
      <c r="T2748" t="str">
        <f>IF(Tabla2[[#This Row],[SERIE ]]="22SD004C","BODEGA",IF(Tabla2[[#This Row],[SERIE ]]="21DS000T","CASA MATRIZ","SUCURSAL"))</f>
        <v>SUCURSAL</v>
      </c>
    </row>
    <row r="2749" spans="1:20" ht="15.75" hidden="1" thickBot="1" x14ac:dyDescent="0.3">
      <c r="A2749" s="33" t="s">
        <v>8272</v>
      </c>
      <c r="B2749" s="38">
        <v>45315</v>
      </c>
      <c r="C2749" s="2" t="s">
        <v>1</v>
      </c>
      <c r="D2749" s="2" t="s">
        <v>0</v>
      </c>
      <c r="E2749" s="2" t="s">
        <v>9791</v>
      </c>
      <c r="F2749" s="2" t="s">
        <v>9792</v>
      </c>
      <c r="G2749" s="32">
        <v>1949</v>
      </c>
      <c r="H2749" s="36">
        <v>1949</v>
      </c>
      <c r="I2749" s="37" t="s">
        <v>10576</v>
      </c>
      <c r="J2749" s="31" t="s">
        <v>10577</v>
      </c>
      <c r="K2749" s="2">
        <v>0</v>
      </c>
      <c r="L2749" s="2">
        <v>0</v>
      </c>
      <c r="M2749" s="31">
        <v>25</v>
      </c>
      <c r="N2749" s="2">
        <v>3.25</v>
      </c>
      <c r="O2749" s="2">
        <v>0</v>
      </c>
      <c r="P2749" s="2">
        <v>0</v>
      </c>
      <c r="Q2749" s="31">
        <v>28.25</v>
      </c>
      <c r="S2749" s="2" t="s">
        <v>1</v>
      </c>
      <c r="T2749" t="str">
        <f>IF(Tabla2[[#This Row],[SERIE ]]="22SD004C","BODEGA",IF(Tabla2[[#This Row],[SERIE ]]="21DS000T","CASA MATRIZ","SUCURSAL"))</f>
        <v>SUCURSAL</v>
      </c>
    </row>
    <row r="2750" spans="1:20" ht="15.75" hidden="1" thickBot="1" x14ac:dyDescent="0.3">
      <c r="A2750" s="33" t="s">
        <v>8272</v>
      </c>
      <c r="B2750" s="38">
        <v>45315</v>
      </c>
      <c r="C2750" s="2" t="s">
        <v>1</v>
      </c>
      <c r="D2750" s="2" t="s">
        <v>0</v>
      </c>
      <c r="E2750" s="2" t="s">
        <v>9791</v>
      </c>
      <c r="F2750" s="2" t="s">
        <v>9792</v>
      </c>
      <c r="G2750" s="32">
        <v>1948</v>
      </c>
      <c r="H2750" s="36">
        <v>1948</v>
      </c>
      <c r="I2750" s="37" t="s">
        <v>9538</v>
      </c>
      <c r="J2750" s="31" t="s">
        <v>9539</v>
      </c>
      <c r="K2750" s="2">
        <v>0</v>
      </c>
      <c r="L2750" s="2">
        <v>0</v>
      </c>
      <c r="M2750" s="31">
        <v>48.67</v>
      </c>
      <c r="N2750" s="2">
        <v>6.3271000000000006</v>
      </c>
      <c r="O2750" s="2">
        <v>0</v>
      </c>
      <c r="P2750" s="2">
        <v>0</v>
      </c>
      <c r="Q2750" s="31">
        <v>54.997100000000003</v>
      </c>
      <c r="S2750" s="2" t="s">
        <v>1</v>
      </c>
      <c r="T2750" t="str">
        <f>IF(Tabla2[[#This Row],[SERIE ]]="22SD004C","BODEGA",IF(Tabla2[[#This Row],[SERIE ]]="21DS000T","CASA MATRIZ","SUCURSAL"))</f>
        <v>SUCURSAL</v>
      </c>
    </row>
    <row r="2751" spans="1:20" ht="15.75" hidden="1" thickBot="1" x14ac:dyDescent="0.3">
      <c r="A2751" s="33" t="s">
        <v>8272</v>
      </c>
      <c r="B2751" s="38">
        <v>45315</v>
      </c>
      <c r="C2751" s="2" t="s">
        <v>1</v>
      </c>
      <c r="D2751" s="2" t="s">
        <v>0</v>
      </c>
      <c r="E2751" s="2" t="s">
        <v>9791</v>
      </c>
      <c r="F2751" s="2" t="s">
        <v>9792</v>
      </c>
      <c r="G2751" s="32">
        <v>1947</v>
      </c>
      <c r="H2751" s="36">
        <v>1947</v>
      </c>
      <c r="I2751" s="37" t="s">
        <v>10377</v>
      </c>
      <c r="J2751" s="31" t="s">
        <v>10578</v>
      </c>
      <c r="K2751" s="2">
        <v>0</v>
      </c>
      <c r="L2751" s="2">
        <v>0</v>
      </c>
      <c r="M2751" s="31">
        <v>20</v>
      </c>
      <c r="N2751" s="2">
        <v>2.6</v>
      </c>
      <c r="O2751" s="2">
        <v>0</v>
      </c>
      <c r="P2751" s="2">
        <v>0</v>
      </c>
      <c r="Q2751" s="31">
        <v>22.6</v>
      </c>
      <c r="S2751" s="2" t="s">
        <v>1</v>
      </c>
      <c r="T2751" t="str">
        <f>IF(Tabla2[[#This Row],[SERIE ]]="22SD004C","BODEGA",IF(Tabla2[[#This Row],[SERIE ]]="21DS000T","CASA MATRIZ","SUCURSAL"))</f>
        <v>SUCURSAL</v>
      </c>
    </row>
    <row r="2752" spans="1:20" ht="15.75" hidden="1" thickBot="1" x14ac:dyDescent="0.3">
      <c r="A2752" s="33" t="s">
        <v>8272</v>
      </c>
      <c r="B2752" s="38">
        <v>45315</v>
      </c>
      <c r="C2752" s="2" t="s">
        <v>1</v>
      </c>
      <c r="D2752" s="2" t="s">
        <v>0</v>
      </c>
      <c r="E2752" s="2" t="s">
        <v>9791</v>
      </c>
      <c r="F2752" s="2" t="s">
        <v>9792</v>
      </c>
      <c r="G2752" s="32">
        <v>1946</v>
      </c>
      <c r="H2752" s="36">
        <v>1946</v>
      </c>
      <c r="I2752" s="37" t="s">
        <v>10579</v>
      </c>
      <c r="J2752" s="31" t="s">
        <v>10580</v>
      </c>
      <c r="K2752" s="2">
        <v>0</v>
      </c>
      <c r="L2752" s="2">
        <v>0</v>
      </c>
      <c r="M2752" s="31">
        <v>7.96</v>
      </c>
      <c r="N2752" s="2">
        <v>1.0347999999999999</v>
      </c>
      <c r="O2752" s="2">
        <v>0</v>
      </c>
      <c r="P2752" s="2">
        <v>0</v>
      </c>
      <c r="Q2752" s="31">
        <v>8.9947999999999997</v>
      </c>
      <c r="S2752" s="2" t="s">
        <v>1</v>
      </c>
      <c r="T2752" t="str">
        <f>IF(Tabla2[[#This Row],[SERIE ]]="22SD004C","BODEGA",IF(Tabla2[[#This Row],[SERIE ]]="21DS000T","CASA MATRIZ","SUCURSAL"))</f>
        <v>SUCURSAL</v>
      </c>
    </row>
    <row r="2753" spans="1:20" ht="15.75" hidden="1" thickBot="1" x14ac:dyDescent="0.3">
      <c r="A2753" s="33" t="s">
        <v>8272</v>
      </c>
      <c r="B2753" s="38">
        <v>45315</v>
      </c>
      <c r="C2753" s="2" t="s">
        <v>1</v>
      </c>
      <c r="D2753" s="2" t="s">
        <v>0</v>
      </c>
      <c r="E2753" s="2" t="s">
        <v>9791</v>
      </c>
      <c r="F2753" s="2" t="s">
        <v>9792</v>
      </c>
      <c r="G2753" s="32">
        <v>1945</v>
      </c>
      <c r="H2753" s="36">
        <v>1945</v>
      </c>
      <c r="I2753" s="37" t="s">
        <v>33</v>
      </c>
      <c r="J2753" s="31" t="s">
        <v>4989</v>
      </c>
      <c r="K2753" s="2">
        <v>0</v>
      </c>
      <c r="L2753" s="2">
        <v>0</v>
      </c>
      <c r="M2753" s="31">
        <v>12</v>
      </c>
      <c r="N2753" s="2">
        <v>1.56</v>
      </c>
      <c r="O2753" s="2">
        <v>0</v>
      </c>
      <c r="P2753" s="2">
        <v>0</v>
      </c>
      <c r="Q2753" s="31">
        <v>13.56</v>
      </c>
      <c r="S2753" s="2" t="s">
        <v>1</v>
      </c>
      <c r="T2753" t="str">
        <f>IF(Tabla2[[#This Row],[SERIE ]]="22SD004C","BODEGA",IF(Tabla2[[#This Row],[SERIE ]]="21DS000T","CASA MATRIZ","SUCURSAL"))</f>
        <v>SUCURSAL</v>
      </c>
    </row>
    <row r="2754" spans="1:20" ht="15.75" hidden="1" thickBot="1" x14ac:dyDescent="0.3">
      <c r="A2754" s="33" t="s">
        <v>8272</v>
      </c>
      <c r="B2754" s="38">
        <v>45315</v>
      </c>
      <c r="C2754" s="2" t="s">
        <v>1</v>
      </c>
      <c r="D2754" s="2" t="s">
        <v>0</v>
      </c>
      <c r="E2754" s="2" t="s">
        <v>9791</v>
      </c>
      <c r="F2754" s="2" t="s">
        <v>9792</v>
      </c>
      <c r="G2754" s="32">
        <v>1944</v>
      </c>
      <c r="H2754" s="36">
        <v>1944</v>
      </c>
      <c r="I2754" s="37" t="s">
        <v>10581</v>
      </c>
      <c r="J2754" s="31" t="s">
        <v>10582</v>
      </c>
      <c r="K2754" s="2">
        <v>0</v>
      </c>
      <c r="L2754" s="2">
        <v>0</v>
      </c>
      <c r="M2754" s="31">
        <v>9.1999999999999993</v>
      </c>
      <c r="N2754" s="2">
        <v>1.196</v>
      </c>
      <c r="O2754" s="2">
        <v>0</v>
      </c>
      <c r="P2754" s="2">
        <v>0</v>
      </c>
      <c r="Q2754" s="31">
        <v>10.395999999999999</v>
      </c>
      <c r="S2754" s="2" t="s">
        <v>1</v>
      </c>
      <c r="T2754" t="str">
        <f>IF(Tabla2[[#This Row],[SERIE ]]="22SD004C","BODEGA",IF(Tabla2[[#This Row],[SERIE ]]="21DS000T","CASA MATRIZ","SUCURSAL"))</f>
        <v>SUCURSAL</v>
      </c>
    </row>
    <row r="2755" spans="1:20" ht="15.75" hidden="1" thickBot="1" x14ac:dyDescent="0.3">
      <c r="A2755" s="33" t="s">
        <v>8272</v>
      </c>
      <c r="B2755" s="38">
        <v>45315</v>
      </c>
      <c r="C2755" s="2" t="s">
        <v>1</v>
      </c>
      <c r="D2755" s="2" t="s">
        <v>0</v>
      </c>
      <c r="E2755" s="2" t="s">
        <v>9791</v>
      </c>
      <c r="F2755" s="2" t="s">
        <v>9792</v>
      </c>
      <c r="G2755" s="32">
        <v>1943</v>
      </c>
      <c r="H2755" s="36">
        <v>1943</v>
      </c>
      <c r="I2755" s="37" t="s">
        <v>10583</v>
      </c>
      <c r="J2755" s="31" t="s">
        <v>10584</v>
      </c>
      <c r="K2755" s="2">
        <v>0</v>
      </c>
      <c r="L2755" s="2">
        <v>0</v>
      </c>
      <c r="M2755" s="31">
        <v>10</v>
      </c>
      <c r="N2755" s="2">
        <v>1.3</v>
      </c>
      <c r="O2755" s="2">
        <v>0</v>
      </c>
      <c r="P2755" s="2">
        <v>0</v>
      </c>
      <c r="Q2755" s="31">
        <v>11.3</v>
      </c>
      <c r="S2755" s="2" t="s">
        <v>1</v>
      </c>
      <c r="T2755" t="str">
        <f>IF(Tabla2[[#This Row],[SERIE ]]="22SD004C","BODEGA",IF(Tabla2[[#This Row],[SERIE ]]="21DS000T","CASA MATRIZ","SUCURSAL"))</f>
        <v>SUCURSAL</v>
      </c>
    </row>
    <row r="2756" spans="1:20" ht="15.75" hidden="1" thickBot="1" x14ac:dyDescent="0.3">
      <c r="A2756" s="33" t="s">
        <v>8272</v>
      </c>
      <c r="B2756" s="38">
        <v>45314</v>
      </c>
      <c r="C2756" s="2" t="s">
        <v>1</v>
      </c>
      <c r="D2756" s="2" t="s">
        <v>0</v>
      </c>
      <c r="E2756" s="2" t="s">
        <v>9791</v>
      </c>
      <c r="F2756" s="2" t="s">
        <v>9792</v>
      </c>
      <c r="G2756" s="32">
        <v>1942</v>
      </c>
      <c r="H2756" s="36">
        <v>1942</v>
      </c>
      <c r="I2756" s="37" t="s">
        <v>46</v>
      </c>
      <c r="J2756" s="31" t="s">
        <v>6010</v>
      </c>
      <c r="K2756" s="2">
        <v>0</v>
      </c>
      <c r="L2756" s="2">
        <v>0</v>
      </c>
      <c r="M2756" s="31">
        <v>20</v>
      </c>
      <c r="N2756" s="2">
        <v>2.6</v>
      </c>
      <c r="O2756" s="2">
        <v>0</v>
      </c>
      <c r="P2756" s="2">
        <v>0</v>
      </c>
      <c r="Q2756" s="31">
        <v>22.6</v>
      </c>
      <c r="S2756" s="2" t="s">
        <v>1</v>
      </c>
      <c r="T2756" t="str">
        <f>IF(Tabla2[[#This Row],[SERIE ]]="22SD004C","BODEGA",IF(Tabla2[[#This Row],[SERIE ]]="21DS000T","CASA MATRIZ","SUCURSAL"))</f>
        <v>SUCURSAL</v>
      </c>
    </row>
    <row r="2757" spans="1:20" ht="15.75" hidden="1" thickBot="1" x14ac:dyDescent="0.3">
      <c r="A2757" s="33" t="s">
        <v>8272</v>
      </c>
      <c r="B2757" s="38">
        <v>45314</v>
      </c>
      <c r="C2757" s="2" t="s">
        <v>1</v>
      </c>
      <c r="D2757" s="2" t="s">
        <v>0</v>
      </c>
      <c r="E2757" s="2" t="s">
        <v>9791</v>
      </c>
      <c r="F2757" s="2" t="s">
        <v>9792</v>
      </c>
      <c r="G2757" s="32">
        <v>1941</v>
      </c>
      <c r="H2757" s="36">
        <v>1941</v>
      </c>
      <c r="I2757" s="37" t="s">
        <v>3857</v>
      </c>
      <c r="J2757" s="31" t="s">
        <v>3858</v>
      </c>
      <c r="K2757" s="2">
        <v>0</v>
      </c>
      <c r="L2757" s="2">
        <v>0</v>
      </c>
      <c r="M2757" s="31">
        <v>120</v>
      </c>
      <c r="N2757" s="2">
        <v>15.600000000000001</v>
      </c>
      <c r="O2757" s="2">
        <v>0</v>
      </c>
      <c r="P2757" s="2">
        <v>0</v>
      </c>
      <c r="Q2757" s="31">
        <v>135.6</v>
      </c>
      <c r="S2757" s="2" t="s">
        <v>1</v>
      </c>
      <c r="T2757" t="str">
        <f>IF(Tabla2[[#This Row],[SERIE ]]="22SD004C","BODEGA",IF(Tabla2[[#This Row],[SERIE ]]="21DS000T","CASA MATRIZ","SUCURSAL"))</f>
        <v>SUCURSAL</v>
      </c>
    </row>
    <row r="2758" spans="1:20" ht="15.75" hidden="1" thickBot="1" x14ac:dyDescent="0.3">
      <c r="A2758" s="33" t="s">
        <v>8272</v>
      </c>
      <c r="B2758" s="38">
        <v>45314</v>
      </c>
      <c r="C2758" s="2" t="s">
        <v>1</v>
      </c>
      <c r="D2758" s="2" t="s">
        <v>0</v>
      </c>
      <c r="E2758" s="2" t="s">
        <v>9791</v>
      </c>
      <c r="F2758" s="2" t="s">
        <v>9792</v>
      </c>
      <c r="G2758" s="32">
        <v>1940</v>
      </c>
      <c r="H2758" s="36">
        <v>1940</v>
      </c>
      <c r="I2758" s="37" t="s">
        <v>33</v>
      </c>
      <c r="J2758" s="31" t="s">
        <v>4989</v>
      </c>
      <c r="K2758" s="2">
        <v>0</v>
      </c>
      <c r="L2758" s="2">
        <v>0</v>
      </c>
      <c r="M2758" s="31">
        <v>54</v>
      </c>
      <c r="N2758" s="2">
        <v>7.0200000000000005</v>
      </c>
      <c r="O2758" s="2">
        <v>0</v>
      </c>
      <c r="P2758" s="2">
        <v>0</v>
      </c>
      <c r="Q2758" s="31">
        <v>61.02</v>
      </c>
      <c r="S2758" s="2" t="s">
        <v>1</v>
      </c>
      <c r="T2758" t="str">
        <f>IF(Tabla2[[#This Row],[SERIE ]]="22SD004C","BODEGA",IF(Tabla2[[#This Row],[SERIE ]]="21DS000T","CASA MATRIZ","SUCURSAL"))</f>
        <v>SUCURSAL</v>
      </c>
    </row>
    <row r="2759" spans="1:20" ht="15.75" hidden="1" thickBot="1" x14ac:dyDescent="0.3">
      <c r="A2759" s="33" t="s">
        <v>8272</v>
      </c>
      <c r="B2759" s="38">
        <v>45314</v>
      </c>
      <c r="C2759" s="2" t="s">
        <v>1</v>
      </c>
      <c r="D2759" s="2" t="s">
        <v>0</v>
      </c>
      <c r="E2759" s="2" t="s">
        <v>9791</v>
      </c>
      <c r="F2759" s="2" t="s">
        <v>9792</v>
      </c>
      <c r="G2759" s="32">
        <v>1939</v>
      </c>
      <c r="H2759" s="36">
        <v>1939</v>
      </c>
      <c r="I2759" s="37" t="s">
        <v>40</v>
      </c>
      <c r="J2759" s="31" t="s">
        <v>2515</v>
      </c>
      <c r="K2759" s="2">
        <v>0</v>
      </c>
      <c r="L2759" s="2">
        <v>0</v>
      </c>
      <c r="M2759" s="31">
        <v>10.8</v>
      </c>
      <c r="N2759" s="2">
        <v>1.4040000000000001</v>
      </c>
      <c r="O2759" s="2">
        <v>0</v>
      </c>
      <c r="P2759" s="2">
        <v>0</v>
      </c>
      <c r="Q2759" s="31">
        <v>12.204000000000001</v>
      </c>
      <c r="S2759" s="2" t="s">
        <v>1</v>
      </c>
      <c r="T2759" t="str">
        <f>IF(Tabla2[[#This Row],[SERIE ]]="22SD004C","BODEGA",IF(Tabla2[[#This Row],[SERIE ]]="21DS000T","CASA MATRIZ","SUCURSAL"))</f>
        <v>SUCURSAL</v>
      </c>
    </row>
    <row r="2760" spans="1:20" ht="15.75" hidden="1" thickBot="1" x14ac:dyDescent="0.3">
      <c r="A2760" s="33" t="s">
        <v>8272</v>
      </c>
      <c r="B2760" s="38">
        <v>45314</v>
      </c>
      <c r="C2760" s="2" t="s">
        <v>1</v>
      </c>
      <c r="D2760" s="2" t="s">
        <v>0</v>
      </c>
      <c r="E2760" s="2" t="s">
        <v>9791</v>
      </c>
      <c r="F2760" s="2" t="s">
        <v>9792</v>
      </c>
      <c r="G2760" s="32">
        <v>1938</v>
      </c>
      <c r="H2760" s="36">
        <v>1938</v>
      </c>
      <c r="I2760" s="37" t="s">
        <v>40</v>
      </c>
      <c r="J2760" s="31" t="s">
        <v>2515</v>
      </c>
      <c r="K2760" s="2">
        <v>0</v>
      </c>
      <c r="L2760" s="2">
        <v>0</v>
      </c>
      <c r="M2760" s="31">
        <v>12</v>
      </c>
      <c r="N2760" s="2">
        <v>1.56</v>
      </c>
      <c r="O2760" s="2">
        <v>0</v>
      </c>
      <c r="P2760" s="2">
        <v>0</v>
      </c>
      <c r="Q2760" s="31">
        <v>13.56</v>
      </c>
      <c r="S2760" s="2" t="s">
        <v>1</v>
      </c>
      <c r="T2760" t="str">
        <f>IF(Tabla2[[#This Row],[SERIE ]]="22SD004C","BODEGA",IF(Tabla2[[#This Row],[SERIE ]]="21DS000T","CASA MATRIZ","SUCURSAL"))</f>
        <v>SUCURSAL</v>
      </c>
    </row>
    <row r="2761" spans="1:20" ht="15.75" hidden="1" thickBot="1" x14ac:dyDescent="0.3">
      <c r="A2761" s="33" t="s">
        <v>8272</v>
      </c>
      <c r="B2761" s="38">
        <v>45314</v>
      </c>
      <c r="C2761" s="2" t="s">
        <v>1</v>
      </c>
      <c r="D2761" s="2" t="s">
        <v>0</v>
      </c>
      <c r="E2761" s="2" t="s">
        <v>9791</v>
      </c>
      <c r="F2761" s="2" t="s">
        <v>9792</v>
      </c>
      <c r="G2761" s="32">
        <v>1937</v>
      </c>
      <c r="H2761" s="36">
        <v>1937</v>
      </c>
      <c r="I2761" s="37" t="s">
        <v>9870</v>
      </c>
      <c r="J2761" s="31" t="s">
        <v>10585</v>
      </c>
      <c r="K2761" s="2">
        <v>0</v>
      </c>
      <c r="L2761" s="2">
        <v>0</v>
      </c>
      <c r="M2761" s="31">
        <v>20</v>
      </c>
      <c r="N2761" s="2">
        <v>2.6</v>
      </c>
      <c r="O2761" s="2">
        <v>0</v>
      </c>
      <c r="P2761" s="2">
        <v>0</v>
      </c>
      <c r="Q2761" s="31">
        <v>22.6</v>
      </c>
      <c r="S2761" s="2" t="s">
        <v>1</v>
      </c>
      <c r="T2761" t="str">
        <f>IF(Tabla2[[#This Row],[SERIE ]]="22SD004C","BODEGA",IF(Tabla2[[#This Row],[SERIE ]]="21DS000T","CASA MATRIZ","SUCURSAL"))</f>
        <v>SUCURSAL</v>
      </c>
    </row>
    <row r="2762" spans="1:20" ht="15.75" hidden="1" thickBot="1" x14ac:dyDescent="0.3">
      <c r="A2762" s="33" t="s">
        <v>8272</v>
      </c>
      <c r="B2762" s="38">
        <v>45314</v>
      </c>
      <c r="C2762" s="2" t="s">
        <v>1</v>
      </c>
      <c r="D2762" s="2" t="s">
        <v>0</v>
      </c>
      <c r="E2762" s="2" t="s">
        <v>9791</v>
      </c>
      <c r="F2762" s="2" t="s">
        <v>9792</v>
      </c>
      <c r="G2762" s="32">
        <v>1936</v>
      </c>
      <c r="H2762" s="36">
        <v>1936</v>
      </c>
      <c r="I2762" s="37" t="s">
        <v>46</v>
      </c>
      <c r="J2762" s="31" t="s">
        <v>6010</v>
      </c>
      <c r="K2762" s="2">
        <v>0</v>
      </c>
      <c r="L2762" s="2">
        <v>0</v>
      </c>
      <c r="M2762" s="31">
        <v>300</v>
      </c>
      <c r="N2762" s="2">
        <v>39</v>
      </c>
      <c r="O2762" s="2">
        <v>0</v>
      </c>
      <c r="P2762" s="2">
        <v>0</v>
      </c>
      <c r="Q2762" s="31">
        <v>339</v>
      </c>
      <c r="S2762" s="2" t="s">
        <v>1</v>
      </c>
      <c r="T2762" t="str">
        <f>IF(Tabla2[[#This Row],[SERIE ]]="22SD004C","BODEGA",IF(Tabla2[[#This Row],[SERIE ]]="21DS000T","CASA MATRIZ","SUCURSAL"))</f>
        <v>SUCURSAL</v>
      </c>
    </row>
    <row r="2763" spans="1:20" ht="15.75" hidden="1" thickBot="1" x14ac:dyDescent="0.3">
      <c r="A2763" s="33" t="s">
        <v>8272</v>
      </c>
      <c r="B2763" s="38">
        <v>45314</v>
      </c>
      <c r="C2763" s="2" t="s">
        <v>1</v>
      </c>
      <c r="D2763" s="2" t="s">
        <v>0</v>
      </c>
      <c r="E2763" s="2" t="s">
        <v>9791</v>
      </c>
      <c r="F2763" s="2" t="s">
        <v>9792</v>
      </c>
      <c r="G2763" s="32">
        <v>1935</v>
      </c>
      <c r="H2763" s="36">
        <v>1935</v>
      </c>
      <c r="I2763" s="37"/>
      <c r="J2763" s="31" t="s">
        <v>10586</v>
      </c>
      <c r="K2763" s="2">
        <v>0</v>
      </c>
      <c r="L2763" s="2">
        <v>0</v>
      </c>
      <c r="M2763" s="31">
        <v>84.95</v>
      </c>
      <c r="N2763" s="2">
        <v>11.0435</v>
      </c>
      <c r="O2763" s="2">
        <v>0</v>
      </c>
      <c r="P2763" s="2">
        <v>0</v>
      </c>
      <c r="Q2763" s="31">
        <v>95.993499999999997</v>
      </c>
      <c r="R2763" s="2" t="s">
        <v>10587</v>
      </c>
      <c r="S2763" s="2" t="s">
        <v>1</v>
      </c>
      <c r="T2763" t="str">
        <f>IF(Tabla2[[#This Row],[SERIE ]]="22SD004C","BODEGA",IF(Tabla2[[#This Row],[SERIE ]]="21DS000T","CASA MATRIZ","SUCURSAL"))</f>
        <v>SUCURSAL</v>
      </c>
    </row>
    <row r="2764" spans="1:20" ht="15.75" hidden="1" thickBot="1" x14ac:dyDescent="0.3">
      <c r="A2764" s="33" t="s">
        <v>8272</v>
      </c>
      <c r="B2764" s="38">
        <v>45314</v>
      </c>
      <c r="C2764" s="2" t="s">
        <v>1</v>
      </c>
      <c r="D2764" s="2" t="s">
        <v>0</v>
      </c>
      <c r="E2764" s="2" t="s">
        <v>9791</v>
      </c>
      <c r="F2764" s="2" t="s">
        <v>9792</v>
      </c>
      <c r="G2764" s="32">
        <v>1934</v>
      </c>
      <c r="H2764" s="36">
        <v>1934</v>
      </c>
      <c r="I2764" s="37" t="s">
        <v>46</v>
      </c>
      <c r="J2764" s="31" t="s">
        <v>6010</v>
      </c>
      <c r="K2764" s="2">
        <v>0</v>
      </c>
      <c r="L2764" s="2">
        <v>0</v>
      </c>
      <c r="M2764" s="31">
        <v>180</v>
      </c>
      <c r="N2764" s="2">
        <v>23.400000000000002</v>
      </c>
      <c r="O2764" s="2">
        <v>0</v>
      </c>
      <c r="P2764" s="2">
        <v>0</v>
      </c>
      <c r="Q2764" s="31">
        <v>203.4</v>
      </c>
      <c r="S2764" s="2" t="s">
        <v>1</v>
      </c>
      <c r="T2764" t="str">
        <f>IF(Tabla2[[#This Row],[SERIE ]]="22SD004C","BODEGA",IF(Tabla2[[#This Row],[SERIE ]]="21DS000T","CASA MATRIZ","SUCURSAL"))</f>
        <v>SUCURSAL</v>
      </c>
    </row>
    <row r="2765" spans="1:20" ht="15.75" hidden="1" thickBot="1" x14ac:dyDescent="0.3">
      <c r="A2765" s="33" t="s">
        <v>8272</v>
      </c>
      <c r="B2765" s="38">
        <v>45314</v>
      </c>
      <c r="C2765" s="2" t="s">
        <v>1</v>
      </c>
      <c r="D2765" s="2" t="s">
        <v>0</v>
      </c>
      <c r="E2765" s="2" t="s">
        <v>9791</v>
      </c>
      <c r="F2765" s="2" t="s">
        <v>9792</v>
      </c>
      <c r="G2765" s="32">
        <v>1932</v>
      </c>
      <c r="H2765" s="36">
        <v>1932</v>
      </c>
      <c r="I2765" s="37" t="s">
        <v>46</v>
      </c>
      <c r="J2765" s="31" t="s">
        <v>6010</v>
      </c>
      <c r="K2765" s="2">
        <v>0</v>
      </c>
      <c r="L2765" s="2">
        <v>0</v>
      </c>
      <c r="M2765" s="31">
        <v>60</v>
      </c>
      <c r="N2765" s="2">
        <v>7.8000000000000007</v>
      </c>
      <c r="O2765" s="2">
        <v>0</v>
      </c>
      <c r="P2765" s="2">
        <v>0</v>
      </c>
      <c r="Q2765" s="31">
        <v>67.8</v>
      </c>
      <c r="S2765" s="2" t="s">
        <v>1</v>
      </c>
      <c r="T2765" t="str">
        <f>IF(Tabla2[[#This Row],[SERIE ]]="22SD004C","BODEGA",IF(Tabla2[[#This Row],[SERIE ]]="21DS000T","CASA MATRIZ","SUCURSAL"))</f>
        <v>SUCURSAL</v>
      </c>
    </row>
    <row r="2766" spans="1:20" ht="15.75" hidden="1" thickBot="1" x14ac:dyDescent="0.3">
      <c r="A2766" s="33" t="s">
        <v>8272</v>
      </c>
      <c r="B2766" s="38">
        <v>45314</v>
      </c>
      <c r="C2766" s="2" t="s">
        <v>1</v>
      </c>
      <c r="D2766" s="2" t="s">
        <v>0</v>
      </c>
      <c r="E2766" s="2" t="s">
        <v>9791</v>
      </c>
      <c r="F2766" s="2" t="s">
        <v>9792</v>
      </c>
      <c r="G2766" s="32">
        <v>1931</v>
      </c>
      <c r="H2766" s="36">
        <v>1931</v>
      </c>
      <c r="I2766" s="37" t="s">
        <v>9586</v>
      </c>
      <c r="J2766" s="31" t="s">
        <v>10588</v>
      </c>
      <c r="K2766" s="2">
        <v>0</v>
      </c>
      <c r="L2766" s="2">
        <v>0</v>
      </c>
      <c r="M2766" s="31">
        <v>26</v>
      </c>
      <c r="N2766" s="2">
        <v>3.38</v>
      </c>
      <c r="O2766" s="2">
        <v>0</v>
      </c>
      <c r="P2766" s="2">
        <v>0</v>
      </c>
      <c r="Q2766" s="31">
        <v>29.38</v>
      </c>
      <c r="S2766" s="2" t="s">
        <v>1</v>
      </c>
      <c r="T2766" t="str">
        <f>IF(Tabla2[[#This Row],[SERIE ]]="22SD004C","BODEGA",IF(Tabla2[[#This Row],[SERIE ]]="21DS000T","CASA MATRIZ","SUCURSAL"))</f>
        <v>SUCURSAL</v>
      </c>
    </row>
    <row r="2767" spans="1:20" ht="15.75" hidden="1" thickBot="1" x14ac:dyDescent="0.3">
      <c r="A2767" s="33" t="s">
        <v>8272</v>
      </c>
      <c r="B2767" s="38">
        <v>45313</v>
      </c>
      <c r="C2767" s="2" t="s">
        <v>1</v>
      </c>
      <c r="D2767" s="2" t="s">
        <v>0</v>
      </c>
      <c r="E2767" s="2" t="s">
        <v>9791</v>
      </c>
      <c r="F2767" s="2" t="s">
        <v>9792</v>
      </c>
      <c r="G2767" s="32">
        <v>1930</v>
      </c>
      <c r="H2767" s="36">
        <v>1930</v>
      </c>
      <c r="I2767" s="37"/>
      <c r="J2767" s="31" t="s">
        <v>1350</v>
      </c>
      <c r="K2767" s="2">
        <v>0</v>
      </c>
      <c r="L2767" s="2">
        <v>0</v>
      </c>
      <c r="M2767" s="31">
        <v>53.1</v>
      </c>
      <c r="N2767" s="2">
        <v>6.9030000000000005</v>
      </c>
      <c r="O2767" s="2">
        <v>0</v>
      </c>
      <c r="P2767" s="2">
        <v>0</v>
      </c>
      <c r="Q2767" s="31">
        <v>60.003</v>
      </c>
      <c r="R2767" s="2" t="s">
        <v>10105</v>
      </c>
      <c r="S2767" s="2" t="s">
        <v>1</v>
      </c>
      <c r="T2767" t="str">
        <f>IF(Tabla2[[#This Row],[SERIE ]]="22SD004C","BODEGA",IF(Tabla2[[#This Row],[SERIE ]]="21DS000T","CASA MATRIZ","SUCURSAL"))</f>
        <v>SUCURSAL</v>
      </c>
    </row>
    <row r="2768" spans="1:20" ht="15.75" hidden="1" thickBot="1" x14ac:dyDescent="0.3">
      <c r="A2768" s="33" t="s">
        <v>8272</v>
      </c>
      <c r="B2768" s="38">
        <v>45313</v>
      </c>
      <c r="C2768" s="2" t="s">
        <v>1</v>
      </c>
      <c r="D2768" s="2" t="s">
        <v>0</v>
      </c>
      <c r="E2768" s="2" t="s">
        <v>9791</v>
      </c>
      <c r="F2768" s="2" t="s">
        <v>9792</v>
      </c>
      <c r="G2768" s="32">
        <v>1929</v>
      </c>
      <c r="H2768" s="36">
        <v>1929</v>
      </c>
      <c r="I2768" s="37" t="s">
        <v>10548</v>
      </c>
      <c r="J2768" s="31" t="s">
        <v>10549</v>
      </c>
      <c r="K2768" s="2">
        <v>0</v>
      </c>
      <c r="L2768" s="2">
        <v>0</v>
      </c>
      <c r="M2768" s="31">
        <v>36.08</v>
      </c>
      <c r="N2768" s="2">
        <v>4.6904000000000003</v>
      </c>
      <c r="O2768" s="2">
        <v>0</v>
      </c>
      <c r="P2768" s="2">
        <v>0</v>
      </c>
      <c r="Q2768" s="31">
        <v>40.770399999999995</v>
      </c>
      <c r="S2768" s="2" t="s">
        <v>1</v>
      </c>
      <c r="T2768" t="str">
        <f>IF(Tabla2[[#This Row],[SERIE ]]="22SD004C","BODEGA",IF(Tabla2[[#This Row],[SERIE ]]="21DS000T","CASA MATRIZ","SUCURSAL"))</f>
        <v>SUCURSAL</v>
      </c>
    </row>
    <row r="2769" spans="1:20" ht="15.75" hidden="1" thickBot="1" x14ac:dyDescent="0.3">
      <c r="A2769" s="33" t="s">
        <v>8272</v>
      </c>
      <c r="B2769" s="38">
        <v>45313</v>
      </c>
      <c r="C2769" s="2" t="s">
        <v>1</v>
      </c>
      <c r="D2769" s="2" t="s">
        <v>0</v>
      </c>
      <c r="E2769" s="2" t="s">
        <v>9791</v>
      </c>
      <c r="F2769" s="2" t="s">
        <v>9792</v>
      </c>
      <c r="G2769" s="32">
        <v>1928</v>
      </c>
      <c r="H2769" s="36">
        <v>1928</v>
      </c>
      <c r="I2769" s="37"/>
      <c r="J2769" s="31" t="s">
        <v>10557</v>
      </c>
      <c r="K2769" s="2">
        <v>0</v>
      </c>
      <c r="L2769" s="2">
        <v>0</v>
      </c>
      <c r="M2769" s="31">
        <v>13.27</v>
      </c>
      <c r="N2769" s="2">
        <v>1.7251000000000001</v>
      </c>
      <c r="O2769" s="2">
        <v>0</v>
      </c>
      <c r="P2769" s="2">
        <v>0</v>
      </c>
      <c r="Q2769" s="31">
        <v>14.995099999999999</v>
      </c>
      <c r="R2769" s="2" t="s">
        <v>9880</v>
      </c>
      <c r="S2769" s="2" t="s">
        <v>1</v>
      </c>
      <c r="T2769" t="str">
        <f>IF(Tabla2[[#This Row],[SERIE ]]="22SD004C","BODEGA",IF(Tabla2[[#This Row],[SERIE ]]="21DS000T","CASA MATRIZ","SUCURSAL"))</f>
        <v>SUCURSAL</v>
      </c>
    </row>
    <row r="2770" spans="1:20" ht="15.75" hidden="1" thickBot="1" x14ac:dyDescent="0.3">
      <c r="A2770" s="33" t="s">
        <v>8272</v>
      </c>
      <c r="B2770" s="38">
        <v>45313</v>
      </c>
      <c r="C2770" s="2" t="s">
        <v>1</v>
      </c>
      <c r="D2770" s="2" t="s">
        <v>0</v>
      </c>
      <c r="E2770" s="2" t="s">
        <v>9791</v>
      </c>
      <c r="F2770" s="2" t="s">
        <v>9792</v>
      </c>
      <c r="G2770" s="32">
        <v>1927</v>
      </c>
      <c r="H2770" s="36">
        <v>1927</v>
      </c>
      <c r="I2770" s="37" t="s">
        <v>9870</v>
      </c>
      <c r="J2770" s="31" t="s">
        <v>10585</v>
      </c>
      <c r="K2770" s="2">
        <v>0</v>
      </c>
      <c r="L2770" s="2">
        <v>0</v>
      </c>
      <c r="M2770" s="31">
        <v>25</v>
      </c>
      <c r="N2770" s="2">
        <v>3.25</v>
      </c>
      <c r="O2770" s="2">
        <v>0</v>
      </c>
      <c r="P2770" s="2">
        <v>0</v>
      </c>
      <c r="Q2770" s="31">
        <v>28.25</v>
      </c>
      <c r="S2770" s="2" t="s">
        <v>1</v>
      </c>
      <c r="T2770" t="str">
        <f>IF(Tabla2[[#This Row],[SERIE ]]="22SD004C","BODEGA",IF(Tabla2[[#This Row],[SERIE ]]="21DS000T","CASA MATRIZ","SUCURSAL"))</f>
        <v>SUCURSAL</v>
      </c>
    </row>
    <row r="2771" spans="1:20" ht="15.75" hidden="1" thickBot="1" x14ac:dyDescent="0.3">
      <c r="A2771" s="33" t="s">
        <v>8272</v>
      </c>
      <c r="B2771" s="38">
        <v>45313</v>
      </c>
      <c r="C2771" s="2" t="s">
        <v>1</v>
      </c>
      <c r="D2771" s="2" t="s">
        <v>0</v>
      </c>
      <c r="E2771" s="2" t="s">
        <v>9791</v>
      </c>
      <c r="F2771" s="2" t="s">
        <v>9792</v>
      </c>
      <c r="G2771" s="32">
        <v>1926</v>
      </c>
      <c r="H2771" s="36">
        <v>1926</v>
      </c>
      <c r="I2771" s="37" t="s">
        <v>5768</v>
      </c>
      <c r="J2771" s="31" t="s">
        <v>5769</v>
      </c>
      <c r="K2771" s="2">
        <v>0</v>
      </c>
      <c r="L2771" s="2">
        <v>0</v>
      </c>
      <c r="M2771" s="31">
        <v>6.55</v>
      </c>
      <c r="N2771" s="2">
        <v>0.85150000000000003</v>
      </c>
      <c r="O2771" s="2">
        <v>0</v>
      </c>
      <c r="P2771" s="2">
        <v>0</v>
      </c>
      <c r="Q2771" s="31">
        <v>7.4014999999999995</v>
      </c>
      <c r="S2771" s="2" t="s">
        <v>1</v>
      </c>
      <c r="T2771" t="str">
        <f>IF(Tabla2[[#This Row],[SERIE ]]="22SD004C","BODEGA",IF(Tabla2[[#This Row],[SERIE ]]="21DS000T","CASA MATRIZ","SUCURSAL"))</f>
        <v>SUCURSAL</v>
      </c>
    </row>
    <row r="2772" spans="1:20" ht="15.75" hidden="1" thickBot="1" x14ac:dyDescent="0.3">
      <c r="A2772" s="33" t="s">
        <v>8272</v>
      </c>
      <c r="B2772" s="38">
        <v>45313</v>
      </c>
      <c r="C2772" s="2" t="s">
        <v>1</v>
      </c>
      <c r="D2772" s="2" t="s">
        <v>0</v>
      </c>
      <c r="E2772" s="2" t="s">
        <v>9791</v>
      </c>
      <c r="F2772" s="2" t="s">
        <v>9792</v>
      </c>
      <c r="G2772" s="32">
        <v>1925</v>
      </c>
      <c r="H2772" s="36">
        <v>1925</v>
      </c>
      <c r="I2772" s="37"/>
      <c r="J2772" s="31" t="s">
        <v>10589</v>
      </c>
      <c r="K2772" s="2">
        <v>0</v>
      </c>
      <c r="L2772" s="2">
        <v>0</v>
      </c>
      <c r="M2772" s="31">
        <v>19.91</v>
      </c>
      <c r="N2772" s="2">
        <v>2.5883000000000003</v>
      </c>
      <c r="O2772" s="2">
        <v>0</v>
      </c>
      <c r="P2772" s="2">
        <v>0</v>
      </c>
      <c r="Q2772" s="31">
        <v>22.4983</v>
      </c>
      <c r="R2772" s="2" t="s">
        <v>10590</v>
      </c>
      <c r="S2772" s="2" t="s">
        <v>1</v>
      </c>
      <c r="T2772" t="str">
        <f>IF(Tabla2[[#This Row],[SERIE ]]="22SD004C","BODEGA",IF(Tabla2[[#This Row],[SERIE ]]="21DS000T","CASA MATRIZ","SUCURSAL"))</f>
        <v>SUCURSAL</v>
      </c>
    </row>
    <row r="2773" spans="1:20" ht="15.75" hidden="1" thickBot="1" x14ac:dyDescent="0.3">
      <c r="A2773" s="33" t="s">
        <v>8272</v>
      </c>
      <c r="B2773" s="38">
        <v>45313</v>
      </c>
      <c r="C2773" s="2" t="s">
        <v>1</v>
      </c>
      <c r="D2773" s="2" t="s">
        <v>0</v>
      </c>
      <c r="E2773" s="2" t="s">
        <v>9791</v>
      </c>
      <c r="F2773" s="2" t="s">
        <v>9792</v>
      </c>
      <c r="G2773" s="32">
        <v>1924</v>
      </c>
      <c r="H2773" s="36">
        <v>1924</v>
      </c>
      <c r="I2773" s="37"/>
      <c r="J2773" s="31" t="s">
        <v>10591</v>
      </c>
      <c r="K2773" s="2">
        <v>0</v>
      </c>
      <c r="L2773" s="2">
        <v>0</v>
      </c>
      <c r="M2773" s="31">
        <v>6</v>
      </c>
      <c r="N2773" s="2">
        <v>0.78</v>
      </c>
      <c r="O2773" s="2">
        <v>0</v>
      </c>
      <c r="P2773" s="2">
        <v>0</v>
      </c>
      <c r="Q2773" s="31">
        <v>6.78</v>
      </c>
      <c r="R2773" s="2" t="s">
        <v>10275</v>
      </c>
      <c r="S2773" s="2" t="s">
        <v>1</v>
      </c>
      <c r="T2773" t="str">
        <f>IF(Tabla2[[#This Row],[SERIE ]]="22SD004C","BODEGA",IF(Tabla2[[#This Row],[SERIE ]]="21DS000T","CASA MATRIZ","SUCURSAL"))</f>
        <v>SUCURSAL</v>
      </c>
    </row>
    <row r="2774" spans="1:20" ht="15.75" hidden="1" thickBot="1" x14ac:dyDescent="0.3">
      <c r="A2774" s="33" t="s">
        <v>8272</v>
      </c>
      <c r="B2774" s="38">
        <v>45313</v>
      </c>
      <c r="C2774" s="2" t="s">
        <v>1</v>
      </c>
      <c r="D2774" s="2" t="s">
        <v>0</v>
      </c>
      <c r="E2774" s="2" t="s">
        <v>9791</v>
      </c>
      <c r="F2774" s="2" t="s">
        <v>9792</v>
      </c>
      <c r="G2774" s="32">
        <v>1923</v>
      </c>
      <c r="H2774" s="36">
        <v>1923</v>
      </c>
      <c r="I2774" s="37" t="s">
        <v>10263</v>
      </c>
      <c r="J2774" s="31" t="s">
        <v>10264</v>
      </c>
      <c r="K2774" s="2">
        <v>0</v>
      </c>
      <c r="L2774" s="2">
        <v>0</v>
      </c>
      <c r="M2774" s="31">
        <v>36</v>
      </c>
      <c r="N2774" s="2">
        <v>4.68</v>
      </c>
      <c r="O2774" s="2">
        <v>0</v>
      </c>
      <c r="P2774" s="2">
        <v>0</v>
      </c>
      <c r="Q2774" s="31">
        <v>40.68</v>
      </c>
      <c r="S2774" s="2" t="s">
        <v>1</v>
      </c>
      <c r="T2774" t="str">
        <f>IF(Tabla2[[#This Row],[SERIE ]]="22SD004C","BODEGA",IF(Tabla2[[#This Row],[SERIE ]]="21DS000T","CASA MATRIZ","SUCURSAL"))</f>
        <v>SUCURSAL</v>
      </c>
    </row>
    <row r="2775" spans="1:20" ht="15.75" hidden="1" thickBot="1" x14ac:dyDescent="0.3">
      <c r="A2775" s="33" t="s">
        <v>8272</v>
      </c>
      <c r="B2775" s="38">
        <v>45313</v>
      </c>
      <c r="C2775" s="2" t="s">
        <v>1</v>
      </c>
      <c r="D2775" s="2" t="s">
        <v>0</v>
      </c>
      <c r="E2775" s="2" t="s">
        <v>9791</v>
      </c>
      <c r="F2775" s="2" t="s">
        <v>9792</v>
      </c>
      <c r="G2775" s="32">
        <v>1922</v>
      </c>
      <c r="H2775" s="36">
        <v>1922</v>
      </c>
      <c r="I2775" s="37" t="s">
        <v>46</v>
      </c>
      <c r="J2775" s="31" t="s">
        <v>6010</v>
      </c>
      <c r="K2775" s="2">
        <v>0</v>
      </c>
      <c r="L2775" s="2">
        <v>0</v>
      </c>
      <c r="M2775" s="31">
        <v>35.4</v>
      </c>
      <c r="N2775" s="2">
        <v>4.6020000000000003</v>
      </c>
      <c r="O2775" s="2">
        <v>0</v>
      </c>
      <c r="P2775" s="2">
        <v>0</v>
      </c>
      <c r="Q2775" s="31">
        <v>40.001999999999995</v>
      </c>
      <c r="S2775" s="2" t="s">
        <v>1</v>
      </c>
      <c r="T2775" t="str">
        <f>IF(Tabla2[[#This Row],[SERIE ]]="22SD004C","BODEGA",IF(Tabla2[[#This Row],[SERIE ]]="21DS000T","CASA MATRIZ","SUCURSAL"))</f>
        <v>SUCURSAL</v>
      </c>
    </row>
    <row r="2776" spans="1:20" ht="15.75" hidden="1" thickBot="1" x14ac:dyDescent="0.3">
      <c r="A2776" s="33" t="s">
        <v>8272</v>
      </c>
      <c r="B2776" s="38">
        <v>45313</v>
      </c>
      <c r="C2776" s="2" t="s">
        <v>1</v>
      </c>
      <c r="D2776" s="2" t="s">
        <v>0</v>
      </c>
      <c r="E2776" s="2" t="s">
        <v>9791</v>
      </c>
      <c r="F2776" s="2" t="s">
        <v>9792</v>
      </c>
      <c r="G2776" s="32">
        <v>1921</v>
      </c>
      <c r="H2776" s="36">
        <v>1921</v>
      </c>
      <c r="I2776" s="37" t="s">
        <v>47</v>
      </c>
      <c r="J2776" s="31" t="s">
        <v>2808</v>
      </c>
      <c r="K2776" s="2">
        <v>0</v>
      </c>
      <c r="L2776" s="2">
        <v>0</v>
      </c>
      <c r="M2776" s="31">
        <v>715</v>
      </c>
      <c r="N2776" s="2">
        <v>92.95</v>
      </c>
      <c r="O2776" s="2">
        <v>0</v>
      </c>
      <c r="P2776" s="2">
        <v>0</v>
      </c>
      <c r="Q2776" s="31">
        <v>807.95</v>
      </c>
      <c r="S2776" s="2" t="s">
        <v>1</v>
      </c>
      <c r="T2776" t="str">
        <f>IF(Tabla2[[#This Row],[SERIE ]]="22SD004C","BODEGA",IF(Tabla2[[#This Row],[SERIE ]]="21DS000T","CASA MATRIZ","SUCURSAL"))</f>
        <v>SUCURSAL</v>
      </c>
    </row>
    <row r="2777" spans="1:20" ht="15.75" hidden="1" thickBot="1" x14ac:dyDescent="0.3">
      <c r="A2777" s="33" t="s">
        <v>8272</v>
      </c>
      <c r="B2777" s="38">
        <v>45313</v>
      </c>
      <c r="C2777" s="2" t="s">
        <v>1</v>
      </c>
      <c r="D2777" s="2" t="s">
        <v>0</v>
      </c>
      <c r="E2777" s="2" t="s">
        <v>9791</v>
      </c>
      <c r="F2777" s="2" t="s">
        <v>9792</v>
      </c>
      <c r="G2777" s="32">
        <v>1920</v>
      </c>
      <c r="H2777" s="36">
        <v>1920</v>
      </c>
      <c r="I2777" s="37" t="s">
        <v>47</v>
      </c>
      <c r="J2777" s="31" t="s">
        <v>2808</v>
      </c>
      <c r="K2777" s="2">
        <v>0</v>
      </c>
      <c r="L2777" s="2">
        <v>0</v>
      </c>
      <c r="M2777" s="31">
        <v>304</v>
      </c>
      <c r="N2777" s="2">
        <v>39.520000000000003</v>
      </c>
      <c r="O2777" s="2">
        <v>0</v>
      </c>
      <c r="P2777" s="2">
        <v>0</v>
      </c>
      <c r="Q2777" s="31">
        <v>343.52</v>
      </c>
      <c r="S2777" s="2" t="s">
        <v>1</v>
      </c>
      <c r="T2777" t="str">
        <f>IF(Tabla2[[#This Row],[SERIE ]]="22SD004C","BODEGA",IF(Tabla2[[#This Row],[SERIE ]]="21DS000T","CASA MATRIZ","SUCURSAL"))</f>
        <v>SUCURSAL</v>
      </c>
    </row>
    <row r="2778" spans="1:20" ht="15.75" hidden="1" thickBot="1" x14ac:dyDescent="0.3">
      <c r="A2778" s="33" t="s">
        <v>8272</v>
      </c>
      <c r="B2778" s="38">
        <v>45311</v>
      </c>
      <c r="C2778" s="2" t="s">
        <v>1</v>
      </c>
      <c r="D2778" s="2" t="s">
        <v>0</v>
      </c>
      <c r="E2778" s="2" t="s">
        <v>9791</v>
      </c>
      <c r="F2778" s="2" t="s">
        <v>9792</v>
      </c>
      <c r="G2778" s="32">
        <v>1918</v>
      </c>
      <c r="H2778" s="36">
        <v>1918</v>
      </c>
      <c r="I2778" s="37" t="s">
        <v>46</v>
      </c>
      <c r="J2778" s="31" t="s">
        <v>6010</v>
      </c>
      <c r="K2778" s="2">
        <v>0</v>
      </c>
      <c r="L2778" s="2">
        <v>0</v>
      </c>
      <c r="M2778" s="31">
        <v>120</v>
      </c>
      <c r="N2778" s="2">
        <v>15.600000000000001</v>
      </c>
      <c r="O2778" s="2">
        <v>0</v>
      </c>
      <c r="P2778" s="2">
        <v>0</v>
      </c>
      <c r="Q2778" s="31">
        <v>135.6</v>
      </c>
      <c r="S2778" s="2" t="s">
        <v>1</v>
      </c>
      <c r="T2778" t="str">
        <f>IF(Tabla2[[#This Row],[SERIE ]]="22SD004C","BODEGA",IF(Tabla2[[#This Row],[SERIE ]]="21DS000T","CASA MATRIZ","SUCURSAL"))</f>
        <v>SUCURSAL</v>
      </c>
    </row>
    <row r="2779" spans="1:20" ht="15.75" hidden="1" thickBot="1" x14ac:dyDescent="0.3">
      <c r="A2779" s="33" t="s">
        <v>8272</v>
      </c>
      <c r="B2779" s="38">
        <v>45311</v>
      </c>
      <c r="C2779" s="2" t="s">
        <v>1</v>
      </c>
      <c r="D2779" s="2" t="s">
        <v>0</v>
      </c>
      <c r="E2779" s="2" t="s">
        <v>9791</v>
      </c>
      <c r="F2779" s="2" t="s">
        <v>9792</v>
      </c>
      <c r="G2779" s="32">
        <v>1917</v>
      </c>
      <c r="H2779" s="36">
        <v>1917</v>
      </c>
      <c r="I2779" s="37" t="s">
        <v>10271</v>
      </c>
      <c r="J2779" s="31" t="s">
        <v>10592</v>
      </c>
      <c r="K2779" s="2">
        <v>0</v>
      </c>
      <c r="L2779" s="2">
        <v>0</v>
      </c>
      <c r="M2779" s="31">
        <v>16.850000000000001</v>
      </c>
      <c r="N2779" s="2">
        <v>2.1905000000000001</v>
      </c>
      <c r="O2779" s="2">
        <v>0</v>
      </c>
      <c r="P2779" s="2">
        <v>0</v>
      </c>
      <c r="Q2779" s="31">
        <v>19.040500000000002</v>
      </c>
      <c r="S2779" s="2" t="s">
        <v>1</v>
      </c>
      <c r="T2779" t="str">
        <f>IF(Tabla2[[#This Row],[SERIE ]]="22SD004C","BODEGA",IF(Tabla2[[#This Row],[SERIE ]]="21DS000T","CASA MATRIZ","SUCURSAL"))</f>
        <v>SUCURSAL</v>
      </c>
    </row>
    <row r="2780" spans="1:20" ht="15.75" hidden="1" thickBot="1" x14ac:dyDescent="0.3">
      <c r="A2780" s="33" t="s">
        <v>8272</v>
      </c>
      <c r="B2780" s="38">
        <v>45311</v>
      </c>
      <c r="C2780" s="2" t="s">
        <v>1</v>
      </c>
      <c r="D2780" s="2" t="s">
        <v>0</v>
      </c>
      <c r="E2780" s="2" t="s">
        <v>9791</v>
      </c>
      <c r="F2780" s="2" t="s">
        <v>9792</v>
      </c>
      <c r="G2780" s="32">
        <v>1916</v>
      </c>
      <c r="H2780" s="36">
        <v>1916</v>
      </c>
      <c r="I2780" s="37" t="s">
        <v>10593</v>
      </c>
      <c r="J2780" s="31" t="s">
        <v>10594</v>
      </c>
      <c r="K2780" s="2">
        <v>0</v>
      </c>
      <c r="L2780" s="2">
        <v>0</v>
      </c>
      <c r="M2780" s="31">
        <v>154.87</v>
      </c>
      <c r="N2780" s="2">
        <v>20.133100000000002</v>
      </c>
      <c r="O2780" s="2">
        <v>0</v>
      </c>
      <c r="P2780" s="2">
        <v>0</v>
      </c>
      <c r="Q2780" s="31">
        <v>175.00310000000002</v>
      </c>
      <c r="S2780" s="2" t="s">
        <v>1</v>
      </c>
      <c r="T2780" t="str">
        <f>IF(Tabla2[[#This Row],[SERIE ]]="22SD004C","BODEGA",IF(Tabla2[[#This Row],[SERIE ]]="21DS000T","CASA MATRIZ","SUCURSAL"))</f>
        <v>SUCURSAL</v>
      </c>
    </row>
    <row r="2781" spans="1:20" ht="15.75" hidden="1" thickBot="1" x14ac:dyDescent="0.3">
      <c r="A2781" s="33" t="s">
        <v>8272</v>
      </c>
      <c r="B2781" s="38">
        <v>45311</v>
      </c>
      <c r="C2781" s="2" t="s">
        <v>1</v>
      </c>
      <c r="D2781" s="2" t="s">
        <v>0</v>
      </c>
      <c r="E2781" s="2" t="s">
        <v>9791</v>
      </c>
      <c r="F2781" s="2" t="s">
        <v>9792</v>
      </c>
      <c r="G2781" s="32">
        <v>1915</v>
      </c>
      <c r="H2781" s="36">
        <v>1915</v>
      </c>
      <c r="I2781" s="37" t="s">
        <v>9837</v>
      </c>
      <c r="J2781" s="31" t="s">
        <v>10550</v>
      </c>
      <c r="K2781" s="2">
        <v>0</v>
      </c>
      <c r="L2781" s="2">
        <v>0</v>
      </c>
      <c r="M2781" s="31">
        <v>24.78</v>
      </c>
      <c r="N2781" s="2">
        <v>3.2214</v>
      </c>
      <c r="O2781" s="2">
        <v>0</v>
      </c>
      <c r="P2781" s="2">
        <v>0</v>
      </c>
      <c r="Q2781" s="31">
        <v>28.0014</v>
      </c>
      <c r="S2781" s="2" t="s">
        <v>1</v>
      </c>
      <c r="T2781" t="str">
        <f>IF(Tabla2[[#This Row],[SERIE ]]="22SD004C","BODEGA",IF(Tabla2[[#This Row],[SERIE ]]="21DS000T","CASA MATRIZ","SUCURSAL"))</f>
        <v>SUCURSAL</v>
      </c>
    </row>
    <row r="2782" spans="1:20" ht="15.75" hidden="1" thickBot="1" x14ac:dyDescent="0.3">
      <c r="A2782" s="33" t="s">
        <v>8272</v>
      </c>
      <c r="B2782" s="38">
        <v>45310</v>
      </c>
      <c r="C2782" s="2" t="s">
        <v>1</v>
      </c>
      <c r="D2782" s="2" t="s">
        <v>0</v>
      </c>
      <c r="E2782" s="2" t="s">
        <v>9791</v>
      </c>
      <c r="F2782" s="2" t="s">
        <v>9792</v>
      </c>
      <c r="G2782" s="32">
        <v>1914</v>
      </c>
      <c r="H2782" s="36">
        <v>1914</v>
      </c>
      <c r="I2782" s="37" t="s">
        <v>9837</v>
      </c>
      <c r="J2782" s="31" t="s">
        <v>10550</v>
      </c>
      <c r="K2782" s="2">
        <v>0</v>
      </c>
      <c r="L2782" s="2">
        <v>0</v>
      </c>
      <c r="M2782" s="31">
        <v>24.78</v>
      </c>
      <c r="N2782" s="2">
        <v>3.2214</v>
      </c>
      <c r="O2782" s="2">
        <v>0</v>
      </c>
      <c r="P2782" s="2">
        <v>0</v>
      </c>
      <c r="Q2782" s="31">
        <v>28.0014</v>
      </c>
      <c r="S2782" s="2" t="s">
        <v>1</v>
      </c>
      <c r="T2782" t="str">
        <f>IF(Tabla2[[#This Row],[SERIE ]]="22SD004C","BODEGA",IF(Tabla2[[#This Row],[SERIE ]]="21DS000T","CASA MATRIZ","SUCURSAL"))</f>
        <v>SUCURSAL</v>
      </c>
    </row>
    <row r="2783" spans="1:20" ht="15.75" hidden="1" thickBot="1" x14ac:dyDescent="0.3">
      <c r="A2783" s="33" t="s">
        <v>8272</v>
      </c>
      <c r="B2783" s="38">
        <v>45310</v>
      </c>
      <c r="C2783" s="2" t="s">
        <v>1</v>
      </c>
      <c r="D2783" s="2" t="s">
        <v>0</v>
      </c>
      <c r="E2783" s="2" t="s">
        <v>9791</v>
      </c>
      <c r="F2783" s="2" t="s">
        <v>9792</v>
      </c>
      <c r="G2783" s="32">
        <v>1913</v>
      </c>
      <c r="H2783" s="36">
        <v>1913</v>
      </c>
      <c r="I2783" s="37" t="s">
        <v>10595</v>
      </c>
      <c r="J2783" s="31" t="s">
        <v>10596</v>
      </c>
      <c r="K2783" s="2">
        <v>0</v>
      </c>
      <c r="L2783" s="2">
        <v>0</v>
      </c>
      <c r="M2783" s="31">
        <v>6</v>
      </c>
      <c r="N2783" s="2">
        <v>0.78</v>
      </c>
      <c r="O2783" s="2">
        <v>0</v>
      </c>
      <c r="P2783" s="2">
        <v>0</v>
      </c>
      <c r="Q2783" s="31">
        <v>6.78</v>
      </c>
      <c r="S2783" s="2" t="s">
        <v>1</v>
      </c>
      <c r="T2783" t="str">
        <f>IF(Tabla2[[#This Row],[SERIE ]]="22SD004C","BODEGA",IF(Tabla2[[#This Row],[SERIE ]]="21DS000T","CASA MATRIZ","SUCURSAL"))</f>
        <v>SUCURSAL</v>
      </c>
    </row>
    <row r="2784" spans="1:20" ht="15.75" hidden="1" thickBot="1" x14ac:dyDescent="0.3">
      <c r="A2784" s="33" t="s">
        <v>8272</v>
      </c>
      <c r="B2784" s="38">
        <v>45310</v>
      </c>
      <c r="C2784" s="2" t="s">
        <v>1</v>
      </c>
      <c r="D2784" s="2" t="s">
        <v>0</v>
      </c>
      <c r="E2784" s="2" t="s">
        <v>9791</v>
      </c>
      <c r="F2784" s="2" t="s">
        <v>9792</v>
      </c>
      <c r="G2784" s="32">
        <v>1912</v>
      </c>
      <c r="H2784" s="36">
        <v>1912</v>
      </c>
      <c r="I2784" s="37" t="s">
        <v>9961</v>
      </c>
      <c r="J2784" s="31" t="s">
        <v>10561</v>
      </c>
      <c r="K2784" s="2">
        <v>0</v>
      </c>
      <c r="L2784" s="2">
        <v>0</v>
      </c>
      <c r="M2784" s="31">
        <v>2.65</v>
      </c>
      <c r="N2784" s="2">
        <v>0.34449999999999997</v>
      </c>
      <c r="O2784" s="2">
        <v>0</v>
      </c>
      <c r="P2784" s="2">
        <v>0</v>
      </c>
      <c r="Q2784" s="31">
        <v>2.9944999999999999</v>
      </c>
      <c r="S2784" s="2" t="s">
        <v>1</v>
      </c>
      <c r="T2784" t="str">
        <f>IF(Tabla2[[#This Row],[SERIE ]]="22SD004C","BODEGA",IF(Tabla2[[#This Row],[SERIE ]]="21DS000T","CASA MATRIZ","SUCURSAL"))</f>
        <v>SUCURSAL</v>
      </c>
    </row>
    <row r="2785" spans="1:20" ht="15.75" hidden="1" thickBot="1" x14ac:dyDescent="0.3">
      <c r="A2785" s="33" t="s">
        <v>8272</v>
      </c>
      <c r="B2785" s="38">
        <v>45310</v>
      </c>
      <c r="C2785" s="2" t="s">
        <v>1</v>
      </c>
      <c r="D2785" s="2" t="s">
        <v>0</v>
      </c>
      <c r="E2785" s="2" t="s">
        <v>9791</v>
      </c>
      <c r="F2785" s="2" t="s">
        <v>9792</v>
      </c>
      <c r="G2785" s="32">
        <v>1911</v>
      </c>
      <c r="H2785" s="36">
        <v>1911</v>
      </c>
      <c r="I2785" s="37" t="s">
        <v>10548</v>
      </c>
      <c r="J2785" s="31" t="s">
        <v>10549</v>
      </c>
      <c r="K2785" s="2">
        <v>0</v>
      </c>
      <c r="L2785" s="2">
        <v>0</v>
      </c>
      <c r="M2785" s="31">
        <v>12.39</v>
      </c>
      <c r="N2785" s="2">
        <v>1.6107</v>
      </c>
      <c r="O2785" s="2">
        <v>0</v>
      </c>
      <c r="P2785" s="2">
        <v>0</v>
      </c>
      <c r="Q2785" s="31">
        <v>14.0007</v>
      </c>
      <c r="S2785" s="2" t="s">
        <v>1</v>
      </c>
      <c r="T2785" t="str">
        <f>IF(Tabla2[[#This Row],[SERIE ]]="22SD004C","BODEGA",IF(Tabla2[[#This Row],[SERIE ]]="21DS000T","CASA MATRIZ","SUCURSAL"))</f>
        <v>SUCURSAL</v>
      </c>
    </row>
    <row r="2786" spans="1:20" ht="15.75" hidden="1" thickBot="1" x14ac:dyDescent="0.3">
      <c r="A2786" s="33" t="s">
        <v>8272</v>
      </c>
      <c r="B2786" s="38">
        <v>45310</v>
      </c>
      <c r="C2786" s="2" t="s">
        <v>1</v>
      </c>
      <c r="D2786" s="2" t="s">
        <v>0</v>
      </c>
      <c r="E2786" s="2" t="s">
        <v>9791</v>
      </c>
      <c r="F2786" s="2" t="s">
        <v>9792</v>
      </c>
      <c r="G2786" s="32">
        <v>1910</v>
      </c>
      <c r="H2786" s="36">
        <v>1910</v>
      </c>
      <c r="I2786" s="37" t="s">
        <v>10595</v>
      </c>
      <c r="J2786" s="31" t="s">
        <v>10596</v>
      </c>
      <c r="K2786" s="2">
        <v>0</v>
      </c>
      <c r="L2786" s="2">
        <v>0</v>
      </c>
      <c r="M2786" s="31">
        <v>40</v>
      </c>
      <c r="N2786" s="2">
        <v>5.2</v>
      </c>
      <c r="O2786" s="2">
        <v>0</v>
      </c>
      <c r="P2786" s="2">
        <v>0</v>
      </c>
      <c r="Q2786" s="31">
        <v>45.2</v>
      </c>
      <c r="S2786" s="2" t="s">
        <v>1</v>
      </c>
      <c r="T2786" t="str">
        <f>IF(Tabla2[[#This Row],[SERIE ]]="22SD004C","BODEGA",IF(Tabla2[[#This Row],[SERIE ]]="21DS000T","CASA MATRIZ","SUCURSAL"))</f>
        <v>SUCURSAL</v>
      </c>
    </row>
    <row r="2787" spans="1:20" ht="15.75" hidden="1" thickBot="1" x14ac:dyDescent="0.3">
      <c r="A2787" s="33" t="s">
        <v>8272</v>
      </c>
      <c r="B2787" s="38">
        <v>45310</v>
      </c>
      <c r="C2787" s="2" t="s">
        <v>1</v>
      </c>
      <c r="D2787" s="2" t="s">
        <v>0</v>
      </c>
      <c r="E2787" s="2" t="s">
        <v>9791</v>
      </c>
      <c r="F2787" s="2" t="s">
        <v>9792</v>
      </c>
      <c r="G2787" s="32">
        <v>1909</v>
      </c>
      <c r="H2787" s="36">
        <v>1909</v>
      </c>
      <c r="I2787" s="37" t="s">
        <v>9858</v>
      </c>
      <c r="J2787" s="31" t="s">
        <v>10597</v>
      </c>
      <c r="K2787" s="2">
        <v>0</v>
      </c>
      <c r="L2787" s="2">
        <v>0</v>
      </c>
      <c r="M2787" s="31">
        <v>27.26</v>
      </c>
      <c r="N2787" s="2">
        <v>3.5438000000000005</v>
      </c>
      <c r="O2787" s="2">
        <v>0</v>
      </c>
      <c r="P2787" s="2">
        <v>0</v>
      </c>
      <c r="Q2787" s="31">
        <v>30.803800000000003</v>
      </c>
      <c r="S2787" s="2" t="s">
        <v>1</v>
      </c>
      <c r="T2787" t="str">
        <f>IF(Tabla2[[#This Row],[SERIE ]]="22SD004C","BODEGA",IF(Tabla2[[#This Row],[SERIE ]]="21DS000T","CASA MATRIZ","SUCURSAL"))</f>
        <v>SUCURSAL</v>
      </c>
    </row>
    <row r="2788" spans="1:20" ht="15.75" hidden="1" thickBot="1" x14ac:dyDescent="0.3">
      <c r="A2788" s="33" t="s">
        <v>8272</v>
      </c>
      <c r="B2788" s="38">
        <v>45310</v>
      </c>
      <c r="C2788" s="2" t="s">
        <v>1</v>
      </c>
      <c r="D2788" s="2" t="s">
        <v>0</v>
      </c>
      <c r="E2788" s="2" t="s">
        <v>9791</v>
      </c>
      <c r="F2788" s="2" t="s">
        <v>9792</v>
      </c>
      <c r="G2788" s="32">
        <v>1908</v>
      </c>
      <c r="H2788" s="36">
        <v>1908</v>
      </c>
      <c r="I2788" s="37" t="s">
        <v>9858</v>
      </c>
      <c r="J2788" s="31" t="s">
        <v>10597</v>
      </c>
      <c r="K2788" s="2">
        <v>0</v>
      </c>
      <c r="L2788" s="2">
        <v>0</v>
      </c>
      <c r="M2788" s="31">
        <v>157.52000000000001</v>
      </c>
      <c r="N2788" s="2">
        <v>20.477600000000002</v>
      </c>
      <c r="O2788" s="2">
        <v>0</v>
      </c>
      <c r="P2788" s="2">
        <v>0</v>
      </c>
      <c r="Q2788" s="31">
        <v>177.99760000000001</v>
      </c>
      <c r="S2788" s="2" t="s">
        <v>1</v>
      </c>
      <c r="T2788" t="str">
        <f>IF(Tabla2[[#This Row],[SERIE ]]="22SD004C","BODEGA",IF(Tabla2[[#This Row],[SERIE ]]="21DS000T","CASA MATRIZ","SUCURSAL"))</f>
        <v>SUCURSAL</v>
      </c>
    </row>
    <row r="2789" spans="1:20" ht="15.75" hidden="1" thickBot="1" x14ac:dyDescent="0.3">
      <c r="A2789" s="33" t="s">
        <v>8272</v>
      </c>
      <c r="B2789" s="38">
        <v>45310</v>
      </c>
      <c r="C2789" s="2" t="s">
        <v>1</v>
      </c>
      <c r="D2789" s="2" t="s">
        <v>0</v>
      </c>
      <c r="E2789" s="2" t="s">
        <v>9791</v>
      </c>
      <c r="F2789" s="2" t="s">
        <v>9792</v>
      </c>
      <c r="G2789" s="32">
        <v>1907</v>
      </c>
      <c r="H2789" s="36">
        <v>1907</v>
      </c>
      <c r="I2789" s="37" t="s">
        <v>5768</v>
      </c>
      <c r="J2789" s="31" t="s">
        <v>5769</v>
      </c>
      <c r="K2789" s="2">
        <v>0</v>
      </c>
      <c r="L2789" s="2">
        <v>0</v>
      </c>
      <c r="M2789" s="31">
        <v>3.89</v>
      </c>
      <c r="N2789" s="2">
        <v>0.50570000000000004</v>
      </c>
      <c r="O2789" s="2">
        <v>0</v>
      </c>
      <c r="P2789" s="2">
        <v>0</v>
      </c>
      <c r="Q2789" s="31">
        <v>4.3956999999999997</v>
      </c>
      <c r="S2789" s="2" t="s">
        <v>1</v>
      </c>
      <c r="T2789" t="str">
        <f>IF(Tabla2[[#This Row],[SERIE ]]="22SD004C","BODEGA",IF(Tabla2[[#This Row],[SERIE ]]="21DS000T","CASA MATRIZ","SUCURSAL"))</f>
        <v>SUCURSAL</v>
      </c>
    </row>
    <row r="2790" spans="1:20" ht="15.75" hidden="1" thickBot="1" x14ac:dyDescent="0.3">
      <c r="A2790" s="33" t="s">
        <v>8272</v>
      </c>
      <c r="B2790" s="38">
        <v>45310</v>
      </c>
      <c r="C2790" s="2" t="s">
        <v>1</v>
      </c>
      <c r="D2790" s="2" t="s">
        <v>0</v>
      </c>
      <c r="E2790" s="2" t="s">
        <v>9791</v>
      </c>
      <c r="F2790" s="2" t="s">
        <v>9792</v>
      </c>
      <c r="G2790" s="32">
        <v>1905</v>
      </c>
      <c r="H2790" s="36">
        <v>1905</v>
      </c>
      <c r="I2790" s="37" t="s">
        <v>2120</v>
      </c>
      <c r="J2790" s="31" t="s">
        <v>2121</v>
      </c>
      <c r="K2790" s="2">
        <v>0</v>
      </c>
      <c r="L2790" s="2">
        <v>0</v>
      </c>
      <c r="M2790" s="31">
        <v>65</v>
      </c>
      <c r="N2790" s="2">
        <v>8.4500000000000011</v>
      </c>
      <c r="O2790" s="2">
        <v>0</v>
      </c>
      <c r="P2790" s="2">
        <v>0</v>
      </c>
      <c r="Q2790" s="31">
        <v>73.45</v>
      </c>
      <c r="S2790" s="2" t="s">
        <v>1</v>
      </c>
      <c r="T2790" t="str">
        <f>IF(Tabla2[[#This Row],[SERIE ]]="22SD004C","BODEGA",IF(Tabla2[[#This Row],[SERIE ]]="21DS000T","CASA MATRIZ","SUCURSAL"))</f>
        <v>SUCURSAL</v>
      </c>
    </row>
    <row r="2791" spans="1:20" ht="15.75" hidden="1" thickBot="1" x14ac:dyDescent="0.3">
      <c r="A2791" s="33" t="s">
        <v>8272</v>
      </c>
      <c r="B2791" s="38">
        <v>45310</v>
      </c>
      <c r="C2791" s="2" t="s">
        <v>1</v>
      </c>
      <c r="D2791" s="2" t="s">
        <v>0</v>
      </c>
      <c r="E2791" s="2" t="s">
        <v>9791</v>
      </c>
      <c r="F2791" s="2" t="s">
        <v>9792</v>
      </c>
      <c r="G2791" s="32">
        <v>1904</v>
      </c>
      <c r="H2791" s="36">
        <v>1904</v>
      </c>
      <c r="I2791" s="37" t="s">
        <v>10548</v>
      </c>
      <c r="J2791" s="31" t="s">
        <v>10549</v>
      </c>
      <c r="K2791" s="2">
        <v>0</v>
      </c>
      <c r="L2791" s="2">
        <v>0</v>
      </c>
      <c r="M2791" s="31">
        <v>34.869999999999997</v>
      </c>
      <c r="N2791" s="2">
        <v>4.5331000000000001</v>
      </c>
      <c r="O2791" s="2">
        <v>0</v>
      </c>
      <c r="P2791" s="2">
        <v>0</v>
      </c>
      <c r="Q2791" s="31">
        <v>39.403099999999995</v>
      </c>
      <c r="S2791" s="2" t="s">
        <v>1</v>
      </c>
      <c r="T2791" t="str">
        <f>IF(Tabla2[[#This Row],[SERIE ]]="22SD004C","BODEGA",IF(Tabla2[[#This Row],[SERIE ]]="21DS000T","CASA MATRIZ","SUCURSAL"))</f>
        <v>SUCURSAL</v>
      </c>
    </row>
    <row r="2792" spans="1:20" ht="15.75" hidden="1" thickBot="1" x14ac:dyDescent="0.3">
      <c r="A2792" s="33" t="s">
        <v>8272</v>
      </c>
      <c r="B2792" s="38">
        <v>45310</v>
      </c>
      <c r="C2792" s="2" t="s">
        <v>1</v>
      </c>
      <c r="D2792" s="2" t="s">
        <v>0</v>
      </c>
      <c r="E2792" s="2" t="s">
        <v>9791</v>
      </c>
      <c r="F2792" s="2" t="s">
        <v>9792</v>
      </c>
      <c r="G2792" s="32">
        <v>1903</v>
      </c>
      <c r="H2792" s="36">
        <v>1903</v>
      </c>
      <c r="I2792" s="37" t="s">
        <v>10598</v>
      </c>
      <c r="J2792" s="31" t="s">
        <v>10599</v>
      </c>
      <c r="K2792" s="2">
        <v>0</v>
      </c>
      <c r="L2792" s="2">
        <v>0</v>
      </c>
      <c r="M2792" s="31">
        <v>53.1</v>
      </c>
      <c r="N2792" s="2">
        <v>6.9030000000000005</v>
      </c>
      <c r="O2792" s="2">
        <v>0</v>
      </c>
      <c r="P2792" s="2">
        <v>0</v>
      </c>
      <c r="Q2792" s="31">
        <v>60.003</v>
      </c>
      <c r="S2792" s="2" t="s">
        <v>1</v>
      </c>
      <c r="T2792" t="str">
        <f>IF(Tabla2[[#This Row],[SERIE ]]="22SD004C","BODEGA",IF(Tabla2[[#This Row],[SERIE ]]="21DS000T","CASA MATRIZ","SUCURSAL"))</f>
        <v>SUCURSAL</v>
      </c>
    </row>
    <row r="2793" spans="1:20" ht="15.75" hidden="1" thickBot="1" x14ac:dyDescent="0.3">
      <c r="A2793" s="33" t="s">
        <v>8272</v>
      </c>
      <c r="B2793" s="38">
        <v>45310</v>
      </c>
      <c r="C2793" s="2" t="s">
        <v>1</v>
      </c>
      <c r="D2793" s="2" t="s">
        <v>0</v>
      </c>
      <c r="E2793" s="2" t="s">
        <v>9791</v>
      </c>
      <c r="F2793" s="2" t="s">
        <v>9792</v>
      </c>
      <c r="G2793" s="32">
        <v>1902</v>
      </c>
      <c r="H2793" s="36">
        <v>1902</v>
      </c>
      <c r="I2793" s="37" t="s">
        <v>46</v>
      </c>
      <c r="J2793" s="31" t="s">
        <v>6010</v>
      </c>
      <c r="K2793" s="2">
        <v>0</v>
      </c>
      <c r="L2793" s="2">
        <v>0</v>
      </c>
      <c r="M2793" s="31">
        <v>35</v>
      </c>
      <c r="N2793" s="2">
        <v>4.55</v>
      </c>
      <c r="O2793" s="2">
        <v>0</v>
      </c>
      <c r="P2793" s="2">
        <v>0</v>
      </c>
      <c r="Q2793" s="31">
        <v>39.549999999999997</v>
      </c>
      <c r="S2793" s="2" t="s">
        <v>1</v>
      </c>
      <c r="T2793" t="str">
        <f>IF(Tabla2[[#This Row],[SERIE ]]="22SD004C","BODEGA",IF(Tabla2[[#This Row],[SERIE ]]="21DS000T","CASA MATRIZ","SUCURSAL"))</f>
        <v>SUCURSAL</v>
      </c>
    </row>
    <row r="2794" spans="1:20" ht="15.75" hidden="1" thickBot="1" x14ac:dyDescent="0.3">
      <c r="A2794" s="33" t="s">
        <v>8272</v>
      </c>
      <c r="B2794" s="38">
        <v>45309</v>
      </c>
      <c r="C2794" s="2" t="s">
        <v>1</v>
      </c>
      <c r="D2794" s="2" t="s">
        <v>0</v>
      </c>
      <c r="E2794" s="2" t="s">
        <v>9791</v>
      </c>
      <c r="F2794" s="2" t="s">
        <v>9792</v>
      </c>
      <c r="G2794" s="32">
        <v>1901</v>
      </c>
      <c r="H2794" s="36">
        <v>1901</v>
      </c>
      <c r="I2794" s="37" t="s">
        <v>1638</v>
      </c>
      <c r="J2794" s="31" t="s">
        <v>1639</v>
      </c>
      <c r="K2794" s="2">
        <v>0</v>
      </c>
      <c r="L2794" s="2">
        <v>0</v>
      </c>
      <c r="M2794" s="31">
        <v>40</v>
      </c>
      <c r="N2794" s="2">
        <v>5.2</v>
      </c>
      <c r="O2794" s="2">
        <v>0</v>
      </c>
      <c r="P2794" s="2">
        <v>0</v>
      </c>
      <c r="Q2794" s="31">
        <v>45.2</v>
      </c>
      <c r="S2794" s="2" t="s">
        <v>1</v>
      </c>
      <c r="T2794" t="str">
        <f>IF(Tabla2[[#This Row],[SERIE ]]="22SD004C","BODEGA",IF(Tabla2[[#This Row],[SERIE ]]="21DS000T","CASA MATRIZ","SUCURSAL"))</f>
        <v>SUCURSAL</v>
      </c>
    </row>
    <row r="2795" spans="1:20" ht="15.75" hidden="1" thickBot="1" x14ac:dyDescent="0.3">
      <c r="A2795" s="33" t="s">
        <v>8272</v>
      </c>
      <c r="B2795" s="38">
        <v>45309</v>
      </c>
      <c r="C2795" s="2" t="s">
        <v>1</v>
      </c>
      <c r="D2795" s="2" t="s">
        <v>0</v>
      </c>
      <c r="E2795" s="2" t="s">
        <v>9791</v>
      </c>
      <c r="F2795" s="2" t="s">
        <v>9792</v>
      </c>
      <c r="G2795" s="32">
        <v>1900</v>
      </c>
      <c r="H2795" s="36">
        <v>1900</v>
      </c>
      <c r="I2795" s="37"/>
      <c r="J2795" s="31" t="s">
        <v>10557</v>
      </c>
      <c r="K2795" s="2">
        <v>0</v>
      </c>
      <c r="L2795" s="2">
        <v>0</v>
      </c>
      <c r="M2795" s="31">
        <v>6.64</v>
      </c>
      <c r="N2795" s="2">
        <v>0.86319999999999997</v>
      </c>
      <c r="O2795" s="2">
        <v>0</v>
      </c>
      <c r="P2795" s="2">
        <v>0</v>
      </c>
      <c r="Q2795" s="31">
        <v>7.5031999999999996</v>
      </c>
      <c r="R2795" s="2" t="s">
        <v>9880</v>
      </c>
      <c r="S2795" s="2" t="s">
        <v>1</v>
      </c>
      <c r="T2795" t="str">
        <f>IF(Tabla2[[#This Row],[SERIE ]]="22SD004C","BODEGA",IF(Tabla2[[#This Row],[SERIE ]]="21DS000T","CASA MATRIZ","SUCURSAL"))</f>
        <v>SUCURSAL</v>
      </c>
    </row>
    <row r="2796" spans="1:20" ht="15.75" hidden="1" thickBot="1" x14ac:dyDescent="0.3">
      <c r="A2796" s="33" t="s">
        <v>8272</v>
      </c>
      <c r="B2796" s="38">
        <v>45309</v>
      </c>
      <c r="C2796" s="2" t="s">
        <v>1</v>
      </c>
      <c r="D2796" s="2" t="s">
        <v>0</v>
      </c>
      <c r="E2796" s="2" t="s">
        <v>9791</v>
      </c>
      <c r="F2796" s="2" t="s">
        <v>9792</v>
      </c>
      <c r="G2796" s="32">
        <v>1899</v>
      </c>
      <c r="H2796" s="36">
        <v>1899</v>
      </c>
      <c r="I2796" s="37" t="s">
        <v>10600</v>
      </c>
      <c r="J2796" s="31" t="s">
        <v>10601</v>
      </c>
      <c r="K2796" s="2">
        <v>0</v>
      </c>
      <c r="L2796" s="2">
        <v>0</v>
      </c>
      <c r="M2796" s="31">
        <v>26.77</v>
      </c>
      <c r="N2796" s="2">
        <v>3.4801000000000002</v>
      </c>
      <c r="O2796" s="2">
        <v>0</v>
      </c>
      <c r="P2796" s="2">
        <v>0</v>
      </c>
      <c r="Q2796" s="31">
        <v>30.2501</v>
      </c>
      <c r="S2796" s="2" t="s">
        <v>1</v>
      </c>
      <c r="T2796" t="str">
        <f>IF(Tabla2[[#This Row],[SERIE ]]="22SD004C","BODEGA",IF(Tabla2[[#This Row],[SERIE ]]="21DS000T","CASA MATRIZ","SUCURSAL"))</f>
        <v>SUCURSAL</v>
      </c>
    </row>
    <row r="2797" spans="1:20" ht="15.75" hidden="1" thickBot="1" x14ac:dyDescent="0.3">
      <c r="A2797" s="33" t="s">
        <v>8272</v>
      </c>
      <c r="B2797" s="38">
        <v>45309</v>
      </c>
      <c r="C2797" s="2" t="s">
        <v>1</v>
      </c>
      <c r="D2797" s="2" t="s">
        <v>0</v>
      </c>
      <c r="E2797" s="2" t="s">
        <v>9791</v>
      </c>
      <c r="F2797" s="2" t="s">
        <v>9792</v>
      </c>
      <c r="G2797" s="32">
        <v>1898</v>
      </c>
      <c r="H2797" s="36">
        <v>1898</v>
      </c>
      <c r="I2797" s="37" t="s">
        <v>10559</v>
      </c>
      <c r="J2797" s="31" t="s">
        <v>10560</v>
      </c>
      <c r="K2797" s="2">
        <v>0</v>
      </c>
      <c r="L2797" s="2">
        <v>0</v>
      </c>
      <c r="M2797" s="31">
        <v>20.350000000000001</v>
      </c>
      <c r="N2797" s="2">
        <v>2.6455000000000002</v>
      </c>
      <c r="O2797" s="2">
        <v>0</v>
      </c>
      <c r="P2797" s="2">
        <v>0</v>
      </c>
      <c r="Q2797" s="31">
        <v>22.9955</v>
      </c>
      <c r="S2797" s="2" t="s">
        <v>1</v>
      </c>
      <c r="T2797" t="str">
        <f>IF(Tabla2[[#This Row],[SERIE ]]="22SD004C","BODEGA",IF(Tabla2[[#This Row],[SERIE ]]="21DS000T","CASA MATRIZ","SUCURSAL"))</f>
        <v>SUCURSAL</v>
      </c>
    </row>
    <row r="2798" spans="1:20" ht="15.75" hidden="1" thickBot="1" x14ac:dyDescent="0.3">
      <c r="A2798" s="33" t="s">
        <v>8272</v>
      </c>
      <c r="B2798" s="38">
        <v>45309</v>
      </c>
      <c r="C2798" s="2" t="s">
        <v>1</v>
      </c>
      <c r="D2798" s="2" t="s">
        <v>0</v>
      </c>
      <c r="E2798" s="2" t="s">
        <v>9791</v>
      </c>
      <c r="F2798" s="2" t="s">
        <v>9792</v>
      </c>
      <c r="G2798" s="32">
        <v>1897</v>
      </c>
      <c r="H2798" s="36">
        <v>1897</v>
      </c>
      <c r="I2798" s="37" t="s">
        <v>10559</v>
      </c>
      <c r="J2798" s="31" t="s">
        <v>10560</v>
      </c>
      <c r="K2798" s="2">
        <v>0</v>
      </c>
      <c r="L2798" s="2">
        <v>0</v>
      </c>
      <c r="M2798" s="31">
        <v>162.38999999999999</v>
      </c>
      <c r="N2798" s="2">
        <v>21.110699999999998</v>
      </c>
      <c r="O2798" s="2">
        <v>0</v>
      </c>
      <c r="P2798" s="2">
        <v>0</v>
      </c>
      <c r="Q2798" s="31">
        <v>183.50069999999999</v>
      </c>
      <c r="S2798" s="2" t="s">
        <v>1</v>
      </c>
      <c r="T2798" t="str">
        <f>IF(Tabla2[[#This Row],[SERIE ]]="22SD004C","BODEGA",IF(Tabla2[[#This Row],[SERIE ]]="21DS000T","CASA MATRIZ","SUCURSAL"))</f>
        <v>SUCURSAL</v>
      </c>
    </row>
    <row r="2799" spans="1:20" ht="15.75" hidden="1" thickBot="1" x14ac:dyDescent="0.3">
      <c r="A2799" s="33" t="s">
        <v>8272</v>
      </c>
      <c r="B2799" s="38">
        <v>45309</v>
      </c>
      <c r="C2799" s="2" t="s">
        <v>1</v>
      </c>
      <c r="D2799" s="2" t="s">
        <v>0</v>
      </c>
      <c r="E2799" s="2" t="s">
        <v>9791</v>
      </c>
      <c r="F2799" s="2" t="s">
        <v>9792</v>
      </c>
      <c r="G2799" s="32">
        <v>1895</v>
      </c>
      <c r="H2799" s="36">
        <v>1895</v>
      </c>
      <c r="I2799" s="37" t="s">
        <v>9818</v>
      </c>
      <c r="J2799" s="31" t="s">
        <v>9819</v>
      </c>
      <c r="K2799" s="2">
        <v>0</v>
      </c>
      <c r="L2799" s="2">
        <v>0</v>
      </c>
      <c r="M2799" s="31">
        <v>779</v>
      </c>
      <c r="N2799" s="2">
        <v>101.27000000000001</v>
      </c>
      <c r="O2799" s="2">
        <v>0</v>
      </c>
      <c r="P2799" s="2">
        <v>0</v>
      </c>
      <c r="Q2799" s="31">
        <v>880.27</v>
      </c>
      <c r="S2799" s="2" t="s">
        <v>1</v>
      </c>
      <c r="T2799" t="str">
        <f>IF(Tabla2[[#This Row],[SERIE ]]="22SD004C","BODEGA",IF(Tabla2[[#This Row],[SERIE ]]="21DS000T","CASA MATRIZ","SUCURSAL"))</f>
        <v>SUCURSAL</v>
      </c>
    </row>
    <row r="2800" spans="1:20" ht="15.75" hidden="1" thickBot="1" x14ac:dyDescent="0.3">
      <c r="A2800" s="33" t="s">
        <v>8272</v>
      </c>
      <c r="B2800" s="38">
        <v>45309</v>
      </c>
      <c r="C2800" s="2" t="s">
        <v>1</v>
      </c>
      <c r="D2800" s="2" t="s">
        <v>0</v>
      </c>
      <c r="E2800" s="2" t="s">
        <v>9791</v>
      </c>
      <c r="F2800" s="2" t="s">
        <v>9792</v>
      </c>
      <c r="G2800" s="32">
        <v>1894</v>
      </c>
      <c r="H2800" s="36">
        <v>1894</v>
      </c>
      <c r="I2800" s="37" t="s">
        <v>42</v>
      </c>
      <c r="J2800" s="31" t="s">
        <v>3310</v>
      </c>
      <c r="K2800" s="2">
        <v>0</v>
      </c>
      <c r="L2800" s="2">
        <v>0</v>
      </c>
      <c r="M2800" s="31">
        <v>35</v>
      </c>
      <c r="N2800" s="2">
        <v>4.55</v>
      </c>
      <c r="O2800" s="2">
        <v>0</v>
      </c>
      <c r="P2800" s="2">
        <v>0</v>
      </c>
      <c r="Q2800" s="31">
        <v>39.549999999999997</v>
      </c>
      <c r="S2800" s="2" t="s">
        <v>1</v>
      </c>
      <c r="T2800" t="str">
        <f>IF(Tabla2[[#This Row],[SERIE ]]="22SD004C","BODEGA",IF(Tabla2[[#This Row],[SERIE ]]="21DS000T","CASA MATRIZ","SUCURSAL"))</f>
        <v>SUCURSAL</v>
      </c>
    </row>
    <row r="2801" spans="1:20" ht="15.75" hidden="1" thickBot="1" x14ac:dyDescent="0.3">
      <c r="A2801" s="33" t="s">
        <v>8272</v>
      </c>
      <c r="B2801" s="38">
        <v>45309</v>
      </c>
      <c r="C2801" s="2" t="s">
        <v>1</v>
      </c>
      <c r="D2801" s="2" t="s">
        <v>0</v>
      </c>
      <c r="E2801" s="2" t="s">
        <v>9791</v>
      </c>
      <c r="F2801" s="2" t="s">
        <v>9792</v>
      </c>
      <c r="G2801" s="32">
        <v>1893</v>
      </c>
      <c r="H2801" s="36">
        <v>1893</v>
      </c>
      <c r="I2801" s="37" t="s">
        <v>42</v>
      </c>
      <c r="J2801" s="31" t="s">
        <v>3310</v>
      </c>
      <c r="K2801" s="2">
        <v>0</v>
      </c>
      <c r="L2801" s="2">
        <v>0</v>
      </c>
      <c r="M2801" s="31">
        <v>250</v>
      </c>
      <c r="N2801" s="2">
        <v>32.5</v>
      </c>
      <c r="O2801" s="2">
        <v>0</v>
      </c>
      <c r="P2801" s="2">
        <v>0</v>
      </c>
      <c r="Q2801" s="31">
        <v>282.5</v>
      </c>
      <c r="S2801" s="2" t="s">
        <v>1</v>
      </c>
      <c r="T2801" t="str">
        <f>IF(Tabla2[[#This Row],[SERIE ]]="22SD004C","BODEGA",IF(Tabla2[[#This Row],[SERIE ]]="21DS000T","CASA MATRIZ","SUCURSAL"))</f>
        <v>SUCURSAL</v>
      </c>
    </row>
    <row r="2802" spans="1:20" ht="15.75" hidden="1" thickBot="1" x14ac:dyDescent="0.3">
      <c r="A2802" s="33" t="s">
        <v>8272</v>
      </c>
      <c r="B2802" s="38">
        <v>45308</v>
      </c>
      <c r="C2802" s="2" t="s">
        <v>1</v>
      </c>
      <c r="D2802" s="2" t="s">
        <v>0</v>
      </c>
      <c r="E2802" s="2" t="s">
        <v>9791</v>
      </c>
      <c r="F2802" s="2" t="s">
        <v>9792</v>
      </c>
      <c r="G2802" s="32">
        <v>1892</v>
      </c>
      <c r="H2802" s="36">
        <v>1892</v>
      </c>
      <c r="I2802" s="37" t="s">
        <v>33</v>
      </c>
      <c r="J2802" s="31" t="s">
        <v>4989</v>
      </c>
      <c r="K2802" s="2">
        <v>0</v>
      </c>
      <c r="L2802" s="2">
        <v>0</v>
      </c>
      <c r="M2802" s="31">
        <v>5.31</v>
      </c>
      <c r="N2802" s="2">
        <v>0.69030000000000002</v>
      </c>
      <c r="O2802" s="2">
        <v>0</v>
      </c>
      <c r="P2802" s="2">
        <v>0</v>
      </c>
      <c r="Q2802" s="31">
        <v>6.0002999999999993</v>
      </c>
      <c r="S2802" s="2" t="s">
        <v>1</v>
      </c>
      <c r="T2802" t="str">
        <f>IF(Tabla2[[#This Row],[SERIE ]]="22SD004C","BODEGA",IF(Tabla2[[#This Row],[SERIE ]]="21DS000T","CASA MATRIZ","SUCURSAL"))</f>
        <v>SUCURSAL</v>
      </c>
    </row>
    <row r="2803" spans="1:20" ht="15.75" hidden="1" thickBot="1" x14ac:dyDescent="0.3">
      <c r="A2803" s="33" t="s">
        <v>8272</v>
      </c>
      <c r="B2803" s="38">
        <v>45308</v>
      </c>
      <c r="C2803" s="2" t="s">
        <v>1</v>
      </c>
      <c r="D2803" s="2" t="s">
        <v>0</v>
      </c>
      <c r="E2803" s="2" t="s">
        <v>9791</v>
      </c>
      <c r="F2803" s="2" t="s">
        <v>9792</v>
      </c>
      <c r="G2803" s="32">
        <v>1891</v>
      </c>
      <c r="H2803" s="36">
        <v>1891</v>
      </c>
      <c r="I2803" s="37" t="s">
        <v>33</v>
      </c>
      <c r="J2803" s="31" t="s">
        <v>4989</v>
      </c>
      <c r="K2803" s="2">
        <v>0</v>
      </c>
      <c r="L2803" s="2">
        <v>0</v>
      </c>
      <c r="M2803" s="31">
        <v>65</v>
      </c>
      <c r="N2803" s="2">
        <v>8.4500000000000011</v>
      </c>
      <c r="O2803" s="2">
        <v>0</v>
      </c>
      <c r="P2803" s="2">
        <v>0</v>
      </c>
      <c r="Q2803" s="31">
        <v>73.45</v>
      </c>
      <c r="S2803" s="2" t="s">
        <v>1</v>
      </c>
      <c r="T2803" t="str">
        <f>IF(Tabla2[[#This Row],[SERIE ]]="22SD004C","BODEGA",IF(Tabla2[[#This Row],[SERIE ]]="21DS000T","CASA MATRIZ","SUCURSAL"))</f>
        <v>SUCURSAL</v>
      </c>
    </row>
    <row r="2804" spans="1:20" ht="15.75" hidden="1" thickBot="1" x14ac:dyDescent="0.3">
      <c r="A2804" s="33" t="s">
        <v>8272</v>
      </c>
      <c r="B2804" s="38">
        <v>45308</v>
      </c>
      <c r="C2804" s="2" t="s">
        <v>1</v>
      </c>
      <c r="D2804" s="2" t="s">
        <v>0</v>
      </c>
      <c r="E2804" s="2" t="s">
        <v>9791</v>
      </c>
      <c r="F2804" s="2" t="s">
        <v>9792</v>
      </c>
      <c r="G2804" s="32">
        <v>1890</v>
      </c>
      <c r="H2804" s="36">
        <v>1890</v>
      </c>
      <c r="I2804" s="37" t="s">
        <v>10573</v>
      </c>
      <c r="J2804" s="31" t="s">
        <v>10574</v>
      </c>
      <c r="K2804" s="2">
        <v>0</v>
      </c>
      <c r="L2804" s="2">
        <v>0</v>
      </c>
      <c r="M2804" s="31">
        <v>250</v>
      </c>
      <c r="N2804" s="2">
        <v>32.5</v>
      </c>
      <c r="O2804" s="2">
        <v>0</v>
      </c>
      <c r="P2804" s="2">
        <v>0</v>
      </c>
      <c r="Q2804" s="31">
        <v>282.5</v>
      </c>
      <c r="S2804" s="2" t="s">
        <v>1</v>
      </c>
      <c r="T2804" t="str">
        <f>IF(Tabla2[[#This Row],[SERIE ]]="22SD004C","BODEGA",IF(Tabla2[[#This Row],[SERIE ]]="21DS000T","CASA MATRIZ","SUCURSAL"))</f>
        <v>SUCURSAL</v>
      </c>
    </row>
    <row r="2805" spans="1:20" ht="15.75" hidden="1" thickBot="1" x14ac:dyDescent="0.3">
      <c r="A2805" s="33" t="s">
        <v>8272</v>
      </c>
      <c r="B2805" s="38">
        <v>45308</v>
      </c>
      <c r="C2805" s="2" t="s">
        <v>1</v>
      </c>
      <c r="D2805" s="2" t="s">
        <v>0</v>
      </c>
      <c r="E2805" s="2" t="s">
        <v>9791</v>
      </c>
      <c r="F2805" s="2" t="s">
        <v>9792</v>
      </c>
      <c r="G2805" s="32">
        <v>1889</v>
      </c>
      <c r="H2805" s="36">
        <v>1889</v>
      </c>
      <c r="I2805" s="37" t="s">
        <v>46</v>
      </c>
      <c r="J2805" s="31" t="s">
        <v>6010</v>
      </c>
      <c r="K2805" s="2">
        <v>0</v>
      </c>
      <c r="L2805" s="2">
        <v>0</v>
      </c>
      <c r="M2805" s="31">
        <v>155</v>
      </c>
      <c r="N2805" s="2">
        <v>20.150000000000002</v>
      </c>
      <c r="O2805" s="2">
        <v>0</v>
      </c>
      <c r="P2805" s="2">
        <v>0</v>
      </c>
      <c r="Q2805" s="31">
        <v>175.15</v>
      </c>
      <c r="S2805" s="2" t="s">
        <v>1</v>
      </c>
      <c r="T2805" t="str">
        <f>IF(Tabla2[[#This Row],[SERIE ]]="22SD004C","BODEGA",IF(Tabla2[[#This Row],[SERIE ]]="21DS000T","CASA MATRIZ","SUCURSAL"))</f>
        <v>SUCURSAL</v>
      </c>
    </row>
    <row r="2806" spans="1:20" ht="15.75" hidden="1" thickBot="1" x14ac:dyDescent="0.3">
      <c r="A2806" s="33" t="s">
        <v>8272</v>
      </c>
      <c r="B2806" s="38">
        <v>45308</v>
      </c>
      <c r="C2806" s="2" t="s">
        <v>1</v>
      </c>
      <c r="D2806" s="2" t="s">
        <v>0</v>
      </c>
      <c r="E2806" s="2" t="s">
        <v>9791</v>
      </c>
      <c r="F2806" s="2" t="s">
        <v>9792</v>
      </c>
      <c r="G2806" s="32">
        <v>1888</v>
      </c>
      <c r="H2806" s="36">
        <v>1888</v>
      </c>
      <c r="I2806" s="37" t="s">
        <v>46</v>
      </c>
      <c r="J2806" s="31" t="s">
        <v>6010</v>
      </c>
      <c r="K2806" s="2">
        <v>0</v>
      </c>
      <c r="L2806" s="2">
        <v>0</v>
      </c>
      <c r="M2806" s="31">
        <v>120</v>
      </c>
      <c r="N2806" s="2">
        <v>15.600000000000001</v>
      </c>
      <c r="O2806" s="2">
        <v>0</v>
      </c>
      <c r="P2806" s="2">
        <v>0</v>
      </c>
      <c r="Q2806" s="31">
        <v>135.6</v>
      </c>
      <c r="S2806" s="2" t="s">
        <v>1</v>
      </c>
      <c r="T2806" t="str">
        <f>IF(Tabla2[[#This Row],[SERIE ]]="22SD004C","BODEGA",IF(Tabla2[[#This Row],[SERIE ]]="21DS000T","CASA MATRIZ","SUCURSAL"))</f>
        <v>SUCURSAL</v>
      </c>
    </row>
    <row r="2807" spans="1:20" ht="15.75" hidden="1" thickBot="1" x14ac:dyDescent="0.3">
      <c r="A2807" s="33" t="s">
        <v>8272</v>
      </c>
      <c r="B2807" s="38">
        <v>45308</v>
      </c>
      <c r="C2807" s="2" t="s">
        <v>1</v>
      </c>
      <c r="D2807" s="2" t="s">
        <v>0</v>
      </c>
      <c r="E2807" s="2" t="s">
        <v>9791</v>
      </c>
      <c r="F2807" s="2" t="s">
        <v>9792</v>
      </c>
      <c r="G2807" s="32">
        <v>1887</v>
      </c>
      <c r="H2807" s="36">
        <v>1887</v>
      </c>
      <c r="I2807" s="37" t="s">
        <v>9820</v>
      </c>
      <c r="J2807" s="31" t="s">
        <v>10558</v>
      </c>
      <c r="K2807" s="2">
        <v>0</v>
      </c>
      <c r="L2807" s="2">
        <v>0</v>
      </c>
      <c r="M2807" s="31">
        <v>64.16</v>
      </c>
      <c r="N2807" s="2">
        <v>8.3407999999999998</v>
      </c>
      <c r="O2807" s="2">
        <v>0</v>
      </c>
      <c r="P2807" s="2">
        <v>0</v>
      </c>
      <c r="Q2807" s="31">
        <v>72.500799999999998</v>
      </c>
      <c r="S2807" s="2" t="s">
        <v>1</v>
      </c>
      <c r="T2807" t="str">
        <f>IF(Tabla2[[#This Row],[SERIE ]]="22SD004C","BODEGA",IF(Tabla2[[#This Row],[SERIE ]]="21DS000T","CASA MATRIZ","SUCURSAL"))</f>
        <v>SUCURSAL</v>
      </c>
    </row>
    <row r="2808" spans="1:20" ht="15.75" hidden="1" thickBot="1" x14ac:dyDescent="0.3">
      <c r="A2808" s="33" t="s">
        <v>8272</v>
      </c>
      <c r="B2808" s="38">
        <v>45308</v>
      </c>
      <c r="C2808" s="2" t="s">
        <v>1</v>
      </c>
      <c r="D2808" s="2" t="s">
        <v>0</v>
      </c>
      <c r="E2808" s="2" t="s">
        <v>9791</v>
      </c>
      <c r="F2808" s="2" t="s">
        <v>9792</v>
      </c>
      <c r="G2808" s="32">
        <v>1886</v>
      </c>
      <c r="H2808" s="36">
        <v>1886</v>
      </c>
      <c r="I2808" s="37" t="s">
        <v>9907</v>
      </c>
      <c r="J2808" s="31" t="s">
        <v>10602</v>
      </c>
      <c r="K2808" s="2">
        <v>0</v>
      </c>
      <c r="L2808" s="2">
        <v>0</v>
      </c>
      <c r="M2808" s="31">
        <v>64.16</v>
      </c>
      <c r="N2808" s="2">
        <v>8.3407999999999998</v>
      </c>
      <c r="O2808" s="2">
        <v>0</v>
      </c>
      <c r="P2808" s="2">
        <v>0</v>
      </c>
      <c r="Q2808" s="31">
        <v>72.500799999999998</v>
      </c>
      <c r="S2808" s="2" t="s">
        <v>1</v>
      </c>
      <c r="T2808" t="str">
        <f>IF(Tabla2[[#This Row],[SERIE ]]="22SD004C","BODEGA",IF(Tabla2[[#This Row],[SERIE ]]="21DS000T","CASA MATRIZ","SUCURSAL"))</f>
        <v>SUCURSAL</v>
      </c>
    </row>
    <row r="2809" spans="1:20" ht="15.75" hidden="1" thickBot="1" x14ac:dyDescent="0.3">
      <c r="A2809" s="33" t="s">
        <v>8272</v>
      </c>
      <c r="B2809" s="38">
        <v>45308</v>
      </c>
      <c r="C2809" s="2" t="s">
        <v>1</v>
      </c>
      <c r="D2809" s="2" t="s">
        <v>0</v>
      </c>
      <c r="E2809" s="2" t="s">
        <v>9791</v>
      </c>
      <c r="F2809" s="2" t="s">
        <v>9792</v>
      </c>
      <c r="G2809" s="32">
        <v>1884</v>
      </c>
      <c r="H2809" s="36">
        <v>1884</v>
      </c>
      <c r="I2809" s="37" t="s">
        <v>2120</v>
      </c>
      <c r="J2809" s="31" t="s">
        <v>2121</v>
      </c>
      <c r="K2809" s="2">
        <v>0</v>
      </c>
      <c r="L2809" s="2">
        <v>0</v>
      </c>
      <c r="M2809" s="31">
        <v>20</v>
      </c>
      <c r="N2809" s="2">
        <v>2.6</v>
      </c>
      <c r="O2809" s="2">
        <v>0</v>
      </c>
      <c r="P2809" s="2">
        <v>0</v>
      </c>
      <c r="Q2809" s="31">
        <v>22.6</v>
      </c>
      <c r="S2809" s="2" t="s">
        <v>1</v>
      </c>
      <c r="T2809" t="str">
        <f>IF(Tabla2[[#This Row],[SERIE ]]="22SD004C","BODEGA",IF(Tabla2[[#This Row],[SERIE ]]="21DS000T","CASA MATRIZ","SUCURSAL"))</f>
        <v>SUCURSAL</v>
      </c>
    </row>
    <row r="2810" spans="1:20" ht="15.75" hidden="1" thickBot="1" x14ac:dyDescent="0.3">
      <c r="A2810" s="33" t="s">
        <v>8272</v>
      </c>
      <c r="B2810" s="38">
        <v>45308</v>
      </c>
      <c r="C2810" s="2" t="s">
        <v>1</v>
      </c>
      <c r="D2810" s="2" t="s">
        <v>0</v>
      </c>
      <c r="E2810" s="2" t="s">
        <v>9791</v>
      </c>
      <c r="F2810" s="2" t="s">
        <v>9792</v>
      </c>
      <c r="G2810" s="32">
        <v>1883</v>
      </c>
      <c r="H2810" s="36">
        <v>1883</v>
      </c>
      <c r="I2810" s="37" t="s">
        <v>49</v>
      </c>
      <c r="J2810" s="31" t="s">
        <v>2228</v>
      </c>
      <c r="K2810" s="2">
        <v>0</v>
      </c>
      <c r="L2810" s="2">
        <v>0</v>
      </c>
      <c r="M2810" s="31">
        <v>250</v>
      </c>
      <c r="N2810" s="2">
        <v>32.5</v>
      </c>
      <c r="O2810" s="2">
        <v>0</v>
      </c>
      <c r="P2810" s="2">
        <v>0</v>
      </c>
      <c r="Q2810" s="31">
        <v>282.5</v>
      </c>
      <c r="S2810" s="2" t="s">
        <v>1</v>
      </c>
      <c r="T2810" t="str">
        <f>IF(Tabla2[[#This Row],[SERIE ]]="22SD004C","BODEGA",IF(Tabla2[[#This Row],[SERIE ]]="21DS000T","CASA MATRIZ","SUCURSAL"))</f>
        <v>SUCURSAL</v>
      </c>
    </row>
    <row r="2811" spans="1:20" ht="15.75" hidden="1" thickBot="1" x14ac:dyDescent="0.3">
      <c r="A2811" s="33" t="s">
        <v>8272</v>
      </c>
      <c r="B2811" s="38">
        <v>45308</v>
      </c>
      <c r="C2811" s="2" t="s">
        <v>1</v>
      </c>
      <c r="D2811" s="2" t="s">
        <v>0</v>
      </c>
      <c r="E2811" s="2" t="s">
        <v>9791</v>
      </c>
      <c r="F2811" s="2" t="s">
        <v>9792</v>
      </c>
      <c r="G2811" s="32">
        <v>1882</v>
      </c>
      <c r="H2811" s="36">
        <v>1882</v>
      </c>
      <c r="I2811" s="37" t="s">
        <v>49</v>
      </c>
      <c r="J2811" s="31" t="s">
        <v>2228</v>
      </c>
      <c r="K2811" s="2">
        <v>0</v>
      </c>
      <c r="L2811" s="2">
        <v>0</v>
      </c>
      <c r="M2811" s="31">
        <v>120</v>
      </c>
      <c r="N2811" s="2">
        <v>15.600000000000001</v>
      </c>
      <c r="O2811" s="2">
        <v>0</v>
      </c>
      <c r="P2811" s="2">
        <v>0</v>
      </c>
      <c r="Q2811" s="31">
        <v>135.6</v>
      </c>
      <c r="S2811" s="2" t="s">
        <v>1</v>
      </c>
      <c r="T2811" t="str">
        <f>IF(Tabla2[[#This Row],[SERIE ]]="22SD004C","BODEGA",IF(Tabla2[[#This Row],[SERIE ]]="21DS000T","CASA MATRIZ","SUCURSAL"))</f>
        <v>SUCURSAL</v>
      </c>
    </row>
    <row r="2812" spans="1:20" ht="15.75" hidden="1" thickBot="1" x14ac:dyDescent="0.3">
      <c r="A2812" s="33" t="s">
        <v>8272</v>
      </c>
      <c r="B2812" s="38">
        <v>45308</v>
      </c>
      <c r="C2812" s="2" t="s">
        <v>1</v>
      </c>
      <c r="D2812" s="2" t="s">
        <v>0</v>
      </c>
      <c r="E2812" s="2" t="s">
        <v>9791</v>
      </c>
      <c r="F2812" s="2" t="s">
        <v>9792</v>
      </c>
      <c r="G2812" s="32">
        <v>1881</v>
      </c>
      <c r="H2812" s="36">
        <v>1881</v>
      </c>
      <c r="I2812" s="37" t="s">
        <v>9866</v>
      </c>
      <c r="J2812" s="31" t="s">
        <v>10569</v>
      </c>
      <c r="K2812" s="2">
        <v>0</v>
      </c>
      <c r="L2812" s="2">
        <v>0</v>
      </c>
      <c r="M2812" s="31">
        <v>35.4</v>
      </c>
      <c r="N2812" s="2">
        <v>4.6020000000000003</v>
      </c>
      <c r="O2812" s="2">
        <v>0</v>
      </c>
      <c r="P2812" s="2">
        <v>0</v>
      </c>
      <c r="Q2812" s="31">
        <v>40.001999999999995</v>
      </c>
      <c r="S2812" s="2" t="s">
        <v>1</v>
      </c>
      <c r="T2812" t="str">
        <f>IF(Tabla2[[#This Row],[SERIE ]]="22SD004C","BODEGA",IF(Tabla2[[#This Row],[SERIE ]]="21DS000T","CASA MATRIZ","SUCURSAL"))</f>
        <v>SUCURSAL</v>
      </c>
    </row>
    <row r="2813" spans="1:20" ht="15.75" hidden="1" thickBot="1" x14ac:dyDescent="0.3">
      <c r="A2813" s="33" t="s">
        <v>8272</v>
      </c>
      <c r="B2813" s="38">
        <v>45308</v>
      </c>
      <c r="C2813" s="2" t="s">
        <v>1</v>
      </c>
      <c r="D2813" s="2" t="s">
        <v>0</v>
      </c>
      <c r="E2813" s="2" t="s">
        <v>9791</v>
      </c>
      <c r="F2813" s="2" t="s">
        <v>9792</v>
      </c>
      <c r="G2813" s="32">
        <v>1880</v>
      </c>
      <c r="H2813" s="36">
        <v>1880</v>
      </c>
      <c r="I2813" s="37" t="s">
        <v>46</v>
      </c>
      <c r="J2813" s="31" t="s">
        <v>6010</v>
      </c>
      <c r="K2813" s="2">
        <v>0</v>
      </c>
      <c r="L2813" s="2">
        <v>0</v>
      </c>
      <c r="M2813" s="31">
        <v>35</v>
      </c>
      <c r="N2813" s="2">
        <v>4.55</v>
      </c>
      <c r="O2813" s="2">
        <v>0</v>
      </c>
      <c r="P2813" s="2">
        <v>0</v>
      </c>
      <c r="Q2813" s="31">
        <v>39.549999999999997</v>
      </c>
      <c r="S2813" s="2" t="s">
        <v>1</v>
      </c>
      <c r="T2813" t="str">
        <f>IF(Tabla2[[#This Row],[SERIE ]]="22SD004C","BODEGA",IF(Tabla2[[#This Row],[SERIE ]]="21DS000T","CASA MATRIZ","SUCURSAL"))</f>
        <v>SUCURSAL</v>
      </c>
    </row>
    <row r="2814" spans="1:20" ht="15.75" hidden="1" thickBot="1" x14ac:dyDescent="0.3">
      <c r="A2814" s="33" t="s">
        <v>8272</v>
      </c>
      <c r="B2814" s="38">
        <v>45308</v>
      </c>
      <c r="C2814" s="2" t="s">
        <v>1</v>
      </c>
      <c r="D2814" s="2" t="s">
        <v>0</v>
      </c>
      <c r="E2814" s="2" t="s">
        <v>9791</v>
      </c>
      <c r="F2814" s="2" t="s">
        <v>9792</v>
      </c>
      <c r="G2814" s="32">
        <v>1879</v>
      </c>
      <c r="H2814" s="36">
        <v>1879</v>
      </c>
      <c r="I2814" s="37" t="s">
        <v>46</v>
      </c>
      <c r="J2814" s="31" t="s">
        <v>6010</v>
      </c>
      <c r="K2814" s="2">
        <v>0</v>
      </c>
      <c r="L2814" s="2">
        <v>0</v>
      </c>
      <c r="M2814" s="31">
        <v>80</v>
      </c>
      <c r="N2814" s="2">
        <v>10.4</v>
      </c>
      <c r="O2814" s="2">
        <v>0</v>
      </c>
      <c r="P2814" s="2">
        <v>0</v>
      </c>
      <c r="Q2814" s="31">
        <v>90.4</v>
      </c>
      <c r="S2814" s="2" t="s">
        <v>1</v>
      </c>
      <c r="T2814" t="str">
        <f>IF(Tabla2[[#This Row],[SERIE ]]="22SD004C","BODEGA",IF(Tabla2[[#This Row],[SERIE ]]="21DS000T","CASA MATRIZ","SUCURSAL"))</f>
        <v>SUCURSAL</v>
      </c>
    </row>
    <row r="2815" spans="1:20" ht="15.75" hidden="1" thickBot="1" x14ac:dyDescent="0.3">
      <c r="A2815" s="33" t="s">
        <v>8272</v>
      </c>
      <c r="B2815" s="38">
        <v>45308</v>
      </c>
      <c r="C2815" s="2" t="s">
        <v>1</v>
      </c>
      <c r="D2815" s="2" t="s">
        <v>0</v>
      </c>
      <c r="E2815" s="2" t="s">
        <v>9791</v>
      </c>
      <c r="F2815" s="2" t="s">
        <v>9792</v>
      </c>
      <c r="G2815" s="32">
        <v>1878</v>
      </c>
      <c r="H2815" s="36">
        <v>1878</v>
      </c>
      <c r="I2815" s="37" t="s">
        <v>9814</v>
      </c>
      <c r="J2815" s="31" t="s">
        <v>10555</v>
      </c>
      <c r="K2815" s="2">
        <v>0</v>
      </c>
      <c r="L2815" s="2">
        <v>0</v>
      </c>
      <c r="M2815" s="31">
        <v>12</v>
      </c>
      <c r="N2815" s="2">
        <v>1.56</v>
      </c>
      <c r="O2815" s="2">
        <v>0</v>
      </c>
      <c r="P2815" s="2">
        <v>0</v>
      </c>
      <c r="Q2815" s="31">
        <v>13.56</v>
      </c>
      <c r="S2815" s="2" t="s">
        <v>1</v>
      </c>
      <c r="T2815" t="str">
        <f>IF(Tabla2[[#This Row],[SERIE ]]="22SD004C","BODEGA",IF(Tabla2[[#This Row],[SERIE ]]="21DS000T","CASA MATRIZ","SUCURSAL"))</f>
        <v>SUCURSAL</v>
      </c>
    </row>
    <row r="2816" spans="1:20" ht="15.75" hidden="1" thickBot="1" x14ac:dyDescent="0.3">
      <c r="A2816" s="33" t="s">
        <v>8272</v>
      </c>
      <c r="B2816" s="38">
        <v>45308</v>
      </c>
      <c r="C2816" s="2" t="s">
        <v>1</v>
      </c>
      <c r="D2816" s="2" t="s">
        <v>0</v>
      </c>
      <c r="E2816" s="2" t="s">
        <v>9791</v>
      </c>
      <c r="F2816" s="2" t="s">
        <v>9792</v>
      </c>
      <c r="G2816" s="32">
        <v>1877</v>
      </c>
      <c r="H2816" s="36">
        <v>1877</v>
      </c>
      <c r="I2816" s="37" t="s">
        <v>47</v>
      </c>
      <c r="J2816" s="31" t="s">
        <v>2808</v>
      </c>
      <c r="K2816" s="2">
        <v>0</v>
      </c>
      <c r="L2816" s="2">
        <v>0</v>
      </c>
      <c r="M2816" s="31">
        <v>64</v>
      </c>
      <c r="N2816" s="2">
        <v>8.32</v>
      </c>
      <c r="O2816" s="2">
        <v>0</v>
      </c>
      <c r="P2816" s="2">
        <v>0</v>
      </c>
      <c r="Q2816" s="31">
        <v>72.319999999999993</v>
      </c>
      <c r="S2816" s="2" t="s">
        <v>1</v>
      </c>
      <c r="T2816" t="str">
        <f>IF(Tabla2[[#This Row],[SERIE ]]="22SD004C","BODEGA",IF(Tabla2[[#This Row],[SERIE ]]="21DS000T","CASA MATRIZ","SUCURSAL"))</f>
        <v>SUCURSAL</v>
      </c>
    </row>
    <row r="2817" spans="1:20" ht="15.75" hidden="1" thickBot="1" x14ac:dyDescent="0.3">
      <c r="A2817" s="33" t="s">
        <v>8272</v>
      </c>
      <c r="B2817" s="38">
        <v>45308</v>
      </c>
      <c r="C2817" s="2" t="s">
        <v>1</v>
      </c>
      <c r="D2817" s="2" t="s">
        <v>0</v>
      </c>
      <c r="E2817" s="2" t="s">
        <v>9791</v>
      </c>
      <c r="F2817" s="2" t="s">
        <v>9792</v>
      </c>
      <c r="G2817" s="32">
        <v>1876</v>
      </c>
      <c r="H2817" s="36">
        <v>1876</v>
      </c>
      <c r="I2817" s="37" t="s">
        <v>3595</v>
      </c>
      <c r="J2817" s="31" t="s">
        <v>3596</v>
      </c>
      <c r="K2817" s="2">
        <v>0</v>
      </c>
      <c r="L2817" s="2">
        <v>0</v>
      </c>
      <c r="M2817" s="31">
        <v>53.1</v>
      </c>
      <c r="N2817" s="2">
        <v>6.9030000000000005</v>
      </c>
      <c r="O2817" s="2">
        <v>0</v>
      </c>
      <c r="P2817" s="2">
        <v>0</v>
      </c>
      <c r="Q2817" s="31">
        <v>60.003</v>
      </c>
      <c r="S2817" s="2" t="s">
        <v>1</v>
      </c>
      <c r="T2817" t="str">
        <f>IF(Tabla2[[#This Row],[SERIE ]]="22SD004C","BODEGA",IF(Tabla2[[#This Row],[SERIE ]]="21DS000T","CASA MATRIZ","SUCURSAL"))</f>
        <v>SUCURSAL</v>
      </c>
    </row>
    <row r="2818" spans="1:20" ht="15.75" hidden="1" thickBot="1" x14ac:dyDescent="0.3">
      <c r="A2818" s="33" t="s">
        <v>8272</v>
      </c>
      <c r="B2818" s="38">
        <v>45308</v>
      </c>
      <c r="C2818" s="2" t="s">
        <v>1</v>
      </c>
      <c r="D2818" s="2" t="s">
        <v>0</v>
      </c>
      <c r="E2818" s="2" t="s">
        <v>9791</v>
      </c>
      <c r="F2818" s="2" t="s">
        <v>9792</v>
      </c>
      <c r="G2818" s="32">
        <v>1875</v>
      </c>
      <c r="H2818" s="36">
        <v>1875</v>
      </c>
      <c r="I2818" s="37" t="s">
        <v>9837</v>
      </c>
      <c r="J2818" s="31" t="s">
        <v>10550</v>
      </c>
      <c r="K2818" s="2">
        <v>0</v>
      </c>
      <c r="L2818" s="2">
        <v>0</v>
      </c>
      <c r="M2818" s="31">
        <v>28.32</v>
      </c>
      <c r="N2818" s="2">
        <v>3.6816</v>
      </c>
      <c r="O2818" s="2">
        <v>0</v>
      </c>
      <c r="P2818" s="2">
        <v>0</v>
      </c>
      <c r="Q2818" s="31">
        <v>32.001600000000003</v>
      </c>
      <c r="S2818" s="2" t="s">
        <v>1</v>
      </c>
      <c r="T2818" t="str">
        <f>IF(Tabla2[[#This Row],[SERIE ]]="22SD004C","BODEGA",IF(Tabla2[[#This Row],[SERIE ]]="21DS000T","CASA MATRIZ","SUCURSAL"))</f>
        <v>SUCURSAL</v>
      </c>
    </row>
    <row r="2819" spans="1:20" ht="15.75" hidden="1" thickBot="1" x14ac:dyDescent="0.3">
      <c r="A2819" s="33" t="s">
        <v>8272</v>
      </c>
      <c r="B2819" s="38">
        <v>45308</v>
      </c>
      <c r="C2819" s="2" t="s">
        <v>1</v>
      </c>
      <c r="D2819" s="2" t="s">
        <v>0</v>
      </c>
      <c r="E2819" s="2" t="s">
        <v>9791</v>
      </c>
      <c r="F2819" s="2" t="s">
        <v>9792</v>
      </c>
      <c r="G2819" s="32">
        <v>1874</v>
      </c>
      <c r="H2819" s="36">
        <v>1874</v>
      </c>
      <c r="I2819" s="37" t="s">
        <v>9818</v>
      </c>
      <c r="J2819" s="31" t="s">
        <v>9819</v>
      </c>
      <c r="K2819" s="2">
        <v>0</v>
      </c>
      <c r="L2819" s="2">
        <v>0</v>
      </c>
      <c r="M2819" s="31">
        <v>22</v>
      </c>
      <c r="N2819" s="2">
        <v>2.8600000000000003</v>
      </c>
      <c r="O2819" s="2">
        <v>0</v>
      </c>
      <c r="P2819" s="2">
        <v>0</v>
      </c>
      <c r="Q2819" s="31">
        <v>24.86</v>
      </c>
      <c r="S2819" s="2" t="s">
        <v>1</v>
      </c>
      <c r="T2819" t="str">
        <f>IF(Tabla2[[#This Row],[SERIE ]]="22SD004C","BODEGA",IF(Tabla2[[#This Row],[SERIE ]]="21DS000T","CASA MATRIZ","SUCURSAL"))</f>
        <v>SUCURSAL</v>
      </c>
    </row>
    <row r="2820" spans="1:20" ht="15.75" hidden="1" thickBot="1" x14ac:dyDescent="0.3">
      <c r="A2820" s="33" t="s">
        <v>8272</v>
      </c>
      <c r="B2820" s="38">
        <v>45307</v>
      </c>
      <c r="C2820" s="2" t="s">
        <v>1</v>
      </c>
      <c r="D2820" s="2" t="s">
        <v>0</v>
      </c>
      <c r="E2820" s="2" t="s">
        <v>9791</v>
      </c>
      <c r="F2820" s="2" t="s">
        <v>9792</v>
      </c>
      <c r="G2820" s="32">
        <v>1873</v>
      </c>
      <c r="H2820" s="36">
        <v>1873</v>
      </c>
      <c r="I2820" s="37"/>
      <c r="J2820" s="31" t="s">
        <v>10603</v>
      </c>
      <c r="K2820" s="2">
        <v>0</v>
      </c>
      <c r="L2820" s="2">
        <v>0</v>
      </c>
      <c r="M2820" s="31">
        <v>14.6</v>
      </c>
      <c r="N2820" s="2">
        <v>1.8979999999999999</v>
      </c>
      <c r="O2820" s="2">
        <v>0</v>
      </c>
      <c r="P2820" s="2">
        <v>0</v>
      </c>
      <c r="Q2820" s="31">
        <v>16.498000000000001</v>
      </c>
      <c r="R2820" s="2" t="s">
        <v>10604</v>
      </c>
      <c r="S2820" s="2" t="s">
        <v>1</v>
      </c>
      <c r="T2820" t="str">
        <f>IF(Tabla2[[#This Row],[SERIE ]]="22SD004C","BODEGA",IF(Tabla2[[#This Row],[SERIE ]]="21DS000T","CASA MATRIZ","SUCURSAL"))</f>
        <v>SUCURSAL</v>
      </c>
    </row>
    <row r="2821" spans="1:20" ht="15.75" hidden="1" thickBot="1" x14ac:dyDescent="0.3">
      <c r="A2821" s="33" t="s">
        <v>8272</v>
      </c>
      <c r="B2821" s="38">
        <v>45307</v>
      </c>
      <c r="C2821" s="2" t="s">
        <v>1</v>
      </c>
      <c r="D2821" s="2" t="s">
        <v>0</v>
      </c>
      <c r="E2821" s="2" t="s">
        <v>9791</v>
      </c>
      <c r="F2821" s="2" t="s">
        <v>9792</v>
      </c>
      <c r="G2821" s="32">
        <v>1872</v>
      </c>
      <c r="H2821" s="36">
        <v>1872</v>
      </c>
      <c r="I2821" s="37"/>
      <c r="J2821" s="31" t="s">
        <v>10605</v>
      </c>
      <c r="K2821" s="2">
        <v>0</v>
      </c>
      <c r="L2821" s="2">
        <v>0</v>
      </c>
      <c r="M2821" s="31">
        <v>20</v>
      </c>
      <c r="N2821" s="2">
        <v>2.6</v>
      </c>
      <c r="O2821" s="2">
        <v>0</v>
      </c>
      <c r="P2821" s="2">
        <v>0</v>
      </c>
      <c r="Q2821" s="31">
        <v>22.6</v>
      </c>
      <c r="R2821" s="2" t="s">
        <v>10092</v>
      </c>
      <c r="S2821" s="2" t="s">
        <v>1</v>
      </c>
      <c r="T2821" t="str">
        <f>IF(Tabla2[[#This Row],[SERIE ]]="22SD004C","BODEGA",IF(Tabla2[[#This Row],[SERIE ]]="21DS000T","CASA MATRIZ","SUCURSAL"))</f>
        <v>SUCURSAL</v>
      </c>
    </row>
    <row r="2822" spans="1:20" ht="15.75" hidden="1" thickBot="1" x14ac:dyDescent="0.3">
      <c r="A2822" s="33" t="s">
        <v>8272</v>
      </c>
      <c r="B2822" s="38">
        <v>45307</v>
      </c>
      <c r="C2822" s="2" t="s">
        <v>1</v>
      </c>
      <c r="D2822" s="2" t="s">
        <v>0</v>
      </c>
      <c r="E2822" s="2" t="s">
        <v>9791</v>
      </c>
      <c r="F2822" s="2" t="s">
        <v>9792</v>
      </c>
      <c r="G2822" s="32">
        <v>1871</v>
      </c>
      <c r="H2822" s="36">
        <v>1871</v>
      </c>
      <c r="I2822" s="37" t="s">
        <v>5592</v>
      </c>
      <c r="J2822" s="31" t="s">
        <v>5593</v>
      </c>
      <c r="K2822" s="2">
        <v>0</v>
      </c>
      <c r="L2822" s="2">
        <v>0</v>
      </c>
      <c r="M2822" s="31">
        <v>35</v>
      </c>
      <c r="N2822" s="2">
        <v>4.55</v>
      </c>
      <c r="O2822" s="2">
        <v>0</v>
      </c>
      <c r="P2822" s="2">
        <v>0</v>
      </c>
      <c r="Q2822" s="31">
        <v>39.549999999999997</v>
      </c>
      <c r="S2822" s="2" t="s">
        <v>1</v>
      </c>
      <c r="T2822" t="str">
        <f>IF(Tabla2[[#This Row],[SERIE ]]="22SD004C","BODEGA",IF(Tabla2[[#This Row],[SERIE ]]="21DS000T","CASA MATRIZ","SUCURSAL"))</f>
        <v>SUCURSAL</v>
      </c>
    </row>
    <row r="2823" spans="1:20" ht="15.75" hidden="1" thickBot="1" x14ac:dyDescent="0.3">
      <c r="A2823" s="33" t="s">
        <v>8272</v>
      </c>
      <c r="B2823" s="38">
        <v>45307</v>
      </c>
      <c r="C2823" s="2" t="s">
        <v>1</v>
      </c>
      <c r="D2823" s="2" t="s">
        <v>0</v>
      </c>
      <c r="E2823" s="2" t="s">
        <v>9791</v>
      </c>
      <c r="F2823" s="2" t="s">
        <v>9792</v>
      </c>
      <c r="G2823" s="32">
        <v>1870</v>
      </c>
      <c r="H2823" s="36">
        <v>1870</v>
      </c>
      <c r="I2823" s="37" t="s">
        <v>1638</v>
      </c>
      <c r="J2823" s="31" t="s">
        <v>1639</v>
      </c>
      <c r="K2823" s="2">
        <v>0</v>
      </c>
      <c r="L2823" s="2">
        <v>0</v>
      </c>
      <c r="M2823" s="31">
        <v>35.4</v>
      </c>
      <c r="N2823" s="2">
        <v>4.6020000000000003</v>
      </c>
      <c r="O2823" s="2">
        <v>0</v>
      </c>
      <c r="P2823" s="2">
        <v>0</v>
      </c>
      <c r="Q2823" s="31">
        <v>40.001999999999995</v>
      </c>
      <c r="S2823" s="2" t="s">
        <v>1</v>
      </c>
      <c r="T2823" t="str">
        <f>IF(Tabla2[[#This Row],[SERIE ]]="22SD004C","BODEGA",IF(Tabla2[[#This Row],[SERIE ]]="21DS000T","CASA MATRIZ","SUCURSAL"))</f>
        <v>SUCURSAL</v>
      </c>
    </row>
    <row r="2824" spans="1:20" ht="15.75" hidden="1" thickBot="1" x14ac:dyDescent="0.3">
      <c r="A2824" s="33" t="s">
        <v>8272</v>
      </c>
      <c r="B2824" s="38">
        <v>45307</v>
      </c>
      <c r="C2824" s="2" t="s">
        <v>1</v>
      </c>
      <c r="D2824" s="2" t="s">
        <v>0</v>
      </c>
      <c r="E2824" s="2" t="s">
        <v>9791</v>
      </c>
      <c r="F2824" s="2" t="s">
        <v>9792</v>
      </c>
      <c r="G2824" s="32">
        <v>1869</v>
      </c>
      <c r="H2824" s="36">
        <v>1869</v>
      </c>
      <c r="I2824" s="37" t="s">
        <v>10119</v>
      </c>
      <c r="J2824" s="31" t="s">
        <v>10606</v>
      </c>
      <c r="K2824" s="2">
        <v>0</v>
      </c>
      <c r="L2824" s="2">
        <v>0</v>
      </c>
      <c r="M2824" s="31">
        <v>47.12</v>
      </c>
      <c r="N2824" s="2">
        <v>6.1255999999999995</v>
      </c>
      <c r="O2824" s="2">
        <v>0</v>
      </c>
      <c r="P2824" s="2">
        <v>0</v>
      </c>
      <c r="Q2824" s="31">
        <v>53.245599999999996</v>
      </c>
      <c r="S2824" s="2" t="s">
        <v>1</v>
      </c>
      <c r="T2824" t="str">
        <f>IF(Tabla2[[#This Row],[SERIE ]]="22SD004C","BODEGA",IF(Tabla2[[#This Row],[SERIE ]]="21DS000T","CASA MATRIZ","SUCURSAL"))</f>
        <v>SUCURSAL</v>
      </c>
    </row>
    <row r="2825" spans="1:20" ht="15.75" hidden="1" thickBot="1" x14ac:dyDescent="0.3">
      <c r="A2825" s="33" t="s">
        <v>8272</v>
      </c>
      <c r="B2825" s="38">
        <v>45306</v>
      </c>
      <c r="C2825" s="2" t="s">
        <v>1</v>
      </c>
      <c r="D2825" s="2" t="s">
        <v>0</v>
      </c>
      <c r="E2825" s="2" t="s">
        <v>9791</v>
      </c>
      <c r="F2825" s="2" t="s">
        <v>9792</v>
      </c>
      <c r="G2825" s="32">
        <v>1868</v>
      </c>
      <c r="H2825" s="36">
        <v>1868</v>
      </c>
      <c r="I2825" s="37"/>
      <c r="J2825" s="31" t="s">
        <v>1350</v>
      </c>
      <c r="K2825" s="2">
        <v>0</v>
      </c>
      <c r="L2825" s="2">
        <v>0</v>
      </c>
      <c r="M2825" s="31">
        <v>125</v>
      </c>
      <c r="N2825" s="2">
        <v>16.25</v>
      </c>
      <c r="O2825" s="2">
        <v>0</v>
      </c>
      <c r="P2825" s="2">
        <v>0</v>
      </c>
      <c r="Q2825" s="31">
        <v>141.25</v>
      </c>
      <c r="R2825" s="2" t="s">
        <v>10105</v>
      </c>
      <c r="S2825" s="2" t="s">
        <v>1</v>
      </c>
      <c r="T2825" t="str">
        <f>IF(Tabla2[[#This Row],[SERIE ]]="22SD004C","BODEGA",IF(Tabla2[[#This Row],[SERIE ]]="21DS000T","CASA MATRIZ","SUCURSAL"))</f>
        <v>SUCURSAL</v>
      </c>
    </row>
    <row r="2826" spans="1:20" ht="15.75" hidden="1" thickBot="1" x14ac:dyDescent="0.3">
      <c r="A2826" s="33" t="s">
        <v>8272</v>
      </c>
      <c r="B2826" s="38">
        <v>45306</v>
      </c>
      <c r="C2826" s="2" t="s">
        <v>1</v>
      </c>
      <c r="D2826" s="2" t="s">
        <v>0</v>
      </c>
      <c r="E2826" s="2" t="s">
        <v>9791</v>
      </c>
      <c r="F2826" s="2" t="s">
        <v>9792</v>
      </c>
      <c r="G2826" s="32">
        <v>1867</v>
      </c>
      <c r="H2826" s="36">
        <v>1867</v>
      </c>
      <c r="I2826" s="37" t="s">
        <v>10607</v>
      </c>
      <c r="J2826" s="31" t="s">
        <v>10608</v>
      </c>
      <c r="K2826" s="2">
        <v>0</v>
      </c>
      <c r="L2826" s="2">
        <v>0</v>
      </c>
      <c r="M2826" s="31">
        <v>46.02</v>
      </c>
      <c r="N2826" s="2">
        <v>5.9826000000000006</v>
      </c>
      <c r="O2826" s="2">
        <v>0</v>
      </c>
      <c r="P2826" s="2">
        <v>0</v>
      </c>
      <c r="Q2826" s="31">
        <v>52.002600000000001</v>
      </c>
      <c r="S2826" s="2" t="s">
        <v>1</v>
      </c>
      <c r="T2826" t="str">
        <f>IF(Tabla2[[#This Row],[SERIE ]]="22SD004C","BODEGA",IF(Tabla2[[#This Row],[SERIE ]]="21DS000T","CASA MATRIZ","SUCURSAL"))</f>
        <v>SUCURSAL</v>
      </c>
    </row>
    <row r="2827" spans="1:20" ht="15.75" hidden="1" thickBot="1" x14ac:dyDescent="0.3">
      <c r="A2827" s="33" t="s">
        <v>8272</v>
      </c>
      <c r="B2827" s="38">
        <v>45306</v>
      </c>
      <c r="C2827" s="2" t="s">
        <v>1</v>
      </c>
      <c r="D2827" s="2" t="s">
        <v>0</v>
      </c>
      <c r="E2827" s="2" t="s">
        <v>9791</v>
      </c>
      <c r="F2827" s="2" t="s">
        <v>9792</v>
      </c>
      <c r="G2827" s="32">
        <v>1866</v>
      </c>
      <c r="H2827" s="36">
        <v>1866</v>
      </c>
      <c r="I2827" s="37"/>
      <c r="J2827" s="31" t="s">
        <v>10609</v>
      </c>
      <c r="K2827" s="2">
        <v>0</v>
      </c>
      <c r="L2827" s="2">
        <v>0</v>
      </c>
      <c r="M2827" s="31">
        <v>60</v>
      </c>
      <c r="N2827" s="2">
        <v>7.8000000000000007</v>
      </c>
      <c r="O2827" s="2">
        <v>0</v>
      </c>
      <c r="P2827" s="2">
        <v>0</v>
      </c>
      <c r="Q2827" s="31">
        <v>67.8</v>
      </c>
      <c r="R2827" s="2" t="s">
        <v>10610</v>
      </c>
      <c r="S2827" s="2" t="s">
        <v>1</v>
      </c>
      <c r="T2827" t="str">
        <f>IF(Tabla2[[#This Row],[SERIE ]]="22SD004C","BODEGA",IF(Tabla2[[#This Row],[SERIE ]]="21DS000T","CASA MATRIZ","SUCURSAL"))</f>
        <v>SUCURSAL</v>
      </c>
    </row>
    <row r="2828" spans="1:20" ht="15.75" hidden="1" thickBot="1" x14ac:dyDescent="0.3">
      <c r="A2828" s="33" t="s">
        <v>8272</v>
      </c>
      <c r="B2828" s="38">
        <v>45306</v>
      </c>
      <c r="C2828" s="2" t="s">
        <v>1</v>
      </c>
      <c r="D2828" s="2" t="s">
        <v>0</v>
      </c>
      <c r="E2828" s="2" t="s">
        <v>9791</v>
      </c>
      <c r="F2828" s="2" t="s">
        <v>9792</v>
      </c>
      <c r="G2828" s="32">
        <v>1865</v>
      </c>
      <c r="H2828" s="36">
        <v>1865</v>
      </c>
      <c r="I2828" s="37" t="s">
        <v>10548</v>
      </c>
      <c r="J2828" s="31" t="s">
        <v>10549</v>
      </c>
      <c r="K2828" s="2">
        <v>0</v>
      </c>
      <c r="L2828" s="2">
        <v>0</v>
      </c>
      <c r="M2828" s="31">
        <v>44.25</v>
      </c>
      <c r="N2828" s="2">
        <v>5.7525000000000004</v>
      </c>
      <c r="O2828" s="2">
        <v>0</v>
      </c>
      <c r="P2828" s="2">
        <v>0</v>
      </c>
      <c r="Q2828" s="31">
        <v>50.002499999999998</v>
      </c>
      <c r="S2828" s="2" t="s">
        <v>1</v>
      </c>
      <c r="T2828" t="str">
        <f>IF(Tabla2[[#This Row],[SERIE ]]="22SD004C","BODEGA",IF(Tabla2[[#This Row],[SERIE ]]="21DS000T","CASA MATRIZ","SUCURSAL"))</f>
        <v>SUCURSAL</v>
      </c>
    </row>
    <row r="2829" spans="1:20" ht="15.75" hidden="1" thickBot="1" x14ac:dyDescent="0.3">
      <c r="A2829" s="33" t="s">
        <v>8272</v>
      </c>
      <c r="B2829" s="38">
        <v>45306</v>
      </c>
      <c r="C2829" s="2" t="s">
        <v>1</v>
      </c>
      <c r="D2829" s="2" t="s">
        <v>0</v>
      </c>
      <c r="E2829" s="2" t="s">
        <v>9791</v>
      </c>
      <c r="F2829" s="2" t="s">
        <v>9792</v>
      </c>
      <c r="G2829" s="32">
        <v>1864</v>
      </c>
      <c r="H2829" s="36">
        <v>1864</v>
      </c>
      <c r="I2829" s="37" t="s">
        <v>46</v>
      </c>
      <c r="J2829" s="31" t="s">
        <v>6010</v>
      </c>
      <c r="K2829" s="2">
        <v>0</v>
      </c>
      <c r="L2829" s="2">
        <v>0</v>
      </c>
      <c r="M2829" s="31">
        <v>187.35</v>
      </c>
      <c r="N2829" s="2">
        <v>24.355499999999999</v>
      </c>
      <c r="O2829" s="2">
        <v>0</v>
      </c>
      <c r="P2829" s="2">
        <v>0</v>
      </c>
      <c r="Q2829" s="31">
        <v>211.7055</v>
      </c>
      <c r="S2829" s="2" t="s">
        <v>1</v>
      </c>
      <c r="T2829" t="str">
        <f>IF(Tabla2[[#This Row],[SERIE ]]="22SD004C","BODEGA",IF(Tabla2[[#This Row],[SERIE ]]="21DS000T","CASA MATRIZ","SUCURSAL"))</f>
        <v>SUCURSAL</v>
      </c>
    </row>
    <row r="2830" spans="1:20" ht="15.75" hidden="1" thickBot="1" x14ac:dyDescent="0.3">
      <c r="A2830" s="33" t="s">
        <v>8272</v>
      </c>
      <c r="B2830" s="38">
        <v>45306</v>
      </c>
      <c r="C2830" s="2" t="s">
        <v>1</v>
      </c>
      <c r="D2830" s="2" t="s">
        <v>0</v>
      </c>
      <c r="E2830" s="2" t="s">
        <v>9791</v>
      </c>
      <c r="F2830" s="2" t="s">
        <v>9792</v>
      </c>
      <c r="G2830" s="32">
        <v>1863</v>
      </c>
      <c r="H2830" s="36">
        <v>1863</v>
      </c>
      <c r="I2830" s="37" t="s">
        <v>46</v>
      </c>
      <c r="J2830" s="31" t="s">
        <v>6010</v>
      </c>
      <c r="K2830" s="2">
        <v>0</v>
      </c>
      <c r="L2830" s="2">
        <v>0</v>
      </c>
      <c r="M2830" s="31">
        <v>60</v>
      </c>
      <c r="N2830" s="2">
        <v>7.8000000000000007</v>
      </c>
      <c r="O2830" s="2">
        <v>0</v>
      </c>
      <c r="P2830" s="2">
        <v>0</v>
      </c>
      <c r="Q2830" s="31">
        <v>67.8</v>
      </c>
      <c r="S2830" s="2" t="s">
        <v>1</v>
      </c>
      <c r="T2830" t="str">
        <f>IF(Tabla2[[#This Row],[SERIE ]]="22SD004C","BODEGA",IF(Tabla2[[#This Row],[SERIE ]]="21DS000T","CASA MATRIZ","SUCURSAL"))</f>
        <v>SUCURSAL</v>
      </c>
    </row>
    <row r="2831" spans="1:20" ht="15.75" hidden="1" thickBot="1" x14ac:dyDescent="0.3">
      <c r="A2831" s="33" t="s">
        <v>8272</v>
      </c>
      <c r="B2831" s="38">
        <v>45306</v>
      </c>
      <c r="C2831" s="2" t="s">
        <v>1</v>
      </c>
      <c r="D2831" s="2" t="s">
        <v>0</v>
      </c>
      <c r="E2831" s="2" t="s">
        <v>9791</v>
      </c>
      <c r="F2831" s="2" t="s">
        <v>9792</v>
      </c>
      <c r="G2831" s="32">
        <v>1862</v>
      </c>
      <c r="H2831" s="36">
        <v>1862</v>
      </c>
      <c r="I2831" s="37" t="s">
        <v>46</v>
      </c>
      <c r="J2831" s="31" t="s">
        <v>6010</v>
      </c>
      <c r="K2831" s="2">
        <v>0</v>
      </c>
      <c r="L2831" s="2">
        <v>0</v>
      </c>
      <c r="M2831" s="31">
        <v>180</v>
      </c>
      <c r="N2831" s="2">
        <v>23.400000000000002</v>
      </c>
      <c r="O2831" s="2">
        <v>0</v>
      </c>
      <c r="P2831" s="2">
        <v>0</v>
      </c>
      <c r="Q2831" s="31">
        <v>203.4</v>
      </c>
      <c r="S2831" s="2" t="s">
        <v>1</v>
      </c>
      <c r="T2831" t="str">
        <f>IF(Tabla2[[#This Row],[SERIE ]]="22SD004C","BODEGA",IF(Tabla2[[#This Row],[SERIE ]]="21DS000T","CASA MATRIZ","SUCURSAL"))</f>
        <v>SUCURSAL</v>
      </c>
    </row>
    <row r="2832" spans="1:20" ht="15.75" hidden="1" thickBot="1" x14ac:dyDescent="0.3">
      <c r="A2832" s="33" t="s">
        <v>8272</v>
      </c>
      <c r="B2832" s="38">
        <v>45306</v>
      </c>
      <c r="C2832" s="2" t="s">
        <v>1</v>
      </c>
      <c r="D2832" s="2" t="s">
        <v>0</v>
      </c>
      <c r="E2832" s="2" t="s">
        <v>9791</v>
      </c>
      <c r="F2832" s="2" t="s">
        <v>9792</v>
      </c>
      <c r="G2832" s="32">
        <v>1861</v>
      </c>
      <c r="H2832" s="36">
        <v>1861</v>
      </c>
      <c r="I2832" s="37" t="s">
        <v>49</v>
      </c>
      <c r="J2832" s="31" t="s">
        <v>2228</v>
      </c>
      <c r="K2832" s="2">
        <v>0</v>
      </c>
      <c r="L2832" s="2">
        <v>0</v>
      </c>
      <c r="M2832" s="31">
        <v>184</v>
      </c>
      <c r="N2832" s="2">
        <v>23.92</v>
      </c>
      <c r="O2832" s="2">
        <v>0</v>
      </c>
      <c r="P2832" s="2">
        <v>0</v>
      </c>
      <c r="Q2832" s="31">
        <v>207.92000000000002</v>
      </c>
      <c r="S2832" s="2" t="s">
        <v>1</v>
      </c>
      <c r="T2832" t="str">
        <f>IF(Tabla2[[#This Row],[SERIE ]]="22SD004C","BODEGA",IF(Tabla2[[#This Row],[SERIE ]]="21DS000T","CASA MATRIZ","SUCURSAL"))</f>
        <v>SUCURSAL</v>
      </c>
    </row>
    <row r="2833" spans="1:20" ht="15.75" hidden="1" thickBot="1" x14ac:dyDescent="0.3">
      <c r="A2833" s="33" t="s">
        <v>8272</v>
      </c>
      <c r="B2833" s="38">
        <v>45306</v>
      </c>
      <c r="C2833" s="2" t="s">
        <v>1</v>
      </c>
      <c r="D2833" s="2" t="s">
        <v>0</v>
      </c>
      <c r="E2833" s="2" t="s">
        <v>9791</v>
      </c>
      <c r="F2833" s="2" t="s">
        <v>9792</v>
      </c>
      <c r="G2833" s="32">
        <v>1860</v>
      </c>
      <c r="H2833" s="36">
        <v>1860</v>
      </c>
      <c r="I2833" s="37"/>
      <c r="J2833" s="31" t="s">
        <v>10611</v>
      </c>
      <c r="K2833" s="2">
        <v>0</v>
      </c>
      <c r="L2833" s="2">
        <v>0</v>
      </c>
      <c r="M2833" s="31">
        <v>70.39</v>
      </c>
      <c r="N2833" s="2">
        <v>9.1507000000000005</v>
      </c>
      <c r="O2833" s="2">
        <v>0</v>
      </c>
      <c r="P2833" s="2">
        <v>0</v>
      </c>
      <c r="Q2833" s="31">
        <v>79.540700000000001</v>
      </c>
      <c r="R2833" s="2" t="s">
        <v>10090</v>
      </c>
      <c r="S2833" s="2" t="s">
        <v>1</v>
      </c>
      <c r="T2833" t="str">
        <f>IF(Tabla2[[#This Row],[SERIE ]]="22SD004C","BODEGA",IF(Tabla2[[#This Row],[SERIE ]]="21DS000T","CASA MATRIZ","SUCURSAL"))</f>
        <v>SUCURSAL</v>
      </c>
    </row>
    <row r="2834" spans="1:20" ht="15.75" hidden="1" thickBot="1" x14ac:dyDescent="0.3">
      <c r="A2834" s="33" t="s">
        <v>8272</v>
      </c>
      <c r="B2834" s="38">
        <v>45304</v>
      </c>
      <c r="C2834" s="2" t="s">
        <v>1</v>
      </c>
      <c r="D2834" s="2" t="s">
        <v>0</v>
      </c>
      <c r="E2834" s="2" t="s">
        <v>9791</v>
      </c>
      <c r="F2834" s="2" t="s">
        <v>9792</v>
      </c>
      <c r="G2834" s="32">
        <v>1859</v>
      </c>
      <c r="H2834" s="36">
        <v>1859</v>
      </c>
      <c r="I2834" s="37"/>
      <c r="J2834" s="31" t="s">
        <v>10556</v>
      </c>
      <c r="K2834" s="2">
        <v>0</v>
      </c>
      <c r="L2834" s="2">
        <v>0</v>
      </c>
      <c r="M2834" s="31">
        <v>45</v>
      </c>
      <c r="N2834" s="2">
        <v>5.8500000000000005</v>
      </c>
      <c r="O2834" s="2">
        <v>0</v>
      </c>
      <c r="P2834" s="2">
        <v>0</v>
      </c>
      <c r="Q2834" s="31">
        <v>50.85</v>
      </c>
      <c r="R2834" s="2" t="s">
        <v>10061</v>
      </c>
      <c r="S2834" s="2" t="s">
        <v>1</v>
      </c>
      <c r="T2834" t="str">
        <f>IF(Tabla2[[#This Row],[SERIE ]]="22SD004C","BODEGA",IF(Tabla2[[#This Row],[SERIE ]]="21DS000T","CASA MATRIZ","SUCURSAL"))</f>
        <v>SUCURSAL</v>
      </c>
    </row>
    <row r="2835" spans="1:20" ht="15.75" hidden="1" thickBot="1" x14ac:dyDescent="0.3">
      <c r="A2835" s="33" t="s">
        <v>8272</v>
      </c>
      <c r="B2835" s="38">
        <v>45304</v>
      </c>
      <c r="C2835" s="2" t="s">
        <v>1</v>
      </c>
      <c r="D2835" s="2" t="s">
        <v>0</v>
      </c>
      <c r="E2835" s="2" t="s">
        <v>9791</v>
      </c>
      <c r="F2835" s="2" t="s">
        <v>9792</v>
      </c>
      <c r="G2835" s="32">
        <v>1858</v>
      </c>
      <c r="H2835" s="36">
        <v>1858</v>
      </c>
      <c r="I2835" s="37"/>
      <c r="J2835" s="31" t="s">
        <v>10612</v>
      </c>
      <c r="K2835" s="2">
        <v>0</v>
      </c>
      <c r="L2835" s="2">
        <v>0</v>
      </c>
      <c r="M2835" s="31">
        <v>20</v>
      </c>
      <c r="N2835" s="2">
        <v>2.6</v>
      </c>
      <c r="O2835" s="2">
        <v>0</v>
      </c>
      <c r="P2835" s="2">
        <v>0</v>
      </c>
      <c r="Q2835" s="31">
        <v>22.6</v>
      </c>
      <c r="R2835" s="2" t="s">
        <v>10241</v>
      </c>
      <c r="S2835" s="2" t="s">
        <v>1</v>
      </c>
      <c r="T2835" t="str">
        <f>IF(Tabla2[[#This Row],[SERIE ]]="22SD004C","BODEGA",IF(Tabla2[[#This Row],[SERIE ]]="21DS000T","CASA MATRIZ","SUCURSAL"))</f>
        <v>SUCURSAL</v>
      </c>
    </row>
    <row r="2836" spans="1:20" ht="15.75" hidden="1" thickBot="1" x14ac:dyDescent="0.3">
      <c r="A2836" s="33" t="s">
        <v>8272</v>
      </c>
      <c r="B2836" s="38">
        <v>45304</v>
      </c>
      <c r="C2836" s="2" t="s">
        <v>1</v>
      </c>
      <c r="D2836" s="2" t="s">
        <v>0</v>
      </c>
      <c r="E2836" s="2" t="s">
        <v>9791</v>
      </c>
      <c r="F2836" s="2" t="s">
        <v>9792</v>
      </c>
      <c r="G2836" s="32">
        <v>1857</v>
      </c>
      <c r="H2836" s="36">
        <v>1857</v>
      </c>
      <c r="I2836" s="37" t="s">
        <v>9814</v>
      </c>
      <c r="J2836" s="31" t="s">
        <v>10555</v>
      </c>
      <c r="K2836" s="2">
        <v>0</v>
      </c>
      <c r="L2836" s="2">
        <v>0</v>
      </c>
      <c r="M2836" s="31">
        <v>23</v>
      </c>
      <c r="N2836" s="2">
        <v>2.99</v>
      </c>
      <c r="O2836" s="2">
        <v>0</v>
      </c>
      <c r="P2836" s="2">
        <v>0</v>
      </c>
      <c r="Q2836" s="31">
        <v>25.990000000000002</v>
      </c>
      <c r="S2836" s="2" t="s">
        <v>1</v>
      </c>
      <c r="T2836" t="str">
        <f>IF(Tabla2[[#This Row],[SERIE ]]="22SD004C","BODEGA",IF(Tabla2[[#This Row],[SERIE ]]="21DS000T","CASA MATRIZ","SUCURSAL"))</f>
        <v>SUCURSAL</v>
      </c>
    </row>
    <row r="2837" spans="1:20" ht="15.75" hidden="1" thickBot="1" x14ac:dyDescent="0.3">
      <c r="A2837" s="33" t="s">
        <v>8272</v>
      </c>
      <c r="B2837" s="38">
        <v>45304</v>
      </c>
      <c r="C2837" s="2" t="s">
        <v>1</v>
      </c>
      <c r="D2837" s="2" t="s">
        <v>0</v>
      </c>
      <c r="E2837" s="2" t="s">
        <v>9791</v>
      </c>
      <c r="F2837" s="2" t="s">
        <v>9792</v>
      </c>
      <c r="G2837" s="32">
        <v>1856</v>
      </c>
      <c r="H2837" s="36">
        <v>1856</v>
      </c>
      <c r="I2837" s="37" t="s">
        <v>9870</v>
      </c>
      <c r="J2837" s="31" t="s">
        <v>10585</v>
      </c>
      <c r="K2837" s="2">
        <v>0</v>
      </c>
      <c r="L2837" s="2">
        <v>0</v>
      </c>
      <c r="M2837" s="31">
        <v>35.4</v>
      </c>
      <c r="N2837" s="2">
        <v>4.6020000000000003</v>
      </c>
      <c r="O2837" s="2">
        <v>0</v>
      </c>
      <c r="P2837" s="2">
        <v>0</v>
      </c>
      <c r="Q2837" s="31">
        <v>40.001999999999995</v>
      </c>
      <c r="S2837" s="2" t="s">
        <v>1</v>
      </c>
      <c r="T2837" t="str">
        <f>IF(Tabla2[[#This Row],[SERIE ]]="22SD004C","BODEGA",IF(Tabla2[[#This Row],[SERIE ]]="21DS000T","CASA MATRIZ","SUCURSAL"))</f>
        <v>SUCURSAL</v>
      </c>
    </row>
    <row r="2838" spans="1:20" ht="15.75" hidden="1" thickBot="1" x14ac:dyDescent="0.3">
      <c r="A2838" s="33" t="s">
        <v>8272</v>
      </c>
      <c r="B2838" s="38">
        <v>45304</v>
      </c>
      <c r="C2838" s="2" t="s">
        <v>1</v>
      </c>
      <c r="D2838" s="2" t="s">
        <v>0</v>
      </c>
      <c r="E2838" s="2" t="s">
        <v>9791</v>
      </c>
      <c r="F2838" s="2" t="s">
        <v>9792</v>
      </c>
      <c r="G2838" s="32">
        <v>1855</v>
      </c>
      <c r="H2838" s="36">
        <v>1855</v>
      </c>
      <c r="I2838" s="37" t="s">
        <v>9858</v>
      </c>
      <c r="J2838" s="31" t="s">
        <v>10597</v>
      </c>
      <c r="K2838" s="2">
        <v>0</v>
      </c>
      <c r="L2838" s="2">
        <v>0</v>
      </c>
      <c r="M2838" s="31">
        <v>20</v>
      </c>
      <c r="N2838" s="2">
        <v>2.6</v>
      </c>
      <c r="O2838" s="2">
        <v>0</v>
      </c>
      <c r="P2838" s="2">
        <v>0</v>
      </c>
      <c r="Q2838" s="31">
        <v>22.6</v>
      </c>
      <c r="S2838" s="2" t="s">
        <v>1</v>
      </c>
      <c r="T2838" t="str">
        <f>IF(Tabla2[[#This Row],[SERIE ]]="22SD004C","BODEGA",IF(Tabla2[[#This Row],[SERIE ]]="21DS000T","CASA MATRIZ","SUCURSAL"))</f>
        <v>SUCURSAL</v>
      </c>
    </row>
    <row r="2839" spans="1:20" ht="15.75" hidden="1" thickBot="1" x14ac:dyDescent="0.3">
      <c r="A2839" s="33" t="s">
        <v>8272</v>
      </c>
      <c r="B2839" s="38">
        <v>45304</v>
      </c>
      <c r="C2839" s="2" t="s">
        <v>1</v>
      </c>
      <c r="D2839" s="2" t="s">
        <v>0</v>
      </c>
      <c r="E2839" s="2" t="s">
        <v>9791</v>
      </c>
      <c r="F2839" s="2" t="s">
        <v>9792</v>
      </c>
      <c r="G2839" s="32">
        <v>1854</v>
      </c>
      <c r="H2839" s="36">
        <v>1854</v>
      </c>
      <c r="I2839" s="37" t="s">
        <v>9818</v>
      </c>
      <c r="J2839" s="31" t="s">
        <v>9819</v>
      </c>
      <c r="K2839" s="2">
        <v>0</v>
      </c>
      <c r="L2839" s="2">
        <v>0</v>
      </c>
      <c r="M2839" s="31">
        <v>180</v>
      </c>
      <c r="N2839" s="2">
        <v>23.400000000000002</v>
      </c>
      <c r="O2839" s="2">
        <v>0</v>
      </c>
      <c r="P2839" s="2">
        <v>0</v>
      </c>
      <c r="Q2839" s="31">
        <v>203.4</v>
      </c>
      <c r="S2839" s="2" t="s">
        <v>1</v>
      </c>
      <c r="T2839" t="str">
        <f>IF(Tabla2[[#This Row],[SERIE ]]="22SD004C","BODEGA",IF(Tabla2[[#This Row],[SERIE ]]="21DS000T","CASA MATRIZ","SUCURSAL"))</f>
        <v>SUCURSAL</v>
      </c>
    </row>
    <row r="2840" spans="1:20" ht="15.75" hidden="1" thickBot="1" x14ac:dyDescent="0.3">
      <c r="A2840" s="33" t="s">
        <v>8272</v>
      </c>
      <c r="B2840" s="38">
        <v>45303</v>
      </c>
      <c r="C2840" s="2" t="s">
        <v>1</v>
      </c>
      <c r="D2840" s="2" t="s">
        <v>0</v>
      </c>
      <c r="E2840" s="2" t="s">
        <v>9791</v>
      </c>
      <c r="F2840" s="2" t="s">
        <v>9792</v>
      </c>
      <c r="G2840" s="32">
        <v>1853</v>
      </c>
      <c r="H2840" s="36">
        <v>1853</v>
      </c>
      <c r="I2840" s="37" t="s">
        <v>9814</v>
      </c>
      <c r="J2840" s="31" t="s">
        <v>10555</v>
      </c>
      <c r="K2840" s="2">
        <v>0</v>
      </c>
      <c r="L2840" s="2">
        <v>0</v>
      </c>
      <c r="M2840" s="31">
        <v>17.75</v>
      </c>
      <c r="N2840" s="2">
        <v>2.3075000000000001</v>
      </c>
      <c r="O2840" s="2">
        <v>0</v>
      </c>
      <c r="P2840" s="2">
        <v>0</v>
      </c>
      <c r="Q2840" s="31">
        <v>20.057500000000001</v>
      </c>
      <c r="S2840" s="2" t="s">
        <v>1</v>
      </c>
      <c r="T2840" t="str">
        <f>IF(Tabla2[[#This Row],[SERIE ]]="22SD004C","BODEGA",IF(Tabla2[[#This Row],[SERIE ]]="21DS000T","CASA MATRIZ","SUCURSAL"))</f>
        <v>SUCURSAL</v>
      </c>
    </row>
    <row r="2841" spans="1:20" ht="15.75" hidden="1" thickBot="1" x14ac:dyDescent="0.3">
      <c r="A2841" s="33" t="s">
        <v>8272</v>
      </c>
      <c r="B2841" s="38">
        <v>45303</v>
      </c>
      <c r="C2841" s="2" t="s">
        <v>1</v>
      </c>
      <c r="D2841" s="2" t="s">
        <v>0</v>
      </c>
      <c r="E2841" s="2" t="s">
        <v>9791</v>
      </c>
      <c r="F2841" s="2" t="s">
        <v>9792</v>
      </c>
      <c r="G2841" s="32">
        <v>1852</v>
      </c>
      <c r="H2841" s="36">
        <v>1852</v>
      </c>
      <c r="I2841" s="37"/>
      <c r="J2841" s="31" t="s">
        <v>10591</v>
      </c>
      <c r="K2841" s="2">
        <v>0</v>
      </c>
      <c r="L2841" s="2">
        <v>0</v>
      </c>
      <c r="M2841" s="31">
        <v>35</v>
      </c>
      <c r="N2841" s="2">
        <v>4.55</v>
      </c>
      <c r="O2841" s="2">
        <v>0</v>
      </c>
      <c r="P2841" s="2">
        <v>0</v>
      </c>
      <c r="Q2841" s="31">
        <v>39.549999999999997</v>
      </c>
      <c r="R2841" s="2" t="s">
        <v>10275</v>
      </c>
      <c r="S2841" s="2" t="s">
        <v>1</v>
      </c>
      <c r="T2841" t="str">
        <f>IF(Tabla2[[#This Row],[SERIE ]]="22SD004C","BODEGA",IF(Tabla2[[#This Row],[SERIE ]]="21DS000T","CASA MATRIZ","SUCURSAL"))</f>
        <v>SUCURSAL</v>
      </c>
    </row>
    <row r="2842" spans="1:20" ht="15.75" hidden="1" thickBot="1" x14ac:dyDescent="0.3">
      <c r="A2842" s="33" t="s">
        <v>8272</v>
      </c>
      <c r="B2842" s="38">
        <v>45303</v>
      </c>
      <c r="C2842" s="2" t="s">
        <v>1</v>
      </c>
      <c r="D2842" s="2" t="s">
        <v>0</v>
      </c>
      <c r="E2842" s="2" t="s">
        <v>9791</v>
      </c>
      <c r="F2842" s="2" t="s">
        <v>9792</v>
      </c>
      <c r="G2842" s="32">
        <v>1851</v>
      </c>
      <c r="H2842" s="36">
        <v>1851</v>
      </c>
      <c r="I2842" s="37" t="s">
        <v>10377</v>
      </c>
      <c r="J2842" s="31" t="s">
        <v>10578</v>
      </c>
      <c r="K2842" s="2">
        <v>0</v>
      </c>
      <c r="L2842" s="2">
        <v>0</v>
      </c>
      <c r="M2842" s="31">
        <v>45</v>
      </c>
      <c r="N2842" s="2">
        <v>5.8500000000000005</v>
      </c>
      <c r="O2842" s="2">
        <v>0</v>
      </c>
      <c r="P2842" s="2">
        <v>0</v>
      </c>
      <c r="Q2842" s="31">
        <v>50.85</v>
      </c>
      <c r="S2842" s="2" t="s">
        <v>1</v>
      </c>
      <c r="T2842" t="str">
        <f>IF(Tabla2[[#This Row],[SERIE ]]="22SD004C","BODEGA",IF(Tabla2[[#This Row],[SERIE ]]="21DS000T","CASA MATRIZ","SUCURSAL"))</f>
        <v>SUCURSAL</v>
      </c>
    </row>
    <row r="2843" spans="1:20" ht="15.75" hidden="1" thickBot="1" x14ac:dyDescent="0.3">
      <c r="A2843" s="33" t="s">
        <v>8272</v>
      </c>
      <c r="B2843" s="38">
        <v>45303</v>
      </c>
      <c r="C2843" s="2" t="s">
        <v>1</v>
      </c>
      <c r="D2843" s="2" t="s">
        <v>0</v>
      </c>
      <c r="E2843" s="2" t="s">
        <v>9791</v>
      </c>
      <c r="F2843" s="2" t="s">
        <v>9792</v>
      </c>
      <c r="G2843" s="32">
        <v>1850</v>
      </c>
      <c r="H2843" s="36">
        <v>1850</v>
      </c>
      <c r="I2843" s="37" t="s">
        <v>43</v>
      </c>
      <c r="J2843" s="31" t="s">
        <v>7196</v>
      </c>
      <c r="K2843" s="2">
        <v>0</v>
      </c>
      <c r="L2843" s="2">
        <v>0</v>
      </c>
      <c r="M2843" s="31">
        <v>60</v>
      </c>
      <c r="N2843" s="2">
        <v>7.8000000000000007</v>
      </c>
      <c r="O2843" s="2">
        <v>0</v>
      </c>
      <c r="P2843" s="2">
        <v>0</v>
      </c>
      <c r="Q2843" s="31">
        <v>67.8</v>
      </c>
      <c r="S2843" s="2" t="s">
        <v>1</v>
      </c>
      <c r="T2843" t="str">
        <f>IF(Tabla2[[#This Row],[SERIE ]]="22SD004C","BODEGA",IF(Tabla2[[#This Row],[SERIE ]]="21DS000T","CASA MATRIZ","SUCURSAL"))</f>
        <v>SUCURSAL</v>
      </c>
    </row>
    <row r="2844" spans="1:20" ht="15.75" hidden="1" thickBot="1" x14ac:dyDescent="0.3">
      <c r="A2844" s="33" t="s">
        <v>8272</v>
      </c>
      <c r="B2844" s="38">
        <v>45303</v>
      </c>
      <c r="C2844" s="2" t="s">
        <v>1</v>
      </c>
      <c r="D2844" s="2" t="s">
        <v>0</v>
      </c>
      <c r="E2844" s="2" t="s">
        <v>9791</v>
      </c>
      <c r="F2844" s="2" t="s">
        <v>9792</v>
      </c>
      <c r="G2844" s="32">
        <v>1849</v>
      </c>
      <c r="H2844" s="36">
        <v>1849</v>
      </c>
      <c r="I2844" s="37" t="s">
        <v>38</v>
      </c>
      <c r="J2844" s="31" t="s">
        <v>1788</v>
      </c>
      <c r="K2844" s="2">
        <v>0</v>
      </c>
      <c r="L2844" s="2">
        <v>0</v>
      </c>
      <c r="M2844" s="31">
        <v>24</v>
      </c>
      <c r="N2844" s="2">
        <v>3.12</v>
      </c>
      <c r="O2844" s="2">
        <v>0</v>
      </c>
      <c r="P2844" s="2">
        <v>0</v>
      </c>
      <c r="Q2844" s="31">
        <v>27.12</v>
      </c>
      <c r="S2844" s="2" t="s">
        <v>1</v>
      </c>
      <c r="T2844" t="str">
        <f>IF(Tabla2[[#This Row],[SERIE ]]="22SD004C","BODEGA",IF(Tabla2[[#This Row],[SERIE ]]="21DS000T","CASA MATRIZ","SUCURSAL"))</f>
        <v>SUCURSAL</v>
      </c>
    </row>
    <row r="2845" spans="1:20" ht="15.75" hidden="1" thickBot="1" x14ac:dyDescent="0.3">
      <c r="A2845" s="33" t="s">
        <v>8272</v>
      </c>
      <c r="B2845" s="38">
        <v>45303</v>
      </c>
      <c r="C2845" s="2" t="s">
        <v>1</v>
      </c>
      <c r="D2845" s="2" t="s">
        <v>0</v>
      </c>
      <c r="E2845" s="2" t="s">
        <v>9791</v>
      </c>
      <c r="F2845" s="2" t="s">
        <v>9792</v>
      </c>
      <c r="G2845" s="32">
        <v>1848</v>
      </c>
      <c r="H2845" s="36">
        <v>1848</v>
      </c>
      <c r="I2845" s="37" t="s">
        <v>6658</v>
      </c>
      <c r="J2845" s="31" t="s">
        <v>6659</v>
      </c>
      <c r="K2845" s="2">
        <v>0</v>
      </c>
      <c r="L2845" s="2">
        <v>0</v>
      </c>
      <c r="M2845" s="31">
        <v>125</v>
      </c>
      <c r="N2845" s="2">
        <v>16.25</v>
      </c>
      <c r="O2845" s="2">
        <v>0</v>
      </c>
      <c r="P2845" s="2">
        <v>0</v>
      </c>
      <c r="Q2845" s="31">
        <v>141.25</v>
      </c>
      <c r="S2845" s="2" t="s">
        <v>1</v>
      </c>
      <c r="T2845" t="str">
        <f>IF(Tabla2[[#This Row],[SERIE ]]="22SD004C","BODEGA",IF(Tabla2[[#This Row],[SERIE ]]="21DS000T","CASA MATRIZ","SUCURSAL"))</f>
        <v>SUCURSAL</v>
      </c>
    </row>
    <row r="2846" spans="1:20" ht="15.75" hidden="1" thickBot="1" x14ac:dyDescent="0.3">
      <c r="A2846" s="33" t="s">
        <v>8272</v>
      </c>
      <c r="B2846" s="38">
        <v>45303</v>
      </c>
      <c r="C2846" s="2" t="s">
        <v>1</v>
      </c>
      <c r="D2846" s="2" t="s">
        <v>0</v>
      </c>
      <c r="E2846" s="2" t="s">
        <v>9791</v>
      </c>
      <c r="F2846" s="2" t="s">
        <v>9792</v>
      </c>
      <c r="G2846" s="32">
        <v>1847</v>
      </c>
      <c r="H2846" s="36">
        <v>1847</v>
      </c>
      <c r="I2846" s="37" t="s">
        <v>49</v>
      </c>
      <c r="J2846" s="31" t="s">
        <v>2228</v>
      </c>
      <c r="K2846" s="2">
        <v>0</v>
      </c>
      <c r="L2846" s="2">
        <v>0</v>
      </c>
      <c r="M2846" s="31">
        <v>260</v>
      </c>
      <c r="N2846" s="2">
        <v>33.800000000000004</v>
      </c>
      <c r="O2846" s="2">
        <v>0</v>
      </c>
      <c r="P2846" s="2">
        <v>0</v>
      </c>
      <c r="Q2846" s="31">
        <v>293.8</v>
      </c>
      <c r="S2846" s="2" t="s">
        <v>1</v>
      </c>
      <c r="T2846" t="str">
        <f>IF(Tabla2[[#This Row],[SERIE ]]="22SD004C","BODEGA",IF(Tabla2[[#This Row],[SERIE ]]="21DS000T","CASA MATRIZ","SUCURSAL"))</f>
        <v>SUCURSAL</v>
      </c>
    </row>
    <row r="2847" spans="1:20" ht="15.75" hidden="1" thickBot="1" x14ac:dyDescent="0.3">
      <c r="A2847" s="33" t="s">
        <v>8272</v>
      </c>
      <c r="B2847" s="38">
        <v>45303</v>
      </c>
      <c r="C2847" s="2" t="s">
        <v>1</v>
      </c>
      <c r="D2847" s="2" t="s">
        <v>0</v>
      </c>
      <c r="E2847" s="2" t="s">
        <v>9791</v>
      </c>
      <c r="F2847" s="2" t="s">
        <v>9792</v>
      </c>
      <c r="G2847" s="32">
        <v>1846</v>
      </c>
      <c r="H2847" s="36">
        <v>1846</v>
      </c>
      <c r="I2847" s="37"/>
      <c r="J2847" s="31" t="s">
        <v>1350</v>
      </c>
      <c r="K2847" s="2">
        <v>0</v>
      </c>
      <c r="L2847" s="2">
        <v>0</v>
      </c>
      <c r="M2847" s="31">
        <v>96.37</v>
      </c>
      <c r="N2847" s="2">
        <v>12.5281</v>
      </c>
      <c r="O2847" s="2">
        <v>0</v>
      </c>
      <c r="P2847" s="2">
        <v>0</v>
      </c>
      <c r="Q2847" s="31">
        <v>108.8981</v>
      </c>
      <c r="R2847" s="2" t="s">
        <v>10105</v>
      </c>
      <c r="S2847" s="2" t="s">
        <v>1</v>
      </c>
      <c r="T2847" t="str">
        <f>IF(Tabla2[[#This Row],[SERIE ]]="22SD004C","BODEGA",IF(Tabla2[[#This Row],[SERIE ]]="21DS000T","CASA MATRIZ","SUCURSAL"))</f>
        <v>SUCURSAL</v>
      </c>
    </row>
    <row r="2848" spans="1:20" ht="15.75" hidden="1" thickBot="1" x14ac:dyDescent="0.3">
      <c r="A2848" s="33" t="s">
        <v>8272</v>
      </c>
      <c r="B2848" s="38">
        <v>45303</v>
      </c>
      <c r="C2848" s="2" t="s">
        <v>1</v>
      </c>
      <c r="D2848" s="2" t="s">
        <v>0</v>
      </c>
      <c r="E2848" s="2" t="s">
        <v>9791</v>
      </c>
      <c r="F2848" s="2" t="s">
        <v>9792</v>
      </c>
      <c r="G2848" s="32">
        <v>1845</v>
      </c>
      <c r="H2848" s="36">
        <v>1845</v>
      </c>
      <c r="I2848" s="37"/>
      <c r="J2848" s="31" t="s">
        <v>1350</v>
      </c>
      <c r="K2848" s="2">
        <v>0</v>
      </c>
      <c r="L2848" s="2">
        <v>0</v>
      </c>
      <c r="M2848" s="31">
        <v>50.35</v>
      </c>
      <c r="N2848" s="2">
        <v>6.5455000000000005</v>
      </c>
      <c r="O2848" s="2">
        <v>0</v>
      </c>
      <c r="P2848" s="2">
        <v>0</v>
      </c>
      <c r="Q2848" s="31">
        <v>56.895499999999998</v>
      </c>
      <c r="R2848" s="2" t="s">
        <v>10105</v>
      </c>
      <c r="S2848" s="2" t="s">
        <v>1</v>
      </c>
      <c r="T2848" t="str">
        <f>IF(Tabla2[[#This Row],[SERIE ]]="22SD004C","BODEGA",IF(Tabla2[[#This Row],[SERIE ]]="21DS000T","CASA MATRIZ","SUCURSAL"))</f>
        <v>SUCURSAL</v>
      </c>
    </row>
    <row r="2849" spans="1:20" ht="15.75" hidden="1" thickBot="1" x14ac:dyDescent="0.3">
      <c r="A2849" s="33" t="s">
        <v>8272</v>
      </c>
      <c r="B2849" s="38">
        <v>45302</v>
      </c>
      <c r="C2849" s="2" t="s">
        <v>1</v>
      </c>
      <c r="D2849" s="2" t="s">
        <v>0</v>
      </c>
      <c r="E2849" s="2" t="s">
        <v>9791</v>
      </c>
      <c r="F2849" s="2" t="s">
        <v>9792</v>
      </c>
      <c r="G2849" s="32">
        <v>1844</v>
      </c>
      <c r="H2849" s="36">
        <v>1844</v>
      </c>
      <c r="I2849" s="37" t="s">
        <v>43</v>
      </c>
      <c r="J2849" s="31" t="s">
        <v>7196</v>
      </c>
      <c r="K2849" s="2">
        <v>0</v>
      </c>
      <c r="L2849" s="2">
        <v>0</v>
      </c>
      <c r="M2849" s="31">
        <v>60</v>
      </c>
      <c r="N2849" s="2">
        <v>7.8000000000000007</v>
      </c>
      <c r="O2849" s="2">
        <v>0</v>
      </c>
      <c r="P2849" s="2">
        <v>0</v>
      </c>
      <c r="Q2849" s="31">
        <v>67.8</v>
      </c>
      <c r="S2849" s="2" t="s">
        <v>1</v>
      </c>
      <c r="T2849" t="str">
        <f>IF(Tabla2[[#This Row],[SERIE ]]="22SD004C","BODEGA",IF(Tabla2[[#This Row],[SERIE ]]="21DS000T","CASA MATRIZ","SUCURSAL"))</f>
        <v>SUCURSAL</v>
      </c>
    </row>
    <row r="2850" spans="1:20" ht="15.75" hidden="1" thickBot="1" x14ac:dyDescent="0.3">
      <c r="A2850" s="33" t="s">
        <v>8272</v>
      </c>
      <c r="B2850" s="38">
        <v>45302</v>
      </c>
      <c r="C2850" s="2" t="s">
        <v>1</v>
      </c>
      <c r="D2850" s="2" t="s">
        <v>0</v>
      </c>
      <c r="E2850" s="2" t="s">
        <v>9791</v>
      </c>
      <c r="F2850" s="2" t="s">
        <v>9792</v>
      </c>
      <c r="G2850" s="32">
        <v>1843</v>
      </c>
      <c r="H2850" s="36">
        <v>1843</v>
      </c>
      <c r="I2850" s="37" t="s">
        <v>9837</v>
      </c>
      <c r="J2850" s="31" t="s">
        <v>10550</v>
      </c>
      <c r="K2850" s="2">
        <v>0</v>
      </c>
      <c r="L2850" s="2">
        <v>0</v>
      </c>
      <c r="M2850" s="31">
        <v>7.52</v>
      </c>
      <c r="N2850" s="2">
        <v>0.97760000000000002</v>
      </c>
      <c r="O2850" s="2">
        <v>0</v>
      </c>
      <c r="P2850" s="2">
        <v>0</v>
      </c>
      <c r="Q2850" s="31">
        <v>8.4976000000000003</v>
      </c>
      <c r="S2850" s="2" t="s">
        <v>1</v>
      </c>
      <c r="T2850" t="str">
        <f>IF(Tabla2[[#This Row],[SERIE ]]="22SD004C","BODEGA",IF(Tabla2[[#This Row],[SERIE ]]="21DS000T","CASA MATRIZ","SUCURSAL"))</f>
        <v>SUCURSAL</v>
      </c>
    </row>
    <row r="2851" spans="1:20" ht="15.75" hidden="1" thickBot="1" x14ac:dyDescent="0.3">
      <c r="A2851" s="33" t="s">
        <v>8272</v>
      </c>
      <c r="B2851" s="38">
        <v>45302</v>
      </c>
      <c r="C2851" s="2" t="s">
        <v>1</v>
      </c>
      <c r="D2851" s="2" t="s">
        <v>0</v>
      </c>
      <c r="E2851" s="2" t="s">
        <v>9791</v>
      </c>
      <c r="F2851" s="2" t="s">
        <v>9792</v>
      </c>
      <c r="G2851" s="32">
        <v>1842</v>
      </c>
      <c r="H2851" s="36">
        <v>1842</v>
      </c>
      <c r="I2851" s="37"/>
      <c r="J2851" s="31" t="s">
        <v>10613</v>
      </c>
      <c r="K2851" s="2">
        <v>0</v>
      </c>
      <c r="L2851" s="2">
        <v>0</v>
      </c>
      <c r="M2851" s="31">
        <v>16.809999999999999</v>
      </c>
      <c r="N2851" s="2">
        <v>2.1852999999999998</v>
      </c>
      <c r="O2851" s="2">
        <v>0</v>
      </c>
      <c r="P2851" s="2">
        <v>0</v>
      </c>
      <c r="Q2851" s="31">
        <v>18.9953</v>
      </c>
      <c r="R2851" s="2" t="s">
        <v>10614</v>
      </c>
      <c r="S2851" s="2" t="s">
        <v>1</v>
      </c>
      <c r="T2851" t="str">
        <f>IF(Tabla2[[#This Row],[SERIE ]]="22SD004C","BODEGA",IF(Tabla2[[#This Row],[SERIE ]]="21DS000T","CASA MATRIZ","SUCURSAL"))</f>
        <v>SUCURSAL</v>
      </c>
    </row>
    <row r="2852" spans="1:20" ht="15.75" hidden="1" thickBot="1" x14ac:dyDescent="0.3">
      <c r="A2852" s="33" t="s">
        <v>8272</v>
      </c>
      <c r="B2852" s="38">
        <v>45302</v>
      </c>
      <c r="C2852" s="2" t="s">
        <v>1</v>
      </c>
      <c r="D2852" s="2" t="s">
        <v>0</v>
      </c>
      <c r="E2852" s="2" t="s">
        <v>9791</v>
      </c>
      <c r="F2852" s="2" t="s">
        <v>9792</v>
      </c>
      <c r="G2852" s="32">
        <v>1841</v>
      </c>
      <c r="H2852" s="36">
        <v>1841</v>
      </c>
      <c r="I2852" s="37" t="s">
        <v>46</v>
      </c>
      <c r="J2852" s="31" t="s">
        <v>6010</v>
      </c>
      <c r="K2852" s="2">
        <v>0</v>
      </c>
      <c r="L2852" s="2">
        <v>0</v>
      </c>
      <c r="M2852" s="31">
        <v>180</v>
      </c>
      <c r="N2852" s="2">
        <v>23.400000000000002</v>
      </c>
      <c r="O2852" s="2">
        <v>0</v>
      </c>
      <c r="P2852" s="2">
        <v>0</v>
      </c>
      <c r="Q2852" s="31">
        <v>203.4</v>
      </c>
      <c r="S2852" s="2" t="s">
        <v>1</v>
      </c>
      <c r="T2852" t="str">
        <f>IF(Tabla2[[#This Row],[SERIE ]]="22SD004C","BODEGA",IF(Tabla2[[#This Row],[SERIE ]]="21DS000T","CASA MATRIZ","SUCURSAL"))</f>
        <v>SUCURSAL</v>
      </c>
    </row>
    <row r="2853" spans="1:20" ht="15.75" hidden="1" thickBot="1" x14ac:dyDescent="0.3">
      <c r="A2853" s="33" t="s">
        <v>8272</v>
      </c>
      <c r="B2853" s="38">
        <v>45302</v>
      </c>
      <c r="C2853" s="2" t="s">
        <v>1</v>
      </c>
      <c r="D2853" s="2" t="s">
        <v>0</v>
      </c>
      <c r="E2853" s="2" t="s">
        <v>9791</v>
      </c>
      <c r="F2853" s="2" t="s">
        <v>9792</v>
      </c>
      <c r="G2853" s="32">
        <v>1840</v>
      </c>
      <c r="H2853" s="36">
        <v>1840</v>
      </c>
      <c r="I2853" s="37"/>
      <c r="J2853" s="31" t="s">
        <v>10615</v>
      </c>
      <c r="K2853" s="2">
        <v>0</v>
      </c>
      <c r="L2853" s="2">
        <v>0</v>
      </c>
      <c r="M2853" s="31">
        <v>39.82</v>
      </c>
      <c r="N2853" s="2">
        <v>5.1766000000000005</v>
      </c>
      <c r="O2853" s="2">
        <v>0</v>
      </c>
      <c r="P2853" s="2">
        <v>0</v>
      </c>
      <c r="Q2853" s="31">
        <v>44.996600000000001</v>
      </c>
      <c r="R2853" s="2" t="s">
        <v>10616</v>
      </c>
      <c r="S2853" s="2" t="s">
        <v>1</v>
      </c>
      <c r="T2853" t="str">
        <f>IF(Tabla2[[#This Row],[SERIE ]]="22SD004C","BODEGA",IF(Tabla2[[#This Row],[SERIE ]]="21DS000T","CASA MATRIZ","SUCURSAL"))</f>
        <v>SUCURSAL</v>
      </c>
    </row>
    <row r="2854" spans="1:20" ht="15.75" hidden="1" thickBot="1" x14ac:dyDescent="0.3">
      <c r="A2854" s="33" t="s">
        <v>8272</v>
      </c>
      <c r="B2854" s="38">
        <v>45302</v>
      </c>
      <c r="C2854" s="2" t="s">
        <v>1</v>
      </c>
      <c r="D2854" s="2" t="s">
        <v>0</v>
      </c>
      <c r="E2854" s="2" t="s">
        <v>9791</v>
      </c>
      <c r="F2854" s="2" t="s">
        <v>9792</v>
      </c>
      <c r="G2854" s="32">
        <v>1839</v>
      </c>
      <c r="H2854" s="36">
        <v>1839</v>
      </c>
      <c r="I2854" s="37" t="s">
        <v>9888</v>
      </c>
      <c r="J2854" s="31" t="s">
        <v>10617</v>
      </c>
      <c r="K2854" s="2">
        <v>0</v>
      </c>
      <c r="L2854" s="2">
        <v>0</v>
      </c>
      <c r="M2854" s="31">
        <v>30.09</v>
      </c>
      <c r="N2854" s="2">
        <v>3.9117000000000002</v>
      </c>
      <c r="O2854" s="2">
        <v>0</v>
      </c>
      <c r="P2854" s="2">
        <v>0</v>
      </c>
      <c r="Q2854" s="31">
        <v>34.0017</v>
      </c>
      <c r="S2854" s="2" t="s">
        <v>1</v>
      </c>
      <c r="T2854" t="str">
        <f>IF(Tabla2[[#This Row],[SERIE ]]="22SD004C","BODEGA",IF(Tabla2[[#This Row],[SERIE ]]="21DS000T","CASA MATRIZ","SUCURSAL"))</f>
        <v>SUCURSAL</v>
      </c>
    </row>
    <row r="2855" spans="1:20" ht="15.75" hidden="1" thickBot="1" x14ac:dyDescent="0.3">
      <c r="A2855" s="33" t="s">
        <v>8272</v>
      </c>
      <c r="B2855" s="38">
        <v>45302</v>
      </c>
      <c r="C2855" s="2" t="s">
        <v>1</v>
      </c>
      <c r="D2855" s="2" t="s">
        <v>0</v>
      </c>
      <c r="E2855" s="2" t="s">
        <v>9791</v>
      </c>
      <c r="F2855" s="2" t="s">
        <v>9792</v>
      </c>
      <c r="G2855" s="32">
        <v>1838</v>
      </c>
      <c r="H2855" s="36">
        <v>1838</v>
      </c>
      <c r="I2855" s="37" t="s">
        <v>10618</v>
      </c>
      <c r="J2855" s="31" t="s">
        <v>10619</v>
      </c>
      <c r="K2855" s="2">
        <v>0</v>
      </c>
      <c r="L2855" s="2">
        <v>0</v>
      </c>
      <c r="M2855" s="31">
        <v>5.53</v>
      </c>
      <c r="N2855" s="2">
        <v>0.71890000000000009</v>
      </c>
      <c r="O2855" s="2">
        <v>0</v>
      </c>
      <c r="P2855" s="2">
        <v>0</v>
      </c>
      <c r="Q2855" s="31">
        <v>6.2489000000000008</v>
      </c>
      <c r="S2855" s="2" t="s">
        <v>1</v>
      </c>
      <c r="T2855" t="str">
        <f>IF(Tabla2[[#This Row],[SERIE ]]="22SD004C","BODEGA",IF(Tabla2[[#This Row],[SERIE ]]="21DS000T","CASA MATRIZ","SUCURSAL"))</f>
        <v>SUCURSAL</v>
      </c>
    </row>
    <row r="2856" spans="1:20" ht="15.75" hidden="1" thickBot="1" x14ac:dyDescent="0.3">
      <c r="A2856" s="33" t="s">
        <v>8272</v>
      </c>
      <c r="B2856" s="38">
        <v>45302</v>
      </c>
      <c r="C2856" s="2" t="s">
        <v>1</v>
      </c>
      <c r="D2856" s="2" t="s">
        <v>0</v>
      </c>
      <c r="E2856" s="2" t="s">
        <v>9791</v>
      </c>
      <c r="F2856" s="2" t="s">
        <v>9792</v>
      </c>
      <c r="G2856" s="32">
        <v>1837</v>
      </c>
      <c r="H2856" s="36">
        <v>1837</v>
      </c>
      <c r="I2856" s="37" t="s">
        <v>3857</v>
      </c>
      <c r="J2856" s="31" t="s">
        <v>3858</v>
      </c>
      <c r="K2856" s="2">
        <v>0</v>
      </c>
      <c r="L2856" s="2">
        <v>0</v>
      </c>
      <c r="M2856" s="31">
        <v>500</v>
      </c>
      <c r="N2856" s="2">
        <v>65</v>
      </c>
      <c r="O2856" s="2">
        <v>0</v>
      </c>
      <c r="P2856" s="2">
        <v>0</v>
      </c>
      <c r="Q2856" s="31">
        <v>565</v>
      </c>
      <c r="S2856" s="2" t="s">
        <v>1</v>
      </c>
      <c r="T2856" t="str">
        <f>IF(Tabla2[[#This Row],[SERIE ]]="22SD004C","BODEGA",IF(Tabla2[[#This Row],[SERIE ]]="21DS000T","CASA MATRIZ","SUCURSAL"))</f>
        <v>SUCURSAL</v>
      </c>
    </row>
    <row r="2857" spans="1:20" ht="15.75" hidden="1" thickBot="1" x14ac:dyDescent="0.3">
      <c r="A2857" s="33" t="s">
        <v>8272</v>
      </c>
      <c r="B2857" s="38">
        <v>45302</v>
      </c>
      <c r="C2857" s="2" t="s">
        <v>1</v>
      </c>
      <c r="D2857" s="2" t="s">
        <v>0</v>
      </c>
      <c r="E2857" s="2" t="s">
        <v>9791</v>
      </c>
      <c r="F2857" s="2" t="s">
        <v>9792</v>
      </c>
      <c r="G2857" s="32">
        <v>1836</v>
      </c>
      <c r="H2857" s="36">
        <v>1836</v>
      </c>
      <c r="I2857" s="37" t="s">
        <v>1638</v>
      </c>
      <c r="J2857" s="31" t="s">
        <v>1639</v>
      </c>
      <c r="K2857" s="2">
        <v>0</v>
      </c>
      <c r="L2857" s="2">
        <v>0</v>
      </c>
      <c r="M2857" s="31">
        <v>73</v>
      </c>
      <c r="N2857" s="2">
        <v>9.49</v>
      </c>
      <c r="O2857" s="2">
        <v>0</v>
      </c>
      <c r="P2857" s="2">
        <v>0</v>
      </c>
      <c r="Q2857" s="31">
        <v>82.49</v>
      </c>
      <c r="S2857" s="2" t="s">
        <v>1</v>
      </c>
      <c r="T2857" t="str">
        <f>IF(Tabla2[[#This Row],[SERIE ]]="22SD004C","BODEGA",IF(Tabla2[[#This Row],[SERIE ]]="21DS000T","CASA MATRIZ","SUCURSAL"))</f>
        <v>SUCURSAL</v>
      </c>
    </row>
    <row r="2858" spans="1:20" ht="15.75" hidden="1" thickBot="1" x14ac:dyDescent="0.3">
      <c r="A2858" s="33" t="s">
        <v>8272</v>
      </c>
      <c r="B2858" s="38">
        <v>45302</v>
      </c>
      <c r="C2858" s="2" t="s">
        <v>1</v>
      </c>
      <c r="D2858" s="2" t="s">
        <v>0</v>
      </c>
      <c r="E2858" s="2" t="s">
        <v>9791</v>
      </c>
      <c r="F2858" s="2" t="s">
        <v>9792</v>
      </c>
      <c r="G2858" s="32">
        <v>1835</v>
      </c>
      <c r="H2858" s="36">
        <v>1835</v>
      </c>
      <c r="I2858" s="37"/>
      <c r="J2858" s="31" t="s">
        <v>10620</v>
      </c>
      <c r="K2858" s="2">
        <v>0</v>
      </c>
      <c r="L2858" s="2">
        <v>0</v>
      </c>
      <c r="M2858" s="31">
        <v>15</v>
      </c>
      <c r="N2858" s="2">
        <v>1.9500000000000002</v>
      </c>
      <c r="O2858" s="2">
        <v>0</v>
      </c>
      <c r="P2858" s="2">
        <v>0</v>
      </c>
      <c r="Q2858" s="31">
        <v>16.95</v>
      </c>
      <c r="R2858" s="2" t="s">
        <v>10621</v>
      </c>
      <c r="S2858" s="2" t="s">
        <v>1</v>
      </c>
      <c r="T2858" t="str">
        <f>IF(Tabla2[[#This Row],[SERIE ]]="22SD004C","BODEGA",IF(Tabla2[[#This Row],[SERIE ]]="21DS000T","CASA MATRIZ","SUCURSAL"))</f>
        <v>SUCURSAL</v>
      </c>
    </row>
    <row r="2859" spans="1:20" ht="15.75" hidden="1" thickBot="1" x14ac:dyDescent="0.3">
      <c r="A2859" s="33" t="s">
        <v>8272</v>
      </c>
      <c r="B2859" s="38">
        <v>45302</v>
      </c>
      <c r="C2859" s="2" t="s">
        <v>1</v>
      </c>
      <c r="D2859" s="2" t="s">
        <v>0</v>
      </c>
      <c r="E2859" s="2" t="s">
        <v>9791</v>
      </c>
      <c r="F2859" s="2" t="s">
        <v>9792</v>
      </c>
      <c r="G2859" s="32">
        <v>1834</v>
      </c>
      <c r="H2859" s="36">
        <v>1834</v>
      </c>
      <c r="I2859" s="37"/>
      <c r="J2859" s="31" t="s">
        <v>10622</v>
      </c>
      <c r="K2859" s="2">
        <v>0</v>
      </c>
      <c r="L2859" s="2">
        <v>0</v>
      </c>
      <c r="M2859" s="31">
        <v>8.6300000000000008</v>
      </c>
      <c r="N2859" s="2">
        <v>1.1219000000000001</v>
      </c>
      <c r="O2859" s="2">
        <v>0</v>
      </c>
      <c r="P2859" s="2">
        <v>0</v>
      </c>
      <c r="Q2859" s="31">
        <v>9.7519000000000009</v>
      </c>
      <c r="R2859" s="2" t="s">
        <v>10050</v>
      </c>
      <c r="S2859" s="2" t="s">
        <v>1</v>
      </c>
      <c r="T2859" t="str">
        <f>IF(Tabla2[[#This Row],[SERIE ]]="22SD004C","BODEGA",IF(Tabla2[[#This Row],[SERIE ]]="21DS000T","CASA MATRIZ","SUCURSAL"))</f>
        <v>SUCURSAL</v>
      </c>
    </row>
    <row r="2860" spans="1:20" ht="15.75" hidden="1" thickBot="1" x14ac:dyDescent="0.3">
      <c r="A2860" s="33" t="s">
        <v>8272</v>
      </c>
      <c r="B2860" s="38">
        <v>45302</v>
      </c>
      <c r="C2860" s="2" t="s">
        <v>1</v>
      </c>
      <c r="D2860" s="2" t="s">
        <v>0</v>
      </c>
      <c r="E2860" s="2" t="s">
        <v>9791</v>
      </c>
      <c r="F2860" s="2" t="s">
        <v>9792</v>
      </c>
      <c r="G2860" s="32">
        <v>1833</v>
      </c>
      <c r="H2860" s="36">
        <v>1833</v>
      </c>
      <c r="I2860" s="37" t="s">
        <v>46</v>
      </c>
      <c r="J2860" s="31" t="s">
        <v>6010</v>
      </c>
      <c r="K2860" s="2">
        <v>0</v>
      </c>
      <c r="L2860" s="2">
        <v>0</v>
      </c>
      <c r="M2860" s="31">
        <v>6</v>
      </c>
      <c r="N2860" s="2">
        <v>0.78</v>
      </c>
      <c r="O2860" s="2">
        <v>0</v>
      </c>
      <c r="P2860" s="2">
        <v>0</v>
      </c>
      <c r="Q2860" s="31">
        <v>6.78</v>
      </c>
      <c r="S2860" s="2" t="s">
        <v>1</v>
      </c>
      <c r="T2860" t="str">
        <f>IF(Tabla2[[#This Row],[SERIE ]]="22SD004C","BODEGA",IF(Tabla2[[#This Row],[SERIE ]]="21DS000T","CASA MATRIZ","SUCURSAL"))</f>
        <v>SUCURSAL</v>
      </c>
    </row>
    <row r="2861" spans="1:20" ht="15.75" hidden="1" thickBot="1" x14ac:dyDescent="0.3">
      <c r="A2861" s="33" t="s">
        <v>8272</v>
      </c>
      <c r="B2861" s="38">
        <v>45301</v>
      </c>
      <c r="C2861" s="2" t="s">
        <v>1</v>
      </c>
      <c r="D2861" s="2" t="s">
        <v>0</v>
      </c>
      <c r="E2861" s="2" t="s">
        <v>9791</v>
      </c>
      <c r="F2861" s="2" t="s">
        <v>9792</v>
      </c>
      <c r="G2861" s="32">
        <v>1832</v>
      </c>
      <c r="H2861" s="36">
        <v>1832</v>
      </c>
      <c r="I2861" s="37"/>
      <c r="J2861" s="31" t="s">
        <v>10611</v>
      </c>
      <c r="K2861" s="2">
        <v>0</v>
      </c>
      <c r="L2861" s="2">
        <v>0</v>
      </c>
      <c r="M2861" s="31">
        <v>800</v>
      </c>
      <c r="N2861" s="2">
        <v>104</v>
      </c>
      <c r="O2861" s="2">
        <v>0</v>
      </c>
      <c r="P2861" s="2">
        <v>0</v>
      </c>
      <c r="Q2861" s="31">
        <v>904</v>
      </c>
      <c r="R2861" s="2" t="s">
        <v>10090</v>
      </c>
      <c r="S2861" s="2" t="s">
        <v>1</v>
      </c>
      <c r="T2861" t="str">
        <f>IF(Tabla2[[#This Row],[SERIE ]]="22SD004C","BODEGA",IF(Tabla2[[#This Row],[SERIE ]]="21DS000T","CASA MATRIZ","SUCURSAL"))</f>
        <v>SUCURSAL</v>
      </c>
    </row>
    <row r="2862" spans="1:20" ht="15.75" hidden="1" thickBot="1" x14ac:dyDescent="0.3">
      <c r="A2862" s="33" t="s">
        <v>8272</v>
      </c>
      <c r="B2862" s="38">
        <v>45301</v>
      </c>
      <c r="C2862" s="2" t="s">
        <v>1</v>
      </c>
      <c r="D2862" s="2" t="s">
        <v>0</v>
      </c>
      <c r="E2862" s="2" t="s">
        <v>9791</v>
      </c>
      <c r="F2862" s="2" t="s">
        <v>9792</v>
      </c>
      <c r="G2862" s="32">
        <v>1831</v>
      </c>
      <c r="H2862" s="36">
        <v>1831</v>
      </c>
      <c r="I2862" s="37" t="s">
        <v>10062</v>
      </c>
      <c r="J2862" s="31" t="s">
        <v>10623</v>
      </c>
      <c r="K2862" s="2">
        <v>0</v>
      </c>
      <c r="L2862" s="2">
        <v>0</v>
      </c>
      <c r="M2862" s="31">
        <v>22.12</v>
      </c>
      <c r="N2862" s="2">
        <v>2.8756000000000004</v>
      </c>
      <c r="O2862" s="2">
        <v>0</v>
      </c>
      <c r="P2862" s="2">
        <v>0</v>
      </c>
      <c r="Q2862" s="31">
        <v>24.995600000000003</v>
      </c>
      <c r="S2862" s="2" t="s">
        <v>1</v>
      </c>
      <c r="T2862" t="str">
        <f>IF(Tabla2[[#This Row],[SERIE ]]="22SD004C","BODEGA",IF(Tabla2[[#This Row],[SERIE ]]="21DS000T","CASA MATRIZ","SUCURSAL"))</f>
        <v>SUCURSAL</v>
      </c>
    </row>
    <row r="2863" spans="1:20" ht="15.75" hidden="1" thickBot="1" x14ac:dyDescent="0.3">
      <c r="A2863" s="33" t="s">
        <v>8272</v>
      </c>
      <c r="B2863" s="38">
        <v>45301</v>
      </c>
      <c r="C2863" s="2" t="s">
        <v>1</v>
      </c>
      <c r="D2863" s="2" t="s">
        <v>0</v>
      </c>
      <c r="E2863" s="2" t="s">
        <v>9791</v>
      </c>
      <c r="F2863" s="2" t="s">
        <v>9792</v>
      </c>
      <c r="G2863" s="32">
        <v>1830</v>
      </c>
      <c r="H2863" s="36">
        <v>1830</v>
      </c>
      <c r="I2863" s="37" t="s">
        <v>10624</v>
      </c>
      <c r="J2863" s="31" t="s">
        <v>10625</v>
      </c>
      <c r="K2863" s="2">
        <v>0</v>
      </c>
      <c r="L2863" s="2">
        <v>0</v>
      </c>
      <c r="M2863" s="31">
        <v>20.13</v>
      </c>
      <c r="N2863" s="2">
        <v>2.6168999999999998</v>
      </c>
      <c r="O2863" s="2">
        <v>0</v>
      </c>
      <c r="P2863" s="2">
        <v>0</v>
      </c>
      <c r="Q2863" s="31">
        <v>22.7469</v>
      </c>
      <c r="S2863" s="2" t="s">
        <v>1</v>
      </c>
      <c r="T2863" t="str">
        <f>IF(Tabla2[[#This Row],[SERIE ]]="22SD004C","BODEGA",IF(Tabla2[[#This Row],[SERIE ]]="21DS000T","CASA MATRIZ","SUCURSAL"))</f>
        <v>SUCURSAL</v>
      </c>
    </row>
    <row r="2864" spans="1:20" ht="15.75" hidden="1" thickBot="1" x14ac:dyDescent="0.3">
      <c r="A2864" s="33" t="s">
        <v>8272</v>
      </c>
      <c r="B2864" s="38">
        <v>45301</v>
      </c>
      <c r="C2864" s="2" t="s">
        <v>1</v>
      </c>
      <c r="D2864" s="2" t="s">
        <v>0</v>
      </c>
      <c r="E2864" s="2" t="s">
        <v>9791</v>
      </c>
      <c r="F2864" s="2" t="s">
        <v>9792</v>
      </c>
      <c r="G2864" s="32">
        <v>1829</v>
      </c>
      <c r="H2864" s="36">
        <v>1829</v>
      </c>
      <c r="I2864" s="37" t="s">
        <v>9258</v>
      </c>
      <c r="J2864" s="31" t="s">
        <v>9259</v>
      </c>
      <c r="K2864" s="2">
        <v>0</v>
      </c>
      <c r="L2864" s="2">
        <v>0</v>
      </c>
      <c r="M2864" s="31">
        <v>19.75</v>
      </c>
      <c r="N2864" s="2">
        <v>2.5674999999999999</v>
      </c>
      <c r="O2864" s="2">
        <v>0</v>
      </c>
      <c r="P2864" s="2">
        <v>0</v>
      </c>
      <c r="Q2864" s="31">
        <v>22.317499999999999</v>
      </c>
      <c r="S2864" s="2" t="s">
        <v>1</v>
      </c>
      <c r="T2864" t="str">
        <f>IF(Tabla2[[#This Row],[SERIE ]]="22SD004C","BODEGA",IF(Tabla2[[#This Row],[SERIE ]]="21DS000T","CASA MATRIZ","SUCURSAL"))</f>
        <v>SUCURSAL</v>
      </c>
    </row>
    <row r="2865" spans="1:20" ht="15.75" hidden="1" thickBot="1" x14ac:dyDescent="0.3">
      <c r="A2865" s="33" t="s">
        <v>8272</v>
      </c>
      <c r="B2865" s="38">
        <v>45301</v>
      </c>
      <c r="C2865" s="2" t="s">
        <v>1</v>
      </c>
      <c r="D2865" s="2" t="s">
        <v>0</v>
      </c>
      <c r="E2865" s="2" t="s">
        <v>9791</v>
      </c>
      <c r="F2865" s="2" t="s">
        <v>9792</v>
      </c>
      <c r="G2865" s="32">
        <v>1828</v>
      </c>
      <c r="H2865" s="36">
        <v>1828</v>
      </c>
      <c r="I2865" s="37" t="s">
        <v>9856</v>
      </c>
      <c r="J2865" s="31" t="s">
        <v>9857</v>
      </c>
      <c r="K2865" s="2">
        <v>0</v>
      </c>
      <c r="L2865" s="2">
        <v>0</v>
      </c>
      <c r="M2865" s="31">
        <v>10.5</v>
      </c>
      <c r="N2865" s="2">
        <v>1.365</v>
      </c>
      <c r="O2865" s="2">
        <v>0</v>
      </c>
      <c r="P2865" s="2">
        <v>0</v>
      </c>
      <c r="Q2865" s="31">
        <v>11.865</v>
      </c>
      <c r="S2865" s="2" t="s">
        <v>1</v>
      </c>
      <c r="T2865" t="str">
        <f>IF(Tabla2[[#This Row],[SERIE ]]="22SD004C","BODEGA",IF(Tabla2[[#This Row],[SERIE ]]="21DS000T","CASA MATRIZ","SUCURSAL"))</f>
        <v>SUCURSAL</v>
      </c>
    </row>
    <row r="2866" spans="1:20" ht="15.75" hidden="1" thickBot="1" x14ac:dyDescent="0.3">
      <c r="A2866" s="33" t="s">
        <v>8272</v>
      </c>
      <c r="B2866" s="38">
        <v>45301</v>
      </c>
      <c r="C2866" s="2" t="s">
        <v>1</v>
      </c>
      <c r="D2866" s="2" t="s">
        <v>0</v>
      </c>
      <c r="E2866" s="2" t="s">
        <v>9791</v>
      </c>
      <c r="F2866" s="2" t="s">
        <v>9792</v>
      </c>
      <c r="G2866" s="32">
        <v>1827</v>
      </c>
      <c r="H2866" s="36">
        <v>1827</v>
      </c>
      <c r="I2866" s="37" t="s">
        <v>9856</v>
      </c>
      <c r="J2866" s="31" t="s">
        <v>9857</v>
      </c>
      <c r="K2866" s="2">
        <v>0</v>
      </c>
      <c r="L2866" s="2">
        <v>0</v>
      </c>
      <c r="M2866" s="31">
        <v>160</v>
      </c>
      <c r="N2866" s="2">
        <v>20.8</v>
      </c>
      <c r="O2866" s="2">
        <v>0</v>
      </c>
      <c r="P2866" s="2">
        <v>0</v>
      </c>
      <c r="Q2866" s="31">
        <v>180.8</v>
      </c>
      <c r="S2866" s="2" t="s">
        <v>1</v>
      </c>
      <c r="T2866" t="str">
        <f>IF(Tabla2[[#This Row],[SERIE ]]="22SD004C","BODEGA",IF(Tabla2[[#This Row],[SERIE ]]="21DS000T","CASA MATRIZ","SUCURSAL"))</f>
        <v>SUCURSAL</v>
      </c>
    </row>
    <row r="2867" spans="1:20" ht="15.75" hidden="1" thickBot="1" x14ac:dyDescent="0.3">
      <c r="A2867" s="33" t="s">
        <v>8272</v>
      </c>
      <c r="B2867" s="38">
        <v>45301</v>
      </c>
      <c r="C2867" s="2" t="s">
        <v>1</v>
      </c>
      <c r="D2867" s="2" t="s">
        <v>0</v>
      </c>
      <c r="E2867" s="2" t="s">
        <v>9791</v>
      </c>
      <c r="F2867" s="2" t="s">
        <v>9792</v>
      </c>
      <c r="G2867" s="32">
        <v>1825</v>
      </c>
      <c r="H2867" s="36">
        <v>1825</v>
      </c>
      <c r="I2867" s="37" t="s">
        <v>46</v>
      </c>
      <c r="J2867" s="31" t="s">
        <v>6010</v>
      </c>
      <c r="K2867" s="2">
        <v>0</v>
      </c>
      <c r="L2867" s="2">
        <v>0</v>
      </c>
      <c r="M2867" s="31">
        <v>24</v>
      </c>
      <c r="N2867" s="2">
        <v>3.12</v>
      </c>
      <c r="O2867" s="2">
        <v>0</v>
      </c>
      <c r="P2867" s="2">
        <v>0</v>
      </c>
      <c r="Q2867" s="31">
        <v>27.12</v>
      </c>
      <c r="S2867" s="2" t="s">
        <v>1</v>
      </c>
      <c r="T2867" t="str">
        <f>IF(Tabla2[[#This Row],[SERIE ]]="22SD004C","BODEGA",IF(Tabla2[[#This Row],[SERIE ]]="21DS000T","CASA MATRIZ","SUCURSAL"))</f>
        <v>SUCURSAL</v>
      </c>
    </row>
    <row r="2868" spans="1:20" ht="15.75" hidden="1" thickBot="1" x14ac:dyDescent="0.3">
      <c r="A2868" s="33" t="s">
        <v>8272</v>
      </c>
      <c r="B2868" s="38">
        <v>45301</v>
      </c>
      <c r="C2868" s="2" t="s">
        <v>1</v>
      </c>
      <c r="D2868" s="2" t="s">
        <v>0</v>
      </c>
      <c r="E2868" s="2" t="s">
        <v>9791</v>
      </c>
      <c r="F2868" s="2" t="s">
        <v>9792</v>
      </c>
      <c r="G2868" s="32">
        <v>1824</v>
      </c>
      <c r="H2868" s="36">
        <v>1824</v>
      </c>
      <c r="I2868" s="37" t="s">
        <v>49</v>
      </c>
      <c r="J2868" s="31" t="s">
        <v>2228</v>
      </c>
      <c r="K2868" s="2">
        <v>0</v>
      </c>
      <c r="L2868" s="2">
        <v>0</v>
      </c>
      <c r="M2868" s="31">
        <v>1140</v>
      </c>
      <c r="N2868" s="2">
        <v>148.20000000000002</v>
      </c>
      <c r="O2868" s="2">
        <v>0</v>
      </c>
      <c r="P2868" s="2">
        <v>0</v>
      </c>
      <c r="Q2868" s="31">
        <v>1288.2</v>
      </c>
      <c r="S2868" s="2" t="s">
        <v>1</v>
      </c>
      <c r="T2868" t="str">
        <f>IF(Tabla2[[#This Row],[SERIE ]]="22SD004C","BODEGA",IF(Tabla2[[#This Row],[SERIE ]]="21DS000T","CASA MATRIZ","SUCURSAL"))</f>
        <v>SUCURSAL</v>
      </c>
    </row>
    <row r="2869" spans="1:20" ht="15.75" hidden="1" thickBot="1" x14ac:dyDescent="0.3">
      <c r="A2869" s="33" t="s">
        <v>8272</v>
      </c>
      <c r="B2869" s="38">
        <v>45300</v>
      </c>
      <c r="C2869" s="2" t="s">
        <v>1</v>
      </c>
      <c r="D2869" s="2" t="s">
        <v>0</v>
      </c>
      <c r="E2869" s="2" t="s">
        <v>9791</v>
      </c>
      <c r="F2869" s="2" t="s">
        <v>9792</v>
      </c>
      <c r="G2869" s="32">
        <v>1823</v>
      </c>
      <c r="H2869" s="36">
        <v>1823</v>
      </c>
      <c r="I2869" s="37" t="s">
        <v>46</v>
      </c>
      <c r="J2869" s="31" t="s">
        <v>6010</v>
      </c>
      <c r="K2869" s="2">
        <v>0</v>
      </c>
      <c r="L2869" s="2">
        <v>0</v>
      </c>
      <c r="M2869" s="31">
        <v>140</v>
      </c>
      <c r="N2869" s="2">
        <v>18.2</v>
      </c>
      <c r="O2869" s="2">
        <v>0</v>
      </c>
      <c r="P2869" s="2">
        <v>0</v>
      </c>
      <c r="Q2869" s="31">
        <v>158.19999999999999</v>
      </c>
      <c r="S2869" s="2" t="s">
        <v>1</v>
      </c>
      <c r="T2869" t="str">
        <f>IF(Tabla2[[#This Row],[SERIE ]]="22SD004C","BODEGA",IF(Tabla2[[#This Row],[SERIE ]]="21DS000T","CASA MATRIZ","SUCURSAL"))</f>
        <v>SUCURSAL</v>
      </c>
    </row>
    <row r="2870" spans="1:20" ht="15.75" hidden="1" thickBot="1" x14ac:dyDescent="0.3">
      <c r="A2870" s="33" t="s">
        <v>8272</v>
      </c>
      <c r="B2870" s="38">
        <v>45300</v>
      </c>
      <c r="C2870" s="2" t="s">
        <v>1</v>
      </c>
      <c r="D2870" s="2" t="s">
        <v>0</v>
      </c>
      <c r="E2870" s="2" t="s">
        <v>9791</v>
      </c>
      <c r="F2870" s="2" t="s">
        <v>9792</v>
      </c>
      <c r="G2870" s="32">
        <v>1822</v>
      </c>
      <c r="H2870" s="36">
        <v>1822</v>
      </c>
      <c r="I2870" s="37" t="s">
        <v>10062</v>
      </c>
      <c r="J2870" s="31" t="s">
        <v>10623</v>
      </c>
      <c r="K2870" s="2">
        <v>0</v>
      </c>
      <c r="L2870" s="2">
        <v>0</v>
      </c>
      <c r="M2870" s="31">
        <v>20</v>
      </c>
      <c r="N2870" s="2">
        <v>2.6</v>
      </c>
      <c r="O2870" s="2">
        <v>0</v>
      </c>
      <c r="P2870" s="2">
        <v>0</v>
      </c>
      <c r="Q2870" s="31">
        <v>22.6</v>
      </c>
      <c r="S2870" s="2" t="s">
        <v>1</v>
      </c>
      <c r="T2870" t="str">
        <f>IF(Tabla2[[#This Row],[SERIE ]]="22SD004C","BODEGA",IF(Tabla2[[#This Row],[SERIE ]]="21DS000T","CASA MATRIZ","SUCURSAL"))</f>
        <v>SUCURSAL</v>
      </c>
    </row>
    <row r="2871" spans="1:20" ht="15.75" hidden="1" thickBot="1" x14ac:dyDescent="0.3">
      <c r="A2871" s="33" t="s">
        <v>8272</v>
      </c>
      <c r="B2871" s="38">
        <v>45300</v>
      </c>
      <c r="C2871" s="2" t="s">
        <v>1</v>
      </c>
      <c r="D2871" s="2" t="s">
        <v>0</v>
      </c>
      <c r="E2871" s="2" t="s">
        <v>9791</v>
      </c>
      <c r="F2871" s="2" t="s">
        <v>9792</v>
      </c>
      <c r="G2871" s="32">
        <v>1821</v>
      </c>
      <c r="H2871" s="36">
        <v>1821</v>
      </c>
      <c r="I2871" s="37"/>
      <c r="J2871" s="31" t="s">
        <v>10626</v>
      </c>
      <c r="K2871" s="2">
        <v>0</v>
      </c>
      <c r="L2871" s="2">
        <v>0</v>
      </c>
      <c r="M2871" s="31">
        <v>32.74</v>
      </c>
      <c r="N2871" s="2">
        <v>4.2562000000000006</v>
      </c>
      <c r="O2871" s="2">
        <v>0</v>
      </c>
      <c r="P2871" s="2">
        <v>0</v>
      </c>
      <c r="Q2871" s="31">
        <v>36.996200000000002</v>
      </c>
      <c r="R2871" s="2" t="s">
        <v>10627</v>
      </c>
      <c r="S2871" s="2" t="s">
        <v>1</v>
      </c>
      <c r="T2871" t="str">
        <f>IF(Tabla2[[#This Row],[SERIE ]]="22SD004C","BODEGA",IF(Tabla2[[#This Row],[SERIE ]]="21DS000T","CASA MATRIZ","SUCURSAL"))</f>
        <v>SUCURSAL</v>
      </c>
    </row>
    <row r="2872" spans="1:20" ht="15.75" hidden="1" thickBot="1" x14ac:dyDescent="0.3">
      <c r="A2872" s="33" t="s">
        <v>8272</v>
      </c>
      <c r="B2872" s="38">
        <v>45300</v>
      </c>
      <c r="C2872" s="2" t="s">
        <v>1</v>
      </c>
      <c r="D2872" s="2" t="s">
        <v>0</v>
      </c>
      <c r="E2872" s="2" t="s">
        <v>9791</v>
      </c>
      <c r="F2872" s="2" t="s">
        <v>9792</v>
      </c>
      <c r="G2872" s="32">
        <v>1820</v>
      </c>
      <c r="H2872" s="36">
        <v>1820</v>
      </c>
      <c r="I2872" s="37" t="s">
        <v>10074</v>
      </c>
      <c r="J2872" s="31" t="s">
        <v>10575</v>
      </c>
      <c r="K2872" s="2">
        <v>0</v>
      </c>
      <c r="L2872" s="2">
        <v>0</v>
      </c>
      <c r="M2872" s="31">
        <v>150</v>
      </c>
      <c r="N2872" s="2">
        <v>19.5</v>
      </c>
      <c r="O2872" s="2">
        <v>0</v>
      </c>
      <c r="P2872" s="2">
        <v>0</v>
      </c>
      <c r="Q2872" s="31">
        <v>169.5</v>
      </c>
      <c r="S2872" s="2" t="s">
        <v>1</v>
      </c>
      <c r="T2872" t="str">
        <f>IF(Tabla2[[#This Row],[SERIE ]]="22SD004C","BODEGA",IF(Tabla2[[#This Row],[SERIE ]]="21DS000T","CASA MATRIZ","SUCURSAL"))</f>
        <v>SUCURSAL</v>
      </c>
    </row>
    <row r="2873" spans="1:20" ht="15.75" hidden="1" thickBot="1" x14ac:dyDescent="0.3">
      <c r="A2873" s="33" t="s">
        <v>8272</v>
      </c>
      <c r="B2873" s="38">
        <v>45300</v>
      </c>
      <c r="C2873" s="2" t="s">
        <v>1</v>
      </c>
      <c r="D2873" s="2" t="s">
        <v>0</v>
      </c>
      <c r="E2873" s="2" t="s">
        <v>9791</v>
      </c>
      <c r="F2873" s="2" t="s">
        <v>9792</v>
      </c>
      <c r="G2873" s="32">
        <v>1819</v>
      </c>
      <c r="H2873" s="36">
        <v>1819</v>
      </c>
      <c r="I2873" s="37" t="s">
        <v>10628</v>
      </c>
      <c r="J2873" s="31" t="s">
        <v>10629</v>
      </c>
      <c r="K2873" s="2">
        <v>0</v>
      </c>
      <c r="L2873" s="2">
        <v>0</v>
      </c>
      <c r="M2873" s="31">
        <v>22.12</v>
      </c>
      <c r="N2873" s="2">
        <v>2.8756000000000004</v>
      </c>
      <c r="O2873" s="2">
        <v>0</v>
      </c>
      <c r="P2873" s="2">
        <v>0</v>
      </c>
      <c r="Q2873" s="31">
        <v>24.995600000000003</v>
      </c>
      <c r="S2873" s="2" t="s">
        <v>1</v>
      </c>
      <c r="T2873" t="str">
        <f>IF(Tabla2[[#This Row],[SERIE ]]="22SD004C","BODEGA",IF(Tabla2[[#This Row],[SERIE ]]="21DS000T","CASA MATRIZ","SUCURSAL"))</f>
        <v>SUCURSAL</v>
      </c>
    </row>
    <row r="2874" spans="1:20" ht="15.75" hidden="1" thickBot="1" x14ac:dyDescent="0.3">
      <c r="A2874" s="33" t="s">
        <v>8272</v>
      </c>
      <c r="B2874" s="38">
        <v>45300</v>
      </c>
      <c r="C2874" s="2" t="s">
        <v>1</v>
      </c>
      <c r="D2874" s="2" t="s">
        <v>0</v>
      </c>
      <c r="E2874" s="2" t="s">
        <v>9791</v>
      </c>
      <c r="F2874" s="2" t="s">
        <v>9792</v>
      </c>
      <c r="G2874" s="32">
        <v>1818</v>
      </c>
      <c r="H2874" s="36">
        <v>1818</v>
      </c>
      <c r="I2874" s="37" t="s">
        <v>10056</v>
      </c>
      <c r="J2874" s="31" t="s">
        <v>10630</v>
      </c>
      <c r="K2874" s="2">
        <v>0</v>
      </c>
      <c r="L2874" s="2">
        <v>0</v>
      </c>
      <c r="M2874" s="31">
        <v>21.38</v>
      </c>
      <c r="N2874" s="2">
        <v>2.7793999999999999</v>
      </c>
      <c r="O2874" s="2">
        <v>0</v>
      </c>
      <c r="P2874" s="2">
        <v>0</v>
      </c>
      <c r="Q2874" s="31">
        <v>24.159399999999998</v>
      </c>
      <c r="S2874" s="2" t="s">
        <v>1</v>
      </c>
      <c r="T2874" t="str">
        <f>IF(Tabla2[[#This Row],[SERIE ]]="22SD004C","BODEGA",IF(Tabla2[[#This Row],[SERIE ]]="21DS000T","CASA MATRIZ","SUCURSAL"))</f>
        <v>SUCURSAL</v>
      </c>
    </row>
    <row r="2875" spans="1:20" ht="15.75" hidden="1" thickBot="1" x14ac:dyDescent="0.3">
      <c r="A2875" s="33" t="s">
        <v>8272</v>
      </c>
      <c r="B2875" s="38">
        <v>45300</v>
      </c>
      <c r="C2875" s="2" t="s">
        <v>1</v>
      </c>
      <c r="D2875" s="2" t="s">
        <v>0</v>
      </c>
      <c r="E2875" s="2" t="s">
        <v>9791</v>
      </c>
      <c r="F2875" s="2" t="s">
        <v>9792</v>
      </c>
      <c r="G2875" s="32">
        <v>1817</v>
      </c>
      <c r="H2875" s="36">
        <v>1817</v>
      </c>
      <c r="I2875" s="37" t="s">
        <v>7494</v>
      </c>
      <c r="J2875" s="31" t="s">
        <v>1020</v>
      </c>
      <c r="K2875" s="2">
        <v>0</v>
      </c>
      <c r="L2875" s="2">
        <v>0</v>
      </c>
      <c r="M2875" s="31">
        <v>16.809999999999999</v>
      </c>
      <c r="N2875" s="2">
        <v>2.1852999999999998</v>
      </c>
      <c r="O2875" s="2">
        <v>0</v>
      </c>
      <c r="P2875" s="2">
        <v>0</v>
      </c>
      <c r="Q2875" s="31">
        <v>18.9953</v>
      </c>
      <c r="S2875" s="2" t="s">
        <v>1</v>
      </c>
      <c r="T2875" t="str">
        <f>IF(Tabla2[[#This Row],[SERIE ]]="22SD004C","BODEGA",IF(Tabla2[[#This Row],[SERIE ]]="21DS000T","CASA MATRIZ","SUCURSAL"))</f>
        <v>SUCURSAL</v>
      </c>
    </row>
    <row r="2876" spans="1:20" ht="15.75" hidden="1" thickBot="1" x14ac:dyDescent="0.3">
      <c r="A2876" s="33" t="s">
        <v>8272</v>
      </c>
      <c r="B2876" s="38">
        <v>45300</v>
      </c>
      <c r="C2876" s="2" t="s">
        <v>1</v>
      </c>
      <c r="D2876" s="2" t="s">
        <v>0</v>
      </c>
      <c r="E2876" s="2" t="s">
        <v>9791</v>
      </c>
      <c r="F2876" s="2" t="s">
        <v>9792</v>
      </c>
      <c r="G2876" s="32">
        <v>1816</v>
      </c>
      <c r="H2876" s="36">
        <v>1816</v>
      </c>
      <c r="I2876" s="37" t="s">
        <v>46</v>
      </c>
      <c r="J2876" s="31" t="s">
        <v>6010</v>
      </c>
      <c r="K2876" s="2">
        <v>0</v>
      </c>
      <c r="L2876" s="2">
        <v>0</v>
      </c>
      <c r="M2876" s="31">
        <v>75</v>
      </c>
      <c r="N2876" s="2">
        <v>9.75</v>
      </c>
      <c r="O2876" s="2">
        <v>0</v>
      </c>
      <c r="P2876" s="2">
        <v>0</v>
      </c>
      <c r="Q2876" s="31">
        <v>84.75</v>
      </c>
      <c r="S2876" s="2" t="s">
        <v>1</v>
      </c>
      <c r="T2876" t="str">
        <f>IF(Tabla2[[#This Row],[SERIE ]]="22SD004C","BODEGA",IF(Tabla2[[#This Row],[SERIE ]]="21DS000T","CASA MATRIZ","SUCURSAL"))</f>
        <v>SUCURSAL</v>
      </c>
    </row>
    <row r="2877" spans="1:20" ht="15.75" hidden="1" thickBot="1" x14ac:dyDescent="0.3">
      <c r="A2877" s="33" t="s">
        <v>8272</v>
      </c>
      <c r="B2877" s="38">
        <v>45300</v>
      </c>
      <c r="C2877" s="2" t="s">
        <v>1</v>
      </c>
      <c r="D2877" s="2" t="s">
        <v>0</v>
      </c>
      <c r="E2877" s="2" t="s">
        <v>9791</v>
      </c>
      <c r="F2877" s="2" t="s">
        <v>9792</v>
      </c>
      <c r="G2877" s="32">
        <v>1815</v>
      </c>
      <c r="H2877" s="36">
        <v>1815</v>
      </c>
      <c r="I2877" s="37" t="s">
        <v>46</v>
      </c>
      <c r="J2877" s="31" t="s">
        <v>6010</v>
      </c>
      <c r="K2877" s="2">
        <v>0</v>
      </c>
      <c r="L2877" s="2">
        <v>0</v>
      </c>
      <c r="M2877" s="31">
        <v>116</v>
      </c>
      <c r="N2877" s="2">
        <v>15.08</v>
      </c>
      <c r="O2877" s="2">
        <v>0</v>
      </c>
      <c r="P2877" s="2">
        <v>0</v>
      </c>
      <c r="Q2877" s="31">
        <v>131.08000000000001</v>
      </c>
      <c r="S2877" s="2" t="s">
        <v>1</v>
      </c>
      <c r="T2877" t="str">
        <f>IF(Tabla2[[#This Row],[SERIE ]]="22SD004C","BODEGA",IF(Tabla2[[#This Row],[SERIE ]]="21DS000T","CASA MATRIZ","SUCURSAL"))</f>
        <v>SUCURSAL</v>
      </c>
    </row>
    <row r="2878" spans="1:20" ht="15.75" hidden="1" thickBot="1" x14ac:dyDescent="0.3">
      <c r="A2878" s="33" t="s">
        <v>8272</v>
      </c>
      <c r="B2878" s="38">
        <v>45300</v>
      </c>
      <c r="C2878" s="2" t="s">
        <v>1</v>
      </c>
      <c r="D2878" s="2" t="s">
        <v>0</v>
      </c>
      <c r="E2878" s="2" t="s">
        <v>9791</v>
      </c>
      <c r="F2878" s="2" t="s">
        <v>9792</v>
      </c>
      <c r="G2878" s="32">
        <v>1814</v>
      </c>
      <c r="H2878" s="36">
        <v>1814</v>
      </c>
      <c r="I2878" s="37" t="s">
        <v>46</v>
      </c>
      <c r="J2878" s="31" t="s">
        <v>6010</v>
      </c>
      <c r="K2878" s="2">
        <v>0</v>
      </c>
      <c r="L2878" s="2">
        <v>0</v>
      </c>
      <c r="M2878" s="31">
        <v>45</v>
      </c>
      <c r="N2878" s="2">
        <v>5.8500000000000005</v>
      </c>
      <c r="O2878" s="2">
        <v>0</v>
      </c>
      <c r="P2878" s="2">
        <v>0</v>
      </c>
      <c r="Q2878" s="31">
        <v>50.85</v>
      </c>
      <c r="S2878" s="2" t="s">
        <v>1</v>
      </c>
      <c r="T2878" t="str">
        <f>IF(Tabla2[[#This Row],[SERIE ]]="22SD004C","BODEGA",IF(Tabla2[[#This Row],[SERIE ]]="21DS000T","CASA MATRIZ","SUCURSAL"))</f>
        <v>SUCURSAL</v>
      </c>
    </row>
    <row r="2879" spans="1:20" ht="15.75" hidden="1" thickBot="1" x14ac:dyDescent="0.3">
      <c r="A2879" s="33" t="s">
        <v>8272</v>
      </c>
      <c r="B2879" s="38">
        <v>45300</v>
      </c>
      <c r="C2879" s="2" t="s">
        <v>1</v>
      </c>
      <c r="D2879" s="2" t="s">
        <v>0</v>
      </c>
      <c r="E2879" s="2" t="s">
        <v>9791</v>
      </c>
      <c r="F2879" s="2" t="s">
        <v>9792</v>
      </c>
      <c r="G2879" s="32">
        <v>1813</v>
      </c>
      <c r="H2879" s="36">
        <v>1813</v>
      </c>
      <c r="I2879" s="37" t="s">
        <v>46</v>
      </c>
      <c r="J2879" s="31" t="s">
        <v>6010</v>
      </c>
      <c r="K2879" s="2">
        <v>0</v>
      </c>
      <c r="L2879" s="2">
        <v>0</v>
      </c>
      <c r="M2879" s="31">
        <v>184</v>
      </c>
      <c r="N2879" s="2">
        <v>23.92</v>
      </c>
      <c r="O2879" s="2">
        <v>0</v>
      </c>
      <c r="P2879" s="2">
        <v>0</v>
      </c>
      <c r="Q2879" s="31">
        <v>207.92000000000002</v>
      </c>
      <c r="S2879" s="2" t="s">
        <v>1</v>
      </c>
      <c r="T2879" t="str">
        <f>IF(Tabla2[[#This Row],[SERIE ]]="22SD004C","BODEGA",IF(Tabla2[[#This Row],[SERIE ]]="21DS000T","CASA MATRIZ","SUCURSAL"))</f>
        <v>SUCURSAL</v>
      </c>
    </row>
    <row r="2880" spans="1:20" ht="15.75" hidden="1" thickBot="1" x14ac:dyDescent="0.3">
      <c r="A2880" s="33" t="s">
        <v>8272</v>
      </c>
      <c r="B2880" s="38">
        <v>45300</v>
      </c>
      <c r="C2880" s="2" t="s">
        <v>1</v>
      </c>
      <c r="D2880" s="2" t="s">
        <v>0</v>
      </c>
      <c r="E2880" s="2" t="s">
        <v>9791</v>
      </c>
      <c r="F2880" s="2" t="s">
        <v>9792</v>
      </c>
      <c r="G2880" s="32">
        <v>1812</v>
      </c>
      <c r="H2880" s="36">
        <v>1812</v>
      </c>
      <c r="I2880" s="37" t="s">
        <v>46</v>
      </c>
      <c r="J2880" s="31" t="s">
        <v>6010</v>
      </c>
      <c r="K2880" s="2">
        <v>0</v>
      </c>
      <c r="L2880" s="2">
        <v>0</v>
      </c>
      <c r="M2880" s="31">
        <v>60</v>
      </c>
      <c r="N2880" s="2">
        <v>7.8000000000000007</v>
      </c>
      <c r="O2880" s="2">
        <v>0</v>
      </c>
      <c r="P2880" s="2">
        <v>0</v>
      </c>
      <c r="Q2880" s="31">
        <v>67.8</v>
      </c>
      <c r="S2880" s="2" t="s">
        <v>1</v>
      </c>
      <c r="T2880" t="str">
        <f>IF(Tabla2[[#This Row],[SERIE ]]="22SD004C","BODEGA",IF(Tabla2[[#This Row],[SERIE ]]="21DS000T","CASA MATRIZ","SUCURSAL"))</f>
        <v>SUCURSAL</v>
      </c>
    </row>
    <row r="2881" spans="1:20" ht="15.75" hidden="1" thickBot="1" x14ac:dyDescent="0.3">
      <c r="A2881" s="33" t="s">
        <v>8272</v>
      </c>
      <c r="B2881" s="38">
        <v>45300</v>
      </c>
      <c r="C2881" s="2" t="s">
        <v>1</v>
      </c>
      <c r="D2881" s="2" t="s">
        <v>0</v>
      </c>
      <c r="E2881" s="2" t="s">
        <v>9791</v>
      </c>
      <c r="F2881" s="2" t="s">
        <v>9792</v>
      </c>
      <c r="G2881" s="32">
        <v>1811</v>
      </c>
      <c r="H2881" s="36">
        <v>1811</v>
      </c>
      <c r="I2881" s="37" t="s">
        <v>46</v>
      </c>
      <c r="J2881" s="31" t="s">
        <v>6010</v>
      </c>
      <c r="K2881" s="2">
        <v>0</v>
      </c>
      <c r="L2881" s="2">
        <v>0</v>
      </c>
      <c r="M2881" s="31">
        <v>60</v>
      </c>
      <c r="N2881" s="2">
        <v>7.8000000000000007</v>
      </c>
      <c r="O2881" s="2">
        <v>0</v>
      </c>
      <c r="P2881" s="2">
        <v>0</v>
      </c>
      <c r="Q2881" s="31">
        <v>67.8</v>
      </c>
      <c r="S2881" s="2" t="s">
        <v>1</v>
      </c>
      <c r="T2881" t="str">
        <f>IF(Tabla2[[#This Row],[SERIE ]]="22SD004C","BODEGA",IF(Tabla2[[#This Row],[SERIE ]]="21DS000T","CASA MATRIZ","SUCURSAL"))</f>
        <v>SUCURSAL</v>
      </c>
    </row>
    <row r="2882" spans="1:20" ht="15.75" hidden="1" thickBot="1" x14ac:dyDescent="0.3">
      <c r="A2882" s="33" t="s">
        <v>8272</v>
      </c>
      <c r="B2882" s="38">
        <v>45300</v>
      </c>
      <c r="C2882" s="2" t="s">
        <v>1</v>
      </c>
      <c r="D2882" s="2" t="s">
        <v>0</v>
      </c>
      <c r="E2882" s="2" t="s">
        <v>9791</v>
      </c>
      <c r="F2882" s="2" t="s">
        <v>9792</v>
      </c>
      <c r="G2882" s="32">
        <v>1810</v>
      </c>
      <c r="H2882" s="36">
        <v>1810</v>
      </c>
      <c r="I2882" s="37" t="s">
        <v>46</v>
      </c>
      <c r="J2882" s="31" t="s">
        <v>6010</v>
      </c>
      <c r="K2882" s="2">
        <v>0</v>
      </c>
      <c r="L2882" s="2">
        <v>0</v>
      </c>
      <c r="M2882" s="31">
        <v>187.35</v>
      </c>
      <c r="N2882" s="2">
        <v>24.355499999999999</v>
      </c>
      <c r="O2882" s="2">
        <v>0</v>
      </c>
      <c r="P2882" s="2">
        <v>0</v>
      </c>
      <c r="Q2882" s="31">
        <v>211.7055</v>
      </c>
      <c r="S2882" s="2" t="s">
        <v>1</v>
      </c>
      <c r="T2882" t="str">
        <f>IF(Tabla2[[#This Row],[SERIE ]]="22SD004C","BODEGA",IF(Tabla2[[#This Row],[SERIE ]]="21DS000T","CASA MATRIZ","SUCURSAL"))</f>
        <v>SUCURSAL</v>
      </c>
    </row>
    <row r="2883" spans="1:20" ht="15.75" hidden="1" thickBot="1" x14ac:dyDescent="0.3">
      <c r="A2883" s="33" t="s">
        <v>8272</v>
      </c>
      <c r="B2883" s="38">
        <v>45300</v>
      </c>
      <c r="C2883" s="2" t="s">
        <v>1</v>
      </c>
      <c r="D2883" s="2" t="s">
        <v>0</v>
      </c>
      <c r="E2883" s="2" t="s">
        <v>9791</v>
      </c>
      <c r="F2883" s="2" t="s">
        <v>9792</v>
      </c>
      <c r="G2883" s="32">
        <v>1809</v>
      </c>
      <c r="H2883" s="36">
        <v>1809</v>
      </c>
      <c r="I2883" s="37" t="s">
        <v>10062</v>
      </c>
      <c r="J2883" s="31" t="s">
        <v>10623</v>
      </c>
      <c r="K2883" s="2">
        <v>0</v>
      </c>
      <c r="L2883" s="2">
        <v>0</v>
      </c>
      <c r="M2883" s="31">
        <v>30</v>
      </c>
      <c r="N2883" s="2">
        <v>3.9000000000000004</v>
      </c>
      <c r="O2883" s="2">
        <v>0</v>
      </c>
      <c r="P2883" s="2">
        <v>0</v>
      </c>
      <c r="Q2883" s="31">
        <v>33.9</v>
      </c>
      <c r="S2883" s="2" t="s">
        <v>1</v>
      </c>
      <c r="T2883" t="str">
        <f>IF(Tabla2[[#This Row],[SERIE ]]="22SD004C","BODEGA",IF(Tabla2[[#This Row],[SERIE ]]="21DS000T","CASA MATRIZ","SUCURSAL"))</f>
        <v>SUCURSAL</v>
      </c>
    </row>
    <row r="2884" spans="1:20" ht="15.75" hidden="1" thickBot="1" x14ac:dyDescent="0.3">
      <c r="A2884" s="33" t="s">
        <v>8272</v>
      </c>
      <c r="B2884" s="38">
        <v>45300</v>
      </c>
      <c r="C2884" s="2" t="s">
        <v>1</v>
      </c>
      <c r="D2884" s="2" t="s">
        <v>0</v>
      </c>
      <c r="E2884" s="2" t="s">
        <v>9791</v>
      </c>
      <c r="F2884" s="2" t="s">
        <v>9792</v>
      </c>
      <c r="G2884" s="32">
        <v>1808</v>
      </c>
      <c r="H2884" s="36">
        <v>1808</v>
      </c>
      <c r="I2884" s="37" t="s">
        <v>10631</v>
      </c>
      <c r="J2884" s="31" t="s">
        <v>10632</v>
      </c>
      <c r="K2884" s="2">
        <v>0</v>
      </c>
      <c r="L2884" s="2">
        <v>0</v>
      </c>
      <c r="M2884" s="31">
        <v>20.38</v>
      </c>
      <c r="N2884" s="2">
        <v>2.6494</v>
      </c>
      <c r="O2884" s="2">
        <v>0</v>
      </c>
      <c r="P2884" s="2">
        <v>0</v>
      </c>
      <c r="Q2884" s="31">
        <v>23.029399999999999</v>
      </c>
      <c r="S2884" s="2" t="s">
        <v>1</v>
      </c>
      <c r="T2884" t="str">
        <f>IF(Tabla2[[#This Row],[SERIE ]]="22SD004C","BODEGA",IF(Tabla2[[#This Row],[SERIE ]]="21DS000T","CASA MATRIZ","SUCURSAL"))</f>
        <v>SUCURSAL</v>
      </c>
    </row>
    <row r="2885" spans="1:20" ht="15.75" hidden="1" thickBot="1" x14ac:dyDescent="0.3">
      <c r="A2885" s="33" t="s">
        <v>8272</v>
      </c>
      <c r="B2885" s="38">
        <v>45299</v>
      </c>
      <c r="C2885" s="2" t="s">
        <v>1</v>
      </c>
      <c r="D2885" s="2" t="s">
        <v>0</v>
      </c>
      <c r="E2885" s="2" t="s">
        <v>9791</v>
      </c>
      <c r="F2885" s="2" t="s">
        <v>9792</v>
      </c>
      <c r="G2885" s="32">
        <v>1807</v>
      </c>
      <c r="H2885" s="36">
        <v>1807</v>
      </c>
      <c r="I2885" s="37"/>
      <c r="J2885" s="31" t="s">
        <v>10626</v>
      </c>
      <c r="K2885" s="2">
        <v>0</v>
      </c>
      <c r="L2885" s="2">
        <v>0</v>
      </c>
      <c r="M2885" s="31">
        <v>42.74</v>
      </c>
      <c r="N2885" s="2">
        <v>5.5562000000000005</v>
      </c>
      <c r="O2885" s="2">
        <v>0</v>
      </c>
      <c r="P2885" s="2">
        <v>0</v>
      </c>
      <c r="Q2885" s="31">
        <v>48.296199999999999</v>
      </c>
      <c r="R2885" s="2" t="s">
        <v>10627</v>
      </c>
      <c r="S2885" s="2" t="s">
        <v>1</v>
      </c>
      <c r="T2885" t="str">
        <f>IF(Tabla2[[#This Row],[SERIE ]]="22SD004C","BODEGA",IF(Tabla2[[#This Row],[SERIE ]]="21DS000T","CASA MATRIZ","SUCURSAL"))</f>
        <v>SUCURSAL</v>
      </c>
    </row>
    <row r="2886" spans="1:20" ht="15.75" hidden="1" thickBot="1" x14ac:dyDescent="0.3">
      <c r="A2886" s="33" t="s">
        <v>8272</v>
      </c>
      <c r="B2886" s="38">
        <v>45299</v>
      </c>
      <c r="C2886" s="2" t="s">
        <v>1</v>
      </c>
      <c r="D2886" s="2" t="s">
        <v>0</v>
      </c>
      <c r="E2886" s="2" t="s">
        <v>9791</v>
      </c>
      <c r="F2886" s="2" t="s">
        <v>9792</v>
      </c>
      <c r="G2886" s="32">
        <v>1806</v>
      </c>
      <c r="H2886" s="36">
        <v>1806</v>
      </c>
      <c r="I2886" s="37" t="s">
        <v>10080</v>
      </c>
      <c r="J2886" s="31" t="s">
        <v>10633</v>
      </c>
      <c r="K2886" s="2">
        <v>0</v>
      </c>
      <c r="L2886" s="2">
        <v>0</v>
      </c>
      <c r="M2886" s="31">
        <v>24.03</v>
      </c>
      <c r="N2886" s="2">
        <v>3.1239000000000003</v>
      </c>
      <c r="O2886" s="2">
        <v>0</v>
      </c>
      <c r="P2886" s="2">
        <v>0</v>
      </c>
      <c r="Q2886" s="31">
        <v>27.1539</v>
      </c>
      <c r="S2886" s="2" t="s">
        <v>1</v>
      </c>
      <c r="T2886" t="str">
        <f>IF(Tabla2[[#This Row],[SERIE ]]="22SD004C","BODEGA",IF(Tabla2[[#This Row],[SERIE ]]="21DS000T","CASA MATRIZ","SUCURSAL"))</f>
        <v>SUCURSAL</v>
      </c>
    </row>
    <row r="2887" spans="1:20" ht="15.75" hidden="1" thickBot="1" x14ac:dyDescent="0.3">
      <c r="A2887" s="33" t="s">
        <v>8272</v>
      </c>
      <c r="B2887" s="38">
        <v>45299</v>
      </c>
      <c r="C2887" s="2" t="s">
        <v>1</v>
      </c>
      <c r="D2887" s="2" t="s">
        <v>0</v>
      </c>
      <c r="E2887" s="2" t="s">
        <v>9791</v>
      </c>
      <c r="F2887" s="2" t="s">
        <v>9792</v>
      </c>
      <c r="G2887" s="32">
        <v>1805</v>
      </c>
      <c r="H2887" s="36">
        <v>1805</v>
      </c>
      <c r="I2887" s="37"/>
      <c r="J2887" s="31" t="s">
        <v>10620</v>
      </c>
      <c r="K2887" s="2">
        <v>0</v>
      </c>
      <c r="L2887" s="2">
        <v>0</v>
      </c>
      <c r="M2887" s="31">
        <v>32.700000000000003</v>
      </c>
      <c r="N2887" s="2">
        <v>4.2510000000000003</v>
      </c>
      <c r="O2887" s="2">
        <v>0</v>
      </c>
      <c r="P2887" s="2">
        <v>0</v>
      </c>
      <c r="Q2887" s="31">
        <v>36.951000000000001</v>
      </c>
      <c r="R2887" s="2" t="s">
        <v>10621</v>
      </c>
      <c r="S2887" s="2" t="s">
        <v>1</v>
      </c>
      <c r="T2887" t="str">
        <f>IF(Tabla2[[#This Row],[SERIE ]]="22SD004C","BODEGA",IF(Tabla2[[#This Row],[SERIE ]]="21DS000T","CASA MATRIZ","SUCURSAL"))</f>
        <v>SUCURSAL</v>
      </c>
    </row>
    <row r="2888" spans="1:20" ht="15.75" hidden="1" thickBot="1" x14ac:dyDescent="0.3">
      <c r="A2888" s="33" t="s">
        <v>8272</v>
      </c>
      <c r="B2888" s="38">
        <v>45297</v>
      </c>
      <c r="C2888" s="2" t="s">
        <v>1</v>
      </c>
      <c r="D2888" s="2" t="s">
        <v>0</v>
      </c>
      <c r="E2888" s="2" t="s">
        <v>9791</v>
      </c>
      <c r="F2888" s="2" t="s">
        <v>9792</v>
      </c>
      <c r="G2888" s="32">
        <v>1804</v>
      </c>
      <c r="H2888" s="36">
        <v>1804</v>
      </c>
      <c r="I2888" s="37"/>
      <c r="J2888" s="31" t="s">
        <v>10620</v>
      </c>
      <c r="K2888" s="2">
        <v>0</v>
      </c>
      <c r="L2888" s="2">
        <v>0</v>
      </c>
      <c r="M2888" s="31">
        <v>43.81</v>
      </c>
      <c r="N2888" s="2">
        <v>5.6953000000000005</v>
      </c>
      <c r="O2888" s="2">
        <v>0</v>
      </c>
      <c r="P2888" s="2">
        <v>0</v>
      </c>
      <c r="Q2888" s="31">
        <v>49.505300000000005</v>
      </c>
      <c r="R2888" s="2" t="s">
        <v>10621</v>
      </c>
      <c r="S2888" s="2" t="s">
        <v>1</v>
      </c>
      <c r="T2888" t="str">
        <f>IF(Tabla2[[#This Row],[SERIE ]]="22SD004C","BODEGA",IF(Tabla2[[#This Row],[SERIE ]]="21DS000T","CASA MATRIZ","SUCURSAL"))</f>
        <v>SUCURSAL</v>
      </c>
    </row>
    <row r="2889" spans="1:20" ht="15.75" hidden="1" thickBot="1" x14ac:dyDescent="0.3">
      <c r="A2889" s="33" t="s">
        <v>8272</v>
      </c>
      <c r="B2889" s="38">
        <v>45297</v>
      </c>
      <c r="C2889" s="2" t="s">
        <v>1</v>
      </c>
      <c r="D2889" s="2" t="s">
        <v>0</v>
      </c>
      <c r="E2889" s="2" t="s">
        <v>9791</v>
      </c>
      <c r="F2889" s="2" t="s">
        <v>9792</v>
      </c>
      <c r="G2889" s="32">
        <v>1803</v>
      </c>
      <c r="H2889" s="36">
        <v>1803</v>
      </c>
      <c r="I2889" s="37" t="s">
        <v>10634</v>
      </c>
      <c r="J2889" s="31" t="s">
        <v>10635</v>
      </c>
      <c r="K2889" s="2">
        <v>0</v>
      </c>
      <c r="L2889" s="2">
        <v>0</v>
      </c>
      <c r="M2889" s="31">
        <v>12</v>
      </c>
      <c r="N2889" s="2">
        <v>1.56</v>
      </c>
      <c r="O2889" s="2">
        <v>0</v>
      </c>
      <c r="P2889" s="2">
        <v>0</v>
      </c>
      <c r="Q2889" s="31">
        <v>13.56</v>
      </c>
      <c r="S2889" s="2" t="s">
        <v>1</v>
      </c>
      <c r="T2889" t="str">
        <f>IF(Tabla2[[#This Row],[SERIE ]]="22SD004C","BODEGA",IF(Tabla2[[#This Row],[SERIE ]]="21DS000T","CASA MATRIZ","SUCURSAL"))</f>
        <v>SUCURSAL</v>
      </c>
    </row>
    <row r="2890" spans="1:20" ht="15.75" hidden="1" thickBot="1" x14ac:dyDescent="0.3">
      <c r="A2890" s="33" t="s">
        <v>8272</v>
      </c>
      <c r="B2890" s="38">
        <v>45297</v>
      </c>
      <c r="C2890" s="2" t="s">
        <v>1</v>
      </c>
      <c r="D2890" s="2" t="s">
        <v>0</v>
      </c>
      <c r="E2890" s="2" t="s">
        <v>9791</v>
      </c>
      <c r="F2890" s="2" t="s">
        <v>9792</v>
      </c>
      <c r="G2890" s="32">
        <v>1802</v>
      </c>
      <c r="H2890" s="36">
        <v>1802</v>
      </c>
      <c r="I2890" s="37" t="s">
        <v>5586</v>
      </c>
      <c r="J2890" s="31" t="s">
        <v>5587</v>
      </c>
      <c r="K2890" s="2">
        <v>0</v>
      </c>
      <c r="L2890" s="2">
        <v>0</v>
      </c>
      <c r="M2890" s="31">
        <v>48</v>
      </c>
      <c r="N2890" s="2">
        <v>6.24</v>
      </c>
      <c r="O2890" s="2">
        <v>0</v>
      </c>
      <c r="P2890" s="2">
        <v>0</v>
      </c>
      <c r="Q2890" s="31">
        <v>54.24</v>
      </c>
      <c r="S2890" s="2" t="s">
        <v>1</v>
      </c>
      <c r="T2890" t="str">
        <f>IF(Tabla2[[#This Row],[SERIE ]]="22SD004C","BODEGA",IF(Tabla2[[#This Row],[SERIE ]]="21DS000T","CASA MATRIZ","SUCURSAL"))</f>
        <v>SUCURSAL</v>
      </c>
    </row>
    <row r="2891" spans="1:20" ht="15.75" hidden="1" thickBot="1" x14ac:dyDescent="0.3">
      <c r="A2891" s="33" t="s">
        <v>8272</v>
      </c>
      <c r="B2891" s="38">
        <v>45296</v>
      </c>
      <c r="C2891" s="2" t="s">
        <v>1</v>
      </c>
      <c r="D2891" s="2" t="s">
        <v>0</v>
      </c>
      <c r="E2891" s="2" t="s">
        <v>9791</v>
      </c>
      <c r="F2891" s="2" t="s">
        <v>9792</v>
      </c>
      <c r="G2891" s="32">
        <v>1801</v>
      </c>
      <c r="H2891" s="36">
        <v>1801</v>
      </c>
      <c r="I2891" s="37" t="s">
        <v>6299</v>
      </c>
      <c r="J2891" s="31" t="s">
        <v>6300</v>
      </c>
      <c r="K2891" s="2">
        <v>0</v>
      </c>
      <c r="L2891" s="2">
        <v>0</v>
      </c>
      <c r="M2891" s="31">
        <v>6</v>
      </c>
      <c r="N2891" s="2">
        <v>0.78</v>
      </c>
      <c r="O2891" s="2">
        <v>0</v>
      </c>
      <c r="P2891" s="2">
        <v>0</v>
      </c>
      <c r="Q2891" s="31">
        <v>6.78</v>
      </c>
      <c r="S2891" s="2" t="s">
        <v>1</v>
      </c>
      <c r="T2891" t="str">
        <f>IF(Tabla2[[#This Row],[SERIE ]]="22SD004C","BODEGA",IF(Tabla2[[#This Row],[SERIE ]]="21DS000T","CASA MATRIZ","SUCURSAL"))</f>
        <v>SUCURSAL</v>
      </c>
    </row>
    <row r="2892" spans="1:20" ht="15.75" hidden="1" thickBot="1" x14ac:dyDescent="0.3">
      <c r="A2892" s="33" t="s">
        <v>8272</v>
      </c>
      <c r="B2892" s="38">
        <v>45296</v>
      </c>
      <c r="C2892" s="2" t="s">
        <v>1</v>
      </c>
      <c r="D2892" s="2" t="s">
        <v>0</v>
      </c>
      <c r="E2892" s="2" t="s">
        <v>9791</v>
      </c>
      <c r="F2892" s="2" t="s">
        <v>9792</v>
      </c>
      <c r="G2892" s="32">
        <v>1800</v>
      </c>
      <c r="H2892" s="36">
        <v>1800</v>
      </c>
      <c r="I2892" s="37" t="s">
        <v>9837</v>
      </c>
      <c r="J2892" s="31" t="s">
        <v>10550</v>
      </c>
      <c r="K2892" s="2">
        <v>0</v>
      </c>
      <c r="L2892" s="2">
        <v>0</v>
      </c>
      <c r="M2892" s="31">
        <v>64.599999999999994</v>
      </c>
      <c r="N2892" s="2">
        <v>8.3979999999999997</v>
      </c>
      <c r="O2892" s="2">
        <v>0</v>
      </c>
      <c r="P2892" s="2">
        <v>0</v>
      </c>
      <c r="Q2892" s="31">
        <v>72.99799999999999</v>
      </c>
      <c r="S2892" s="2" t="s">
        <v>1</v>
      </c>
      <c r="T2892" t="str">
        <f>IF(Tabla2[[#This Row],[SERIE ]]="22SD004C","BODEGA",IF(Tabla2[[#This Row],[SERIE ]]="21DS000T","CASA MATRIZ","SUCURSAL"))</f>
        <v>SUCURSAL</v>
      </c>
    </row>
    <row r="2893" spans="1:20" ht="15.75" hidden="1" thickBot="1" x14ac:dyDescent="0.3">
      <c r="A2893" s="33" t="s">
        <v>8272</v>
      </c>
      <c r="B2893" s="38">
        <v>45296</v>
      </c>
      <c r="C2893" s="2" t="s">
        <v>1</v>
      </c>
      <c r="D2893" s="2" t="s">
        <v>0</v>
      </c>
      <c r="E2893" s="2" t="s">
        <v>9791</v>
      </c>
      <c r="F2893" s="2" t="s">
        <v>9792</v>
      </c>
      <c r="G2893" s="32">
        <v>1799</v>
      </c>
      <c r="H2893" s="36">
        <v>1799</v>
      </c>
      <c r="I2893" s="37" t="s">
        <v>9824</v>
      </c>
      <c r="J2893" s="31" t="s">
        <v>10636</v>
      </c>
      <c r="K2893" s="2">
        <v>0</v>
      </c>
      <c r="L2893" s="2">
        <v>0</v>
      </c>
      <c r="M2893" s="31">
        <v>30.53</v>
      </c>
      <c r="N2893" s="2">
        <v>3.9689000000000001</v>
      </c>
      <c r="O2893" s="2">
        <v>0</v>
      </c>
      <c r="P2893" s="2">
        <v>0</v>
      </c>
      <c r="Q2893" s="31">
        <v>34.498899999999999</v>
      </c>
      <c r="S2893" s="2" t="s">
        <v>1</v>
      </c>
      <c r="T2893" t="str">
        <f>IF(Tabla2[[#This Row],[SERIE ]]="22SD004C","BODEGA",IF(Tabla2[[#This Row],[SERIE ]]="21DS000T","CASA MATRIZ","SUCURSAL"))</f>
        <v>SUCURSAL</v>
      </c>
    </row>
    <row r="2894" spans="1:20" ht="15.75" hidden="1" thickBot="1" x14ac:dyDescent="0.3">
      <c r="A2894" s="33" t="s">
        <v>8272</v>
      </c>
      <c r="B2894" s="38">
        <v>45296</v>
      </c>
      <c r="C2894" s="2" t="s">
        <v>1</v>
      </c>
      <c r="D2894" s="2" t="s">
        <v>0</v>
      </c>
      <c r="E2894" s="2" t="s">
        <v>9791</v>
      </c>
      <c r="F2894" s="2" t="s">
        <v>9792</v>
      </c>
      <c r="G2894" s="32">
        <v>1798</v>
      </c>
      <c r="H2894" s="36">
        <v>1798</v>
      </c>
      <c r="I2894" s="37" t="s">
        <v>10548</v>
      </c>
      <c r="J2894" s="31" t="s">
        <v>10549</v>
      </c>
      <c r="K2894" s="2">
        <v>0</v>
      </c>
      <c r="L2894" s="2">
        <v>0</v>
      </c>
      <c r="M2894" s="31">
        <v>73.45</v>
      </c>
      <c r="N2894" s="2">
        <v>9.5485000000000007</v>
      </c>
      <c r="O2894" s="2">
        <v>0</v>
      </c>
      <c r="P2894" s="2">
        <v>0</v>
      </c>
      <c r="Q2894" s="31">
        <v>82.998500000000007</v>
      </c>
      <c r="S2894" s="2" t="s">
        <v>1</v>
      </c>
      <c r="T2894" t="str">
        <f>IF(Tabla2[[#This Row],[SERIE ]]="22SD004C","BODEGA",IF(Tabla2[[#This Row],[SERIE ]]="21DS000T","CASA MATRIZ","SUCURSAL"))</f>
        <v>SUCURSAL</v>
      </c>
    </row>
    <row r="2895" spans="1:20" ht="15.75" hidden="1" thickBot="1" x14ac:dyDescent="0.3">
      <c r="A2895" s="33" t="s">
        <v>8272</v>
      </c>
      <c r="B2895" s="38">
        <v>45296</v>
      </c>
      <c r="C2895" s="2" t="s">
        <v>1</v>
      </c>
      <c r="D2895" s="2" t="s">
        <v>0</v>
      </c>
      <c r="E2895" s="2" t="s">
        <v>9791</v>
      </c>
      <c r="F2895" s="2" t="s">
        <v>9792</v>
      </c>
      <c r="G2895" s="32">
        <v>1797</v>
      </c>
      <c r="H2895" s="36">
        <v>1797</v>
      </c>
      <c r="I2895" s="37"/>
      <c r="J2895" s="31" t="s">
        <v>10637</v>
      </c>
      <c r="K2895" s="2">
        <v>0</v>
      </c>
      <c r="L2895" s="2">
        <v>0</v>
      </c>
      <c r="M2895" s="31">
        <v>12</v>
      </c>
      <c r="N2895" s="2">
        <v>1.56</v>
      </c>
      <c r="O2895" s="2">
        <v>0</v>
      </c>
      <c r="P2895" s="2">
        <v>0</v>
      </c>
      <c r="Q2895" s="31">
        <v>13.56</v>
      </c>
      <c r="R2895" s="2" t="s">
        <v>10638</v>
      </c>
      <c r="S2895" s="2" t="s">
        <v>1</v>
      </c>
      <c r="T2895" t="str">
        <f>IF(Tabla2[[#This Row],[SERIE ]]="22SD004C","BODEGA",IF(Tabla2[[#This Row],[SERIE ]]="21DS000T","CASA MATRIZ","SUCURSAL"))</f>
        <v>SUCURSAL</v>
      </c>
    </row>
    <row r="2896" spans="1:20" ht="15.75" hidden="1" thickBot="1" x14ac:dyDescent="0.3">
      <c r="A2896" s="33" t="s">
        <v>8272</v>
      </c>
      <c r="B2896" s="38">
        <v>45296</v>
      </c>
      <c r="C2896" s="2" t="s">
        <v>1</v>
      </c>
      <c r="D2896" s="2" t="s">
        <v>0</v>
      </c>
      <c r="E2896" s="2" t="s">
        <v>9791</v>
      </c>
      <c r="F2896" s="2" t="s">
        <v>9792</v>
      </c>
      <c r="G2896" s="32">
        <v>1796</v>
      </c>
      <c r="H2896" s="36">
        <v>1796</v>
      </c>
      <c r="I2896" s="37"/>
      <c r="J2896" s="31" t="s">
        <v>10566</v>
      </c>
      <c r="K2896" s="2">
        <v>0</v>
      </c>
      <c r="L2896" s="2">
        <v>0</v>
      </c>
      <c r="M2896" s="31">
        <v>9.81</v>
      </c>
      <c r="N2896" s="2">
        <v>1.2753000000000001</v>
      </c>
      <c r="O2896" s="2">
        <v>0</v>
      </c>
      <c r="P2896" s="2">
        <v>0</v>
      </c>
      <c r="Q2896" s="31">
        <v>11.0853</v>
      </c>
      <c r="R2896" s="2" t="s">
        <v>9816</v>
      </c>
      <c r="S2896" s="2" t="s">
        <v>1</v>
      </c>
      <c r="T2896" t="str">
        <f>IF(Tabla2[[#This Row],[SERIE ]]="22SD004C","BODEGA",IF(Tabla2[[#This Row],[SERIE ]]="21DS000T","CASA MATRIZ","SUCURSAL"))</f>
        <v>SUCURSAL</v>
      </c>
    </row>
    <row r="2897" spans="1:20" ht="15.75" hidden="1" thickBot="1" x14ac:dyDescent="0.3">
      <c r="A2897" s="33" t="s">
        <v>8272</v>
      </c>
      <c r="B2897" s="38">
        <v>45296</v>
      </c>
      <c r="C2897" s="2" t="s">
        <v>1</v>
      </c>
      <c r="D2897" s="2" t="s">
        <v>0</v>
      </c>
      <c r="E2897" s="2" t="s">
        <v>9791</v>
      </c>
      <c r="F2897" s="2" t="s">
        <v>9792</v>
      </c>
      <c r="G2897" s="32">
        <v>1795</v>
      </c>
      <c r="H2897" s="36">
        <v>1795</v>
      </c>
      <c r="I2897" s="37"/>
      <c r="J2897" s="31" t="s">
        <v>10639</v>
      </c>
      <c r="K2897" s="2">
        <v>0</v>
      </c>
      <c r="L2897" s="2">
        <v>0</v>
      </c>
      <c r="M2897" s="31">
        <v>113.27</v>
      </c>
      <c r="N2897" s="2">
        <v>14.725099999999999</v>
      </c>
      <c r="O2897" s="2">
        <v>0</v>
      </c>
      <c r="P2897" s="2">
        <v>0</v>
      </c>
      <c r="Q2897" s="31">
        <v>127.99509999999999</v>
      </c>
      <c r="R2897" s="2" t="s">
        <v>10640</v>
      </c>
      <c r="S2897" s="2" t="s">
        <v>1</v>
      </c>
      <c r="T2897" t="str">
        <f>IF(Tabla2[[#This Row],[SERIE ]]="22SD004C","BODEGA",IF(Tabla2[[#This Row],[SERIE ]]="21DS000T","CASA MATRIZ","SUCURSAL"))</f>
        <v>SUCURSAL</v>
      </c>
    </row>
    <row r="2898" spans="1:20" ht="15.75" hidden="1" thickBot="1" x14ac:dyDescent="0.3">
      <c r="A2898" s="33" t="s">
        <v>8272</v>
      </c>
      <c r="B2898" s="38">
        <v>45296</v>
      </c>
      <c r="C2898" s="2" t="s">
        <v>1</v>
      </c>
      <c r="D2898" s="2" t="s">
        <v>0</v>
      </c>
      <c r="E2898" s="2" t="s">
        <v>9791</v>
      </c>
      <c r="F2898" s="2" t="s">
        <v>9792</v>
      </c>
      <c r="G2898" s="32">
        <v>1794</v>
      </c>
      <c r="H2898" s="36">
        <v>1794</v>
      </c>
      <c r="I2898" s="37" t="s">
        <v>10074</v>
      </c>
      <c r="J2898" s="31" t="s">
        <v>10575</v>
      </c>
      <c r="K2898" s="2">
        <v>0</v>
      </c>
      <c r="L2898" s="2">
        <v>0</v>
      </c>
      <c r="M2898" s="31">
        <v>170</v>
      </c>
      <c r="N2898" s="2">
        <v>22.1</v>
      </c>
      <c r="O2898" s="2">
        <v>0</v>
      </c>
      <c r="P2898" s="2">
        <v>0</v>
      </c>
      <c r="Q2898" s="31">
        <v>192.1</v>
      </c>
      <c r="S2898" s="2" t="s">
        <v>1</v>
      </c>
      <c r="T2898" t="str">
        <f>IF(Tabla2[[#This Row],[SERIE ]]="22SD004C","BODEGA",IF(Tabla2[[#This Row],[SERIE ]]="21DS000T","CASA MATRIZ","SUCURSAL"))</f>
        <v>SUCURSAL</v>
      </c>
    </row>
    <row r="2899" spans="1:20" ht="15.75" hidden="1" thickBot="1" x14ac:dyDescent="0.3">
      <c r="A2899" s="33" t="s">
        <v>8272</v>
      </c>
      <c r="B2899" s="38">
        <v>45296</v>
      </c>
      <c r="C2899" s="2" t="s">
        <v>1</v>
      </c>
      <c r="D2899" s="2" t="s">
        <v>0</v>
      </c>
      <c r="E2899" s="2" t="s">
        <v>9791</v>
      </c>
      <c r="F2899" s="2" t="s">
        <v>9792</v>
      </c>
      <c r="G2899" s="32">
        <v>1793</v>
      </c>
      <c r="H2899" s="36">
        <v>1793</v>
      </c>
      <c r="I2899" s="37" t="s">
        <v>1638</v>
      </c>
      <c r="J2899" s="31" t="s">
        <v>1639</v>
      </c>
      <c r="K2899" s="2">
        <v>0</v>
      </c>
      <c r="L2899" s="2">
        <v>0</v>
      </c>
      <c r="M2899" s="31">
        <v>60</v>
      </c>
      <c r="N2899" s="2">
        <v>7.8000000000000007</v>
      </c>
      <c r="O2899" s="2">
        <v>0</v>
      </c>
      <c r="P2899" s="2">
        <v>0</v>
      </c>
      <c r="Q2899" s="31">
        <v>67.8</v>
      </c>
      <c r="S2899" s="2" t="s">
        <v>1</v>
      </c>
      <c r="T2899" t="str">
        <f>IF(Tabla2[[#This Row],[SERIE ]]="22SD004C","BODEGA",IF(Tabla2[[#This Row],[SERIE ]]="21DS000T","CASA MATRIZ","SUCURSAL"))</f>
        <v>SUCURSAL</v>
      </c>
    </row>
    <row r="2900" spans="1:20" ht="15.75" hidden="1" thickBot="1" x14ac:dyDescent="0.3">
      <c r="A2900" s="33" t="s">
        <v>8272</v>
      </c>
      <c r="B2900" s="38">
        <v>45296</v>
      </c>
      <c r="C2900" s="2" t="s">
        <v>1</v>
      </c>
      <c r="D2900" s="2" t="s">
        <v>0</v>
      </c>
      <c r="E2900" s="2" t="s">
        <v>9791</v>
      </c>
      <c r="F2900" s="2" t="s">
        <v>9792</v>
      </c>
      <c r="G2900" s="32">
        <v>1792</v>
      </c>
      <c r="H2900" s="36">
        <v>1792</v>
      </c>
      <c r="I2900" s="37" t="s">
        <v>10641</v>
      </c>
      <c r="J2900" s="31" t="s">
        <v>10642</v>
      </c>
      <c r="K2900" s="2">
        <v>0</v>
      </c>
      <c r="L2900" s="2">
        <v>0</v>
      </c>
      <c r="M2900" s="31">
        <v>9.9600000000000009</v>
      </c>
      <c r="N2900" s="2">
        <v>1.2948000000000002</v>
      </c>
      <c r="O2900" s="2">
        <v>0</v>
      </c>
      <c r="P2900" s="2">
        <v>0</v>
      </c>
      <c r="Q2900" s="31">
        <v>11.254800000000001</v>
      </c>
      <c r="S2900" s="2" t="s">
        <v>1</v>
      </c>
      <c r="T2900" t="str">
        <f>IF(Tabla2[[#This Row],[SERIE ]]="22SD004C","BODEGA",IF(Tabla2[[#This Row],[SERIE ]]="21DS000T","CASA MATRIZ","SUCURSAL"))</f>
        <v>SUCURSAL</v>
      </c>
    </row>
    <row r="2901" spans="1:20" ht="15.75" hidden="1" thickBot="1" x14ac:dyDescent="0.3">
      <c r="A2901" s="33" t="s">
        <v>8272</v>
      </c>
      <c r="B2901" s="38">
        <v>45295</v>
      </c>
      <c r="C2901" s="2" t="s">
        <v>1</v>
      </c>
      <c r="D2901" s="2" t="s">
        <v>0</v>
      </c>
      <c r="E2901" s="2" t="s">
        <v>9791</v>
      </c>
      <c r="F2901" s="2" t="s">
        <v>9792</v>
      </c>
      <c r="G2901" s="32">
        <v>1791</v>
      </c>
      <c r="H2901" s="36">
        <v>1791</v>
      </c>
      <c r="I2901" s="37" t="s">
        <v>9888</v>
      </c>
      <c r="J2901" s="31" t="s">
        <v>10617</v>
      </c>
      <c r="K2901" s="2">
        <v>0</v>
      </c>
      <c r="L2901" s="2">
        <v>0</v>
      </c>
      <c r="M2901" s="31">
        <v>29.5</v>
      </c>
      <c r="N2901" s="2">
        <v>3.835</v>
      </c>
      <c r="O2901" s="2">
        <v>0</v>
      </c>
      <c r="P2901" s="2">
        <v>0</v>
      </c>
      <c r="Q2901" s="31">
        <v>33.335000000000001</v>
      </c>
      <c r="S2901" s="2" t="s">
        <v>1</v>
      </c>
      <c r="T2901" t="str">
        <f>IF(Tabla2[[#This Row],[SERIE ]]="22SD004C","BODEGA",IF(Tabla2[[#This Row],[SERIE ]]="21DS000T","CASA MATRIZ","SUCURSAL"))</f>
        <v>SUCURSAL</v>
      </c>
    </row>
    <row r="2902" spans="1:20" ht="15.75" hidden="1" thickBot="1" x14ac:dyDescent="0.3">
      <c r="A2902" s="33" t="s">
        <v>8272</v>
      </c>
      <c r="B2902" s="38">
        <v>45295</v>
      </c>
      <c r="C2902" s="2" t="s">
        <v>1</v>
      </c>
      <c r="D2902" s="2" t="s">
        <v>0</v>
      </c>
      <c r="E2902" s="2" t="s">
        <v>9791</v>
      </c>
      <c r="F2902" s="2" t="s">
        <v>9792</v>
      </c>
      <c r="G2902" s="32">
        <v>1790</v>
      </c>
      <c r="H2902" s="36">
        <v>1790</v>
      </c>
      <c r="I2902" s="37" t="s">
        <v>46</v>
      </c>
      <c r="J2902" s="31" t="s">
        <v>6010</v>
      </c>
      <c r="K2902" s="2">
        <v>0</v>
      </c>
      <c r="L2902" s="2">
        <v>0</v>
      </c>
      <c r="M2902" s="31">
        <v>208</v>
      </c>
      <c r="N2902" s="2">
        <v>27.04</v>
      </c>
      <c r="O2902" s="2">
        <v>0</v>
      </c>
      <c r="P2902" s="2">
        <v>0</v>
      </c>
      <c r="Q2902" s="31">
        <v>235.04</v>
      </c>
      <c r="S2902" s="2" t="s">
        <v>1</v>
      </c>
      <c r="T2902" t="str">
        <f>IF(Tabla2[[#This Row],[SERIE ]]="22SD004C","BODEGA",IF(Tabla2[[#This Row],[SERIE ]]="21DS000T","CASA MATRIZ","SUCURSAL"))</f>
        <v>SUCURSAL</v>
      </c>
    </row>
    <row r="2903" spans="1:20" ht="15.75" hidden="1" thickBot="1" x14ac:dyDescent="0.3">
      <c r="A2903" s="33" t="s">
        <v>8272</v>
      </c>
      <c r="B2903" s="38">
        <v>45295</v>
      </c>
      <c r="C2903" s="2" t="s">
        <v>1</v>
      </c>
      <c r="D2903" s="2" t="s">
        <v>0</v>
      </c>
      <c r="E2903" s="2" t="s">
        <v>9791</v>
      </c>
      <c r="F2903" s="2" t="s">
        <v>9792</v>
      </c>
      <c r="G2903" s="32">
        <v>1789</v>
      </c>
      <c r="H2903" s="36">
        <v>1789</v>
      </c>
      <c r="I2903" s="37" t="s">
        <v>9820</v>
      </c>
      <c r="J2903" s="31" t="s">
        <v>10558</v>
      </c>
      <c r="K2903" s="2">
        <v>0</v>
      </c>
      <c r="L2903" s="2">
        <v>0</v>
      </c>
      <c r="M2903" s="31">
        <v>40</v>
      </c>
      <c r="N2903" s="2">
        <v>5.2</v>
      </c>
      <c r="O2903" s="2">
        <v>0</v>
      </c>
      <c r="P2903" s="2">
        <v>0</v>
      </c>
      <c r="Q2903" s="31">
        <v>45.2</v>
      </c>
      <c r="S2903" s="2" t="s">
        <v>1</v>
      </c>
      <c r="T2903" t="str">
        <f>IF(Tabla2[[#This Row],[SERIE ]]="22SD004C","BODEGA",IF(Tabla2[[#This Row],[SERIE ]]="21DS000T","CASA MATRIZ","SUCURSAL"))</f>
        <v>SUCURSAL</v>
      </c>
    </row>
    <row r="2904" spans="1:20" ht="15.75" hidden="1" thickBot="1" x14ac:dyDescent="0.3">
      <c r="A2904" s="33" t="s">
        <v>8272</v>
      </c>
      <c r="B2904" s="38">
        <v>45295</v>
      </c>
      <c r="C2904" s="2" t="s">
        <v>1</v>
      </c>
      <c r="D2904" s="2" t="s">
        <v>0</v>
      </c>
      <c r="E2904" s="2" t="s">
        <v>9791</v>
      </c>
      <c r="F2904" s="2" t="s">
        <v>9792</v>
      </c>
      <c r="G2904" s="32">
        <v>1787</v>
      </c>
      <c r="H2904" s="36">
        <v>1787</v>
      </c>
      <c r="I2904" s="37" t="s">
        <v>10548</v>
      </c>
      <c r="J2904" s="31" t="s">
        <v>10549</v>
      </c>
      <c r="K2904" s="2">
        <v>0</v>
      </c>
      <c r="L2904" s="2">
        <v>0</v>
      </c>
      <c r="M2904" s="31">
        <v>57.74</v>
      </c>
      <c r="N2904" s="2">
        <v>7.5062000000000006</v>
      </c>
      <c r="O2904" s="2">
        <v>0</v>
      </c>
      <c r="P2904" s="2">
        <v>0</v>
      </c>
      <c r="Q2904" s="31">
        <v>65.246200000000002</v>
      </c>
      <c r="S2904" s="2" t="s">
        <v>1</v>
      </c>
      <c r="T2904" t="str">
        <f>IF(Tabla2[[#This Row],[SERIE ]]="22SD004C","BODEGA",IF(Tabla2[[#This Row],[SERIE ]]="21DS000T","CASA MATRIZ","SUCURSAL"))</f>
        <v>SUCURSAL</v>
      </c>
    </row>
    <row r="2905" spans="1:20" ht="15.75" hidden="1" thickBot="1" x14ac:dyDescent="0.3">
      <c r="A2905" s="33" t="s">
        <v>8272</v>
      </c>
      <c r="B2905" s="38">
        <v>45295</v>
      </c>
      <c r="C2905" s="2" t="s">
        <v>1</v>
      </c>
      <c r="D2905" s="2" t="s">
        <v>0</v>
      </c>
      <c r="E2905" s="2" t="s">
        <v>9791</v>
      </c>
      <c r="F2905" s="2" t="s">
        <v>9792</v>
      </c>
      <c r="G2905" s="32">
        <v>1786</v>
      </c>
      <c r="H2905" s="36">
        <v>1786</v>
      </c>
      <c r="I2905" s="37"/>
      <c r="J2905" s="31" t="s">
        <v>10643</v>
      </c>
      <c r="K2905" s="2">
        <v>0</v>
      </c>
      <c r="L2905" s="2">
        <v>0</v>
      </c>
      <c r="M2905" s="31">
        <v>126.55</v>
      </c>
      <c r="N2905" s="2">
        <v>16.451499999999999</v>
      </c>
      <c r="O2905" s="2">
        <v>0</v>
      </c>
      <c r="P2905" s="2">
        <v>0</v>
      </c>
      <c r="Q2905" s="31">
        <v>143.00149999999999</v>
      </c>
      <c r="R2905" s="2" t="s">
        <v>10644</v>
      </c>
      <c r="S2905" s="2" t="s">
        <v>1</v>
      </c>
      <c r="T2905" t="str">
        <f>IF(Tabla2[[#This Row],[SERIE ]]="22SD004C","BODEGA",IF(Tabla2[[#This Row],[SERIE ]]="21DS000T","CASA MATRIZ","SUCURSAL"))</f>
        <v>SUCURSAL</v>
      </c>
    </row>
    <row r="2906" spans="1:20" ht="15.75" hidden="1" thickBot="1" x14ac:dyDescent="0.3">
      <c r="A2906" s="33" t="s">
        <v>8272</v>
      </c>
      <c r="B2906" s="38">
        <v>45295</v>
      </c>
      <c r="C2906" s="2" t="s">
        <v>1</v>
      </c>
      <c r="D2906" s="2" t="s">
        <v>0</v>
      </c>
      <c r="E2906" s="2" t="s">
        <v>9791</v>
      </c>
      <c r="F2906" s="2" t="s">
        <v>9792</v>
      </c>
      <c r="G2906" s="32">
        <v>1785</v>
      </c>
      <c r="H2906" s="36">
        <v>1785</v>
      </c>
      <c r="I2906" s="37"/>
      <c r="J2906" s="31" t="s">
        <v>10645</v>
      </c>
      <c r="K2906" s="2">
        <v>0</v>
      </c>
      <c r="L2906" s="2">
        <v>0</v>
      </c>
      <c r="M2906" s="31">
        <v>87.83</v>
      </c>
      <c r="N2906" s="2">
        <v>11.417899999999999</v>
      </c>
      <c r="O2906" s="2">
        <v>0</v>
      </c>
      <c r="P2906" s="2">
        <v>0</v>
      </c>
      <c r="Q2906" s="31">
        <v>99.247900000000001</v>
      </c>
      <c r="R2906" s="2" t="s">
        <v>10646</v>
      </c>
      <c r="S2906" s="2" t="s">
        <v>1</v>
      </c>
      <c r="T2906" t="str">
        <f>IF(Tabla2[[#This Row],[SERIE ]]="22SD004C","BODEGA",IF(Tabla2[[#This Row],[SERIE ]]="21DS000T","CASA MATRIZ","SUCURSAL"))</f>
        <v>SUCURSAL</v>
      </c>
    </row>
    <row r="2907" spans="1:20" ht="15.75" hidden="1" thickBot="1" x14ac:dyDescent="0.3">
      <c r="A2907" s="33" t="s">
        <v>8272</v>
      </c>
      <c r="B2907" s="38">
        <v>45295</v>
      </c>
      <c r="C2907" s="2" t="s">
        <v>1</v>
      </c>
      <c r="D2907" s="2" t="s">
        <v>0</v>
      </c>
      <c r="E2907" s="2" t="s">
        <v>9791</v>
      </c>
      <c r="F2907" s="2" t="s">
        <v>9792</v>
      </c>
      <c r="G2907" s="32">
        <v>1784</v>
      </c>
      <c r="H2907" s="36">
        <v>1784</v>
      </c>
      <c r="I2907" s="37" t="s">
        <v>5768</v>
      </c>
      <c r="J2907" s="31" t="s">
        <v>5769</v>
      </c>
      <c r="K2907" s="2">
        <v>0</v>
      </c>
      <c r="L2907" s="2">
        <v>0</v>
      </c>
      <c r="M2907" s="31">
        <v>9.3800000000000008</v>
      </c>
      <c r="N2907" s="2">
        <v>1.2194</v>
      </c>
      <c r="O2907" s="2">
        <v>0</v>
      </c>
      <c r="P2907" s="2">
        <v>0</v>
      </c>
      <c r="Q2907" s="31">
        <v>10.599400000000001</v>
      </c>
      <c r="S2907" s="2" t="s">
        <v>1</v>
      </c>
      <c r="T2907" t="str">
        <f>IF(Tabla2[[#This Row],[SERIE ]]="22SD004C","BODEGA",IF(Tabla2[[#This Row],[SERIE ]]="21DS000T","CASA MATRIZ","SUCURSAL"))</f>
        <v>SUCURSAL</v>
      </c>
    </row>
    <row r="2908" spans="1:20" ht="15.75" hidden="1" thickBot="1" x14ac:dyDescent="0.3">
      <c r="A2908" s="33" t="s">
        <v>8272</v>
      </c>
      <c r="B2908" s="38">
        <v>45294</v>
      </c>
      <c r="C2908" s="2" t="s">
        <v>1</v>
      </c>
      <c r="D2908" s="2" t="s">
        <v>0</v>
      </c>
      <c r="E2908" s="2" t="s">
        <v>9791</v>
      </c>
      <c r="F2908" s="2" t="s">
        <v>9792</v>
      </c>
      <c r="G2908" s="32">
        <v>1783</v>
      </c>
      <c r="H2908" s="36">
        <v>1783</v>
      </c>
      <c r="I2908" s="37"/>
      <c r="J2908" s="31" t="s">
        <v>10647</v>
      </c>
      <c r="K2908" s="2">
        <v>0</v>
      </c>
      <c r="L2908" s="2">
        <v>0</v>
      </c>
      <c r="M2908" s="31">
        <v>30.09</v>
      </c>
      <c r="N2908" s="2">
        <v>3.9117000000000002</v>
      </c>
      <c r="O2908" s="2">
        <v>0</v>
      </c>
      <c r="P2908" s="2">
        <v>0</v>
      </c>
      <c r="Q2908" s="31">
        <v>34.0017</v>
      </c>
      <c r="R2908" s="2" t="s">
        <v>10648</v>
      </c>
      <c r="S2908" s="2" t="s">
        <v>1</v>
      </c>
      <c r="T2908" t="str">
        <f>IF(Tabla2[[#This Row],[SERIE ]]="22SD004C","BODEGA",IF(Tabla2[[#This Row],[SERIE ]]="21DS000T","CASA MATRIZ","SUCURSAL"))</f>
        <v>SUCURSAL</v>
      </c>
    </row>
    <row r="2909" spans="1:20" ht="15.75" hidden="1" thickBot="1" x14ac:dyDescent="0.3">
      <c r="A2909" s="33" t="s">
        <v>8272</v>
      </c>
      <c r="B2909" s="38">
        <v>45294</v>
      </c>
      <c r="C2909" s="2" t="s">
        <v>1</v>
      </c>
      <c r="D2909" s="2" t="s">
        <v>0</v>
      </c>
      <c r="E2909" s="2" t="s">
        <v>9791</v>
      </c>
      <c r="F2909" s="2" t="s">
        <v>9792</v>
      </c>
      <c r="G2909" s="32">
        <v>1782</v>
      </c>
      <c r="H2909" s="36">
        <v>1782</v>
      </c>
      <c r="I2909" s="37" t="s">
        <v>10548</v>
      </c>
      <c r="J2909" s="31" t="s">
        <v>10549</v>
      </c>
      <c r="K2909" s="2">
        <v>0</v>
      </c>
      <c r="L2909" s="2">
        <v>0</v>
      </c>
      <c r="M2909" s="31">
        <v>50.12</v>
      </c>
      <c r="N2909" s="2">
        <v>6.5156000000000001</v>
      </c>
      <c r="O2909" s="2">
        <v>0</v>
      </c>
      <c r="P2909" s="2">
        <v>0</v>
      </c>
      <c r="Q2909" s="31">
        <v>56.635599999999997</v>
      </c>
      <c r="S2909" s="2" t="s">
        <v>1</v>
      </c>
      <c r="T2909" t="str">
        <f>IF(Tabla2[[#This Row],[SERIE ]]="22SD004C","BODEGA",IF(Tabla2[[#This Row],[SERIE ]]="21DS000T","CASA MATRIZ","SUCURSAL"))</f>
        <v>SUCURSAL</v>
      </c>
    </row>
    <row r="2910" spans="1:20" ht="15.75" hidden="1" thickBot="1" x14ac:dyDescent="0.3">
      <c r="A2910" s="33" t="s">
        <v>8272</v>
      </c>
      <c r="B2910" s="38">
        <v>45294</v>
      </c>
      <c r="C2910" s="2" t="s">
        <v>1</v>
      </c>
      <c r="D2910" s="2" t="s">
        <v>0</v>
      </c>
      <c r="E2910" s="2" t="s">
        <v>9791</v>
      </c>
      <c r="F2910" s="2" t="s">
        <v>9792</v>
      </c>
      <c r="G2910" s="32">
        <v>1781</v>
      </c>
      <c r="H2910" s="36">
        <v>1781</v>
      </c>
      <c r="I2910" s="37"/>
      <c r="J2910" s="31" t="s">
        <v>10647</v>
      </c>
      <c r="K2910" s="2">
        <v>0</v>
      </c>
      <c r="L2910" s="2">
        <v>0</v>
      </c>
      <c r="M2910" s="31">
        <v>30.09</v>
      </c>
      <c r="N2910" s="2">
        <v>3.9117000000000002</v>
      </c>
      <c r="O2910" s="2">
        <v>0</v>
      </c>
      <c r="P2910" s="2">
        <v>0</v>
      </c>
      <c r="Q2910" s="31">
        <v>34.0017</v>
      </c>
      <c r="R2910" s="2" t="s">
        <v>10648</v>
      </c>
      <c r="S2910" s="2" t="s">
        <v>1</v>
      </c>
      <c r="T2910" t="str">
        <f>IF(Tabla2[[#This Row],[SERIE ]]="22SD004C","BODEGA",IF(Tabla2[[#This Row],[SERIE ]]="21DS000T","CASA MATRIZ","SUCURSAL"))</f>
        <v>SUCURSAL</v>
      </c>
    </row>
    <row r="2911" spans="1:20" ht="15.75" hidden="1" thickBot="1" x14ac:dyDescent="0.3">
      <c r="A2911" s="33" t="s">
        <v>8272</v>
      </c>
      <c r="B2911" s="38">
        <v>45294</v>
      </c>
      <c r="C2911" s="2" t="s">
        <v>1</v>
      </c>
      <c r="D2911" s="2" t="s">
        <v>0</v>
      </c>
      <c r="E2911" s="2" t="s">
        <v>9791</v>
      </c>
      <c r="F2911" s="2" t="s">
        <v>9792</v>
      </c>
      <c r="G2911" s="32">
        <v>1780</v>
      </c>
      <c r="H2911" s="36">
        <v>1780</v>
      </c>
      <c r="I2911" s="37" t="s">
        <v>10548</v>
      </c>
      <c r="J2911" s="31" t="s">
        <v>10549</v>
      </c>
      <c r="K2911" s="2">
        <v>0</v>
      </c>
      <c r="L2911" s="2">
        <v>0</v>
      </c>
      <c r="M2911" s="31">
        <v>198.23</v>
      </c>
      <c r="N2911" s="2">
        <v>25.7699</v>
      </c>
      <c r="O2911" s="2">
        <v>0</v>
      </c>
      <c r="P2911" s="2">
        <v>0</v>
      </c>
      <c r="Q2911" s="31">
        <v>223.9999</v>
      </c>
      <c r="S2911" s="2" t="s">
        <v>1</v>
      </c>
      <c r="T2911" t="str">
        <f>IF(Tabla2[[#This Row],[SERIE ]]="22SD004C","BODEGA",IF(Tabla2[[#This Row],[SERIE ]]="21DS000T","CASA MATRIZ","SUCURSAL"))</f>
        <v>SUCURSAL</v>
      </c>
    </row>
    <row r="2912" spans="1:20" ht="15.75" hidden="1" thickBot="1" x14ac:dyDescent="0.3">
      <c r="A2912" s="33" t="s">
        <v>8272</v>
      </c>
      <c r="B2912" s="38">
        <v>45294</v>
      </c>
      <c r="C2912" s="2" t="s">
        <v>1</v>
      </c>
      <c r="D2912" s="2" t="s">
        <v>0</v>
      </c>
      <c r="E2912" s="2" t="s">
        <v>9791</v>
      </c>
      <c r="F2912" s="2" t="s">
        <v>9792</v>
      </c>
      <c r="G2912" s="32">
        <v>1779</v>
      </c>
      <c r="H2912" s="36">
        <v>1779</v>
      </c>
      <c r="I2912" s="37" t="s">
        <v>46</v>
      </c>
      <c r="J2912" s="31" t="s">
        <v>6010</v>
      </c>
      <c r="K2912" s="2">
        <v>0</v>
      </c>
      <c r="L2912" s="2">
        <v>0</v>
      </c>
      <c r="M2912" s="31">
        <v>20</v>
      </c>
      <c r="N2912" s="2">
        <v>2.6</v>
      </c>
      <c r="O2912" s="2">
        <v>0</v>
      </c>
      <c r="P2912" s="2">
        <v>0</v>
      </c>
      <c r="Q2912" s="31">
        <v>22.6</v>
      </c>
      <c r="S2912" s="2" t="s">
        <v>1</v>
      </c>
      <c r="T2912" t="str">
        <f>IF(Tabla2[[#This Row],[SERIE ]]="22SD004C","BODEGA",IF(Tabla2[[#This Row],[SERIE ]]="21DS000T","CASA MATRIZ","SUCURSAL"))</f>
        <v>SUCURSAL</v>
      </c>
    </row>
    <row r="2913" spans="1:20" ht="15.75" hidden="1" thickBot="1" x14ac:dyDescent="0.3">
      <c r="A2913" s="33" t="s">
        <v>8272</v>
      </c>
      <c r="B2913" s="38">
        <v>45294</v>
      </c>
      <c r="C2913" s="2" t="s">
        <v>1</v>
      </c>
      <c r="D2913" s="2" t="s">
        <v>0</v>
      </c>
      <c r="E2913" s="2" t="s">
        <v>9791</v>
      </c>
      <c r="F2913" s="2" t="s">
        <v>9792</v>
      </c>
      <c r="G2913" s="32">
        <v>1778</v>
      </c>
      <c r="H2913" s="36">
        <v>1778</v>
      </c>
      <c r="I2913" s="37"/>
      <c r="J2913" s="31" t="s">
        <v>10649</v>
      </c>
      <c r="K2913" s="2">
        <v>0</v>
      </c>
      <c r="L2913" s="2">
        <v>0</v>
      </c>
      <c r="M2913" s="31">
        <v>34.31</v>
      </c>
      <c r="N2913" s="2">
        <v>4.4603000000000002</v>
      </c>
      <c r="O2913" s="2">
        <v>0</v>
      </c>
      <c r="P2913" s="2">
        <v>0</v>
      </c>
      <c r="Q2913" s="31">
        <v>38.770300000000006</v>
      </c>
      <c r="R2913" s="2" t="s">
        <v>10650</v>
      </c>
      <c r="S2913" s="2" t="s">
        <v>1</v>
      </c>
      <c r="T2913" t="str">
        <f>IF(Tabla2[[#This Row],[SERIE ]]="22SD004C","BODEGA",IF(Tabla2[[#This Row],[SERIE ]]="21DS000T","CASA MATRIZ","SUCURSAL"))</f>
        <v>SUCURSAL</v>
      </c>
    </row>
    <row r="2914" spans="1:20" ht="15.75" hidden="1" thickBot="1" x14ac:dyDescent="0.3">
      <c r="A2914" s="33" t="s">
        <v>8272</v>
      </c>
      <c r="B2914" s="38">
        <v>45294</v>
      </c>
      <c r="C2914" s="2" t="s">
        <v>1</v>
      </c>
      <c r="D2914" s="2" t="s">
        <v>0</v>
      </c>
      <c r="E2914" s="2" t="s">
        <v>9791</v>
      </c>
      <c r="F2914" s="2" t="s">
        <v>9792</v>
      </c>
      <c r="G2914" s="32">
        <v>1777</v>
      </c>
      <c r="H2914" s="36">
        <v>1777</v>
      </c>
      <c r="I2914" s="37" t="s">
        <v>9586</v>
      </c>
      <c r="J2914" s="31" t="s">
        <v>10588</v>
      </c>
      <c r="K2914" s="2">
        <v>0</v>
      </c>
      <c r="L2914" s="2">
        <v>0</v>
      </c>
      <c r="M2914" s="31">
        <v>45</v>
      </c>
      <c r="N2914" s="2">
        <v>5.8500000000000005</v>
      </c>
      <c r="O2914" s="2">
        <v>0</v>
      </c>
      <c r="P2914" s="2">
        <v>0</v>
      </c>
      <c r="Q2914" s="31">
        <v>50.85</v>
      </c>
      <c r="S2914" s="2" t="s">
        <v>1</v>
      </c>
      <c r="T2914" t="str">
        <f>IF(Tabla2[[#This Row],[SERIE ]]="22SD004C","BODEGA",IF(Tabla2[[#This Row],[SERIE ]]="21DS000T","CASA MATRIZ","SUCURSAL"))</f>
        <v>SUCURSAL</v>
      </c>
    </row>
    <row r="2915" spans="1:20" ht="15.75" hidden="1" thickBot="1" x14ac:dyDescent="0.3">
      <c r="A2915" s="33" t="s">
        <v>8272</v>
      </c>
      <c r="B2915" s="38">
        <v>45294</v>
      </c>
      <c r="C2915" s="2" t="s">
        <v>1</v>
      </c>
      <c r="D2915" s="2" t="s">
        <v>0</v>
      </c>
      <c r="E2915" s="2" t="s">
        <v>9791</v>
      </c>
      <c r="F2915" s="2" t="s">
        <v>9792</v>
      </c>
      <c r="G2915" s="32">
        <v>1776</v>
      </c>
      <c r="H2915" s="36">
        <v>1776</v>
      </c>
      <c r="I2915" s="37" t="s">
        <v>10651</v>
      </c>
      <c r="J2915" s="31" t="s">
        <v>10652</v>
      </c>
      <c r="K2915" s="2">
        <v>0</v>
      </c>
      <c r="L2915" s="2">
        <v>0</v>
      </c>
      <c r="M2915" s="31">
        <v>7.17</v>
      </c>
      <c r="N2915" s="2">
        <v>0.93210000000000004</v>
      </c>
      <c r="O2915" s="2">
        <v>0</v>
      </c>
      <c r="P2915" s="2">
        <v>0</v>
      </c>
      <c r="Q2915" s="31">
        <v>8.1021000000000001</v>
      </c>
      <c r="S2915" s="2" t="s">
        <v>1</v>
      </c>
      <c r="T2915" t="str">
        <f>IF(Tabla2[[#This Row],[SERIE ]]="22SD004C","BODEGA",IF(Tabla2[[#This Row],[SERIE ]]="21DS000T","CASA MATRIZ","SUCURSAL"))</f>
        <v>SUCURSAL</v>
      </c>
    </row>
    <row r="2916" spans="1:20" ht="15.75" hidden="1" thickBot="1" x14ac:dyDescent="0.3">
      <c r="A2916" s="33" t="s">
        <v>8272</v>
      </c>
      <c r="B2916" s="38">
        <v>45294</v>
      </c>
      <c r="C2916" s="2" t="s">
        <v>1</v>
      </c>
      <c r="D2916" s="2" t="s">
        <v>0</v>
      </c>
      <c r="E2916" s="2" t="s">
        <v>9791</v>
      </c>
      <c r="F2916" s="2" t="s">
        <v>9792</v>
      </c>
      <c r="G2916" s="32">
        <v>1775</v>
      </c>
      <c r="H2916" s="36">
        <v>1775</v>
      </c>
      <c r="I2916" s="37" t="s">
        <v>49</v>
      </c>
      <c r="J2916" s="31" t="s">
        <v>2228</v>
      </c>
      <c r="K2916" s="2">
        <v>0</v>
      </c>
      <c r="L2916" s="2">
        <v>0</v>
      </c>
      <c r="M2916" s="31">
        <v>1.77</v>
      </c>
      <c r="N2916" s="2">
        <v>0.2301</v>
      </c>
      <c r="O2916" s="2">
        <v>0</v>
      </c>
      <c r="P2916" s="2">
        <v>0</v>
      </c>
      <c r="Q2916" s="31">
        <v>2.0001000000000002</v>
      </c>
      <c r="S2916" s="2" t="s">
        <v>1</v>
      </c>
      <c r="T2916" t="str">
        <f>IF(Tabla2[[#This Row],[SERIE ]]="22SD004C","BODEGA",IF(Tabla2[[#This Row],[SERIE ]]="21DS000T","CASA MATRIZ","SUCURSAL"))</f>
        <v>SUCURSAL</v>
      </c>
    </row>
    <row r="2917" spans="1:20" ht="15.75" hidden="1" thickBot="1" x14ac:dyDescent="0.3">
      <c r="A2917" s="33" t="s">
        <v>8272</v>
      </c>
      <c r="B2917" s="38">
        <v>45294</v>
      </c>
      <c r="C2917" s="2" t="s">
        <v>1</v>
      </c>
      <c r="D2917" s="2" t="s">
        <v>0</v>
      </c>
      <c r="E2917" s="2" t="s">
        <v>9791</v>
      </c>
      <c r="F2917" s="2" t="s">
        <v>9792</v>
      </c>
      <c r="G2917" s="32">
        <v>1774</v>
      </c>
      <c r="H2917" s="36">
        <v>1774</v>
      </c>
      <c r="I2917" s="37" t="s">
        <v>49</v>
      </c>
      <c r="J2917" s="31" t="s">
        <v>2228</v>
      </c>
      <c r="K2917" s="2">
        <v>0</v>
      </c>
      <c r="L2917" s="2">
        <v>0</v>
      </c>
      <c r="M2917" s="31">
        <v>48</v>
      </c>
      <c r="N2917" s="2">
        <v>6.24</v>
      </c>
      <c r="O2917" s="2">
        <v>0</v>
      </c>
      <c r="P2917" s="2">
        <v>0</v>
      </c>
      <c r="Q2917" s="31">
        <v>54.24</v>
      </c>
      <c r="S2917" s="2" t="s">
        <v>1</v>
      </c>
      <c r="T2917" t="str">
        <f>IF(Tabla2[[#This Row],[SERIE ]]="22SD004C","BODEGA",IF(Tabla2[[#This Row],[SERIE ]]="21DS000T","CASA MATRIZ","SUCURSAL"))</f>
        <v>SUCURSAL</v>
      </c>
    </row>
    <row r="2918" spans="1:20" ht="15.75" hidden="1" thickBot="1" x14ac:dyDescent="0.3">
      <c r="A2918" s="33" t="s">
        <v>8272</v>
      </c>
      <c r="B2918" s="38">
        <v>45294</v>
      </c>
      <c r="C2918" s="2" t="s">
        <v>1</v>
      </c>
      <c r="D2918" s="2" t="s">
        <v>0</v>
      </c>
      <c r="E2918" s="2" t="s">
        <v>9791</v>
      </c>
      <c r="F2918" s="2" t="s">
        <v>9792</v>
      </c>
      <c r="G2918" s="32">
        <v>1773</v>
      </c>
      <c r="H2918" s="36">
        <v>1773</v>
      </c>
      <c r="I2918" s="37" t="s">
        <v>49</v>
      </c>
      <c r="J2918" s="31" t="s">
        <v>2228</v>
      </c>
      <c r="K2918" s="2">
        <v>0</v>
      </c>
      <c r="L2918" s="2">
        <v>0</v>
      </c>
      <c r="M2918" s="31">
        <v>74.34</v>
      </c>
      <c r="N2918" s="2">
        <v>9.664200000000001</v>
      </c>
      <c r="O2918" s="2">
        <v>0</v>
      </c>
      <c r="P2918" s="2">
        <v>0</v>
      </c>
      <c r="Q2918" s="31">
        <v>84.004199999999997</v>
      </c>
      <c r="S2918" s="2" t="s">
        <v>1</v>
      </c>
      <c r="T2918" t="str">
        <f>IF(Tabla2[[#This Row],[SERIE ]]="22SD004C","BODEGA",IF(Tabla2[[#This Row],[SERIE ]]="21DS000T","CASA MATRIZ","SUCURSAL"))</f>
        <v>SUCURSAL</v>
      </c>
    </row>
    <row r="2919" spans="1:20" ht="15.75" hidden="1" thickBot="1" x14ac:dyDescent="0.3">
      <c r="A2919" s="33" t="s">
        <v>8272</v>
      </c>
      <c r="B2919" s="38">
        <v>45294</v>
      </c>
      <c r="C2919" s="2" t="s">
        <v>1</v>
      </c>
      <c r="D2919" s="2" t="s">
        <v>0</v>
      </c>
      <c r="E2919" s="2" t="s">
        <v>9791</v>
      </c>
      <c r="F2919" s="2" t="s">
        <v>9792</v>
      </c>
      <c r="G2919" s="32">
        <v>1772</v>
      </c>
      <c r="H2919" s="36">
        <v>1772</v>
      </c>
      <c r="I2919" s="37" t="s">
        <v>49</v>
      </c>
      <c r="J2919" s="31" t="s">
        <v>2228</v>
      </c>
      <c r="K2919" s="2">
        <v>0</v>
      </c>
      <c r="L2919" s="2">
        <v>0</v>
      </c>
      <c r="M2919" s="31">
        <v>83</v>
      </c>
      <c r="N2919" s="2">
        <v>10.790000000000001</v>
      </c>
      <c r="O2919" s="2">
        <v>0</v>
      </c>
      <c r="P2919" s="2">
        <v>0</v>
      </c>
      <c r="Q2919" s="31">
        <v>93.79</v>
      </c>
      <c r="S2919" s="2" t="s">
        <v>1</v>
      </c>
      <c r="T2919" t="str">
        <f>IF(Tabla2[[#This Row],[SERIE ]]="22SD004C","BODEGA",IF(Tabla2[[#This Row],[SERIE ]]="21DS000T","CASA MATRIZ","SUCURSAL"))</f>
        <v>SUCURSAL</v>
      </c>
    </row>
    <row r="2920" spans="1:20" ht="15.75" hidden="1" thickBot="1" x14ac:dyDescent="0.3">
      <c r="A2920" s="33" t="s">
        <v>8272</v>
      </c>
      <c r="B2920" s="38">
        <v>45294</v>
      </c>
      <c r="C2920" s="2" t="s">
        <v>1</v>
      </c>
      <c r="D2920" s="2" t="s">
        <v>0</v>
      </c>
      <c r="E2920" s="2" t="s">
        <v>9791</v>
      </c>
      <c r="F2920" s="2" t="s">
        <v>9792</v>
      </c>
      <c r="G2920" s="32">
        <v>1771</v>
      </c>
      <c r="H2920" s="36">
        <v>1771</v>
      </c>
      <c r="I2920" s="37" t="s">
        <v>49</v>
      </c>
      <c r="J2920" s="31" t="s">
        <v>2228</v>
      </c>
      <c r="K2920" s="2">
        <v>0</v>
      </c>
      <c r="L2920" s="2">
        <v>0</v>
      </c>
      <c r="M2920" s="31">
        <v>74.34</v>
      </c>
      <c r="N2920" s="2">
        <v>9.664200000000001</v>
      </c>
      <c r="O2920" s="2">
        <v>0</v>
      </c>
      <c r="P2920" s="2">
        <v>0</v>
      </c>
      <c r="Q2920" s="31">
        <v>84.004199999999997</v>
      </c>
      <c r="S2920" s="2" t="s">
        <v>1</v>
      </c>
      <c r="T2920" t="str">
        <f>IF(Tabla2[[#This Row],[SERIE ]]="22SD004C","BODEGA",IF(Tabla2[[#This Row],[SERIE ]]="21DS000T","CASA MATRIZ","SUCURSAL"))</f>
        <v>SUCURSAL</v>
      </c>
    </row>
    <row r="2921" spans="1:20" ht="15.75" hidden="1" thickBot="1" x14ac:dyDescent="0.3">
      <c r="A2921" s="33" t="s">
        <v>8272</v>
      </c>
      <c r="B2921" s="38">
        <v>45294</v>
      </c>
      <c r="C2921" s="2" t="s">
        <v>1</v>
      </c>
      <c r="D2921" s="2" t="s">
        <v>0</v>
      </c>
      <c r="E2921" s="2" t="s">
        <v>9791</v>
      </c>
      <c r="F2921" s="2" t="s">
        <v>9792</v>
      </c>
      <c r="G2921" s="32">
        <v>1770</v>
      </c>
      <c r="H2921" s="36">
        <v>1770</v>
      </c>
      <c r="I2921" s="37" t="s">
        <v>49</v>
      </c>
      <c r="J2921" s="31" t="s">
        <v>2228</v>
      </c>
      <c r="K2921" s="2">
        <v>0</v>
      </c>
      <c r="L2921" s="2">
        <v>0</v>
      </c>
      <c r="M2921" s="31">
        <v>74.34</v>
      </c>
      <c r="N2921" s="2">
        <v>9.664200000000001</v>
      </c>
      <c r="O2921" s="2">
        <v>0</v>
      </c>
      <c r="P2921" s="2">
        <v>0</v>
      </c>
      <c r="Q2921" s="31">
        <v>84.004199999999997</v>
      </c>
      <c r="S2921" s="2" t="s">
        <v>1</v>
      </c>
      <c r="T2921" t="str">
        <f>IF(Tabla2[[#This Row],[SERIE ]]="22SD004C","BODEGA",IF(Tabla2[[#This Row],[SERIE ]]="21DS000T","CASA MATRIZ","SUCURSAL"))</f>
        <v>SUCURSAL</v>
      </c>
    </row>
    <row r="2922" spans="1:20" ht="15.75" hidden="1" thickBot="1" x14ac:dyDescent="0.3">
      <c r="A2922" s="33" t="s">
        <v>8272</v>
      </c>
      <c r="B2922" s="38">
        <v>45293</v>
      </c>
      <c r="C2922" s="2" t="s">
        <v>1</v>
      </c>
      <c r="D2922" s="2" t="s">
        <v>0</v>
      </c>
      <c r="E2922" s="2" t="s">
        <v>9791</v>
      </c>
      <c r="F2922" s="2" t="s">
        <v>9792</v>
      </c>
      <c r="G2922" s="32">
        <v>1769</v>
      </c>
      <c r="H2922" s="36">
        <v>1769</v>
      </c>
      <c r="I2922" s="37" t="s">
        <v>9961</v>
      </c>
      <c r="J2922" s="31" t="s">
        <v>10561</v>
      </c>
      <c r="K2922" s="2">
        <v>0</v>
      </c>
      <c r="L2922" s="2">
        <v>0</v>
      </c>
      <c r="M2922" s="31">
        <v>19.690000000000001</v>
      </c>
      <c r="N2922" s="2">
        <v>2.5597000000000003</v>
      </c>
      <c r="O2922" s="2">
        <v>0</v>
      </c>
      <c r="P2922" s="2">
        <v>0</v>
      </c>
      <c r="Q2922" s="31">
        <v>22.249700000000001</v>
      </c>
      <c r="S2922" s="2" t="s">
        <v>1</v>
      </c>
      <c r="T2922" t="str">
        <f>IF(Tabla2[[#This Row],[SERIE ]]="22SD004C","BODEGA",IF(Tabla2[[#This Row],[SERIE ]]="21DS000T","CASA MATRIZ","SUCURSAL"))</f>
        <v>SUCURSAL</v>
      </c>
    </row>
    <row r="2923" spans="1:20" ht="15.75" hidden="1" thickBot="1" x14ac:dyDescent="0.3">
      <c r="A2923" s="33" t="s">
        <v>8272</v>
      </c>
      <c r="B2923" s="38">
        <v>45293</v>
      </c>
      <c r="C2923" s="2" t="s">
        <v>1</v>
      </c>
      <c r="D2923" s="2" t="s">
        <v>0</v>
      </c>
      <c r="E2923" s="2" t="s">
        <v>9791</v>
      </c>
      <c r="F2923" s="2" t="s">
        <v>9792</v>
      </c>
      <c r="G2923" s="32">
        <v>1768</v>
      </c>
      <c r="H2923" s="36">
        <v>1768</v>
      </c>
      <c r="I2923" s="37" t="s">
        <v>43</v>
      </c>
      <c r="J2923" s="31" t="s">
        <v>7196</v>
      </c>
      <c r="K2923" s="2">
        <v>0</v>
      </c>
      <c r="L2923" s="2">
        <v>0</v>
      </c>
      <c r="M2923" s="31">
        <v>23.89</v>
      </c>
      <c r="N2923" s="2">
        <v>3.1057000000000001</v>
      </c>
      <c r="O2923" s="2">
        <v>0</v>
      </c>
      <c r="P2923" s="2">
        <v>0</v>
      </c>
      <c r="Q2923" s="31">
        <v>26.995699999999999</v>
      </c>
      <c r="S2923" s="2" t="s">
        <v>1</v>
      </c>
      <c r="T2923" t="str">
        <f>IF(Tabla2[[#This Row],[SERIE ]]="22SD004C","BODEGA",IF(Tabla2[[#This Row],[SERIE ]]="21DS000T","CASA MATRIZ","SUCURSAL"))</f>
        <v>SUCURSAL</v>
      </c>
    </row>
    <row r="2924" spans="1:20" ht="15.75" hidden="1" thickBot="1" x14ac:dyDescent="0.3">
      <c r="A2924" s="33" t="s">
        <v>8272</v>
      </c>
      <c r="B2924" s="38">
        <v>45293</v>
      </c>
      <c r="C2924" s="2" t="s">
        <v>1</v>
      </c>
      <c r="D2924" s="2" t="s">
        <v>0</v>
      </c>
      <c r="E2924" s="2" t="s">
        <v>9791</v>
      </c>
      <c r="F2924" s="2" t="s">
        <v>9792</v>
      </c>
      <c r="G2924" s="32">
        <v>1767</v>
      </c>
      <c r="H2924" s="36">
        <v>1767</v>
      </c>
      <c r="I2924" s="37" t="s">
        <v>9814</v>
      </c>
      <c r="J2924" s="31" t="s">
        <v>10555</v>
      </c>
      <c r="K2924" s="2">
        <v>0</v>
      </c>
      <c r="L2924" s="2">
        <v>0</v>
      </c>
      <c r="M2924" s="31">
        <v>56</v>
      </c>
      <c r="N2924" s="2">
        <v>7.28</v>
      </c>
      <c r="O2924" s="2">
        <v>0</v>
      </c>
      <c r="P2924" s="2">
        <v>0</v>
      </c>
      <c r="Q2924" s="31">
        <v>63.28</v>
      </c>
      <c r="S2924" s="2" t="s">
        <v>1</v>
      </c>
      <c r="T2924" t="str">
        <f>IF(Tabla2[[#This Row],[SERIE ]]="22SD004C","BODEGA",IF(Tabla2[[#This Row],[SERIE ]]="21DS000T","CASA MATRIZ","SUCURSAL"))</f>
        <v>SUCURSAL</v>
      </c>
    </row>
    <row r="2925" spans="1:20" ht="15.75" hidden="1" thickBot="1" x14ac:dyDescent="0.3">
      <c r="A2925" s="33" t="s">
        <v>8272</v>
      </c>
      <c r="B2925" s="38">
        <v>45293</v>
      </c>
      <c r="C2925" s="2" t="s">
        <v>1</v>
      </c>
      <c r="D2925" s="2" t="s">
        <v>0</v>
      </c>
      <c r="E2925" s="2" t="s">
        <v>9791</v>
      </c>
      <c r="F2925" s="2" t="s">
        <v>9792</v>
      </c>
      <c r="G2925" s="32">
        <v>1766</v>
      </c>
      <c r="H2925" s="36">
        <v>1766</v>
      </c>
      <c r="I2925" s="37" t="s">
        <v>1614</v>
      </c>
      <c r="J2925" s="31" t="s">
        <v>1615</v>
      </c>
      <c r="K2925" s="2">
        <v>0</v>
      </c>
      <c r="L2925" s="2">
        <v>0</v>
      </c>
      <c r="M2925" s="31">
        <v>25</v>
      </c>
      <c r="N2925" s="2">
        <v>3.25</v>
      </c>
      <c r="O2925" s="2">
        <v>0</v>
      </c>
      <c r="P2925" s="2">
        <v>0</v>
      </c>
      <c r="Q2925" s="31">
        <v>28.25</v>
      </c>
      <c r="S2925" s="2" t="s">
        <v>1</v>
      </c>
      <c r="T2925" t="str">
        <f>IF(Tabla2[[#This Row],[SERIE ]]="22SD004C","BODEGA",IF(Tabla2[[#This Row],[SERIE ]]="21DS000T","CASA MATRIZ","SUCURSAL"))</f>
        <v>SUCURSAL</v>
      </c>
    </row>
    <row r="2926" spans="1:20" ht="15.75" hidden="1" thickBot="1" x14ac:dyDescent="0.3">
      <c r="A2926" s="33" t="s">
        <v>8272</v>
      </c>
      <c r="B2926" s="38">
        <v>45293</v>
      </c>
      <c r="C2926" s="2" t="s">
        <v>1</v>
      </c>
      <c r="D2926" s="2" t="s">
        <v>0</v>
      </c>
      <c r="E2926" s="2" t="s">
        <v>9791</v>
      </c>
      <c r="F2926" s="2" t="s">
        <v>9792</v>
      </c>
      <c r="G2926" s="32">
        <v>1765</v>
      </c>
      <c r="H2926" s="36">
        <v>1765</v>
      </c>
      <c r="I2926" s="37"/>
      <c r="J2926" s="31" t="s">
        <v>10566</v>
      </c>
      <c r="K2926" s="2">
        <v>0</v>
      </c>
      <c r="L2926" s="2">
        <v>0</v>
      </c>
      <c r="M2926" s="31">
        <v>10.84</v>
      </c>
      <c r="N2926" s="2">
        <v>1.4092</v>
      </c>
      <c r="O2926" s="2">
        <v>0</v>
      </c>
      <c r="P2926" s="2">
        <v>0</v>
      </c>
      <c r="Q2926" s="31">
        <v>12.2492</v>
      </c>
      <c r="R2926" s="2" t="s">
        <v>9816</v>
      </c>
      <c r="S2926" s="2" t="s">
        <v>1</v>
      </c>
      <c r="T2926" t="str">
        <f>IF(Tabla2[[#This Row],[SERIE ]]="22SD004C","BODEGA",IF(Tabla2[[#This Row],[SERIE ]]="21DS000T","CASA MATRIZ","SUCURSAL"))</f>
        <v>SUCURSAL</v>
      </c>
    </row>
    <row r="2927" spans="1:20" ht="15.75" hidden="1" thickBot="1" x14ac:dyDescent="0.3">
      <c r="A2927" s="33" t="s">
        <v>8272</v>
      </c>
      <c r="B2927" s="38">
        <v>45293</v>
      </c>
      <c r="C2927" s="2" t="s">
        <v>1</v>
      </c>
      <c r="D2927" s="2" t="s">
        <v>0</v>
      </c>
      <c r="E2927" s="2" t="s">
        <v>9791</v>
      </c>
      <c r="F2927" s="2" t="s">
        <v>9792</v>
      </c>
      <c r="G2927" s="32">
        <v>1764</v>
      </c>
      <c r="H2927" s="36">
        <v>1764</v>
      </c>
      <c r="I2927" s="37" t="s">
        <v>9961</v>
      </c>
      <c r="J2927" s="31" t="s">
        <v>10561</v>
      </c>
      <c r="K2927" s="2">
        <v>0</v>
      </c>
      <c r="L2927" s="2">
        <v>0</v>
      </c>
      <c r="M2927" s="31">
        <v>19.690000000000001</v>
      </c>
      <c r="N2927" s="2">
        <v>2.5597000000000003</v>
      </c>
      <c r="O2927" s="2">
        <v>0</v>
      </c>
      <c r="P2927" s="2">
        <v>0</v>
      </c>
      <c r="Q2927" s="31">
        <v>22.249700000000001</v>
      </c>
      <c r="S2927" s="2" t="s">
        <v>1</v>
      </c>
      <c r="T2927" t="str">
        <f>IF(Tabla2[[#This Row],[SERIE ]]="22SD004C","BODEGA",IF(Tabla2[[#This Row],[SERIE ]]="21DS000T","CASA MATRIZ","SUCURSAL"))</f>
        <v>SUCURSAL</v>
      </c>
    </row>
    <row r="2928" spans="1:20" ht="15.75" hidden="1" thickBot="1" x14ac:dyDescent="0.3">
      <c r="A2928" s="33" t="s">
        <v>8272</v>
      </c>
      <c r="B2928" s="38">
        <v>45293</v>
      </c>
      <c r="C2928" s="2" t="s">
        <v>1</v>
      </c>
      <c r="D2928" s="2" t="s">
        <v>0</v>
      </c>
      <c r="E2928" s="2" t="s">
        <v>9791</v>
      </c>
      <c r="F2928" s="2" t="s">
        <v>9792</v>
      </c>
      <c r="G2928" s="32">
        <v>1763</v>
      </c>
      <c r="H2928" s="36">
        <v>1763</v>
      </c>
      <c r="I2928" s="37"/>
      <c r="J2928" s="31" t="s">
        <v>10643</v>
      </c>
      <c r="K2928" s="2">
        <v>0</v>
      </c>
      <c r="L2928" s="2">
        <v>0</v>
      </c>
      <c r="M2928" s="31">
        <v>26.11</v>
      </c>
      <c r="N2928" s="2">
        <v>3.3942999999999999</v>
      </c>
      <c r="O2928" s="2">
        <v>0</v>
      </c>
      <c r="P2928" s="2">
        <v>0</v>
      </c>
      <c r="Q2928" s="31">
        <v>29.504300000000001</v>
      </c>
      <c r="R2928" s="2" t="s">
        <v>10644</v>
      </c>
      <c r="S2928" s="2" t="s">
        <v>1</v>
      </c>
      <c r="T2928" t="str">
        <f>IF(Tabla2[[#This Row],[SERIE ]]="22SD004C","BODEGA",IF(Tabla2[[#This Row],[SERIE ]]="21DS000T","CASA MATRIZ","SUCURSAL"))</f>
        <v>SUCURSAL</v>
      </c>
    </row>
    <row r="2929" spans="1:20" ht="15.75" hidden="1" thickBot="1" x14ac:dyDescent="0.3">
      <c r="A2929" s="33" t="s">
        <v>8272</v>
      </c>
      <c r="B2929" s="38">
        <v>45293</v>
      </c>
      <c r="C2929" s="2" t="s">
        <v>1</v>
      </c>
      <c r="D2929" s="2" t="s">
        <v>0</v>
      </c>
      <c r="E2929" s="2" t="s">
        <v>9791</v>
      </c>
      <c r="F2929" s="2" t="s">
        <v>9792</v>
      </c>
      <c r="G2929" s="32">
        <v>1762</v>
      </c>
      <c r="H2929" s="36">
        <v>1762</v>
      </c>
      <c r="I2929" s="37" t="s">
        <v>9866</v>
      </c>
      <c r="J2929" s="31" t="s">
        <v>10569</v>
      </c>
      <c r="K2929" s="2">
        <v>0</v>
      </c>
      <c r="L2929" s="2">
        <v>0</v>
      </c>
      <c r="M2929" s="31">
        <v>35.4</v>
      </c>
      <c r="N2929" s="2">
        <v>4.6020000000000003</v>
      </c>
      <c r="O2929" s="2">
        <v>0</v>
      </c>
      <c r="P2929" s="2">
        <v>0</v>
      </c>
      <c r="Q2929" s="31">
        <v>40.001999999999995</v>
      </c>
      <c r="S2929" s="2" t="s">
        <v>1</v>
      </c>
      <c r="T2929" t="str">
        <f>IF(Tabla2[[#This Row],[SERIE ]]="22SD004C","BODEGA",IF(Tabla2[[#This Row],[SERIE ]]="21DS000T","CASA MATRIZ","SUCURSAL"))</f>
        <v>SUCURSAL</v>
      </c>
    </row>
    <row r="2930" spans="1:20" ht="15.75" hidden="1" thickBot="1" x14ac:dyDescent="0.3">
      <c r="A2930" s="33" t="s">
        <v>8272</v>
      </c>
      <c r="B2930" s="38">
        <v>45293</v>
      </c>
      <c r="C2930" s="2" t="s">
        <v>1</v>
      </c>
      <c r="D2930" s="2" t="s">
        <v>0</v>
      </c>
      <c r="E2930" s="2" t="s">
        <v>9791</v>
      </c>
      <c r="F2930" s="2" t="s">
        <v>9792</v>
      </c>
      <c r="G2930" s="32">
        <v>1761</v>
      </c>
      <c r="H2930" s="36">
        <v>1761</v>
      </c>
      <c r="I2930" s="37" t="s">
        <v>46</v>
      </c>
      <c r="J2930" s="31" t="s">
        <v>6010</v>
      </c>
      <c r="K2930" s="2">
        <v>0</v>
      </c>
      <c r="L2930" s="2">
        <v>0</v>
      </c>
      <c r="M2930" s="31">
        <v>45</v>
      </c>
      <c r="N2930" s="2">
        <v>5.8500000000000005</v>
      </c>
      <c r="O2930" s="2">
        <v>0</v>
      </c>
      <c r="P2930" s="2">
        <v>0</v>
      </c>
      <c r="Q2930" s="31">
        <v>50.85</v>
      </c>
      <c r="S2930" s="2" t="s">
        <v>1</v>
      </c>
      <c r="T2930" t="str">
        <f>IF(Tabla2[[#This Row],[SERIE ]]="22SD004C","BODEGA",IF(Tabla2[[#This Row],[SERIE ]]="21DS000T","CASA MATRIZ","SUCURSAL"))</f>
        <v>SUCURSAL</v>
      </c>
    </row>
    <row r="2931" spans="1:20" ht="15.75" hidden="1" thickBot="1" x14ac:dyDescent="0.3">
      <c r="R2931" s="14"/>
      <c r="S2931" s="1"/>
    </row>
    <row r="2932" spans="1:20" ht="15.75" thickBot="1" x14ac:dyDescent="0.3">
      <c r="A2932" s="206"/>
      <c r="B2932" s="206"/>
      <c r="C2932" s="206"/>
      <c r="D2932" s="206"/>
      <c r="E2932" s="206"/>
      <c r="F2932" s="206"/>
      <c r="G2932" s="206"/>
      <c r="H2932" s="206"/>
      <c r="I2932" s="206"/>
      <c r="J2932" s="207"/>
      <c r="K2932" s="4">
        <f>+SUBTOTAL(9,Tabla2[VENTA EXENTA])</f>
        <v>0</v>
      </c>
      <c r="L2932" s="4">
        <f>+SUBTOTAL(9,Tabla2[VENTA NO SUJETA])</f>
        <v>0</v>
      </c>
      <c r="M2932" s="3">
        <f>+SUBTOTAL(9,Tabla2[V. GRAVADA])</f>
        <v>20370.090000000004</v>
      </c>
      <c r="N2932" s="4">
        <f>+SUBTOTAL(9,Tabla2[D.FISCAL])</f>
        <v>2648.1116999999999</v>
      </c>
      <c r="O2932" s="4">
        <f>+SUBTOTAL(9,Tabla2[V CTA DE 3])</f>
        <v>0</v>
      </c>
      <c r="P2932" s="4">
        <f>+SUBTOTAL(9,Tabla2[D. FISCAL A 3])</f>
        <v>0</v>
      </c>
      <c r="Q2932" s="4">
        <f>+SUBTOTAL(9,Tabla2[VENTA TOTAL])</f>
        <v>23018.201700000009</v>
      </c>
      <c r="R2932" s="30"/>
    </row>
    <row r="2986" spans="20:20" x14ac:dyDescent="0.25">
      <c r="T2986" s="2"/>
    </row>
    <row r="2987" spans="20:20" x14ac:dyDescent="0.25">
      <c r="T2987" s="2"/>
    </row>
    <row r="4772" spans="1:20" s="40" customFormat="1" x14ac:dyDescent="0.25">
      <c r="A4772"/>
      <c r="B4772" s="12"/>
      <c r="C4772"/>
      <c r="D4772"/>
      <c r="E4772"/>
      <c r="F4772"/>
      <c r="G4772"/>
      <c r="H4772"/>
      <c r="I4772" s="1"/>
      <c r="J4772"/>
      <c r="K4772" s="2"/>
      <c r="L4772" s="2"/>
      <c r="M4772" s="2"/>
      <c r="N4772" s="2"/>
      <c r="O4772" s="2"/>
      <c r="P4772" s="2"/>
      <c r="Q4772" s="2"/>
      <c r="R4772" s="2"/>
      <c r="S4772"/>
      <c r="T4772"/>
    </row>
    <row r="9754" spans="1:20" s="2" customFormat="1" x14ac:dyDescent="0.25">
      <c r="A9754"/>
      <c r="B9754" s="12"/>
      <c r="C9754"/>
      <c r="D9754"/>
      <c r="E9754"/>
      <c r="F9754"/>
      <c r="G9754"/>
      <c r="H9754"/>
      <c r="I9754" s="1"/>
      <c r="J9754"/>
      <c r="S9754"/>
      <c r="T9754"/>
    </row>
    <row r="9755" spans="1:20" s="2" customFormat="1" x14ac:dyDescent="0.25">
      <c r="A9755"/>
      <c r="B9755" s="12"/>
      <c r="C9755"/>
      <c r="D9755"/>
      <c r="E9755"/>
      <c r="F9755"/>
      <c r="G9755"/>
      <c r="H9755"/>
      <c r="I9755" s="1"/>
      <c r="J9755"/>
      <c r="S9755"/>
      <c r="T9755"/>
    </row>
  </sheetData>
  <mergeCells count="1">
    <mergeCell ref="A2932:J2932"/>
  </mergeCells>
  <phoneticPr fontId="8" type="noConversion"/>
  <conditionalFormatting sqref="G1893:G1048576 G1:G2 G1487">
    <cfRule type="duplicateValues" dxfId="116" priority="28"/>
  </conditionalFormatting>
  <conditionalFormatting sqref="H2473">
    <cfRule type="duplicateValues" dxfId="115" priority="2"/>
  </conditionalFormatting>
  <conditionalFormatting sqref="H2463">
    <cfRule type="duplicateValues" dxfId="114" priority="1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customWidth="1"/>
    <col min="13" max="13" width="15" customWidth="1"/>
    <col min="15" max="16" width="11.5703125" style="2" customWidth="1"/>
    <col min="17" max="17" width="12.5703125" style="2" customWidth="1"/>
    <col min="18" max="20" width="11.5703125" style="2" customWidth="1"/>
    <col min="21" max="21" width="12.5703125" style="2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7728</v>
      </c>
      <c r="W1" t="s">
        <v>18</v>
      </c>
    </row>
    <row r="2" spans="1:23" x14ac:dyDescent="0.25">
      <c r="A2" t="s">
        <v>8110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7489</v>
      </c>
      <c r="H2" t="s">
        <v>7829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8385</v>
      </c>
      <c r="N2" t="s">
        <v>8288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8385</v>
      </c>
      <c r="W2" t="s">
        <v>1</v>
      </c>
    </row>
    <row r="3" spans="1:23" x14ac:dyDescent="0.25">
      <c r="A3" t="s">
        <v>8110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7489</v>
      </c>
      <c r="H3" t="s">
        <v>7829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8385</v>
      </c>
      <c r="N3" t="s">
        <v>8288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8385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customWidth="1"/>
  </cols>
  <sheetData>
    <row r="1" spans="1:2" x14ac:dyDescent="0.25">
      <c r="A1" t="s">
        <v>8385</v>
      </c>
      <c r="B1" t="s">
        <v>8288</v>
      </c>
    </row>
    <row r="2" spans="1:2" x14ac:dyDescent="0.25">
      <c r="A2" t="s">
        <v>8385</v>
      </c>
      <c r="B2" t="s">
        <v>8288</v>
      </c>
    </row>
    <row r="3" spans="1:2" x14ac:dyDescent="0.25">
      <c r="A3" t="s">
        <v>8385</v>
      </c>
      <c r="B3" t="s">
        <v>8288</v>
      </c>
    </row>
    <row r="4" spans="1:2" x14ac:dyDescent="0.25">
      <c r="A4" t="s">
        <v>8385</v>
      </c>
      <c r="B4" t="s">
        <v>8288</v>
      </c>
    </row>
    <row r="5" spans="1:2" x14ac:dyDescent="0.25">
      <c r="A5" t="s">
        <v>8385</v>
      </c>
      <c r="B5" t="s">
        <v>8288</v>
      </c>
    </row>
    <row r="6" spans="1:2" x14ac:dyDescent="0.25">
      <c r="A6" t="s">
        <v>8385</v>
      </c>
      <c r="B6" t="s">
        <v>8288</v>
      </c>
    </row>
    <row r="7" spans="1:2" x14ac:dyDescent="0.25">
      <c r="A7" t="s">
        <v>442</v>
      </c>
      <c r="B7" t="s">
        <v>443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770</v>
      </c>
      <c r="B18" t="s">
        <v>771</v>
      </c>
    </row>
    <row r="19" spans="1:2" x14ac:dyDescent="0.25">
      <c r="A19" t="s">
        <v>770</v>
      </c>
      <c r="B19" t="s">
        <v>771</v>
      </c>
    </row>
    <row r="20" spans="1:2" x14ac:dyDescent="0.25">
      <c r="A20" t="s">
        <v>522</v>
      </c>
      <c r="B20" t="s">
        <v>523</v>
      </c>
    </row>
    <row r="21" spans="1:2" x14ac:dyDescent="0.25">
      <c r="A21" t="s">
        <v>8020</v>
      </c>
      <c r="B21" t="s">
        <v>708</v>
      </c>
    </row>
    <row r="22" spans="1:2" x14ac:dyDescent="0.25">
      <c r="A22" t="s">
        <v>497</v>
      </c>
      <c r="B22" t="s">
        <v>498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8099</v>
      </c>
      <c r="B24" t="s">
        <v>8100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1291</v>
      </c>
      <c r="B26" t="s">
        <v>1292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8709</v>
      </c>
      <c r="B28" t="s">
        <v>8710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7826</v>
      </c>
      <c r="B30" t="s">
        <v>7827</v>
      </c>
    </row>
    <row r="31" spans="1:2" x14ac:dyDescent="0.25">
      <c r="A31" t="s">
        <v>8629</v>
      </c>
      <c r="B31" t="s">
        <v>8630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7492</v>
      </c>
      <c r="B33" t="s">
        <v>7493</v>
      </c>
    </row>
    <row r="34" spans="1:2" x14ac:dyDescent="0.25">
      <c r="A34" t="s">
        <v>8629</v>
      </c>
      <c r="B34" t="s">
        <v>8630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893</v>
      </c>
      <c r="B74" t="s">
        <v>894</v>
      </c>
    </row>
    <row r="75" spans="1:2" x14ac:dyDescent="0.25">
      <c r="A75" t="s">
        <v>1163</v>
      </c>
      <c r="B75" t="s">
        <v>1164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8707</v>
      </c>
      <c r="B77" t="s">
        <v>8708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784</v>
      </c>
      <c r="B79" t="s">
        <v>785</v>
      </c>
    </row>
    <row r="80" spans="1:2" x14ac:dyDescent="0.25">
      <c r="A80" t="s">
        <v>8214</v>
      </c>
      <c r="B80" t="s">
        <v>8215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8706</v>
      </c>
      <c r="B82" t="s">
        <v>1294</v>
      </c>
    </row>
    <row r="83" spans="1:2" x14ac:dyDescent="0.25">
      <c r="A83" t="s">
        <v>8444</v>
      </c>
      <c r="B83" t="s">
        <v>8445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1128</v>
      </c>
      <c r="B85" t="s">
        <v>1129</v>
      </c>
    </row>
    <row r="86" spans="1:2" x14ac:dyDescent="0.25">
      <c r="A86" t="s">
        <v>8704</v>
      </c>
      <c r="B86" t="s">
        <v>8705</v>
      </c>
    </row>
    <row r="87" spans="1:2" x14ac:dyDescent="0.25">
      <c r="A87" t="s">
        <v>782</v>
      </c>
      <c r="B87" t="s">
        <v>783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7968</v>
      </c>
      <c r="B90" t="s">
        <v>7969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1291</v>
      </c>
      <c r="B92" t="s">
        <v>1292</v>
      </c>
    </row>
    <row r="93" spans="1:2" x14ac:dyDescent="0.25">
      <c r="A93" t="s">
        <v>7549</v>
      </c>
      <c r="B93" t="s">
        <v>7550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551</v>
      </c>
      <c r="B95" t="s">
        <v>552</v>
      </c>
    </row>
    <row r="96" spans="1:2" x14ac:dyDescent="0.25">
      <c r="A96" t="s">
        <v>786</v>
      </c>
      <c r="B96" t="s">
        <v>787</v>
      </c>
    </row>
    <row r="97" spans="1:2" x14ac:dyDescent="0.25">
      <c r="A97" t="s">
        <v>934</v>
      </c>
      <c r="B97" t="s">
        <v>935</v>
      </c>
    </row>
    <row r="98" spans="1:2" x14ac:dyDescent="0.25">
      <c r="A98" t="s">
        <v>7501</v>
      </c>
      <c r="B98" t="s">
        <v>7502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8668</v>
      </c>
      <c r="B100" t="s">
        <v>8669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8629</v>
      </c>
      <c r="B106" t="s">
        <v>8630</v>
      </c>
    </row>
    <row r="107" spans="1:2" x14ac:dyDescent="0.25">
      <c r="A107" t="s">
        <v>1032</v>
      </c>
      <c r="B107" t="s">
        <v>1033</v>
      </c>
    </row>
    <row r="108" spans="1:2" x14ac:dyDescent="0.25">
      <c r="A108" t="s">
        <v>800</v>
      </c>
      <c r="B108" t="s">
        <v>801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8668</v>
      </c>
      <c r="B113" t="s">
        <v>8669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8662</v>
      </c>
      <c r="B115" t="s">
        <v>8663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607</v>
      </c>
      <c r="B118" t="s">
        <v>608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8629</v>
      </c>
      <c r="B120" t="s">
        <v>8630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8629</v>
      </c>
      <c r="B122" t="s">
        <v>8630</v>
      </c>
    </row>
    <row r="123" spans="1:2" x14ac:dyDescent="0.25">
      <c r="A123" t="s">
        <v>7669</v>
      </c>
      <c r="B123" t="s">
        <v>7670</v>
      </c>
    </row>
    <row r="124" spans="1:2" x14ac:dyDescent="0.25">
      <c r="A124" t="s">
        <v>387</v>
      </c>
      <c r="B124" t="s">
        <v>388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8385</v>
      </c>
      <c r="B126" t="s">
        <v>8384</v>
      </c>
    </row>
    <row r="127" spans="1:2" x14ac:dyDescent="0.25">
      <c r="A127" t="s">
        <v>8385</v>
      </c>
      <c r="B127" t="s">
        <v>8384</v>
      </c>
    </row>
    <row r="128" spans="1:2" x14ac:dyDescent="0.25">
      <c r="A128" t="s">
        <v>8385</v>
      </c>
      <c r="B128" t="s">
        <v>8384</v>
      </c>
    </row>
    <row r="129" spans="1:2" x14ac:dyDescent="0.25">
      <c r="A129" t="s">
        <v>8385</v>
      </c>
      <c r="B129" t="s">
        <v>8384</v>
      </c>
    </row>
    <row r="130" spans="1:2" x14ac:dyDescent="0.25">
      <c r="A130" t="s">
        <v>8702</v>
      </c>
      <c r="B130" t="s">
        <v>8703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7715</v>
      </c>
      <c r="B133" t="s">
        <v>1178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1245</v>
      </c>
      <c r="B141" t="s">
        <v>1246</v>
      </c>
    </row>
    <row r="142" spans="1:2" x14ac:dyDescent="0.25">
      <c r="A142" t="s">
        <v>794</v>
      </c>
      <c r="B142" t="s">
        <v>795</v>
      </c>
    </row>
    <row r="143" spans="1:2" x14ac:dyDescent="0.25">
      <c r="A143" t="s">
        <v>859</v>
      </c>
      <c r="B143" t="s">
        <v>860</v>
      </c>
    </row>
    <row r="144" spans="1:2" x14ac:dyDescent="0.25">
      <c r="A144" t="s">
        <v>7944</v>
      </c>
      <c r="B144" t="s">
        <v>425</v>
      </c>
    </row>
    <row r="145" spans="1:2" x14ac:dyDescent="0.25">
      <c r="A145" t="s">
        <v>442</v>
      </c>
      <c r="B145" t="s">
        <v>443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345</v>
      </c>
      <c r="B147" t="s">
        <v>346</v>
      </c>
    </row>
    <row r="148" spans="1:2" x14ac:dyDescent="0.25">
      <c r="A148" t="s">
        <v>489</v>
      </c>
      <c r="B148" t="s">
        <v>490</v>
      </c>
    </row>
    <row r="149" spans="1:2" x14ac:dyDescent="0.25">
      <c r="A149" t="s">
        <v>601</v>
      </c>
      <c r="B149" t="s">
        <v>602</v>
      </c>
    </row>
    <row r="150" spans="1:2" x14ac:dyDescent="0.25">
      <c r="A150" t="s">
        <v>8664</v>
      </c>
      <c r="B150" t="s">
        <v>8665</v>
      </c>
    </row>
    <row r="151" spans="1:2" x14ac:dyDescent="0.25">
      <c r="A151" t="s">
        <v>7560</v>
      </c>
      <c r="B151" t="s">
        <v>7561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725</v>
      </c>
      <c r="B153" t="s">
        <v>726</v>
      </c>
    </row>
    <row r="154" spans="1:2" x14ac:dyDescent="0.25">
      <c r="A154" t="s">
        <v>8686</v>
      </c>
      <c r="B154" t="s">
        <v>8687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879</v>
      </c>
      <c r="B156" t="s">
        <v>880</v>
      </c>
    </row>
    <row r="157" spans="1:2" x14ac:dyDescent="0.25">
      <c r="A157" t="s">
        <v>383</v>
      </c>
      <c r="B157" t="s">
        <v>384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332</v>
      </c>
      <c r="B159" t="s">
        <v>333</v>
      </c>
    </row>
    <row r="160" spans="1:2" x14ac:dyDescent="0.25">
      <c r="A160" t="s">
        <v>873</v>
      </c>
      <c r="B160" t="s">
        <v>874</v>
      </c>
    </row>
    <row r="161" spans="1:2" x14ac:dyDescent="0.25">
      <c r="A161" t="s">
        <v>697</v>
      </c>
      <c r="B161" t="s">
        <v>698</v>
      </c>
    </row>
    <row r="162" spans="1:2" x14ac:dyDescent="0.25">
      <c r="A162" t="s">
        <v>361</v>
      </c>
      <c r="B162" t="s">
        <v>362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798</v>
      </c>
      <c r="B164" t="s">
        <v>799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7763</v>
      </c>
      <c r="B166" t="s">
        <v>7764</v>
      </c>
    </row>
    <row r="167" spans="1:2" x14ac:dyDescent="0.25">
      <c r="A167" t="s">
        <v>1013</v>
      </c>
      <c r="B167" t="s">
        <v>1014</v>
      </c>
    </row>
    <row r="168" spans="1:2" x14ac:dyDescent="0.25">
      <c r="A168" t="s">
        <v>473</v>
      </c>
      <c r="B168" t="s">
        <v>474</v>
      </c>
    </row>
    <row r="169" spans="1:2" x14ac:dyDescent="0.25">
      <c r="A169" t="s">
        <v>610</v>
      </c>
      <c r="B169" t="s">
        <v>611</v>
      </c>
    </row>
    <row r="170" spans="1:2" x14ac:dyDescent="0.25">
      <c r="A170" t="s">
        <v>345</v>
      </c>
      <c r="B170" t="s">
        <v>346</v>
      </c>
    </row>
    <row r="171" spans="1:2" x14ac:dyDescent="0.25">
      <c r="A171" t="s">
        <v>786</v>
      </c>
      <c r="B171" t="s">
        <v>787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1163</v>
      </c>
      <c r="B173" t="s">
        <v>1164</v>
      </c>
    </row>
    <row r="174" spans="1:2" x14ac:dyDescent="0.25">
      <c r="A174" t="s">
        <v>1165</v>
      </c>
      <c r="B174" t="s">
        <v>1166</v>
      </c>
    </row>
    <row r="175" spans="1:2" x14ac:dyDescent="0.25">
      <c r="A175" t="s">
        <v>7801</v>
      </c>
      <c r="B175" t="s">
        <v>7802</v>
      </c>
    </row>
    <row r="176" spans="1:2" x14ac:dyDescent="0.25">
      <c r="A176" t="s">
        <v>7960</v>
      </c>
      <c r="B176" t="s">
        <v>477</v>
      </c>
    </row>
    <row r="177" spans="1:2" x14ac:dyDescent="0.25">
      <c r="A177" t="s">
        <v>7981</v>
      </c>
      <c r="B177" t="s">
        <v>486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750</v>
      </c>
      <c r="B179" t="s">
        <v>751</v>
      </c>
    </row>
    <row r="180" spans="1:2" x14ac:dyDescent="0.25">
      <c r="A180" t="s">
        <v>750</v>
      </c>
      <c r="B180" t="s">
        <v>751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987</v>
      </c>
      <c r="B182" t="s">
        <v>988</v>
      </c>
    </row>
    <row r="183" spans="1:2" x14ac:dyDescent="0.25">
      <c r="A183" t="s">
        <v>8684</v>
      </c>
      <c r="B183" t="s">
        <v>8685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458</v>
      </c>
      <c r="B187" t="s">
        <v>459</v>
      </c>
    </row>
    <row r="188" spans="1:2" x14ac:dyDescent="0.25">
      <c r="A188" t="s">
        <v>7908</v>
      </c>
      <c r="B188" t="s">
        <v>7909</v>
      </c>
    </row>
    <row r="189" spans="1:2" x14ac:dyDescent="0.25">
      <c r="A189" t="s">
        <v>653</v>
      </c>
      <c r="B189" t="s">
        <v>654</v>
      </c>
    </row>
    <row r="190" spans="1:2" x14ac:dyDescent="0.25">
      <c r="A190" t="s">
        <v>7826</v>
      </c>
      <c r="B190" t="s">
        <v>7827</v>
      </c>
    </row>
    <row r="191" spans="1:2" x14ac:dyDescent="0.25">
      <c r="A191" t="s">
        <v>683</v>
      </c>
      <c r="B191" t="s">
        <v>684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8170</v>
      </c>
      <c r="B193" t="s">
        <v>225</v>
      </c>
    </row>
    <row r="194" spans="1:2" x14ac:dyDescent="0.25">
      <c r="A194" t="s">
        <v>566</v>
      </c>
      <c r="B194" t="s">
        <v>567</v>
      </c>
    </row>
    <row r="195" spans="1:2" x14ac:dyDescent="0.25">
      <c r="A195" t="s">
        <v>1269</v>
      </c>
      <c r="B195" t="s">
        <v>1270</v>
      </c>
    </row>
    <row r="196" spans="1:2" x14ac:dyDescent="0.25">
      <c r="A196" t="s">
        <v>495</v>
      </c>
      <c r="B196" t="s">
        <v>496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452</v>
      </c>
      <c r="B198" t="s">
        <v>453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8479</v>
      </c>
      <c r="B200" t="s">
        <v>8480</v>
      </c>
    </row>
    <row r="201" spans="1:2" x14ac:dyDescent="0.25">
      <c r="A201" t="s">
        <v>566</v>
      </c>
      <c r="B201" t="s">
        <v>567</v>
      </c>
    </row>
    <row r="202" spans="1:2" x14ac:dyDescent="0.25">
      <c r="A202" t="s">
        <v>566</v>
      </c>
      <c r="B202" t="s">
        <v>567</v>
      </c>
    </row>
    <row r="203" spans="1:2" x14ac:dyDescent="0.25">
      <c r="A203" t="s">
        <v>7984</v>
      </c>
      <c r="B203" t="s">
        <v>7985</v>
      </c>
    </row>
    <row r="204" spans="1:2" x14ac:dyDescent="0.25">
      <c r="A204" t="s">
        <v>566</v>
      </c>
      <c r="B204" t="s">
        <v>567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8629</v>
      </c>
      <c r="B208" t="s">
        <v>8630</v>
      </c>
    </row>
    <row r="209" spans="1:2" x14ac:dyDescent="0.25">
      <c r="A209" t="s">
        <v>1065</v>
      </c>
      <c r="B209" t="s">
        <v>1066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7953</v>
      </c>
      <c r="B211" t="s">
        <v>7954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7939</v>
      </c>
      <c r="B214" t="s">
        <v>810</v>
      </c>
    </row>
    <row r="215" spans="1:2" x14ac:dyDescent="0.25">
      <c r="A215" t="s">
        <v>859</v>
      </c>
      <c r="B215" t="s">
        <v>860</v>
      </c>
    </row>
    <row r="216" spans="1:2" x14ac:dyDescent="0.25">
      <c r="A216" t="s">
        <v>7961</v>
      </c>
      <c r="B216" t="s">
        <v>1214</v>
      </c>
    </row>
    <row r="217" spans="1:2" x14ac:dyDescent="0.25">
      <c r="A217" t="s">
        <v>8426</v>
      </c>
      <c r="B217" t="s">
        <v>8427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345</v>
      </c>
      <c r="B219" t="s">
        <v>346</v>
      </c>
    </row>
    <row r="220" spans="1:2" x14ac:dyDescent="0.25">
      <c r="A220" t="s">
        <v>844</v>
      </c>
      <c r="B220" t="s">
        <v>845</v>
      </c>
    </row>
    <row r="221" spans="1:2" x14ac:dyDescent="0.25">
      <c r="A221" t="s">
        <v>7948</v>
      </c>
      <c r="B221" t="s">
        <v>584</v>
      </c>
    </row>
    <row r="222" spans="1:2" x14ac:dyDescent="0.25">
      <c r="A222" t="s">
        <v>7708</v>
      </c>
      <c r="B222" t="s">
        <v>7709</v>
      </c>
    </row>
    <row r="223" spans="1:2" x14ac:dyDescent="0.25">
      <c r="A223" t="s">
        <v>497</v>
      </c>
      <c r="B223" t="s">
        <v>498</v>
      </c>
    </row>
    <row r="224" spans="1:2" x14ac:dyDescent="0.25">
      <c r="A224" t="s">
        <v>497</v>
      </c>
      <c r="B224" t="s">
        <v>498</v>
      </c>
    </row>
    <row r="225" spans="1:2" x14ac:dyDescent="0.25">
      <c r="A225" t="s">
        <v>8599</v>
      </c>
      <c r="B225" t="s">
        <v>8600</v>
      </c>
    </row>
    <row r="226" spans="1:2" x14ac:dyDescent="0.25">
      <c r="A226" t="s">
        <v>725</v>
      </c>
      <c r="B226" t="s">
        <v>726</v>
      </c>
    </row>
    <row r="227" spans="1:2" x14ac:dyDescent="0.25">
      <c r="A227" t="s">
        <v>8437</v>
      </c>
      <c r="B227" t="s">
        <v>8438</v>
      </c>
    </row>
    <row r="228" spans="1:2" x14ac:dyDescent="0.25">
      <c r="A228" t="s">
        <v>661</v>
      </c>
      <c r="B228" t="s">
        <v>662</v>
      </c>
    </row>
    <row r="229" spans="1:2" x14ac:dyDescent="0.25">
      <c r="A229" t="s">
        <v>8125</v>
      </c>
      <c r="B229" t="s">
        <v>8126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381</v>
      </c>
      <c r="B232" t="s">
        <v>382</v>
      </c>
    </row>
    <row r="233" spans="1:2" x14ac:dyDescent="0.25">
      <c r="A233" t="s">
        <v>381</v>
      </c>
      <c r="B233" t="s">
        <v>382</v>
      </c>
    </row>
    <row r="234" spans="1:2" x14ac:dyDescent="0.25">
      <c r="A234" t="s">
        <v>849</v>
      </c>
      <c r="B234" t="s">
        <v>850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8470</v>
      </c>
      <c r="B236" t="s">
        <v>1205</v>
      </c>
    </row>
    <row r="237" spans="1:2" x14ac:dyDescent="0.25">
      <c r="A237" t="s">
        <v>332</v>
      </c>
      <c r="B237" t="s">
        <v>333</v>
      </c>
    </row>
    <row r="238" spans="1:2" x14ac:dyDescent="0.25">
      <c r="A238" t="s">
        <v>332</v>
      </c>
      <c r="B238" t="s">
        <v>333</v>
      </c>
    </row>
    <row r="239" spans="1:2" x14ac:dyDescent="0.25">
      <c r="A239" t="s">
        <v>332</v>
      </c>
      <c r="B239" t="s">
        <v>333</v>
      </c>
    </row>
    <row r="240" spans="1:2" x14ac:dyDescent="0.25">
      <c r="A240" t="s">
        <v>332</v>
      </c>
      <c r="B240" t="s">
        <v>333</v>
      </c>
    </row>
    <row r="241" spans="1:2" x14ac:dyDescent="0.25">
      <c r="A241" t="s">
        <v>332</v>
      </c>
      <c r="B241" t="s">
        <v>333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8662</v>
      </c>
      <c r="B243" t="s">
        <v>8663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8682</v>
      </c>
      <c r="B245" t="s">
        <v>8683</v>
      </c>
    </row>
    <row r="246" spans="1:2" x14ac:dyDescent="0.25">
      <c r="A246" t="s">
        <v>8493</v>
      </c>
      <c r="B246" t="s">
        <v>8494</v>
      </c>
    </row>
    <row r="247" spans="1:2" x14ac:dyDescent="0.25">
      <c r="A247" t="s">
        <v>7801</v>
      </c>
      <c r="B247" t="s">
        <v>7802</v>
      </c>
    </row>
    <row r="248" spans="1:2" x14ac:dyDescent="0.25">
      <c r="A248" t="s">
        <v>661</v>
      </c>
      <c r="B248" t="s">
        <v>662</v>
      </c>
    </row>
    <row r="249" spans="1:2" x14ac:dyDescent="0.25">
      <c r="A249" t="s">
        <v>8680</v>
      </c>
      <c r="B249" t="s">
        <v>8681</v>
      </c>
    </row>
    <row r="250" spans="1:2" x14ac:dyDescent="0.25">
      <c r="A250" t="s">
        <v>332</v>
      </c>
      <c r="B250" t="s">
        <v>333</v>
      </c>
    </row>
    <row r="251" spans="1:2" x14ac:dyDescent="0.25">
      <c r="A251" t="s">
        <v>332</v>
      </c>
      <c r="B251" t="s">
        <v>333</v>
      </c>
    </row>
    <row r="252" spans="1:2" x14ac:dyDescent="0.25">
      <c r="A252" t="s">
        <v>7826</v>
      </c>
      <c r="B252" t="s">
        <v>7827</v>
      </c>
    </row>
    <row r="253" spans="1:2" x14ac:dyDescent="0.25">
      <c r="A253" t="s">
        <v>786</v>
      </c>
      <c r="B253" t="s">
        <v>787</v>
      </c>
    </row>
    <row r="254" spans="1:2" x14ac:dyDescent="0.25">
      <c r="A254" t="s">
        <v>589</v>
      </c>
      <c r="B254" t="s">
        <v>590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7582</v>
      </c>
      <c r="B256" t="s">
        <v>974</v>
      </c>
    </row>
    <row r="257" spans="1:2" x14ac:dyDescent="0.25">
      <c r="A257" t="s">
        <v>7484</v>
      </c>
      <c r="B257" t="s">
        <v>7485</v>
      </c>
    </row>
    <row r="258" spans="1:2" x14ac:dyDescent="0.25">
      <c r="A258" t="s">
        <v>551</v>
      </c>
      <c r="B258" t="s">
        <v>552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8678</v>
      </c>
      <c r="B262" t="s">
        <v>8679</v>
      </c>
    </row>
    <row r="263" spans="1:2" x14ac:dyDescent="0.25">
      <c r="A263" t="s">
        <v>7972</v>
      </c>
      <c r="B263" t="s">
        <v>354</v>
      </c>
    </row>
    <row r="264" spans="1:2" x14ac:dyDescent="0.25">
      <c r="A264" t="s">
        <v>428</v>
      </c>
      <c r="B264" t="s">
        <v>429</v>
      </c>
    </row>
    <row r="265" spans="1:2" x14ac:dyDescent="0.25">
      <c r="A265" t="s">
        <v>428</v>
      </c>
      <c r="B265" t="s">
        <v>429</v>
      </c>
    </row>
    <row r="266" spans="1:2" x14ac:dyDescent="0.25">
      <c r="A266" t="s">
        <v>428</v>
      </c>
      <c r="B266" t="s">
        <v>429</v>
      </c>
    </row>
    <row r="267" spans="1:2" x14ac:dyDescent="0.25">
      <c r="A267" t="s">
        <v>332</v>
      </c>
      <c r="B267" t="s">
        <v>333</v>
      </c>
    </row>
    <row r="268" spans="1:2" x14ac:dyDescent="0.25">
      <c r="A268" t="s">
        <v>616</v>
      </c>
      <c r="B268" t="s">
        <v>617</v>
      </c>
    </row>
    <row r="269" spans="1:2" x14ac:dyDescent="0.25">
      <c r="A269" t="s">
        <v>616</v>
      </c>
      <c r="B269" t="s">
        <v>617</v>
      </c>
    </row>
    <row r="270" spans="1:2" x14ac:dyDescent="0.25">
      <c r="A270" t="s">
        <v>616</v>
      </c>
      <c r="B270" t="s">
        <v>617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7557</v>
      </c>
      <c r="B273" t="s">
        <v>356</v>
      </c>
    </row>
    <row r="274" spans="1:2" x14ac:dyDescent="0.25">
      <c r="A274" t="s">
        <v>760</v>
      </c>
      <c r="B274" t="s">
        <v>761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522</v>
      </c>
      <c r="B276" t="s">
        <v>523</v>
      </c>
    </row>
    <row r="277" spans="1:2" x14ac:dyDescent="0.25">
      <c r="A277" t="s">
        <v>7981</v>
      </c>
      <c r="B277" t="s">
        <v>486</v>
      </c>
    </row>
    <row r="278" spans="1:2" x14ac:dyDescent="0.25">
      <c r="A278" t="s">
        <v>1157</v>
      </c>
      <c r="B278" t="s">
        <v>1158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7612</v>
      </c>
      <c r="B280" t="s">
        <v>7613</v>
      </c>
    </row>
    <row r="281" spans="1:2" x14ac:dyDescent="0.25">
      <c r="A281" t="s">
        <v>338</v>
      </c>
      <c r="B281" t="s">
        <v>339</v>
      </c>
    </row>
    <row r="282" spans="1:2" x14ac:dyDescent="0.25">
      <c r="A282" t="s">
        <v>863</v>
      </c>
      <c r="B282" t="s">
        <v>864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798</v>
      </c>
      <c r="B284" t="s">
        <v>799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8308</v>
      </c>
      <c r="B286" t="s">
        <v>8309</v>
      </c>
    </row>
    <row r="287" spans="1:2" x14ac:dyDescent="0.25">
      <c r="A287" t="s">
        <v>731</v>
      </c>
      <c r="B287" t="s">
        <v>732</v>
      </c>
    </row>
    <row r="288" spans="1:2" x14ac:dyDescent="0.25">
      <c r="A288" t="s">
        <v>8489</v>
      </c>
      <c r="B288" t="s">
        <v>8490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543</v>
      </c>
      <c r="B290" t="s">
        <v>544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543</v>
      </c>
      <c r="B292" t="s">
        <v>544</v>
      </c>
    </row>
    <row r="293" spans="1:2" x14ac:dyDescent="0.25">
      <c r="A293" t="s">
        <v>415</v>
      </c>
      <c r="B293" t="s">
        <v>416</v>
      </c>
    </row>
    <row r="294" spans="1:2" x14ac:dyDescent="0.25">
      <c r="A294" t="s">
        <v>7567</v>
      </c>
      <c r="B294" t="s">
        <v>7568</v>
      </c>
    </row>
    <row r="295" spans="1:2" x14ac:dyDescent="0.25">
      <c r="A295" t="s">
        <v>434</v>
      </c>
      <c r="B295" t="s">
        <v>435</v>
      </c>
    </row>
    <row r="296" spans="1:2" x14ac:dyDescent="0.25">
      <c r="A296" t="s">
        <v>332</v>
      </c>
      <c r="B296" t="s">
        <v>333</v>
      </c>
    </row>
    <row r="297" spans="1:2" x14ac:dyDescent="0.25">
      <c r="A297" t="s">
        <v>921</v>
      </c>
      <c r="B297" t="s">
        <v>922</v>
      </c>
    </row>
    <row r="298" spans="1:2" x14ac:dyDescent="0.25">
      <c r="A298" t="s">
        <v>432</v>
      </c>
      <c r="B298" t="s">
        <v>433</v>
      </c>
    </row>
    <row r="299" spans="1:2" x14ac:dyDescent="0.25">
      <c r="A299" t="s">
        <v>8477</v>
      </c>
      <c r="B299" t="s">
        <v>8478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332</v>
      </c>
      <c r="B301" t="s">
        <v>333</v>
      </c>
    </row>
    <row r="302" spans="1:2" x14ac:dyDescent="0.25">
      <c r="A302" t="s">
        <v>8067</v>
      </c>
      <c r="B302" t="s">
        <v>7867</v>
      </c>
    </row>
    <row r="303" spans="1:2" x14ac:dyDescent="0.25">
      <c r="A303" t="s">
        <v>8067</v>
      </c>
      <c r="B303" t="s">
        <v>7867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8493</v>
      </c>
      <c r="B305" t="s">
        <v>8494</v>
      </c>
    </row>
    <row r="306" spans="1:2" x14ac:dyDescent="0.25">
      <c r="A306" t="s">
        <v>7765</v>
      </c>
      <c r="B306" t="s">
        <v>7768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1245</v>
      </c>
      <c r="B308" t="s">
        <v>1246</v>
      </c>
    </row>
    <row r="309" spans="1:2" x14ac:dyDescent="0.25">
      <c r="A309" t="s">
        <v>8176</v>
      </c>
      <c r="B309" t="s">
        <v>892</v>
      </c>
    </row>
    <row r="310" spans="1:2" x14ac:dyDescent="0.25">
      <c r="A310" t="s">
        <v>8152</v>
      </c>
      <c r="B310" t="s">
        <v>8153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733</v>
      </c>
      <c r="B312" t="s">
        <v>734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7555</v>
      </c>
      <c r="B314" t="s">
        <v>7556</v>
      </c>
    </row>
    <row r="315" spans="1:2" x14ac:dyDescent="0.25">
      <c r="A315" t="s">
        <v>8676</v>
      </c>
      <c r="B315" t="s">
        <v>8677</v>
      </c>
    </row>
    <row r="316" spans="1:2" x14ac:dyDescent="0.25">
      <c r="A316" t="s">
        <v>332</v>
      </c>
      <c r="B316" t="s">
        <v>333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7975</v>
      </c>
      <c r="B318" t="s">
        <v>7976</v>
      </c>
    </row>
    <row r="319" spans="1:2" x14ac:dyDescent="0.25">
      <c r="A319" t="s">
        <v>7988</v>
      </c>
      <c r="B319" t="s">
        <v>7989</v>
      </c>
    </row>
    <row r="320" spans="1:2" x14ac:dyDescent="0.25">
      <c r="A320" t="s">
        <v>7988</v>
      </c>
      <c r="B320" t="s">
        <v>7989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7908</v>
      </c>
      <c r="B323" t="s">
        <v>7909</v>
      </c>
    </row>
    <row r="324" spans="1:2" x14ac:dyDescent="0.25">
      <c r="A324" t="s">
        <v>1065</v>
      </c>
      <c r="B324" t="s">
        <v>1066</v>
      </c>
    </row>
    <row r="325" spans="1:2" x14ac:dyDescent="0.25">
      <c r="A325" t="s">
        <v>8674</v>
      </c>
      <c r="B325" t="s">
        <v>8675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345</v>
      </c>
      <c r="B327" t="s">
        <v>346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391</v>
      </c>
      <c r="B329" t="s">
        <v>392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463</v>
      </c>
      <c r="B331" t="s">
        <v>464</v>
      </c>
    </row>
    <row r="332" spans="1:2" x14ac:dyDescent="0.25">
      <c r="A332" t="s">
        <v>8318</v>
      </c>
      <c r="B332" t="s">
        <v>8319</v>
      </c>
    </row>
    <row r="333" spans="1:2" x14ac:dyDescent="0.25">
      <c r="A333" t="s">
        <v>8424</v>
      </c>
      <c r="B333" t="s">
        <v>8425</v>
      </c>
    </row>
    <row r="334" spans="1:2" x14ac:dyDescent="0.25">
      <c r="A334" t="s">
        <v>419</v>
      </c>
      <c r="B334" t="s">
        <v>420</v>
      </c>
    </row>
    <row r="335" spans="1:2" x14ac:dyDescent="0.25">
      <c r="A335" t="s">
        <v>7998</v>
      </c>
      <c r="B335" t="s">
        <v>960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381</v>
      </c>
      <c r="B337" t="s">
        <v>382</v>
      </c>
    </row>
    <row r="338" spans="1:2" x14ac:dyDescent="0.25">
      <c r="A338" t="s">
        <v>413</v>
      </c>
      <c r="B338" t="s">
        <v>414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8470</v>
      </c>
      <c r="B340" t="s">
        <v>1205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725</v>
      </c>
      <c r="B343" t="s">
        <v>726</v>
      </c>
    </row>
    <row r="344" spans="1:2" x14ac:dyDescent="0.25">
      <c r="A344" t="s">
        <v>452</v>
      </c>
      <c r="B344" t="s">
        <v>453</v>
      </c>
    </row>
    <row r="345" spans="1:2" x14ac:dyDescent="0.25">
      <c r="A345" t="s">
        <v>7945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522</v>
      </c>
      <c r="B348" t="s">
        <v>523</v>
      </c>
    </row>
    <row r="349" spans="1:2" x14ac:dyDescent="0.25">
      <c r="A349" t="s">
        <v>1119</v>
      </c>
      <c r="B349" t="s">
        <v>1120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383</v>
      </c>
      <c r="B351" t="s">
        <v>384</v>
      </c>
    </row>
    <row r="352" spans="1:2" x14ac:dyDescent="0.25">
      <c r="A352" t="s">
        <v>383</v>
      </c>
      <c r="B352" t="s">
        <v>384</v>
      </c>
    </row>
    <row r="353" spans="1:2" x14ac:dyDescent="0.25">
      <c r="A353" t="s">
        <v>383</v>
      </c>
      <c r="B353" t="s">
        <v>384</v>
      </c>
    </row>
    <row r="354" spans="1:2" x14ac:dyDescent="0.25">
      <c r="A354" t="s">
        <v>7953</v>
      </c>
      <c r="B354" t="s">
        <v>7954</v>
      </c>
    </row>
    <row r="355" spans="1:2" x14ac:dyDescent="0.25">
      <c r="A355" t="s">
        <v>497</v>
      </c>
      <c r="B355" t="s">
        <v>498</v>
      </c>
    </row>
    <row r="356" spans="1:2" x14ac:dyDescent="0.25">
      <c r="A356" t="s">
        <v>982</v>
      </c>
      <c r="B356" t="s">
        <v>983</v>
      </c>
    </row>
    <row r="357" spans="1:2" x14ac:dyDescent="0.25">
      <c r="A357" t="s">
        <v>8020</v>
      </c>
      <c r="B357" t="s">
        <v>708</v>
      </c>
    </row>
    <row r="358" spans="1:2" x14ac:dyDescent="0.25">
      <c r="A358" t="s">
        <v>551</v>
      </c>
      <c r="B358" t="s">
        <v>552</v>
      </c>
    </row>
    <row r="359" spans="1:2" x14ac:dyDescent="0.25">
      <c r="A359" t="s">
        <v>8672</v>
      </c>
      <c r="B359" t="s">
        <v>8673</v>
      </c>
    </row>
    <row r="360" spans="1:2" x14ac:dyDescent="0.25">
      <c r="A360" t="s">
        <v>7949</v>
      </c>
      <c r="B360" t="s">
        <v>344</v>
      </c>
    </row>
    <row r="361" spans="1:2" x14ac:dyDescent="0.25">
      <c r="A361" t="s">
        <v>448</v>
      </c>
      <c r="B361" t="s">
        <v>449</v>
      </c>
    </row>
    <row r="362" spans="1:2" x14ac:dyDescent="0.25">
      <c r="A362" t="s">
        <v>332</v>
      </c>
      <c r="B362" t="s">
        <v>333</v>
      </c>
    </row>
    <row r="363" spans="1:2" x14ac:dyDescent="0.25">
      <c r="A363" t="s">
        <v>332</v>
      </c>
      <c r="B363" t="s">
        <v>333</v>
      </c>
    </row>
    <row r="364" spans="1:2" x14ac:dyDescent="0.25">
      <c r="A364" t="s">
        <v>332</v>
      </c>
      <c r="B364" t="s">
        <v>333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991</v>
      </c>
      <c r="B367" t="s">
        <v>992</v>
      </c>
    </row>
    <row r="368" spans="1:2" x14ac:dyDescent="0.25">
      <c r="A368" t="s">
        <v>7635</v>
      </c>
      <c r="B368" t="s">
        <v>7636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7965</v>
      </c>
      <c r="B370" t="s">
        <v>7966</v>
      </c>
    </row>
    <row r="371" spans="1:2" x14ac:dyDescent="0.25">
      <c r="A371" t="s">
        <v>7948</v>
      </c>
      <c r="B371" t="s">
        <v>584</v>
      </c>
    </row>
    <row r="372" spans="1:2" x14ac:dyDescent="0.25">
      <c r="A372" t="s">
        <v>697</v>
      </c>
      <c r="B372" t="s">
        <v>698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7970</v>
      </c>
      <c r="B374" t="s">
        <v>460</v>
      </c>
    </row>
    <row r="375" spans="1:2" x14ac:dyDescent="0.25">
      <c r="A375" t="s">
        <v>706</v>
      </c>
      <c r="B375" t="s">
        <v>707</v>
      </c>
    </row>
    <row r="376" spans="1:2" x14ac:dyDescent="0.25">
      <c r="A376" t="s">
        <v>467</v>
      </c>
      <c r="B376" t="s">
        <v>468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377</v>
      </c>
      <c r="B378" t="s">
        <v>378</v>
      </c>
    </row>
    <row r="379" spans="1:2" x14ac:dyDescent="0.25">
      <c r="A379" t="s">
        <v>593</v>
      </c>
      <c r="B379" t="s">
        <v>594</v>
      </c>
    </row>
    <row r="380" spans="1:2" x14ac:dyDescent="0.25">
      <c r="A380" t="s">
        <v>657</v>
      </c>
      <c r="B380" t="s">
        <v>658</v>
      </c>
    </row>
    <row r="381" spans="1:2" x14ac:dyDescent="0.25">
      <c r="A381" t="s">
        <v>725</v>
      </c>
      <c r="B381" t="s">
        <v>726</v>
      </c>
    </row>
    <row r="382" spans="1:2" x14ac:dyDescent="0.25">
      <c r="A382" t="s">
        <v>725</v>
      </c>
      <c r="B382" t="s">
        <v>726</v>
      </c>
    </row>
    <row r="383" spans="1:2" x14ac:dyDescent="0.25">
      <c r="A383" t="s">
        <v>7981</v>
      </c>
      <c r="B383" t="s">
        <v>486</v>
      </c>
    </row>
    <row r="384" spans="1:2" x14ac:dyDescent="0.25">
      <c r="A384" t="s">
        <v>607</v>
      </c>
      <c r="B384" t="s">
        <v>608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428</v>
      </c>
      <c r="B390" t="s">
        <v>429</v>
      </c>
    </row>
    <row r="391" spans="1:2" x14ac:dyDescent="0.25">
      <c r="A391" t="s">
        <v>536</v>
      </c>
      <c r="B391" t="s">
        <v>537</v>
      </c>
    </row>
    <row r="392" spans="1:2" x14ac:dyDescent="0.25">
      <c r="A392" t="s">
        <v>8329</v>
      </c>
      <c r="B392" t="s">
        <v>8330</v>
      </c>
    </row>
    <row r="393" spans="1:2" x14ac:dyDescent="0.25">
      <c r="A393" t="s">
        <v>610</v>
      </c>
      <c r="B393" t="s">
        <v>611</v>
      </c>
    </row>
    <row r="394" spans="1:2" x14ac:dyDescent="0.25">
      <c r="A394" t="s">
        <v>332</v>
      </c>
      <c r="B394" t="s">
        <v>333</v>
      </c>
    </row>
    <row r="395" spans="1:2" x14ac:dyDescent="0.25">
      <c r="A395" t="s">
        <v>332</v>
      </c>
      <c r="B395" t="s">
        <v>333</v>
      </c>
    </row>
    <row r="396" spans="1:2" x14ac:dyDescent="0.25">
      <c r="A396" t="s">
        <v>8670</v>
      </c>
      <c r="B396" t="s">
        <v>8671</v>
      </c>
    </row>
    <row r="397" spans="1:2" x14ac:dyDescent="0.25">
      <c r="A397" t="s">
        <v>432</v>
      </c>
      <c r="B397" t="s">
        <v>433</v>
      </c>
    </row>
    <row r="398" spans="1:2" x14ac:dyDescent="0.25">
      <c r="A398" t="s">
        <v>428</v>
      </c>
      <c r="B398" t="s">
        <v>429</v>
      </c>
    </row>
    <row r="399" spans="1:2" x14ac:dyDescent="0.25">
      <c r="A399" t="s">
        <v>473</v>
      </c>
      <c r="B399" t="s">
        <v>474</v>
      </c>
    </row>
    <row r="400" spans="1:2" x14ac:dyDescent="0.25">
      <c r="A400" t="s">
        <v>7612</v>
      </c>
      <c r="B400" t="s">
        <v>7613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921</v>
      </c>
      <c r="B402" t="s">
        <v>922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8130</v>
      </c>
      <c r="B405" t="s">
        <v>626</v>
      </c>
    </row>
    <row r="406" spans="1:2" x14ac:dyDescent="0.25">
      <c r="A406" t="s">
        <v>340</v>
      </c>
      <c r="B406" t="s">
        <v>341</v>
      </c>
    </row>
    <row r="407" spans="1:2" x14ac:dyDescent="0.25">
      <c r="A407" t="s">
        <v>7951</v>
      </c>
      <c r="B407" t="s">
        <v>7671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520</v>
      </c>
      <c r="B409" t="s">
        <v>521</v>
      </c>
    </row>
    <row r="410" spans="1:2" x14ac:dyDescent="0.25">
      <c r="A410" t="s">
        <v>520</v>
      </c>
      <c r="B410" t="s">
        <v>521</v>
      </c>
    </row>
    <row r="411" spans="1:2" x14ac:dyDescent="0.25">
      <c r="A411" t="s">
        <v>8668</v>
      </c>
      <c r="B411" t="s">
        <v>8669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1040</v>
      </c>
      <c r="B413" t="s">
        <v>1041</v>
      </c>
    </row>
    <row r="414" spans="1:2" x14ac:dyDescent="0.25">
      <c r="A414" t="s">
        <v>1040</v>
      </c>
      <c r="B414" t="s">
        <v>1041</v>
      </c>
    </row>
    <row r="415" spans="1:2" x14ac:dyDescent="0.25">
      <c r="A415" t="s">
        <v>1040</v>
      </c>
      <c r="B415" t="s">
        <v>1041</v>
      </c>
    </row>
    <row r="416" spans="1:2" x14ac:dyDescent="0.25">
      <c r="A416" t="s">
        <v>506</v>
      </c>
      <c r="B416" t="s">
        <v>507</v>
      </c>
    </row>
    <row r="417" spans="1:2" x14ac:dyDescent="0.25">
      <c r="A417" t="s">
        <v>1277</v>
      </c>
      <c r="B417" t="s">
        <v>1278</v>
      </c>
    </row>
    <row r="418" spans="1:2" x14ac:dyDescent="0.25">
      <c r="A418" t="s">
        <v>8666</v>
      </c>
      <c r="B418" t="s">
        <v>8667</v>
      </c>
    </row>
    <row r="419" spans="1:2" x14ac:dyDescent="0.25">
      <c r="A419" t="s">
        <v>881</v>
      </c>
      <c r="B419" t="s">
        <v>882</v>
      </c>
    </row>
    <row r="420" spans="1:2" x14ac:dyDescent="0.25">
      <c r="A420" t="s">
        <v>514</v>
      </c>
      <c r="B420" t="s">
        <v>515</v>
      </c>
    </row>
    <row r="421" spans="1:2" x14ac:dyDescent="0.25">
      <c r="A421" t="s">
        <v>522</v>
      </c>
      <c r="B421" t="s">
        <v>523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1040</v>
      </c>
      <c r="B423" t="s">
        <v>1041</v>
      </c>
    </row>
    <row r="424" spans="1:2" x14ac:dyDescent="0.25">
      <c r="A424" t="s">
        <v>877</v>
      </c>
      <c r="B424" t="s">
        <v>878</v>
      </c>
    </row>
    <row r="425" spans="1:2" x14ac:dyDescent="0.25">
      <c r="A425" t="s">
        <v>1040</v>
      </c>
      <c r="B425" t="s">
        <v>1041</v>
      </c>
    </row>
    <row r="426" spans="1:2" x14ac:dyDescent="0.25">
      <c r="A426" t="s">
        <v>1040</v>
      </c>
      <c r="B426" t="s">
        <v>1041</v>
      </c>
    </row>
    <row r="427" spans="1:2" x14ac:dyDescent="0.25">
      <c r="A427" t="s">
        <v>1040</v>
      </c>
      <c r="B427" t="s">
        <v>1041</v>
      </c>
    </row>
    <row r="428" spans="1:2" x14ac:dyDescent="0.25">
      <c r="A428" t="s">
        <v>1040</v>
      </c>
      <c r="B428" t="s">
        <v>1041</v>
      </c>
    </row>
    <row r="429" spans="1:2" x14ac:dyDescent="0.25">
      <c r="A429" t="s">
        <v>1040</v>
      </c>
      <c r="B429" t="s">
        <v>1041</v>
      </c>
    </row>
    <row r="430" spans="1:2" x14ac:dyDescent="0.25">
      <c r="A430" t="s">
        <v>7463</v>
      </c>
      <c r="B430" t="s">
        <v>7475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7702</v>
      </c>
      <c r="B433" t="s">
        <v>7703</v>
      </c>
    </row>
    <row r="434" spans="1:2" x14ac:dyDescent="0.25">
      <c r="A434" t="s">
        <v>7702</v>
      </c>
      <c r="B434" t="s">
        <v>7703</v>
      </c>
    </row>
    <row r="435" spans="1:2" x14ac:dyDescent="0.25">
      <c r="A435" t="s">
        <v>8664</v>
      </c>
      <c r="B435" t="s">
        <v>8665</v>
      </c>
    </row>
    <row r="436" spans="1:2" x14ac:dyDescent="0.25">
      <c r="A436" t="s">
        <v>7891</v>
      </c>
      <c r="B436" t="s">
        <v>7892</v>
      </c>
    </row>
    <row r="437" spans="1:2" x14ac:dyDescent="0.25">
      <c r="A437" t="s">
        <v>7557</v>
      </c>
      <c r="B437" t="s">
        <v>356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738</v>
      </c>
      <c r="B439" t="s">
        <v>739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478</v>
      </c>
      <c r="B441" t="s">
        <v>479</v>
      </c>
    </row>
    <row r="442" spans="1:2" x14ac:dyDescent="0.25">
      <c r="A442" t="s">
        <v>7945</v>
      </c>
      <c r="B442" t="s">
        <v>322</v>
      </c>
    </row>
    <row r="443" spans="1:2" x14ac:dyDescent="0.25">
      <c r="A443" t="s">
        <v>597</v>
      </c>
      <c r="B443" t="s">
        <v>598</v>
      </c>
    </row>
    <row r="444" spans="1:2" x14ac:dyDescent="0.25">
      <c r="A444" t="s">
        <v>8400</v>
      </c>
      <c r="B444" t="s">
        <v>8399</v>
      </c>
    </row>
    <row r="445" spans="1:2" x14ac:dyDescent="0.25">
      <c r="A445" t="s">
        <v>361</v>
      </c>
      <c r="B445" t="s">
        <v>362</v>
      </c>
    </row>
    <row r="446" spans="1:2" x14ac:dyDescent="0.25">
      <c r="A446" t="s">
        <v>557</v>
      </c>
      <c r="B446" t="s">
        <v>558</v>
      </c>
    </row>
    <row r="447" spans="1:2" x14ac:dyDescent="0.25">
      <c r="A447" t="s">
        <v>704</v>
      </c>
      <c r="B447" t="s">
        <v>705</v>
      </c>
    </row>
    <row r="448" spans="1:2" x14ac:dyDescent="0.25">
      <c r="A448" t="s">
        <v>7881</v>
      </c>
      <c r="B448" t="s">
        <v>7882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7865</v>
      </c>
      <c r="B450" t="s">
        <v>7866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800</v>
      </c>
      <c r="B454" t="s">
        <v>801</v>
      </c>
    </row>
    <row r="455" spans="1:2" x14ac:dyDescent="0.25">
      <c r="A455" t="s">
        <v>8020</v>
      </c>
      <c r="B455" t="s">
        <v>708</v>
      </c>
    </row>
    <row r="456" spans="1:2" x14ac:dyDescent="0.25">
      <c r="A456" t="s">
        <v>551</v>
      </c>
      <c r="B456" t="s">
        <v>552</v>
      </c>
    </row>
    <row r="457" spans="1:2" x14ac:dyDescent="0.25">
      <c r="A457" t="s">
        <v>8470</v>
      </c>
      <c r="B457" t="s">
        <v>1205</v>
      </c>
    </row>
    <row r="458" spans="1:2" x14ac:dyDescent="0.25">
      <c r="A458" t="s">
        <v>551</v>
      </c>
      <c r="B458" t="s">
        <v>552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473</v>
      </c>
      <c r="B464" t="s">
        <v>474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7987</v>
      </c>
      <c r="B466" t="s">
        <v>331</v>
      </c>
    </row>
    <row r="467" spans="1:2" x14ac:dyDescent="0.25">
      <c r="A467" t="s">
        <v>1217</v>
      </c>
      <c r="B467" t="s">
        <v>1218</v>
      </c>
    </row>
    <row r="468" spans="1:2" x14ac:dyDescent="0.25">
      <c r="A468" t="s">
        <v>377</v>
      </c>
      <c r="B468" t="s">
        <v>378</v>
      </c>
    </row>
    <row r="469" spans="1:2" x14ac:dyDescent="0.25">
      <c r="A469" t="s">
        <v>725</v>
      </c>
      <c r="B469" t="s">
        <v>726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1261</v>
      </c>
      <c r="B471" t="s">
        <v>1262</v>
      </c>
    </row>
    <row r="472" spans="1:2" x14ac:dyDescent="0.25">
      <c r="A472" t="s">
        <v>1261</v>
      </c>
      <c r="B472" t="s">
        <v>1262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508</v>
      </c>
      <c r="B474" t="s">
        <v>509</v>
      </c>
    </row>
    <row r="475" spans="1:2" x14ac:dyDescent="0.25">
      <c r="A475" t="s">
        <v>733</v>
      </c>
      <c r="B475" t="s">
        <v>734</v>
      </c>
    </row>
    <row r="476" spans="1:2" x14ac:dyDescent="0.25">
      <c r="A476" t="s">
        <v>387</v>
      </c>
      <c r="B476" t="s">
        <v>388</v>
      </c>
    </row>
    <row r="477" spans="1:2" x14ac:dyDescent="0.25">
      <c r="A477" t="s">
        <v>8069</v>
      </c>
      <c r="B477" t="s">
        <v>1074</v>
      </c>
    </row>
    <row r="478" spans="1:2" x14ac:dyDescent="0.25">
      <c r="A478" t="s">
        <v>7973</v>
      </c>
      <c r="B478" t="s">
        <v>7974</v>
      </c>
    </row>
    <row r="479" spans="1:2" x14ac:dyDescent="0.25">
      <c r="A479" t="s">
        <v>389</v>
      </c>
      <c r="B479" t="s">
        <v>390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543</v>
      </c>
      <c r="B481" t="s">
        <v>544</v>
      </c>
    </row>
    <row r="482" spans="1:2" x14ac:dyDescent="0.25">
      <c r="A482" t="s">
        <v>452</v>
      </c>
      <c r="B482" t="s">
        <v>453</v>
      </c>
    </row>
    <row r="483" spans="1:2" x14ac:dyDescent="0.25">
      <c r="A483" t="s">
        <v>7717</v>
      </c>
      <c r="B483" t="s">
        <v>7718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8312</v>
      </c>
      <c r="B485" t="s">
        <v>8313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381</v>
      </c>
      <c r="B487" t="s">
        <v>382</v>
      </c>
    </row>
    <row r="488" spans="1:2" x14ac:dyDescent="0.25">
      <c r="A488" t="s">
        <v>1099</v>
      </c>
      <c r="B488" t="s">
        <v>1100</v>
      </c>
    </row>
    <row r="489" spans="1:2" x14ac:dyDescent="0.25">
      <c r="A489" t="s">
        <v>638</v>
      </c>
      <c r="B489" t="s">
        <v>639</v>
      </c>
    </row>
    <row r="490" spans="1:2" x14ac:dyDescent="0.25">
      <c r="A490" t="s">
        <v>7972</v>
      </c>
      <c r="B490" t="s">
        <v>354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7871</v>
      </c>
      <c r="B492" t="s">
        <v>7872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332</v>
      </c>
      <c r="B495" t="s">
        <v>333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572</v>
      </c>
      <c r="B497" t="s">
        <v>573</v>
      </c>
    </row>
    <row r="498" spans="1:2" x14ac:dyDescent="0.25">
      <c r="A498" t="s">
        <v>709</v>
      </c>
      <c r="B498" t="s">
        <v>710</v>
      </c>
    </row>
    <row r="499" spans="1:2" x14ac:dyDescent="0.25">
      <c r="A499" t="s">
        <v>7964</v>
      </c>
      <c r="B499" t="s">
        <v>629</v>
      </c>
    </row>
    <row r="500" spans="1:2" x14ac:dyDescent="0.25">
      <c r="A500" t="s">
        <v>373</v>
      </c>
      <c r="B500" t="s">
        <v>374</v>
      </c>
    </row>
    <row r="501" spans="1:2" x14ac:dyDescent="0.25">
      <c r="A501" t="s">
        <v>7567</v>
      </c>
      <c r="B501" t="s">
        <v>7568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430</v>
      </c>
      <c r="B503" t="s">
        <v>431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8662</v>
      </c>
      <c r="B505" t="s">
        <v>8663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456</v>
      </c>
      <c r="B507" t="s">
        <v>457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432</v>
      </c>
      <c r="B509" t="s">
        <v>433</v>
      </c>
    </row>
    <row r="510" spans="1:2" x14ac:dyDescent="0.25">
      <c r="A510" t="s">
        <v>8470</v>
      </c>
      <c r="B510" t="s">
        <v>1205</v>
      </c>
    </row>
    <row r="511" spans="1:2" x14ac:dyDescent="0.25">
      <c r="A511" t="s">
        <v>8470</v>
      </c>
      <c r="B511" t="s">
        <v>1205</v>
      </c>
    </row>
    <row r="512" spans="1:2" x14ac:dyDescent="0.25">
      <c r="A512" t="s">
        <v>770</v>
      </c>
      <c r="B512" t="s">
        <v>771</v>
      </c>
    </row>
    <row r="513" spans="1:2" x14ac:dyDescent="0.25">
      <c r="A513" t="s">
        <v>881</v>
      </c>
      <c r="B513" t="s">
        <v>882</v>
      </c>
    </row>
    <row r="514" spans="1:2" x14ac:dyDescent="0.25">
      <c r="A514" t="s">
        <v>8468</v>
      </c>
      <c r="B514" t="s">
        <v>8469</v>
      </c>
    </row>
    <row r="515" spans="1:2" x14ac:dyDescent="0.25">
      <c r="A515" t="s">
        <v>8176</v>
      </c>
      <c r="B515" t="s">
        <v>892</v>
      </c>
    </row>
    <row r="516" spans="1:2" x14ac:dyDescent="0.25">
      <c r="A516" t="s">
        <v>1217</v>
      </c>
      <c r="B516" t="s">
        <v>1218</v>
      </c>
    </row>
    <row r="517" spans="1:2" x14ac:dyDescent="0.25">
      <c r="A517" t="s">
        <v>7859</v>
      </c>
      <c r="B517" t="s">
        <v>7860</v>
      </c>
    </row>
    <row r="518" spans="1:2" x14ac:dyDescent="0.25">
      <c r="A518" t="s">
        <v>428</v>
      </c>
      <c r="B518" t="s">
        <v>429</v>
      </c>
    </row>
    <row r="519" spans="1:2" x14ac:dyDescent="0.25">
      <c r="A519" t="s">
        <v>503</v>
      </c>
      <c r="B519" t="s">
        <v>504</v>
      </c>
    </row>
    <row r="520" spans="1:2" x14ac:dyDescent="0.25">
      <c r="A520" t="s">
        <v>663</v>
      </c>
      <c r="B520" t="s">
        <v>664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8653</v>
      </c>
      <c r="B523" t="s">
        <v>8654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1163</v>
      </c>
      <c r="B525" t="s">
        <v>1164</v>
      </c>
    </row>
    <row r="526" spans="1:2" x14ac:dyDescent="0.25">
      <c r="A526" t="s">
        <v>1163</v>
      </c>
      <c r="B526" t="s">
        <v>1164</v>
      </c>
    </row>
    <row r="527" spans="1:2" x14ac:dyDescent="0.25">
      <c r="A527" t="s">
        <v>7944</v>
      </c>
      <c r="B527" t="s">
        <v>425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357</v>
      </c>
      <c r="B529" t="s">
        <v>358</v>
      </c>
    </row>
    <row r="530" spans="1:2" x14ac:dyDescent="0.25">
      <c r="A530" t="s">
        <v>811</v>
      </c>
      <c r="B530" t="s">
        <v>812</v>
      </c>
    </row>
    <row r="531" spans="1:2" x14ac:dyDescent="0.25">
      <c r="A531" t="s">
        <v>912</v>
      </c>
      <c r="B531" t="s">
        <v>913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685</v>
      </c>
      <c r="B534" t="s">
        <v>686</v>
      </c>
    </row>
    <row r="535" spans="1:2" x14ac:dyDescent="0.25">
      <c r="A535" t="s">
        <v>685</v>
      </c>
      <c r="B535" t="s">
        <v>686</v>
      </c>
    </row>
    <row r="536" spans="1:2" x14ac:dyDescent="0.25">
      <c r="A536" t="s">
        <v>505</v>
      </c>
      <c r="B536" t="s">
        <v>7661</v>
      </c>
    </row>
    <row r="537" spans="1:2" x14ac:dyDescent="0.25">
      <c r="A537" t="s">
        <v>8651</v>
      </c>
      <c r="B537" t="s">
        <v>8652</v>
      </c>
    </row>
    <row r="538" spans="1:2" x14ac:dyDescent="0.25">
      <c r="A538" t="s">
        <v>475</v>
      </c>
      <c r="B538" t="s">
        <v>476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585</v>
      </c>
      <c r="B541" t="s">
        <v>586</v>
      </c>
    </row>
    <row r="542" spans="1:2" x14ac:dyDescent="0.25">
      <c r="A542" t="s">
        <v>1188</v>
      </c>
      <c r="B542" t="s">
        <v>1189</v>
      </c>
    </row>
    <row r="543" spans="1:2" x14ac:dyDescent="0.25">
      <c r="A543" t="s">
        <v>1188</v>
      </c>
      <c r="B543" t="s">
        <v>1189</v>
      </c>
    </row>
    <row r="544" spans="1:2" x14ac:dyDescent="0.25">
      <c r="A544" t="s">
        <v>1188</v>
      </c>
      <c r="B544" t="s">
        <v>1189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1186</v>
      </c>
      <c r="B547" t="s">
        <v>1187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1188</v>
      </c>
      <c r="B551" t="s">
        <v>1189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7715</v>
      </c>
      <c r="B553" t="s">
        <v>1178</v>
      </c>
    </row>
    <row r="554" spans="1:2" x14ac:dyDescent="0.25">
      <c r="A554" t="s">
        <v>8385</v>
      </c>
      <c r="B554" t="s">
        <v>8384</v>
      </c>
    </row>
    <row r="555" spans="1:2" x14ac:dyDescent="0.25">
      <c r="A555" t="s">
        <v>8385</v>
      </c>
      <c r="B555" t="s">
        <v>8384</v>
      </c>
    </row>
    <row r="556" spans="1:2" x14ac:dyDescent="0.25">
      <c r="A556" t="s">
        <v>8385</v>
      </c>
      <c r="B556" t="s">
        <v>8384</v>
      </c>
    </row>
    <row r="557" spans="1:2" x14ac:dyDescent="0.25">
      <c r="A557" t="s">
        <v>8385</v>
      </c>
      <c r="B557" t="s">
        <v>8384</v>
      </c>
    </row>
    <row r="558" spans="1:2" x14ac:dyDescent="0.25">
      <c r="A558" t="s">
        <v>8385</v>
      </c>
      <c r="B558" t="s">
        <v>8384</v>
      </c>
    </row>
    <row r="559" spans="1:2" x14ac:dyDescent="0.25">
      <c r="A559" t="s">
        <v>7715</v>
      </c>
      <c r="B559" t="s">
        <v>1178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540</v>
      </c>
      <c r="B565" t="s">
        <v>541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1136</v>
      </c>
      <c r="B567" t="s">
        <v>1137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7977</v>
      </c>
      <c r="B580" t="s">
        <v>1123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7565</v>
      </c>
      <c r="B582" t="s">
        <v>7566</v>
      </c>
    </row>
    <row r="583" spans="1:2" x14ac:dyDescent="0.25">
      <c r="A583" t="s">
        <v>770</v>
      </c>
      <c r="B583" t="s">
        <v>771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1157</v>
      </c>
      <c r="B585" t="s">
        <v>1158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738</v>
      </c>
      <c r="B588" t="s">
        <v>739</v>
      </c>
    </row>
    <row r="589" spans="1:2" x14ac:dyDescent="0.25">
      <c r="A589" t="s">
        <v>738</v>
      </c>
      <c r="B589" t="s">
        <v>739</v>
      </c>
    </row>
    <row r="590" spans="1:2" x14ac:dyDescent="0.25">
      <c r="A590" t="s">
        <v>738</v>
      </c>
      <c r="B590" t="s">
        <v>739</v>
      </c>
    </row>
    <row r="591" spans="1:2" x14ac:dyDescent="0.25">
      <c r="A591" t="s">
        <v>733</v>
      </c>
      <c r="B591" t="s">
        <v>734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7690</v>
      </c>
      <c r="B593" t="s">
        <v>7691</v>
      </c>
    </row>
    <row r="594" spans="1:2" x14ac:dyDescent="0.25">
      <c r="A594" t="s">
        <v>543</v>
      </c>
      <c r="B594" t="s">
        <v>544</v>
      </c>
    </row>
    <row r="595" spans="1:2" x14ac:dyDescent="0.25">
      <c r="A595" t="s">
        <v>607</v>
      </c>
      <c r="B595" t="s">
        <v>608</v>
      </c>
    </row>
    <row r="596" spans="1:2" x14ac:dyDescent="0.25">
      <c r="A596" t="s">
        <v>387</v>
      </c>
      <c r="B596" t="s">
        <v>388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473</v>
      </c>
      <c r="B599" t="s">
        <v>474</v>
      </c>
    </row>
    <row r="600" spans="1:2" x14ac:dyDescent="0.25">
      <c r="A600" t="s">
        <v>7495</v>
      </c>
      <c r="B600" t="s">
        <v>7496</v>
      </c>
    </row>
    <row r="601" spans="1:2" x14ac:dyDescent="0.25">
      <c r="A601" t="s">
        <v>7948</v>
      </c>
      <c r="B601" t="s">
        <v>584</v>
      </c>
    </row>
    <row r="602" spans="1:2" x14ac:dyDescent="0.25">
      <c r="A602" t="s">
        <v>495</v>
      </c>
      <c r="B602" t="s">
        <v>496</v>
      </c>
    </row>
    <row r="603" spans="1:2" x14ac:dyDescent="0.25">
      <c r="A603" t="s">
        <v>1289</v>
      </c>
      <c r="B603" t="s">
        <v>1290</v>
      </c>
    </row>
    <row r="604" spans="1:2" x14ac:dyDescent="0.25">
      <c r="A604" t="s">
        <v>8021</v>
      </c>
      <c r="B604" t="s">
        <v>8022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967</v>
      </c>
      <c r="B606" t="s">
        <v>968</v>
      </c>
    </row>
    <row r="607" spans="1:2" x14ac:dyDescent="0.25">
      <c r="A607" t="s">
        <v>802</v>
      </c>
      <c r="B607" t="s">
        <v>803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7612</v>
      </c>
      <c r="B609" t="s">
        <v>7613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589</v>
      </c>
      <c r="B611" t="s">
        <v>590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495</v>
      </c>
      <c r="B613" t="s">
        <v>496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7495</v>
      </c>
      <c r="B617" t="s">
        <v>7496</v>
      </c>
    </row>
    <row r="618" spans="1:2" x14ac:dyDescent="0.25">
      <c r="A618" t="s">
        <v>1128</v>
      </c>
      <c r="B618" t="s">
        <v>1129</v>
      </c>
    </row>
    <row r="619" spans="1:2" x14ac:dyDescent="0.25">
      <c r="A619" t="s">
        <v>7968</v>
      </c>
      <c r="B619" t="s">
        <v>7969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7696</v>
      </c>
      <c r="B622" t="s">
        <v>7697</v>
      </c>
    </row>
    <row r="623" spans="1:2" x14ac:dyDescent="0.25">
      <c r="A623" t="s">
        <v>8629</v>
      </c>
      <c r="B623" t="s">
        <v>8630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430</v>
      </c>
      <c r="B625" t="s">
        <v>431</v>
      </c>
    </row>
    <row r="626" spans="1:2" x14ac:dyDescent="0.25">
      <c r="A626" t="s">
        <v>8637</v>
      </c>
      <c r="B626" t="s">
        <v>8638</v>
      </c>
    </row>
    <row r="627" spans="1:2" x14ac:dyDescent="0.25">
      <c r="A627" t="s">
        <v>8637</v>
      </c>
      <c r="B627" t="s">
        <v>8638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8444</v>
      </c>
      <c r="B629" t="s">
        <v>8445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8635</v>
      </c>
      <c r="B631" t="s">
        <v>8636</v>
      </c>
    </row>
    <row r="632" spans="1:2" x14ac:dyDescent="0.25">
      <c r="A632" t="s">
        <v>7940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8444</v>
      </c>
      <c r="B635" t="s">
        <v>8445</v>
      </c>
    </row>
    <row r="636" spans="1:2" x14ac:dyDescent="0.25">
      <c r="A636" t="s">
        <v>7578</v>
      </c>
      <c r="B636" t="s">
        <v>1027</v>
      </c>
    </row>
    <row r="637" spans="1:2" x14ac:dyDescent="0.25">
      <c r="A637" t="s">
        <v>8633</v>
      </c>
      <c r="B637" t="s">
        <v>8634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495</v>
      </c>
      <c r="B641" t="s">
        <v>496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8631</v>
      </c>
      <c r="B643" t="s">
        <v>8632</v>
      </c>
    </row>
    <row r="644" spans="1:2" x14ac:dyDescent="0.25">
      <c r="A644" t="s">
        <v>7470</v>
      </c>
      <c r="B644" t="s">
        <v>7471</v>
      </c>
    </row>
    <row r="645" spans="1:2" x14ac:dyDescent="0.25">
      <c r="A645" t="s">
        <v>8629</v>
      </c>
      <c r="B645" t="s">
        <v>8630</v>
      </c>
    </row>
    <row r="646" spans="1:2" x14ac:dyDescent="0.25">
      <c r="A646" t="s">
        <v>7470</v>
      </c>
      <c r="B646" t="s">
        <v>7471</v>
      </c>
    </row>
    <row r="647" spans="1:2" x14ac:dyDescent="0.25">
      <c r="A647" t="s">
        <v>8631</v>
      </c>
      <c r="B647" t="s">
        <v>8632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967</v>
      </c>
      <c r="B652" t="s">
        <v>968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8629</v>
      </c>
      <c r="B656" t="s">
        <v>8630</v>
      </c>
    </row>
    <row r="657" spans="1:2" x14ac:dyDescent="0.25">
      <c r="A657" t="s">
        <v>7823</v>
      </c>
      <c r="B657" t="s">
        <v>7824</v>
      </c>
    </row>
    <row r="658" spans="1:2" x14ac:dyDescent="0.25">
      <c r="A658" t="s">
        <v>8200</v>
      </c>
      <c r="B658" t="s">
        <v>8201</v>
      </c>
    </row>
    <row r="659" spans="1:2" x14ac:dyDescent="0.25">
      <c r="A659" t="s">
        <v>540</v>
      </c>
      <c r="B659" t="s">
        <v>541</v>
      </c>
    </row>
    <row r="660" spans="1:2" x14ac:dyDescent="0.25">
      <c r="A660" t="s">
        <v>540</v>
      </c>
      <c r="B660" t="s">
        <v>541</v>
      </c>
    </row>
    <row r="661" spans="1:2" x14ac:dyDescent="0.25">
      <c r="A661" t="s">
        <v>540</v>
      </c>
      <c r="B661" t="s">
        <v>541</v>
      </c>
    </row>
    <row r="662" spans="1:2" x14ac:dyDescent="0.25">
      <c r="A662" t="s">
        <v>540</v>
      </c>
      <c r="B662" t="s">
        <v>541</v>
      </c>
    </row>
    <row r="663" spans="1:2" x14ac:dyDescent="0.25">
      <c r="A663" t="s">
        <v>540</v>
      </c>
      <c r="B663" t="s">
        <v>541</v>
      </c>
    </row>
    <row r="664" spans="1:2" x14ac:dyDescent="0.25">
      <c r="A664" t="s">
        <v>540</v>
      </c>
      <c r="B664" t="s">
        <v>541</v>
      </c>
    </row>
    <row r="665" spans="1:2" x14ac:dyDescent="0.25">
      <c r="A665" t="s">
        <v>540</v>
      </c>
      <c r="B665" t="s">
        <v>541</v>
      </c>
    </row>
    <row r="666" spans="1:2" x14ac:dyDescent="0.25">
      <c r="A666" t="s">
        <v>540</v>
      </c>
      <c r="B666" t="s">
        <v>541</v>
      </c>
    </row>
    <row r="667" spans="1:2" x14ac:dyDescent="0.25">
      <c r="A667" t="s">
        <v>540</v>
      </c>
      <c r="B667" t="s">
        <v>541</v>
      </c>
    </row>
    <row r="668" spans="1:2" x14ac:dyDescent="0.25">
      <c r="A668" t="s">
        <v>540</v>
      </c>
      <c r="B668" t="s">
        <v>541</v>
      </c>
    </row>
    <row r="669" spans="1:2" x14ac:dyDescent="0.25">
      <c r="A669" t="s">
        <v>540</v>
      </c>
      <c r="B669" t="s">
        <v>541</v>
      </c>
    </row>
    <row r="670" spans="1:2" x14ac:dyDescent="0.25">
      <c r="A670" t="s">
        <v>540</v>
      </c>
      <c r="B670" t="s">
        <v>541</v>
      </c>
    </row>
    <row r="671" spans="1:2" x14ac:dyDescent="0.25">
      <c r="A671" t="s">
        <v>540</v>
      </c>
      <c r="B671" t="s">
        <v>541</v>
      </c>
    </row>
    <row r="672" spans="1:2" x14ac:dyDescent="0.25">
      <c r="A672" t="s">
        <v>540</v>
      </c>
      <c r="B672" t="s">
        <v>541</v>
      </c>
    </row>
    <row r="673" spans="1:2" x14ac:dyDescent="0.25">
      <c r="A673" t="s">
        <v>540</v>
      </c>
      <c r="B673" t="s">
        <v>541</v>
      </c>
    </row>
    <row r="674" spans="1:2" x14ac:dyDescent="0.25">
      <c r="A674" t="s">
        <v>540</v>
      </c>
      <c r="B674" t="s">
        <v>541</v>
      </c>
    </row>
    <row r="675" spans="1:2" x14ac:dyDescent="0.25">
      <c r="A675" t="s">
        <v>540</v>
      </c>
      <c r="B675" t="s">
        <v>541</v>
      </c>
    </row>
    <row r="676" spans="1:2" x14ac:dyDescent="0.25">
      <c r="A676" t="s">
        <v>540</v>
      </c>
      <c r="B676" t="s">
        <v>541</v>
      </c>
    </row>
    <row r="677" spans="1:2" x14ac:dyDescent="0.25">
      <c r="A677" t="s">
        <v>540</v>
      </c>
      <c r="B677" t="s">
        <v>541</v>
      </c>
    </row>
    <row r="678" spans="1:2" x14ac:dyDescent="0.25">
      <c r="A678" t="s">
        <v>540</v>
      </c>
      <c r="B678" t="s">
        <v>541</v>
      </c>
    </row>
    <row r="679" spans="1:2" x14ac:dyDescent="0.25">
      <c r="A679" t="s">
        <v>540</v>
      </c>
      <c r="B679" t="s">
        <v>541</v>
      </c>
    </row>
    <row r="680" spans="1:2" x14ac:dyDescent="0.25">
      <c r="A680" t="s">
        <v>434</v>
      </c>
      <c r="B680" t="s">
        <v>435</v>
      </c>
    </row>
    <row r="681" spans="1:2" x14ac:dyDescent="0.25">
      <c r="A681" t="s">
        <v>497</v>
      </c>
      <c r="B681" t="s">
        <v>498</v>
      </c>
    </row>
    <row r="682" spans="1:2" x14ac:dyDescent="0.25">
      <c r="A682" t="s">
        <v>432</v>
      </c>
      <c r="B682" t="s">
        <v>433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1063</v>
      </c>
      <c r="B685" t="s">
        <v>1064</v>
      </c>
    </row>
    <row r="686" spans="1:2" x14ac:dyDescent="0.25">
      <c r="A686" t="s">
        <v>551</v>
      </c>
      <c r="B686" t="s">
        <v>552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7987</v>
      </c>
      <c r="B692" t="s">
        <v>331</v>
      </c>
    </row>
    <row r="693" spans="1:2" x14ac:dyDescent="0.25">
      <c r="A693" t="s">
        <v>332</v>
      </c>
      <c r="B693" t="s">
        <v>333</v>
      </c>
    </row>
    <row r="694" spans="1:2" x14ac:dyDescent="0.25">
      <c r="A694" t="s">
        <v>802</v>
      </c>
      <c r="B694" t="s">
        <v>803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345</v>
      </c>
      <c r="B700" t="s">
        <v>346</v>
      </c>
    </row>
    <row r="701" spans="1:2" x14ac:dyDescent="0.25">
      <c r="A701" t="s">
        <v>8603</v>
      </c>
      <c r="B701" t="s">
        <v>8604</v>
      </c>
    </row>
    <row r="702" spans="1:2" x14ac:dyDescent="0.25">
      <c r="A702" t="s">
        <v>725</v>
      </c>
      <c r="B702" t="s">
        <v>726</v>
      </c>
    </row>
    <row r="703" spans="1:2" x14ac:dyDescent="0.25">
      <c r="A703" s="20" t="s">
        <v>543</v>
      </c>
      <c r="B703" t="s">
        <v>544</v>
      </c>
    </row>
    <row r="704" spans="1:2" x14ac:dyDescent="0.25">
      <c r="A704" t="s">
        <v>383</v>
      </c>
      <c r="B704" t="s">
        <v>384</v>
      </c>
    </row>
    <row r="705" spans="1:2" x14ac:dyDescent="0.25">
      <c r="A705" t="s">
        <v>8601</v>
      </c>
      <c r="B705" t="s">
        <v>8602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543</v>
      </c>
      <c r="B708" t="s">
        <v>544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7972</v>
      </c>
      <c r="B710" t="s">
        <v>354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621</v>
      </c>
      <c r="B712" t="s">
        <v>622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8493</v>
      </c>
      <c r="B715" t="s">
        <v>8494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7948</v>
      </c>
      <c r="B717" t="s">
        <v>584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8437</v>
      </c>
      <c r="B720" t="s">
        <v>8438</v>
      </c>
    </row>
    <row r="721" spans="1:2" x14ac:dyDescent="0.25">
      <c r="A721" t="s">
        <v>432</v>
      </c>
      <c r="B721" t="s">
        <v>433</v>
      </c>
    </row>
    <row r="722" spans="1:2" x14ac:dyDescent="0.25">
      <c r="A722" t="s">
        <v>1016</v>
      </c>
      <c r="B722" t="s">
        <v>1017</v>
      </c>
    </row>
    <row r="723" spans="1:2" x14ac:dyDescent="0.25">
      <c r="A723" t="s">
        <v>1016</v>
      </c>
      <c r="B723" t="s">
        <v>1017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1217</v>
      </c>
      <c r="B725" t="s">
        <v>1218</v>
      </c>
    </row>
    <row r="726" spans="1:2" x14ac:dyDescent="0.25">
      <c r="A726" t="s">
        <v>473</v>
      </c>
      <c r="B726" t="s">
        <v>474</v>
      </c>
    </row>
    <row r="727" spans="1:2" x14ac:dyDescent="0.25">
      <c r="A727" t="s">
        <v>7795</v>
      </c>
      <c r="B727" t="s">
        <v>7796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413</v>
      </c>
      <c r="B729" t="s">
        <v>414</v>
      </c>
    </row>
    <row r="730" spans="1:2" x14ac:dyDescent="0.25">
      <c r="A730" t="s">
        <v>407</v>
      </c>
      <c r="B730" t="s">
        <v>408</v>
      </c>
    </row>
    <row r="731" spans="1:2" x14ac:dyDescent="0.25">
      <c r="A731" t="s">
        <v>8308</v>
      </c>
      <c r="B731" t="s">
        <v>8309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8164</v>
      </c>
      <c r="B734" t="s">
        <v>8165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7953</v>
      </c>
      <c r="B738" t="s">
        <v>7954</v>
      </c>
    </row>
    <row r="739" spans="1:2" x14ac:dyDescent="0.25">
      <c r="A739" t="s">
        <v>1065</v>
      </c>
      <c r="B739" t="s">
        <v>1066</v>
      </c>
    </row>
    <row r="740" spans="1:2" x14ac:dyDescent="0.25">
      <c r="A740" t="s">
        <v>7633</v>
      </c>
      <c r="B740" t="s">
        <v>7634</v>
      </c>
    </row>
    <row r="741" spans="1:2" x14ac:dyDescent="0.25">
      <c r="A741" t="s">
        <v>607</v>
      </c>
      <c r="B741" t="s">
        <v>608</v>
      </c>
    </row>
    <row r="742" spans="1:2" x14ac:dyDescent="0.25">
      <c r="A742" t="s">
        <v>363</v>
      </c>
      <c r="B742" t="s">
        <v>364</v>
      </c>
    </row>
    <row r="743" spans="1:2" x14ac:dyDescent="0.25">
      <c r="A743" t="s">
        <v>8021</v>
      </c>
      <c r="B743" t="s">
        <v>8022</v>
      </c>
    </row>
    <row r="744" spans="1:2" x14ac:dyDescent="0.25">
      <c r="A744" t="s">
        <v>417</v>
      </c>
      <c r="B744" t="s">
        <v>418</v>
      </c>
    </row>
    <row r="745" spans="1:2" x14ac:dyDescent="0.25">
      <c r="A745" t="s">
        <v>332</v>
      </c>
      <c r="B745" t="s">
        <v>333</v>
      </c>
    </row>
    <row r="746" spans="1:2" x14ac:dyDescent="0.25">
      <c r="A746" t="s">
        <v>430</v>
      </c>
      <c r="B746" t="s">
        <v>431</v>
      </c>
    </row>
    <row r="747" spans="1:2" x14ac:dyDescent="0.25">
      <c r="A747" t="s">
        <v>7944</v>
      </c>
      <c r="B747" t="s">
        <v>425</v>
      </c>
    </row>
    <row r="748" spans="1:2" x14ac:dyDescent="0.25">
      <c r="A748" t="s">
        <v>7871</v>
      </c>
      <c r="B748" t="s">
        <v>7872</v>
      </c>
    </row>
    <row r="749" spans="1:2" x14ac:dyDescent="0.25">
      <c r="A749" t="s">
        <v>8489</v>
      </c>
      <c r="B749" t="s">
        <v>8490</v>
      </c>
    </row>
    <row r="750" spans="1:2" x14ac:dyDescent="0.25">
      <c r="A750" t="s">
        <v>8329</v>
      </c>
      <c r="B750" t="s">
        <v>8330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1016</v>
      </c>
      <c r="B823" t="s">
        <v>1017</v>
      </c>
    </row>
    <row r="824" spans="1:2" x14ac:dyDescent="0.25">
      <c r="A824" t="s">
        <v>8468</v>
      </c>
      <c r="B824" t="s">
        <v>8469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458</v>
      </c>
      <c r="B827" t="s">
        <v>459</v>
      </c>
    </row>
    <row r="828" spans="1:2" x14ac:dyDescent="0.25">
      <c r="A828" t="s">
        <v>522</v>
      </c>
      <c r="B828" t="s">
        <v>523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8318</v>
      </c>
      <c r="B830" t="s">
        <v>8319</v>
      </c>
    </row>
    <row r="831" spans="1:2" x14ac:dyDescent="0.25">
      <c r="A831" t="s">
        <v>522</v>
      </c>
      <c r="B831" t="s">
        <v>523</v>
      </c>
    </row>
    <row r="832" spans="1:2" x14ac:dyDescent="0.25">
      <c r="A832" t="s">
        <v>8470</v>
      </c>
      <c r="B832" t="s">
        <v>1205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514</v>
      </c>
      <c r="B835" t="s">
        <v>515</v>
      </c>
    </row>
    <row r="836" spans="1:2" x14ac:dyDescent="0.25">
      <c r="A836" t="s">
        <v>8485</v>
      </c>
      <c r="B836" t="s">
        <v>8486</v>
      </c>
    </row>
    <row r="837" spans="1:2" x14ac:dyDescent="0.25">
      <c r="A837" t="s">
        <v>899</v>
      </c>
      <c r="B837" t="s">
        <v>900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397</v>
      </c>
      <c r="B840" t="s">
        <v>398</v>
      </c>
    </row>
    <row r="841" spans="1:2" x14ac:dyDescent="0.25">
      <c r="A841" t="s">
        <v>8599</v>
      </c>
      <c r="B841" t="s">
        <v>8600</v>
      </c>
    </row>
    <row r="842" spans="1:2" x14ac:dyDescent="0.25">
      <c r="A842" t="s">
        <v>948</v>
      </c>
      <c r="B842" t="s">
        <v>949</v>
      </c>
    </row>
    <row r="843" spans="1:2" x14ac:dyDescent="0.25">
      <c r="A843" t="s">
        <v>332</v>
      </c>
      <c r="B843" t="s">
        <v>333</v>
      </c>
    </row>
    <row r="844" spans="1:2" x14ac:dyDescent="0.25">
      <c r="A844" t="s">
        <v>7953</v>
      </c>
      <c r="B844" t="s">
        <v>7954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950</v>
      </c>
      <c r="B847" t="s">
        <v>951</v>
      </c>
    </row>
    <row r="848" spans="1:2" x14ac:dyDescent="0.25">
      <c r="A848" t="s">
        <v>8431</v>
      </c>
      <c r="B848" t="s">
        <v>8432</v>
      </c>
    </row>
    <row r="849" spans="1:2" x14ac:dyDescent="0.25">
      <c r="A849" t="s">
        <v>432</v>
      </c>
      <c r="B849" t="s">
        <v>433</v>
      </c>
    </row>
    <row r="850" spans="1:2" x14ac:dyDescent="0.25">
      <c r="A850" t="s">
        <v>432</v>
      </c>
      <c r="B850" t="s">
        <v>433</v>
      </c>
    </row>
    <row r="851" spans="1:2" x14ac:dyDescent="0.25">
      <c r="A851" t="s">
        <v>432</v>
      </c>
      <c r="B851" t="s">
        <v>433</v>
      </c>
    </row>
    <row r="852" spans="1:2" x14ac:dyDescent="0.25">
      <c r="A852" t="s">
        <v>432</v>
      </c>
      <c r="B852" t="s">
        <v>433</v>
      </c>
    </row>
    <row r="853" spans="1:2" x14ac:dyDescent="0.25">
      <c r="A853" t="s">
        <v>522</v>
      </c>
      <c r="B853" t="s">
        <v>523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332</v>
      </c>
      <c r="B855" t="s">
        <v>333</v>
      </c>
    </row>
    <row r="856" spans="1:2" x14ac:dyDescent="0.25">
      <c r="A856" t="s">
        <v>8597</v>
      </c>
      <c r="B856" t="s">
        <v>8598</v>
      </c>
    </row>
    <row r="857" spans="1:2" x14ac:dyDescent="0.25">
      <c r="A857" t="s">
        <v>1188</v>
      </c>
      <c r="B857" t="s">
        <v>1189</v>
      </c>
    </row>
    <row r="858" spans="1:2" x14ac:dyDescent="0.25">
      <c r="A858" t="s">
        <v>580</v>
      </c>
      <c r="B858" t="s">
        <v>581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419</v>
      </c>
      <c r="B860" t="s">
        <v>420</v>
      </c>
    </row>
    <row r="861" spans="1:2" x14ac:dyDescent="0.25">
      <c r="A861" t="s">
        <v>1229</v>
      </c>
      <c r="B861" t="s">
        <v>1230</v>
      </c>
    </row>
    <row r="862" spans="1:2" x14ac:dyDescent="0.25">
      <c r="A862" t="s">
        <v>7945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7961</v>
      </c>
      <c r="B864" t="s">
        <v>1214</v>
      </c>
    </row>
    <row r="865" spans="1:2" x14ac:dyDescent="0.25">
      <c r="A865" t="s">
        <v>482</v>
      </c>
      <c r="B865" t="s">
        <v>483</v>
      </c>
    </row>
    <row r="866" spans="1:2" x14ac:dyDescent="0.25">
      <c r="A866" t="s">
        <v>7476</v>
      </c>
      <c r="B866" t="s">
        <v>7477</v>
      </c>
    </row>
    <row r="867" spans="1:2" x14ac:dyDescent="0.25">
      <c r="A867" t="s">
        <v>725</v>
      </c>
      <c r="B867" t="s">
        <v>726</v>
      </c>
    </row>
    <row r="868" spans="1:2" x14ac:dyDescent="0.25">
      <c r="A868" t="s">
        <v>393</v>
      </c>
      <c r="B868" t="s">
        <v>394</v>
      </c>
    </row>
    <row r="869" spans="1:2" x14ac:dyDescent="0.25">
      <c r="A869" t="s">
        <v>657</v>
      </c>
      <c r="B869" t="s">
        <v>658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8141</v>
      </c>
      <c r="B871" t="s">
        <v>8142</v>
      </c>
    </row>
    <row r="872" spans="1:2" x14ac:dyDescent="0.25">
      <c r="A872" t="s">
        <v>8398</v>
      </c>
      <c r="B872" t="s">
        <v>8397</v>
      </c>
    </row>
    <row r="873" spans="1:2" x14ac:dyDescent="0.25">
      <c r="A873" t="s">
        <v>8321</v>
      </c>
      <c r="B873" t="s">
        <v>8322</v>
      </c>
    </row>
    <row r="874" spans="1:2" x14ac:dyDescent="0.25">
      <c r="A874" t="s">
        <v>432</v>
      </c>
      <c r="B874" t="s">
        <v>433</v>
      </c>
    </row>
    <row r="875" spans="1:2" x14ac:dyDescent="0.25">
      <c r="A875" t="s">
        <v>7942</v>
      </c>
      <c r="B875" t="s">
        <v>7943</v>
      </c>
    </row>
    <row r="876" spans="1:2" x14ac:dyDescent="0.25">
      <c r="A876" t="s">
        <v>1247</v>
      </c>
      <c r="B876" t="s">
        <v>1248</v>
      </c>
    </row>
    <row r="877" spans="1:2" x14ac:dyDescent="0.25">
      <c r="A877" t="s">
        <v>8424</v>
      </c>
      <c r="B877" t="s">
        <v>8425</v>
      </c>
    </row>
    <row r="878" spans="1:2" x14ac:dyDescent="0.25">
      <c r="A878" t="s">
        <v>8424</v>
      </c>
      <c r="B878" t="s">
        <v>8425</v>
      </c>
    </row>
    <row r="879" spans="1:2" x14ac:dyDescent="0.25">
      <c r="A879" t="s">
        <v>8019</v>
      </c>
      <c r="B879" t="s">
        <v>929</v>
      </c>
    </row>
    <row r="880" spans="1:2" x14ac:dyDescent="0.25">
      <c r="A880" t="s">
        <v>8595</v>
      </c>
      <c r="B880" t="s">
        <v>8596</v>
      </c>
    </row>
    <row r="881" spans="1:2" x14ac:dyDescent="0.25">
      <c r="A881" t="s">
        <v>1163</v>
      </c>
      <c r="B881" t="s">
        <v>1164</v>
      </c>
    </row>
    <row r="882" spans="1:2" x14ac:dyDescent="0.25">
      <c r="A882" t="s">
        <v>332</v>
      </c>
      <c r="B882" t="s">
        <v>333</v>
      </c>
    </row>
    <row r="883" spans="1:2" x14ac:dyDescent="0.25">
      <c r="A883" t="s">
        <v>7973</v>
      </c>
      <c r="B883" t="s">
        <v>7974</v>
      </c>
    </row>
    <row r="884" spans="1:2" x14ac:dyDescent="0.25">
      <c r="A884" t="s">
        <v>1251</v>
      </c>
      <c r="B884" t="s">
        <v>1252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1247</v>
      </c>
      <c r="B886" t="s">
        <v>1248</v>
      </c>
    </row>
    <row r="887" spans="1:2" x14ac:dyDescent="0.25">
      <c r="A887" t="s">
        <v>456</v>
      </c>
      <c r="B887" t="s">
        <v>457</v>
      </c>
    </row>
    <row r="888" spans="1:2" x14ac:dyDescent="0.25">
      <c r="A888" t="s">
        <v>456</v>
      </c>
      <c r="B888" t="s">
        <v>457</v>
      </c>
    </row>
    <row r="889" spans="1:2" x14ac:dyDescent="0.25">
      <c r="A889" t="s">
        <v>456</v>
      </c>
      <c r="B889" t="s">
        <v>457</v>
      </c>
    </row>
    <row r="890" spans="1:2" x14ac:dyDescent="0.25">
      <c r="A890" t="s">
        <v>361</v>
      </c>
      <c r="B890" t="s">
        <v>362</v>
      </c>
    </row>
    <row r="891" spans="1:2" x14ac:dyDescent="0.25">
      <c r="A891" t="s">
        <v>345</v>
      </c>
      <c r="B891" t="s">
        <v>346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393</v>
      </c>
      <c r="B894" t="s">
        <v>394</v>
      </c>
    </row>
    <row r="895" spans="1:2" x14ac:dyDescent="0.25">
      <c r="A895" t="s">
        <v>7953</v>
      </c>
      <c r="B895" t="s">
        <v>7954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7978</v>
      </c>
      <c r="B898" t="s">
        <v>7979</v>
      </c>
    </row>
    <row r="899" spans="1:2" x14ac:dyDescent="0.25">
      <c r="A899" t="s">
        <v>7978</v>
      </c>
      <c r="B899" t="s">
        <v>7979</v>
      </c>
    </row>
    <row r="900" spans="1:2" x14ac:dyDescent="0.25">
      <c r="A900" t="s">
        <v>780</v>
      </c>
      <c r="B900" t="s">
        <v>781</v>
      </c>
    </row>
    <row r="901" spans="1:2" x14ac:dyDescent="0.25">
      <c r="A901" t="s">
        <v>7984</v>
      </c>
      <c r="B901" t="s">
        <v>7985</v>
      </c>
    </row>
    <row r="902" spans="1:2" x14ac:dyDescent="0.25">
      <c r="A902" t="s">
        <v>7984</v>
      </c>
      <c r="B902" t="s">
        <v>7985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8593</v>
      </c>
      <c r="B904" t="s">
        <v>8594</v>
      </c>
    </row>
    <row r="905" spans="1:2" x14ac:dyDescent="0.25">
      <c r="A905" t="s">
        <v>640</v>
      </c>
      <c r="B905" t="s">
        <v>641</v>
      </c>
    </row>
    <row r="906" spans="1:2" x14ac:dyDescent="0.25">
      <c r="A906" t="s">
        <v>7946</v>
      </c>
      <c r="B906" t="s">
        <v>620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8323</v>
      </c>
      <c r="B908" t="s">
        <v>8324</v>
      </c>
    </row>
    <row r="909" spans="1:2" x14ac:dyDescent="0.25">
      <c r="A909" t="s">
        <v>8154</v>
      </c>
      <c r="B909" t="s">
        <v>8155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332</v>
      </c>
      <c r="B911" t="s">
        <v>333</v>
      </c>
    </row>
    <row r="912" spans="1:2" x14ac:dyDescent="0.25">
      <c r="A912" t="s">
        <v>725</v>
      </c>
      <c r="B912" t="s">
        <v>726</v>
      </c>
    </row>
    <row r="913" spans="1:2" x14ac:dyDescent="0.25">
      <c r="A913" t="s">
        <v>665</v>
      </c>
      <c r="B913" t="s">
        <v>666</v>
      </c>
    </row>
    <row r="914" spans="1:2" x14ac:dyDescent="0.25">
      <c r="A914" t="s">
        <v>373</v>
      </c>
      <c r="B914" t="s">
        <v>374</v>
      </c>
    </row>
    <row r="915" spans="1:2" x14ac:dyDescent="0.25">
      <c r="A915" t="s">
        <v>401</v>
      </c>
      <c r="B915" t="s">
        <v>402</v>
      </c>
    </row>
    <row r="916" spans="1:2" x14ac:dyDescent="0.25">
      <c r="A916" t="s">
        <v>415</v>
      </c>
      <c r="B916" t="s">
        <v>416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1275</v>
      </c>
      <c r="B918" t="s">
        <v>1276</v>
      </c>
    </row>
    <row r="919" spans="1:2" x14ac:dyDescent="0.25">
      <c r="A919" t="s">
        <v>423</v>
      </c>
      <c r="B919" t="s">
        <v>424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7951</v>
      </c>
      <c r="B923" t="s">
        <v>7671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669</v>
      </c>
      <c r="B925" t="s">
        <v>670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551</v>
      </c>
      <c r="B927" t="s">
        <v>552</v>
      </c>
    </row>
    <row r="928" spans="1:2" x14ac:dyDescent="0.25">
      <c r="A928" t="s">
        <v>7763</v>
      </c>
      <c r="B928" t="s">
        <v>7764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1163</v>
      </c>
      <c r="B930" t="s">
        <v>1164</v>
      </c>
    </row>
    <row r="931" spans="1:2" x14ac:dyDescent="0.25">
      <c r="A931" t="s">
        <v>465</v>
      </c>
      <c r="B931" t="s">
        <v>466</v>
      </c>
    </row>
    <row r="932" spans="1:2" x14ac:dyDescent="0.25">
      <c r="A932" t="s">
        <v>725</v>
      </c>
      <c r="B932" t="s">
        <v>726</v>
      </c>
    </row>
    <row r="933" spans="1:2" x14ac:dyDescent="0.25">
      <c r="A933" t="s">
        <v>7953</v>
      </c>
      <c r="B933" t="s">
        <v>7954</v>
      </c>
    </row>
    <row r="934" spans="1:2" x14ac:dyDescent="0.25">
      <c r="A934" t="s">
        <v>8312</v>
      </c>
      <c r="B934" t="s">
        <v>8313</v>
      </c>
    </row>
    <row r="935" spans="1:2" x14ac:dyDescent="0.25">
      <c r="A935" t="s">
        <v>332</v>
      </c>
      <c r="B935" t="s">
        <v>333</v>
      </c>
    </row>
    <row r="936" spans="1:2" x14ac:dyDescent="0.25">
      <c r="A936" t="s">
        <v>332</v>
      </c>
      <c r="B936" t="s">
        <v>333</v>
      </c>
    </row>
    <row r="937" spans="1:2" x14ac:dyDescent="0.25">
      <c r="A937" t="s">
        <v>921</v>
      </c>
      <c r="B937" t="s">
        <v>922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885</v>
      </c>
      <c r="B939" t="s">
        <v>886</v>
      </c>
    </row>
    <row r="940" spans="1:2" x14ac:dyDescent="0.25">
      <c r="A940" t="s">
        <v>8491</v>
      </c>
      <c r="B940" t="s">
        <v>8492</v>
      </c>
    </row>
    <row r="941" spans="1:2" x14ac:dyDescent="0.25">
      <c r="A941" t="s">
        <v>700</v>
      </c>
      <c r="B941" t="s">
        <v>701</v>
      </c>
    </row>
    <row r="942" spans="1:2" x14ac:dyDescent="0.25">
      <c r="A942" t="s">
        <v>566</v>
      </c>
      <c r="B942" t="s">
        <v>567</v>
      </c>
    </row>
    <row r="943" spans="1:2" x14ac:dyDescent="0.25">
      <c r="A943" t="s">
        <v>1200</v>
      </c>
      <c r="B943" t="s">
        <v>1201</v>
      </c>
    </row>
    <row r="944" spans="1:2" x14ac:dyDescent="0.25">
      <c r="A944" t="s">
        <v>497</v>
      </c>
      <c r="B944" t="s">
        <v>498</v>
      </c>
    </row>
    <row r="945" spans="1:2" x14ac:dyDescent="0.25">
      <c r="A945" t="s">
        <v>495</v>
      </c>
      <c r="B945" t="s">
        <v>496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522</v>
      </c>
      <c r="B947" t="s">
        <v>523</v>
      </c>
    </row>
    <row r="948" spans="1:2" x14ac:dyDescent="0.25">
      <c r="A948" t="s">
        <v>7961</v>
      </c>
      <c r="B948" t="s">
        <v>1214</v>
      </c>
    </row>
    <row r="949" spans="1:2" x14ac:dyDescent="0.25">
      <c r="A949" t="s">
        <v>448</v>
      </c>
      <c r="B949" t="s">
        <v>449</v>
      </c>
    </row>
    <row r="950" spans="1:2" x14ac:dyDescent="0.25">
      <c r="A950" t="s">
        <v>448</v>
      </c>
      <c r="B950" t="s">
        <v>449</v>
      </c>
    </row>
    <row r="951" spans="1:2" x14ac:dyDescent="0.25">
      <c r="A951" t="s">
        <v>1206</v>
      </c>
      <c r="B951" t="s">
        <v>1207</v>
      </c>
    </row>
    <row r="952" spans="1:2" x14ac:dyDescent="0.25">
      <c r="A952" t="s">
        <v>93</v>
      </c>
      <c r="B952" t="s">
        <v>4577</v>
      </c>
    </row>
    <row r="953" spans="1:2" x14ac:dyDescent="0.25">
      <c r="A953" t="s">
        <v>8470</v>
      </c>
      <c r="B953" t="s">
        <v>1205</v>
      </c>
    </row>
    <row r="954" spans="1:2" x14ac:dyDescent="0.25">
      <c r="A954" t="s">
        <v>580</v>
      </c>
      <c r="B954" t="s">
        <v>581</v>
      </c>
    </row>
    <row r="955" spans="1:2" x14ac:dyDescent="0.25">
      <c r="A955" t="s">
        <v>345</v>
      </c>
      <c r="B955" t="s">
        <v>346</v>
      </c>
    </row>
    <row r="956" spans="1:2" x14ac:dyDescent="0.25">
      <c r="A956" t="s">
        <v>695</v>
      </c>
      <c r="B956" t="s">
        <v>696</v>
      </c>
    </row>
    <row r="957" spans="1:2" x14ac:dyDescent="0.25">
      <c r="A957" t="s">
        <v>7763</v>
      </c>
      <c r="B957" t="s">
        <v>7764</v>
      </c>
    </row>
    <row r="958" spans="1:2" x14ac:dyDescent="0.25">
      <c r="A958" t="s">
        <v>7826</v>
      </c>
      <c r="B958" t="s">
        <v>7827</v>
      </c>
    </row>
    <row r="959" spans="1:2" x14ac:dyDescent="0.25">
      <c r="A959" t="s">
        <v>7565</v>
      </c>
      <c r="B959" t="s">
        <v>7566</v>
      </c>
    </row>
    <row r="960" spans="1:2" x14ac:dyDescent="0.25">
      <c r="A960" t="s">
        <v>7908</v>
      </c>
      <c r="B960" t="s">
        <v>7909</v>
      </c>
    </row>
    <row r="961" spans="1:2" x14ac:dyDescent="0.25">
      <c r="A961" t="s">
        <v>7696</v>
      </c>
      <c r="B961" t="s">
        <v>7697</v>
      </c>
    </row>
    <row r="962" spans="1:2" x14ac:dyDescent="0.25">
      <c r="A962" t="s">
        <v>752</v>
      </c>
      <c r="B962" t="s">
        <v>753</v>
      </c>
    </row>
    <row r="963" spans="1:2" x14ac:dyDescent="0.25">
      <c r="A963" t="s">
        <v>8000</v>
      </c>
      <c r="B963" t="s">
        <v>297</v>
      </c>
    </row>
    <row r="964" spans="1:2" x14ac:dyDescent="0.25">
      <c r="A964" t="s">
        <v>7614</v>
      </c>
      <c r="B964" t="s">
        <v>7615</v>
      </c>
    </row>
    <row r="965" spans="1:2" x14ac:dyDescent="0.25">
      <c r="A965" t="s">
        <v>7614</v>
      </c>
      <c r="B965" t="s">
        <v>7615</v>
      </c>
    </row>
    <row r="966" spans="1:2" x14ac:dyDescent="0.25">
      <c r="A966" t="s">
        <v>8468</v>
      </c>
      <c r="B966" t="s">
        <v>8469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332</v>
      </c>
      <c r="B970" t="s">
        <v>333</v>
      </c>
    </row>
    <row r="971" spans="1:2" x14ac:dyDescent="0.25">
      <c r="A971" t="s">
        <v>340</v>
      </c>
      <c r="B971" t="s">
        <v>341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578</v>
      </c>
      <c r="B974" t="s">
        <v>579</v>
      </c>
    </row>
    <row r="975" spans="1:2" x14ac:dyDescent="0.25">
      <c r="A975" t="s">
        <v>493</v>
      </c>
      <c r="B975" t="s">
        <v>494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7953</v>
      </c>
      <c r="B978" t="s">
        <v>7954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347</v>
      </c>
      <c r="B980" t="s">
        <v>348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566</v>
      </c>
      <c r="B982" t="s">
        <v>567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1237</v>
      </c>
      <c r="B984" t="s">
        <v>1238</v>
      </c>
    </row>
    <row r="985" spans="1:2" x14ac:dyDescent="0.25">
      <c r="A985" t="s">
        <v>543</v>
      </c>
      <c r="B985" t="s">
        <v>544</v>
      </c>
    </row>
    <row r="986" spans="1:2" x14ac:dyDescent="0.25">
      <c r="A986" t="s">
        <v>7998</v>
      </c>
      <c r="B986" t="s">
        <v>960</v>
      </c>
    </row>
    <row r="987" spans="1:2" x14ac:dyDescent="0.25">
      <c r="A987" t="s">
        <v>8083</v>
      </c>
      <c r="B987" t="s">
        <v>690</v>
      </c>
    </row>
    <row r="988" spans="1:2" x14ac:dyDescent="0.25">
      <c r="A988" t="s">
        <v>677</v>
      </c>
      <c r="B988" t="s">
        <v>678</v>
      </c>
    </row>
    <row r="989" spans="1:2" x14ac:dyDescent="0.25">
      <c r="A989" t="s">
        <v>677</v>
      </c>
      <c r="B989" t="s">
        <v>678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7949</v>
      </c>
      <c r="B991" t="s">
        <v>344</v>
      </c>
    </row>
    <row r="992" spans="1:2" x14ac:dyDescent="0.25">
      <c r="A992" t="s">
        <v>522</v>
      </c>
      <c r="B992" t="s">
        <v>523</v>
      </c>
    </row>
    <row r="993" spans="1:2" x14ac:dyDescent="0.25">
      <c r="A993" t="s">
        <v>7702</v>
      </c>
      <c r="B993" t="s">
        <v>7703</v>
      </c>
    </row>
    <row r="994" spans="1:2" x14ac:dyDescent="0.25">
      <c r="A994" t="s">
        <v>1281</v>
      </c>
      <c r="B994" t="s">
        <v>1282</v>
      </c>
    </row>
    <row r="995" spans="1:2" x14ac:dyDescent="0.25">
      <c r="A995" t="s">
        <v>506</v>
      </c>
      <c r="B995" t="s">
        <v>507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332</v>
      </c>
      <c r="B997" t="s">
        <v>333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495</v>
      </c>
      <c r="B999" t="s">
        <v>496</v>
      </c>
    </row>
    <row r="1000" spans="1:2" x14ac:dyDescent="0.25">
      <c r="A1000" t="s">
        <v>8141</v>
      </c>
      <c r="B1000" t="s">
        <v>8142</v>
      </c>
    </row>
    <row r="1001" spans="1:2" x14ac:dyDescent="0.25">
      <c r="A1001" t="s">
        <v>522</v>
      </c>
      <c r="B1001" t="s">
        <v>523</v>
      </c>
    </row>
    <row r="1002" spans="1:2" x14ac:dyDescent="0.25">
      <c r="A1002" t="s">
        <v>925</v>
      </c>
      <c r="B1002" t="s">
        <v>926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566</v>
      </c>
      <c r="B1004" t="s">
        <v>567</v>
      </c>
    </row>
    <row r="1005" spans="1:2" x14ac:dyDescent="0.25">
      <c r="A1005" t="s">
        <v>428</v>
      </c>
      <c r="B1005" t="s">
        <v>429</v>
      </c>
    </row>
    <row r="1006" spans="1:2" x14ac:dyDescent="0.25">
      <c r="A1006" t="s">
        <v>428</v>
      </c>
      <c r="B1006" t="s">
        <v>429</v>
      </c>
    </row>
    <row r="1007" spans="1:2" x14ac:dyDescent="0.25">
      <c r="A1007" t="s">
        <v>432</v>
      </c>
      <c r="B1007" t="s">
        <v>433</v>
      </c>
    </row>
    <row r="1008" spans="1:2" x14ac:dyDescent="0.25">
      <c r="A1008" t="s">
        <v>432</v>
      </c>
      <c r="B1008" t="s">
        <v>433</v>
      </c>
    </row>
    <row r="1009" spans="1:2" x14ac:dyDescent="0.25">
      <c r="A1009" t="s">
        <v>432</v>
      </c>
      <c r="B1009" t="s">
        <v>433</v>
      </c>
    </row>
    <row r="1010" spans="1:2" x14ac:dyDescent="0.25">
      <c r="A1010" t="s">
        <v>2235</v>
      </c>
      <c r="B1010" t="s">
        <v>2236</v>
      </c>
    </row>
    <row r="1011" spans="1:2" x14ac:dyDescent="0.25">
      <c r="A1011" t="s">
        <v>1291</v>
      </c>
      <c r="B1011" t="s">
        <v>1292</v>
      </c>
    </row>
    <row r="1012" spans="1:2" x14ac:dyDescent="0.25">
      <c r="A1012" t="s">
        <v>827</v>
      </c>
      <c r="B1012" t="s">
        <v>828</v>
      </c>
    </row>
    <row r="1013" spans="1:2" x14ac:dyDescent="0.25">
      <c r="A1013" t="s">
        <v>8470</v>
      </c>
      <c r="B1013" t="s">
        <v>1205</v>
      </c>
    </row>
    <row r="1014" spans="1:2" x14ac:dyDescent="0.25">
      <c r="A1014" t="s">
        <v>432</v>
      </c>
      <c r="B1014" t="s">
        <v>433</v>
      </c>
    </row>
    <row r="1015" spans="1:2" x14ac:dyDescent="0.25">
      <c r="A1015" t="s">
        <v>432</v>
      </c>
      <c r="B1015" t="s">
        <v>433</v>
      </c>
    </row>
    <row r="1016" spans="1:2" x14ac:dyDescent="0.25">
      <c r="A1016" t="s">
        <v>784</v>
      </c>
      <c r="B1016" t="s">
        <v>785</v>
      </c>
    </row>
    <row r="1017" spans="1:2" x14ac:dyDescent="0.25">
      <c r="A1017" t="s">
        <v>1163</v>
      </c>
      <c r="B1017" t="s">
        <v>1164</v>
      </c>
    </row>
    <row r="1018" spans="1:2" x14ac:dyDescent="0.25">
      <c r="A1018" t="s">
        <v>7987</v>
      </c>
      <c r="B1018" t="s">
        <v>331</v>
      </c>
    </row>
    <row r="1019" spans="1:2" x14ac:dyDescent="0.25">
      <c r="A1019" t="s">
        <v>725</v>
      </c>
      <c r="B1019" t="s">
        <v>726</v>
      </c>
    </row>
    <row r="1020" spans="1:2" x14ac:dyDescent="0.25">
      <c r="A1020" t="s">
        <v>725</v>
      </c>
      <c r="B1020" t="s">
        <v>726</v>
      </c>
    </row>
    <row r="1021" spans="1:2" x14ac:dyDescent="0.25">
      <c r="A1021" t="s">
        <v>345</v>
      </c>
      <c r="B1021" t="s">
        <v>346</v>
      </c>
    </row>
    <row r="1022" spans="1:2" x14ac:dyDescent="0.25">
      <c r="A1022" t="s">
        <v>349</v>
      </c>
      <c r="B1022" t="s">
        <v>350</v>
      </c>
    </row>
    <row r="1023" spans="1:2" x14ac:dyDescent="0.25">
      <c r="A1023" t="s">
        <v>510</v>
      </c>
      <c r="B1023" t="s">
        <v>511</v>
      </c>
    </row>
    <row r="1024" spans="1:2" x14ac:dyDescent="0.25">
      <c r="A1024" t="s">
        <v>7953</v>
      </c>
      <c r="B1024" t="s">
        <v>7954</v>
      </c>
    </row>
    <row r="1025" spans="1:2" x14ac:dyDescent="0.25">
      <c r="A1025" t="s">
        <v>8591</v>
      </c>
      <c r="B1025" t="s">
        <v>8592</v>
      </c>
    </row>
    <row r="1026" spans="1:2" x14ac:dyDescent="0.25">
      <c r="A1026" t="s">
        <v>8479</v>
      </c>
      <c r="B1026" t="s">
        <v>8480</v>
      </c>
    </row>
    <row r="1027" spans="1:2" x14ac:dyDescent="0.25">
      <c r="A1027" t="s">
        <v>8331</v>
      </c>
      <c r="B1027" t="s">
        <v>8332</v>
      </c>
    </row>
    <row r="1028" spans="1:2" x14ac:dyDescent="0.25">
      <c r="A1028" t="s">
        <v>8589</v>
      </c>
      <c r="B1028" t="s">
        <v>8590</v>
      </c>
    </row>
    <row r="1029" spans="1:2" x14ac:dyDescent="0.25">
      <c r="A1029" t="s">
        <v>7560</v>
      </c>
      <c r="B1029" t="s">
        <v>7561</v>
      </c>
    </row>
    <row r="1030" spans="1:2" x14ac:dyDescent="0.25">
      <c r="A1030" t="s">
        <v>7633</v>
      </c>
      <c r="B1030" t="s">
        <v>7634</v>
      </c>
    </row>
    <row r="1031" spans="1:2" x14ac:dyDescent="0.25">
      <c r="A1031" t="s">
        <v>1165</v>
      </c>
      <c r="B1031" t="s">
        <v>1166</v>
      </c>
    </row>
    <row r="1032" spans="1:2" x14ac:dyDescent="0.25">
      <c r="A1032" t="s">
        <v>1245</v>
      </c>
      <c r="B1032" t="s">
        <v>1246</v>
      </c>
    </row>
    <row r="1033" spans="1:2" x14ac:dyDescent="0.25">
      <c r="A1033" t="s">
        <v>881</v>
      </c>
      <c r="B1033" t="s">
        <v>882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887</v>
      </c>
      <c r="B1037" t="s">
        <v>888</v>
      </c>
    </row>
    <row r="1038" spans="1:2" x14ac:dyDescent="0.25">
      <c r="A1038" t="s">
        <v>8067</v>
      </c>
      <c r="B1038" t="s">
        <v>7867</v>
      </c>
    </row>
    <row r="1039" spans="1:2" x14ac:dyDescent="0.25">
      <c r="A1039" t="s">
        <v>8331</v>
      </c>
      <c r="B1039" t="s">
        <v>8332</v>
      </c>
    </row>
    <row r="1040" spans="1:2" x14ac:dyDescent="0.25">
      <c r="A1040" t="s">
        <v>8331</v>
      </c>
      <c r="B1040" t="s">
        <v>8332</v>
      </c>
    </row>
    <row r="1041" spans="1:2" x14ac:dyDescent="0.25">
      <c r="A1041" t="s">
        <v>1287</v>
      </c>
      <c r="B1041" t="s">
        <v>1288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332</v>
      </c>
      <c r="B1043" t="s">
        <v>333</v>
      </c>
    </row>
    <row r="1044" spans="1:2" x14ac:dyDescent="0.25">
      <c r="A1044" t="s">
        <v>332</v>
      </c>
      <c r="B1044" t="s">
        <v>333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750</v>
      </c>
      <c r="B1046" t="s">
        <v>751</v>
      </c>
    </row>
    <row r="1047" spans="1:2" x14ac:dyDescent="0.25">
      <c r="A1047" t="s">
        <v>750</v>
      </c>
      <c r="B1047" t="s">
        <v>751</v>
      </c>
    </row>
    <row r="1048" spans="1:2" x14ac:dyDescent="0.25">
      <c r="A1048" t="s">
        <v>489</v>
      </c>
      <c r="B1048" t="s">
        <v>490</v>
      </c>
    </row>
    <row r="1049" spans="1:2" x14ac:dyDescent="0.25">
      <c r="A1049" t="s">
        <v>389</v>
      </c>
      <c r="B1049" t="s">
        <v>390</v>
      </c>
    </row>
    <row r="1050" spans="1:2" x14ac:dyDescent="0.25">
      <c r="A1050" t="s">
        <v>452</v>
      </c>
      <c r="B1050" t="s">
        <v>453</v>
      </c>
    </row>
    <row r="1051" spans="1:2" x14ac:dyDescent="0.25">
      <c r="A1051" t="s">
        <v>8470</v>
      </c>
      <c r="B1051" t="s">
        <v>1205</v>
      </c>
    </row>
    <row r="1052" spans="1:2" x14ac:dyDescent="0.25">
      <c r="A1052" t="s">
        <v>430</v>
      </c>
      <c r="B1052" t="s">
        <v>431</v>
      </c>
    </row>
    <row r="1053" spans="1:2" x14ac:dyDescent="0.25">
      <c r="A1053" t="s">
        <v>802</v>
      </c>
      <c r="B1053" t="s">
        <v>803</v>
      </c>
    </row>
    <row r="1054" spans="1:2" x14ac:dyDescent="0.25">
      <c r="A1054" t="s">
        <v>430</v>
      </c>
      <c r="B1054" t="s">
        <v>431</v>
      </c>
    </row>
    <row r="1055" spans="1:2" x14ac:dyDescent="0.25">
      <c r="A1055" t="s">
        <v>332</v>
      </c>
      <c r="B1055" t="s">
        <v>333</v>
      </c>
    </row>
    <row r="1056" spans="1:2" x14ac:dyDescent="0.25">
      <c r="A1056" t="s">
        <v>332</v>
      </c>
      <c r="B1056" t="s">
        <v>333</v>
      </c>
    </row>
    <row r="1057" spans="1:2" x14ac:dyDescent="0.25">
      <c r="A1057" t="s">
        <v>332</v>
      </c>
      <c r="B1057" t="s">
        <v>333</v>
      </c>
    </row>
    <row r="1058" spans="1:2" x14ac:dyDescent="0.25">
      <c r="A1058" t="s">
        <v>495</v>
      </c>
      <c r="B1058" t="s">
        <v>496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1049</v>
      </c>
      <c r="B1060" t="s">
        <v>1050</v>
      </c>
    </row>
    <row r="1061" spans="1:2" x14ac:dyDescent="0.25">
      <c r="A1061" t="s">
        <v>610</v>
      </c>
      <c r="B1061" t="s">
        <v>611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520</v>
      </c>
      <c r="B1064" t="s">
        <v>521</v>
      </c>
    </row>
    <row r="1065" spans="1:2" x14ac:dyDescent="0.25">
      <c r="A1065" t="s">
        <v>497</v>
      </c>
      <c r="B1065" t="s">
        <v>498</v>
      </c>
    </row>
    <row r="1066" spans="1:2" x14ac:dyDescent="0.25">
      <c r="A1066" t="s">
        <v>8388</v>
      </c>
      <c r="B1066" t="s">
        <v>7813</v>
      </c>
    </row>
    <row r="1067" spans="1:2" x14ac:dyDescent="0.25">
      <c r="A1067" t="s">
        <v>798</v>
      </c>
      <c r="B1067" t="s">
        <v>799</v>
      </c>
    </row>
    <row r="1068" spans="1:2" x14ac:dyDescent="0.25">
      <c r="A1068" t="s">
        <v>8587</v>
      </c>
      <c r="B1068" t="s">
        <v>8588</v>
      </c>
    </row>
    <row r="1069" spans="1:2" x14ac:dyDescent="0.25">
      <c r="A1069" t="s">
        <v>8585</v>
      </c>
      <c r="B1069" t="s">
        <v>8586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7961</v>
      </c>
      <c r="B1071" t="s">
        <v>1214</v>
      </c>
    </row>
    <row r="1072" spans="1:2" x14ac:dyDescent="0.25">
      <c r="A1072" t="s">
        <v>7961</v>
      </c>
      <c r="B1072" t="s">
        <v>1214</v>
      </c>
    </row>
    <row r="1073" spans="1:2" x14ac:dyDescent="0.25">
      <c r="A1073" t="s">
        <v>889</v>
      </c>
      <c r="B1073" t="s">
        <v>890</v>
      </c>
    </row>
    <row r="1074" spans="1:2" x14ac:dyDescent="0.25">
      <c r="A1074" t="s">
        <v>748</v>
      </c>
      <c r="B1074" t="s">
        <v>749</v>
      </c>
    </row>
    <row r="1075" spans="1:2" x14ac:dyDescent="0.25">
      <c r="A1075" t="s">
        <v>697</v>
      </c>
      <c r="B1075" t="s">
        <v>698</v>
      </c>
    </row>
    <row r="1076" spans="1:2" x14ac:dyDescent="0.25">
      <c r="A1076" t="s">
        <v>7538</v>
      </c>
      <c r="B1076" t="s">
        <v>1012</v>
      </c>
    </row>
    <row r="1077" spans="1:2" x14ac:dyDescent="0.25">
      <c r="A1077" t="s">
        <v>442</v>
      </c>
      <c r="B1077" t="s">
        <v>443</v>
      </c>
    </row>
    <row r="1078" spans="1:2" x14ac:dyDescent="0.25">
      <c r="A1078" t="s">
        <v>7944</v>
      </c>
      <c r="B1078" t="s">
        <v>425</v>
      </c>
    </row>
    <row r="1079" spans="1:2" x14ac:dyDescent="0.25">
      <c r="A1079" t="s">
        <v>1287</v>
      </c>
      <c r="B1079" t="s">
        <v>1288</v>
      </c>
    </row>
    <row r="1080" spans="1:2" x14ac:dyDescent="0.25">
      <c r="A1080" t="s">
        <v>8141</v>
      </c>
      <c r="B1080" t="s">
        <v>8142</v>
      </c>
    </row>
    <row r="1081" spans="1:2" x14ac:dyDescent="0.25">
      <c r="A1081" t="s">
        <v>7549</v>
      </c>
      <c r="B1081" t="s">
        <v>7550</v>
      </c>
    </row>
    <row r="1082" spans="1:2" x14ac:dyDescent="0.25">
      <c r="A1082" t="s">
        <v>332</v>
      </c>
      <c r="B1082" t="s">
        <v>333</v>
      </c>
    </row>
    <row r="1083" spans="1:2" x14ac:dyDescent="0.25">
      <c r="A1083" t="s">
        <v>332</v>
      </c>
      <c r="B1083" t="s">
        <v>333</v>
      </c>
    </row>
    <row r="1084" spans="1:2" x14ac:dyDescent="0.25">
      <c r="A1084" t="s">
        <v>332</v>
      </c>
      <c r="B1084" t="s">
        <v>333</v>
      </c>
    </row>
    <row r="1085" spans="1:2" x14ac:dyDescent="0.25">
      <c r="A1085" t="s">
        <v>1265</v>
      </c>
      <c r="B1085" t="s">
        <v>1266</v>
      </c>
    </row>
    <row r="1086" spans="1:2" x14ac:dyDescent="0.25">
      <c r="A1086" t="s">
        <v>7557</v>
      </c>
      <c r="B1086" t="s">
        <v>356</v>
      </c>
    </row>
    <row r="1087" spans="1:2" x14ac:dyDescent="0.25">
      <c r="A1087" t="s">
        <v>881</v>
      </c>
      <c r="B1087" t="s">
        <v>882</v>
      </c>
    </row>
    <row r="1088" spans="1:2" x14ac:dyDescent="0.25">
      <c r="A1088" t="s">
        <v>411</v>
      </c>
      <c r="B1088" t="s">
        <v>412</v>
      </c>
    </row>
    <row r="1089" spans="1:2" x14ac:dyDescent="0.25">
      <c r="A1089" t="s">
        <v>1462</v>
      </c>
      <c r="B1089" t="s">
        <v>1463</v>
      </c>
    </row>
    <row r="1090" spans="1:2" x14ac:dyDescent="0.25">
      <c r="A1090" t="s">
        <v>8583</v>
      </c>
      <c r="B1090" t="s">
        <v>8584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607</v>
      </c>
      <c r="B1094" t="s">
        <v>608</v>
      </c>
    </row>
    <row r="1095" spans="1:2" x14ac:dyDescent="0.25">
      <c r="A1095" t="s">
        <v>7557</v>
      </c>
      <c r="B1095" t="s">
        <v>356</v>
      </c>
    </row>
    <row r="1096" spans="1:2" x14ac:dyDescent="0.25">
      <c r="A1096" t="s">
        <v>7555</v>
      </c>
      <c r="B1096" t="s">
        <v>7556</v>
      </c>
    </row>
    <row r="1097" spans="1:2" x14ac:dyDescent="0.25">
      <c r="A1097" t="s">
        <v>754</v>
      </c>
      <c r="B1097" t="s">
        <v>755</v>
      </c>
    </row>
    <row r="1098" spans="1:2" x14ac:dyDescent="0.25">
      <c r="A1098" t="s">
        <v>8067</v>
      </c>
      <c r="B1098" t="s">
        <v>7867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1217</v>
      </c>
      <c r="B1100" t="s">
        <v>1218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697</v>
      </c>
      <c r="B1103" t="s">
        <v>698</v>
      </c>
    </row>
    <row r="1104" spans="1:2" x14ac:dyDescent="0.25">
      <c r="A1104" t="s">
        <v>7970</v>
      </c>
      <c r="B1104" t="s">
        <v>460</v>
      </c>
    </row>
    <row r="1105" spans="1:2" x14ac:dyDescent="0.25">
      <c r="A1105" t="s">
        <v>7992</v>
      </c>
      <c r="B1105" t="s">
        <v>7993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381</v>
      </c>
      <c r="B1107" t="s">
        <v>382</v>
      </c>
    </row>
    <row r="1108" spans="1:2" x14ac:dyDescent="0.25">
      <c r="A1108" t="s">
        <v>7702</v>
      </c>
      <c r="B1108" t="s">
        <v>7703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8470</v>
      </c>
      <c r="B1110" t="s">
        <v>1205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770</v>
      </c>
      <c r="B1124" t="s">
        <v>771</v>
      </c>
    </row>
    <row r="1125" spans="1:2" x14ac:dyDescent="0.25">
      <c r="A1125" t="s">
        <v>8069</v>
      </c>
      <c r="B1125" t="s">
        <v>1074</v>
      </c>
    </row>
    <row r="1126" spans="1:2" x14ac:dyDescent="0.25">
      <c r="A1126" t="s">
        <v>7953</v>
      </c>
      <c r="B1126" t="s">
        <v>7954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8331</v>
      </c>
      <c r="B1130" t="s">
        <v>8332</v>
      </c>
    </row>
    <row r="1131" spans="1:2" x14ac:dyDescent="0.25">
      <c r="A1131" t="s">
        <v>393</v>
      </c>
      <c r="B1131" t="s">
        <v>394</v>
      </c>
    </row>
    <row r="1132" spans="1:2" x14ac:dyDescent="0.25">
      <c r="A1132" t="s">
        <v>7978</v>
      </c>
      <c r="B1132" t="s">
        <v>7979</v>
      </c>
    </row>
    <row r="1133" spans="1:2" x14ac:dyDescent="0.25">
      <c r="A1133" t="s">
        <v>7953</v>
      </c>
      <c r="B1133" t="s">
        <v>7954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574</v>
      </c>
      <c r="B1149" t="s">
        <v>575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7972</v>
      </c>
      <c r="B1178" t="s">
        <v>354</v>
      </c>
    </row>
    <row r="1179" spans="1:2" x14ac:dyDescent="0.25">
      <c r="A1179" t="s">
        <v>7940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582</v>
      </c>
      <c r="B1181" t="s">
        <v>583</v>
      </c>
    </row>
    <row r="1182" spans="1:2" x14ac:dyDescent="0.25">
      <c r="A1182" t="s">
        <v>871</v>
      </c>
      <c r="B1182" t="s">
        <v>872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8083</v>
      </c>
      <c r="B1184" t="s">
        <v>690</v>
      </c>
    </row>
    <row r="1185" spans="1:2" x14ac:dyDescent="0.25">
      <c r="A1185" t="s">
        <v>7973</v>
      </c>
      <c r="B1185" t="s">
        <v>7974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8581</v>
      </c>
      <c r="B1188" t="s">
        <v>8582</v>
      </c>
    </row>
    <row r="1189" spans="1:2" x14ac:dyDescent="0.25">
      <c r="A1189" t="s">
        <v>7945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8068</v>
      </c>
      <c r="B1192" t="s">
        <v>7822</v>
      </c>
    </row>
    <row r="1193" spans="1:2" x14ac:dyDescent="0.25">
      <c r="A1193" t="s">
        <v>559</v>
      </c>
      <c r="B1193" t="s">
        <v>560</v>
      </c>
    </row>
    <row r="1194" spans="1:2" x14ac:dyDescent="0.25">
      <c r="A1194" t="s">
        <v>7484</v>
      </c>
      <c r="B1194" t="s">
        <v>7485</v>
      </c>
    </row>
    <row r="1195" spans="1:2" x14ac:dyDescent="0.25">
      <c r="A1195" t="s">
        <v>465</v>
      </c>
      <c r="B1195" t="s">
        <v>466</v>
      </c>
    </row>
    <row r="1196" spans="1:2" x14ac:dyDescent="0.25">
      <c r="A1196" t="s">
        <v>770</v>
      </c>
      <c r="B1196" t="s">
        <v>771</v>
      </c>
    </row>
    <row r="1197" spans="1:2" x14ac:dyDescent="0.25">
      <c r="A1197" t="s">
        <v>7986</v>
      </c>
      <c r="B1197" t="s">
        <v>981</v>
      </c>
    </row>
    <row r="1198" spans="1:2" x14ac:dyDescent="0.25">
      <c r="A1198" t="s">
        <v>1040</v>
      </c>
      <c r="B1198" t="s">
        <v>1041</v>
      </c>
    </row>
    <row r="1199" spans="1:2" x14ac:dyDescent="0.25">
      <c r="A1199" t="s">
        <v>1040</v>
      </c>
      <c r="B1199" t="s">
        <v>1041</v>
      </c>
    </row>
    <row r="1200" spans="1:2" x14ac:dyDescent="0.25">
      <c r="A1200" t="s">
        <v>1040</v>
      </c>
      <c r="B1200" t="s">
        <v>1041</v>
      </c>
    </row>
    <row r="1201" spans="1:2" x14ac:dyDescent="0.25">
      <c r="A1201" t="s">
        <v>1040</v>
      </c>
      <c r="B1201" t="s">
        <v>1041</v>
      </c>
    </row>
    <row r="1202" spans="1:2" x14ac:dyDescent="0.25">
      <c r="A1202" t="s">
        <v>1040</v>
      </c>
      <c r="B1202" t="s">
        <v>1041</v>
      </c>
    </row>
    <row r="1203" spans="1:2" x14ac:dyDescent="0.25">
      <c r="A1203" t="s">
        <v>1040</v>
      </c>
      <c r="B1203" t="s">
        <v>1041</v>
      </c>
    </row>
    <row r="1204" spans="1:2" x14ac:dyDescent="0.25">
      <c r="A1204" t="s">
        <v>1040</v>
      </c>
      <c r="B1204" t="s">
        <v>1041</v>
      </c>
    </row>
    <row r="1205" spans="1:2" x14ac:dyDescent="0.25">
      <c r="A1205" t="s">
        <v>1040</v>
      </c>
      <c r="B1205" t="s">
        <v>1041</v>
      </c>
    </row>
    <row r="1206" spans="1:2" x14ac:dyDescent="0.25">
      <c r="A1206" t="s">
        <v>1040</v>
      </c>
      <c r="B1206" t="s">
        <v>1041</v>
      </c>
    </row>
    <row r="1207" spans="1:2" x14ac:dyDescent="0.25">
      <c r="A1207" t="s">
        <v>1040</v>
      </c>
      <c r="B1207" t="s">
        <v>1041</v>
      </c>
    </row>
    <row r="1208" spans="1:2" x14ac:dyDescent="0.25">
      <c r="A1208" t="s">
        <v>1040</v>
      </c>
      <c r="B1208" t="s">
        <v>1041</v>
      </c>
    </row>
    <row r="1209" spans="1:2" x14ac:dyDescent="0.25">
      <c r="A1209" t="s">
        <v>1040</v>
      </c>
      <c r="B1209" t="s">
        <v>1041</v>
      </c>
    </row>
    <row r="1210" spans="1:2" x14ac:dyDescent="0.25">
      <c r="A1210" t="s">
        <v>1040</v>
      </c>
      <c r="B1210" t="s">
        <v>1041</v>
      </c>
    </row>
    <row r="1211" spans="1:2" x14ac:dyDescent="0.25">
      <c r="A1211" t="s">
        <v>1040</v>
      </c>
      <c r="B1211" t="s">
        <v>1041</v>
      </c>
    </row>
    <row r="1212" spans="1:2" x14ac:dyDescent="0.25">
      <c r="A1212" t="s">
        <v>1040</v>
      </c>
      <c r="B1212" t="s">
        <v>1041</v>
      </c>
    </row>
    <row r="1213" spans="1:2" x14ac:dyDescent="0.25">
      <c r="A1213" s="20" t="s">
        <v>1040</v>
      </c>
      <c r="B1213" t="s">
        <v>1041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770</v>
      </c>
      <c r="B1215" t="s">
        <v>771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432</v>
      </c>
      <c r="B1217" t="s">
        <v>433</v>
      </c>
    </row>
    <row r="1218" spans="1:2" x14ac:dyDescent="0.25">
      <c r="A1218" t="s">
        <v>770</v>
      </c>
      <c r="B1218" t="s">
        <v>771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8066</v>
      </c>
      <c r="B1220" t="s">
        <v>173</v>
      </c>
    </row>
    <row r="1221" spans="1:2" x14ac:dyDescent="0.25">
      <c r="A1221" t="s">
        <v>332</v>
      </c>
      <c r="B1221" t="s">
        <v>333</v>
      </c>
    </row>
    <row r="1222" spans="1:2" x14ac:dyDescent="0.25">
      <c r="A1222" t="s">
        <v>332</v>
      </c>
      <c r="B1222" t="s">
        <v>333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7953</v>
      </c>
      <c r="B1225" t="s">
        <v>7954</v>
      </c>
    </row>
    <row r="1226" spans="1:2" x14ac:dyDescent="0.25">
      <c r="A1226" t="s">
        <v>7942</v>
      </c>
      <c r="B1226" t="s">
        <v>7943</v>
      </c>
    </row>
    <row r="1227" spans="1:2" x14ac:dyDescent="0.25">
      <c r="A1227" t="s">
        <v>512</v>
      </c>
      <c r="B1227" t="s">
        <v>513</v>
      </c>
    </row>
    <row r="1228" spans="1:2" x14ac:dyDescent="0.25">
      <c r="A1228" t="s">
        <v>514</v>
      </c>
      <c r="B1228" t="s">
        <v>515</v>
      </c>
    </row>
    <row r="1229" spans="1:2" x14ac:dyDescent="0.25">
      <c r="A1229" t="s">
        <v>514</v>
      </c>
      <c r="B1229" t="s">
        <v>515</v>
      </c>
    </row>
    <row r="1230" spans="1:2" x14ac:dyDescent="0.25">
      <c r="A1230" t="s">
        <v>7951</v>
      </c>
      <c r="B1230" t="s">
        <v>7671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7576</v>
      </c>
      <c r="B1234" t="s">
        <v>7577</v>
      </c>
    </row>
    <row r="1235" spans="1:2" x14ac:dyDescent="0.25">
      <c r="A1235" t="s">
        <v>7771</v>
      </c>
      <c r="B1235" t="s">
        <v>7772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7961</v>
      </c>
      <c r="B1237" t="s">
        <v>1214</v>
      </c>
    </row>
    <row r="1238" spans="1:2" x14ac:dyDescent="0.25">
      <c r="A1238" t="s">
        <v>7944</v>
      </c>
      <c r="B1238" t="s">
        <v>425</v>
      </c>
    </row>
    <row r="1239" spans="1:2" x14ac:dyDescent="0.25">
      <c r="A1239" t="s">
        <v>7944</v>
      </c>
      <c r="B1239" t="s">
        <v>425</v>
      </c>
    </row>
    <row r="1240" spans="1:2" x14ac:dyDescent="0.25">
      <c r="A1240" t="s">
        <v>438</v>
      </c>
      <c r="B1240" t="s">
        <v>439</v>
      </c>
    </row>
    <row r="1241" spans="1:2" x14ac:dyDescent="0.25">
      <c r="A1241" t="s">
        <v>332</v>
      </c>
      <c r="B1241" t="s">
        <v>333</v>
      </c>
    </row>
    <row r="1242" spans="1:2" x14ac:dyDescent="0.25">
      <c r="A1242" t="s">
        <v>332</v>
      </c>
      <c r="B1242" t="s">
        <v>333</v>
      </c>
    </row>
    <row r="1243" spans="1:2" x14ac:dyDescent="0.25">
      <c r="A1243" t="s">
        <v>727</v>
      </c>
      <c r="B1243" t="s">
        <v>728</v>
      </c>
    </row>
    <row r="1244" spans="1:2" x14ac:dyDescent="0.25">
      <c r="A1244" t="s">
        <v>877</v>
      </c>
      <c r="B1244" t="s">
        <v>878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901</v>
      </c>
      <c r="B1250" t="s">
        <v>902</v>
      </c>
    </row>
    <row r="1251" spans="1:2" x14ac:dyDescent="0.25">
      <c r="A1251" t="s">
        <v>7717</v>
      </c>
      <c r="B1251" t="s">
        <v>7718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738</v>
      </c>
      <c r="B1253" t="s">
        <v>739</v>
      </c>
    </row>
    <row r="1254" spans="1:2" x14ac:dyDescent="0.25">
      <c r="A1254" t="s">
        <v>671</v>
      </c>
      <c r="B1254" t="s">
        <v>672</v>
      </c>
    </row>
    <row r="1255" spans="1:2" x14ac:dyDescent="0.25">
      <c r="A1255" t="s">
        <v>1032</v>
      </c>
      <c r="B1255" t="s">
        <v>1033</v>
      </c>
    </row>
    <row r="1256" spans="1:2" x14ac:dyDescent="0.25">
      <c r="A1256" t="s">
        <v>587</v>
      </c>
      <c r="B1256" t="s">
        <v>588</v>
      </c>
    </row>
    <row r="1257" spans="1:2" x14ac:dyDescent="0.25">
      <c r="A1257" t="s">
        <v>332</v>
      </c>
      <c r="B1257" t="s">
        <v>333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7984</v>
      </c>
      <c r="B1259" t="s">
        <v>7985</v>
      </c>
    </row>
    <row r="1260" spans="1:2" x14ac:dyDescent="0.25">
      <c r="A1260" t="s">
        <v>7787</v>
      </c>
      <c r="B1260" t="s">
        <v>7788</v>
      </c>
    </row>
    <row r="1261" spans="1:2" x14ac:dyDescent="0.25">
      <c r="A1261" t="s">
        <v>526</v>
      </c>
      <c r="B1261" t="s">
        <v>527</v>
      </c>
    </row>
    <row r="1262" spans="1:2" x14ac:dyDescent="0.25">
      <c r="A1262" t="s">
        <v>526</v>
      </c>
      <c r="B1262" t="s">
        <v>527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7978</v>
      </c>
      <c r="B1264" t="s">
        <v>7979</v>
      </c>
    </row>
    <row r="1265" spans="1:2" x14ac:dyDescent="0.25">
      <c r="A1265" t="s">
        <v>8164</v>
      </c>
      <c r="B1265" t="s">
        <v>8165</v>
      </c>
    </row>
    <row r="1266" spans="1:2" x14ac:dyDescent="0.25">
      <c r="A1266" t="s">
        <v>750</v>
      </c>
      <c r="B1266" t="s">
        <v>751</v>
      </c>
    </row>
    <row r="1267" spans="1:2" x14ac:dyDescent="0.25">
      <c r="A1267" t="s">
        <v>562</v>
      </c>
      <c r="B1267" t="s">
        <v>563</v>
      </c>
    </row>
    <row r="1268" spans="1:2" x14ac:dyDescent="0.25">
      <c r="A1268" t="s">
        <v>562</v>
      </c>
      <c r="B1268" t="s">
        <v>563</v>
      </c>
    </row>
    <row r="1269" spans="1:2" x14ac:dyDescent="0.25">
      <c r="A1269" t="s">
        <v>762</v>
      </c>
      <c r="B1269" t="s">
        <v>763</v>
      </c>
    </row>
    <row r="1270" spans="1:2" x14ac:dyDescent="0.25">
      <c r="A1270" t="s">
        <v>8468</v>
      </c>
      <c r="B1270" t="s">
        <v>8469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7779</v>
      </c>
      <c r="B1272" t="s">
        <v>7780</v>
      </c>
    </row>
    <row r="1273" spans="1:2" x14ac:dyDescent="0.25">
      <c r="A1273" t="s">
        <v>798</v>
      </c>
      <c r="B1273" t="s">
        <v>799</v>
      </c>
    </row>
    <row r="1274" spans="1:2" x14ac:dyDescent="0.25">
      <c r="A1274" t="s">
        <v>738</v>
      </c>
      <c r="B1274" t="s">
        <v>739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1109</v>
      </c>
      <c r="B1277" t="s">
        <v>1110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7984</v>
      </c>
      <c r="B1279" t="s">
        <v>7985</v>
      </c>
    </row>
    <row r="1280" spans="1:2" x14ac:dyDescent="0.25">
      <c r="A1280" t="s">
        <v>8470</v>
      </c>
      <c r="B1280" t="s">
        <v>1205</v>
      </c>
    </row>
    <row r="1281" spans="1:2" x14ac:dyDescent="0.25">
      <c r="A1281" t="s">
        <v>7984</v>
      </c>
      <c r="B1281" t="s">
        <v>7985</v>
      </c>
    </row>
    <row r="1282" spans="1:2" x14ac:dyDescent="0.25">
      <c r="A1282" t="s">
        <v>1159</v>
      </c>
      <c r="B1282" t="s">
        <v>1160</v>
      </c>
    </row>
    <row r="1283" spans="1:2" x14ac:dyDescent="0.25">
      <c r="A1283" t="s">
        <v>1281</v>
      </c>
      <c r="B1283" t="s">
        <v>1282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454</v>
      </c>
      <c r="B1286" t="s">
        <v>455</v>
      </c>
    </row>
    <row r="1287" spans="1:2" x14ac:dyDescent="0.25">
      <c r="A1287" t="s">
        <v>8407</v>
      </c>
      <c r="B1287" t="s">
        <v>8580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1241</v>
      </c>
      <c r="B1290" t="s">
        <v>1242</v>
      </c>
    </row>
    <row r="1291" spans="1:2" x14ac:dyDescent="0.25">
      <c r="A1291" t="s">
        <v>8139</v>
      </c>
      <c r="B1291" t="s">
        <v>8140</v>
      </c>
    </row>
    <row r="1292" spans="1:2" x14ac:dyDescent="0.25">
      <c r="A1292" t="s">
        <v>7949</v>
      </c>
      <c r="B1292" t="s">
        <v>344</v>
      </c>
    </row>
    <row r="1293" spans="1:2" x14ac:dyDescent="0.25">
      <c r="A1293" t="s">
        <v>908</v>
      </c>
      <c r="B1293" t="s">
        <v>909</v>
      </c>
    </row>
    <row r="1294" spans="1:2" x14ac:dyDescent="0.25">
      <c r="A1294" t="s">
        <v>497</v>
      </c>
      <c r="B1294" t="s">
        <v>498</v>
      </c>
    </row>
    <row r="1295" spans="1:2" x14ac:dyDescent="0.25">
      <c r="A1295" t="s">
        <v>332</v>
      </c>
      <c r="B1295" t="s">
        <v>333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342</v>
      </c>
      <c r="B1297" t="s">
        <v>343</v>
      </c>
    </row>
    <row r="1298" spans="1:2" x14ac:dyDescent="0.25">
      <c r="A1298" t="s">
        <v>8578</v>
      </c>
      <c r="B1298" t="s">
        <v>8579</v>
      </c>
    </row>
    <row r="1299" spans="1:2" x14ac:dyDescent="0.25">
      <c r="A1299" t="s">
        <v>456</v>
      </c>
      <c r="B1299" t="s">
        <v>457</v>
      </c>
    </row>
    <row r="1300" spans="1:2" x14ac:dyDescent="0.25">
      <c r="A1300" t="s">
        <v>7953</v>
      </c>
      <c r="B1300" t="s">
        <v>7954</v>
      </c>
    </row>
    <row r="1301" spans="1:2" x14ac:dyDescent="0.25">
      <c r="A1301" t="s">
        <v>8477</v>
      </c>
      <c r="B1301" t="s">
        <v>8478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497</v>
      </c>
      <c r="B1303" t="s">
        <v>498</v>
      </c>
    </row>
    <row r="1304" spans="1:2" x14ac:dyDescent="0.25">
      <c r="A1304" t="s">
        <v>497</v>
      </c>
      <c r="B1304" t="s">
        <v>498</v>
      </c>
    </row>
    <row r="1305" spans="1:2" x14ac:dyDescent="0.25">
      <c r="A1305" t="s">
        <v>551</v>
      </c>
      <c r="B1305" t="s">
        <v>552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551</v>
      </c>
      <c r="B1308" t="s">
        <v>552</v>
      </c>
    </row>
    <row r="1309" spans="1:2" x14ac:dyDescent="0.25">
      <c r="A1309" t="s">
        <v>395</v>
      </c>
      <c r="B1309" t="s">
        <v>396</v>
      </c>
    </row>
    <row r="1310" spans="1:2" x14ac:dyDescent="0.25">
      <c r="A1310" t="s">
        <v>837</v>
      </c>
      <c r="B1310" t="s">
        <v>838</v>
      </c>
    </row>
    <row r="1311" spans="1:2" x14ac:dyDescent="0.25">
      <c r="A1311" t="s">
        <v>363</v>
      </c>
      <c r="B1311" t="s">
        <v>364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1261</v>
      </c>
      <c r="B1313" t="s">
        <v>1262</v>
      </c>
    </row>
    <row r="1314" spans="1:2" x14ac:dyDescent="0.25">
      <c r="A1314" t="s">
        <v>7576</v>
      </c>
      <c r="B1314" t="s">
        <v>7577</v>
      </c>
    </row>
    <row r="1315" spans="1:2" x14ac:dyDescent="0.25">
      <c r="A1315" t="s">
        <v>665</v>
      </c>
      <c r="B1315" t="s">
        <v>666</v>
      </c>
    </row>
    <row r="1316" spans="1:2" x14ac:dyDescent="0.25">
      <c r="A1316" t="s">
        <v>8489</v>
      </c>
      <c r="B1316" t="s">
        <v>8490</v>
      </c>
    </row>
    <row r="1317" spans="1:2" x14ac:dyDescent="0.25">
      <c r="A1317" t="s">
        <v>409</v>
      </c>
      <c r="B1317" t="s">
        <v>410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572</v>
      </c>
      <c r="B1320" t="s">
        <v>573</v>
      </c>
    </row>
    <row r="1321" spans="1:2" x14ac:dyDescent="0.25">
      <c r="A1321" s="20" t="s">
        <v>551</v>
      </c>
      <c r="B1321" t="s">
        <v>552</v>
      </c>
    </row>
    <row r="1322" spans="1:2" x14ac:dyDescent="0.25">
      <c r="A1322" t="s">
        <v>8470</v>
      </c>
      <c r="B1322" t="s">
        <v>1205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8576</v>
      </c>
      <c r="B1326" t="s">
        <v>8577</v>
      </c>
    </row>
    <row r="1327" spans="1:2" x14ac:dyDescent="0.25">
      <c r="A1327" t="s">
        <v>543</v>
      </c>
      <c r="B1327" t="s">
        <v>544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7960</v>
      </c>
      <c r="B1329" t="s">
        <v>477</v>
      </c>
    </row>
    <row r="1330" spans="1:2" x14ac:dyDescent="0.25">
      <c r="A1330" t="s">
        <v>8398</v>
      </c>
      <c r="B1330" t="s">
        <v>8397</v>
      </c>
    </row>
    <row r="1331" spans="1:2" x14ac:dyDescent="0.25">
      <c r="A1331" t="s">
        <v>669</v>
      </c>
      <c r="B1331" t="s">
        <v>670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725</v>
      </c>
      <c r="B1336" t="s">
        <v>726</v>
      </c>
    </row>
    <row r="1337" spans="1:2" x14ac:dyDescent="0.25">
      <c r="A1337" t="s">
        <v>725</v>
      </c>
      <c r="B1337" t="s">
        <v>726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332</v>
      </c>
      <c r="B1339" t="s">
        <v>333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8468</v>
      </c>
      <c r="B1341" t="s">
        <v>8469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377</v>
      </c>
      <c r="B1343" t="s">
        <v>378</v>
      </c>
    </row>
    <row r="1344" spans="1:2" x14ac:dyDescent="0.25">
      <c r="A1344" t="s">
        <v>8145</v>
      </c>
      <c r="B1344" t="s">
        <v>8146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432</v>
      </c>
      <c r="B1346" t="s">
        <v>433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8479</v>
      </c>
      <c r="B1350" t="s">
        <v>8480</v>
      </c>
    </row>
    <row r="1351" spans="1:2" x14ac:dyDescent="0.25">
      <c r="A1351" t="s">
        <v>7950</v>
      </c>
      <c r="B1351" t="s">
        <v>542</v>
      </c>
    </row>
    <row r="1352" spans="1:2" x14ac:dyDescent="0.25">
      <c r="A1352" t="s">
        <v>423</v>
      </c>
      <c r="B1352" t="s">
        <v>424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798</v>
      </c>
      <c r="B1354" t="s">
        <v>799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8385</v>
      </c>
      <c r="B1384" t="s">
        <v>8384</v>
      </c>
    </row>
    <row r="1385" spans="1:2" x14ac:dyDescent="0.25">
      <c r="A1385" t="s">
        <v>8385</v>
      </c>
      <c r="B1385" t="s">
        <v>8384</v>
      </c>
    </row>
    <row r="1386" spans="1:2" x14ac:dyDescent="0.25">
      <c r="A1386" t="s">
        <v>8385</v>
      </c>
      <c r="B1386" t="s">
        <v>8384</v>
      </c>
    </row>
    <row r="1387" spans="1:2" x14ac:dyDescent="0.25">
      <c r="A1387" t="s">
        <v>8385</v>
      </c>
      <c r="B1387" t="s">
        <v>8384</v>
      </c>
    </row>
    <row r="1388" spans="1:2" x14ac:dyDescent="0.25">
      <c r="A1388" t="s">
        <v>1171</v>
      </c>
      <c r="B1388" t="s">
        <v>1172</v>
      </c>
    </row>
    <row r="1389" spans="1:2" x14ac:dyDescent="0.25">
      <c r="A1389" t="s">
        <v>7715</v>
      </c>
      <c r="B1389" t="s">
        <v>1178</v>
      </c>
    </row>
    <row r="1390" spans="1:2" x14ac:dyDescent="0.25">
      <c r="A1390" t="s">
        <v>7715</v>
      </c>
      <c r="B1390" t="s">
        <v>1178</v>
      </c>
    </row>
    <row r="1391" spans="1:2" x14ac:dyDescent="0.25">
      <c r="A1391" t="s">
        <v>1040</v>
      </c>
      <c r="B1391" t="s">
        <v>1041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8214</v>
      </c>
      <c r="B1396" t="s">
        <v>8215</v>
      </c>
    </row>
    <row r="1397" spans="1:2" x14ac:dyDescent="0.25">
      <c r="A1397" t="s">
        <v>543</v>
      </c>
      <c r="B1397" t="s">
        <v>544</v>
      </c>
    </row>
    <row r="1398" spans="1:2" x14ac:dyDescent="0.25">
      <c r="A1398" t="s">
        <v>7823</v>
      </c>
      <c r="B1398" t="s">
        <v>7824</v>
      </c>
    </row>
    <row r="1399" spans="1:2" x14ac:dyDescent="0.25">
      <c r="A1399" t="s">
        <v>8439</v>
      </c>
      <c r="B1399" t="s">
        <v>8440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522</v>
      </c>
      <c r="B1404" t="s">
        <v>523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522</v>
      </c>
      <c r="B1406" t="s">
        <v>523</v>
      </c>
    </row>
    <row r="1407" spans="1:2" x14ac:dyDescent="0.25">
      <c r="A1407" t="s">
        <v>540</v>
      </c>
      <c r="B1407" t="s">
        <v>541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551</v>
      </c>
      <c r="B1410" t="s">
        <v>552</v>
      </c>
    </row>
    <row r="1411" spans="1:2" x14ac:dyDescent="0.25">
      <c r="A1411" t="s">
        <v>8404</v>
      </c>
      <c r="B1411" t="s">
        <v>8403</v>
      </c>
    </row>
    <row r="1412" spans="1:2" x14ac:dyDescent="0.25">
      <c r="A1412" t="s">
        <v>332</v>
      </c>
      <c r="B1412" t="s">
        <v>333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428</v>
      </c>
      <c r="B1418" t="s">
        <v>429</v>
      </c>
    </row>
    <row r="1419" spans="1:2" x14ac:dyDescent="0.25">
      <c r="A1419" t="s">
        <v>428</v>
      </c>
      <c r="B1419" t="s">
        <v>429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733</v>
      </c>
      <c r="B1421" t="s">
        <v>734</v>
      </c>
    </row>
    <row r="1422" spans="1:2" x14ac:dyDescent="0.25">
      <c r="A1422" t="s">
        <v>738</v>
      </c>
      <c r="B1422" t="s">
        <v>739</v>
      </c>
    </row>
    <row r="1423" spans="1:2" x14ac:dyDescent="0.25">
      <c r="A1423" t="s">
        <v>7950</v>
      </c>
      <c r="B1423" t="s">
        <v>542</v>
      </c>
    </row>
    <row r="1424" spans="1:2" x14ac:dyDescent="0.25">
      <c r="A1424" t="s">
        <v>1297</v>
      </c>
      <c r="B1424" t="s">
        <v>1298</v>
      </c>
    </row>
    <row r="1425" spans="1:2" x14ac:dyDescent="0.25">
      <c r="A1425" t="s">
        <v>1057</v>
      </c>
      <c r="B1425" t="s">
        <v>1058</v>
      </c>
    </row>
    <row r="1426" spans="1:2" x14ac:dyDescent="0.25">
      <c r="A1426" t="s">
        <v>721</v>
      </c>
      <c r="B1426" t="s">
        <v>722</v>
      </c>
    </row>
    <row r="1427" spans="1:2" x14ac:dyDescent="0.25">
      <c r="A1427" t="s">
        <v>721</v>
      </c>
      <c r="B1427" t="s">
        <v>722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8194</v>
      </c>
      <c r="B1432" t="s">
        <v>8195</v>
      </c>
    </row>
    <row r="1433" spans="1:2" x14ac:dyDescent="0.25">
      <c r="A1433" t="s">
        <v>1293</v>
      </c>
      <c r="B1433" t="s">
        <v>1294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1291</v>
      </c>
      <c r="B1438" t="s">
        <v>1292</v>
      </c>
    </row>
    <row r="1439" spans="1:2" x14ac:dyDescent="0.25">
      <c r="A1439" t="s">
        <v>8214</v>
      </c>
      <c r="B1439" t="s">
        <v>8215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8389</v>
      </c>
      <c r="B1442" t="s">
        <v>8390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1293</v>
      </c>
      <c r="B1445" t="s">
        <v>1294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1291</v>
      </c>
      <c r="B1447" t="s">
        <v>1292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1136</v>
      </c>
      <c r="B1449" t="s">
        <v>1137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430</v>
      </c>
      <c r="B1451" t="s">
        <v>431</v>
      </c>
    </row>
    <row r="1452" spans="1:2" x14ac:dyDescent="0.25">
      <c r="A1452" t="s">
        <v>430</v>
      </c>
      <c r="B1452" t="s">
        <v>431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7987</v>
      </c>
      <c r="B1455" t="s">
        <v>331</v>
      </c>
    </row>
    <row r="1456" spans="1:2" x14ac:dyDescent="0.25">
      <c r="A1456" t="s">
        <v>7968</v>
      </c>
      <c r="B1456" t="s">
        <v>7969</v>
      </c>
    </row>
    <row r="1457" spans="1:2" x14ac:dyDescent="0.25">
      <c r="A1457" t="s">
        <v>1134</v>
      </c>
      <c r="B1457" t="s">
        <v>1135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1128</v>
      </c>
      <c r="B1460" t="s">
        <v>1129</v>
      </c>
    </row>
    <row r="1461" spans="1:2" x14ac:dyDescent="0.25">
      <c r="A1461" t="s">
        <v>8214</v>
      </c>
      <c r="B1461" t="s">
        <v>8215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1297</v>
      </c>
      <c r="B1463" t="s">
        <v>1298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7826</v>
      </c>
      <c r="B1465" t="s">
        <v>7827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543</v>
      </c>
      <c r="B1467" t="s">
        <v>544</v>
      </c>
    </row>
    <row r="1468" spans="1:2" x14ac:dyDescent="0.25">
      <c r="A1468" t="s">
        <v>7669</v>
      </c>
      <c r="B1468" t="s">
        <v>7670</v>
      </c>
    </row>
    <row r="1469" spans="1:2" x14ac:dyDescent="0.25">
      <c r="A1469" t="s">
        <v>7975</v>
      </c>
      <c r="B1469" t="s">
        <v>7976</v>
      </c>
    </row>
    <row r="1470" spans="1:2" x14ac:dyDescent="0.25">
      <c r="A1470" t="s">
        <v>967</v>
      </c>
      <c r="B1470" t="s">
        <v>968</v>
      </c>
    </row>
    <row r="1471" spans="1:2" x14ac:dyDescent="0.25">
      <c r="A1471" t="s">
        <v>551</v>
      </c>
      <c r="B1471" t="s">
        <v>552</v>
      </c>
    </row>
    <row r="1472" spans="1:2" x14ac:dyDescent="0.25">
      <c r="A1472" t="s">
        <v>1206</v>
      </c>
      <c r="B1472" t="s">
        <v>1207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1136</v>
      </c>
      <c r="B1474" t="s">
        <v>1137</v>
      </c>
    </row>
    <row r="1475" spans="1:2" x14ac:dyDescent="0.25">
      <c r="A1475" t="s">
        <v>1136</v>
      </c>
      <c r="B1475" t="s">
        <v>1137</v>
      </c>
    </row>
    <row r="1476" spans="1:2" x14ac:dyDescent="0.25">
      <c r="A1476" t="s">
        <v>543</v>
      </c>
      <c r="B1476" t="s">
        <v>544</v>
      </c>
    </row>
    <row r="1477" spans="1:2" x14ac:dyDescent="0.25">
      <c r="A1477" t="s">
        <v>725</v>
      </c>
      <c r="B1477" t="s">
        <v>726</v>
      </c>
    </row>
    <row r="1478" spans="1:2" x14ac:dyDescent="0.25">
      <c r="A1478" t="s">
        <v>8218</v>
      </c>
      <c r="B1478" t="s">
        <v>1046</v>
      </c>
    </row>
    <row r="1479" spans="1:2" x14ac:dyDescent="0.25">
      <c r="A1479" t="s">
        <v>8493</v>
      </c>
      <c r="B1479" t="s">
        <v>8494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7823</v>
      </c>
      <c r="B1483" t="s">
        <v>7824</v>
      </c>
    </row>
    <row r="1484" spans="1:2" x14ac:dyDescent="0.25">
      <c r="A1484" t="s">
        <v>782</v>
      </c>
      <c r="B1484" t="s">
        <v>783</v>
      </c>
    </row>
    <row r="1485" spans="1:2" x14ac:dyDescent="0.25">
      <c r="A1485" t="s">
        <v>8444</v>
      </c>
      <c r="B1485" t="s">
        <v>8445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967</v>
      </c>
      <c r="B1493" t="s">
        <v>968</v>
      </c>
    </row>
    <row r="1494" spans="1:2" x14ac:dyDescent="0.25">
      <c r="A1494" t="s">
        <v>332</v>
      </c>
      <c r="B1494" t="s">
        <v>333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831</v>
      </c>
      <c r="B1496" t="s">
        <v>832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8214</v>
      </c>
      <c r="B1500" t="s">
        <v>8215</v>
      </c>
    </row>
    <row r="1501" spans="1:2" x14ac:dyDescent="0.25">
      <c r="A1501" t="s">
        <v>967</v>
      </c>
      <c r="B1501" t="s">
        <v>968</v>
      </c>
    </row>
    <row r="1502" spans="1:2" x14ac:dyDescent="0.25">
      <c r="A1502" t="s">
        <v>8383</v>
      </c>
      <c r="B1502" t="s">
        <v>8382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1032</v>
      </c>
      <c r="B1504" t="s">
        <v>1033</v>
      </c>
    </row>
    <row r="1505" spans="1:2" x14ac:dyDescent="0.25">
      <c r="A1505" t="s">
        <v>1040</v>
      </c>
      <c r="B1505" t="s">
        <v>1041</v>
      </c>
    </row>
    <row r="1506" spans="1:2" x14ac:dyDescent="0.25">
      <c r="A1506" t="s">
        <v>1040</v>
      </c>
      <c r="B1506" t="s">
        <v>1041</v>
      </c>
    </row>
    <row r="1507" spans="1:2" x14ac:dyDescent="0.25">
      <c r="A1507" t="s">
        <v>1040</v>
      </c>
      <c r="B1507" t="s">
        <v>1041</v>
      </c>
    </row>
    <row r="1508" spans="1:2" x14ac:dyDescent="0.25">
      <c r="A1508" t="s">
        <v>1040</v>
      </c>
      <c r="B1508" t="s">
        <v>1041</v>
      </c>
    </row>
    <row r="1509" spans="1:2" x14ac:dyDescent="0.25">
      <c r="A1509" t="s">
        <v>1040</v>
      </c>
      <c r="B1509" t="s">
        <v>1041</v>
      </c>
    </row>
    <row r="1510" spans="1:2" x14ac:dyDescent="0.25">
      <c r="A1510" t="s">
        <v>1040</v>
      </c>
      <c r="B1510" t="s">
        <v>1041</v>
      </c>
    </row>
    <row r="1511" spans="1:2" x14ac:dyDescent="0.25">
      <c r="A1511" t="s">
        <v>1040</v>
      </c>
      <c r="B1511" t="s">
        <v>1041</v>
      </c>
    </row>
    <row r="1512" spans="1:2" x14ac:dyDescent="0.25">
      <c r="A1512" t="s">
        <v>1040</v>
      </c>
      <c r="B1512" t="s">
        <v>1041</v>
      </c>
    </row>
    <row r="1513" spans="1:2" x14ac:dyDescent="0.25">
      <c r="A1513" t="s">
        <v>1040</v>
      </c>
      <c r="B1513" t="s">
        <v>1041</v>
      </c>
    </row>
    <row r="1514" spans="1:2" x14ac:dyDescent="0.25">
      <c r="A1514" t="s">
        <v>7972</v>
      </c>
      <c r="B1514" t="s">
        <v>354</v>
      </c>
    </row>
    <row r="1515" spans="1:2" x14ac:dyDescent="0.25">
      <c r="A1515" t="s">
        <v>7948</v>
      </c>
      <c r="B1515" t="s">
        <v>584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551</v>
      </c>
      <c r="B1525" t="s">
        <v>552</v>
      </c>
    </row>
    <row r="1526" spans="1:2" x14ac:dyDescent="0.25">
      <c r="A1526" t="s">
        <v>465</v>
      </c>
      <c r="B1526" t="s">
        <v>466</v>
      </c>
    </row>
    <row r="1527" spans="1:2" x14ac:dyDescent="0.25">
      <c r="A1527" t="s">
        <v>345</v>
      </c>
      <c r="B1527" t="s">
        <v>346</v>
      </c>
    </row>
    <row r="1528" spans="1:2" x14ac:dyDescent="0.25">
      <c r="A1528" t="s">
        <v>7948</v>
      </c>
      <c r="B1528" t="s">
        <v>584</v>
      </c>
    </row>
    <row r="1529" spans="1:2" x14ac:dyDescent="0.25">
      <c r="A1529" t="s">
        <v>695</v>
      </c>
      <c r="B1529" t="s">
        <v>696</v>
      </c>
    </row>
    <row r="1530" spans="1:2" x14ac:dyDescent="0.25">
      <c r="A1530" t="s">
        <v>432</v>
      </c>
      <c r="B1530" t="s">
        <v>433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478</v>
      </c>
      <c r="B1533" t="s">
        <v>479</v>
      </c>
    </row>
    <row r="1534" spans="1:2" x14ac:dyDescent="0.25">
      <c r="A1534" t="s">
        <v>7557</v>
      </c>
      <c r="B1534" t="s">
        <v>356</v>
      </c>
    </row>
    <row r="1535" spans="1:2" x14ac:dyDescent="0.25">
      <c r="A1535" t="s">
        <v>7557</v>
      </c>
      <c r="B1535" t="s">
        <v>356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551</v>
      </c>
      <c r="B1547" t="s">
        <v>552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520</v>
      </c>
      <c r="B1553" t="s">
        <v>521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1285</v>
      </c>
      <c r="B1572" t="s">
        <v>1286</v>
      </c>
    </row>
    <row r="1573" spans="1:2" x14ac:dyDescent="0.25">
      <c r="A1573" t="s">
        <v>8491</v>
      </c>
      <c r="B1573" t="s">
        <v>8492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7702</v>
      </c>
      <c r="B1575" t="s">
        <v>7703</v>
      </c>
    </row>
    <row r="1576" spans="1:2" x14ac:dyDescent="0.25">
      <c r="A1576" t="s">
        <v>8200</v>
      </c>
      <c r="B1576" t="s">
        <v>8201</v>
      </c>
    </row>
    <row r="1577" spans="1:2" x14ac:dyDescent="0.25">
      <c r="A1577" t="s">
        <v>381</v>
      </c>
      <c r="B1577" t="s">
        <v>382</v>
      </c>
    </row>
    <row r="1578" spans="1:2" x14ac:dyDescent="0.25">
      <c r="A1578" t="s">
        <v>381</v>
      </c>
      <c r="B1578" t="s">
        <v>382</v>
      </c>
    </row>
    <row r="1579" spans="1:2" x14ac:dyDescent="0.25">
      <c r="A1579" t="s">
        <v>7565</v>
      </c>
      <c r="B1579" t="s">
        <v>7566</v>
      </c>
    </row>
    <row r="1580" spans="1:2" x14ac:dyDescent="0.25">
      <c r="A1580" t="s">
        <v>798</v>
      </c>
      <c r="B1580" t="s">
        <v>799</v>
      </c>
    </row>
    <row r="1581" spans="1:2" x14ac:dyDescent="0.25">
      <c r="A1581" t="s">
        <v>432</v>
      </c>
      <c r="B1581" t="s">
        <v>433</v>
      </c>
    </row>
    <row r="1582" spans="1:2" x14ac:dyDescent="0.25">
      <c r="A1582" t="s">
        <v>607</v>
      </c>
      <c r="B1582" t="s">
        <v>608</v>
      </c>
    </row>
    <row r="1583" spans="1:2" x14ac:dyDescent="0.25">
      <c r="A1583" t="s">
        <v>7702</v>
      </c>
      <c r="B1583" t="s">
        <v>7703</v>
      </c>
    </row>
    <row r="1584" spans="1:2" x14ac:dyDescent="0.25">
      <c r="A1584" t="s">
        <v>8010</v>
      </c>
      <c r="B1584" t="s">
        <v>1156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921</v>
      </c>
      <c r="B1586" t="s">
        <v>922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921</v>
      </c>
      <c r="B1588" t="s">
        <v>922</v>
      </c>
    </row>
    <row r="1589" spans="1:2" x14ac:dyDescent="0.25">
      <c r="A1589" t="s">
        <v>7973</v>
      </c>
      <c r="B1589" t="s">
        <v>7974</v>
      </c>
    </row>
    <row r="1590" spans="1:2" x14ac:dyDescent="0.25">
      <c r="A1590" t="s">
        <v>1165</v>
      </c>
      <c r="B1590" t="s">
        <v>1166</v>
      </c>
    </row>
    <row r="1591" spans="1:2" x14ac:dyDescent="0.25">
      <c r="A1591" t="s">
        <v>506</v>
      </c>
      <c r="B1591" t="s">
        <v>507</v>
      </c>
    </row>
    <row r="1592" spans="1:2" x14ac:dyDescent="0.25">
      <c r="A1592" t="s">
        <v>482</v>
      </c>
      <c r="B1592" t="s">
        <v>483</v>
      </c>
    </row>
    <row r="1593" spans="1:2" x14ac:dyDescent="0.25">
      <c r="A1593" t="s">
        <v>361</v>
      </c>
      <c r="B1593" t="s">
        <v>362</v>
      </c>
    </row>
    <row r="1594" spans="1:2" x14ac:dyDescent="0.25">
      <c r="A1594" t="s">
        <v>381</v>
      </c>
      <c r="B1594" t="s">
        <v>382</v>
      </c>
    </row>
    <row r="1595" spans="1:2" x14ac:dyDescent="0.25">
      <c r="A1595" t="s">
        <v>661</v>
      </c>
      <c r="B1595" t="s">
        <v>662</v>
      </c>
    </row>
    <row r="1596" spans="1:2" x14ac:dyDescent="0.25">
      <c r="A1596" t="s">
        <v>8194</v>
      </c>
      <c r="B1596" t="s">
        <v>8195</v>
      </c>
    </row>
    <row r="1597" spans="1:2" x14ac:dyDescent="0.25">
      <c r="A1597" t="s">
        <v>415</v>
      </c>
      <c r="B1597" t="s">
        <v>416</v>
      </c>
    </row>
    <row r="1598" spans="1:2" x14ac:dyDescent="0.25">
      <c r="A1598" t="s">
        <v>540</v>
      </c>
      <c r="B1598" t="s">
        <v>541</v>
      </c>
    </row>
    <row r="1599" spans="1:2" x14ac:dyDescent="0.25">
      <c r="A1599" t="s">
        <v>379</v>
      </c>
      <c r="B1599" t="s">
        <v>380</v>
      </c>
    </row>
    <row r="1600" spans="1:2" x14ac:dyDescent="0.25">
      <c r="A1600" t="s">
        <v>7945</v>
      </c>
      <c r="B1600" t="s">
        <v>322</v>
      </c>
    </row>
    <row r="1601" spans="1:2" x14ac:dyDescent="0.25">
      <c r="A1601" t="s">
        <v>557</v>
      </c>
      <c r="B1601" t="s">
        <v>558</v>
      </c>
    </row>
    <row r="1602" spans="1:2" x14ac:dyDescent="0.25">
      <c r="A1602" t="s">
        <v>8400</v>
      </c>
      <c r="B1602" t="s">
        <v>8399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7990</v>
      </c>
      <c r="B1605" t="s">
        <v>625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332</v>
      </c>
      <c r="B1607" t="s">
        <v>333</v>
      </c>
    </row>
    <row r="1608" spans="1:2" x14ac:dyDescent="0.25">
      <c r="A1608" t="s">
        <v>332</v>
      </c>
      <c r="B1608" t="s">
        <v>333</v>
      </c>
    </row>
    <row r="1609" spans="1:2" x14ac:dyDescent="0.25">
      <c r="A1609" t="s">
        <v>1117</v>
      </c>
      <c r="B1609" t="s">
        <v>1118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725</v>
      </c>
      <c r="B1614" t="s">
        <v>726</v>
      </c>
    </row>
    <row r="1615" spans="1:2" x14ac:dyDescent="0.25">
      <c r="A1615" t="s">
        <v>725</v>
      </c>
      <c r="B1615" t="s">
        <v>726</v>
      </c>
    </row>
    <row r="1616" spans="1:2" x14ac:dyDescent="0.25">
      <c r="A1616" t="s">
        <v>733</v>
      </c>
      <c r="B1616" t="s">
        <v>734</v>
      </c>
    </row>
    <row r="1617" spans="1:2" x14ac:dyDescent="0.25">
      <c r="A1617" t="s">
        <v>8170</v>
      </c>
      <c r="B1617" t="s">
        <v>225</v>
      </c>
    </row>
    <row r="1618" spans="1:2" x14ac:dyDescent="0.25">
      <c r="A1618" t="s">
        <v>8321</v>
      </c>
      <c r="B1618" t="s">
        <v>8322</v>
      </c>
    </row>
    <row r="1619" spans="1:2" x14ac:dyDescent="0.25">
      <c r="A1619" t="s">
        <v>7949</v>
      </c>
      <c r="B1619" t="s">
        <v>344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1261</v>
      </c>
      <c r="B1622" t="s">
        <v>1262</v>
      </c>
    </row>
    <row r="1623" spans="1:2" x14ac:dyDescent="0.25">
      <c r="A1623" t="s">
        <v>8489</v>
      </c>
      <c r="B1623" t="s">
        <v>8490</v>
      </c>
    </row>
    <row r="1624" spans="1:2" x14ac:dyDescent="0.25">
      <c r="A1624" t="s">
        <v>7977</v>
      </c>
      <c r="B1624" t="s">
        <v>1123</v>
      </c>
    </row>
    <row r="1625" spans="1:2" x14ac:dyDescent="0.25">
      <c r="A1625" t="s">
        <v>7702</v>
      </c>
      <c r="B1625" t="s">
        <v>7703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725</v>
      </c>
      <c r="B1627" t="s">
        <v>726</v>
      </c>
    </row>
    <row r="1628" spans="1:2" x14ac:dyDescent="0.25">
      <c r="A1628" t="s">
        <v>8194</v>
      </c>
      <c r="B1628" t="s">
        <v>8195</v>
      </c>
    </row>
    <row r="1629" spans="1:2" x14ac:dyDescent="0.25">
      <c r="A1629" t="s">
        <v>8194</v>
      </c>
      <c r="B1629" t="s">
        <v>8195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332</v>
      </c>
      <c r="B1631" t="s">
        <v>333</v>
      </c>
    </row>
    <row r="1632" spans="1:2" x14ac:dyDescent="0.25">
      <c r="A1632" t="s">
        <v>373</v>
      </c>
      <c r="B1632" t="s">
        <v>374</v>
      </c>
    </row>
    <row r="1633" spans="1:2" x14ac:dyDescent="0.25">
      <c r="A1633" t="s">
        <v>7567</v>
      </c>
      <c r="B1633" t="s">
        <v>7568</v>
      </c>
    </row>
    <row r="1634" spans="1:2" x14ac:dyDescent="0.25">
      <c r="A1634" t="s">
        <v>883</v>
      </c>
      <c r="B1634" t="s">
        <v>884</v>
      </c>
    </row>
    <row r="1635" spans="1:2" x14ac:dyDescent="0.25">
      <c r="A1635" t="s">
        <v>693</v>
      </c>
      <c r="B1635" t="s">
        <v>694</v>
      </c>
    </row>
    <row r="1636" spans="1:2" x14ac:dyDescent="0.25">
      <c r="A1636" t="s">
        <v>463</v>
      </c>
      <c r="B1636" t="s">
        <v>464</v>
      </c>
    </row>
    <row r="1637" spans="1:2" x14ac:dyDescent="0.25">
      <c r="A1637" t="s">
        <v>982</v>
      </c>
      <c r="B1637" t="s">
        <v>983</v>
      </c>
    </row>
    <row r="1638" spans="1:2" x14ac:dyDescent="0.25">
      <c r="A1638" t="s">
        <v>4809</v>
      </c>
      <c r="B1638" t="s">
        <v>4810</v>
      </c>
    </row>
    <row r="1639" spans="1:2" x14ac:dyDescent="0.25">
      <c r="A1639" t="s">
        <v>671</v>
      </c>
      <c r="B1639" t="s">
        <v>672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597</v>
      </c>
      <c r="B1644" t="s">
        <v>598</v>
      </c>
    </row>
    <row r="1645" spans="1:2" x14ac:dyDescent="0.25">
      <c r="A1645" t="s">
        <v>601</v>
      </c>
      <c r="B1645" t="s">
        <v>602</v>
      </c>
    </row>
    <row r="1646" spans="1:2" x14ac:dyDescent="0.25">
      <c r="A1646" t="s">
        <v>8487</v>
      </c>
      <c r="B1646" t="s">
        <v>8488</v>
      </c>
    </row>
    <row r="1647" spans="1:2" x14ac:dyDescent="0.25">
      <c r="A1647" s="20" t="s">
        <v>543</v>
      </c>
      <c r="B1647" t="s">
        <v>544</v>
      </c>
    </row>
    <row r="1648" spans="1:2" x14ac:dyDescent="0.25">
      <c r="A1648" t="s">
        <v>491</v>
      </c>
      <c r="B1648" t="s">
        <v>492</v>
      </c>
    </row>
    <row r="1649" spans="1:2" x14ac:dyDescent="0.25">
      <c r="A1649" t="s">
        <v>419</v>
      </c>
      <c r="B1649" t="s">
        <v>420</v>
      </c>
    </row>
    <row r="1650" spans="1:2" x14ac:dyDescent="0.25">
      <c r="A1650" t="s">
        <v>478</v>
      </c>
      <c r="B1650" t="s">
        <v>479</v>
      </c>
    </row>
    <row r="1651" spans="1:2" x14ac:dyDescent="0.25">
      <c r="A1651" t="s">
        <v>461</v>
      </c>
      <c r="B1651" t="s">
        <v>462</v>
      </c>
    </row>
    <row r="1652" spans="1:2" x14ac:dyDescent="0.25">
      <c r="A1652" t="s">
        <v>7970</v>
      </c>
      <c r="B1652" t="s">
        <v>460</v>
      </c>
    </row>
    <row r="1653" spans="1:2" x14ac:dyDescent="0.25">
      <c r="A1653" t="s">
        <v>407</v>
      </c>
      <c r="B1653" t="s">
        <v>408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332</v>
      </c>
      <c r="B1657" t="s">
        <v>333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607</v>
      </c>
      <c r="B1662" t="s">
        <v>608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8067</v>
      </c>
      <c r="B1665" t="s">
        <v>7867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543</v>
      </c>
      <c r="B1668" t="s">
        <v>544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495</v>
      </c>
      <c r="B1670" t="s">
        <v>496</v>
      </c>
    </row>
    <row r="1671" spans="1:2" x14ac:dyDescent="0.25">
      <c r="A1671" t="s">
        <v>7946</v>
      </c>
      <c r="B1671" t="s">
        <v>620</v>
      </c>
    </row>
    <row r="1672" spans="1:2" x14ac:dyDescent="0.25">
      <c r="A1672" t="s">
        <v>495</v>
      </c>
      <c r="B1672" t="s">
        <v>496</v>
      </c>
    </row>
    <row r="1673" spans="1:2" x14ac:dyDescent="0.25">
      <c r="A1673" t="s">
        <v>7879</v>
      </c>
      <c r="B1673" t="s">
        <v>7880</v>
      </c>
    </row>
    <row r="1674" spans="1:2" x14ac:dyDescent="0.25">
      <c r="A1674" t="s">
        <v>514</v>
      </c>
      <c r="B1674" t="s">
        <v>515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881</v>
      </c>
      <c r="B1676" t="s">
        <v>882</v>
      </c>
    </row>
    <row r="1677" spans="1:2" x14ac:dyDescent="0.25">
      <c r="A1677" t="s">
        <v>7945</v>
      </c>
      <c r="B1677" t="s">
        <v>322</v>
      </c>
    </row>
    <row r="1678" spans="1:2" x14ac:dyDescent="0.25">
      <c r="A1678" t="s">
        <v>7945</v>
      </c>
      <c r="B1678" t="s">
        <v>322</v>
      </c>
    </row>
    <row r="1679" spans="1:2" x14ac:dyDescent="0.25">
      <c r="A1679" t="s">
        <v>607</v>
      </c>
      <c r="B1679" t="s">
        <v>608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1217</v>
      </c>
      <c r="B1682" t="s">
        <v>1218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8203</v>
      </c>
      <c r="B1684" t="s">
        <v>8202</v>
      </c>
    </row>
    <row r="1685" spans="1:2" x14ac:dyDescent="0.25">
      <c r="A1685" t="s">
        <v>7988</v>
      </c>
      <c r="B1685" t="s">
        <v>7989</v>
      </c>
    </row>
    <row r="1686" spans="1:2" x14ac:dyDescent="0.25">
      <c r="A1686" t="s">
        <v>543</v>
      </c>
      <c r="B1686" t="s">
        <v>544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8331</v>
      </c>
      <c r="B1688" t="s">
        <v>8332</v>
      </c>
    </row>
    <row r="1689" spans="1:2" x14ac:dyDescent="0.25">
      <c r="A1689" t="s">
        <v>711</v>
      </c>
      <c r="B1689" t="s">
        <v>712</v>
      </c>
    </row>
    <row r="1690" spans="1:2" x14ac:dyDescent="0.25">
      <c r="A1690" t="s">
        <v>430</v>
      </c>
      <c r="B1690" t="s">
        <v>431</v>
      </c>
    </row>
    <row r="1691" spans="1:2" x14ac:dyDescent="0.25">
      <c r="A1691" t="s">
        <v>8470</v>
      </c>
      <c r="B1691" t="s">
        <v>1205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456</v>
      </c>
      <c r="B1693" t="s">
        <v>457</v>
      </c>
    </row>
    <row r="1694" spans="1:2" x14ac:dyDescent="0.25">
      <c r="A1694" t="s">
        <v>381</v>
      </c>
      <c r="B1694" t="s">
        <v>382</v>
      </c>
    </row>
    <row r="1695" spans="1:2" x14ac:dyDescent="0.25">
      <c r="A1695" t="s">
        <v>332</v>
      </c>
      <c r="B1695" t="s">
        <v>333</v>
      </c>
    </row>
    <row r="1696" spans="1:2" x14ac:dyDescent="0.25">
      <c r="A1696" t="s">
        <v>1047</v>
      </c>
      <c r="B1696" t="s">
        <v>1048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8485</v>
      </c>
      <c r="B1699" t="s">
        <v>8486</v>
      </c>
    </row>
    <row r="1700" spans="1:2" x14ac:dyDescent="0.25">
      <c r="A1700" t="s">
        <v>514</v>
      </c>
      <c r="B1700" t="s">
        <v>515</v>
      </c>
    </row>
    <row r="1701" spans="1:2" x14ac:dyDescent="0.25">
      <c r="A1701" t="s">
        <v>811</v>
      </c>
      <c r="B1701" t="s">
        <v>812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1281</v>
      </c>
      <c r="B1704" t="s">
        <v>1282</v>
      </c>
    </row>
    <row r="1705" spans="1:2" x14ac:dyDescent="0.25">
      <c r="A1705" t="s">
        <v>7987</v>
      </c>
      <c r="B1705" t="s">
        <v>331</v>
      </c>
    </row>
    <row r="1706" spans="1:2" x14ac:dyDescent="0.25">
      <c r="A1706" t="s">
        <v>7972</v>
      </c>
      <c r="B1706" t="s">
        <v>354</v>
      </c>
    </row>
    <row r="1707" spans="1:2" x14ac:dyDescent="0.25">
      <c r="A1707" t="s">
        <v>7708</v>
      </c>
      <c r="B1707" t="s">
        <v>7709</v>
      </c>
    </row>
    <row r="1708" spans="1:2" x14ac:dyDescent="0.25">
      <c r="A1708" t="s">
        <v>495</v>
      </c>
      <c r="B1708" t="s">
        <v>496</v>
      </c>
    </row>
    <row r="1709" spans="1:2" x14ac:dyDescent="0.25">
      <c r="A1709" t="s">
        <v>1163</v>
      </c>
      <c r="B1709" t="s">
        <v>1164</v>
      </c>
    </row>
    <row r="1710" spans="1:2" x14ac:dyDescent="0.25">
      <c r="A1710" t="s">
        <v>616</v>
      </c>
      <c r="B1710" t="s">
        <v>617</v>
      </c>
    </row>
    <row r="1711" spans="1:2" x14ac:dyDescent="0.25">
      <c r="A1711" t="s">
        <v>8483</v>
      </c>
      <c r="B1711" t="s">
        <v>8484</v>
      </c>
    </row>
    <row r="1712" spans="1:2" x14ac:dyDescent="0.25">
      <c r="A1712" t="s">
        <v>448</v>
      </c>
      <c r="B1712" t="s">
        <v>449</v>
      </c>
    </row>
    <row r="1713" spans="1:2" x14ac:dyDescent="0.25">
      <c r="A1713" t="s">
        <v>448</v>
      </c>
      <c r="B1713" t="s">
        <v>449</v>
      </c>
    </row>
    <row r="1714" spans="1:2" x14ac:dyDescent="0.25">
      <c r="A1714" t="s">
        <v>995</v>
      </c>
      <c r="B1714" t="s">
        <v>996</v>
      </c>
    </row>
    <row r="1715" spans="1:2" x14ac:dyDescent="0.25">
      <c r="A1715" t="s">
        <v>8200</v>
      </c>
      <c r="B1715" t="s">
        <v>8201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8000</v>
      </c>
      <c r="B1717" t="s">
        <v>297</v>
      </c>
    </row>
    <row r="1718" spans="1:2" x14ac:dyDescent="0.25">
      <c r="A1718" t="s">
        <v>7863</v>
      </c>
      <c r="B1718" t="s">
        <v>7864</v>
      </c>
    </row>
    <row r="1719" spans="1:2" x14ac:dyDescent="0.25">
      <c r="A1719" t="s">
        <v>665</v>
      </c>
      <c r="B1719" t="s">
        <v>666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859</v>
      </c>
      <c r="B1721" t="s">
        <v>860</v>
      </c>
    </row>
    <row r="1722" spans="1:2" x14ac:dyDescent="0.25">
      <c r="A1722" t="s">
        <v>7702</v>
      </c>
      <c r="B1722" t="s">
        <v>7703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8125</v>
      </c>
      <c r="B1724" t="s">
        <v>8126</v>
      </c>
    </row>
    <row r="1725" spans="1:2" x14ac:dyDescent="0.25">
      <c r="A1725" t="s">
        <v>454</v>
      </c>
      <c r="B1725" t="s">
        <v>455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381</v>
      </c>
      <c r="B1728" t="s">
        <v>382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871</v>
      </c>
      <c r="B1730" t="s">
        <v>872</v>
      </c>
    </row>
    <row r="1731" spans="1:2" x14ac:dyDescent="0.25">
      <c r="A1731" t="s">
        <v>7560</v>
      </c>
      <c r="B1731" t="s">
        <v>7561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1124</v>
      </c>
      <c r="B1737" t="s">
        <v>1125</v>
      </c>
    </row>
    <row r="1738" spans="1:2" x14ac:dyDescent="0.25">
      <c r="A1738" t="s">
        <v>557</v>
      </c>
      <c r="B1738" t="s">
        <v>558</v>
      </c>
    </row>
    <row r="1739" spans="1:2" x14ac:dyDescent="0.25">
      <c r="A1739" t="s">
        <v>725</v>
      </c>
      <c r="B1739" t="s">
        <v>726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8323</v>
      </c>
      <c r="B1741" t="s">
        <v>8324</v>
      </c>
    </row>
    <row r="1742" spans="1:2" x14ac:dyDescent="0.25">
      <c r="A1742" t="s">
        <v>675</v>
      </c>
      <c r="B1742" t="s">
        <v>676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738</v>
      </c>
      <c r="B1744" t="s">
        <v>739</v>
      </c>
    </row>
    <row r="1745" spans="1:2" x14ac:dyDescent="0.25">
      <c r="A1745" t="s">
        <v>495</v>
      </c>
      <c r="B1745" t="s">
        <v>496</v>
      </c>
    </row>
    <row r="1746" spans="1:2" x14ac:dyDescent="0.25">
      <c r="A1746" t="s">
        <v>543</v>
      </c>
      <c r="B1746" t="s">
        <v>544</v>
      </c>
    </row>
    <row r="1747" spans="1:2" x14ac:dyDescent="0.25">
      <c r="A1747" t="s">
        <v>8312</v>
      </c>
      <c r="B1747" t="s">
        <v>8313</v>
      </c>
    </row>
    <row r="1748" spans="1:2" x14ac:dyDescent="0.25">
      <c r="A1748" t="s">
        <v>7981</v>
      </c>
      <c r="B1748" t="s">
        <v>486</v>
      </c>
    </row>
    <row r="1749" spans="1:2" x14ac:dyDescent="0.25">
      <c r="A1749" t="s">
        <v>671</v>
      </c>
      <c r="B1749" t="s">
        <v>672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332</v>
      </c>
      <c r="B1751" t="s">
        <v>333</v>
      </c>
    </row>
    <row r="1752" spans="1:2" x14ac:dyDescent="0.25">
      <c r="A1752" t="s">
        <v>508</v>
      </c>
      <c r="B1752" t="s">
        <v>509</v>
      </c>
    </row>
    <row r="1753" spans="1:2" x14ac:dyDescent="0.25">
      <c r="A1753" t="s">
        <v>1245</v>
      </c>
      <c r="B1753" t="s">
        <v>1246</v>
      </c>
    </row>
    <row r="1754" spans="1:2" x14ac:dyDescent="0.25">
      <c r="A1754" t="s">
        <v>7946</v>
      </c>
      <c r="B1754" t="s">
        <v>620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969</v>
      </c>
      <c r="B1756" t="s">
        <v>970</v>
      </c>
    </row>
    <row r="1757" spans="1:2" x14ac:dyDescent="0.25">
      <c r="A1757" t="s">
        <v>7944</v>
      </c>
      <c r="B1757" t="s">
        <v>425</v>
      </c>
    </row>
    <row r="1758" spans="1:2" x14ac:dyDescent="0.25">
      <c r="A1758" t="s">
        <v>332</v>
      </c>
      <c r="B1758" t="s">
        <v>333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700</v>
      </c>
      <c r="B1761" t="s">
        <v>701</v>
      </c>
    </row>
    <row r="1762" spans="1:2" x14ac:dyDescent="0.25">
      <c r="A1762" t="s">
        <v>1223</v>
      </c>
      <c r="B1762" t="s">
        <v>1224</v>
      </c>
    </row>
    <row r="1763" spans="1:2" x14ac:dyDescent="0.25">
      <c r="A1763" t="s">
        <v>7865</v>
      </c>
      <c r="B1763" t="s">
        <v>7866</v>
      </c>
    </row>
    <row r="1764" spans="1:2" x14ac:dyDescent="0.25">
      <c r="A1764" t="s">
        <v>7973</v>
      </c>
      <c r="B1764" t="s">
        <v>7974</v>
      </c>
    </row>
    <row r="1765" spans="1:2" x14ac:dyDescent="0.25">
      <c r="A1765" t="s">
        <v>8433</v>
      </c>
      <c r="B1765" t="s">
        <v>8434</v>
      </c>
    </row>
    <row r="1766" spans="1:2" x14ac:dyDescent="0.25">
      <c r="A1766" t="s">
        <v>7484</v>
      </c>
      <c r="B1766" t="s">
        <v>7485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432</v>
      </c>
      <c r="B1768" t="s">
        <v>433</v>
      </c>
    </row>
    <row r="1769" spans="1:2" x14ac:dyDescent="0.25">
      <c r="A1769" t="s">
        <v>744</v>
      </c>
      <c r="B1769" t="s">
        <v>745</v>
      </c>
    </row>
    <row r="1770" spans="1:2" x14ac:dyDescent="0.25">
      <c r="A1770" t="s">
        <v>8070</v>
      </c>
      <c r="B1770" t="s">
        <v>609</v>
      </c>
    </row>
    <row r="1771" spans="1:2" x14ac:dyDescent="0.25">
      <c r="A1771" t="s">
        <v>7975</v>
      </c>
      <c r="B1771" t="s">
        <v>7976</v>
      </c>
    </row>
    <row r="1772" spans="1:2" x14ac:dyDescent="0.25">
      <c r="A1772" t="s">
        <v>7970</v>
      </c>
      <c r="B1772" t="s">
        <v>460</v>
      </c>
    </row>
    <row r="1773" spans="1:2" x14ac:dyDescent="0.25">
      <c r="A1773" t="s">
        <v>522</v>
      </c>
      <c r="B1773" t="s">
        <v>523</v>
      </c>
    </row>
    <row r="1774" spans="1:2" x14ac:dyDescent="0.25">
      <c r="A1774" t="s">
        <v>332</v>
      </c>
      <c r="B1774" t="s">
        <v>333</v>
      </c>
    </row>
    <row r="1775" spans="1:2" x14ac:dyDescent="0.25">
      <c r="A1775" t="s">
        <v>522</v>
      </c>
      <c r="B1775" t="s">
        <v>523</v>
      </c>
    </row>
    <row r="1776" spans="1:2" x14ac:dyDescent="0.25">
      <c r="A1776" t="s">
        <v>7702</v>
      </c>
      <c r="B1776" t="s">
        <v>7703</v>
      </c>
    </row>
    <row r="1777" spans="1:2" x14ac:dyDescent="0.25">
      <c r="A1777" t="s">
        <v>489</v>
      </c>
      <c r="B1777" t="s">
        <v>490</v>
      </c>
    </row>
    <row r="1778" spans="1:2" x14ac:dyDescent="0.25">
      <c r="A1778" t="s">
        <v>489</v>
      </c>
      <c r="B1778" t="s">
        <v>490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984</v>
      </c>
      <c r="B1780" t="s">
        <v>985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7951</v>
      </c>
      <c r="B1858" t="s">
        <v>7671</v>
      </c>
    </row>
    <row r="1859" spans="1:2" x14ac:dyDescent="0.25">
      <c r="A1859" t="s">
        <v>700</v>
      </c>
      <c r="B1859" t="s">
        <v>701</v>
      </c>
    </row>
    <row r="1860" spans="1:2" x14ac:dyDescent="0.25">
      <c r="A1860" t="s">
        <v>875</v>
      </c>
      <c r="B1860" t="s">
        <v>876</v>
      </c>
    </row>
    <row r="1861" spans="1:2" x14ac:dyDescent="0.25">
      <c r="A1861" t="s">
        <v>697</v>
      </c>
      <c r="B1861" t="s">
        <v>698</v>
      </c>
    </row>
    <row r="1862" spans="1:2" x14ac:dyDescent="0.25">
      <c r="A1862" t="s">
        <v>7948</v>
      </c>
      <c r="B1862" t="s">
        <v>584</v>
      </c>
    </row>
    <row r="1863" spans="1:2" x14ac:dyDescent="0.25">
      <c r="A1863" t="s">
        <v>7945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332</v>
      </c>
      <c r="B1865" t="s">
        <v>333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8481</v>
      </c>
      <c r="B1867" t="s">
        <v>8482</v>
      </c>
    </row>
    <row r="1868" spans="1:2" x14ac:dyDescent="0.25">
      <c r="A1868" t="s">
        <v>7962</v>
      </c>
      <c r="B1868" t="s">
        <v>699</v>
      </c>
    </row>
    <row r="1869" spans="1:2" x14ac:dyDescent="0.25">
      <c r="A1869" t="s">
        <v>428</v>
      </c>
      <c r="B1869" t="s">
        <v>429</v>
      </c>
    </row>
    <row r="1870" spans="1:2" x14ac:dyDescent="0.25">
      <c r="A1870" t="s">
        <v>7992</v>
      </c>
      <c r="B1870" t="s">
        <v>7993</v>
      </c>
    </row>
    <row r="1871" spans="1:2" x14ac:dyDescent="0.25">
      <c r="A1871" t="s">
        <v>8005</v>
      </c>
      <c r="B1871" t="s">
        <v>735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551</v>
      </c>
      <c r="B1873" t="s">
        <v>552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923</v>
      </c>
      <c r="B1875" t="s">
        <v>924</v>
      </c>
    </row>
    <row r="1876" spans="1:2" x14ac:dyDescent="0.25">
      <c r="A1876" t="s">
        <v>923</v>
      </c>
      <c r="B1876" t="s">
        <v>924</v>
      </c>
    </row>
    <row r="1877" spans="1:2" x14ac:dyDescent="0.25">
      <c r="A1877" t="s">
        <v>595</v>
      </c>
      <c r="B1877" t="s">
        <v>596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7987</v>
      </c>
      <c r="B1879" t="s">
        <v>331</v>
      </c>
    </row>
    <row r="1880" spans="1:2" x14ac:dyDescent="0.25">
      <c r="A1880" t="s">
        <v>908</v>
      </c>
      <c r="B1880" t="s">
        <v>909</v>
      </c>
    </row>
    <row r="1881" spans="1:2" x14ac:dyDescent="0.25">
      <c r="A1881" t="s">
        <v>379</v>
      </c>
      <c r="B1881" t="s">
        <v>380</v>
      </c>
    </row>
    <row r="1882" spans="1:2" x14ac:dyDescent="0.25">
      <c r="A1882" t="s">
        <v>383</v>
      </c>
      <c r="B1882" t="s">
        <v>384</v>
      </c>
    </row>
    <row r="1883" spans="1:2" x14ac:dyDescent="0.25">
      <c r="A1883" t="s">
        <v>770</v>
      </c>
      <c r="B1883" t="s">
        <v>771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725</v>
      </c>
      <c r="B1886" t="s">
        <v>726</v>
      </c>
    </row>
    <row r="1887" spans="1:2" x14ac:dyDescent="0.25">
      <c r="A1887" t="s">
        <v>610</v>
      </c>
      <c r="B1887" t="s">
        <v>611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391</v>
      </c>
      <c r="B1889" t="s">
        <v>392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387</v>
      </c>
      <c r="B1892" t="s">
        <v>388</v>
      </c>
    </row>
    <row r="1893" spans="1:2" x14ac:dyDescent="0.25">
      <c r="A1893" t="s">
        <v>8398</v>
      </c>
      <c r="B1893" t="s">
        <v>8397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8471</v>
      </c>
      <c r="B1895" t="s">
        <v>8472</v>
      </c>
    </row>
    <row r="1896" spans="1:2" x14ac:dyDescent="0.25">
      <c r="A1896" t="s">
        <v>1188</v>
      </c>
      <c r="B1896" t="s">
        <v>1189</v>
      </c>
    </row>
    <row r="1897" spans="1:2" x14ac:dyDescent="0.25">
      <c r="A1897" t="s">
        <v>8020</v>
      </c>
      <c r="B1897" t="s">
        <v>708</v>
      </c>
    </row>
    <row r="1898" spans="1:2" x14ac:dyDescent="0.25">
      <c r="A1898" t="s">
        <v>379</v>
      </c>
      <c r="B1898" t="s">
        <v>380</v>
      </c>
    </row>
    <row r="1899" spans="1:2" x14ac:dyDescent="0.25">
      <c r="A1899" t="s">
        <v>551</v>
      </c>
      <c r="B1899" t="s">
        <v>552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754</v>
      </c>
      <c r="B1901" t="s">
        <v>755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7949</v>
      </c>
      <c r="B1903" t="s">
        <v>344</v>
      </c>
    </row>
    <row r="1904" spans="1:2" x14ac:dyDescent="0.25">
      <c r="A1904" t="s">
        <v>7949</v>
      </c>
      <c r="B1904" t="s">
        <v>344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379</v>
      </c>
      <c r="B1906" t="s">
        <v>380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495</v>
      </c>
      <c r="B1908" t="s">
        <v>496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495</v>
      </c>
      <c r="B1910" t="s">
        <v>496</v>
      </c>
    </row>
    <row r="1911" spans="1:2" x14ac:dyDescent="0.25">
      <c r="A1911" t="s">
        <v>8099</v>
      </c>
      <c r="B1911" t="s">
        <v>8100</v>
      </c>
    </row>
    <row r="1912" spans="1:2" x14ac:dyDescent="0.25">
      <c r="A1912" t="s">
        <v>601</v>
      </c>
      <c r="B1912" t="s">
        <v>602</v>
      </c>
    </row>
    <row r="1913" spans="1:2" x14ac:dyDescent="0.25">
      <c r="A1913" t="s">
        <v>345</v>
      </c>
      <c r="B1913" t="s">
        <v>346</v>
      </c>
    </row>
    <row r="1914" spans="1:2" x14ac:dyDescent="0.25">
      <c r="A1914" t="s">
        <v>697</v>
      </c>
      <c r="B1914" t="s">
        <v>698</v>
      </c>
    </row>
    <row r="1915" spans="1:2" x14ac:dyDescent="0.25">
      <c r="A1915" t="s">
        <v>340</v>
      </c>
      <c r="B1915" t="s">
        <v>341</v>
      </c>
    </row>
    <row r="1916" spans="1:2" x14ac:dyDescent="0.25">
      <c r="A1916" t="s">
        <v>428</v>
      </c>
      <c r="B1916" t="s">
        <v>429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657</v>
      </c>
      <c r="B1918" t="s">
        <v>658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1157</v>
      </c>
      <c r="B1920" t="s">
        <v>1158</v>
      </c>
    </row>
    <row r="1921" spans="1:2" x14ac:dyDescent="0.25">
      <c r="A1921" t="s">
        <v>8145</v>
      </c>
      <c r="B1921" t="s">
        <v>8146</v>
      </c>
    </row>
    <row r="1922" spans="1:2" x14ac:dyDescent="0.25">
      <c r="A1922" t="s">
        <v>8396</v>
      </c>
      <c r="B1922" t="s">
        <v>8395</v>
      </c>
    </row>
    <row r="1923" spans="1:2" x14ac:dyDescent="0.25">
      <c r="A1923" t="s">
        <v>782</v>
      </c>
      <c r="B1923" t="s">
        <v>783</v>
      </c>
    </row>
    <row r="1924" spans="1:2" x14ac:dyDescent="0.25">
      <c r="A1924" t="s">
        <v>8479</v>
      </c>
      <c r="B1924" t="s">
        <v>8480</v>
      </c>
    </row>
    <row r="1925" spans="1:2" x14ac:dyDescent="0.25">
      <c r="A1925" t="s">
        <v>8477</v>
      </c>
      <c r="B1925" t="s">
        <v>8478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473</v>
      </c>
      <c r="B1928" t="s">
        <v>474</v>
      </c>
    </row>
    <row r="1929" spans="1:2" x14ac:dyDescent="0.25">
      <c r="A1929" t="s">
        <v>7961</v>
      </c>
      <c r="B1929" t="s">
        <v>1214</v>
      </c>
    </row>
    <row r="1930" spans="1:2" x14ac:dyDescent="0.25">
      <c r="A1930" t="s">
        <v>7557</v>
      </c>
      <c r="B1930" t="s">
        <v>356</v>
      </c>
    </row>
    <row r="1931" spans="1:2" x14ac:dyDescent="0.25">
      <c r="A1931" t="s">
        <v>969</v>
      </c>
      <c r="B1931" t="s">
        <v>970</v>
      </c>
    </row>
    <row r="1932" spans="1:2" x14ac:dyDescent="0.25">
      <c r="A1932" t="s">
        <v>969</v>
      </c>
      <c r="B1932" t="s">
        <v>970</v>
      </c>
    </row>
    <row r="1933" spans="1:2" x14ac:dyDescent="0.25">
      <c r="A1933" t="s">
        <v>7484</v>
      </c>
      <c r="B1933" t="s">
        <v>7485</v>
      </c>
    </row>
    <row r="1934" spans="1:2" x14ac:dyDescent="0.25">
      <c r="A1934" t="s">
        <v>514</v>
      </c>
      <c r="B1934" t="s">
        <v>515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520</v>
      </c>
      <c r="B1936" t="s">
        <v>521</v>
      </c>
    </row>
    <row r="1937" spans="1:2" x14ac:dyDescent="0.25">
      <c r="A1937" t="s">
        <v>798</v>
      </c>
      <c r="B1937" t="s">
        <v>799</v>
      </c>
    </row>
    <row r="1938" spans="1:2" x14ac:dyDescent="0.25">
      <c r="A1938" t="s">
        <v>389</v>
      </c>
      <c r="B1938" t="s">
        <v>390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8475</v>
      </c>
      <c r="B1941" t="s">
        <v>8476</v>
      </c>
    </row>
    <row r="1942" spans="1:2" x14ac:dyDescent="0.25">
      <c r="A1942" t="s">
        <v>1142</v>
      </c>
      <c r="B1942" t="s">
        <v>1143</v>
      </c>
    </row>
    <row r="1943" spans="1:2" x14ac:dyDescent="0.25">
      <c r="A1943" t="s">
        <v>8066</v>
      </c>
      <c r="B1943" t="s">
        <v>173</v>
      </c>
    </row>
    <row r="1944" spans="1:2" x14ac:dyDescent="0.25">
      <c r="A1944" t="s">
        <v>1265</v>
      </c>
      <c r="B1944" t="s">
        <v>1266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738</v>
      </c>
      <c r="B1946" t="s">
        <v>739</v>
      </c>
    </row>
    <row r="1947" spans="1:2" x14ac:dyDescent="0.25">
      <c r="A1947" t="s">
        <v>738</v>
      </c>
      <c r="B1947" t="s">
        <v>739</v>
      </c>
    </row>
    <row r="1948" spans="1:2" x14ac:dyDescent="0.25">
      <c r="A1948" t="s">
        <v>7801</v>
      </c>
      <c r="B1948" t="s">
        <v>7802</v>
      </c>
    </row>
    <row r="1949" spans="1:2" x14ac:dyDescent="0.25">
      <c r="A1949" t="s">
        <v>8396</v>
      </c>
      <c r="B1949" t="s">
        <v>8395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7998</v>
      </c>
      <c r="B1951" t="s">
        <v>960</v>
      </c>
    </row>
    <row r="1952" spans="1:2" x14ac:dyDescent="0.25">
      <c r="A1952" t="s">
        <v>725</v>
      </c>
      <c r="B1952" t="s">
        <v>726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495</v>
      </c>
      <c r="B1955" t="s">
        <v>496</v>
      </c>
    </row>
    <row r="1956" spans="1:2" x14ac:dyDescent="0.25">
      <c r="A1956" t="s">
        <v>572</v>
      </c>
      <c r="B1956" t="s">
        <v>573</v>
      </c>
    </row>
    <row r="1957" spans="1:2" x14ac:dyDescent="0.25">
      <c r="A1957" t="s">
        <v>661</v>
      </c>
      <c r="B1957" t="s">
        <v>662</v>
      </c>
    </row>
    <row r="1958" spans="1:2" x14ac:dyDescent="0.25">
      <c r="A1958" t="s">
        <v>497</v>
      </c>
      <c r="B1958" t="s">
        <v>498</v>
      </c>
    </row>
    <row r="1959" spans="1:2" x14ac:dyDescent="0.25">
      <c r="A1959" t="s">
        <v>574</v>
      </c>
      <c r="B1959" t="s">
        <v>575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432</v>
      </c>
      <c r="B1962" t="s">
        <v>433</v>
      </c>
    </row>
    <row r="1963" spans="1:2" x14ac:dyDescent="0.25">
      <c r="A1963" t="s">
        <v>495</v>
      </c>
      <c r="B1963" t="s">
        <v>496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833</v>
      </c>
      <c r="B1965" t="s">
        <v>834</v>
      </c>
    </row>
    <row r="1966" spans="1:2" x14ac:dyDescent="0.25">
      <c r="A1966" t="s">
        <v>8471</v>
      </c>
      <c r="B1966" t="s">
        <v>8472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8428</v>
      </c>
      <c r="B1968" t="s">
        <v>8429</v>
      </c>
    </row>
    <row r="1969" spans="1:2" x14ac:dyDescent="0.25">
      <c r="A1969" t="s">
        <v>452</v>
      </c>
      <c r="B1969" t="s">
        <v>453</v>
      </c>
    </row>
    <row r="1970" spans="1:2" x14ac:dyDescent="0.25">
      <c r="A1970" t="s">
        <v>704</v>
      </c>
      <c r="B1970" t="s">
        <v>705</v>
      </c>
    </row>
    <row r="1971" spans="1:2" x14ac:dyDescent="0.25">
      <c r="A1971" t="s">
        <v>607</v>
      </c>
      <c r="B1971" t="s">
        <v>608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463</v>
      </c>
      <c r="B1973" t="s">
        <v>464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379</v>
      </c>
      <c r="B1975" t="s">
        <v>380</v>
      </c>
    </row>
    <row r="1976" spans="1:2" x14ac:dyDescent="0.25">
      <c r="A1976" t="s">
        <v>863</v>
      </c>
      <c r="B1976" t="s">
        <v>864</v>
      </c>
    </row>
    <row r="1977" spans="1:2" x14ac:dyDescent="0.25">
      <c r="A1977" t="s">
        <v>675</v>
      </c>
      <c r="B1977" t="s">
        <v>676</v>
      </c>
    </row>
    <row r="1978" spans="1:2" x14ac:dyDescent="0.25">
      <c r="A1978" t="s">
        <v>675</v>
      </c>
      <c r="B1978" t="s">
        <v>676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709</v>
      </c>
      <c r="B1981" t="s">
        <v>710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526</v>
      </c>
      <c r="B1983" t="s">
        <v>527</v>
      </c>
    </row>
    <row r="1984" spans="1:2" x14ac:dyDescent="0.25">
      <c r="A1984" t="s">
        <v>901</v>
      </c>
      <c r="B1984" t="s">
        <v>902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621</v>
      </c>
      <c r="B1986" t="s">
        <v>622</v>
      </c>
    </row>
    <row r="1987" spans="1:2" x14ac:dyDescent="0.25">
      <c r="A1987" t="s">
        <v>1032</v>
      </c>
      <c r="B1987" t="s">
        <v>1033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607</v>
      </c>
      <c r="B1989" t="s">
        <v>608</v>
      </c>
    </row>
    <row r="1990" spans="1:2" x14ac:dyDescent="0.25">
      <c r="A1990" t="s">
        <v>700</v>
      </c>
      <c r="B1990" t="s">
        <v>701</v>
      </c>
    </row>
    <row r="1991" spans="1:2" x14ac:dyDescent="0.25">
      <c r="A1991" t="s">
        <v>557</v>
      </c>
      <c r="B1991" t="s">
        <v>558</v>
      </c>
    </row>
    <row r="1992" spans="1:2" x14ac:dyDescent="0.25">
      <c r="A1992" t="s">
        <v>1163</v>
      </c>
      <c r="B1992" t="s">
        <v>1164</v>
      </c>
    </row>
    <row r="1993" spans="1:2" x14ac:dyDescent="0.25">
      <c r="A1993" t="s">
        <v>1163</v>
      </c>
      <c r="B1993" t="s">
        <v>1164</v>
      </c>
    </row>
    <row r="1994" spans="1:2" x14ac:dyDescent="0.25">
      <c r="A1994" s="20" t="s">
        <v>1040</v>
      </c>
      <c r="B1994" t="s">
        <v>1041</v>
      </c>
    </row>
    <row r="1995" spans="1:2" x14ac:dyDescent="0.25">
      <c r="A1995" t="s">
        <v>551</v>
      </c>
      <c r="B1995" t="s">
        <v>552</v>
      </c>
    </row>
    <row r="1996" spans="1:2" x14ac:dyDescent="0.25">
      <c r="A1996" t="s">
        <v>8470</v>
      </c>
      <c r="B1996" t="s">
        <v>1205</v>
      </c>
    </row>
    <row r="1997" spans="1:2" x14ac:dyDescent="0.25">
      <c r="A1997" t="s">
        <v>379</v>
      </c>
      <c r="B1997" t="s">
        <v>380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428</v>
      </c>
      <c r="B1999" t="s">
        <v>429</v>
      </c>
    </row>
    <row r="2000" spans="1:2" x14ac:dyDescent="0.25">
      <c r="A2000" t="s">
        <v>551</v>
      </c>
      <c r="B2000" t="s">
        <v>552</v>
      </c>
    </row>
    <row r="2001" spans="1:2" x14ac:dyDescent="0.25">
      <c r="A2001" t="s">
        <v>379</v>
      </c>
      <c r="B2001" t="s">
        <v>380</v>
      </c>
    </row>
    <row r="2002" spans="1:2" x14ac:dyDescent="0.25">
      <c r="A2002" t="s">
        <v>551</v>
      </c>
      <c r="B2002" t="s">
        <v>552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522</v>
      </c>
      <c r="B2004" t="s">
        <v>523</v>
      </c>
    </row>
    <row r="2005" spans="1:2" x14ac:dyDescent="0.25">
      <c r="A2005" t="s">
        <v>1215</v>
      </c>
      <c r="B2005" t="s">
        <v>1216</v>
      </c>
    </row>
    <row r="2006" spans="1:2" x14ac:dyDescent="0.25">
      <c r="A2006" t="s">
        <v>522</v>
      </c>
      <c r="B2006" t="s">
        <v>523</v>
      </c>
    </row>
    <row r="2007" spans="1:2" x14ac:dyDescent="0.25">
      <c r="A2007" t="s">
        <v>434</v>
      </c>
      <c r="B2007" t="s">
        <v>435</v>
      </c>
    </row>
    <row r="2008" spans="1:2" x14ac:dyDescent="0.25">
      <c r="A2008" t="s">
        <v>540</v>
      </c>
      <c r="B2008" t="s">
        <v>541</v>
      </c>
    </row>
    <row r="2009" spans="1:2" x14ac:dyDescent="0.25">
      <c r="A2009" t="s">
        <v>7576</v>
      </c>
      <c r="B2009" t="s">
        <v>7577</v>
      </c>
    </row>
    <row r="2010" spans="1:2" x14ac:dyDescent="0.25">
      <c r="A2010" t="s">
        <v>442</v>
      </c>
      <c r="B2010" t="s">
        <v>443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7960</v>
      </c>
      <c r="B2013" t="s">
        <v>477</v>
      </c>
    </row>
    <row r="2014" spans="1:2" x14ac:dyDescent="0.25">
      <c r="A2014" t="s">
        <v>8203</v>
      </c>
      <c r="B2014" t="s">
        <v>8202</v>
      </c>
    </row>
    <row r="2015" spans="1:2" x14ac:dyDescent="0.25">
      <c r="A2015" t="s">
        <v>7990</v>
      </c>
      <c r="B2015" t="s">
        <v>625</v>
      </c>
    </row>
    <row r="2016" spans="1:2" x14ac:dyDescent="0.25">
      <c r="A2016" t="s">
        <v>8067</v>
      </c>
      <c r="B2016" t="s">
        <v>7867</v>
      </c>
    </row>
    <row r="2017" spans="1:2" x14ac:dyDescent="0.25">
      <c r="A2017" t="s">
        <v>7769</v>
      </c>
      <c r="B2017" t="s">
        <v>7770</v>
      </c>
    </row>
    <row r="2018" spans="1:2" x14ac:dyDescent="0.25">
      <c r="A2018" t="s">
        <v>912</v>
      </c>
      <c r="B2018" t="s">
        <v>913</v>
      </c>
    </row>
    <row r="2019" spans="1:2" x14ac:dyDescent="0.25">
      <c r="A2019" t="s">
        <v>545</v>
      </c>
      <c r="B2019" t="s">
        <v>546</v>
      </c>
    </row>
    <row r="2020" spans="1:2" x14ac:dyDescent="0.25">
      <c r="A2020" t="s">
        <v>679</v>
      </c>
      <c r="B2020" t="s">
        <v>680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7567</v>
      </c>
      <c r="B2022" t="s">
        <v>7568</v>
      </c>
    </row>
    <row r="2023" spans="1:2" x14ac:dyDescent="0.25">
      <c r="A2023" t="s">
        <v>7567</v>
      </c>
      <c r="B2023" t="s">
        <v>7568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786</v>
      </c>
      <c r="B2025" t="s">
        <v>787</v>
      </c>
    </row>
    <row r="2026" spans="1:2" x14ac:dyDescent="0.25">
      <c r="A2026" t="s">
        <v>725</v>
      </c>
      <c r="B2026" t="s">
        <v>726</v>
      </c>
    </row>
    <row r="2027" spans="1:2" x14ac:dyDescent="0.25">
      <c r="A2027" t="s">
        <v>543</v>
      </c>
      <c r="B2027" t="s">
        <v>544</v>
      </c>
    </row>
    <row r="2028" spans="1:2" x14ac:dyDescent="0.25">
      <c r="A2028" t="s">
        <v>497</v>
      </c>
      <c r="B2028" t="s">
        <v>498</v>
      </c>
    </row>
    <row r="2029" spans="1:2" x14ac:dyDescent="0.25">
      <c r="A2029" t="s">
        <v>738</v>
      </c>
      <c r="B2029" t="s">
        <v>739</v>
      </c>
    </row>
    <row r="2030" spans="1:2" x14ac:dyDescent="0.25">
      <c r="A2030" t="s">
        <v>338</v>
      </c>
      <c r="B2030" t="s">
        <v>339</v>
      </c>
    </row>
    <row r="2031" spans="1:2" x14ac:dyDescent="0.25">
      <c r="A2031" t="s">
        <v>332</v>
      </c>
      <c r="B2031" t="s">
        <v>333</v>
      </c>
    </row>
    <row r="2032" spans="1:2" x14ac:dyDescent="0.25">
      <c r="A2032" t="s">
        <v>332</v>
      </c>
      <c r="B2032" t="s">
        <v>333</v>
      </c>
    </row>
    <row r="2033" spans="1:2" x14ac:dyDescent="0.25">
      <c r="A2033" t="s">
        <v>332</v>
      </c>
      <c r="B2033" t="s">
        <v>333</v>
      </c>
    </row>
    <row r="2034" spans="1:2" x14ac:dyDescent="0.25">
      <c r="A2034" t="s">
        <v>7881</v>
      </c>
      <c r="B2034" t="s">
        <v>7882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8160</v>
      </c>
      <c r="B2036" t="s">
        <v>7618</v>
      </c>
    </row>
    <row r="2037" spans="1:2" x14ac:dyDescent="0.25">
      <c r="A2037" t="s">
        <v>8468</v>
      </c>
      <c r="B2037" t="s">
        <v>8469</v>
      </c>
    </row>
    <row r="2038" spans="1:2" x14ac:dyDescent="0.25">
      <c r="A2038" t="s">
        <v>1281</v>
      </c>
      <c r="B2038" t="s">
        <v>1282</v>
      </c>
    </row>
    <row r="2039" spans="1:2" x14ac:dyDescent="0.25">
      <c r="A2039" t="s">
        <v>1261</v>
      </c>
      <c r="B2039" t="s">
        <v>1262</v>
      </c>
    </row>
    <row r="2040" spans="1:2" x14ac:dyDescent="0.25">
      <c r="A2040" t="s">
        <v>332</v>
      </c>
      <c r="B2040" t="s">
        <v>333</v>
      </c>
    </row>
    <row r="2041" spans="1:2" x14ac:dyDescent="0.25">
      <c r="A2041" t="s">
        <v>7708</v>
      </c>
      <c r="B2041" t="s">
        <v>7709</v>
      </c>
    </row>
    <row r="2042" spans="1:2" x14ac:dyDescent="0.25">
      <c r="A2042" t="s">
        <v>7908</v>
      </c>
      <c r="B2042" t="s">
        <v>7909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7962</v>
      </c>
      <c r="B2044" t="s">
        <v>699</v>
      </c>
    </row>
    <row r="2045" spans="1:2" x14ac:dyDescent="0.25">
      <c r="A2045" t="s">
        <v>7622</v>
      </c>
      <c r="B2045" t="s">
        <v>7623</v>
      </c>
    </row>
    <row r="2046" spans="1:2" x14ac:dyDescent="0.25">
      <c r="A2046" t="s">
        <v>8467</v>
      </c>
      <c r="B2046" t="s">
        <v>816</v>
      </c>
    </row>
    <row r="2047" spans="1:2" x14ac:dyDescent="0.25">
      <c r="A2047" t="s">
        <v>7826</v>
      </c>
      <c r="B2047" t="s">
        <v>7827</v>
      </c>
    </row>
    <row r="2048" spans="1:2" x14ac:dyDescent="0.25">
      <c r="A2048" t="s">
        <v>760</v>
      </c>
      <c r="B2048" t="s">
        <v>761</v>
      </c>
    </row>
    <row r="2049" spans="1:2" x14ac:dyDescent="0.25">
      <c r="A2049" t="s">
        <v>423</v>
      </c>
      <c r="B2049" t="s">
        <v>424</v>
      </c>
    </row>
    <row r="2050" spans="1:2" x14ac:dyDescent="0.25">
      <c r="A2050" t="s">
        <v>7557</v>
      </c>
      <c r="B2050" t="s">
        <v>356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7973</v>
      </c>
      <c r="B2052" t="s">
        <v>7974</v>
      </c>
    </row>
    <row r="2053" spans="1:2" x14ac:dyDescent="0.25">
      <c r="A2053" t="s">
        <v>393</v>
      </c>
      <c r="B2053" t="s">
        <v>394</v>
      </c>
    </row>
    <row r="2054" spans="1:2" x14ac:dyDescent="0.25">
      <c r="A2054" t="s">
        <v>8099</v>
      </c>
      <c r="B2054" t="s">
        <v>8100</v>
      </c>
    </row>
    <row r="2055" spans="1:2" x14ac:dyDescent="0.25">
      <c r="A2055" t="s">
        <v>8200</v>
      </c>
      <c r="B2055" t="s">
        <v>8201</v>
      </c>
    </row>
    <row r="2056" spans="1:2" x14ac:dyDescent="0.25">
      <c r="A2056" t="s">
        <v>7763</v>
      </c>
      <c r="B2056" t="s">
        <v>7764</v>
      </c>
    </row>
    <row r="2057" spans="1:2" x14ac:dyDescent="0.25">
      <c r="A2057" t="s">
        <v>434</v>
      </c>
      <c r="B2057" t="s">
        <v>435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1279</v>
      </c>
      <c r="B2060" t="s">
        <v>1280</v>
      </c>
    </row>
    <row r="2061" spans="1:2" x14ac:dyDescent="0.25">
      <c r="A2061" t="s">
        <v>1279</v>
      </c>
      <c r="B2061" t="s">
        <v>1280</v>
      </c>
    </row>
    <row r="2062" spans="1:2" x14ac:dyDescent="0.25">
      <c r="A2062" t="s">
        <v>1279</v>
      </c>
      <c r="B2062" t="s">
        <v>1280</v>
      </c>
    </row>
    <row r="2063" spans="1:2" x14ac:dyDescent="0.25">
      <c r="A2063" t="s">
        <v>7826</v>
      </c>
      <c r="B2063" t="s">
        <v>7827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8385</v>
      </c>
      <c r="B2084" t="s">
        <v>8384</v>
      </c>
    </row>
    <row r="2085" spans="1:2" x14ac:dyDescent="0.25">
      <c r="A2085" t="s">
        <v>8385</v>
      </c>
      <c r="B2085" t="s">
        <v>8384</v>
      </c>
    </row>
    <row r="2086" spans="1:2" x14ac:dyDescent="0.25">
      <c r="A2086" t="s">
        <v>8385</v>
      </c>
      <c r="B2086" t="s">
        <v>8384</v>
      </c>
    </row>
    <row r="2087" spans="1:2" x14ac:dyDescent="0.25">
      <c r="A2087" t="s">
        <v>8385</v>
      </c>
      <c r="B2087" t="s">
        <v>8384</v>
      </c>
    </row>
    <row r="2088" spans="1:2" x14ac:dyDescent="0.25">
      <c r="A2088" t="s">
        <v>8385</v>
      </c>
      <c r="B2088" t="s">
        <v>8384</v>
      </c>
    </row>
    <row r="2089" spans="1:2" x14ac:dyDescent="0.25">
      <c r="A2089" t="s">
        <v>8385</v>
      </c>
      <c r="B2089" t="s">
        <v>8384</v>
      </c>
    </row>
    <row r="2090" spans="1:2" x14ac:dyDescent="0.25">
      <c r="A2090" t="s">
        <v>8385</v>
      </c>
      <c r="B2090" t="s">
        <v>8384</v>
      </c>
    </row>
    <row r="2091" spans="1:2" x14ac:dyDescent="0.25">
      <c r="A2091" t="s">
        <v>1299</v>
      </c>
      <c r="B2091" t="s">
        <v>1300</v>
      </c>
    </row>
    <row r="2092" spans="1:2" x14ac:dyDescent="0.25">
      <c r="A2092" t="s">
        <v>1171</v>
      </c>
      <c r="B2092" t="s">
        <v>1172</v>
      </c>
    </row>
    <row r="2093" spans="1:2" x14ac:dyDescent="0.25">
      <c r="A2093" t="s">
        <v>1299</v>
      </c>
      <c r="B2093" t="s">
        <v>1300</v>
      </c>
    </row>
    <row r="2094" spans="1:2" x14ac:dyDescent="0.25">
      <c r="A2094" t="s">
        <v>1299</v>
      </c>
      <c r="B2094" t="s">
        <v>1300</v>
      </c>
    </row>
    <row r="2095" spans="1:2" x14ac:dyDescent="0.25">
      <c r="A2095" t="s">
        <v>1171</v>
      </c>
      <c r="B2095" t="s">
        <v>1172</v>
      </c>
    </row>
    <row r="2096" spans="1:2" x14ac:dyDescent="0.25">
      <c r="A2096" t="s">
        <v>463</v>
      </c>
      <c r="B2096" t="s">
        <v>464</v>
      </c>
    </row>
    <row r="2097" spans="1:2" x14ac:dyDescent="0.25">
      <c r="A2097" t="s">
        <v>7961</v>
      </c>
      <c r="B2097" t="s">
        <v>1214</v>
      </c>
    </row>
    <row r="2098" spans="1:2" x14ac:dyDescent="0.25">
      <c r="A2098" t="s">
        <v>7961</v>
      </c>
      <c r="B2098" t="s">
        <v>1214</v>
      </c>
    </row>
    <row r="2099" spans="1:2" x14ac:dyDescent="0.25">
      <c r="A2099" t="s">
        <v>1159</v>
      </c>
      <c r="B2099" t="s">
        <v>1160</v>
      </c>
    </row>
    <row r="2100" spans="1:2" x14ac:dyDescent="0.25">
      <c r="A2100" t="s">
        <v>841</v>
      </c>
      <c r="B2100" t="s">
        <v>842</v>
      </c>
    </row>
    <row r="2101" spans="1:2" x14ac:dyDescent="0.25">
      <c r="A2101" t="s">
        <v>432</v>
      </c>
      <c r="B2101" t="s">
        <v>433</v>
      </c>
    </row>
    <row r="2102" spans="1:2" x14ac:dyDescent="0.25">
      <c r="A2102" t="s">
        <v>506</v>
      </c>
      <c r="B2102" t="s">
        <v>507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7940</v>
      </c>
      <c r="B2104" t="s">
        <v>105</v>
      </c>
    </row>
    <row r="2105" spans="1:2" x14ac:dyDescent="0.25">
      <c r="A2105" t="s">
        <v>738</v>
      </c>
      <c r="B2105" t="s">
        <v>739</v>
      </c>
    </row>
    <row r="2106" spans="1:2" x14ac:dyDescent="0.25">
      <c r="A2106" t="s">
        <v>540</v>
      </c>
      <c r="B2106" t="s">
        <v>541</v>
      </c>
    </row>
    <row r="2107" spans="1:2" x14ac:dyDescent="0.25">
      <c r="A2107" t="s">
        <v>7641</v>
      </c>
      <c r="B2107" t="s">
        <v>7642</v>
      </c>
    </row>
    <row r="2108" spans="1:2" x14ac:dyDescent="0.25">
      <c r="A2108" t="s">
        <v>7826</v>
      </c>
      <c r="B2108" t="s">
        <v>7827</v>
      </c>
    </row>
    <row r="2109" spans="1:2" x14ac:dyDescent="0.25">
      <c r="A2109" t="s">
        <v>7826</v>
      </c>
      <c r="B2109" t="s">
        <v>7827</v>
      </c>
    </row>
    <row r="2110" spans="1:2" x14ac:dyDescent="0.25">
      <c r="A2110" t="s">
        <v>967</v>
      </c>
      <c r="B2110" t="s">
        <v>968</v>
      </c>
    </row>
    <row r="2111" spans="1:2" x14ac:dyDescent="0.25">
      <c r="A2111" t="s">
        <v>495</v>
      </c>
      <c r="B2111" t="s">
        <v>496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738</v>
      </c>
      <c r="B2114" t="s">
        <v>739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738</v>
      </c>
      <c r="B2116" t="s">
        <v>739</v>
      </c>
    </row>
    <row r="2117" spans="1:2" x14ac:dyDescent="0.25">
      <c r="A2117" t="s">
        <v>738</v>
      </c>
      <c r="B2117" t="s">
        <v>739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967</v>
      </c>
      <c r="B2119" t="s">
        <v>968</v>
      </c>
    </row>
    <row r="2120" spans="1:2" x14ac:dyDescent="0.25">
      <c r="A2120" t="s">
        <v>1136</v>
      </c>
      <c r="B2120" t="s">
        <v>1137</v>
      </c>
    </row>
    <row r="2121" spans="1:2" x14ac:dyDescent="0.25">
      <c r="A2121" t="s">
        <v>1293</v>
      </c>
      <c r="B2121" t="s">
        <v>1294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7495</v>
      </c>
      <c r="B2124" t="s">
        <v>7496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8214</v>
      </c>
      <c r="B2126" t="s">
        <v>8215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8383</v>
      </c>
      <c r="B2130" t="s">
        <v>8382</v>
      </c>
    </row>
    <row r="2131" spans="1:2" x14ac:dyDescent="0.25">
      <c r="A2131" t="s">
        <v>503</v>
      </c>
      <c r="B2131" t="s">
        <v>504</v>
      </c>
    </row>
    <row r="2132" spans="1:2" x14ac:dyDescent="0.25">
      <c r="A2132" t="s">
        <v>7823</v>
      </c>
      <c r="B2132" t="s">
        <v>7824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1206</v>
      </c>
      <c r="B2135" t="s">
        <v>1207</v>
      </c>
    </row>
    <row r="2136" spans="1:2" x14ac:dyDescent="0.25">
      <c r="A2136" t="s">
        <v>8448</v>
      </c>
      <c r="B2136" t="s">
        <v>8449</v>
      </c>
    </row>
    <row r="2137" spans="1:2" x14ac:dyDescent="0.25">
      <c r="A2137" t="s">
        <v>7948</v>
      </c>
      <c r="B2137" t="s">
        <v>584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482</v>
      </c>
      <c r="B2142" t="s">
        <v>483</v>
      </c>
    </row>
    <row r="2143" spans="1:2" x14ac:dyDescent="0.25">
      <c r="A2143" t="s">
        <v>8446</v>
      </c>
      <c r="B2143" t="s">
        <v>8447</v>
      </c>
    </row>
    <row r="2144" spans="1:2" x14ac:dyDescent="0.25">
      <c r="A2144" t="s">
        <v>8444</v>
      </c>
      <c r="B2144" t="s">
        <v>8445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8444</v>
      </c>
      <c r="B2177" t="s">
        <v>8445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1087</v>
      </c>
      <c r="B2184" t="s">
        <v>1088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1057</v>
      </c>
      <c r="B2188" t="s">
        <v>1058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7501</v>
      </c>
      <c r="B2190" t="s">
        <v>7502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1091</v>
      </c>
      <c r="B2195" t="s">
        <v>1092</v>
      </c>
    </row>
    <row r="2196" spans="1:2" x14ac:dyDescent="0.25">
      <c r="A2196" t="s">
        <v>967</v>
      </c>
      <c r="B2196" t="s">
        <v>968</v>
      </c>
    </row>
    <row r="2197" spans="1:2" x14ac:dyDescent="0.25">
      <c r="A2197" t="s">
        <v>7594</v>
      </c>
      <c r="B2197" t="s">
        <v>7595</v>
      </c>
    </row>
    <row r="2198" spans="1:2" x14ac:dyDescent="0.25">
      <c r="A2198" t="s">
        <v>723</v>
      </c>
      <c r="B2198" t="s">
        <v>724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784</v>
      </c>
      <c r="B2200" t="s">
        <v>785</v>
      </c>
    </row>
    <row r="2201" spans="1:2" x14ac:dyDescent="0.25">
      <c r="A2201" t="s">
        <v>1163</v>
      </c>
      <c r="B2201" t="s">
        <v>1164</v>
      </c>
    </row>
    <row r="2202" spans="1:2" x14ac:dyDescent="0.25">
      <c r="A2202" t="s">
        <v>607</v>
      </c>
      <c r="B2202" t="s">
        <v>608</v>
      </c>
    </row>
    <row r="2203" spans="1:2" x14ac:dyDescent="0.25">
      <c r="A2203" t="s">
        <v>506</v>
      </c>
      <c r="B2203" t="s">
        <v>507</v>
      </c>
    </row>
    <row r="2204" spans="1:2" x14ac:dyDescent="0.25">
      <c r="A2204" t="s">
        <v>1206</v>
      </c>
      <c r="B2204" t="s">
        <v>1207</v>
      </c>
    </row>
    <row r="2205" spans="1:2" x14ac:dyDescent="0.25">
      <c r="A2205" t="s">
        <v>551</v>
      </c>
      <c r="B2205" t="s">
        <v>552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786</v>
      </c>
      <c r="B2210" t="s">
        <v>787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345</v>
      </c>
      <c r="B2212" t="s">
        <v>346</v>
      </c>
    </row>
    <row r="2213" spans="1:2" x14ac:dyDescent="0.25">
      <c r="A2213" t="s">
        <v>478</v>
      </c>
      <c r="B2213" t="s">
        <v>479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332</v>
      </c>
      <c r="B2216" t="s">
        <v>333</v>
      </c>
    </row>
    <row r="2217" spans="1:2" x14ac:dyDescent="0.25">
      <c r="A2217" t="s">
        <v>332</v>
      </c>
      <c r="B2217" t="s">
        <v>333</v>
      </c>
    </row>
    <row r="2218" spans="1:2" x14ac:dyDescent="0.25">
      <c r="A2218" t="s">
        <v>332</v>
      </c>
      <c r="B2218" t="s">
        <v>333</v>
      </c>
    </row>
    <row r="2219" spans="1:2" x14ac:dyDescent="0.25">
      <c r="A2219" t="s">
        <v>677</v>
      </c>
      <c r="B2219" t="s">
        <v>678</v>
      </c>
    </row>
    <row r="2220" spans="1:2" x14ac:dyDescent="0.25">
      <c r="A2220" t="s">
        <v>7975</v>
      </c>
      <c r="B2220" t="s">
        <v>7976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638</v>
      </c>
      <c r="B2224" t="s">
        <v>639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7555</v>
      </c>
      <c r="B2226" t="s">
        <v>7556</v>
      </c>
    </row>
    <row r="2227" spans="1:2" x14ac:dyDescent="0.25">
      <c r="A2227" t="s">
        <v>7961</v>
      </c>
      <c r="B2227" t="s">
        <v>1214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7470</v>
      </c>
      <c r="B2229" t="s">
        <v>7471</v>
      </c>
    </row>
    <row r="2230" spans="1:2" x14ac:dyDescent="0.25">
      <c r="A2230" t="s">
        <v>506</v>
      </c>
      <c r="B2230" t="s">
        <v>507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7612</v>
      </c>
      <c r="B2233" t="s">
        <v>7613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653</v>
      </c>
      <c r="B2235" t="s">
        <v>654</v>
      </c>
    </row>
    <row r="2236" spans="1:2" x14ac:dyDescent="0.25">
      <c r="A2236" t="s">
        <v>383</v>
      </c>
      <c r="B2236" t="s">
        <v>384</v>
      </c>
    </row>
    <row r="2237" spans="1:2" x14ac:dyDescent="0.25">
      <c r="A2237" t="s">
        <v>454</v>
      </c>
      <c r="B2237" t="s">
        <v>455</v>
      </c>
    </row>
    <row r="2238" spans="1:2" x14ac:dyDescent="0.25">
      <c r="A2238" t="s">
        <v>8020</v>
      </c>
      <c r="B2238" t="s">
        <v>708</v>
      </c>
    </row>
    <row r="2239" spans="1:2" x14ac:dyDescent="0.25">
      <c r="A2239" t="s">
        <v>7949</v>
      </c>
      <c r="B2239" t="s">
        <v>344</v>
      </c>
    </row>
    <row r="2240" spans="1:2" x14ac:dyDescent="0.25">
      <c r="A2240" t="s">
        <v>452</v>
      </c>
      <c r="B2240" t="s">
        <v>453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332</v>
      </c>
      <c r="B2246" t="s">
        <v>333</v>
      </c>
    </row>
    <row r="2247" spans="1:2" x14ac:dyDescent="0.25">
      <c r="A2247" t="s">
        <v>7908</v>
      </c>
      <c r="B2247" t="s">
        <v>7909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8312</v>
      </c>
      <c r="B2249" t="s">
        <v>8313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332</v>
      </c>
      <c r="B2251" t="s">
        <v>333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653</v>
      </c>
      <c r="B2253" t="s">
        <v>654</v>
      </c>
    </row>
    <row r="2254" spans="1:2" x14ac:dyDescent="0.25">
      <c r="A2254" t="s">
        <v>1159</v>
      </c>
      <c r="B2254" t="s">
        <v>1160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8439</v>
      </c>
      <c r="B2256" t="s">
        <v>8440</v>
      </c>
    </row>
    <row r="2257" spans="1:2" x14ac:dyDescent="0.25">
      <c r="A2257" t="s">
        <v>7977</v>
      </c>
      <c r="B2257" t="s">
        <v>1123</v>
      </c>
    </row>
    <row r="2258" spans="1:2" x14ac:dyDescent="0.25">
      <c r="A2258" t="s">
        <v>419</v>
      </c>
      <c r="B2258" t="s">
        <v>420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7973</v>
      </c>
      <c r="B2260" t="s">
        <v>7974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7622</v>
      </c>
      <c r="B2262" t="s">
        <v>7623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8093</v>
      </c>
      <c r="B2265" t="s">
        <v>8094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332</v>
      </c>
      <c r="B2267" t="s">
        <v>333</v>
      </c>
    </row>
    <row r="2268" spans="1:2" x14ac:dyDescent="0.25">
      <c r="A2268" t="s">
        <v>1015</v>
      </c>
      <c r="B2268" t="s">
        <v>652</v>
      </c>
    </row>
    <row r="2269" spans="1:2" x14ac:dyDescent="0.25">
      <c r="A2269" t="s">
        <v>413</v>
      </c>
      <c r="B2269" t="s">
        <v>414</v>
      </c>
    </row>
    <row r="2270" spans="1:2" x14ac:dyDescent="0.25">
      <c r="A2270" t="s">
        <v>582</v>
      </c>
      <c r="B2270" t="s">
        <v>583</v>
      </c>
    </row>
    <row r="2271" spans="1:2" x14ac:dyDescent="0.25">
      <c r="A2271" t="s">
        <v>522</v>
      </c>
      <c r="B2271" t="s">
        <v>523</v>
      </c>
    </row>
    <row r="2272" spans="1:2" x14ac:dyDescent="0.25">
      <c r="A2272" t="s">
        <v>522</v>
      </c>
      <c r="B2272" t="s">
        <v>523</v>
      </c>
    </row>
    <row r="2273" spans="1:2" x14ac:dyDescent="0.25">
      <c r="A2273" t="s">
        <v>7495</v>
      </c>
      <c r="B2273" t="s">
        <v>7496</v>
      </c>
    </row>
    <row r="2274" spans="1:2" x14ac:dyDescent="0.25">
      <c r="A2274" t="s">
        <v>432</v>
      </c>
      <c r="B2274" t="s">
        <v>433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332</v>
      </c>
      <c r="B2276" t="s">
        <v>333</v>
      </c>
    </row>
    <row r="2277" spans="1:2" x14ac:dyDescent="0.25">
      <c r="A2277" t="s">
        <v>332</v>
      </c>
      <c r="B2277" t="s">
        <v>333</v>
      </c>
    </row>
    <row r="2278" spans="1:2" x14ac:dyDescent="0.25">
      <c r="A2278" t="s">
        <v>7982</v>
      </c>
      <c r="B2278" t="s">
        <v>7983</v>
      </c>
    </row>
    <row r="2279" spans="1:2" x14ac:dyDescent="0.25">
      <c r="A2279" t="s">
        <v>695</v>
      </c>
      <c r="B2279" t="s">
        <v>696</v>
      </c>
    </row>
    <row r="2280" spans="1:2" x14ac:dyDescent="0.25">
      <c r="A2280" t="s">
        <v>7977</v>
      </c>
      <c r="B2280" t="s">
        <v>1123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1040</v>
      </c>
      <c r="B2284" t="s">
        <v>1041</v>
      </c>
    </row>
    <row r="2285" spans="1:2" x14ac:dyDescent="0.25">
      <c r="A2285" t="s">
        <v>1040</v>
      </c>
      <c r="B2285" t="s">
        <v>1041</v>
      </c>
    </row>
    <row r="2286" spans="1:2" x14ac:dyDescent="0.25">
      <c r="A2286" t="s">
        <v>1040</v>
      </c>
      <c r="B2286" t="s">
        <v>1041</v>
      </c>
    </row>
    <row r="2287" spans="1:2" x14ac:dyDescent="0.25">
      <c r="A2287" t="s">
        <v>1040</v>
      </c>
      <c r="B2287" t="s">
        <v>1041</v>
      </c>
    </row>
    <row r="2288" spans="1:2" x14ac:dyDescent="0.25">
      <c r="A2288" t="s">
        <v>1040</v>
      </c>
      <c r="B2288" t="s">
        <v>1041</v>
      </c>
    </row>
    <row r="2289" spans="1:2" x14ac:dyDescent="0.25">
      <c r="A2289" t="s">
        <v>1040</v>
      </c>
      <c r="B2289" t="s">
        <v>1041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944</v>
      </c>
      <c r="B2291" t="s">
        <v>945</v>
      </c>
    </row>
    <row r="2292" spans="1:2" x14ac:dyDescent="0.25">
      <c r="A2292" t="s">
        <v>473</v>
      </c>
      <c r="B2292" t="s">
        <v>474</v>
      </c>
    </row>
    <row r="2293" spans="1:2" x14ac:dyDescent="0.25">
      <c r="A2293" t="s">
        <v>540</v>
      </c>
      <c r="B2293" t="s">
        <v>541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514</v>
      </c>
      <c r="B2339" t="s">
        <v>515</v>
      </c>
    </row>
    <row r="2340" spans="1:2" x14ac:dyDescent="0.25">
      <c r="A2340" t="s">
        <v>7614</v>
      </c>
      <c r="B2340" t="s">
        <v>7615</v>
      </c>
    </row>
    <row r="2341" spans="1:2" x14ac:dyDescent="0.25">
      <c r="A2341" t="s">
        <v>407</v>
      </c>
      <c r="B2341" t="s">
        <v>408</v>
      </c>
    </row>
    <row r="2342" spans="1:2" x14ac:dyDescent="0.25">
      <c r="A2342" t="s">
        <v>7951</v>
      </c>
      <c r="B2342" t="s">
        <v>7671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7948</v>
      </c>
      <c r="B2344" t="s">
        <v>584</v>
      </c>
    </row>
    <row r="2345" spans="1:2" x14ac:dyDescent="0.25">
      <c r="A2345" t="s">
        <v>7945</v>
      </c>
      <c r="B2345" t="s">
        <v>322</v>
      </c>
    </row>
    <row r="2346" spans="1:2" x14ac:dyDescent="0.25">
      <c r="A2346" t="s">
        <v>923</v>
      </c>
      <c r="B2346" t="s">
        <v>924</v>
      </c>
    </row>
    <row r="2347" spans="1:2" x14ac:dyDescent="0.25">
      <c r="A2347" t="s">
        <v>465</v>
      </c>
      <c r="B2347" t="s">
        <v>466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332</v>
      </c>
      <c r="B2349" t="s">
        <v>333</v>
      </c>
    </row>
    <row r="2350" spans="1:2" x14ac:dyDescent="0.25">
      <c r="A2350" t="s">
        <v>566</v>
      </c>
      <c r="B2350" t="s">
        <v>567</v>
      </c>
    </row>
    <row r="2351" spans="1:2" x14ac:dyDescent="0.25">
      <c r="A2351" t="s">
        <v>738</v>
      </c>
      <c r="B2351" t="s">
        <v>739</v>
      </c>
    </row>
    <row r="2352" spans="1:2" x14ac:dyDescent="0.25">
      <c r="A2352" t="s">
        <v>8437</v>
      </c>
      <c r="B2352" t="s">
        <v>8438</v>
      </c>
    </row>
    <row r="2353" spans="1:2" x14ac:dyDescent="0.25">
      <c r="A2353" t="s">
        <v>8437</v>
      </c>
      <c r="B2353" t="s">
        <v>8438</v>
      </c>
    </row>
    <row r="2354" spans="1:2" x14ac:dyDescent="0.25">
      <c r="A2354" t="s">
        <v>725</v>
      </c>
      <c r="B2354" t="s">
        <v>726</v>
      </c>
    </row>
    <row r="2355" spans="1:2" x14ac:dyDescent="0.25">
      <c r="A2355" t="s">
        <v>7940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495</v>
      </c>
      <c r="B2357" t="s">
        <v>496</v>
      </c>
    </row>
    <row r="2358" spans="1:2" x14ac:dyDescent="0.25">
      <c r="A2358" t="s">
        <v>551</v>
      </c>
      <c r="B2358" t="s">
        <v>552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798</v>
      </c>
      <c r="B2360" t="s">
        <v>799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7557</v>
      </c>
      <c r="B2362" t="s">
        <v>356</v>
      </c>
    </row>
    <row r="2363" spans="1:2" x14ac:dyDescent="0.25">
      <c r="A2363" t="s">
        <v>566</v>
      </c>
      <c r="B2363" t="s">
        <v>567</v>
      </c>
    </row>
    <row r="2364" spans="1:2" x14ac:dyDescent="0.25">
      <c r="A2364" t="s">
        <v>811</v>
      </c>
      <c r="B2364" t="s">
        <v>812</v>
      </c>
    </row>
    <row r="2365" spans="1:2" x14ac:dyDescent="0.25">
      <c r="A2365" t="s">
        <v>1223</v>
      </c>
      <c r="B2365" t="s">
        <v>1224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8083</v>
      </c>
      <c r="B2368" t="s">
        <v>690</v>
      </c>
    </row>
    <row r="2369" spans="1:2" x14ac:dyDescent="0.25">
      <c r="A2369" t="s">
        <v>8435</v>
      </c>
      <c r="B2369" t="s">
        <v>8436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434</v>
      </c>
      <c r="B2372" t="s">
        <v>435</v>
      </c>
    </row>
    <row r="2373" spans="1:2" x14ac:dyDescent="0.25">
      <c r="A2373" t="s">
        <v>506</v>
      </c>
      <c r="B2373" t="s">
        <v>507</v>
      </c>
    </row>
    <row r="2374" spans="1:2" x14ac:dyDescent="0.25">
      <c r="A2374" t="s">
        <v>7578</v>
      </c>
      <c r="B2374" t="s">
        <v>1027</v>
      </c>
    </row>
    <row r="2375" spans="1:2" x14ac:dyDescent="0.25">
      <c r="A2375" t="s">
        <v>798</v>
      </c>
      <c r="B2375" t="s">
        <v>799</v>
      </c>
    </row>
    <row r="2376" spans="1:2" x14ac:dyDescent="0.25">
      <c r="A2376" t="s">
        <v>1117</v>
      </c>
      <c r="B2376" t="s">
        <v>1118</v>
      </c>
    </row>
    <row r="2377" spans="1:2" x14ac:dyDescent="0.25">
      <c r="A2377" t="s">
        <v>7560</v>
      </c>
      <c r="B2377" t="s">
        <v>7561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566</v>
      </c>
      <c r="B2380" t="s">
        <v>567</v>
      </c>
    </row>
    <row r="2381" spans="1:2" x14ac:dyDescent="0.25">
      <c r="A2381" t="s">
        <v>7463</v>
      </c>
      <c r="B2381" t="s">
        <v>7475</v>
      </c>
    </row>
    <row r="2382" spans="1:2" x14ac:dyDescent="0.25">
      <c r="A2382" t="s">
        <v>381</v>
      </c>
      <c r="B2382" t="s">
        <v>382</v>
      </c>
    </row>
    <row r="2383" spans="1:2" x14ac:dyDescent="0.25">
      <c r="A2383" s="20" t="s">
        <v>551</v>
      </c>
      <c r="B2383" t="s">
        <v>552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649</v>
      </c>
      <c r="B2386" t="s">
        <v>650</v>
      </c>
    </row>
    <row r="2387" spans="1:2" x14ac:dyDescent="0.25">
      <c r="A2387" t="s">
        <v>8433</v>
      </c>
      <c r="B2387" t="s">
        <v>8434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610</v>
      </c>
      <c r="B2389" t="s">
        <v>611</v>
      </c>
    </row>
    <row r="2390" spans="1:2" x14ac:dyDescent="0.25">
      <c r="A2390" t="s">
        <v>332</v>
      </c>
      <c r="B2390" t="s">
        <v>333</v>
      </c>
    </row>
    <row r="2391" spans="1:2" x14ac:dyDescent="0.25">
      <c r="A2391" t="s">
        <v>8125</v>
      </c>
      <c r="B2391" t="s">
        <v>8126</v>
      </c>
    </row>
    <row r="2392" spans="1:2" x14ac:dyDescent="0.25">
      <c r="A2392" t="s">
        <v>8070</v>
      </c>
      <c r="B2392" t="s">
        <v>609</v>
      </c>
    </row>
    <row r="2393" spans="1:2" x14ac:dyDescent="0.25">
      <c r="A2393" t="s">
        <v>8070</v>
      </c>
      <c r="B2393" t="s">
        <v>609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653</v>
      </c>
      <c r="B2396" t="s">
        <v>654</v>
      </c>
    </row>
    <row r="2397" spans="1:2" x14ac:dyDescent="0.25">
      <c r="A2397" t="s">
        <v>417</v>
      </c>
      <c r="B2397" t="s">
        <v>418</v>
      </c>
    </row>
    <row r="2398" spans="1:2" x14ac:dyDescent="0.25">
      <c r="A2398" t="s">
        <v>7562</v>
      </c>
      <c r="B2398" t="s">
        <v>986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332</v>
      </c>
      <c r="B2400" t="s">
        <v>333</v>
      </c>
    </row>
    <row r="2401" spans="1:2" x14ac:dyDescent="0.25">
      <c r="A2401" t="s">
        <v>332</v>
      </c>
      <c r="B2401" t="s">
        <v>333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969</v>
      </c>
      <c r="B2403" t="s">
        <v>970</v>
      </c>
    </row>
    <row r="2404" spans="1:2" x14ac:dyDescent="0.25">
      <c r="A2404" t="s">
        <v>7951</v>
      </c>
      <c r="B2404" t="s">
        <v>7671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1006</v>
      </c>
      <c r="B2406" t="s">
        <v>1007</v>
      </c>
    </row>
    <row r="2407" spans="1:2" x14ac:dyDescent="0.25">
      <c r="A2407" t="s">
        <v>1265</v>
      </c>
      <c r="B2407" t="s">
        <v>1266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1215</v>
      </c>
      <c r="B2410" t="s">
        <v>1216</v>
      </c>
    </row>
    <row r="2411" spans="1:2" x14ac:dyDescent="0.25">
      <c r="A2411" t="s">
        <v>873</v>
      </c>
      <c r="B2411" t="s">
        <v>874</v>
      </c>
    </row>
    <row r="2412" spans="1:2" x14ac:dyDescent="0.25">
      <c r="A2412" t="s">
        <v>432</v>
      </c>
      <c r="B2412" t="s">
        <v>433</v>
      </c>
    </row>
    <row r="2413" spans="1:2" x14ac:dyDescent="0.25">
      <c r="A2413" t="s">
        <v>432</v>
      </c>
      <c r="B2413" t="s">
        <v>433</v>
      </c>
    </row>
    <row r="2414" spans="1:2" x14ac:dyDescent="0.25">
      <c r="A2414" t="s">
        <v>817</v>
      </c>
      <c r="B2414" t="s">
        <v>818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478</v>
      </c>
      <c r="B2418" t="s">
        <v>479</v>
      </c>
    </row>
    <row r="2419" spans="1:2" x14ac:dyDescent="0.25">
      <c r="A2419" t="s">
        <v>8431</v>
      </c>
      <c r="B2419" t="s">
        <v>8432</v>
      </c>
    </row>
    <row r="2420" spans="1:2" x14ac:dyDescent="0.25">
      <c r="A2420" t="s">
        <v>8431</v>
      </c>
      <c r="B2420" t="s">
        <v>8432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8061</v>
      </c>
      <c r="B2422" t="s">
        <v>8062</v>
      </c>
    </row>
    <row r="2423" spans="1:2" x14ac:dyDescent="0.25">
      <c r="A2423" t="s">
        <v>1163</v>
      </c>
      <c r="B2423" t="s">
        <v>1164</v>
      </c>
    </row>
    <row r="2424" spans="1:2" x14ac:dyDescent="0.25">
      <c r="A2424" t="s">
        <v>8329</v>
      </c>
      <c r="B2424" t="s">
        <v>8330</v>
      </c>
    </row>
    <row r="2425" spans="1:2" x14ac:dyDescent="0.25">
      <c r="A2425" t="s">
        <v>833</v>
      </c>
      <c r="B2425" t="s">
        <v>834</v>
      </c>
    </row>
    <row r="2426" spans="1:2" x14ac:dyDescent="0.25">
      <c r="A2426" t="s">
        <v>512</v>
      </c>
      <c r="B2426" t="s">
        <v>513</v>
      </c>
    </row>
    <row r="2427" spans="1:2" x14ac:dyDescent="0.25">
      <c r="A2427" t="s">
        <v>1051</v>
      </c>
      <c r="B2427" t="s">
        <v>1052</v>
      </c>
    </row>
    <row r="2428" spans="1:2" x14ac:dyDescent="0.25">
      <c r="A2428" t="s">
        <v>332</v>
      </c>
      <c r="B2428" t="s">
        <v>333</v>
      </c>
    </row>
    <row r="2429" spans="1:2" x14ac:dyDescent="0.25">
      <c r="A2429" t="s">
        <v>543</v>
      </c>
      <c r="B2429" t="s">
        <v>544</v>
      </c>
    </row>
    <row r="2430" spans="1:2" x14ac:dyDescent="0.25">
      <c r="A2430" t="s">
        <v>7945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332</v>
      </c>
      <c r="B2433" t="s">
        <v>333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623</v>
      </c>
      <c r="B2435" t="s">
        <v>624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1038</v>
      </c>
      <c r="B2437" t="s">
        <v>1039</v>
      </c>
    </row>
    <row r="2438" spans="1:2" x14ac:dyDescent="0.25">
      <c r="A2438" t="s">
        <v>1200</v>
      </c>
      <c r="B2438" t="s">
        <v>1201</v>
      </c>
    </row>
    <row r="2439" spans="1:2" x14ac:dyDescent="0.25">
      <c r="A2439" t="s">
        <v>770</v>
      </c>
      <c r="B2439" t="s">
        <v>771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1157</v>
      </c>
      <c r="B2441" t="s">
        <v>1158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788</v>
      </c>
      <c r="B2443" t="s">
        <v>789</v>
      </c>
    </row>
    <row r="2444" spans="1:2" x14ac:dyDescent="0.25">
      <c r="A2444" t="s">
        <v>740</v>
      </c>
      <c r="B2444" t="s">
        <v>741</v>
      </c>
    </row>
    <row r="2445" spans="1:2" x14ac:dyDescent="0.25">
      <c r="A2445" t="s">
        <v>432</v>
      </c>
      <c r="B2445" t="s">
        <v>433</v>
      </c>
    </row>
    <row r="2446" spans="1:2" x14ac:dyDescent="0.25">
      <c r="A2446" t="s">
        <v>1255</v>
      </c>
      <c r="B2446" t="s">
        <v>1256</v>
      </c>
    </row>
    <row r="2447" spans="1:2" x14ac:dyDescent="0.25">
      <c r="A2447" t="s">
        <v>482</v>
      </c>
      <c r="B2447" t="s">
        <v>483</v>
      </c>
    </row>
    <row r="2448" spans="1:2" x14ac:dyDescent="0.25">
      <c r="A2448" t="s">
        <v>482</v>
      </c>
      <c r="B2448" t="s">
        <v>483</v>
      </c>
    </row>
    <row r="2449" spans="1:2" x14ac:dyDescent="0.25">
      <c r="A2449" t="s">
        <v>361</v>
      </c>
      <c r="B2449" t="s">
        <v>362</v>
      </c>
    </row>
    <row r="2450" spans="1:2" x14ac:dyDescent="0.25">
      <c r="A2450" t="s">
        <v>697</v>
      </c>
      <c r="B2450" t="s">
        <v>698</v>
      </c>
    </row>
    <row r="2451" spans="1:2" x14ac:dyDescent="0.25">
      <c r="A2451" t="s">
        <v>557</v>
      </c>
      <c r="B2451" t="s">
        <v>558</v>
      </c>
    </row>
    <row r="2452" spans="1:2" x14ac:dyDescent="0.25">
      <c r="A2452" t="s">
        <v>345</v>
      </c>
      <c r="B2452" t="s">
        <v>346</v>
      </c>
    </row>
    <row r="2453" spans="1:2" x14ac:dyDescent="0.25">
      <c r="A2453" t="s">
        <v>475</v>
      </c>
      <c r="B2453" t="s">
        <v>476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750</v>
      </c>
      <c r="B2455" t="s">
        <v>751</v>
      </c>
    </row>
    <row r="2456" spans="1:2" x14ac:dyDescent="0.25">
      <c r="A2456" t="s">
        <v>7984</v>
      </c>
      <c r="B2456" t="s">
        <v>7985</v>
      </c>
    </row>
    <row r="2457" spans="1:2" x14ac:dyDescent="0.25">
      <c r="A2457" t="s">
        <v>7470</v>
      </c>
      <c r="B2457" t="s">
        <v>7471</v>
      </c>
    </row>
    <row r="2458" spans="1:2" x14ac:dyDescent="0.25">
      <c r="A2458" t="s">
        <v>506</v>
      </c>
      <c r="B2458" t="s">
        <v>507</v>
      </c>
    </row>
    <row r="2459" spans="1:2" x14ac:dyDescent="0.25">
      <c r="A2459" t="s">
        <v>8430</v>
      </c>
      <c r="B2459" t="s">
        <v>1045</v>
      </c>
    </row>
    <row r="2460" spans="1:2" x14ac:dyDescent="0.25">
      <c r="A2460" t="s">
        <v>7717</v>
      </c>
      <c r="B2460" t="s">
        <v>7718</v>
      </c>
    </row>
    <row r="2461" spans="1:2" x14ac:dyDescent="0.25">
      <c r="A2461" t="s">
        <v>7717</v>
      </c>
      <c r="B2461" t="s">
        <v>7718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597</v>
      </c>
      <c r="B2463" t="s">
        <v>598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8067</v>
      </c>
      <c r="B2465" t="s">
        <v>7867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543</v>
      </c>
      <c r="B2467" t="s">
        <v>544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493</v>
      </c>
      <c r="B2470" t="s">
        <v>494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638</v>
      </c>
      <c r="B2472" t="s">
        <v>639</v>
      </c>
    </row>
    <row r="2473" spans="1:2" x14ac:dyDescent="0.25">
      <c r="A2473" t="s">
        <v>1161</v>
      </c>
      <c r="B2473" t="s">
        <v>1162</v>
      </c>
    </row>
    <row r="2474" spans="1:2" x14ac:dyDescent="0.25">
      <c r="A2474" t="s">
        <v>7859</v>
      </c>
      <c r="B2474" t="s">
        <v>7860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8099</v>
      </c>
      <c r="B2478" t="s">
        <v>8100</v>
      </c>
    </row>
    <row r="2479" spans="1:2" x14ac:dyDescent="0.25">
      <c r="A2479" t="s">
        <v>7708</v>
      </c>
      <c r="B2479" t="s">
        <v>7709</v>
      </c>
    </row>
    <row r="2480" spans="1:2" x14ac:dyDescent="0.25">
      <c r="A2480" t="s">
        <v>8141</v>
      </c>
      <c r="B2480" t="s">
        <v>8142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8091</v>
      </c>
      <c r="B2482" t="s">
        <v>8092</v>
      </c>
    </row>
    <row r="2483" spans="1:2" x14ac:dyDescent="0.25">
      <c r="A2483" t="s">
        <v>8428</v>
      </c>
      <c r="B2483" t="s">
        <v>8429</v>
      </c>
    </row>
    <row r="2484" spans="1:2" x14ac:dyDescent="0.25">
      <c r="A2484" t="s">
        <v>7946</v>
      </c>
      <c r="B2484" t="s">
        <v>620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332</v>
      </c>
      <c r="B2487" t="s">
        <v>333</v>
      </c>
    </row>
    <row r="2488" spans="1:2" x14ac:dyDescent="0.25">
      <c r="A2488" t="s">
        <v>495</v>
      </c>
      <c r="B2488" t="s">
        <v>496</v>
      </c>
    </row>
    <row r="2489" spans="1:2" x14ac:dyDescent="0.25">
      <c r="A2489" t="s">
        <v>7942</v>
      </c>
      <c r="B2489" t="s">
        <v>7943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653</v>
      </c>
      <c r="B2493" t="s">
        <v>654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551</v>
      </c>
      <c r="B2495" t="s">
        <v>552</v>
      </c>
    </row>
    <row r="2496" spans="1:2" x14ac:dyDescent="0.25">
      <c r="A2496" t="s">
        <v>551</v>
      </c>
      <c r="B2496" t="s">
        <v>552</v>
      </c>
    </row>
    <row r="2497" spans="1:2" x14ac:dyDescent="0.25">
      <c r="A2497" t="s">
        <v>495</v>
      </c>
      <c r="B2497" t="s">
        <v>496</v>
      </c>
    </row>
    <row r="2498" spans="1:2" x14ac:dyDescent="0.25">
      <c r="A2498" t="s">
        <v>742</v>
      </c>
      <c r="B2498" t="s">
        <v>743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8066</v>
      </c>
      <c r="B2500" t="s">
        <v>173</v>
      </c>
    </row>
    <row r="2501" spans="1:2" x14ac:dyDescent="0.25">
      <c r="A2501" t="s">
        <v>495</v>
      </c>
      <c r="B2501" t="s">
        <v>496</v>
      </c>
    </row>
    <row r="2502" spans="1:2" x14ac:dyDescent="0.25">
      <c r="A2502" t="s">
        <v>8426</v>
      </c>
      <c r="B2502" t="s">
        <v>8427</v>
      </c>
    </row>
    <row r="2503" spans="1:2" x14ac:dyDescent="0.25">
      <c r="A2503" t="s">
        <v>463</v>
      </c>
      <c r="B2503" t="s">
        <v>464</v>
      </c>
    </row>
    <row r="2504" spans="1:2" x14ac:dyDescent="0.25">
      <c r="A2504" t="s">
        <v>585</v>
      </c>
      <c r="B2504" t="s">
        <v>586</v>
      </c>
    </row>
    <row r="2505" spans="1:2" x14ac:dyDescent="0.25">
      <c r="A2505" t="s">
        <v>522</v>
      </c>
      <c r="B2505" t="s">
        <v>523</v>
      </c>
    </row>
    <row r="2506" spans="1:2" x14ac:dyDescent="0.25">
      <c r="A2506" t="s">
        <v>522</v>
      </c>
      <c r="B2506" t="s">
        <v>523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7961</v>
      </c>
      <c r="B2511" t="s">
        <v>1214</v>
      </c>
    </row>
    <row r="2512" spans="1:2" x14ac:dyDescent="0.25">
      <c r="A2512" t="s">
        <v>7961</v>
      </c>
      <c r="B2512" t="s">
        <v>1214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640</v>
      </c>
      <c r="B2514" t="s">
        <v>641</v>
      </c>
    </row>
    <row r="2515" spans="1:2" x14ac:dyDescent="0.25">
      <c r="A2515" t="s">
        <v>638</v>
      </c>
      <c r="B2515" t="s">
        <v>639</v>
      </c>
    </row>
    <row r="2516" spans="1:2" x14ac:dyDescent="0.25">
      <c r="A2516" t="s">
        <v>638</v>
      </c>
      <c r="B2516" t="s">
        <v>639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601</v>
      </c>
      <c r="B2518" t="s">
        <v>602</v>
      </c>
    </row>
    <row r="2519" spans="1:2" x14ac:dyDescent="0.25">
      <c r="A2519" t="s">
        <v>7622</v>
      </c>
      <c r="B2519" t="s">
        <v>7623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697</v>
      </c>
      <c r="B2523" t="s">
        <v>698</v>
      </c>
    </row>
    <row r="2524" spans="1:2" x14ac:dyDescent="0.25">
      <c r="A2524" t="s">
        <v>8071</v>
      </c>
      <c r="B2524" t="s">
        <v>8072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7635</v>
      </c>
      <c r="B2526" t="s">
        <v>7636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8323</v>
      </c>
      <c r="B2530" t="s">
        <v>8324</v>
      </c>
    </row>
    <row r="2531" spans="1:2" x14ac:dyDescent="0.25">
      <c r="A2531" t="s">
        <v>349</v>
      </c>
      <c r="B2531" t="s">
        <v>350</v>
      </c>
    </row>
    <row r="2532" spans="1:2" x14ac:dyDescent="0.25">
      <c r="A2532" t="s">
        <v>7826</v>
      </c>
      <c r="B2532" t="s">
        <v>7827</v>
      </c>
    </row>
    <row r="2533" spans="1:2" x14ac:dyDescent="0.25">
      <c r="A2533" t="s">
        <v>8070</v>
      </c>
      <c r="B2533" t="s">
        <v>609</v>
      </c>
    </row>
    <row r="2534" spans="1:2" x14ac:dyDescent="0.25">
      <c r="A2534" t="s">
        <v>432</v>
      </c>
      <c r="B2534" t="s">
        <v>433</v>
      </c>
    </row>
    <row r="2535" spans="1:2" x14ac:dyDescent="0.25">
      <c r="A2535" t="s">
        <v>827</v>
      </c>
      <c r="B2535" t="s">
        <v>828</v>
      </c>
    </row>
    <row r="2536" spans="1:2" x14ac:dyDescent="0.25">
      <c r="A2536" t="s">
        <v>7641</v>
      </c>
      <c r="B2536" t="s">
        <v>7642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877</v>
      </c>
      <c r="B2540" t="s">
        <v>878</v>
      </c>
    </row>
    <row r="2541" spans="1:2" x14ac:dyDescent="0.25">
      <c r="A2541" t="s">
        <v>8321</v>
      </c>
      <c r="B2541" t="s">
        <v>8322</v>
      </c>
    </row>
    <row r="2542" spans="1:2" x14ac:dyDescent="0.25">
      <c r="A2542" t="s">
        <v>7557</v>
      </c>
      <c r="B2542" t="s">
        <v>356</v>
      </c>
    </row>
    <row r="2543" spans="1:2" x14ac:dyDescent="0.25">
      <c r="A2543" t="s">
        <v>7987</v>
      </c>
      <c r="B2543" t="s">
        <v>331</v>
      </c>
    </row>
    <row r="2544" spans="1:2" x14ac:dyDescent="0.25">
      <c r="A2544" t="s">
        <v>8070</v>
      </c>
      <c r="B2544" t="s">
        <v>609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551</v>
      </c>
      <c r="B2547" t="s">
        <v>552</v>
      </c>
    </row>
    <row r="2548" spans="1:2" x14ac:dyDescent="0.25">
      <c r="A2548" t="s">
        <v>551</v>
      </c>
      <c r="B2548" t="s">
        <v>552</v>
      </c>
    </row>
    <row r="2549" spans="1:2" x14ac:dyDescent="0.25">
      <c r="A2549" t="s">
        <v>7696</v>
      </c>
      <c r="B2549" t="s">
        <v>7697</v>
      </c>
    </row>
    <row r="2550" spans="1:2" x14ac:dyDescent="0.25">
      <c r="A2550" t="s">
        <v>7769</v>
      </c>
      <c r="B2550" t="s">
        <v>7770</v>
      </c>
    </row>
    <row r="2551" spans="1:2" x14ac:dyDescent="0.25">
      <c r="A2551" t="s">
        <v>685</v>
      </c>
      <c r="B2551" t="s">
        <v>686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381</v>
      </c>
      <c r="B2555" t="s">
        <v>382</v>
      </c>
    </row>
    <row r="2556" spans="1:2" x14ac:dyDescent="0.25">
      <c r="A2556" t="s">
        <v>332</v>
      </c>
      <c r="B2556" t="s">
        <v>333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491</v>
      </c>
      <c r="B2559" t="s">
        <v>492</v>
      </c>
    </row>
    <row r="2560" spans="1:2" x14ac:dyDescent="0.25">
      <c r="A2560" t="s">
        <v>551</v>
      </c>
      <c r="B2560" t="s">
        <v>552</v>
      </c>
    </row>
    <row r="2561" spans="1:2" x14ac:dyDescent="0.25">
      <c r="A2561" t="s">
        <v>8139</v>
      </c>
      <c r="B2561" t="s">
        <v>8140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750</v>
      </c>
      <c r="B2563" t="s">
        <v>751</v>
      </c>
    </row>
    <row r="2564" spans="1:2" x14ac:dyDescent="0.25">
      <c r="A2564" t="s">
        <v>731</v>
      </c>
      <c r="B2564" t="s">
        <v>732</v>
      </c>
    </row>
    <row r="2565" spans="1:2" x14ac:dyDescent="0.25">
      <c r="A2565" t="s">
        <v>665</v>
      </c>
      <c r="B2565" t="s">
        <v>666</v>
      </c>
    </row>
    <row r="2566" spans="1:2" x14ac:dyDescent="0.25">
      <c r="A2566" t="s">
        <v>748</v>
      </c>
      <c r="B2566" t="s">
        <v>749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551</v>
      </c>
      <c r="B2568" t="s">
        <v>552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7779</v>
      </c>
      <c r="B2571" t="s">
        <v>7780</v>
      </c>
    </row>
    <row r="2572" spans="1:2" x14ac:dyDescent="0.25">
      <c r="A2572" t="s">
        <v>8388</v>
      </c>
      <c r="B2572" t="s">
        <v>7813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721</v>
      </c>
      <c r="B2574" t="s">
        <v>722</v>
      </c>
    </row>
    <row r="2575" spans="1:2" x14ac:dyDescent="0.25">
      <c r="A2575" t="s">
        <v>7981</v>
      </c>
      <c r="B2575" t="s">
        <v>486</v>
      </c>
    </row>
    <row r="2576" spans="1:2" x14ac:dyDescent="0.25">
      <c r="A2576" t="s">
        <v>587</v>
      </c>
      <c r="B2576" t="s">
        <v>588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885</v>
      </c>
      <c r="B2579" t="s">
        <v>886</v>
      </c>
    </row>
    <row r="2580" spans="1:2" x14ac:dyDescent="0.25">
      <c r="A2580" t="s">
        <v>349</v>
      </c>
      <c r="B2580" t="s">
        <v>350</v>
      </c>
    </row>
    <row r="2581" spans="1:2" x14ac:dyDescent="0.25">
      <c r="A2581" t="s">
        <v>505</v>
      </c>
      <c r="B2581" t="s">
        <v>7661</v>
      </c>
    </row>
    <row r="2582" spans="1:2" x14ac:dyDescent="0.25">
      <c r="A2582" t="s">
        <v>738</v>
      </c>
      <c r="B2582" t="s">
        <v>739</v>
      </c>
    </row>
    <row r="2583" spans="1:2" x14ac:dyDescent="0.25">
      <c r="A2583" t="s">
        <v>7635</v>
      </c>
      <c r="B2583" t="s">
        <v>7636</v>
      </c>
    </row>
    <row r="2584" spans="1:2" x14ac:dyDescent="0.25">
      <c r="A2584" t="s">
        <v>7635</v>
      </c>
      <c r="B2584" t="s">
        <v>7636</v>
      </c>
    </row>
    <row r="2585" spans="1:2" x14ac:dyDescent="0.25">
      <c r="A2585" t="s">
        <v>849</v>
      </c>
      <c r="B2585" t="s">
        <v>850</v>
      </c>
    </row>
    <row r="2586" spans="1:2" x14ac:dyDescent="0.25">
      <c r="A2586" t="s">
        <v>770</v>
      </c>
      <c r="B2586" t="s">
        <v>771</v>
      </c>
    </row>
    <row r="2587" spans="1:2" x14ac:dyDescent="0.25">
      <c r="A2587" t="s">
        <v>653</v>
      </c>
      <c r="B2587" t="s">
        <v>654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7484</v>
      </c>
      <c r="B2589" t="s">
        <v>7485</v>
      </c>
    </row>
    <row r="2590" spans="1:2" x14ac:dyDescent="0.25">
      <c r="A2590" t="s">
        <v>377</v>
      </c>
      <c r="B2590" t="s">
        <v>378</v>
      </c>
    </row>
    <row r="2591" spans="1:2" x14ac:dyDescent="0.25">
      <c r="A2591" t="s">
        <v>473</v>
      </c>
      <c r="B2591" t="s">
        <v>474</v>
      </c>
    </row>
    <row r="2592" spans="1:2" x14ac:dyDescent="0.25">
      <c r="A2592" t="s">
        <v>551</v>
      </c>
      <c r="B2592" t="s">
        <v>552</v>
      </c>
    </row>
    <row r="2593" spans="1:2" x14ac:dyDescent="0.25">
      <c r="A2593" t="s">
        <v>7970</v>
      </c>
      <c r="B2593" t="s">
        <v>460</v>
      </c>
    </row>
    <row r="2594" spans="1:2" x14ac:dyDescent="0.25">
      <c r="A2594" t="s">
        <v>585</v>
      </c>
      <c r="B2594" t="s">
        <v>586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7470</v>
      </c>
      <c r="B2596" t="s">
        <v>7471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7960</v>
      </c>
      <c r="B2598" t="s">
        <v>477</v>
      </c>
    </row>
    <row r="2599" spans="1:2" x14ac:dyDescent="0.25">
      <c r="A2599" t="s">
        <v>7545</v>
      </c>
      <c r="B2599" t="s">
        <v>7546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454</v>
      </c>
      <c r="B2601" t="s">
        <v>455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7765</v>
      </c>
      <c r="B2604" t="s">
        <v>7768</v>
      </c>
    </row>
    <row r="2605" spans="1:2" x14ac:dyDescent="0.25">
      <c r="A2605" t="s">
        <v>7992</v>
      </c>
      <c r="B2605" t="s">
        <v>7993</v>
      </c>
    </row>
    <row r="2606" spans="1:2" x14ac:dyDescent="0.25">
      <c r="A2606" t="s">
        <v>7801</v>
      </c>
      <c r="B2606" t="s">
        <v>7802</v>
      </c>
    </row>
    <row r="2607" spans="1:2" x14ac:dyDescent="0.25">
      <c r="A2607" t="s">
        <v>899</v>
      </c>
      <c r="B2607" t="s">
        <v>900</v>
      </c>
    </row>
    <row r="2608" spans="1:2" x14ac:dyDescent="0.25">
      <c r="A2608" t="s">
        <v>887</v>
      </c>
      <c r="B2608" t="s">
        <v>888</v>
      </c>
    </row>
    <row r="2609" spans="1:2" x14ac:dyDescent="0.25">
      <c r="A2609" t="s">
        <v>7942</v>
      </c>
      <c r="B2609" t="s">
        <v>7943</v>
      </c>
    </row>
    <row r="2610" spans="1:2" x14ac:dyDescent="0.25">
      <c r="A2610" t="s">
        <v>7951</v>
      </c>
      <c r="B2610" t="s">
        <v>7671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697</v>
      </c>
      <c r="B2612" t="s">
        <v>698</v>
      </c>
    </row>
    <row r="2613" spans="1:2" x14ac:dyDescent="0.25">
      <c r="A2613" t="s">
        <v>7964</v>
      </c>
      <c r="B2613" t="s">
        <v>629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7970</v>
      </c>
      <c r="B2615" t="s">
        <v>460</v>
      </c>
    </row>
    <row r="2616" spans="1:2" x14ac:dyDescent="0.25">
      <c r="A2616" t="s">
        <v>389</v>
      </c>
      <c r="B2616" t="s">
        <v>390</v>
      </c>
    </row>
    <row r="2617" spans="1:2" x14ac:dyDescent="0.25">
      <c r="A2617" t="s">
        <v>578</v>
      </c>
      <c r="B2617" t="s">
        <v>579</v>
      </c>
    </row>
    <row r="2618" spans="1:2" x14ac:dyDescent="0.25">
      <c r="A2618" t="s">
        <v>1293</v>
      </c>
      <c r="B2618" t="s">
        <v>1294</v>
      </c>
    </row>
    <row r="2619" spans="1:2" x14ac:dyDescent="0.25">
      <c r="A2619" t="s">
        <v>1293</v>
      </c>
      <c r="B2619" t="s">
        <v>1294</v>
      </c>
    </row>
    <row r="2620" spans="1:2" x14ac:dyDescent="0.25">
      <c r="A2620" t="s">
        <v>1281</v>
      </c>
      <c r="B2620" t="s">
        <v>1282</v>
      </c>
    </row>
    <row r="2621" spans="1:2" x14ac:dyDescent="0.25">
      <c r="A2621" s="20" t="s">
        <v>1040</v>
      </c>
      <c r="B2621" t="s">
        <v>1041</v>
      </c>
    </row>
    <row r="2622" spans="1:2" x14ac:dyDescent="0.25">
      <c r="A2622" t="s">
        <v>7962</v>
      </c>
      <c r="B2622" t="s">
        <v>699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395</v>
      </c>
      <c r="B2625" t="s">
        <v>396</v>
      </c>
    </row>
    <row r="2626" spans="1:2" x14ac:dyDescent="0.25">
      <c r="A2626" t="s">
        <v>497</v>
      </c>
      <c r="B2626" t="s">
        <v>498</v>
      </c>
    </row>
    <row r="2627" spans="1:2" x14ac:dyDescent="0.25">
      <c r="A2627" t="s">
        <v>332</v>
      </c>
      <c r="B2627" t="s">
        <v>333</v>
      </c>
    </row>
    <row r="2628" spans="1:2" x14ac:dyDescent="0.25">
      <c r="A2628" t="s">
        <v>332</v>
      </c>
      <c r="B2628" t="s">
        <v>333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770</v>
      </c>
      <c r="B2630" t="s">
        <v>771</v>
      </c>
    </row>
    <row r="2631" spans="1:2" x14ac:dyDescent="0.25">
      <c r="A2631" t="s">
        <v>697</v>
      </c>
      <c r="B2631" t="s">
        <v>698</v>
      </c>
    </row>
    <row r="2632" spans="1:2" x14ac:dyDescent="0.25">
      <c r="A2632" t="s">
        <v>667</v>
      </c>
      <c r="B2632" t="s">
        <v>668</v>
      </c>
    </row>
    <row r="2633" spans="1:2" x14ac:dyDescent="0.25">
      <c r="A2633" t="s">
        <v>667</v>
      </c>
      <c r="B2633" t="s">
        <v>668</v>
      </c>
    </row>
    <row r="2634" spans="1:2" x14ac:dyDescent="0.25">
      <c r="A2634" t="s">
        <v>7787</v>
      </c>
      <c r="B2634" t="s">
        <v>7788</v>
      </c>
    </row>
    <row r="2635" spans="1:2" x14ac:dyDescent="0.25">
      <c r="A2635" t="s">
        <v>526</v>
      </c>
      <c r="B2635" t="s">
        <v>527</v>
      </c>
    </row>
    <row r="2636" spans="1:2" x14ac:dyDescent="0.25">
      <c r="A2636" t="s">
        <v>409</v>
      </c>
      <c r="B2636" t="s">
        <v>410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7708</v>
      </c>
      <c r="B2638" t="s">
        <v>7709</v>
      </c>
    </row>
    <row r="2639" spans="1:2" x14ac:dyDescent="0.25">
      <c r="A2639" t="s">
        <v>7696</v>
      </c>
      <c r="B2639" t="s">
        <v>7697</v>
      </c>
    </row>
    <row r="2640" spans="1:2" x14ac:dyDescent="0.25">
      <c r="A2640" t="s">
        <v>557</v>
      </c>
      <c r="B2640" t="s">
        <v>558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8424</v>
      </c>
      <c r="B2642" t="s">
        <v>8425</v>
      </c>
    </row>
    <row r="2643" spans="1:2" x14ac:dyDescent="0.25">
      <c r="A2643" t="s">
        <v>432</v>
      </c>
      <c r="B2643" t="s">
        <v>433</v>
      </c>
    </row>
    <row r="2644" spans="1:2" x14ac:dyDescent="0.25">
      <c r="A2644" t="s">
        <v>432</v>
      </c>
      <c r="B2644" t="s">
        <v>433</v>
      </c>
    </row>
    <row r="2645" spans="1:2" x14ac:dyDescent="0.25">
      <c r="A2645" t="s">
        <v>423</v>
      </c>
      <c r="B2645" t="s">
        <v>424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428</v>
      </c>
      <c r="B2648" t="s">
        <v>429</v>
      </c>
    </row>
    <row r="2649" spans="1:2" x14ac:dyDescent="0.25">
      <c r="A2649" t="s">
        <v>8154</v>
      </c>
      <c r="B2649" t="s">
        <v>8155</v>
      </c>
    </row>
    <row r="2650" spans="1:2" x14ac:dyDescent="0.25">
      <c r="A2650" t="s">
        <v>1001</v>
      </c>
      <c r="B2650" t="s">
        <v>8261</v>
      </c>
    </row>
    <row r="2651" spans="1:2" x14ac:dyDescent="0.25">
      <c r="A2651" t="s">
        <v>1001</v>
      </c>
      <c r="B2651" t="s">
        <v>8261</v>
      </c>
    </row>
    <row r="2652" spans="1:2" x14ac:dyDescent="0.25">
      <c r="A2652" t="s">
        <v>7495</v>
      </c>
      <c r="B2652" t="s">
        <v>7496</v>
      </c>
    </row>
    <row r="2653" spans="1:2" x14ac:dyDescent="0.25">
      <c r="A2653" t="s">
        <v>522</v>
      </c>
      <c r="B2653" t="s">
        <v>523</v>
      </c>
    </row>
    <row r="2654" spans="1:2" x14ac:dyDescent="0.25">
      <c r="A2654" t="s">
        <v>522</v>
      </c>
      <c r="B2654" t="s">
        <v>523</v>
      </c>
    </row>
    <row r="2655" spans="1:2" x14ac:dyDescent="0.25">
      <c r="A2655" t="s">
        <v>522</v>
      </c>
      <c r="B2655" t="s">
        <v>523</v>
      </c>
    </row>
    <row r="2656" spans="1:2" x14ac:dyDescent="0.25">
      <c r="A2656" t="s">
        <v>7961</v>
      </c>
      <c r="B2656" t="s">
        <v>1214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1040</v>
      </c>
      <c r="B2659" t="s">
        <v>1041</v>
      </c>
    </row>
    <row r="2660" spans="1:2" x14ac:dyDescent="0.25">
      <c r="A2660" t="s">
        <v>1040</v>
      </c>
      <c r="B2660" t="s">
        <v>1041</v>
      </c>
    </row>
    <row r="2661" spans="1:2" x14ac:dyDescent="0.25">
      <c r="A2661" t="s">
        <v>1040</v>
      </c>
      <c r="B2661" t="s">
        <v>1041</v>
      </c>
    </row>
    <row r="2662" spans="1:2" x14ac:dyDescent="0.25">
      <c r="A2662" t="s">
        <v>1040</v>
      </c>
      <c r="B2662" t="s">
        <v>1041</v>
      </c>
    </row>
    <row r="2663" spans="1:2" x14ac:dyDescent="0.25">
      <c r="A2663" t="s">
        <v>1040</v>
      </c>
      <c r="B2663" t="s">
        <v>1041</v>
      </c>
    </row>
    <row r="2664" spans="1:2" x14ac:dyDescent="0.25">
      <c r="A2664" t="s">
        <v>1040</v>
      </c>
      <c r="B2664" t="s">
        <v>1041</v>
      </c>
    </row>
    <row r="2665" spans="1:2" x14ac:dyDescent="0.25">
      <c r="A2665" t="s">
        <v>1040</v>
      </c>
      <c r="B2665" t="s">
        <v>1041</v>
      </c>
    </row>
    <row r="2666" spans="1:2" x14ac:dyDescent="0.25">
      <c r="A2666" t="s">
        <v>1040</v>
      </c>
      <c r="B2666" t="s">
        <v>1041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1245</v>
      </c>
      <c r="B2671" t="s">
        <v>1246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977</v>
      </c>
      <c r="B2673" t="s">
        <v>978</v>
      </c>
    </row>
    <row r="2674" spans="1:2" x14ac:dyDescent="0.25">
      <c r="A2674" t="s">
        <v>8069</v>
      </c>
      <c r="B2674" t="s">
        <v>1074</v>
      </c>
    </row>
    <row r="2675" spans="1:2" x14ac:dyDescent="0.25">
      <c r="A2675" t="s">
        <v>1251</v>
      </c>
      <c r="B2675" t="s">
        <v>1252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452</v>
      </c>
      <c r="B2679" t="s">
        <v>453</v>
      </c>
    </row>
    <row r="2680" spans="1:2" x14ac:dyDescent="0.25">
      <c r="A2680" t="s">
        <v>1032</v>
      </c>
      <c r="B2680" t="s">
        <v>1033</v>
      </c>
    </row>
    <row r="2681" spans="1:2" x14ac:dyDescent="0.25">
      <c r="A2681" t="s">
        <v>1032</v>
      </c>
      <c r="B2681" t="s">
        <v>1033</v>
      </c>
    </row>
    <row r="2682" spans="1:2" x14ac:dyDescent="0.25">
      <c r="A2682" t="s">
        <v>580</v>
      </c>
      <c r="B2682" t="s">
        <v>581</v>
      </c>
    </row>
    <row r="2683" spans="1:2" x14ac:dyDescent="0.25">
      <c r="A2683" t="s">
        <v>580</v>
      </c>
      <c r="B2683" t="s">
        <v>581</v>
      </c>
    </row>
    <row r="2684" spans="1:2" x14ac:dyDescent="0.25">
      <c r="A2684" t="s">
        <v>506</v>
      </c>
      <c r="B2684" t="s">
        <v>507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7944</v>
      </c>
      <c r="B2686" t="s">
        <v>425</v>
      </c>
    </row>
    <row r="2687" spans="1:2" x14ac:dyDescent="0.25">
      <c r="A2687" t="s">
        <v>733</v>
      </c>
      <c r="B2687" t="s">
        <v>734</v>
      </c>
    </row>
    <row r="2688" spans="1:2" x14ac:dyDescent="0.25">
      <c r="A2688" t="s">
        <v>7551</v>
      </c>
      <c r="B2688" t="s">
        <v>7726</v>
      </c>
    </row>
    <row r="2689" spans="1:2" x14ac:dyDescent="0.25">
      <c r="A2689" t="s">
        <v>725</v>
      </c>
      <c r="B2689" t="s">
        <v>726</v>
      </c>
    </row>
    <row r="2690" spans="1:2" x14ac:dyDescent="0.25">
      <c r="A2690" t="s">
        <v>8388</v>
      </c>
      <c r="B2690" t="s">
        <v>7813</v>
      </c>
    </row>
    <row r="2691" spans="1:2" x14ac:dyDescent="0.25">
      <c r="A2691" t="s">
        <v>572</v>
      </c>
      <c r="B2691" t="s">
        <v>573</v>
      </c>
    </row>
    <row r="2692" spans="1:2" x14ac:dyDescent="0.25">
      <c r="A2692" t="s">
        <v>752</v>
      </c>
      <c r="B2692" t="s">
        <v>753</v>
      </c>
    </row>
    <row r="2693" spans="1:2" x14ac:dyDescent="0.25">
      <c r="A2693" t="s">
        <v>844</v>
      </c>
      <c r="B2693" t="s">
        <v>845</v>
      </c>
    </row>
    <row r="2694" spans="1:2" x14ac:dyDescent="0.25">
      <c r="A2694" t="s">
        <v>697</v>
      </c>
      <c r="B2694" t="s">
        <v>698</v>
      </c>
    </row>
    <row r="2695" spans="1:2" x14ac:dyDescent="0.25">
      <c r="A2695" t="s">
        <v>363</v>
      </c>
      <c r="B2695" t="s">
        <v>364</v>
      </c>
    </row>
    <row r="2696" spans="1:2" x14ac:dyDescent="0.25">
      <c r="A2696" t="s">
        <v>503</v>
      </c>
      <c r="B2696" t="s">
        <v>504</v>
      </c>
    </row>
    <row r="2697" spans="1:2" x14ac:dyDescent="0.25">
      <c r="A2697" t="s">
        <v>442</v>
      </c>
      <c r="B2697" t="s">
        <v>443</v>
      </c>
    </row>
    <row r="2698" spans="1:2" x14ac:dyDescent="0.25">
      <c r="A2698" t="s">
        <v>885</v>
      </c>
      <c r="B2698" t="s">
        <v>886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381</v>
      </c>
      <c r="B2701" t="s">
        <v>382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997</v>
      </c>
      <c r="B2705" t="s">
        <v>998</v>
      </c>
    </row>
    <row r="2706" spans="1:2" x14ac:dyDescent="0.25">
      <c r="A2706" t="s">
        <v>574</v>
      </c>
      <c r="B2706" t="s">
        <v>575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841</v>
      </c>
      <c r="B2708" t="s">
        <v>842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1040</v>
      </c>
      <c r="B2710" t="s">
        <v>1041</v>
      </c>
    </row>
    <row r="2711" spans="1:2" x14ac:dyDescent="0.25">
      <c r="A2711" s="20" t="s">
        <v>1040</v>
      </c>
      <c r="B2711" t="s">
        <v>1041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1040</v>
      </c>
      <c r="B2713" t="s">
        <v>1041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8218</v>
      </c>
      <c r="B2718" t="s">
        <v>1046</v>
      </c>
    </row>
    <row r="2719" spans="1:2" x14ac:dyDescent="0.25">
      <c r="A2719" t="s">
        <v>1297</v>
      </c>
      <c r="B2719" t="s">
        <v>1298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7912</v>
      </c>
      <c r="B2721" t="s">
        <v>7913</v>
      </c>
    </row>
    <row r="2722" spans="1:2" x14ac:dyDescent="0.25">
      <c r="A2722" t="s">
        <v>543</v>
      </c>
      <c r="B2722" t="s">
        <v>544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7578</v>
      </c>
      <c r="B2724" t="s">
        <v>1027</v>
      </c>
    </row>
    <row r="2725" spans="1:2" x14ac:dyDescent="0.25">
      <c r="A2725" t="s">
        <v>7826</v>
      </c>
      <c r="B2725" t="s">
        <v>7827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1087</v>
      </c>
      <c r="B2727" t="s">
        <v>1088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8044</v>
      </c>
      <c r="B2729" t="s">
        <v>8045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495</v>
      </c>
      <c r="B2731" t="s">
        <v>496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967</v>
      </c>
      <c r="B2734" t="s">
        <v>968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495</v>
      </c>
      <c r="B2736" t="s">
        <v>496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1032</v>
      </c>
      <c r="B2738" t="s">
        <v>1033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1047</v>
      </c>
      <c r="B2740" t="s">
        <v>1048</v>
      </c>
    </row>
    <row r="2741" spans="1:2" x14ac:dyDescent="0.25">
      <c r="A2741" t="s">
        <v>391</v>
      </c>
      <c r="B2741" t="s">
        <v>392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893</v>
      </c>
      <c r="B2745" t="s">
        <v>894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1293</v>
      </c>
      <c r="B2748" t="s">
        <v>1294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7501</v>
      </c>
      <c r="B2752" t="s">
        <v>7502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1291</v>
      </c>
      <c r="B2754" t="s">
        <v>1292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1181</v>
      </c>
      <c r="B2775" t="s">
        <v>1182</v>
      </c>
    </row>
    <row r="2776" spans="1:2" x14ac:dyDescent="0.25">
      <c r="A2776" t="s">
        <v>7690</v>
      </c>
      <c r="B2776" t="s">
        <v>7691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1128</v>
      </c>
      <c r="B2779" t="s">
        <v>1129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543</v>
      </c>
      <c r="B2783" t="s">
        <v>544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723</v>
      </c>
      <c r="B2785" t="s">
        <v>724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8381</v>
      </c>
      <c r="B2787" t="s">
        <v>8380</v>
      </c>
    </row>
    <row r="2788" spans="1:2" x14ac:dyDescent="0.25">
      <c r="A2788" t="s">
        <v>465</v>
      </c>
      <c r="B2788" t="s">
        <v>466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332</v>
      </c>
      <c r="B2799" t="s">
        <v>333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8383</v>
      </c>
      <c r="B2803" t="s">
        <v>8382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8385</v>
      </c>
      <c r="B2805" t="s">
        <v>8384</v>
      </c>
    </row>
    <row r="2806" spans="1:2" x14ac:dyDescent="0.25">
      <c r="A2806" t="s">
        <v>8385</v>
      </c>
      <c r="B2806" t="s">
        <v>8384</v>
      </c>
    </row>
    <row r="2807" spans="1:2" x14ac:dyDescent="0.25">
      <c r="A2807" t="s">
        <v>8385</v>
      </c>
      <c r="B2807" t="s">
        <v>8384</v>
      </c>
    </row>
    <row r="2808" spans="1:2" x14ac:dyDescent="0.25">
      <c r="A2808" t="s">
        <v>8385</v>
      </c>
      <c r="B2808" t="s">
        <v>8384</v>
      </c>
    </row>
    <row r="2809" spans="1:2" x14ac:dyDescent="0.25">
      <c r="A2809" t="s">
        <v>8385</v>
      </c>
      <c r="B2809" t="s">
        <v>8384</v>
      </c>
    </row>
    <row r="2810" spans="1:2" x14ac:dyDescent="0.25">
      <c r="A2810" t="s">
        <v>8385</v>
      </c>
      <c r="B2810" t="s">
        <v>8384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7484</v>
      </c>
      <c r="B2812" t="s">
        <v>7485</v>
      </c>
    </row>
    <row r="2813" spans="1:2" x14ac:dyDescent="0.25">
      <c r="A2813" t="s">
        <v>7484</v>
      </c>
      <c r="B2813" t="s">
        <v>7485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332</v>
      </c>
      <c r="B2817" t="s">
        <v>333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332</v>
      </c>
      <c r="B2821" t="s">
        <v>333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543</v>
      </c>
      <c r="B2823" t="s">
        <v>544</v>
      </c>
    </row>
    <row r="2824" spans="1:2" x14ac:dyDescent="0.25">
      <c r="A2824" t="s">
        <v>478</v>
      </c>
      <c r="B2824" t="s">
        <v>479</v>
      </c>
    </row>
    <row r="2825" spans="1:2" x14ac:dyDescent="0.25">
      <c r="A2825" t="s">
        <v>8010</v>
      </c>
      <c r="B2825" t="s">
        <v>1156</v>
      </c>
    </row>
    <row r="2826" spans="1:2" x14ac:dyDescent="0.25">
      <c r="A2826" t="s">
        <v>520</v>
      </c>
      <c r="B2826" t="s">
        <v>521</v>
      </c>
    </row>
    <row r="2827" spans="1:2" x14ac:dyDescent="0.25">
      <c r="A2827" t="s">
        <v>520</v>
      </c>
      <c r="B2827" t="s">
        <v>521</v>
      </c>
    </row>
    <row r="2828" spans="1:2" x14ac:dyDescent="0.25">
      <c r="A2828" t="s">
        <v>520</v>
      </c>
      <c r="B2828" t="s">
        <v>521</v>
      </c>
    </row>
    <row r="2829" spans="1:2" x14ac:dyDescent="0.25">
      <c r="A2829" t="s">
        <v>520</v>
      </c>
      <c r="B2829" t="s">
        <v>521</v>
      </c>
    </row>
    <row r="2830" spans="1:2" x14ac:dyDescent="0.25">
      <c r="A2830" t="s">
        <v>993</v>
      </c>
      <c r="B2830" t="s">
        <v>994</v>
      </c>
    </row>
    <row r="2831" spans="1:2" x14ac:dyDescent="0.25">
      <c r="A2831" t="s">
        <v>993</v>
      </c>
      <c r="B2831" t="s">
        <v>994</v>
      </c>
    </row>
    <row r="2832" spans="1:2" x14ac:dyDescent="0.25">
      <c r="A2832" t="s">
        <v>760</v>
      </c>
      <c r="B2832" t="s">
        <v>761</v>
      </c>
    </row>
    <row r="2833" spans="1:2" x14ac:dyDescent="0.25">
      <c r="A2833" t="s">
        <v>7942</v>
      </c>
      <c r="B2833" t="s">
        <v>7943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332</v>
      </c>
      <c r="B2836" t="s">
        <v>333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7635</v>
      </c>
      <c r="B2838" t="s">
        <v>7636</v>
      </c>
    </row>
    <row r="2839" spans="1:2" x14ac:dyDescent="0.25">
      <c r="A2839" t="s">
        <v>456</v>
      </c>
      <c r="B2839" t="s">
        <v>457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543</v>
      </c>
      <c r="B2841" t="s">
        <v>544</v>
      </c>
    </row>
    <row r="2842" spans="1:2" x14ac:dyDescent="0.25">
      <c r="A2842" t="s">
        <v>7948</v>
      </c>
      <c r="B2842" t="s">
        <v>584</v>
      </c>
    </row>
    <row r="2843" spans="1:2" x14ac:dyDescent="0.25">
      <c r="A2843" t="s">
        <v>671</v>
      </c>
      <c r="B2843" t="s">
        <v>672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8196</v>
      </c>
      <c r="B2846" t="s">
        <v>8197</v>
      </c>
    </row>
    <row r="2847" spans="1:2" x14ac:dyDescent="0.25">
      <c r="A2847" t="s">
        <v>7982</v>
      </c>
      <c r="B2847" t="s">
        <v>7983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711</v>
      </c>
      <c r="B2849" t="s">
        <v>712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7975</v>
      </c>
      <c r="B2851" t="s">
        <v>7976</v>
      </c>
    </row>
    <row r="2852" spans="1:2" x14ac:dyDescent="0.25">
      <c r="A2852" t="s">
        <v>7951</v>
      </c>
      <c r="B2852" t="s">
        <v>7671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526</v>
      </c>
      <c r="B2855" t="s">
        <v>527</v>
      </c>
    </row>
    <row r="2856" spans="1:2" x14ac:dyDescent="0.25">
      <c r="A2856" t="s">
        <v>7826</v>
      </c>
      <c r="B2856" t="s">
        <v>7827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8145</v>
      </c>
      <c r="B2858" t="s">
        <v>8146</v>
      </c>
    </row>
    <row r="2859" spans="1:2" x14ac:dyDescent="0.25">
      <c r="A2859" t="s">
        <v>7702</v>
      </c>
      <c r="B2859" t="s">
        <v>7703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332</v>
      </c>
      <c r="B2862" t="s">
        <v>333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574</v>
      </c>
      <c r="B2923" t="s">
        <v>575</v>
      </c>
    </row>
    <row r="2924" spans="1:2" x14ac:dyDescent="0.25">
      <c r="A2924" t="s">
        <v>434</v>
      </c>
      <c r="B2924" t="s">
        <v>435</v>
      </c>
    </row>
    <row r="2925" spans="1:2" x14ac:dyDescent="0.25">
      <c r="A2925" t="s">
        <v>2192</v>
      </c>
      <c r="B2925" t="s">
        <v>2193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514</v>
      </c>
      <c r="B2934" t="s">
        <v>515</v>
      </c>
    </row>
    <row r="2935" spans="1:2" x14ac:dyDescent="0.25">
      <c r="A2935" t="s">
        <v>7944</v>
      </c>
      <c r="B2935" t="s">
        <v>425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661</v>
      </c>
      <c r="B2937" t="s">
        <v>662</v>
      </c>
    </row>
    <row r="2938" spans="1:2" x14ac:dyDescent="0.25">
      <c r="A2938" t="s">
        <v>411</v>
      </c>
      <c r="B2938" t="s">
        <v>412</v>
      </c>
    </row>
    <row r="2939" spans="1:2" x14ac:dyDescent="0.25">
      <c r="A2939" t="s">
        <v>8141</v>
      </c>
      <c r="B2939" t="s">
        <v>8142</v>
      </c>
    </row>
    <row r="2940" spans="1:2" x14ac:dyDescent="0.25">
      <c r="A2940" t="s">
        <v>1281</v>
      </c>
      <c r="B2940" t="s">
        <v>1282</v>
      </c>
    </row>
    <row r="2941" spans="1:2" x14ac:dyDescent="0.25">
      <c r="A2941" t="s">
        <v>345</v>
      </c>
      <c r="B2941" t="s">
        <v>346</v>
      </c>
    </row>
    <row r="2942" spans="1:2" x14ac:dyDescent="0.25">
      <c r="A2942" t="s">
        <v>512</v>
      </c>
      <c r="B2942" t="s">
        <v>513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827</v>
      </c>
      <c r="B2945" t="s">
        <v>828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7769</v>
      </c>
      <c r="B2947" t="s">
        <v>7770</v>
      </c>
    </row>
    <row r="2948" spans="1:2" x14ac:dyDescent="0.25">
      <c r="A2948" t="s">
        <v>7771</v>
      </c>
      <c r="B2948" t="s">
        <v>7772</v>
      </c>
    </row>
    <row r="2949" spans="1:2" x14ac:dyDescent="0.25">
      <c r="A2949" t="s">
        <v>497</v>
      </c>
      <c r="B2949" t="s">
        <v>498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543</v>
      </c>
      <c r="B2951" t="s">
        <v>544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1269</v>
      </c>
      <c r="B2955" t="s">
        <v>1270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332</v>
      </c>
      <c r="B2958" t="s">
        <v>333</v>
      </c>
    </row>
    <row r="2959" spans="1:2" x14ac:dyDescent="0.25">
      <c r="A2959" t="s">
        <v>332</v>
      </c>
      <c r="B2959" t="s">
        <v>333</v>
      </c>
    </row>
    <row r="2960" spans="1:2" x14ac:dyDescent="0.25">
      <c r="A2960" t="s">
        <v>972</v>
      </c>
      <c r="B2960" t="s">
        <v>973</v>
      </c>
    </row>
    <row r="2961" spans="1:2" x14ac:dyDescent="0.25">
      <c r="A2961" t="s">
        <v>7581</v>
      </c>
      <c r="B2961" t="s">
        <v>843</v>
      </c>
    </row>
    <row r="2962" spans="1:2" x14ac:dyDescent="0.25">
      <c r="A2962" t="s">
        <v>1229</v>
      </c>
      <c r="B2962" t="s">
        <v>1230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432</v>
      </c>
      <c r="B2964" t="s">
        <v>433</v>
      </c>
    </row>
    <row r="2965" spans="1:2" x14ac:dyDescent="0.25">
      <c r="A2965" t="s">
        <v>8329</v>
      </c>
      <c r="B2965" t="s">
        <v>8330</v>
      </c>
    </row>
    <row r="2966" spans="1:2" x14ac:dyDescent="0.25">
      <c r="A2966" t="s">
        <v>8329</v>
      </c>
      <c r="B2966" t="s">
        <v>8330</v>
      </c>
    </row>
    <row r="2967" spans="1:2" x14ac:dyDescent="0.25">
      <c r="A2967" t="s">
        <v>8387</v>
      </c>
      <c r="B2967" t="s">
        <v>8386</v>
      </c>
    </row>
    <row r="2968" spans="1:2" x14ac:dyDescent="0.25">
      <c r="A2968" t="s">
        <v>332</v>
      </c>
      <c r="B2968" t="s">
        <v>333</v>
      </c>
    </row>
    <row r="2969" spans="1:2" x14ac:dyDescent="0.25">
      <c r="A2969" t="s">
        <v>332</v>
      </c>
      <c r="B2969" t="s">
        <v>333</v>
      </c>
    </row>
    <row r="2970" spans="1:2" x14ac:dyDescent="0.25">
      <c r="A2970" t="s">
        <v>1277</v>
      </c>
      <c r="B2970" t="s">
        <v>1278</v>
      </c>
    </row>
    <row r="2971" spans="1:2" x14ac:dyDescent="0.25">
      <c r="A2971" t="s">
        <v>1051</v>
      </c>
      <c r="B2971" t="s">
        <v>1052</v>
      </c>
    </row>
    <row r="2972" spans="1:2" x14ac:dyDescent="0.25">
      <c r="A2972" t="s">
        <v>1051</v>
      </c>
      <c r="B2972" t="s">
        <v>1052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7476</v>
      </c>
      <c r="B2975" t="s">
        <v>7477</v>
      </c>
    </row>
    <row r="2976" spans="1:2" x14ac:dyDescent="0.25">
      <c r="A2976" t="s">
        <v>7635</v>
      </c>
      <c r="B2976" t="s">
        <v>7636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7635</v>
      </c>
      <c r="B2978" t="s">
        <v>7636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798</v>
      </c>
      <c r="B2980" t="s">
        <v>799</v>
      </c>
    </row>
    <row r="2981" spans="1:2" x14ac:dyDescent="0.25">
      <c r="A2981" t="s">
        <v>478</v>
      </c>
      <c r="B2981" t="s">
        <v>479</v>
      </c>
    </row>
    <row r="2982" spans="1:2" x14ac:dyDescent="0.25">
      <c r="A2982" t="s">
        <v>8388</v>
      </c>
      <c r="B2982" t="s">
        <v>7813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381</v>
      </c>
      <c r="B2985" t="s">
        <v>382</v>
      </c>
    </row>
    <row r="2986" spans="1:2" x14ac:dyDescent="0.25">
      <c r="A2986" t="s">
        <v>1245</v>
      </c>
      <c r="B2986" t="s">
        <v>1246</v>
      </c>
    </row>
    <row r="2987" spans="1:2" x14ac:dyDescent="0.25">
      <c r="A2987" t="s">
        <v>332</v>
      </c>
      <c r="B2987" t="s">
        <v>333</v>
      </c>
    </row>
    <row r="2988" spans="1:2" x14ac:dyDescent="0.25">
      <c r="A2988" t="s">
        <v>332</v>
      </c>
      <c r="B2988" t="s">
        <v>333</v>
      </c>
    </row>
    <row r="2989" spans="1:2" x14ac:dyDescent="0.25">
      <c r="A2989" t="s">
        <v>332</v>
      </c>
      <c r="B2989" t="s">
        <v>333</v>
      </c>
    </row>
    <row r="2990" spans="1:2" x14ac:dyDescent="0.25">
      <c r="A2990" t="s">
        <v>332</v>
      </c>
      <c r="B2990" t="s">
        <v>333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8389</v>
      </c>
      <c r="B2994" t="s">
        <v>8390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725</v>
      </c>
      <c r="B2996" t="s">
        <v>726</v>
      </c>
    </row>
    <row r="2997" spans="1:2" x14ac:dyDescent="0.25">
      <c r="A2997" t="s">
        <v>7965</v>
      </c>
      <c r="B2997" t="s">
        <v>7966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8139</v>
      </c>
      <c r="B2999" t="s">
        <v>8140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1047</v>
      </c>
      <c r="B3001" t="s">
        <v>1048</v>
      </c>
    </row>
    <row r="3002" spans="1:2" x14ac:dyDescent="0.25">
      <c r="A3002" t="s">
        <v>597</v>
      </c>
      <c r="B3002" t="s">
        <v>598</v>
      </c>
    </row>
    <row r="3003" spans="1:2" x14ac:dyDescent="0.25">
      <c r="A3003" t="s">
        <v>697</v>
      </c>
      <c r="B3003" t="s">
        <v>698</v>
      </c>
    </row>
    <row r="3004" spans="1:2" x14ac:dyDescent="0.25">
      <c r="A3004" t="s">
        <v>8067</v>
      </c>
      <c r="B3004" t="s">
        <v>7867</v>
      </c>
    </row>
    <row r="3005" spans="1:2" x14ac:dyDescent="0.25">
      <c r="A3005" t="s">
        <v>669</v>
      </c>
      <c r="B3005" t="s">
        <v>670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572</v>
      </c>
      <c r="B3007" t="s">
        <v>573</v>
      </c>
    </row>
    <row r="3008" spans="1:2" x14ac:dyDescent="0.25">
      <c r="A3008" t="s">
        <v>387</v>
      </c>
      <c r="B3008" t="s">
        <v>388</v>
      </c>
    </row>
    <row r="3009" spans="1:2" x14ac:dyDescent="0.25">
      <c r="A3009" t="s">
        <v>1223</v>
      </c>
      <c r="B3009" t="s">
        <v>1224</v>
      </c>
    </row>
    <row r="3010" spans="1:2" x14ac:dyDescent="0.25">
      <c r="A3010" t="s">
        <v>665</v>
      </c>
      <c r="B3010" t="s">
        <v>666</v>
      </c>
    </row>
    <row r="3011" spans="1:2" x14ac:dyDescent="0.25">
      <c r="A3011" t="s">
        <v>497</v>
      </c>
      <c r="B3011" t="s">
        <v>498</v>
      </c>
    </row>
    <row r="3012" spans="1:2" x14ac:dyDescent="0.25">
      <c r="A3012" t="s">
        <v>7972</v>
      </c>
      <c r="B3012" t="s">
        <v>354</v>
      </c>
    </row>
    <row r="3013" spans="1:2" x14ac:dyDescent="0.25">
      <c r="A3013" t="s">
        <v>762</v>
      </c>
      <c r="B3013" t="s">
        <v>763</v>
      </c>
    </row>
    <row r="3014" spans="1:2" x14ac:dyDescent="0.25">
      <c r="A3014" t="s">
        <v>7990</v>
      </c>
      <c r="B3014" t="s">
        <v>625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7612</v>
      </c>
      <c r="B3016" t="s">
        <v>7613</v>
      </c>
    </row>
    <row r="3017" spans="1:2" x14ac:dyDescent="0.25">
      <c r="A3017" t="s">
        <v>452</v>
      </c>
      <c r="B3017" t="s">
        <v>453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8312</v>
      </c>
      <c r="B3019" t="s">
        <v>8313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7549</v>
      </c>
      <c r="B3021" t="s">
        <v>7550</v>
      </c>
    </row>
    <row r="3022" spans="1:2" x14ac:dyDescent="0.25">
      <c r="A3022" t="s">
        <v>587</v>
      </c>
      <c r="B3022" t="s">
        <v>588</v>
      </c>
    </row>
    <row r="3023" spans="1:2" x14ac:dyDescent="0.25">
      <c r="A3023" t="s">
        <v>587</v>
      </c>
      <c r="B3023" t="s">
        <v>588</v>
      </c>
    </row>
    <row r="3024" spans="1:2" x14ac:dyDescent="0.25">
      <c r="A3024" t="s">
        <v>982</v>
      </c>
      <c r="B3024" t="s">
        <v>983</v>
      </c>
    </row>
    <row r="3025" spans="1:2" x14ac:dyDescent="0.25">
      <c r="A3025" t="s">
        <v>7538</v>
      </c>
      <c r="B3025" t="s">
        <v>1012</v>
      </c>
    </row>
    <row r="3026" spans="1:2" x14ac:dyDescent="0.25">
      <c r="A3026" t="s">
        <v>545</v>
      </c>
      <c r="B3026" t="s">
        <v>546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837</v>
      </c>
      <c r="B3028" t="s">
        <v>838</v>
      </c>
    </row>
    <row r="3029" spans="1:2" x14ac:dyDescent="0.25">
      <c r="A3029" t="s">
        <v>342</v>
      </c>
      <c r="B3029" t="s">
        <v>343</v>
      </c>
    </row>
    <row r="3030" spans="1:2" x14ac:dyDescent="0.25">
      <c r="A3030" t="s">
        <v>7543</v>
      </c>
      <c r="B3030" t="s">
        <v>7544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475</v>
      </c>
      <c r="B3033" t="s">
        <v>476</v>
      </c>
    </row>
    <row r="3034" spans="1:2" x14ac:dyDescent="0.25">
      <c r="A3034" t="s">
        <v>1099</v>
      </c>
      <c r="B3034" t="s">
        <v>1100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7557</v>
      </c>
      <c r="B3037" t="s">
        <v>356</v>
      </c>
    </row>
    <row r="3038" spans="1:2" x14ac:dyDescent="0.25">
      <c r="A3038" t="s">
        <v>7987</v>
      </c>
      <c r="B3038" t="s">
        <v>331</v>
      </c>
    </row>
    <row r="3039" spans="1:2" x14ac:dyDescent="0.25">
      <c r="A3039" t="s">
        <v>875</v>
      </c>
      <c r="B3039" t="s">
        <v>876</v>
      </c>
    </row>
    <row r="3040" spans="1:2" x14ac:dyDescent="0.25">
      <c r="A3040" t="s">
        <v>839</v>
      </c>
      <c r="B3040" t="s">
        <v>840</v>
      </c>
    </row>
    <row r="3041" spans="1:2" x14ac:dyDescent="0.25">
      <c r="A3041" t="s">
        <v>839</v>
      </c>
      <c r="B3041" t="s">
        <v>840</v>
      </c>
    </row>
    <row r="3042" spans="1:2" x14ac:dyDescent="0.25">
      <c r="A3042" t="s">
        <v>407</v>
      </c>
      <c r="B3042" t="s">
        <v>408</v>
      </c>
    </row>
    <row r="3043" spans="1:2" x14ac:dyDescent="0.25">
      <c r="A3043" t="s">
        <v>456</v>
      </c>
      <c r="B3043" t="s">
        <v>457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802</v>
      </c>
      <c r="B3046" t="s">
        <v>803</v>
      </c>
    </row>
    <row r="3047" spans="1:2" x14ac:dyDescent="0.25">
      <c r="A3047" t="s">
        <v>551</v>
      </c>
      <c r="B3047" t="s">
        <v>552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551</v>
      </c>
      <c r="B3049" t="s">
        <v>552</v>
      </c>
    </row>
    <row r="3050" spans="1:2" x14ac:dyDescent="0.25">
      <c r="A3050" t="s">
        <v>653</v>
      </c>
      <c r="B3050" t="s">
        <v>654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391</v>
      </c>
      <c r="B3052" t="s">
        <v>392</v>
      </c>
    </row>
    <row r="3053" spans="1:2" x14ac:dyDescent="0.25">
      <c r="A3053" t="s">
        <v>601</v>
      </c>
      <c r="B3053" t="s">
        <v>602</v>
      </c>
    </row>
    <row r="3054" spans="1:2" x14ac:dyDescent="0.25">
      <c r="A3054" t="s">
        <v>750</v>
      </c>
      <c r="B3054" t="s">
        <v>751</v>
      </c>
    </row>
    <row r="3055" spans="1:2" x14ac:dyDescent="0.25">
      <c r="A3055" t="s">
        <v>342</v>
      </c>
      <c r="B3055" t="s">
        <v>343</v>
      </c>
    </row>
    <row r="3056" spans="1:2" x14ac:dyDescent="0.25">
      <c r="A3056" t="s">
        <v>580</v>
      </c>
      <c r="B3056" t="s">
        <v>581</v>
      </c>
    </row>
    <row r="3057" spans="1:2" x14ac:dyDescent="0.25">
      <c r="A3057" t="s">
        <v>580</v>
      </c>
      <c r="B3057" t="s">
        <v>581</v>
      </c>
    </row>
    <row r="3058" spans="1:2" x14ac:dyDescent="0.25">
      <c r="A3058" t="s">
        <v>1032</v>
      </c>
      <c r="B3058" t="s">
        <v>1033</v>
      </c>
    </row>
    <row r="3059" spans="1:2" x14ac:dyDescent="0.25">
      <c r="A3059" t="s">
        <v>2235</v>
      </c>
      <c r="B3059" t="s">
        <v>2236</v>
      </c>
    </row>
    <row r="3060" spans="1:2" x14ac:dyDescent="0.25">
      <c r="A3060" t="s">
        <v>8391</v>
      </c>
      <c r="B3060" t="s">
        <v>8392</v>
      </c>
    </row>
    <row r="3061" spans="1:2" x14ac:dyDescent="0.25">
      <c r="A3061" t="s">
        <v>706</v>
      </c>
      <c r="B3061" t="s">
        <v>707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389</v>
      </c>
      <c r="B3063" t="s">
        <v>390</v>
      </c>
    </row>
    <row r="3064" spans="1:2" x14ac:dyDescent="0.25">
      <c r="A3064" t="s">
        <v>7945</v>
      </c>
      <c r="B3064" t="s">
        <v>322</v>
      </c>
    </row>
    <row r="3065" spans="1:2" x14ac:dyDescent="0.25">
      <c r="A3065" t="s">
        <v>944</v>
      </c>
      <c r="B3065" t="s">
        <v>945</v>
      </c>
    </row>
    <row r="3066" spans="1:2" x14ac:dyDescent="0.25">
      <c r="A3066" t="s">
        <v>7944</v>
      </c>
      <c r="B3066" t="s">
        <v>425</v>
      </c>
    </row>
    <row r="3067" spans="1:2" x14ac:dyDescent="0.25">
      <c r="A3067" t="s">
        <v>798</v>
      </c>
      <c r="B3067" t="s">
        <v>799</v>
      </c>
    </row>
    <row r="3068" spans="1:2" x14ac:dyDescent="0.25">
      <c r="A3068" t="s">
        <v>8394</v>
      </c>
      <c r="B3068" t="s">
        <v>8393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7789</v>
      </c>
      <c r="B3072" t="s">
        <v>7790</v>
      </c>
    </row>
    <row r="3073" spans="1:2" x14ac:dyDescent="0.25">
      <c r="A3073" t="s">
        <v>7973</v>
      </c>
      <c r="B3073" t="s">
        <v>7974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8318</v>
      </c>
      <c r="B3075" t="s">
        <v>8319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8068</v>
      </c>
      <c r="B3078" t="s">
        <v>7822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566</v>
      </c>
      <c r="B3080" t="s">
        <v>567</v>
      </c>
    </row>
    <row r="3081" spans="1:2" x14ac:dyDescent="0.25">
      <c r="A3081" t="s">
        <v>432</v>
      </c>
      <c r="B3081" t="s">
        <v>433</v>
      </c>
    </row>
    <row r="3082" spans="1:2" x14ac:dyDescent="0.25">
      <c r="A3082" t="s">
        <v>432</v>
      </c>
      <c r="B3082" t="s">
        <v>433</v>
      </c>
    </row>
    <row r="3083" spans="1:2" x14ac:dyDescent="0.25">
      <c r="A3083" t="s">
        <v>432</v>
      </c>
      <c r="B3083" t="s">
        <v>433</v>
      </c>
    </row>
    <row r="3084" spans="1:2" x14ac:dyDescent="0.25">
      <c r="A3084" t="s">
        <v>432</v>
      </c>
      <c r="B3084" t="s">
        <v>433</v>
      </c>
    </row>
    <row r="3085" spans="1:2" x14ac:dyDescent="0.25">
      <c r="A3085" t="s">
        <v>432</v>
      </c>
      <c r="B3085" t="s">
        <v>433</v>
      </c>
    </row>
    <row r="3086" spans="1:2" x14ac:dyDescent="0.25">
      <c r="A3086" t="s">
        <v>623</v>
      </c>
      <c r="B3086" t="s">
        <v>624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7576</v>
      </c>
      <c r="B3089" t="s">
        <v>7577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885</v>
      </c>
      <c r="B3091" t="s">
        <v>886</v>
      </c>
    </row>
    <row r="3092" spans="1:2" x14ac:dyDescent="0.25">
      <c r="A3092" t="s">
        <v>8396</v>
      </c>
      <c r="B3092" t="s">
        <v>8395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8388</v>
      </c>
      <c r="B3097" t="s">
        <v>7813</v>
      </c>
    </row>
    <row r="3098" spans="1:2" x14ac:dyDescent="0.25">
      <c r="A3098" t="s">
        <v>597</v>
      </c>
      <c r="B3098" t="s">
        <v>598</v>
      </c>
    </row>
    <row r="3099" spans="1:2" x14ac:dyDescent="0.25">
      <c r="A3099" t="s">
        <v>557</v>
      </c>
      <c r="B3099" t="s">
        <v>558</v>
      </c>
    </row>
    <row r="3100" spans="1:2" x14ac:dyDescent="0.25">
      <c r="A3100" t="s">
        <v>432</v>
      </c>
      <c r="B3100" t="s">
        <v>433</v>
      </c>
    </row>
    <row r="3101" spans="1:2" x14ac:dyDescent="0.25">
      <c r="A3101" t="s">
        <v>814</v>
      </c>
      <c r="B3101" t="s">
        <v>815</v>
      </c>
    </row>
    <row r="3102" spans="1:2" x14ac:dyDescent="0.25">
      <c r="A3102" t="s">
        <v>7961</v>
      </c>
      <c r="B3102" t="s">
        <v>1214</v>
      </c>
    </row>
    <row r="3103" spans="1:2" x14ac:dyDescent="0.25">
      <c r="A3103" t="s">
        <v>482</v>
      </c>
      <c r="B3103" t="s">
        <v>483</v>
      </c>
    </row>
    <row r="3104" spans="1:2" x14ac:dyDescent="0.25">
      <c r="A3104" t="s">
        <v>566</v>
      </c>
      <c r="B3104" t="s">
        <v>567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522</v>
      </c>
      <c r="B3106" t="s">
        <v>523</v>
      </c>
    </row>
    <row r="3107" spans="1:2" x14ac:dyDescent="0.25">
      <c r="A3107" t="s">
        <v>522</v>
      </c>
      <c r="B3107" t="s">
        <v>523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811</v>
      </c>
      <c r="B3110" t="s">
        <v>812</v>
      </c>
    </row>
    <row r="3111" spans="1:2" x14ac:dyDescent="0.25">
      <c r="A3111" t="s">
        <v>811</v>
      </c>
      <c r="B3111" t="s">
        <v>812</v>
      </c>
    </row>
    <row r="3112" spans="1:2" x14ac:dyDescent="0.25">
      <c r="A3112" t="s">
        <v>566</v>
      </c>
      <c r="B3112" t="s">
        <v>567</v>
      </c>
    </row>
    <row r="3113" spans="1:2" x14ac:dyDescent="0.25">
      <c r="A3113" t="s">
        <v>8388</v>
      </c>
      <c r="B3113" t="s">
        <v>7813</v>
      </c>
    </row>
    <row r="3114" spans="1:2" x14ac:dyDescent="0.25">
      <c r="A3114" t="s">
        <v>347</v>
      </c>
      <c r="B3114" t="s">
        <v>348</v>
      </c>
    </row>
    <row r="3115" spans="1:2" x14ac:dyDescent="0.25">
      <c r="A3115" t="s">
        <v>704</v>
      </c>
      <c r="B3115" t="s">
        <v>705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7960</v>
      </c>
      <c r="B3118" t="s">
        <v>477</v>
      </c>
    </row>
    <row r="3119" spans="1:2" x14ac:dyDescent="0.25">
      <c r="A3119" t="s">
        <v>423</v>
      </c>
      <c r="B3119" t="s">
        <v>424</v>
      </c>
    </row>
    <row r="3120" spans="1:2" x14ac:dyDescent="0.25">
      <c r="A3120" t="s">
        <v>1150</v>
      </c>
      <c r="B3120" t="s">
        <v>1151</v>
      </c>
    </row>
    <row r="3121" spans="1:2" x14ac:dyDescent="0.25">
      <c r="A3121" t="s">
        <v>495</v>
      </c>
      <c r="B3121" t="s">
        <v>496</v>
      </c>
    </row>
    <row r="3122" spans="1:2" x14ac:dyDescent="0.25">
      <c r="A3122" t="s">
        <v>7984</v>
      </c>
      <c r="B3122" t="s">
        <v>7985</v>
      </c>
    </row>
    <row r="3123" spans="1:2" x14ac:dyDescent="0.25">
      <c r="A3123" t="s">
        <v>8398</v>
      </c>
      <c r="B3123" t="s">
        <v>8397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1281</v>
      </c>
      <c r="B3126" t="s">
        <v>1282</v>
      </c>
    </row>
    <row r="3127" spans="1:2" x14ac:dyDescent="0.25">
      <c r="A3127" t="s">
        <v>748</v>
      </c>
      <c r="B3127" t="s">
        <v>749</v>
      </c>
    </row>
    <row r="3128" spans="1:2" x14ac:dyDescent="0.25">
      <c r="A3128" t="s">
        <v>5518</v>
      </c>
      <c r="B3128" t="s">
        <v>5519</v>
      </c>
    </row>
    <row r="3129" spans="1:2" x14ac:dyDescent="0.25">
      <c r="A3129" t="s">
        <v>7702</v>
      </c>
      <c r="B3129" t="s">
        <v>7703</v>
      </c>
    </row>
    <row r="3130" spans="1:2" x14ac:dyDescent="0.25">
      <c r="A3130" t="s">
        <v>506</v>
      </c>
      <c r="B3130" t="s">
        <v>507</v>
      </c>
    </row>
    <row r="3131" spans="1:2" x14ac:dyDescent="0.25">
      <c r="A3131" t="s">
        <v>506</v>
      </c>
      <c r="B3131" t="s">
        <v>507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7970</v>
      </c>
      <c r="B3135" t="s">
        <v>460</v>
      </c>
    </row>
    <row r="3136" spans="1:2" x14ac:dyDescent="0.25">
      <c r="A3136" t="s">
        <v>448</v>
      </c>
      <c r="B3136" t="s">
        <v>449</v>
      </c>
    </row>
    <row r="3137" spans="1:2" x14ac:dyDescent="0.25">
      <c r="A3137" t="s">
        <v>1279</v>
      </c>
      <c r="B3137" t="s">
        <v>1280</v>
      </c>
    </row>
    <row r="3138" spans="1:2" x14ac:dyDescent="0.25">
      <c r="A3138" t="s">
        <v>849</v>
      </c>
      <c r="B3138" t="s">
        <v>850</v>
      </c>
    </row>
    <row r="3139" spans="1:2" x14ac:dyDescent="0.25">
      <c r="A3139" s="20" t="s">
        <v>543</v>
      </c>
      <c r="B3139" t="s">
        <v>544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442</v>
      </c>
      <c r="B3141" t="s">
        <v>443</v>
      </c>
    </row>
    <row r="3142" spans="1:2" x14ac:dyDescent="0.25">
      <c r="A3142" t="s">
        <v>8400</v>
      </c>
      <c r="B3142" t="s">
        <v>8399</v>
      </c>
    </row>
    <row r="3143" spans="1:2" x14ac:dyDescent="0.25">
      <c r="A3143" t="s">
        <v>493</v>
      </c>
      <c r="B3143" t="s">
        <v>494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7949</v>
      </c>
      <c r="B3146" t="s">
        <v>344</v>
      </c>
    </row>
    <row r="3147" spans="1:2" x14ac:dyDescent="0.25">
      <c r="A3147" t="s">
        <v>8019</v>
      </c>
      <c r="B3147" t="s">
        <v>929</v>
      </c>
    </row>
    <row r="3148" spans="1:2" x14ac:dyDescent="0.25">
      <c r="A3148" t="s">
        <v>332</v>
      </c>
      <c r="B3148" t="s">
        <v>333</v>
      </c>
    </row>
    <row r="3149" spans="1:2" x14ac:dyDescent="0.25">
      <c r="A3149" t="s">
        <v>332</v>
      </c>
      <c r="B3149" t="s">
        <v>333</v>
      </c>
    </row>
    <row r="3150" spans="1:2" x14ac:dyDescent="0.25">
      <c r="A3150" t="s">
        <v>559</v>
      </c>
      <c r="B3150" t="s">
        <v>560</v>
      </c>
    </row>
    <row r="3151" spans="1:2" x14ac:dyDescent="0.25">
      <c r="A3151" t="s">
        <v>7984</v>
      </c>
      <c r="B3151" t="s">
        <v>7985</v>
      </c>
    </row>
    <row r="3152" spans="1:2" x14ac:dyDescent="0.25">
      <c r="A3152" t="s">
        <v>7765</v>
      </c>
      <c r="B3152" t="s">
        <v>7768</v>
      </c>
    </row>
    <row r="3153" spans="1:2" x14ac:dyDescent="0.25">
      <c r="A3153" t="s">
        <v>7484</v>
      </c>
      <c r="B3153" t="s">
        <v>7485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381</v>
      </c>
      <c r="B3156" t="s">
        <v>382</v>
      </c>
    </row>
    <row r="3157" spans="1:2" x14ac:dyDescent="0.25">
      <c r="A3157" t="s">
        <v>788</v>
      </c>
      <c r="B3157" t="s">
        <v>789</v>
      </c>
    </row>
    <row r="3158" spans="1:2" x14ac:dyDescent="0.25">
      <c r="A3158" t="s">
        <v>497</v>
      </c>
      <c r="B3158" t="s">
        <v>498</v>
      </c>
    </row>
    <row r="3159" spans="1:2" x14ac:dyDescent="0.25">
      <c r="A3159" t="s">
        <v>605</v>
      </c>
      <c r="B3159" t="s">
        <v>606</v>
      </c>
    </row>
    <row r="3160" spans="1:2" x14ac:dyDescent="0.25">
      <c r="A3160" t="s">
        <v>8402</v>
      </c>
      <c r="B3160" t="s">
        <v>8401</v>
      </c>
    </row>
    <row r="3161" spans="1:2" x14ac:dyDescent="0.25">
      <c r="A3161" t="s">
        <v>452</v>
      </c>
      <c r="B3161" t="s">
        <v>453</v>
      </c>
    </row>
    <row r="3162" spans="1:2" x14ac:dyDescent="0.25">
      <c r="A3162" t="s">
        <v>566</v>
      </c>
      <c r="B3162" t="s">
        <v>567</v>
      </c>
    </row>
    <row r="3163" spans="1:2" x14ac:dyDescent="0.25">
      <c r="A3163" t="s">
        <v>7988</v>
      </c>
      <c r="B3163" t="s">
        <v>7989</v>
      </c>
    </row>
    <row r="3164" spans="1:2" x14ac:dyDescent="0.25">
      <c r="A3164" t="s">
        <v>908</v>
      </c>
      <c r="B3164" t="s">
        <v>909</v>
      </c>
    </row>
    <row r="3165" spans="1:2" x14ac:dyDescent="0.25">
      <c r="A3165" t="s">
        <v>780</v>
      </c>
      <c r="B3165" t="s">
        <v>781</v>
      </c>
    </row>
    <row r="3166" spans="1:2" x14ac:dyDescent="0.25">
      <c r="A3166" t="s">
        <v>495</v>
      </c>
      <c r="B3166" t="s">
        <v>496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889</v>
      </c>
      <c r="B3173" t="s">
        <v>890</v>
      </c>
    </row>
    <row r="3174" spans="1:2" x14ac:dyDescent="0.25">
      <c r="A3174" t="s">
        <v>568</v>
      </c>
      <c r="B3174" t="s">
        <v>569</v>
      </c>
    </row>
    <row r="3175" spans="1:2" x14ac:dyDescent="0.25">
      <c r="A3175" t="s">
        <v>522</v>
      </c>
      <c r="B3175" t="s">
        <v>523</v>
      </c>
    </row>
    <row r="3176" spans="1:2" x14ac:dyDescent="0.25">
      <c r="A3176" t="s">
        <v>428</v>
      </c>
      <c r="B3176" t="s">
        <v>429</v>
      </c>
    </row>
    <row r="3177" spans="1:2" x14ac:dyDescent="0.25">
      <c r="A3177" t="s">
        <v>428</v>
      </c>
      <c r="B3177" t="s">
        <v>429</v>
      </c>
    </row>
    <row r="3178" spans="1:2" x14ac:dyDescent="0.25">
      <c r="A3178" t="s">
        <v>522</v>
      </c>
      <c r="B3178" t="s">
        <v>523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8125</v>
      </c>
      <c r="B3181" t="s">
        <v>8126</v>
      </c>
    </row>
    <row r="3182" spans="1:2" x14ac:dyDescent="0.25">
      <c r="A3182" t="s">
        <v>432</v>
      </c>
      <c r="B3182" t="s">
        <v>433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7908</v>
      </c>
      <c r="B3184" t="s">
        <v>7909</v>
      </c>
    </row>
    <row r="3185" spans="1:2" x14ac:dyDescent="0.25">
      <c r="A3185" t="s">
        <v>7908</v>
      </c>
      <c r="B3185" t="s">
        <v>7909</v>
      </c>
    </row>
    <row r="3186" spans="1:2" x14ac:dyDescent="0.25">
      <c r="A3186" t="s">
        <v>1049</v>
      </c>
      <c r="B3186" t="s">
        <v>1050</v>
      </c>
    </row>
    <row r="3187" spans="1:2" x14ac:dyDescent="0.25">
      <c r="A3187" t="s">
        <v>1159</v>
      </c>
      <c r="B3187" t="s">
        <v>1160</v>
      </c>
    </row>
    <row r="3188" spans="1:2" x14ac:dyDescent="0.25">
      <c r="A3188" t="s">
        <v>7970</v>
      </c>
      <c r="B3188" t="s">
        <v>460</v>
      </c>
    </row>
    <row r="3189" spans="1:2" x14ac:dyDescent="0.25">
      <c r="A3189" t="s">
        <v>7470</v>
      </c>
      <c r="B3189" t="s">
        <v>7471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723</v>
      </c>
      <c r="B3191" t="s">
        <v>724</v>
      </c>
    </row>
    <row r="3192" spans="1:2" x14ac:dyDescent="0.25">
      <c r="A3192" t="s">
        <v>1237</v>
      </c>
      <c r="B3192" t="s">
        <v>1238</v>
      </c>
    </row>
    <row r="3193" spans="1:2" x14ac:dyDescent="0.25">
      <c r="A3193" t="s">
        <v>332</v>
      </c>
      <c r="B3193" t="s">
        <v>333</v>
      </c>
    </row>
    <row r="3194" spans="1:2" x14ac:dyDescent="0.25">
      <c r="A3194" t="s">
        <v>506</v>
      </c>
      <c r="B3194" t="s">
        <v>507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7945</v>
      </c>
      <c r="B3199" t="s">
        <v>322</v>
      </c>
    </row>
    <row r="3200" spans="1:2" x14ac:dyDescent="0.25">
      <c r="A3200" t="s">
        <v>950</v>
      </c>
      <c r="B3200" t="s">
        <v>951</v>
      </c>
    </row>
    <row r="3201" spans="1:2" x14ac:dyDescent="0.25">
      <c r="A3201" t="s">
        <v>7949</v>
      </c>
      <c r="B3201" t="s">
        <v>344</v>
      </c>
    </row>
    <row r="3202" spans="1:2" x14ac:dyDescent="0.25">
      <c r="A3202" t="s">
        <v>7879</v>
      </c>
      <c r="B3202" t="s">
        <v>7880</v>
      </c>
    </row>
    <row r="3203" spans="1:2" x14ac:dyDescent="0.25">
      <c r="A3203" t="s">
        <v>1237</v>
      </c>
      <c r="B3203" t="s">
        <v>1238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1115</v>
      </c>
      <c r="B3209" t="s">
        <v>1116</v>
      </c>
    </row>
    <row r="3210" spans="1:2" x14ac:dyDescent="0.25">
      <c r="A3210" t="s">
        <v>901</v>
      </c>
      <c r="B3210" t="s">
        <v>902</v>
      </c>
    </row>
    <row r="3211" spans="1:2" x14ac:dyDescent="0.25">
      <c r="A3211" t="s">
        <v>7807</v>
      </c>
      <c r="B3211" t="s">
        <v>808</v>
      </c>
    </row>
    <row r="3212" spans="1:2" x14ac:dyDescent="0.25">
      <c r="A3212" t="s">
        <v>7555</v>
      </c>
      <c r="B3212" t="s">
        <v>7556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514</v>
      </c>
      <c r="B3225" t="s">
        <v>515</v>
      </c>
    </row>
    <row r="3226" spans="1:2" x14ac:dyDescent="0.25">
      <c r="A3226" t="s">
        <v>514</v>
      </c>
      <c r="B3226" t="s">
        <v>515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7826</v>
      </c>
      <c r="B3240" t="s">
        <v>7827</v>
      </c>
    </row>
    <row r="3241" spans="1:2" x14ac:dyDescent="0.25">
      <c r="A3241" t="s">
        <v>7962</v>
      </c>
      <c r="B3241" t="s">
        <v>699</v>
      </c>
    </row>
    <row r="3242" spans="1:2" x14ac:dyDescent="0.25">
      <c r="A3242" t="s">
        <v>7757</v>
      </c>
      <c r="B3242" t="s">
        <v>7758</v>
      </c>
    </row>
    <row r="3243" spans="1:2" x14ac:dyDescent="0.25">
      <c r="A3243" t="s">
        <v>332</v>
      </c>
      <c r="B3243" t="s">
        <v>333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7992</v>
      </c>
      <c r="B3245" t="s">
        <v>7993</v>
      </c>
    </row>
    <row r="3246" spans="1:2" x14ac:dyDescent="0.25">
      <c r="A3246" t="s">
        <v>1275</v>
      </c>
      <c r="B3246" t="s">
        <v>1276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381</v>
      </c>
      <c r="B3248" t="s">
        <v>382</v>
      </c>
    </row>
    <row r="3249" spans="1:2" x14ac:dyDescent="0.25">
      <c r="A3249" t="s">
        <v>7948</v>
      </c>
      <c r="B3249" t="s">
        <v>584</v>
      </c>
    </row>
    <row r="3250" spans="1:2" x14ac:dyDescent="0.25">
      <c r="A3250" t="s">
        <v>607</v>
      </c>
      <c r="B3250" t="s">
        <v>608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610</v>
      </c>
      <c r="B3252" t="s">
        <v>611</v>
      </c>
    </row>
    <row r="3253" spans="1:2" x14ac:dyDescent="0.25">
      <c r="A3253" t="s">
        <v>332</v>
      </c>
      <c r="B3253" t="s">
        <v>333</v>
      </c>
    </row>
    <row r="3254" spans="1:2" x14ac:dyDescent="0.25">
      <c r="A3254" t="s">
        <v>473</v>
      </c>
      <c r="B3254" t="s">
        <v>474</v>
      </c>
    </row>
    <row r="3255" spans="1:2" x14ac:dyDescent="0.25">
      <c r="A3255" t="s">
        <v>473</v>
      </c>
      <c r="B3255" t="s">
        <v>474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332</v>
      </c>
      <c r="B3262" t="s">
        <v>333</v>
      </c>
    </row>
    <row r="3263" spans="1:2" x14ac:dyDescent="0.25">
      <c r="A3263" t="s">
        <v>562</v>
      </c>
      <c r="B3263" t="s">
        <v>563</v>
      </c>
    </row>
    <row r="3264" spans="1:2" x14ac:dyDescent="0.25">
      <c r="A3264" t="s">
        <v>7950</v>
      </c>
      <c r="B3264" t="s">
        <v>542</v>
      </c>
    </row>
    <row r="3265" spans="1:2" x14ac:dyDescent="0.25">
      <c r="A3265" t="s">
        <v>7787</v>
      </c>
      <c r="B3265" t="s">
        <v>7788</v>
      </c>
    </row>
    <row r="3266" spans="1:2" x14ac:dyDescent="0.25">
      <c r="A3266" t="s">
        <v>7565</v>
      </c>
      <c r="B3266" t="s">
        <v>7566</v>
      </c>
    </row>
    <row r="3267" spans="1:2" x14ac:dyDescent="0.25">
      <c r="A3267" t="s">
        <v>7987</v>
      </c>
      <c r="B3267" t="s">
        <v>331</v>
      </c>
    </row>
    <row r="3268" spans="1:2" x14ac:dyDescent="0.25">
      <c r="A3268" t="s">
        <v>7944</v>
      </c>
      <c r="B3268" t="s">
        <v>425</v>
      </c>
    </row>
    <row r="3269" spans="1:2" x14ac:dyDescent="0.25">
      <c r="A3269" t="s">
        <v>432</v>
      </c>
      <c r="B3269" t="s">
        <v>433</v>
      </c>
    </row>
    <row r="3270" spans="1:2" x14ac:dyDescent="0.25">
      <c r="A3270" t="s">
        <v>332</v>
      </c>
      <c r="B3270" t="s">
        <v>333</v>
      </c>
    </row>
    <row r="3271" spans="1:2" x14ac:dyDescent="0.25">
      <c r="A3271" t="s">
        <v>7779</v>
      </c>
      <c r="B3271" t="s">
        <v>7780</v>
      </c>
    </row>
    <row r="3272" spans="1:2" x14ac:dyDescent="0.25">
      <c r="A3272" t="s">
        <v>700</v>
      </c>
      <c r="B3272" t="s">
        <v>701</v>
      </c>
    </row>
    <row r="3273" spans="1:2" x14ac:dyDescent="0.25">
      <c r="A3273" t="s">
        <v>1159</v>
      </c>
      <c r="B3273" t="s">
        <v>1160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770</v>
      </c>
      <c r="B3275" t="s">
        <v>771</v>
      </c>
    </row>
    <row r="3276" spans="1:2" x14ac:dyDescent="0.25">
      <c r="A3276" t="s">
        <v>8084</v>
      </c>
      <c r="B3276" t="s">
        <v>7574</v>
      </c>
    </row>
    <row r="3277" spans="1:2" x14ac:dyDescent="0.25">
      <c r="A3277" t="s">
        <v>636</v>
      </c>
      <c r="B3277" t="s">
        <v>637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8066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1223</v>
      </c>
      <c r="B3282" t="s">
        <v>1224</v>
      </c>
    </row>
    <row r="3283" spans="1:2" x14ac:dyDescent="0.25">
      <c r="A3283" t="s">
        <v>1249</v>
      </c>
      <c r="B3283" t="s">
        <v>1250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7708</v>
      </c>
      <c r="B3286" t="s">
        <v>7709</v>
      </c>
    </row>
    <row r="3287" spans="1:2" x14ac:dyDescent="0.25">
      <c r="A3287" t="s">
        <v>738</v>
      </c>
      <c r="B3287" t="s">
        <v>739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363</v>
      </c>
      <c r="B3290" t="s">
        <v>364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8000</v>
      </c>
      <c r="B3292" t="s">
        <v>297</v>
      </c>
    </row>
    <row r="3293" spans="1:2" x14ac:dyDescent="0.25">
      <c r="A3293" t="s">
        <v>8176</v>
      </c>
      <c r="B3293" t="s">
        <v>892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551</v>
      </c>
      <c r="B3296" t="s">
        <v>552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1237</v>
      </c>
      <c r="B3298" t="s">
        <v>1238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1161</v>
      </c>
      <c r="B3301" t="s">
        <v>1162</v>
      </c>
    </row>
    <row r="3302" spans="1:2" x14ac:dyDescent="0.25">
      <c r="A3302" t="s">
        <v>7763</v>
      </c>
      <c r="B3302" t="s">
        <v>7764</v>
      </c>
    </row>
    <row r="3303" spans="1:2" x14ac:dyDescent="0.25">
      <c r="A3303" t="s">
        <v>616</v>
      </c>
      <c r="B3303" t="s">
        <v>617</v>
      </c>
    </row>
    <row r="3304" spans="1:2" x14ac:dyDescent="0.25">
      <c r="A3304" t="s">
        <v>616</v>
      </c>
      <c r="B3304" t="s">
        <v>617</v>
      </c>
    </row>
    <row r="3305" spans="1:2" x14ac:dyDescent="0.25">
      <c r="A3305" t="s">
        <v>616</v>
      </c>
      <c r="B3305" t="s">
        <v>617</v>
      </c>
    </row>
    <row r="3306" spans="1:2" x14ac:dyDescent="0.25">
      <c r="A3306" t="s">
        <v>616</v>
      </c>
      <c r="B3306" t="s">
        <v>617</v>
      </c>
    </row>
    <row r="3307" spans="1:2" x14ac:dyDescent="0.25">
      <c r="A3307" t="s">
        <v>616</v>
      </c>
      <c r="B3307" t="s">
        <v>617</v>
      </c>
    </row>
    <row r="3308" spans="1:2" x14ac:dyDescent="0.25">
      <c r="A3308" t="s">
        <v>8404</v>
      </c>
      <c r="B3308" t="s">
        <v>8403</v>
      </c>
    </row>
    <row r="3309" spans="1:2" x14ac:dyDescent="0.25">
      <c r="A3309" t="s">
        <v>332</v>
      </c>
      <c r="B3309" t="s">
        <v>333</v>
      </c>
    </row>
    <row r="3310" spans="1:2" x14ac:dyDescent="0.25">
      <c r="A3310" t="s">
        <v>1223</v>
      </c>
      <c r="B3310" t="s">
        <v>1224</v>
      </c>
    </row>
    <row r="3311" spans="1:2" x14ac:dyDescent="0.25">
      <c r="A3311" t="s">
        <v>7484</v>
      </c>
      <c r="B3311" t="s">
        <v>7485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8073</v>
      </c>
      <c r="B3313" t="s">
        <v>8074</v>
      </c>
    </row>
    <row r="3314" spans="1:2" x14ac:dyDescent="0.25">
      <c r="A3314" t="s">
        <v>8073</v>
      </c>
      <c r="B3314" t="s">
        <v>8074</v>
      </c>
    </row>
    <row r="3315" spans="1:2" x14ac:dyDescent="0.25">
      <c r="A3315" t="s">
        <v>526</v>
      </c>
      <c r="B3315" t="s">
        <v>527</v>
      </c>
    </row>
    <row r="3316" spans="1:2" x14ac:dyDescent="0.25">
      <c r="A3316" t="s">
        <v>8130</v>
      </c>
      <c r="B3316" t="s">
        <v>626</v>
      </c>
    </row>
    <row r="3317" spans="1:2" x14ac:dyDescent="0.25">
      <c r="A3317" t="s">
        <v>7977</v>
      </c>
      <c r="B3317" t="s">
        <v>1123</v>
      </c>
    </row>
    <row r="3318" spans="1:2" x14ac:dyDescent="0.25">
      <c r="A3318" t="s">
        <v>610</v>
      </c>
      <c r="B3318" t="s">
        <v>611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456</v>
      </c>
      <c r="B3324" t="s">
        <v>457</v>
      </c>
    </row>
    <row r="3325" spans="1:2" x14ac:dyDescent="0.25">
      <c r="A3325" t="s">
        <v>881</v>
      </c>
      <c r="B3325" t="s">
        <v>882</v>
      </c>
    </row>
    <row r="3326" spans="1:2" x14ac:dyDescent="0.25">
      <c r="A3326" t="s">
        <v>881</v>
      </c>
      <c r="B3326" t="s">
        <v>882</v>
      </c>
    </row>
    <row r="3327" spans="1:2" x14ac:dyDescent="0.25">
      <c r="A3327" t="s">
        <v>491</v>
      </c>
      <c r="B3327" t="s">
        <v>492</v>
      </c>
    </row>
    <row r="3328" spans="1:2" x14ac:dyDescent="0.25">
      <c r="A3328" t="s">
        <v>452</v>
      </c>
      <c r="B3328" t="s">
        <v>453</v>
      </c>
    </row>
    <row r="3329" spans="1:2" x14ac:dyDescent="0.25">
      <c r="A3329" t="s">
        <v>7622</v>
      </c>
      <c r="B3329" t="s">
        <v>7623</v>
      </c>
    </row>
    <row r="3330" spans="1:2" x14ac:dyDescent="0.25">
      <c r="A3330" t="s">
        <v>7495</v>
      </c>
      <c r="B3330" t="s">
        <v>7496</v>
      </c>
    </row>
    <row r="3331" spans="1:2" x14ac:dyDescent="0.25">
      <c r="A3331" t="s">
        <v>452</v>
      </c>
      <c r="B3331" t="s">
        <v>453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7873</v>
      </c>
      <c r="B3333" t="s">
        <v>7874</v>
      </c>
    </row>
    <row r="3334" spans="1:2" x14ac:dyDescent="0.25">
      <c r="A3334" t="s">
        <v>7873</v>
      </c>
      <c r="B3334" t="s">
        <v>7874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1241</v>
      </c>
      <c r="B3336" t="s">
        <v>1242</v>
      </c>
    </row>
    <row r="3337" spans="1:2" x14ac:dyDescent="0.25">
      <c r="A3337" t="s">
        <v>520</v>
      </c>
      <c r="B3337" t="s">
        <v>521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7801</v>
      </c>
      <c r="B3340" t="s">
        <v>7802</v>
      </c>
    </row>
    <row r="3341" spans="1:2" x14ac:dyDescent="0.25">
      <c r="A3341" t="s">
        <v>1265</v>
      </c>
      <c r="B3341" t="s">
        <v>1266</v>
      </c>
    </row>
    <row r="3342" spans="1:2" x14ac:dyDescent="0.25">
      <c r="A3342" t="s">
        <v>8125</v>
      </c>
      <c r="B3342" t="s">
        <v>8126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7970</v>
      </c>
      <c r="B3345" t="s">
        <v>460</v>
      </c>
    </row>
    <row r="3346" spans="1:2" x14ac:dyDescent="0.25">
      <c r="A3346" t="s">
        <v>1267</v>
      </c>
      <c r="B3346" t="s">
        <v>1268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1163</v>
      </c>
      <c r="B3350" t="s">
        <v>1164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7964</v>
      </c>
      <c r="B3352" t="s">
        <v>629</v>
      </c>
    </row>
    <row r="3353" spans="1:2" x14ac:dyDescent="0.25">
      <c r="A3353" t="s">
        <v>572</v>
      </c>
      <c r="B3353" t="s">
        <v>573</v>
      </c>
    </row>
    <row r="3354" spans="1:2" x14ac:dyDescent="0.25">
      <c r="A3354" t="s">
        <v>572</v>
      </c>
      <c r="B3354" t="s">
        <v>573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7977</v>
      </c>
      <c r="B3356" t="s">
        <v>1123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495</v>
      </c>
      <c r="B3358" t="s">
        <v>496</v>
      </c>
    </row>
    <row r="3359" spans="1:2" x14ac:dyDescent="0.25">
      <c r="A3359" t="s">
        <v>709</v>
      </c>
      <c r="B3359" t="s">
        <v>710</v>
      </c>
    </row>
    <row r="3360" spans="1:2" x14ac:dyDescent="0.25">
      <c r="A3360" t="s">
        <v>709</v>
      </c>
      <c r="B3360" t="s">
        <v>710</v>
      </c>
    </row>
    <row r="3361" spans="1:2" x14ac:dyDescent="0.25">
      <c r="A3361" t="s">
        <v>7970</v>
      </c>
      <c r="B3361" t="s">
        <v>460</v>
      </c>
    </row>
    <row r="3362" spans="1:2" x14ac:dyDescent="0.25">
      <c r="A3362" t="s">
        <v>7939</v>
      </c>
      <c r="B3362" t="s">
        <v>810</v>
      </c>
    </row>
    <row r="3363" spans="1:2" x14ac:dyDescent="0.25">
      <c r="A3363" t="s">
        <v>448</v>
      </c>
      <c r="B3363" t="s">
        <v>449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332</v>
      </c>
      <c r="B3365" t="s">
        <v>333</v>
      </c>
    </row>
    <row r="3366" spans="1:2" x14ac:dyDescent="0.25">
      <c r="A3366" t="s">
        <v>8010</v>
      </c>
      <c r="B3366" t="s">
        <v>1156</v>
      </c>
    </row>
    <row r="3367" spans="1:2" x14ac:dyDescent="0.25">
      <c r="A3367" t="s">
        <v>760</v>
      </c>
      <c r="B3367" t="s">
        <v>761</v>
      </c>
    </row>
    <row r="3368" spans="1:2" x14ac:dyDescent="0.25">
      <c r="A3368" t="s">
        <v>1245</v>
      </c>
      <c r="B3368" t="s">
        <v>1246</v>
      </c>
    </row>
    <row r="3369" spans="1:2" x14ac:dyDescent="0.25">
      <c r="A3369" t="s">
        <v>877</v>
      </c>
      <c r="B3369" t="s">
        <v>878</v>
      </c>
    </row>
    <row r="3370" spans="1:2" x14ac:dyDescent="0.25">
      <c r="A3370" t="s">
        <v>877</v>
      </c>
      <c r="B3370" t="s">
        <v>878</v>
      </c>
    </row>
    <row r="3371" spans="1:2" x14ac:dyDescent="0.25">
      <c r="A3371" t="s">
        <v>415</v>
      </c>
      <c r="B3371" t="s">
        <v>416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725</v>
      </c>
      <c r="B3373" t="s">
        <v>726</v>
      </c>
    </row>
    <row r="3374" spans="1:2" x14ac:dyDescent="0.25">
      <c r="A3374" t="s">
        <v>8133</v>
      </c>
      <c r="B3374" t="s">
        <v>8134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7538</v>
      </c>
      <c r="B3376" t="s">
        <v>1012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7938</v>
      </c>
      <c r="B3380" t="s">
        <v>7502</v>
      </c>
    </row>
    <row r="3381" spans="1:2" x14ac:dyDescent="0.25">
      <c r="A3381" t="s">
        <v>7948</v>
      </c>
      <c r="B3381" t="s">
        <v>584</v>
      </c>
    </row>
    <row r="3382" spans="1:2" x14ac:dyDescent="0.25">
      <c r="A3382" t="s">
        <v>7945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473</v>
      </c>
      <c r="B3384" t="s">
        <v>474</v>
      </c>
    </row>
    <row r="3385" spans="1:2" x14ac:dyDescent="0.25">
      <c r="A3385" t="s">
        <v>1053</v>
      </c>
      <c r="B3385" t="s">
        <v>1054</v>
      </c>
    </row>
    <row r="3386" spans="1:2" x14ac:dyDescent="0.25">
      <c r="A3386" t="s">
        <v>661</v>
      </c>
      <c r="B3386" t="s">
        <v>662</v>
      </c>
    </row>
    <row r="3387" spans="1:2" x14ac:dyDescent="0.25">
      <c r="A3387" t="s">
        <v>8308</v>
      </c>
      <c r="B3387" t="s">
        <v>8309</v>
      </c>
    </row>
    <row r="3388" spans="1:2" x14ac:dyDescent="0.25">
      <c r="A3388" t="s">
        <v>754</v>
      </c>
      <c r="B3388" t="s">
        <v>755</v>
      </c>
    </row>
    <row r="3389" spans="1:2" x14ac:dyDescent="0.25">
      <c r="A3389" t="s">
        <v>1165</v>
      </c>
      <c r="B3389" t="s">
        <v>1166</v>
      </c>
    </row>
    <row r="3390" spans="1:2" x14ac:dyDescent="0.25">
      <c r="A3390" t="s">
        <v>1165</v>
      </c>
      <c r="B3390" t="s">
        <v>1166</v>
      </c>
    </row>
    <row r="3391" spans="1:2" x14ac:dyDescent="0.25">
      <c r="A3391" t="s">
        <v>1165</v>
      </c>
      <c r="B3391" t="s">
        <v>1166</v>
      </c>
    </row>
    <row r="3392" spans="1:2" x14ac:dyDescent="0.25">
      <c r="A3392" t="s">
        <v>7567</v>
      </c>
      <c r="B3392" t="s">
        <v>7568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458</v>
      </c>
      <c r="B3394" t="s">
        <v>459</v>
      </c>
    </row>
    <row r="3395" spans="1:2" x14ac:dyDescent="0.25">
      <c r="A3395" t="s">
        <v>790</v>
      </c>
      <c r="B3395" t="s">
        <v>791</v>
      </c>
    </row>
    <row r="3396" spans="1:2" x14ac:dyDescent="0.25">
      <c r="A3396" t="s">
        <v>8314</v>
      </c>
      <c r="B3396" t="s">
        <v>8315</v>
      </c>
    </row>
    <row r="3397" spans="1:2" x14ac:dyDescent="0.25">
      <c r="A3397" t="s">
        <v>332</v>
      </c>
      <c r="B3397" t="s">
        <v>333</v>
      </c>
    </row>
    <row r="3398" spans="1:2" x14ac:dyDescent="0.25">
      <c r="A3398" t="s">
        <v>725</v>
      </c>
      <c r="B3398" t="s">
        <v>726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610</v>
      </c>
      <c r="B3401" t="s">
        <v>611</v>
      </c>
    </row>
    <row r="3402" spans="1:2" x14ac:dyDescent="0.25">
      <c r="A3402" t="s">
        <v>7637</v>
      </c>
      <c r="B3402" t="s">
        <v>7638</v>
      </c>
    </row>
    <row r="3403" spans="1:2" x14ac:dyDescent="0.25">
      <c r="A3403" t="s">
        <v>1013</v>
      </c>
      <c r="B3403" t="s">
        <v>1014</v>
      </c>
    </row>
    <row r="3404" spans="1:2" x14ac:dyDescent="0.25">
      <c r="A3404" t="s">
        <v>432</v>
      </c>
      <c r="B3404" t="s">
        <v>433</v>
      </c>
    </row>
    <row r="3405" spans="1:2" x14ac:dyDescent="0.25">
      <c r="A3405" t="s">
        <v>7984</v>
      </c>
      <c r="B3405" t="s">
        <v>7985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430</v>
      </c>
      <c r="B3407" t="s">
        <v>431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1001</v>
      </c>
      <c r="B3409" t="s">
        <v>8261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697</v>
      </c>
      <c r="B3411" t="s">
        <v>698</v>
      </c>
    </row>
    <row r="3412" spans="1:2" x14ac:dyDescent="0.25">
      <c r="A3412" t="s">
        <v>8331</v>
      </c>
      <c r="B3412" t="s">
        <v>8332</v>
      </c>
    </row>
    <row r="3413" spans="1:2" x14ac:dyDescent="0.25">
      <c r="A3413" t="s">
        <v>621</v>
      </c>
      <c r="B3413" t="s">
        <v>622</v>
      </c>
    </row>
    <row r="3414" spans="1:2" x14ac:dyDescent="0.25">
      <c r="A3414" t="s">
        <v>7763</v>
      </c>
      <c r="B3414" t="s">
        <v>7764</v>
      </c>
    </row>
    <row r="3415" spans="1:2" x14ac:dyDescent="0.25">
      <c r="A3415" t="s">
        <v>7972</v>
      </c>
      <c r="B3415" t="s">
        <v>354</v>
      </c>
    </row>
    <row r="3416" spans="1:2" x14ac:dyDescent="0.25">
      <c r="A3416" t="s">
        <v>859</v>
      </c>
      <c r="B3416" t="s">
        <v>860</v>
      </c>
    </row>
    <row r="3417" spans="1:2" x14ac:dyDescent="0.25">
      <c r="A3417" t="s">
        <v>7881</v>
      </c>
      <c r="B3417" t="s">
        <v>7882</v>
      </c>
    </row>
    <row r="3418" spans="1:2" x14ac:dyDescent="0.25">
      <c r="A3418" t="s">
        <v>361</v>
      </c>
      <c r="B3418" t="s">
        <v>362</v>
      </c>
    </row>
    <row r="3419" spans="1:2" x14ac:dyDescent="0.25">
      <c r="A3419" t="s">
        <v>8162</v>
      </c>
      <c r="B3419" t="s">
        <v>1148</v>
      </c>
    </row>
    <row r="3420" spans="1:2" x14ac:dyDescent="0.25">
      <c r="A3420" t="s">
        <v>7581</v>
      </c>
      <c r="B3420" t="s">
        <v>843</v>
      </c>
    </row>
    <row r="3421" spans="1:2" x14ac:dyDescent="0.25">
      <c r="A3421" t="s">
        <v>881</v>
      </c>
      <c r="B3421" t="s">
        <v>882</v>
      </c>
    </row>
    <row r="3422" spans="1:2" x14ac:dyDescent="0.25">
      <c r="A3422" t="s">
        <v>8406</v>
      </c>
      <c r="B3422" t="s">
        <v>8405</v>
      </c>
    </row>
    <row r="3423" spans="1:2" x14ac:dyDescent="0.25">
      <c r="A3423" t="s">
        <v>8406</v>
      </c>
      <c r="B3423" t="s">
        <v>8405</v>
      </c>
    </row>
    <row r="3424" spans="1:2" x14ac:dyDescent="0.25">
      <c r="A3424" t="s">
        <v>8407</v>
      </c>
      <c r="B3424" t="s">
        <v>8408</v>
      </c>
    </row>
    <row r="3425" spans="1:2" x14ac:dyDescent="0.25">
      <c r="A3425" t="s">
        <v>7992</v>
      </c>
      <c r="B3425" t="s">
        <v>7993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1157</v>
      </c>
      <c r="B3427" t="s">
        <v>1158</v>
      </c>
    </row>
    <row r="3428" spans="1:2" x14ac:dyDescent="0.25">
      <c r="A3428" t="s">
        <v>731</v>
      </c>
      <c r="B3428" t="s">
        <v>732</v>
      </c>
    </row>
    <row r="3429" spans="1:2" x14ac:dyDescent="0.25">
      <c r="A3429" t="s">
        <v>1229</v>
      </c>
      <c r="B3429" t="s">
        <v>1230</v>
      </c>
    </row>
    <row r="3430" spans="1:2" x14ac:dyDescent="0.25">
      <c r="A3430" t="s">
        <v>456</v>
      </c>
      <c r="B3430" t="s">
        <v>457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574</v>
      </c>
      <c r="B3432" t="s">
        <v>575</v>
      </c>
    </row>
    <row r="3433" spans="1:2" x14ac:dyDescent="0.25">
      <c r="A3433" t="s">
        <v>540</v>
      </c>
      <c r="B3433" t="s">
        <v>541</v>
      </c>
    </row>
    <row r="3434" spans="1:2" x14ac:dyDescent="0.25">
      <c r="A3434" t="s">
        <v>1229</v>
      </c>
      <c r="B3434" t="s">
        <v>1230</v>
      </c>
    </row>
    <row r="3435" spans="1:2" x14ac:dyDescent="0.25">
      <c r="A3435" t="s">
        <v>1181</v>
      </c>
      <c r="B3435" t="s">
        <v>1182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632</v>
      </c>
      <c r="B3452" t="s">
        <v>633</v>
      </c>
    </row>
    <row r="3453" spans="1:2" x14ac:dyDescent="0.25">
      <c r="A3453" t="s">
        <v>632</v>
      </c>
      <c r="B3453" t="s">
        <v>633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632</v>
      </c>
      <c r="B3462" t="s">
        <v>633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632</v>
      </c>
      <c r="B3472" t="s">
        <v>633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8385</v>
      </c>
      <c r="B3474" t="s">
        <v>8288</v>
      </c>
    </row>
    <row r="3475" spans="1:2" x14ac:dyDescent="0.25">
      <c r="A3475" t="s">
        <v>8385</v>
      </c>
      <c r="B3475" t="s">
        <v>8288</v>
      </c>
    </row>
    <row r="3476" spans="1:2" x14ac:dyDescent="0.25">
      <c r="A3476" t="s">
        <v>8385</v>
      </c>
      <c r="B3476" t="s">
        <v>8288</v>
      </c>
    </row>
    <row r="3477" spans="1:2" x14ac:dyDescent="0.25">
      <c r="A3477" t="s">
        <v>8385</v>
      </c>
      <c r="B3477" t="s">
        <v>8288</v>
      </c>
    </row>
    <row r="3478" spans="1:2" x14ac:dyDescent="0.25">
      <c r="A3478" t="s">
        <v>8385</v>
      </c>
      <c r="B3478" t="s">
        <v>8288</v>
      </c>
    </row>
    <row r="3479" spans="1:2" x14ac:dyDescent="0.25">
      <c r="A3479" t="s">
        <v>8385</v>
      </c>
      <c r="B3479" t="s">
        <v>8288</v>
      </c>
    </row>
    <row r="3480" spans="1:2" x14ac:dyDescent="0.25">
      <c r="A3480" t="s">
        <v>1299</v>
      </c>
      <c r="B3480" t="s">
        <v>1300</v>
      </c>
    </row>
    <row r="3481" spans="1:2" x14ac:dyDescent="0.25">
      <c r="A3481" t="s">
        <v>1171</v>
      </c>
      <c r="B3481" t="s">
        <v>1172</v>
      </c>
    </row>
    <row r="3482" spans="1:2" x14ac:dyDescent="0.25">
      <c r="A3482" t="s">
        <v>1299</v>
      </c>
      <c r="B3482" t="s">
        <v>1300</v>
      </c>
    </row>
    <row r="3483" spans="1:2" x14ac:dyDescent="0.25">
      <c r="A3483" t="s">
        <v>7715</v>
      </c>
      <c r="B3483" t="s">
        <v>1178</v>
      </c>
    </row>
    <row r="3484" spans="1:2" x14ac:dyDescent="0.25">
      <c r="A3484" t="s">
        <v>1171</v>
      </c>
      <c r="B3484" t="s">
        <v>1172</v>
      </c>
    </row>
    <row r="3485" spans="1:2" x14ac:dyDescent="0.25">
      <c r="A3485" t="s">
        <v>7715</v>
      </c>
      <c r="B3485" t="s">
        <v>1178</v>
      </c>
    </row>
    <row r="3486" spans="1:2" x14ac:dyDescent="0.25">
      <c r="A3486" t="s">
        <v>8176</v>
      </c>
      <c r="B3486" t="s">
        <v>892</v>
      </c>
    </row>
    <row r="3487" spans="1:2" x14ac:dyDescent="0.25">
      <c r="A3487" t="s">
        <v>8081</v>
      </c>
      <c r="B3487" t="s">
        <v>8082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7945</v>
      </c>
      <c r="B3490" t="s">
        <v>322</v>
      </c>
    </row>
    <row r="3491" spans="1:2" x14ac:dyDescent="0.25">
      <c r="A3491" t="s">
        <v>7944</v>
      </c>
      <c r="B3491" t="s">
        <v>425</v>
      </c>
    </row>
    <row r="3492" spans="1:2" x14ac:dyDescent="0.25">
      <c r="A3492" t="s">
        <v>566</v>
      </c>
      <c r="B3492" t="s">
        <v>567</v>
      </c>
    </row>
    <row r="3493" spans="1:2" x14ac:dyDescent="0.25">
      <c r="A3493" t="s">
        <v>1047</v>
      </c>
      <c r="B3493" t="s">
        <v>1048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1136</v>
      </c>
      <c r="B3498" t="s">
        <v>1137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522</v>
      </c>
      <c r="B3502" t="s">
        <v>523</v>
      </c>
    </row>
    <row r="3503" spans="1:2" x14ac:dyDescent="0.25">
      <c r="A3503" t="s">
        <v>522</v>
      </c>
      <c r="B3503" t="s">
        <v>523</v>
      </c>
    </row>
    <row r="3504" spans="1:2" x14ac:dyDescent="0.25">
      <c r="A3504" t="s">
        <v>738</v>
      </c>
      <c r="B3504" t="s">
        <v>739</v>
      </c>
    </row>
    <row r="3505" spans="1:2" x14ac:dyDescent="0.25">
      <c r="A3505" t="s">
        <v>738</v>
      </c>
      <c r="B3505" t="s">
        <v>739</v>
      </c>
    </row>
    <row r="3506" spans="1:2" x14ac:dyDescent="0.25">
      <c r="A3506" t="s">
        <v>338</v>
      </c>
      <c r="B3506" t="s">
        <v>339</v>
      </c>
    </row>
    <row r="3507" spans="1:2" x14ac:dyDescent="0.25">
      <c r="A3507" t="s">
        <v>338</v>
      </c>
      <c r="B3507" t="s">
        <v>339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1159</v>
      </c>
      <c r="B3509" t="s">
        <v>1160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491</v>
      </c>
      <c r="B3512" t="s">
        <v>492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7594</v>
      </c>
      <c r="B3515" t="s">
        <v>7595</v>
      </c>
    </row>
    <row r="3516" spans="1:2" x14ac:dyDescent="0.25">
      <c r="A3516" t="s">
        <v>1087</v>
      </c>
      <c r="B3516" t="s">
        <v>1088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1032</v>
      </c>
      <c r="B3519" t="s">
        <v>1033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8097</v>
      </c>
      <c r="B3521" t="s">
        <v>8098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790</v>
      </c>
      <c r="B3526" t="s">
        <v>791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7652</v>
      </c>
      <c r="B3528" t="s">
        <v>964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7484</v>
      </c>
      <c r="B3531" t="s">
        <v>7485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782</v>
      </c>
      <c r="B3533" t="s">
        <v>783</v>
      </c>
    </row>
    <row r="3534" spans="1:2" x14ac:dyDescent="0.25">
      <c r="A3534" t="s">
        <v>7549</v>
      </c>
      <c r="B3534" t="s">
        <v>7550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495</v>
      </c>
      <c r="B3537" t="s">
        <v>496</v>
      </c>
    </row>
    <row r="3538" spans="1:2" x14ac:dyDescent="0.25">
      <c r="A3538" t="s">
        <v>495</v>
      </c>
      <c r="B3538" t="s">
        <v>496</v>
      </c>
    </row>
    <row r="3539" spans="1:2" x14ac:dyDescent="0.25">
      <c r="A3539" t="s">
        <v>1293</v>
      </c>
      <c r="B3539" t="s">
        <v>1294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796</v>
      </c>
      <c r="B3541" t="s">
        <v>797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7549</v>
      </c>
      <c r="B3544" t="s">
        <v>7550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7495</v>
      </c>
      <c r="B3549" t="s">
        <v>7496</v>
      </c>
    </row>
    <row r="3550" spans="1:2" x14ac:dyDescent="0.25">
      <c r="A3550" t="s">
        <v>7565</v>
      </c>
      <c r="B3550" t="s">
        <v>7566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7669</v>
      </c>
      <c r="B3554" t="s">
        <v>7670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8218</v>
      </c>
      <c r="B3556" t="s">
        <v>1046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1206</v>
      </c>
      <c r="B3562" t="s">
        <v>1207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8333</v>
      </c>
      <c r="B3564" t="s">
        <v>8334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607</v>
      </c>
      <c r="B3566" t="s">
        <v>608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616</v>
      </c>
      <c r="B3570" t="s">
        <v>617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434</v>
      </c>
      <c r="B3572" t="s">
        <v>435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512</v>
      </c>
      <c r="B3574" t="s">
        <v>513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1075</v>
      </c>
      <c r="B3577" t="s">
        <v>1076</v>
      </c>
    </row>
    <row r="3578" spans="1:2" x14ac:dyDescent="0.25">
      <c r="A3578" t="s">
        <v>7717</v>
      </c>
      <c r="B3578" t="s">
        <v>7718</v>
      </c>
    </row>
    <row r="3579" spans="1:2" x14ac:dyDescent="0.25">
      <c r="A3579" t="s">
        <v>607</v>
      </c>
      <c r="B3579" t="s">
        <v>608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601</v>
      </c>
      <c r="B3582" t="s">
        <v>602</v>
      </c>
    </row>
    <row r="3583" spans="1:2" x14ac:dyDescent="0.25">
      <c r="A3583" t="s">
        <v>345</v>
      </c>
      <c r="B3583" t="s">
        <v>346</v>
      </c>
    </row>
    <row r="3584" spans="1:2" x14ac:dyDescent="0.25">
      <c r="A3584" t="s">
        <v>332</v>
      </c>
      <c r="B3584" t="s">
        <v>333</v>
      </c>
    </row>
    <row r="3585" spans="1:2" x14ac:dyDescent="0.25">
      <c r="A3585" t="s">
        <v>332</v>
      </c>
      <c r="B3585" t="s">
        <v>333</v>
      </c>
    </row>
    <row r="3586" spans="1:2" x14ac:dyDescent="0.25">
      <c r="A3586" t="s">
        <v>495</v>
      </c>
      <c r="B3586" t="s">
        <v>496</v>
      </c>
    </row>
    <row r="3587" spans="1:2" x14ac:dyDescent="0.25">
      <c r="A3587" t="s">
        <v>495</v>
      </c>
      <c r="B3587" t="s">
        <v>496</v>
      </c>
    </row>
    <row r="3588" spans="1:2" x14ac:dyDescent="0.25">
      <c r="A3588" t="s">
        <v>669</v>
      </c>
      <c r="B3588" t="s">
        <v>670</v>
      </c>
    </row>
    <row r="3589" spans="1:2" x14ac:dyDescent="0.25">
      <c r="A3589" t="s">
        <v>1200</v>
      </c>
      <c r="B3589" t="s">
        <v>1201</v>
      </c>
    </row>
    <row r="3590" spans="1:2" x14ac:dyDescent="0.25">
      <c r="A3590" t="s">
        <v>1275</v>
      </c>
      <c r="B3590" t="s">
        <v>1276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7879</v>
      </c>
      <c r="B3594" t="s">
        <v>7880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7801</v>
      </c>
      <c r="B3597" t="s">
        <v>7802</v>
      </c>
    </row>
    <row r="3598" spans="1:2" x14ac:dyDescent="0.25">
      <c r="A3598" t="s">
        <v>711</v>
      </c>
      <c r="B3598" t="s">
        <v>712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1159</v>
      </c>
      <c r="B3600" t="s">
        <v>1160</v>
      </c>
    </row>
    <row r="3601" spans="1:2" x14ac:dyDescent="0.25">
      <c r="A3601" t="s">
        <v>332</v>
      </c>
      <c r="B3601" t="s">
        <v>333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1161</v>
      </c>
      <c r="B3603" t="s">
        <v>1162</v>
      </c>
    </row>
    <row r="3604" spans="1:2" x14ac:dyDescent="0.25">
      <c r="A3604" t="s">
        <v>7702</v>
      </c>
      <c r="B3604" t="s">
        <v>7703</v>
      </c>
    </row>
    <row r="3605" spans="1:2" x14ac:dyDescent="0.25">
      <c r="A3605" t="s">
        <v>1025</v>
      </c>
      <c r="B3605" t="s">
        <v>1026</v>
      </c>
    </row>
    <row r="3606" spans="1:2" x14ac:dyDescent="0.25">
      <c r="A3606" t="s">
        <v>338</v>
      </c>
      <c r="B3606" t="s">
        <v>339</v>
      </c>
    </row>
    <row r="3607" spans="1:2" x14ac:dyDescent="0.25">
      <c r="A3607" t="s">
        <v>7982</v>
      </c>
      <c r="B3607" t="s">
        <v>7983</v>
      </c>
    </row>
    <row r="3608" spans="1:2" x14ac:dyDescent="0.25">
      <c r="A3608" t="s">
        <v>551</v>
      </c>
      <c r="B3608" t="s">
        <v>552</v>
      </c>
    </row>
    <row r="3609" spans="1:2" x14ac:dyDescent="0.25">
      <c r="A3609" t="s">
        <v>725</v>
      </c>
      <c r="B3609" t="s">
        <v>726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495</v>
      </c>
      <c r="B3611" t="s">
        <v>496</v>
      </c>
    </row>
    <row r="3612" spans="1:2" x14ac:dyDescent="0.25">
      <c r="A3612" t="s">
        <v>863</v>
      </c>
      <c r="B3612" t="s">
        <v>864</v>
      </c>
    </row>
    <row r="3613" spans="1:2" x14ac:dyDescent="0.25">
      <c r="A3613" t="s">
        <v>863</v>
      </c>
      <c r="B3613" t="s">
        <v>864</v>
      </c>
    </row>
    <row r="3614" spans="1:2" x14ac:dyDescent="0.25">
      <c r="A3614" t="s">
        <v>1267</v>
      </c>
      <c r="B3614" t="s">
        <v>1268</v>
      </c>
    </row>
    <row r="3615" spans="1:2" x14ac:dyDescent="0.25">
      <c r="A3615" t="s">
        <v>361</v>
      </c>
      <c r="B3615" t="s">
        <v>362</v>
      </c>
    </row>
    <row r="3616" spans="1:2" x14ac:dyDescent="0.25">
      <c r="A3616" t="s">
        <v>332</v>
      </c>
      <c r="B3616" t="s">
        <v>333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456</v>
      </c>
      <c r="B3618" t="s">
        <v>457</v>
      </c>
    </row>
    <row r="3619" spans="1:2" x14ac:dyDescent="0.25">
      <c r="A3619" t="s">
        <v>7879</v>
      </c>
      <c r="B3619" t="s">
        <v>7880</v>
      </c>
    </row>
    <row r="3620" spans="1:2" x14ac:dyDescent="0.25">
      <c r="A3620" t="s">
        <v>332</v>
      </c>
      <c r="B3620" t="s">
        <v>333</v>
      </c>
    </row>
    <row r="3621" spans="1:2" x14ac:dyDescent="0.25">
      <c r="A3621" t="s">
        <v>389</v>
      </c>
      <c r="B3621" t="s">
        <v>390</v>
      </c>
    </row>
    <row r="3622" spans="1:2" x14ac:dyDescent="0.25">
      <c r="A3622" t="s">
        <v>363</v>
      </c>
      <c r="B3622" t="s">
        <v>364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7986</v>
      </c>
      <c r="B3625" t="s">
        <v>981</v>
      </c>
    </row>
    <row r="3626" spans="1:2" x14ac:dyDescent="0.25">
      <c r="A3626" t="s">
        <v>332</v>
      </c>
      <c r="B3626" t="s">
        <v>333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1217</v>
      </c>
      <c r="B3679" t="s">
        <v>1218</v>
      </c>
    </row>
    <row r="3680" spans="1:2" x14ac:dyDescent="0.25">
      <c r="A3680" t="s">
        <v>695</v>
      </c>
      <c r="B3680" t="s">
        <v>696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7970</v>
      </c>
      <c r="B3682" t="s">
        <v>460</v>
      </c>
    </row>
    <row r="3683" spans="1:2" x14ac:dyDescent="0.25">
      <c r="A3683" t="s">
        <v>7973</v>
      </c>
      <c r="B3683" t="s">
        <v>7974</v>
      </c>
    </row>
    <row r="3684" spans="1:2" x14ac:dyDescent="0.25">
      <c r="A3684" t="s">
        <v>657</v>
      </c>
      <c r="B3684" t="s">
        <v>658</v>
      </c>
    </row>
    <row r="3685" spans="1:2" x14ac:dyDescent="0.25">
      <c r="A3685" t="s">
        <v>503</v>
      </c>
      <c r="B3685" t="s">
        <v>504</v>
      </c>
    </row>
    <row r="3686" spans="1:2" x14ac:dyDescent="0.25">
      <c r="A3686" t="s">
        <v>760</v>
      </c>
      <c r="B3686" t="s">
        <v>761</v>
      </c>
    </row>
    <row r="3687" spans="1:2" x14ac:dyDescent="0.25">
      <c r="A3687" t="s">
        <v>357</v>
      </c>
      <c r="B3687" t="s">
        <v>358</v>
      </c>
    </row>
    <row r="3688" spans="1:2" x14ac:dyDescent="0.25">
      <c r="A3688" t="s">
        <v>1047</v>
      </c>
      <c r="B3688" t="s">
        <v>1048</v>
      </c>
    </row>
    <row r="3689" spans="1:2" x14ac:dyDescent="0.25">
      <c r="A3689" t="s">
        <v>1047</v>
      </c>
      <c r="B3689" t="s">
        <v>1048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332</v>
      </c>
      <c r="B3691" t="s">
        <v>333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465</v>
      </c>
      <c r="B3693" t="s">
        <v>466</v>
      </c>
    </row>
    <row r="3694" spans="1:2" x14ac:dyDescent="0.25">
      <c r="A3694" t="s">
        <v>817</v>
      </c>
      <c r="B3694" t="s">
        <v>818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8154</v>
      </c>
      <c r="B3696" t="s">
        <v>8155</v>
      </c>
    </row>
    <row r="3697" spans="1:2" x14ac:dyDescent="0.25">
      <c r="A3697" t="s">
        <v>7939</v>
      </c>
      <c r="B3697" t="s">
        <v>810</v>
      </c>
    </row>
    <row r="3698" spans="1:2" x14ac:dyDescent="0.25">
      <c r="A3698" t="s">
        <v>551</v>
      </c>
      <c r="B3698" t="s">
        <v>552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332</v>
      </c>
      <c r="B3700" t="s">
        <v>333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675</v>
      </c>
      <c r="B3704" t="s">
        <v>676</v>
      </c>
    </row>
    <row r="3705" spans="1:2" x14ac:dyDescent="0.25">
      <c r="A3705" t="s">
        <v>482</v>
      </c>
      <c r="B3705" t="s">
        <v>483</v>
      </c>
    </row>
    <row r="3706" spans="1:2" x14ac:dyDescent="0.25">
      <c r="A3706" t="s">
        <v>332</v>
      </c>
      <c r="B3706" t="s">
        <v>333</v>
      </c>
    </row>
    <row r="3707" spans="1:2" x14ac:dyDescent="0.25">
      <c r="A3707" t="s">
        <v>7951</v>
      </c>
      <c r="B3707" t="s">
        <v>7671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700</v>
      </c>
      <c r="B3709" t="s">
        <v>701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491</v>
      </c>
      <c r="B3711" t="s">
        <v>492</v>
      </c>
    </row>
    <row r="3712" spans="1:2" x14ac:dyDescent="0.25">
      <c r="A3712" t="s">
        <v>704</v>
      </c>
      <c r="B3712" t="s">
        <v>705</v>
      </c>
    </row>
    <row r="3713" spans="1:2" x14ac:dyDescent="0.25">
      <c r="A3713" t="s">
        <v>7945</v>
      </c>
      <c r="B3713" t="s">
        <v>322</v>
      </c>
    </row>
    <row r="3714" spans="1:2" x14ac:dyDescent="0.25">
      <c r="A3714" t="s">
        <v>752</v>
      </c>
      <c r="B3714" t="s">
        <v>753</v>
      </c>
    </row>
    <row r="3715" spans="1:2" x14ac:dyDescent="0.25">
      <c r="A3715" t="s">
        <v>8329</v>
      </c>
      <c r="B3715" t="s">
        <v>8330</v>
      </c>
    </row>
    <row r="3716" spans="1:2" x14ac:dyDescent="0.25">
      <c r="A3716" t="s">
        <v>8318</v>
      </c>
      <c r="B3716" t="s">
        <v>8319</v>
      </c>
    </row>
    <row r="3717" spans="1:2" x14ac:dyDescent="0.25">
      <c r="A3717" t="s">
        <v>8327</v>
      </c>
      <c r="B3717" t="s">
        <v>8328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1237</v>
      </c>
      <c r="B3719" t="s">
        <v>1238</v>
      </c>
    </row>
    <row r="3720" spans="1:2" x14ac:dyDescent="0.25">
      <c r="A3720" t="s">
        <v>543</v>
      </c>
      <c r="B3720" t="s">
        <v>544</v>
      </c>
    </row>
    <row r="3721" spans="1:2" x14ac:dyDescent="0.25">
      <c r="A3721" t="s">
        <v>332</v>
      </c>
      <c r="B3721" t="s">
        <v>333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332</v>
      </c>
      <c r="B3723" t="s">
        <v>333</v>
      </c>
    </row>
    <row r="3724" spans="1:2" x14ac:dyDescent="0.25">
      <c r="A3724" t="s">
        <v>1281</v>
      </c>
      <c r="B3724" t="s">
        <v>1282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463</v>
      </c>
      <c r="B3726" t="s">
        <v>464</v>
      </c>
    </row>
    <row r="3727" spans="1:2" x14ac:dyDescent="0.25">
      <c r="A3727" t="s">
        <v>8325</v>
      </c>
      <c r="B3727" t="s">
        <v>8326</v>
      </c>
    </row>
    <row r="3728" spans="1:2" x14ac:dyDescent="0.25">
      <c r="A3728" t="s">
        <v>8325</v>
      </c>
      <c r="B3728" t="s">
        <v>8326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7793</v>
      </c>
      <c r="B3730" t="s">
        <v>7794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786</v>
      </c>
      <c r="B3732" t="s">
        <v>787</v>
      </c>
    </row>
    <row r="3733" spans="1:2" x14ac:dyDescent="0.25">
      <c r="A3733" t="s">
        <v>7978</v>
      </c>
      <c r="B3733" t="s">
        <v>7979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430</v>
      </c>
      <c r="B3735" t="s">
        <v>431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381</v>
      </c>
      <c r="B3737" t="s">
        <v>382</v>
      </c>
    </row>
    <row r="3738" spans="1:2" x14ac:dyDescent="0.25">
      <c r="A3738" t="s">
        <v>332</v>
      </c>
      <c r="B3738" t="s">
        <v>333</v>
      </c>
    </row>
    <row r="3739" spans="1:2" x14ac:dyDescent="0.25">
      <c r="A3739" t="s">
        <v>7470</v>
      </c>
      <c r="B3739" t="s">
        <v>7471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340</v>
      </c>
      <c r="B3741" t="s">
        <v>341</v>
      </c>
    </row>
    <row r="3742" spans="1:2" x14ac:dyDescent="0.25">
      <c r="A3742" t="s">
        <v>1040</v>
      </c>
      <c r="B3742" t="s">
        <v>1041</v>
      </c>
    </row>
    <row r="3743" spans="1:2" x14ac:dyDescent="0.25">
      <c r="A3743" t="s">
        <v>332</v>
      </c>
      <c r="B3743" t="s">
        <v>333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8093</v>
      </c>
      <c r="B3745" t="s">
        <v>8094</v>
      </c>
    </row>
    <row r="3746" spans="1:2" x14ac:dyDescent="0.25">
      <c r="A3746" t="s">
        <v>7973</v>
      </c>
      <c r="B3746" t="s">
        <v>7974</v>
      </c>
    </row>
    <row r="3747" spans="1:2" x14ac:dyDescent="0.25">
      <c r="A3747" t="s">
        <v>1251</v>
      </c>
      <c r="B3747" t="s">
        <v>1252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442</v>
      </c>
      <c r="B3751" t="s">
        <v>443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7771</v>
      </c>
      <c r="B3755" t="s">
        <v>7772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7984</v>
      </c>
      <c r="B3759" t="s">
        <v>7985</v>
      </c>
    </row>
    <row r="3760" spans="1:2" x14ac:dyDescent="0.25">
      <c r="A3760" t="s">
        <v>1245</v>
      </c>
      <c r="B3760" t="s">
        <v>1246</v>
      </c>
    </row>
    <row r="3761" spans="1:2" x14ac:dyDescent="0.25">
      <c r="A3761" t="s">
        <v>7552</v>
      </c>
      <c r="B3761" t="s">
        <v>7553</v>
      </c>
    </row>
    <row r="3762" spans="1:2" x14ac:dyDescent="0.25">
      <c r="A3762" t="s">
        <v>526</v>
      </c>
      <c r="B3762" t="s">
        <v>527</v>
      </c>
    </row>
    <row r="3763" spans="1:2" x14ac:dyDescent="0.25">
      <c r="A3763" t="s">
        <v>8019</v>
      </c>
      <c r="B3763" t="s">
        <v>929</v>
      </c>
    </row>
    <row r="3764" spans="1:2" x14ac:dyDescent="0.25">
      <c r="A3764" t="s">
        <v>8019</v>
      </c>
      <c r="B3764" t="s">
        <v>929</v>
      </c>
    </row>
    <row r="3765" spans="1:2" x14ac:dyDescent="0.25">
      <c r="A3765" t="s">
        <v>640</v>
      </c>
      <c r="B3765" t="s">
        <v>641</v>
      </c>
    </row>
    <row r="3766" spans="1:2" x14ac:dyDescent="0.25">
      <c r="A3766" t="s">
        <v>744</v>
      </c>
      <c r="B3766" t="s">
        <v>745</v>
      </c>
    </row>
    <row r="3767" spans="1:2" x14ac:dyDescent="0.25">
      <c r="A3767" t="s">
        <v>1269</v>
      </c>
      <c r="B3767" t="s">
        <v>1270</v>
      </c>
    </row>
    <row r="3768" spans="1:2" x14ac:dyDescent="0.25">
      <c r="A3768" t="s">
        <v>332</v>
      </c>
      <c r="B3768" t="s">
        <v>333</v>
      </c>
    </row>
    <row r="3769" spans="1:2" x14ac:dyDescent="0.25">
      <c r="A3769" t="s">
        <v>727</v>
      </c>
      <c r="B3769" t="s">
        <v>728</v>
      </c>
    </row>
    <row r="3770" spans="1:2" x14ac:dyDescent="0.25">
      <c r="A3770" t="s">
        <v>543</v>
      </c>
      <c r="B3770" t="s">
        <v>544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514</v>
      </c>
      <c r="B3772" t="s">
        <v>515</v>
      </c>
    </row>
    <row r="3773" spans="1:2" x14ac:dyDescent="0.25">
      <c r="A3773" t="s">
        <v>649</v>
      </c>
      <c r="B3773" t="s">
        <v>650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8139</v>
      </c>
      <c r="B3776" t="s">
        <v>8140</v>
      </c>
    </row>
    <row r="3777" spans="1:2" x14ac:dyDescent="0.25">
      <c r="A3777" t="s">
        <v>557</v>
      </c>
      <c r="B3777" t="s">
        <v>558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7463</v>
      </c>
      <c r="B3779" t="s">
        <v>7475</v>
      </c>
    </row>
    <row r="3780" spans="1:2" x14ac:dyDescent="0.25">
      <c r="A3780" t="s">
        <v>7565</v>
      </c>
      <c r="B3780" t="s">
        <v>7566</v>
      </c>
    </row>
    <row r="3781" spans="1:2" x14ac:dyDescent="0.25">
      <c r="A3781" t="s">
        <v>950</v>
      </c>
      <c r="B3781" t="s">
        <v>951</v>
      </c>
    </row>
    <row r="3782" spans="1:2" x14ac:dyDescent="0.25">
      <c r="A3782" t="s">
        <v>419</v>
      </c>
      <c r="B3782" t="s">
        <v>420</v>
      </c>
    </row>
    <row r="3783" spans="1:2" x14ac:dyDescent="0.25">
      <c r="A3783" t="s">
        <v>1038</v>
      </c>
      <c r="B3783" t="s">
        <v>1039</v>
      </c>
    </row>
    <row r="3784" spans="1:2" x14ac:dyDescent="0.25">
      <c r="A3784" t="s">
        <v>1165</v>
      </c>
      <c r="B3784" t="s">
        <v>1166</v>
      </c>
    </row>
    <row r="3785" spans="1:2" x14ac:dyDescent="0.25">
      <c r="A3785" t="s">
        <v>7560</v>
      </c>
      <c r="B3785" t="s">
        <v>7561</v>
      </c>
    </row>
    <row r="3786" spans="1:2" x14ac:dyDescent="0.25">
      <c r="A3786" t="s">
        <v>725</v>
      </c>
      <c r="B3786" t="s">
        <v>726</v>
      </c>
    </row>
    <row r="3787" spans="1:2" x14ac:dyDescent="0.25">
      <c r="A3787" t="s">
        <v>7970</v>
      </c>
      <c r="B3787" t="s">
        <v>460</v>
      </c>
    </row>
    <row r="3788" spans="1:2" x14ac:dyDescent="0.25">
      <c r="A3788" t="s">
        <v>8081</v>
      </c>
      <c r="B3788" t="s">
        <v>8082</v>
      </c>
    </row>
    <row r="3789" spans="1:2" x14ac:dyDescent="0.25">
      <c r="A3789" t="s">
        <v>473</v>
      </c>
      <c r="B3789" t="s">
        <v>474</v>
      </c>
    </row>
    <row r="3790" spans="1:2" x14ac:dyDescent="0.25">
      <c r="A3790" t="s">
        <v>727</v>
      </c>
      <c r="B3790" t="s">
        <v>728</v>
      </c>
    </row>
    <row r="3791" spans="1:2" x14ac:dyDescent="0.25">
      <c r="A3791" t="s">
        <v>495</v>
      </c>
      <c r="B3791" t="s">
        <v>496</v>
      </c>
    </row>
    <row r="3792" spans="1:2" x14ac:dyDescent="0.25">
      <c r="A3792" t="s">
        <v>727</v>
      </c>
      <c r="B3792" t="s">
        <v>728</v>
      </c>
    </row>
    <row r="3793" spans="1:2" x14ac:dyDescent="0.25">
      <c r="A3793" t="s">
        <v>7984</v>
      </c>
      <c r="B3793" t="s">
        <v>7985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610</v>
      </c>
      <c r="B3797" t="s">
        <v>611</v>
      </c>
    </row>
    <row r="3798" spans="1:2" x14ac:dyDescent="0.25">
      <c r="A3798" t="s">
        <v>841</v>
      </c>
      <c r="B3798" t="s">
        <v>842</v>
      </c>
    </row>
    <row r="3799" spans="1:2" x14ac:dyDescent="0.25">
      <c r="A3799" t="s">
        <v>8160</v>
      </c>
      <c r="B3799" t="s">
        <v>7618</v>
      </c>
    </row>
    <row r="3800" spans="1:2" x14ac:dyDescent="0.25">
      <c r="A3800" t="s">
        <v>1261</v>
      </c>
      <c r="B3800" t="s">
        <v>1262</v>
      </c>
    </row>
    <row r="3801" spans="1:2" x14ac:dyDescent="0.25">
      <c r="A3801" t="s">
        <v>7964</v>
      </c>
      <c r="B3801" t="s">
        <v>629</v>
      </c>
    </row>
    <row r="3802" spans="1:2" x14ac:dyDescent="0.25">
      <c r="A3802" t="s">
        <v>697</v>
      </c>
      <c r="B3802" t="s">
        <v>698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7946</v>
      </c>
      <c r="B3804" t="s">
        <v>620</v>
      </c>
    </row>
    <row r="3805" spans="1:2" x14ac:dyDescent="0.25">
      <c r="A3805" t="s">
        <v>1241</v>
      </c>
      <c r="B3805" t="s">
        <v>1242</v>
      </c>
    </row>
    <row r="3806" spans="1:2" x14ac:dyDescent="0.25">
      <c r="A3806" t="s">
        <v>332</v>
      </c>
      <c r="B3806" t="s">
        <v>333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574</v>
      </c>
      <c r="B3808" t="s">
        <v>575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340</v>
      </c>
      <c r="B3810" t="s">
        <v>341</v>
      </c>
    </row>
    <row r="3811" spans="1:2" x14ac:dyDescent="0.25">
      <c r="A3811" t="s">
        <v>432</v>
      </c>
      <c r="B3811" t="s">
        <v>433</v>
      </c>
    </row>
    <row r="3812" spans="1:2" x14ac:dyDescent="0.25">
      <c r="A3812" t="s">
        <v>8070</v>
      </c>
      <c r="B3812" t="s">
        <v>609</v>
      </c>
    </row>
    <row r="3813" spans="1:2" x14ac:dyDescent="0.25">
      <c r="A3813" t="s">
        <v>8070</v>
      </c>
      <c r="B3813" t="s">
        <v>609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595</v>
      </c>
      <c r="B3818" t="s">
        <v>596</v>
      </c>
    </row>
    <row r="3819" spans="1:2" x14ac:dyDescent="0.25">
      <c r="A3819" t="s">
        <v>1001</v>
      </c>
      <c r="B3819" t="s">
        <v>8261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551</v>
      </c>
      <c r="B3821" t="s">
        <v>552</v>
      </c>
    </row>
    <row r="3822" spans="1:2" x14ac:dyDescent="0.25">
      <c r="A3822" t="s">
        <v>551</v>
      </c>
      <c r="B3822" t="s">
        <v>552</v>
      </c>
    </row>
    <row r="3823" spans="1:2" x14ac:dyDescent="0.25">
      <c r="A3823" t="s">
        <v>607</v>
      </c>
      <c r="B3823" t="s">
        <v>608</v>
      </c>
    </row>
    <row r="3824" spans="1:2" x14ac:dyDescent="0.25">
      <c r="A3824" t="s">
        <v>8083</v>
      </c>
      <c r="B3824" t="s">
        <v>690</v>
      </c>
    </row>
    <row r="3825" spans="1:2" x14ac:dyDescent="0.25">
      <c r="A3825" t="s">
        <v>7871</v>
      </c>
      <c r="B3825" t="s">
        <v>7872</v>
      </c>
    </row>
    <row r="3826" spans="1:2" x14ac:dyDescent="0.25">
      <c r="A3826" t="s">
        <v>345</v>
      </c>
      <c r="B3826" t="s">
        <v>346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409</v>
      </c>
      <c r="B3830" t="s">
        <v>410</v>
      </c>
    </row>
    <row r="3831" spans="1:2" x14ac:dyDescent="0.25">
      <c r="A3831" t="s">
        <v>661</v>
      </c>
      <c r="B3831" t="s">
        <v>662</v>
      </c>
    </row>
    <row r="3832" spans="1:2" x14ac:dyDescent="0.25">
      <c r="A3832" t="s">
        <v>7763</v>
      </c>
      <c r="B3832" t="s">
        <v>7764</v>
      </c>
    </row>
    <row r="3833" spans="1:2" x14ac:dyDescent="0.25">
      <c r="A3833" t="s">
        <v>373</v>
      </c>
      <c r="B3833" t="s">
        <v>374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607</v>
      </c>
      <c r="B3837" t="s">
        <v>608</v>
      </c>
    </row>
    <row r="3838" spans="1:2" x14ac:dyDescent="0.25">
      <c r="A3838" t="s">
        <v>345</v>
      </c>
      <c r="B3838" t="s">
        <v>346</v>
      </c>
    </row>
    <row r="3839" spans="1:2" x14ac:dyDescent="0.25">
      <c r="A3839" t="s">
        <v>7945</v>
      </c>
      <c r="B3839" t="s">
        <v>322</v>
      </c>
    </row>
    <row r="3840" spans="1:2" x14ac:dyDescent="0.25">
      <c r="A3840" t="s">
        <v>415</v>
      </c>
      <c r="B3840" t="s">
        <v>416</v>
      </c>
    </row>
    <row r="3841" spans="1:2" x14ac:dyDescent="0.25">
      <c r="A3841" t="s">
        <v>997</v>
      </c>
      <c r="B3841" t="s">
        <v>998</v>
      </c>
    </row>
    <row r="3842" spans="1:2" x14ac:dyDescent="0.25">
      <c r="A3842" t="s">
        <v>522</v>
      </c>
      <c r="B3842" t="s">
        <v>523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432</v>
      </c>
      <c r="B3844" t="s">
        <v>433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770</v>
      </c>
      <c r="B3846" t="s">
        <v>771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8152</v>
      </c>
      <c r="B3849" t="s">
        <v>8153</v>
      </c>
    </row>
    <row r="3850" spans="1:2" x14ac:dyDescent="0.25">
      <c r="A3850" t="s">
        <v>423</v>
      </c>
      <c r="B3850" t="s">
        <v>424</v>
      </c>
    </row>
    <row r="3851" spans="1:2" x14ac:dyDescent="0.25">
      <c r="A3851" t="s">
        <v>7981</v>
      </c>
      <c r="B3851" t="s">
        <v>486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387</v>
      </c>
      <c r="B3855" t="s">
        <v>388</v>
      </c>
    </row>
    <row r="3856" spans="1:2" x14ac:dyDescent="0.25">
      <c r="A3856" t="s">
        <v>827</v>
      </c>
      <c r="B3856" t="s">
        <v>828</v>
      </c>
    </row>
    <row r="3857" spans="1:2" x14ac:dyDescent="0.25">
      <c r="A3857" t="s">
        <v>475</v>
      </c>
      <c r="B3857" t="s">
        <v>476</v>
      </c>
    </row>
    <row r="3858" spans="1:2" x14ac:dyDescent="0.25">
      <c r="A3858" s="20" t="s">
        <v>1040</v>
      </c>
      <c r="B3858" t="s">
        <v>1041</v>
      </c>
    </row>
    <row r="3859" spans="1:2" x14ac:dyDescent="0.25">
      <c r="A3859" t="s">
        <v>7972</v>
      </c>
      <c r="B3859" t="s">
        <v>354</v>
      </c>
    </row>
    <row r="3860" spans="1:2" x14ac:dyDescent="0.25">
      <c r="A3860" t="s">
        <v>347</v>
      </c>
      <c r="B3860" t="s">
        <v>348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332</v>
      </c>
      <c r="B3862" t="s">
        <v>333</v>
      </c>
    </row>
    <row r="3863" spans="1:2" x14ac:dyDescent="0.25">
      <c r="A3863" t="s">
        <v>332</v>
      </c>
      <c r="B3863" t="s">
        <v>333</v>
      </c>
    </row>
    <row r="3864" spans="1:2" x14ac:dyDescent="0.25">
      <c r="A3864" t="s">
        <v>7614</v>
      </c>
      <c r="B3864" t="s">
        <v>7615</v>
      </c>
    </row>
    <row r="3865" spans="1:2" x14ac:dyDescent="0.25">
      <c r="A3865" t="s">
        <v>7779</v>
      </c>
      <c r="B3865" t="s">
        <v>7780</v>
      </c>
    </row>
    <row r="3866" spans="1:2" x14ac:dyDescent="0.25">
      <c r="A3866" t="s">
        <v>7630</v>
      </c>
      <c r="B3866" t="s">
        <v>907</v>
      </c>
    </row>
    <row r="3867" spans="1:2" x14ac:dyDescent="0.25">
      <c r="A3867" t="s">
        <v>7717</v>
      </c>
      <c r="B3867" t="s">
        <v>7718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7951</v>
      </c>
      <c r="B3869" t="s">
        <v>7671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551</v>
      </c>
      <c r="B3871" t="s">
        <v>552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572</v>
      </c>
      <c r="B3873" t="s">
        <v>573</v>
      </c>
    </row>
    <row r="3874" spans="1:2" x14ac:dyDescent="0.25">
      <c r="A3874" t="s">
        <v>572</v>
      </c>
      <c r="B3874" t="s">
        <v>573</v>
      </c>
    </row>
    <row r="3875" spans="1:2" x14ac:dyDescent="0.25">
      <c r="A3875" t="s">
        <v>566</v>
      </c>
      <c r="B3875" t="s">
        <v>567</v>
      </c>
    </row>
    <row r="3876" spans="1:2" x14ac:dyDescent="0.25">
      <c r="A3876" t="s">
        <v>540</v>
      </c>
      <c r="B3876" t="s">
        <v>541</v>
      </c>
    </row>
    <row r="3877" spans="1:2" x14ac:dyDescent="0.25">
      <c r="A3877" t="s">
        <v>540</v>
      </c>
      <c r="B3877" t="s">
        <v>541</v>
      </c>
    </row>
    <row r="3878" spans="1:2" x14ac:dyDescent="0.25">
      <c r="A3878" t="s">
        <v>442</v>
      </c>
      <c r="B3878" t="s">
        <v>443</v>
      </c>
    </row>
    <row r="3879" spans="1:2" x14ac:dyDescent="0.25">
      <c r="A3879" t="s">
        <v>389</v>
      </c>
      <c r="B3879" t="s">
        <v>390</v>
      </c>
    </row>
    <row r="3880" spans="1:2" x14ac:dyDescent="0.25">
      <c r="A3880" t="s">
        <v>8084</v>
      </c>
      <c r="B3880" t="s">
        <v>7574</v>
      </c>
    </row>
    <row r="3881" spans="1:2" x14ac:dyDescent="0.25">
      <c r="A3881" t="s">
        <v>540</v>
      </c>
      <c r="B3881" t="s">
        <v>541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363</v>
      </c>
      <c r="B3885" t="s">
        <v>364</v>
      </c>
    </row>
    <row r="3886" spans="1:2" x14ac:dyDescent="0.25">
      <c r="A3886" t="s">
        <v>8166</v>
      </c>
      <c r="B3886" t="s">
        <v>8167</v>
      </c>
    </row>
    <row r="3887" spans="1:2" x14ac:dyDescent="0.25">
      <c r="A3887" t="s">
        <v>543</v>
      </c>
      <c r="B3887" t="s">
        <v>544</v>
      </c>
    </row>
    <row r="3888" spans="1:2" x14ac:dyDescent="0.25">
      <c r="A3888" t="s">
        <v>332</v>
      </c>
      <c r="B3888" t="s">
        <v>333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522</v>
      </c>
      <c r="B3890" t="s">
        <v>523</v>
      </c>
    </row>
    <row r="3891" spans="1:2" x14ac:dyDescent="0.25">
      <c r="A3891" t="s">
        <v>1245</v>
      </c>
      <c r="B3891" t="s">
        <v>1246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7779</v>
      </c>
      <c r="B3894" t="s">
        <v>7780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1040</v>
      </c>
      <c r="B3897" t="s">
        <v>1041</v>
      </c>
    </row>
    <row r="3898" spans="1:2" x14ac:dyDescent="0.25">
      <c r="A3898" t="s">
        <v>1040</v>
      </c>
      <c r="B3898" t="s">
        <v>1041</v>
      </c>
    </row>
    <row r="3899" spans="1:2" x14ac:dyDescent="0.25">
      <c r="A3899" t="s">
        <v>1040</v>
      </c>
      <c r="B3899" t="s">
        <v>1041</v>
      </c>
    </row>
    <row r="3900" spans="1:2" x14ac:dyDescent="0.25">
      <c r="A3900" t="s">
        <v>1040</v>
      </c>
      <c r="B3900" t="s">
        <v>1041</v>
      </c>
    </row>
    <row r="3901" spans="1:2" x14ac:dyDescent="0.25">
      <c r="A3901" t="s">
        <v>1040</v>
      </c>
      <c r="B3901" t="s">
        <v>1041</v>
      </c>
    </row>
    <row r="3902" spans="1:2" x14ac:dyDescent="0.25">
      <c r="A3902" t="s">
        <v>8323</v>
      </c>
      <c r="B3902" t="s">
        <v>8324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522</v>
      </c>
      <c r="B3905" t="s">
        <v>523</v>
      </c>
    </row>
    <row r="3906" spans="1:2" x14ac:dyDescent="0.25">
      <c r="A3906" t="s">
        <v>566</v>
      </c>
      <c r="B3906" t="s">
        <v>567</v>
      </c>
    </row>
    <row r="3907" spans="1:2" x14ac:dyDescent="0.25">
      <c r="A3907" t="s">
        <v>7940</v>
      </c>
      <c r="B3907" t="s">
        <v>105</v>
      </c>
    </row>
    <row r="3908" spans="1:2" x14ac:dyDescent="0.25">
      <c r="A3908" t="s">
        <v>7940</v>
      </c>
      <c r="B3908" t="s">
        <v>105</v>
      </c>
    </row>
    <row r="3909" spans="1:2" x14ac:dyDescent="0.25">
      <c r="A3909" t="s">
        <v>1002</v>
      </c>
      <c r="B3909" t="s">
        <v>1003</v>
      </c>
    </row>
    <row r="3910" spans="1:2" x14ac:dyDescent="0.25">
      <c r="A3910" t="s">
        <v>671</v>
      </c>
      <c r="B3910" t="s">
        <v>672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782</v>
      </c>
      <c r="B3912" t="s">
        <v>783</v>
      </c>
    </row>
    <row r="3913" spans="1:2" x14ac:dyDescent="0.25">
      <c r="A3913" t="s">
        <v>7961</v>
      </c>
      <c r="B3913" t="s">
        <v>1214</v>
      </c>
    </row>
    <row r="3914" spans="1:2" x14ac:dyDescent="0.25">
      <c r="A3914" t="s">
        <v>7961</v>
      </c>
      <c r="B3914" t="s">
        <v>1214</v>
      </c>
    </row>
    <row r="3915" spans="1:2" x14ac:dyDescent="0.25">
      <c r="A3915" t="s">
        <v>7581</v>
      </c>
      <c r="B3915" t="s">
        <v>843</v>
      </c>
    </row>
    <row r="3916" spans="1:2" x14ac:dyDescent="0.25">
      <c r="A3916" t="s">
        <v>8141</v>
      </c>
      <c r="B3916" t="s">
        <v>8142</v>
      </c>
    </row>
    <row r="3917" spans="1:2" x14ac:dyDescent="0.25">
      <c r="A3917" t="s">
        <v>505</v>
      </c>
      <c r="B3917" t="s">
        <v>7661</v>
      </c>
    </row>
    <row r="3918" spans="1:2" x14ac:dyDescent="0.25">
      <c r="A3918" t="s">
        <v>506</v>
      </c>
      <c r="B3918" t="s">
        <v>507</v>
      </c>
    </row>
    <row r="3919" spans="1:2" x14ac:dyDescent="0.25">
      <c r="A3919" t="s">
        <v>407</v>
      </c>
      <c r="B3919" t="s">
        <v>408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1245</v>
      </c>
      <c r="B3921" t="s">
        <v>1246</v>
      </c>
    </row>
    <row r="3922" spans="1:2" x14ac:dyDescent="0.25">
      <c r="A3922" t="s">
        <v>7484</v>
      </c>
      <c r="B3922" t="s">
        <v>7485</v>
      </c>
    </row>
    <row r="3923" spans="1:2" x14ac:dyDescent="0.25">
      <c r="A3923" t="s">
        <v>725</v>
      </c>
      <c r="B3923" t="s">
        <v>726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522</v>
      </c>
      <c r="B3925" t="s">
        <v>523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566</v>
      </c>
      <c r="B3927" t="s">
        <v>567</v>
      </c>
    </row>
    <row r="3928" spans="1:2" x14ac:dyDescent="0.25">
      <c r="A3928" t="s">
        <v>428</v>
      </c>
      <c r="B3928" t="s">
        <v>429</v>
      </c>
    </row>
    <row r="3929" spans="1:2" x14ac:dyDescent="0.25">
      <c r="A3929" t="s">
        <v>428</v>
      </c>
      <c r="B3929" t="s">
        <v>429</v>
      </c>
    </row>
    <row r="3930" spans="1:2" x14ac:dyDescent="0.25">
      <c r="A3930" t="s">
        <v>580</v>
      </c>
      <c r="B3930" t="s">
        <v>581</v>
      </c>
    </row>
    <row r="3931" spans="1:2" x14ac:dyDescent="0.25">
      <c r="A3931" t="s">
        <v>473</v>
      </c>
      <c r="B3931" t="s">
        <v>474</v>
      </c>
    </row>
    <row r="3932" spans="1:2" x14ac:dyDescent="0.25">
      <c r="A3932" t="s">
        <v>340</v>
      </c>
      <c r="B3932" t="s">
        <v>341</v>
      </c>
    </row>
    <row r="3933" spans="1:2" x14ac:dyDescent="0.25">
      <c r="A3933" t="s">
        <v>340</v>
      </c>
      <c r="B3933" t="s">
        <v>341</v>
      </c>
    </row>
    <row r="3934" spans="1:2" x14ac:dyDescent="0.25">
      <c r="A3934" t="s">
        <v>725</v>
      </c>
      <c r="B3934" t="s">
        <v>726</v>
      </c>
    </row>
    <row r="3935" spans="1:2" x14ac:dyDescent="0.25">
      <c r="A3935" t="s">
        <v>7891</v>
      </c>
      <c r="B3935" t="s">
        <v>7892</v>
      </c>
    </row>
    <row r="3936" spans="1:2" x14ac:dyDescent="0.25">
      <c r="A3936" t="s">
        <v>7765</v>
      </c>
      <c r="B3936" t="s">
        <v>7768</v>
      </c>
    </row>
    <row r="3937" spans="1:2" x14ac:dyDescent="0.25">
      <c r="A3937" t="s">
        <v>566</v>
      </c>
      <c r="B3937" t="s">
        <v>567</v>
      </c>
    </row>
    <row r="3938" spans="1:2" x14ac:dyDescent="0.25">
      <c r="A3938" t="s">
        <v>566</v>
      </c>
      <c r="B3938" t="s">
        <v>567</v>
      </c>
    </row>
    <row r="3939" spans="1:2" x14ac:dyDescent="0.25">
      <c r="A3939" t="s">
        <v>520</v>
      </c>
      <c r="B3939" t="s">
        <v>521</v>
      </c>
    </row>
    <row r="3940" spans="1:2" x14ac:dyDescent="0.25">
      <c r="A3940" t="s">
        <v>448</v>
      </c>
      <c r="B3940" t="s">
        <v>449</v>
      </c>
    </row>
    <row r="3941" spans="1:2" x14ac:dyDescent="0.25">
      <c r="A3941" t="s">
        <v>1200</v>
      </c>
      <c r="B3941" t="s">
        <v>1201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950</v>
      </c>
      <c r="B3943" t="s">
        <v>951</v>
      </c>
    </row>
    <row r="3944" spans="1:2" x14ac:dyDescent="0.25">
      <c r="A3944" s="20" t="s">
        <v>1040</v>
      </c>
      <c r="B3944" t="s">
        <v>1041</v>
      </c>
    </row>
    <row r="3945" spans="1:2" x14ac:dyDescent="0.25">
      <c r="A3945" t="s">
        <v>7960</v>
      </c>
      <c r="B3945" t="s">
        <v>477</v>
      </c>
    </row>
    <row r="3946" spans="1:2" x14ac:dyDescent="0.25">
      <c r="A3946" t="s">
        <v>930</v>
      </c>
      <c r="B3946" t="s">
        <v>931</v>
      </c>
    </row>
    <row r="3947" spans="1:2" x14ac:dyDescent="0.25">
      <c r="A3947" t="s">
        <v>587</v>
      </c>
      <c r="B3947" t="s">
        <v>588</v>
      </c>
    </row>
    <row r="3948" spans="1:2" x14ac:dyDescent="0.25">
      <c r="A3948" t="s">
        <v>7970</v>
      </c>
      <c r="B3948" t="s">
        <v>460</v>
      </c>
    </row>
    <row r="3949" spans="1:2" x14ac:dyDescent="0.25">
      <c r="A3949" t="s">
        <v>912</v>
      </c>
      <c r="B3949" t="s">
        <v>913</v>
      </c>
    </row>
    <row r="3950" spans="1:2" x14ac:dyDescent="0.25">
      <c r="A3950" t="s">
        <v>1265</v>
      </c>
      <c r="B3950" t="s">
        <v>1266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1223</v>
      </c>
      <c r="B3952" t="s">
        <v>1224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7879</v>
      </c>
      <c r="B3954" t="s">
        <v>7880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543</v>
      </c>
      <c r="B3957" t="s">
        <v>544</v>
      </c>
    </row>
    <row r="3958" spans="1:2" x14ac:dyDescent="0.25">
      <c r="A3958" t="s">
        <v>8066</v>
      </c>
      <c r="B3958" t="s">
        <v>173</v>
      </c>
    </row>
    <row r="3959" spans="1:2" x14ac:dyDescent="0.25">
      <c r="A3959" t="s">
        <v>491</v>
      </c>
      <c r="B3959" t="s">
        <v>492</v>
      </c>
    </row>
    <row r="3960" spans="1:2" x14ac:dyDescent="0.25">
      <c r="A3960" t="s">
        <v>456</v>
      </c>
      <c r="B3960" t="s">
        <v>457</v>
      </c>
    </row>
    <row r="3961" spans="1:2" x14ac:dyDescent="0.25">
      <c r="A3961" t="s">
        <v>7992</v>
      </c>
      <c r="B3961" t="s">
        <v>7993</v>
      </c>
    </row>
    <row r="3962" spans="1:2" x14ac:dyDescent="0.25">
      <c r="A3962" t="s">
        <v>7549</v>
      </c>
      <c r="B3962" t="s">
        <v>7550</v>
      </c>
    </row>
    <row r="3963" spans="1:2" x14ac:dyDescent="0.25">
      <c r="A3963" t="s">
        <v>786</v>
      </c>
      <c r="B3963" t="s">
        <v>787</v>
      </c>
    </row>
    <row r="3964" spans="1:2" x14ac:dyDescent="0.25">
      <c r="A3964" t="s">
        <v>551</v>
      </c>
      <c r="B3964" t="s">
        <v>552</v>
      </c>
    </row>
    <row r="3965" spans="1:2" x14ac:dyDescent="0.25">
      <c r="A3965" t="s">
        <v>636</v>
      </c>
      <c r="B3965" t="s">
        <v>637</v>
      </c>
    </row>
    <row r="3966" spans="1:2" x14ac:dyDescent="0.25">
      <c r="A3966" t="s">
        <v>1032</v>
      </c>
      <c r="B3966" t="s">
        <v>1033</v>
      </c>
    </row>
    <row r="3967" spans="1:2" x14ac:dyDescent="0.25">
      <c r="A3967" t="s">
        <v>1032</v>
      </c>
      <c r="B3967" t="s">
        <v>1033</v>
      </c>
    </row>
    <row r="3968" spans="1:2" x14ac:dyDescent="0.25">
      <c r="A3968" t="s">
        <v>332</v>
      </c>
      <c r="B3968" t="s">
        <v>333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572</v>
      </c>
      <c r="B3970" t="s">
        <v>573</v>
      </c>
    </row>
    <row r="3971" spans="1:2" x14ac:dyDescent="0.25">
      <c r="A3971" t="s">
        <v>7650</v>
      </c>
      <c r="B3971" t="s">
        <v>7651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621</v>
      </c>
      <c r="B3973" t="s">
        <v>622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8310</v>
      </c>
      <c r="B3975" t="s">
        <v>8311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1217</v>
      </c>
      <c r="B3977" t="s">
        <v>1218</v>
      </c>
    </row>
    <row r="3978" spans="1:2" x14ac:dyDescent="0.25">
      <c r="A3978" t="s">
        <v>1255</v>
      </c>
      <c r="B3978" t="s">
        <v>1256</v>
      </c>
    </row>
    <row r="3979" spans="1:2" x14ac:dyDescent="0.25">
      <c r="A3979" t="s">
        <v>8066</v>
      </c>
      <c r="B3979" t="s">
        <v>173</v>
      </c>
    </row>
    <row r="3980" spans="1:2" x14ac:dyDescent="0.25">
      <c r="A3980" t="s">
        <v>495</v>
      </c>
      <c r="B3980" t="s">
        <v>496</v>
      </c>
    </row>
    <row r="3981" spans="1:2" x14ac:dyDescent="0.25">
      <c r="A3981" t="s">
        <v>7470</v>
      </c>
      <c r="B3981" t="s">
        <v>7471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7948</v>
      </c>
      <c r="B3983" t="s">
        <v>584</v>
      </c>
    </row>
    <row r="3984" spans="1:2" x14ac:dyDescent="0.25">
      <c r="A3984" t="s">
        <v>7945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706</v>
      </c>
      <c r="B3987" t="s">
        <v>707</v>
      </c>
    </row>
    <row r="3988" spans="1:2" x14ac:dyDescent="0.25">
      <c r="A3988" t="s">
        <v>522</v>
      </c>
      <c r="B3988" t="s">
        <v>523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432</v>
      </c>
      <c r="B3990" t="s">
        <v>433</v>
      </c>
    </row>
    <row r="3991" spans="1:2" x14ac:dyDescent="0.25">
      <c r="A3991" t="s">
        <v>432</v>
      </c>
      <c r="B3991" t="s">
        <v>433</v>
      </c>
    </row>
    <row r="3992" spans="1:2" x14ac:dyDescent="0.25">
      <c r="A3992" t="s">
        <v>432</v>
      </c>
      <c r="B3992" t="s">
        <v>433</v>
      </c>
    </row>
    <row r="3993" spans="1:2" x14ac:dyDescent="0.25">
      <c r="A3993" t="s">
        <v>7543</v>
      </c>
      <c r="B3993" t="s">
        <v>7544</v>
      </c>
    </row>
    <row r="3994" spans="1:2" x14ac:dyDescent="0.25">
      <c r="A3994" t="s">
        <v>7826</v>
      </c>
      <c r="B3994" t="s">
        <v>7827</v>
      </c>
    </row>
    <row r="3995" spans="1:2" x14ac:dyDescent="0.25">
      <c r="A3995" t="s">
        <v>345</v>
      </c>
      <c r="B3995" t="s">
        <v>346</v>
      </c>
    </row>
    <row r="3996" spans="1:2" x14ac:dyDescent="0.25">
      <c r="A3996" t="s">
        <v>697</v>
      </c>
      <c r="B3996" t="s">
        <v>698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798</v>
      </c>
      <c r="B3998" t="s">
        <v>799</v>
      </c>
    </row>
    <row r="3999" spans="1:2" x14ac:dyDescent="0.25">
      <c r="A3999" t="s">
        <v>7984</v>
      </c>
      <c r="B3999" t="s">
        <v>7985</v>
      </c>
    </row>
    <row r="4000" spans="1:2" x14ac:dyDescent="0.25">
      <c r="A4000" t="s">
        <v>796</v>
      </c>
      <c r="B4000" t="s">
        <v>797</v>
      </c>
    </row>
    <row r="4001" spans="1:2" x14ac:dyDescent="0.25">
      <c r="A4001" t="s">
        <v>7973</v>
      </c>
      <c r="B4001" t="s">
        <v>7974</v>
      </c>
    </row>
    <row r="4002" spans="1:2" x14ac:dyDescent="0.25">
      <c r="A4002" t="s">
        <v>7863</v>
      </c>
      <c r="B4002" t="s">
        <v>7864</v>
      </c>
    </row>
    <row r="4003" spans="1:2" x14ac:dyDescent="0.25">
      <c r="A4003" t="s">
        <v>7863</v>
      </c>
      <c r="B4003" t="s">
        <v>7864</v>
      </c>
    </row>
    <row r="4004" spans="1:2" x14ac:dyDescent="0.25">
      <c r="A4004" t="s">
        <v>7708</v>
      </c>
      <c r="B4004" t="s">
        <v>7709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677</v>
      </c>
      <c r="B4006" t="s">
        <v>678</v>
      </c>
    </row>
    <row r="4007" spans="1:2" x14ac:dyDescent="0.25">
      <c r="A4007" t="s">
        <v>332</v>
      </c>
      <c r="B4007" t="s">
        <v>333</v>
      </c>
    </row>
    <row r="4008" spans="1:2" x14ac:dyDescent="0.25">
      <c r="A4008" t="s">
        <v>607</v>
      </c>
      <c r="B4008" t="s">
        <v>608</v>
      </c>
    </row>
    <row r="4009" spans="1:2" x14ac:dyDescent="0.25">
      <c r="A4009" t="s">
        <v>8321</v>
      </c>
      <c r="B4009" t="s">
        <v>8322</v>
      </c>
    </row>
    <row r="4010" spans="1:2" x14ac:dyDescent="0.25">
      <c r="A4010" t="s">
        <v>7951</v>
      </c>
      <c r="B4010" t="s">
        <v>7671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640</v>
      </c>
      <c r="B4012" t="s">
        <v>641</v>
      </c>
    </row>
    <row r="4013" spans="1:2" x14ac:dyDescent="0.25">
      <c r="A4013" t="s">
        <v>7881</v>
      </c>
      <c r="B4013" t="s">
        <v>7882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568</v>
      </c>
      <c r="B4015" t="s">
        <v>569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1040</v>
      </c>
      <c r="B4019" t="s">
        <v>1041</v>
      </c>
    </row>
    <row r="4020" spans="1:2" x14ac:dyDescent="0.25">
      <c r="A4020" t="s">
        <v>332</v>
      </c>
      <c r="B4020" t="s">
        <v>333</v>
      </c>
    </row>
    <row r="4021" spans="1:2" x14ac:dyDescent="0.25">
      <c r="A4021" t="s">
        <v>332</v>
      </c>
      <c r="B4021" t="s">
        <v>333</v>
      </c>
    </row>
    <row r="4022" spans="1:2" x14ac:dyDescent="0.25">
      <c r="A4022" t="s">
        <v>8067</v>
      </c>
      <c r="B4022" t="s">
        <v>7867</v>
      </c>
    </row>
    <row r="4023" spans="1:2" x14ac:dyDescent="0.25">
      <c r="A4023" t="s">
        <v>580</v>
      </c>
      <c r="B4023" t="s">
        <v>581</v>
      </c>
    </row>
    <row r="4024" spans="1:2" x14ac:dyDescent="0.25">
      <c r="A4024" t="s">
        <v>8320</v>
      </c>
      <c r="B4024" t="s">
        <v>971</v>
      </c>
    </row>
    <row r="4025" spans="1:2" x14ac:dyDescent="0.25">
      <c r="A4025" t="s">
        <v>921</v>
      </c>
      <c r="B4025" t="s">
        <v>922</v>
      </c>
    </row>
    <row r="4026" spans="1:2" x14ac:dyDescent="0.25">
      <c r="A4026" t="s">
        <v>8091</v>
      </c>
      <c r="B4026" t="s">
        <v>8092</v>
      </c>
    </row>
    <row r="4027" spans="1:2" x14ac:dyDescent="0.25">
      <c r="A4027" t="s">
        <v>1212</v>
      </c>
      <c r="B4027" t="s">
        <v>1213</v>
      </c>
    </row>
    <row r="4028" spans="1:2" x14ac:dyDescent="0.25">
      <c r="A4028" t="s">
        <v>7622</v>
      </c>
      <c r="B4028" t="s">
        <v>7623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671</v>
      </c>
      <c r="B4030" t="s">
        <v>672</v>
      </c>
    </row>
    <row r="4031" spans="1:2" x14ac:dyDescent="0.25">
      <c r="A4031" t="s">
        <v>1462</v>
      </c>
      <c r="B4031" t="s">
        <v>1463</v>
      </c>
    </row>
    <row r="4032" spans="1:2" x14ac:dyDescent="0.25">
      <c r="A4032" t="s">
        <v>419</v>
      </c>
      <c r="B4032" t="s">
        <v>420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7826</v>
      </c>
      <c r="B4035" t="s">
        <v>7827</v>
      </c>
    </row>
    <row r="4036" spans="1:2" x14ac:dyDescent="0.25">
      <c r="A4036" t="s">
        <v>7826</v>
      </c>
      <c r="B4036" t="s">
        <v>7827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332</v>
      </c>
      <c r="B4038" t="s">
        <v>333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8318</v>
      </c>
      <c r="B4040" t="s">
        <v>8319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733</v>
      </c>
      <c r="B4042" t="s">
        <v>734</v>
      </c>
    </row>
    <row r="4043" spans="1:2" x14ac:dyDescent="0.25">
      <c r="A4043" t="s">
        <v>908</v>
      </c>
      <c r="B4043" t="s">
        <v>909</v>
      </c>
    </row>
    <row r="4044" spans="1:2" x14ac:dyDescent="0.25">
      <c r="A4044" t="s">
        <v>849</v>
      </c>
      <c r="B4044" t="s">
        <v>850</v>
      </c>
    </row>
    <row r="4045" spans="1:2" x14ac:dyDescent="0.25">
      <c r="A4045" t="s">
        <v>7961</v>
      </c>
      <c r="B4045" t="s">
        <v>1214</v>
      </c>
    </row>
    <row r="4046" spans="1:2" x14ac:dyDescent="0.25">
      <c r="A4046" t="s">
        <v>570</v>
      </c>
      <c r="B4046" t="s">
        <v>571</v>
      </c>
    </row>
    <row r="4047" spans="1:2" x14ac:dyDescent="0.25">
      <c r="A4047" t="s">
        <v>570</v>
      </c>
      <c r="B4047" t="s">
        <v>571</v>
      </c>
    </row>
    <row r="4048" spans="1:2" x14ac:dyDescent="0.25">
      <c r="A4048" t="s">
        <v>570</v>
      </c>
      <c r="B4048" t="s">
        <v>571</v>
      </c>
    </row>
    <row r="4049" spans="1:2" x14ac:dyDescent="0.25">
      <c r="A4049" t="s">
        <v>1161</v>
      </c>
      <c r="B4049" t="s">
        <v>1162</v>
      </c>
    </row>
    <row r="4050" spans="1:2" x14ac:dyDescent="0.25">
      <c r="A4050" t="s">
        <v>8316</v>
      </c>
      <c r="B4050" t="s">
        <v>8317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454</v>
      </c>
      <c r="B4052" t="s">
        <v>455</v>
      </c>
    </row>
    <row r="4053" spans="1:2" x14ac:dyDescent="0.25">
      <c r="A4053" t="s">
        <v>7951</v>
      </c>
      <c r="B4053" t="s">
        <v>7671</v>
      </c>
    </row>
    <row r="4054" spans="1:2" x14ac:dyDescent="0.25">
      <c r="A4054" t="s">
        <v>8081</v>
      </c>
      <c r="B4054" t="s">
        <v>8082</v>
      </c>
    </row>
    <row r="4055" spans="1:2" x14ac:dyDescent="0.25">
      <c r="A4055" t="s">
        <v>332</v>
      </c>
      <c r="B4055" t="s">
        <v>333</v>
      </c>
    </row>
    <row r="4056" spans="1:2" x14ac:dyDescent="0.25">
      <c r="A4056" t="s">
        <v>332</v>
      </c>
      <c r="B4056" t="s">
        <v>333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559</v>
      </c>
      <c r="B4058" t="s">
        <v>560</v>
      </c>
    </row>
    <row r="4059" spans="1:2" x14ac:dyDescent="0.25">
      <c r="A4059" t="s">
        <v>514</v>
      </c>
      <c r="B4059" t="s">
        <v>515</v>
      </c>
    </row>
    <row r="4060" spans="1:2" x14ac:dyDescent="0.25">
      <c r="A4060" t="s">
        <v>7962</v>
      </c>
      <c r="B4060" t="s">
        <v>699</v>
      </c>
    </row>
    <row r="4061" spans="1:2" x14ac:dyDescent="0.25">
      <c r="A4061" t="s">
        <v>332</v>
      </c>
      <c r="B4061" t="s">
        <v>333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407</v>
      </c>
      <c r="B4063" t="s">
        <v>408</v>
      </c>
    </row>
    <row r="4064" spans="1:2" x14ac:dyDescent="0.25">
      <c r="A4064" t="s">
        <v>8308</v>
      </c>
      <c r="B4064" t="s">
        <v>8309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332</v>
      </c>
      <c r="B4066" t="s">
        <v>333</v>
      </c>
    </row>
    <row r="4067" spans="1:2" x14ac:dyDescent="0.25">
      <c r="A4067" t="s">
        <v>562</v>
      </c>
      <c r="B4067" t="s">
        <v>563</v>
      </c>
    </row>
    <row r="4068" spans="1:2" x14ac:dyDescent="0.25">
      <c r="A4068" t="s">
        <v>7565</v>
      </c>
      <c r="B4068" t="s">
        <v>7566</v>
      </c>
    </row>
    <row r="4069" spans="1:2" x14ac:dyDescent="0.25">
      <c r="A4069" t="s">
        <v>7495</v>
      </c>
      <c r="B4069" t="s">
        <v>7496</v>
      </c>
    </row>
    <row r="4070" spans="1:2" x14ac:dyDescent="0.25">
      <c r="A4070" t="s">
        <v>506</v>
      </c>
      <c r="B4070" t="s">
        <v>507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725</v>
      </c>
      <c r="B4072" t="s">
        <v>726</v>
      </c>
    </row>
    <row r="4073" spans="1:2" x14ac:dyDescent="0.25">
      <c r="A4073" t="s">
        <v>7970</v>
      </c>
      <c r="B4073" t="s">
        <v>460</v>
      </c>
    </row>
    <row r="4074" spans="1:2" x14ac:dyDescent="0.25">
      <c r="A4074" t="s">
        <v>7970</v>
      </c>
      <c r="B4074" t="s">
        <v>460</v>
      </c>
    </row>
    <row r="4075" spans="1:2" x14ac:dyDescent="0.25">
      <c r="A4075" t="s">
        <v>340</v>
      </c>
      <c r="B4075" t="s">
        <v>341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332</v>
      </c>
      <c r="B4077" t="s">
        <v>333</v>
      </c>
    </row>
    <row r="4078" spans="1:2" x14ac:dyDescent="0.25">
      <c r="A4078" t="s">
        <v>332</v>
      </c>
      <c r="B4078" t="s">
        <v>333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7948</v>
      </c>
      <c r="B4082" t="s">
        <v>584</v>
      </c>
    </row>
    <row r="4083" spans="1:2" x14ac:dyDescent="0.25">
      <c r="A4083" t="s">
        <v>551</v>
      </c>
      <c r="B4083" t="s">
        <v>552</v>
      </c>
    </row>
    <row r="4084" spans="1:2" x14ac:dyDescent="0.25">
      <c r="A4084" t="s">
        <v>551</v>
      </c>
      <c r="B4084" t="s">
        <v>552</v>
      </c>
    </row>
    <row r="4085" spans="1:2" x14ac:dyDescent="0.25">
      <c r="A4085" t="s">
        <v>748</v>
      </c>
      <c r="B4085" t="s">
        <v>749</v>
      </c>
    </row>
    <row r="4086" spans="1:2" x14ac:dyDescent="0.25">
      <c r="A4086" t="s">
        <v>7970</v>
      </c>
      <c r="B4086" t="s">
        <v>460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1142</v>
      </c>
      <c r="B4088" t="s">
        <v>1143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871</v>
      </c>
      <c r="B4092" t="s">
        <v>872</v>
      </c>
    </row>
    <row r="4093" spans="1:2" x14ac:dyDescent="0.25">
      <c r="A4093" t="s">
        <v>610</v>
      </c>
      <c r="B4093" t="s">
        <v>611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432</v>
      </c>
      <c r="B4095" t="s">
        <v>433</v>
      </c>
    </row>
    <row r="4096" spans="1:2" x14ac:dyDescent="0.25">
      <c r="A4096" t="s">
        <v>8070</v>
      </c>
      <c r="B4096" t="s">
        <v>609</v>
      </c>
    </row>
    <row r="4097" spans="1:2" x14ac:dyDescent="0.25">
      <c r="A4097" t="s">
        <v>8070</v>
      </c>
      <c r="B4097" t="s">
        <v>609</v>
      </c>
    </row>
    <row r="4098" spans="1:2" x14ac:dyDescent="0.25">
      <c r="A4098" t="s">
        <v>1006</v>
      </c>
      <c r="B4098" t="s">
        <v>1007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738</v>
      </c>
      <c r="B4101" t="s">
        <v>739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798</v>
      </c>
      <c r="B4105" t="s">
        <v>799</v>
      </c>
    </row>
    <row r="4106" spans="1:2" x14ac:dyDescent="0.25">
      <c r="A4106" t="s">
        <v>1281</v>
      </c>
      <c r="B4106" t="s">
        <v>1282</v>
      </c>
    </row>
    <row r="4107" spans="1:2" x14ac:dyDescent="0.25">
      <c r="A4107" t="s">
        <v>357</v>
      </c>
      <c r="B4107" t="s">
        <v>358</v>
      </c>
    </row>
    <row r="4108" spans="1:2" x14ac:dyDescent="0.25">
      <c r="A4108" t="s">
        <v>695</v>
      </c>
      <c r="B4108" t="s">
        <v>696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7945</v>
      </c>
      <c r="B4110" t="s">
        <v>322</v>
      </c>
    </row>
    <row r="4111" spans="1:2" x14ac:dyDescent="0.25">
      <c r="A4111" t="s">
        <v>601</v>
      </c>
      <c r="B4111" t="s">
        <v>602</v>
      </c>
    </row>
    <row r="4112" spans="1:2" x14ac:dyDescent="0.25">
      <c r="A4112" t="s">
        <v>1217</v>
      </c>
      <c r="B4112" t="s">
        <v>1218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7990</v>
      </c>
      <c r="B4114" t="s">
        <v>625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8170</v>
      </c>
      <c r="B4116" t="s">
        <v>225</v>
      </c>
    </row>
    <row r="4117" spans="1:2" x14ac:dyDescent="0.25">
      <c r="A4117" t="s">
        <v>377</v>
      </c>
      <c r="B4117" t="s">
        <v>378</v>
      </c>
    </row>
    <row r="4118" spans="1:2" x14ac:dyDescent="0.25">
      <c r="A4118" t="s">
        <v>1157</v>
      </c>
      <c r="B4118" t="s">
        <v>1158</v>
      </c>
    </row>
    <row r="4119" spans="1:2" x14ac:dyDescent="0.25">
      <c r="A4119" t="s">
        <v>7763</v>
      </c>
      <c r="B4119" t="s">
        <v>7764</v>
      </c>
    </row>
    <row r="4120" spans="1:2" x14ac:dyDescent="0.25">
      <c r="A4120" t="s">
        <v>661</v>
      </c>
      <c r="B4120" t="s">
        <v>662</v>
      </c>
    </row>
    <row r="4121" spans="1:2" x14ac:dyDescent="0.25">
      <c r="A4121" t="s">
        <v>332</v>
      </c>
      <c r="B4121" t="s">
        <v>333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332</v>
      </c>
      <c r="B4123" t="s">
        <v>333</v>
      </c>
    </row>
    <row r="4124" spans="1:2" x14ac:dyDescent="0.25">
      <c r="A4124" t="s">
        <v>607</v>
      </c>
      <c r="B4124" t="s">
        <v>608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1163</v>
      </c>
      <c r="B4126" t="s">
        <v>1164</v>
      </c>
    </row>
    <row r="4127" spans="1:2" x14ac:dyDescent="0.25">
      <c r="A4127" t="s">
        <v>332</v>
      </c>
      <c r="B4127" t="s">
        <v>333</v>
      </c>
    </row>
    <row r="4128" spans="1:2" x14ac:dyDescent="0.25">
      <c r="A4128" t="s">
        <v>432</v>
      </c>
      <c r="B4128" t="s">
        <v>433</v>
      </c>
    </row>
    <row r="4129" spans="1:2" x14ac:dyDescent="0.25">
      <c r="A4129" t="s">
        <v>1065</v>
      </c>
      <c r="B4129" t="s">
        <v>1066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7470</v>
      </c>
      <c r="B4131" t="s">
        <v>7471</v>
      </c>
    </row>
    <row r="4132" spans="1:2" x14ac:dyDescent="0.25">
      <c r="A4132" t="s">
        <v>432</v>
      </c>
      <c r="B4132" t="s">
        <v>433</v>
      </c>
    </row>
    <row r="4133" spans="1:2" x14ac:dyDescent="0.25">
      <c r="A4133" t="s">
        <v>8314</v>
      </c>
      <c r="B4133" t="s">
        <v>8315</v>
      </c>
    </row>
    <row r="4134" spans="1:2" x14ac:dyDescent="0.25">
      <c r="A4134" t="s">
        <v>1040</v>
      </c>
      <c r="B4134" t="s">
        <v>1041</v>
      </c>
    </row>
    <row r="4135" spans="1:2" x14ac:dyDescent="0.25">
      <c r="A4135" t="s">
        <v>1040</v>
      </c>
      <c r="B4135" t="s">
        <v>1041</v>
      </c>
    </row>
    <row r="4136" spans="1:2" x14ac:dyDescent="0.25">
      <c r="A4136" t="s">
        <v>1040</v>
      </c>
      <c r="B4136" t="s">
        <v>1041</v>
      </c>
    </row>
    <row r="4137" spans="1:2" x14ac:dyDescent="0.25">
      <c r="A4137" t="s">
        <v>1040</v>
      </c>
      <c r="B4137" t="s">
        <v>1041</v>
      </c>
    </row>
    <row r="4138" spans="1:2" x14ac:dyDescent="0.25">
      <c r="A4138" t="s">
        <v>332</v>
      </c>
      <c r="B4138" t="s">
        <v>333</v>
      </c>
    </row>
    <row r="4139" spans="1:2" x14ac:dyDescent="0.25">
      <c r="A4139" t="s">
        <v>597</v>
      </c>
      <c r="B4139" t="s">
        <v>598</v>
      </c>
    </row>
    <row r="4140" spans="1:2" x14ac:dyDescent="0.25">
      <c r="A4140" t="s">
        <v>361</v>
      </c>
      <c r="B4140" t="s">
        <v>362</v>
      </c>
    </row>
    <row r="4141" spans="1:2" x14ac:dyDescent="0.25">
      <c r="A4141" t="s">
        <v>349</v>
      </c>
      <c r="B4141" t="s">
        <v>350</v>
      </c>
    </row>
    <row r="4142" spans="1:2" x14ac:dyDescent="0.25">
      <c r="A4142" t="s">
        <v>349</v>
      </c>
      <c r="B4142" t="s">
        <v>350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1251</v>
      </c>
      <c r="B4144" t="s">
        <v>1252</v>
      </c>
    </row>
    <row r="4145" spans="1:2" x14ac:dyDescent="0.25">
      <c r="A4145" t="s">
        <v>8160</v>
      </c>
      <c r="B4145" t="s">
        <v>7618</v>
      </c>
    </row>
    <row r="4146" spans="1:2" x14ac:dyDescent="0.25">
      <c r="A4146" t="s">
        <v>536</v>
      </c>
      <c r="B4146" t="s">
        <v>537</v>
      </c>
    </row>
    <row r="4147" spans="1:2" x14ac:dyDescent="0.25">
      <c r="A4147" t="s">
        <v>8192</v>
      </c>
      <c r="B4147" t="s">
        <v>8193</v>
      </c>
    </row>
    <row r="4148" spans="1:2" x14ac:dyDescent="0.25">
      <c r="A4148" t="s">
        <v>7873</v>
      </c>
      <c r="B4148" t="s">
        <v>7874</v>
      </c>
    </row>
    <row r="4149" spans="1:2" x14ac:dyDescent="0.25">
      <c r="A4149" t="s">
        <v>8073</v>
      </c>
      <c r="B4149" t="s">
        <v>8074</v>
      </c>
    </row>
    <row r="4150" spans="1:2" x14ac:dyDescent="0.25">
      <c r="A4150" t="s">
        <v>7567</v>
      </c>
      <c r="B4150" t="s">
        <v>7568</v>
      </c>
    </row>
    <row r="4151" spans="1:2" x14ac:dyDescent="0.25">
      <c r="A4151" t="s">
        <v>7567</v>
      </c>
      <c r="B4151" t="s">
        <v>7568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566</v>
      </c>
      <c r="B4166" t="s">
        <v>567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332</v>
      </c>
      <c r="B4186" t="s">
        <v>333</v>
      </c>
    </row>
    <row r="4187" spans="1:2" x14ac:dyDescent="0.25">
      <c r="A4187" t="s">
        <v>806</v>
      </c>
      <c r="B4187" t="s">
        <v>807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332</v>
      </c>
      <c r="B4191" t="s">
        <v>333</v>
      </c>
    </row>
    <row r="4192" spans="1:2" x14ac:dyDescent="0.25">
      <c r="A4192" t="s">
        <v>332</v>
      </c>
      <c r="B4192" t="s">
        <v>333</v>
      </c>
    </row>
    <row r="4193" spans="1:2" x14ac:dyDescent="0.25">
      <c r="A4193" t="s">
        <v>877</v>
      </c>
      <c r="B4193" t="s">
        <v>878</v>
      </c>
    </row>
    <row r="4194" spans="1:2" x14ac:dyDescent="0.25">
      <c r="A4194" t="s">
        <v>877</v>
      </c>
      <c r="B4194" t="s">
        <v>878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738</v>
      </c>
      <c r="B4197" t="s">
        <v>739</v>
      </c>
    </row>
    <row r="4198" spans="1:2" x14ac:dyDescent="0.25">
      <c r="A4198" t="s">
        <v>8070</v>
      </c>
      <c r="B4198" t="s">
        <v>609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495</v>
      </c>
      <c r="B4200" t="s">
        <v>496</v>
      </c>
    </row>
    <row r="4201" spans="1:2" x14ac:dyDescent="0.25">
      <c r="A4201" t="s">
        <v>340</v>
      </c>
      <c r="B4201" t="s">
        <v>341</v>
      </c>
    </row>
    <row r="4202" spans="1:2" x14ac:dyDescent="0.25">
      <c r="A4202" t="s">
        <v>8312</v>
      </c>
      <c r="B4202" t="s">
        <v>8313</v>
      </c>
    </row>
    <row r="4203" spans="1:2" x14ac:dyDescent="0.25">
      <c r="A4203" t="s">
        <v>725</v>
      </c>
      <c r="B4203" t="s">
        <v>726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7717</v>
      </c>
      <c r="B4207" t="s">
        <v>7718</v>
      </c>
    </row>
    <row r="4208" spans="1:2" x14ac:dyDescent="0.25">
      <c r="A4208" t="s">
        <v>332</v>
      </c>
      <c r="B4208" t="s">
        <v>333</v>
      </c>
    </row>
    <row r="4209" spans="1:2" x14ac:dyDescent="0.25">
      <c r="A4209" t="s">
        <v>332</v>
      </c>
      <c r="B4209" t="s">
        <v>333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417</v>
      </c>
      <c r="B4211" t="s">
        <v>418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754</v>
      </c>
      <c r="B4213" t="s">
        <v>755</v>
      </c>
    </row>
    <row r="4214" spans="1:2" x14ac:dyDescent="0.25">
      <c r="A4214" t="s">
        <v>7801</v>
      </c>
      <c r="B4214" t="s">
        <v>7802</v>
      </c>
    </row>
    <row r="4215" spans="1:2" x14ac:dyDescent="0.25">
      <c r="A4215" t="s">
        <v>665</v>
      </c>
      <c r="B4215" t="s">
        <v>666</v>
      </c>
    </row>
    <row r="4216" spans="1:2" x14ac:dyDescent="0.25">
      <c r="A4216" t="s">
        <v>1265</v>
      </c>
      <c r="B4216" t="s">
        <v>1266</v>
      </c>
    </row>
    <row r="4217" spans="1:2" x14ac:dyDescent="0.25">
      <c r="A4217" t="s">
        <v>7998</v>
      </c>
      <c r="B4217" t="s">
        <v>960</v>
      </c>
    </row>
    <row r="4218" spans="1:2" x14ac:dyDescent="0.25">
      <c r="A4218" t="s">
        <v>7960</v>
      </c>
      <c r="B4218" t="s">
        <v>477</v>
      </c>
    </row>
    <row r="4219" spans="1:2" x14ac:dyDescent="0.25">
      <c r="A4219" t="s">
        <v>7961</v>
      </c>
      <c r="B4219" t="s">
        <v>1214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610</v>
      </c>
      <c r="B4222" t="s">
        <v>611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8125</v>
      </c>
      <c r="B4224" t="s">
        <v>8126</v>
      </c>
    </row>
    <row r="4225" spans="1:2" x14ac:dyDescent="0.25">
      <c r="A4225" t="s">
        <v>442</v>
      </c>
      <c r="B4225" t="s">
        <v>443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7988</v>
      </c>
      <c r="B4229" t="s">
        <v>7989</v>
      </c>
    </row>
    <row r="4230" spans="1:2" x14ac:dyDescent="0.25">
      <c r="A4230" t="s">
        <v>1065</v>
      </c>
      <c r="B4230" t="s">
        <v>1066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389</v>
      </c>
      <c r="B4233" t="s">
        <v>390</v>
      </c>
    </row>
    <row r="4234" spans="1:2" x14ac:dyDescent="0.25">
      <c r="A4234" t="s">
        <v>423</v>
      </c>
      <c r="B4234" t="s">
        <v>424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8310</v>
      </c>
      <c r="B4237" t="s">
        <v>8311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731</v>
      </c>
      <c r="B4242" t="s">
        <v>732</v>
      </c>
    </row>
    <row r="4243" spans="1:2" x14ac:dyDescent="0.25">
      <c r="A4243" t="s">
        <v>7560</v>
      </c>
      <c r="B4243" t="s">
        <v>7561</v>
      </c>
    </row>
    <row r="4244" spans="1:2" x14ac:dyDescent="0.25">
      <c r="A4244" t="s">
        <v>752</v>
      </c>
      <c r="B4244" t="s">
        <v>753</v>
      </c>
    </row>
    <row r="4245" spans="1:2" x14ac:dyDescent="0.25">
      <c r="A4245" t="s">
        <v>516</v>
      </c>
      <c r="B4245" t="s">
        <v>517</v>
      </c>
    </row>
    <row r="4246" spans="1:2" x14ac:dyDescent="0.25">
      <c r="A4246" t="s">
        <v>8308</v>
      </c>
      <c r="B4246" t="s">
        <v>8309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373</v>
      </c>
      <c r="B4248" t="s">
        <v>374</v>
      </c>
    </row>
    <row r="4249" spans="1:2" x14ac:dyDescent="0.25">
      <c r="A4249" t="s">
        <v>363</v>
      </c>
      <c r="B4249" t="s">
        <v>364</v>
      </c>
    </row>
    <row r="4250" spans="1:2" x14ac:dyDescent="0.25">
      <c r="A4250" t="s">
        <v>697</v>
      </c>
      <c r="B4250" t="s">
        <v>698</v>
      </c>
    </row>
    <row r="4251" spans="1:2" x14ac:dyDescent="0.25">
      <c r="A4251" t="s">
        <v>332</v>
      </c>
      <c r="B4251" t="s">
        <v>333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1070</v>
      </c>
      <c r="B4253" t="s">
        <v>1071</v>
      </c>
    </row>
    <row r="4254" spans="1:2" x14ac:dyDescent="0.25">
      <c r="A4254" t="s">
        <v>332</v>
      </c>
      <c r="B4254" t="s">
        <v>333</v>
      </c>
    </row>
    <row r="4255" spans="1:2" x14ac:dyDescent="0.25">
      <c r="A4255" t="s">
        <v>7972</v>
      </c>
      <c r="B4255" t="s">
        <v>354</v>
      </c>
    </row>
    <row r="4256" spans="1:2" x14ac:dyDescent="0.25">
      <c r="A4256" t="s">
        <v>671</v>
      </c>
      <c r="B4256" t="s">
        <v>672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8" sqref="D8"/>
    </sheetView>
  </sheetViews>
  <sheetFormatPr baseColWidth="10" defaultColWidth="11.5703125" defaultRowHeight="15" x14ac:dyDescent="0.25"/>
  <cols>
    <col min="1" max="1" width="14.5703125" customWidth="1"/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9 16384:16384" ht="79.5" customHeight="1" thickBot="1" x14ac:dyDescent="0.3"/>
    <row r="2" spans="2:9 16384:16384" ht="16.5" customHeight="1" x14ac:dyDescent="0.25">
      <c r="B2" s="62" t="s">
        <v>17</v>
      </c>
      <c r="D2" s="6" t="s">
        <v>8110</v>
      </c>
      <c r="XFD2" t="s">
        <v>7729</v>
      </c>
    </row>
    <row r="3" spans="2:9 16384:16384" x14ac:dyDescent="0.25">
      <c r="B3" s="62" t="s">
        <v>2</v>
      </c>
      <c r="D3" s="191">
        <v>45656</v>
      </c>
      <c r="E3" s="127" t="s">
        <v>10788</v>
      </c>
      <c r="G3" s="162" t="s">
        <v>10762</v>
      </c>
      <c r="H3" s="163" t="s">
        <v>9752</v>
      </c>
      <c r="I3" s="162" t="str">
        <f>CONCATENATE(E3,"/",G3,"/",H3)</f>
        <v>31/07/2024</v>
      </c>
      <c r="XFD3" t="s">
        <v>7766</v>
      </c>
    </row>
    <row r="4" spans="2:9 16384:16384" hidden="1" x14ac:dyDescent="0.25">
      <c r="B4" s="62" t="s">
        <v>3</v>
      </c>
      <c r="D4" s="68" t="s">
        <v>1</v>
      </c>
      <c r="XFD4" t="s">
        <v>7936</v>
      </c>
    </row>
    <row r="5" spans="2:9 16384:16384" ht="14.25" hidden="1" customHeight="1" x14ac:dyDescent="0.25">
      <c r="B5" s="63" t="s">
        <v>4</v>
      </c>
      <c r="D5" s="68" t="s">
        <v>7503</v>
      </c>
      <c r="XFD5" t="s">
        <v>8047</v>
      </c>
    </row>
    <row r="6" spans="2:9 16384:16384" ht="14.25" hidden="1" customHeight="1" x14ac:dyDescent="0.25">
      <c r="B6" s="64" t="s">
        <v>69</v>
      </c>
      <c r="D6" s="69" t="s">
        <v>9793</v>
      </c>
      <c r="XFD6" t="s">
        <v>8103</v>
      </c>
    </row>
    <row r="7" spans="2:9 16384:16384" ht="14.25" hidden="1" customHeight="1" x14ac:dyDescent="0.25">
      <c r="B7" s="64" t="s">
        <v>68</v>
      </c>
      <c r="D7" s="69" t="s">
        <v>9794</v>
      </c>
      <c r="XFD7" t="s">
        <v>8104</v>
      </c>
    </row>
    <row r="8" spans="2:9 16384:16384" ht="14.25" customHeight="1" x14ac:dyDescent="0.25">
      <c r="B8" s="64" t="s">
        <v>67</v>
      </c>
      <c r="D8" s="46"/>
      <c r="E8" s="160">
        <f t="array" ref="E8">INDEX(Tabla3[CORRELTIVO],MATCH(FALSE,ISBLANK(Tabla3[CORRELTIVO]),0))</f>
        <v>3584</v>
      </c>
      <c r="XFD8" t="s">
        <v>8105</v>
      </c>
    </row>
    <row r="9" spans="2:9 16384:16384" ht="14.25" hidden="1" customHeight="1" x14ac:dyDescent="0.25">
      <c r="B9" s="62" t="s">
        <v>66</v>
      </c>
      <c r="D9" s="7">
        <f>+D8</f>
        <v>0</v>
      </c>
      <c r="XFD9" t="s">
        <v>8106</v>
      </c>
    </row>
    <row r="10" spans="2:9 16384:16384" ht="14.25" hidden="1" customHeight="1" x14ac:dyDescent="0.25">
      <c r="B10" s="62" t="s">
        <v>67</v>
      </c>
      <c r="D10" s="11">
        <f>+D9</f>
        <v>0</v>
      </c>
      <c r="XFD10" t="s">
        <v>8107</v>
      </c>
    </row>
    <row r="11" spans="2:9 16384:16384" ht="14.25" hidden="1" customHeight="1" x14ac:dyDescent="0.25">
      <c r="B11" s="62" t="s">
        <v>66</v>
      </c>
      <c r="D11" s="9">
        <f>+D10</f>
        <v>0</v>
      </c>
      <c r="XFD11" t="s">
        <v>8108</v>
      </c>
    </row>
    <row r="12" spans="2:9 16384:16384" ht="14.25" hidden="1" customHeight="1" x14ac:dyDescent="0.25">
      <c r="B12" s="62" t="s">
        <v>65</v>
      </c>
      <c r="D12" s="9">
        <v>0</v>
      </c>
      <c r="XFD12" t="s">
        <v>8109</v>
      </c>
    </row>
    <row r="13" spans="2:9 16384:16384" ht="14.25" hidden="1" customHeight="1" x14ac:dyDescent="0.25">
      <c r="B13" s="62" t="s">
        <v>64</v>
      </c>
      <c r="D13" s="5">
        <v>0</v>
      </c>
      <c r="XFD13" t="s">
        <v>8110</v>
      </c>
    </row>
    <row r="14" spans="2:9 16384:16384" ht="14.25" hidden="1" customHeight="1" x14ac:dyDescent="0.25">
      <c r="B14" s="62" t="s">
        <v>63</v>
      </c>
      <c r="D14" s="8">
        <v>0</v>
      </c>
      <c r="XFD14" t="s">
        <v>7729</v>
      </c>
    </row>
    <row r="15" spans="2:9 16384:16384" ht="14.25" hidden="1" customHeight="1" x14ac:dyDescent="0.25">
      <c r="B15" s="62" t="s">
        <v>62</v>
      </c>
      <c r="D15" s="8">
        <v>0</v>
      </c>
      <c r="XFD15" t="s">
        <v>7766</v>
      </c>
    </row>
    <row r="16" spans="2:9 16384:16384" ht="14.25" customHeight="1" x14ac:dyDescent="0.25">
      <c r="B16" s="62" t="s">
        <v>61</v>
      </c>
      <c r="D16" s="65">
        <v>0</v>
      </c>
      <c r="XFD16" t="s">
        <v>7936</v>
      </c>
    </row>
    <row r="17" spans="2:9" x14ac:dyDescent="0.25">
      <c r="B17" s="62" t="s">
        <v>60</v>
      </c>
      <c r="D17" s="173">
        <v>0</v>
      </c>
    </row>
    <row r="18" spans="2:9" x14ac:dyDescent="0.25">
      <c r="B18" s="62" t="s">
        <v>59</v>
      </c>
      <c r="D18" s="66">
        <v>0</v>
      </c>
    </row>
    <row r="19" spans="2:9" x14ac:dyDescent="0.25">
      <c r="B19" s="62" t="s">
        <v>58</v>
      </c>
      <c r="D19" s="66">
        <v>0</v>
      </c>
    </row>
    <row r="20" spans="2:9" x14ac:dyDescent="0.25">
      <c r="B20" s="62" t="s">
        <v>57</v>
      </c>
      <c r="D20" s="66">
        <v>0</v>
      </c>
      <c r="I20" t="s">
        <v>1306</v>
      </c>
    </row>
    <row r="21" spans="2:9" x14ac:dyDescent="0.25">
      <c r="B21" s="62" t="s">
        <v>56</v>
      </c>
      <c r="D21" s="66">
        <v>0</v>
      </c>
    </row>
    <row r="22" spans="2:9" x14ac:dyDescent="0.25">
      <c r="B22" s="62" t="s">
        <v>19</v>
      </c>
      <c r="D22" s="66">
        <f>SUM(D13:D21)</f>
        <v>0</v>
      </c>
    </row>
    <row r="23" spans="2:9" ht="15.75" thickBot="1" x14ac:dyDescent="0.3">
      <c r="B23" s="62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X1558"/>
  <sheetViews>
    <sheetView topLeftCell="J1" workbookViewId="0">
      <selection activeCell="B3" sqref="B3:V137"/>
    </sheetView>
  </sheetViews>
  <sheetFormatPr baseColWidth="10" defaultColWidth="11.5703125" defaultRowHeight="15" x14ac:dyDescent="0.25"/>
  <cols>
    <col min="2" max="2" width="11.5703125" style="12"/>
    <col min="3" max="3" width="15.5703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5703125" style="2" customWidth="1"/>
    <col min="14" max="14" width="15.5703125" style="2" customWidth="1"/>
    <col min="15" max="15" width="14.85546875" style="2" customWidth="1"/>
    <col min="16" max="16" width="11.5703125" style="2"/>
    <col min="17" max="17" width="12.5703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8110</v>
      </c>
      <c r="B3" s="12">
        <v>45656</v>
      </c>
      <c r="C3" t="s">
        <v>1</v>
      </c>
      <c r="D3" t="s">
        <v>7503</v>
      </c>
      <c r="E3" t="s">
        <v>9793</v>
      </c>
      <c r="F3" t="s">
        <v>9794</v>
      </c>
      <c r="G3">
        <v>3584</v>
      </c>
      <c r="H3">
        <v>3584</v>
      </c>
      <c r="I3">
        <v>3584</v>
      </c>
      <c r="J3">
        <v>3584</v>
      </c>
      <c r="K3">
        <v>0</v>
      </c>
      <c r="L3" s="2">
        <v>0</v>
      </c>
      <c r="M3" s="2">
        <v>0</v>
      </c>
      <c r="N3" s="2">
        <v>0</v>
      </c>
      <c r="O3" s="2">
        <v>22.48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22.48</v>
      </c>
      <c r="V3" t="s">
        <v>55</v>
      </c>
    </row>
    <row r="4" spans="1:22" x14ac:dyDescent="0.25">
      <c r="A4" t="s">
        <v>8110</v>
      </c>
      <c r="B4" s="12">
        <v>45656</v>
      </c>
      <c r="C4" t="s">
        <v>1</v>
      </c>
      <c r="D4" t="s">
        <v>7503</v>
      </c>
      <c r="E4" t="s">
        <v>9793</v>
      </c>
      <c r="F4" t="s">
        <v>9794</v>
      </c>
      <c r="G4">
        <v>3583</v>
      </c>
      <c r="H4">
        <v>3583</v>
      </c>
      <c r="I4">
        <v>3583</v>
      </c>
      <c r="J4">
        <v>3583</v>
      </c>
      <c r="K4">
        <v>0</v>
      </c>
      <c r="L4" s="2">
        <v>0</v>
      </c>
      <c r="M4" s="2">
        <v>0</v>
      </c>
      <c r="N4" s="2">
        <v>0</v>
      </c>
      <c r="O4" s="2">
        <v>6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6</v>
      </c>
      <c r="V4" t="s">
        <v>55</v>
      </c>
    </row>
    <row r="5" spans="1:22" x14ac:dyDescent="0.25">
      <c r="A5" t="s">
        <v>8110</v>
      </c>
      <c r="B5" s="12">
        <v>45656</v>
      </c>
      <c r="C5" t="s">
        <v>1</v>
      </c>
      <c r="D5" t="s">
        <v>7503</v>
      </c>
      <c r="E5" t="s">
        <v>9793</v>
      </c>
      <c r="F5" t="s">
        <v>9794</v>
      </c>
      <c r="G5">
        <v>3582</v>
      </c>
      <c r="H5">
        <v>3582</v>
      </c>
      <c r="I5">
        <v>3582</v>
      </c>
      <c r="J5">
        <v>3582</v>
      </c>
      <c r="K5">
        <v>0</v>
      </c>
      <c r="L5" s="2">
        <v>0</v>
      </c>
      <c r="M5" s="2">
        <v>0</v>
      </c>
      <c r="N5" s="2">
        <v>0</v>
      </c>
      <c r="O5" s="2">
        <v>16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16</v>
      </c>
      <c r="V5" t="s">
        <v>55</v>
      </c>
    </row>
    <row r="6" spans="1:22" x14ac:dyDescent="0.25">
      <c r="A6" t="s">
        <v>8110</v>
      </c>
      <c r="B6" s="12">
        <v>45656</v>
      </c>
      <c r="C6" t="s">
        <v>1</v>
      </c>
      <c r="D6" t="s">
        <v>7503</v>
      </c>
      <c r="E6" t="s">
        <v>9793</v>
      </c>
      <c r="F6" t="s">
        <v>9794</v>
      </c>
      <c r="G6">
        <v>3581</v>
      </c>
      <c r="H6">
        <v>3581</v>
      </c>
      <c r="I6">
        <v>3581</v>
      </c>
      <c r="J6">
        <v>3581</v>
      </c>
      <c r="K6">
        <v>0</v>
      </c>
      <c r="L6" s="2">
        <v>0</v>
      </c>
      <c r="M6" s="2">
        <v>0</v>
      </c>
      <c r="N6" s="2">
        <v>0</v>
      </c>
      <c r="O6" s="2">
        <v>3.25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3.25</v>
      </c>
      <c r="V6" t="s">
        <v>55</v>
      </c>
    </row>
    <row r="7" spans="1:22" x14ac:dyDescent="0.25">
      <c r="A7" t="s">
        <v>8110</v>
      </c>
      <c r="B7" s="12">
        <v>45656</v>
      </c>
      <c r="C7" t="s">
        <v>1</v>
      </c>
      <c r="D7" t="s">
        <v>7503</v>
      </c>
      <c r="E7" t="s">
        <v>9793</v>
      </c>
      <c r="F7" t="s">
        <v>9794</v>
      </c>
      <c r="G7">
        <v>3580</v>
      </c>
      <c r="H7">
        <v>3580</v>
      </c>
      <c r="I7">
        <v>3580</v>
      </c>
      <c r="J7">
        <v>3580</v>
      </c>
      <c r="K7">
        <v>0</v>
      </c>
      <c r="L7" s="2">
        <v>0</v>
      </c>
      <c r="M7" s="2">
        <v>0</v>
      </c>
      <c r="N7" s="2">
        <v>0</v>
      </c>
      <c r="O7" s="2">
        <v>12.35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12.35</v>
      </c>
      <c r="V7" t="s">
        <v>55</v>
      </c>
    </row>
    <row r="8" spans="1:22" x14ac:dyDescent="0.25">
      <c r="A8" t="s">
        <v>8110</v>
      </c>
      <c r="B8" s="12">
        <v>45653</v>
      </c>
      <c r="C8" t="s">
        <v>1</v>
      </c>
      <c r="D8" t="s">
        <v>7503</v>
      </c>
      <c r="E8" t="s">
        <v>9793</v>
      </c>
      <c r="F8" t="s">
        <v>9794</v>
      </c>
      <c r="G8">
        <v>3579</v>
      </c>
      <c r="H8">
        <v>3579</v>
      </c>
      <c r="I8">
        <v>3579</v>
      </c>
      <c r="J8">
        <v>3579</v>
      </c>
      <c r="K8">
        <v>0</v>
      </c>
      <c r="L8" s="2">
        <v>0</v>
      </c>
      <c r="M8" s="2">
        <v>0</v>
      </c>
      <c r="N8" s="2">
        <v>0</v>
      </c>
      <c r="O8" s="2">
        <v>10.39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10.39</v>
      </c>
      <c r="V8" t="s">
        <v>55</v>
      </c>
    </row>
    <row r="9" spans="1:22" x14ac:dyDescent="0.25">
      <c r="A9" t="s">
        <v>8110</v>
      </c>
      <c r="B9" s="12">
        <v>45653</v>
      </c>
      <c r="C9" t="s">
        <v>1</v>
      </c>
      <c r="D9" t="s">
        <v>7503</v>
      </c>
      <c r="E9" t="s">
        <v>9793</v>
      </c>
      <c r="F9" t="s">
        <v>9794</v>
      </c>
      <c r="G9">
        <v>3578</v>
      </c>
      <c r="H9">
        <v>3578</v>
      </c>
      <c r="I9">
        <v>3578</v>
      </c>
      <c r="J9">
        <v>3578</v>
      </c>
      <c r="K9">
        <v>0</v>
      </c>
      <c r="L9" s="2">
        <v>0</v>
      </c>
      <c r="M9" s="2">
        <v>0</v>
      </c>
      <c r="N9" s="2">
        <v>0</v>
      </c>
      <c r="O9" s="2">
        <v>2.5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2.5</v>
      </c>
      <c r="V9" t="s">
        <v>55</v>
      </c>
    </row>
    <row r="10" spans="1:22" x14ac:dyDescent="0.25">
      <c r="A10" t="s">
        <v>8110</v>
      </c>
      <c r="B10" s="12">
        <v>45653</v>
      </c>
      <c r="C10" t="s">
        <v>1</v>
      </c>
      <c r="D10" t="s">
        <v>7503</v>
      </c>
      <c r="E10" t="s">
        <v>9793</v>
      </c>
      <c r="F10" t="s">
        <v>9794</v>
      </c>
      <c r="G10">
        <v>3577</v>
      </c>
      <c r="H10">
        <v>3577</v>
      </c>
      <c r="I10">
        <v>3577</v>
      </c>
      <c r="J10">
        <v>3577</v>
      </c>
      <c r="K10">
        <v>0</v>
      </c>
      <c r="L10" s="2">
        <v>0</v>
      </c>
      <c r="M10" s="2">
        <v>0</v>
      </c>
      <c r="N10" s="2">
        <v>0</v>
      </c>
      <c r="O10" s="2">
        <v>9.5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9.5</v>
      </c>
      <c r="V10" t="s">
        <v>55</v>
      </c>
    </row>
    <row r="11" spans="1:22" x14ac:dyDescent="0.25">
      <c r="A11" t="s">
        <v>8110</v>
      </c>
      <c r="B11" s="12">
        <v>45653</v>
      </c>
      <c r="C11" t="s">
        <v>1</v>
      </c>
      <c r="D11" t="s">
        <v>7503</v>
      </c>
      <c r="E11" t="s">
        <v>9793</v>
      </c>
      <c r="F11" t="s">
        <v>9794</v>
      </c>
      <c r="G11">
        <v>3576</v>
      </c>
      <c r="H11">
        <v>3576</v>
      </c>
      <c r="I11">
        <v>3576</v>
      </c>
      <c r="J11">
        <v>3576</v>
      </c>
      <c r="K11">
        <v>0</v>
      </c>
      <c r="L11" s="2">
        <v>0</v>
      </c>
      <c r="M11" s="2">
        <v>0</v>
      </c>
      <c r="N11" s="2">
        <v>0</v>
      </c>
      <c r="O11" s="2">
        <v>6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6</v>
      </c>
      <c r="V11" t="s">
        <v>55</v>
      </c>
    </row>
    <row r="12" spans="1:22" x14ac:dyDescent="0.25">
      <c r="A12" t="s">
        <v>8110</v>
      </c>
      <c r="B12" s="12">
        <v>45653</v>
      </c>
      <c r="C12" t="s">
        <v>1</v>
      </c>
      <c r="D12" t="s">
        <v>7503</v>
      </c>
      <c r="E12" t="s">
        <v>9793</v>
      </c>
      <c r="F12" t="s">
        <v>9794</v>
      </c>
      <c r="G12">
        <v>3575</v>
      </c>
      <c r="H12">
        <v>3575</v>
      </c>
      <c r="I12">
        <v>3575</v>
      </c>
      <c r="J12">
        <v>3575</v>
      </c>
      <c r="K12">
        <v>0</v>
      </c>
      <c r="L12" s="2">
        <v>0</v>
      </c>
      <c r="M12" s="2">
        <v>0</v>
      </c>
      <c r="N12" s="2">
        <v>0</v>
      </c>
      <c r="O12" s="2">
        <v>7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7</v>
      </c>
      <c r="V12" t="s">
        <v>55</v>
      </c>
    </row>
    <row r="13" spans="1:22" x14ac:dyDescent="0.25">
      <c r="A13" t="s">
        <v>8110</v>
      </c>
      <c r="B13" s="12">
        <v>45653</v>
      </c>
      <c r="C13" t="s">
        <v>1</v>
      </c>
      <c r="D13" t="s">
        <v>7503</v>
      </c>
      <c r="E13" t="s">
        <v>9793</v>
      </c>
      <c r="F13" t="s">
        <v>9794</v>
      </c>
      <c r="G13">
        <v>3574</v>
      </c>
      <c r="H13">
        <v>3574</v>
      </c>
      <c r="I13">
        <v>3574</v>
      </c>
      <c r="J13">
        <v>3574</v>
      </c>
      <c r="K13">
        <v>0</v>
      </c>
      <c r="L13" s="2">
        <v>0</v>
      </c>
      <c r="M13" s="2">
        <v>0</v>
      </c>
      <c r="N13" s="2">
        <v>0</v>
      </c>
      <c r="O13" s="2">
        <v>35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35</v>
      </c>
      <c r="V13" t="s">
        <v>55</v>
      </c>
    </row>
    <row r="14" spans="1:22" x14ac:dyDescent="0.25">
      <c r="A14" t="s">
        <v>8110</v>
      </c>
      <c r="B14" s="12">
        <v>45653</v>
      </c>
      <c r="C14" t="s">
        <v>1</v>
      </c>
      <c r="D14" t="s">
        <v>7503</v>
      </c>
      <c r="E14" t="s">
        <v>9793</v>
      </c>
      <c r="F14" t="s">
        <v>9794</v>
      </c>
      <c r="G14">
        <v>3573</v>
      </c>
      <c r="H14">
        <v>3573</v>
      </c>
      <c r="I14">
        <v>3573</v>
      </c>
      <c r="J14">
        <v>3573</v>
      </c>
      <c r="K14">
        <v>0</v>
      </c>
      <c r="L14" s="2">
        <v>0</v>
      </c>
      <c r="M14" s="2">
        <v>0</v>
      </c>
      <c r="N14" s="2">
        <v>0</v>
      </c>
      <c r="O14" s="2">
        <v>23.2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23.2</v>
      </c>
      <c r="V14" t="s">
        <v>55</v>
      </c>
    </row>
    <row r="15" spans="1:22" x14ac:dyDescent="0.25">
      <c r="A15" t="s">
        <v>8110</v>
      </c>
      <c r="B15" s="12">
        <v>45653</v>
      </c>
      <c r="C15" t="s">
        <v>1</v>
      </c>
      <c r="D15" t="s">
        <v>7503</v>
      </c>
      <c r="E15" t="s">
        <v>9793</v>
      </c>
      <c r="F15" t="s">
        <v>9794</v>
      </c>
      <c r="G15">
        <v>3572</v>
      </c>
      <c r="H15">
        <v>3572</v>
      </c>
      <c r="I15">
        <v>3572</v>
      </c>
      <c r="J15">
        <v>3572</v>
      </c>
      <c r="K15">
        <v>0</v>
      </c>
      <c r="L15" s="2">
        <v>0</v>
      </c>
      <c r="M15" s="2">
        <v>0</v>
      </c>
      <c r="N15" s="2">
        <v>0</v>
      </c>
      <c r="O15" s="2">
        <v>29.2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29.2</v>
      </c>
      <c r="V15" t="s">
        <v>55</v>
      </c>
    </row>
    <row r="16" spans="1:22" x14ac:dyDescent="0.25">
      <c r="A16" t="s">
        <v>8110</v>
      </c>
      <c r="B16" s="12">
        <v>45652</v>
      </c>
      <c r="C16" t="s">
        <v>1</v>
      </c>
      <c r="D16" t="s">
        <v>7503</v>
      </c>
      <c r="E16" t="s">
        <v>9793</v>
      </c>
      <c r="F16" t="s">
        <v>9794</v>
      </c>
      <c r="G16">
        <v>3571</v>
      </c>
      <c r="H16">
        <v>3571</v>
      </c>
      <c r="I16">
        <v>3571</v>
      </c>
      <c r="J16">
        <v>3571</v>
      </c>
      <c r="K16">
        <v>0</v>
      </c>
      <c r="L16" s="2">
        <v>0</v>
      </c>
      <c r="M16" s="2">
        <v>0</v>
      </c>
      <c r="N16" s="2">
        <v>0</v>
      </c>
      <c r="O16" s="2">
        <v>3.75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3.75</v>
      </c>
      <c r="V16" t="s">
        <v>55</v>
      </c>
    </row>
    <row r="17" spans="1:22" x14ac:dyDescent="0.25">
      <c r="A17" t="s">
        <v>8110</v>
      </c>
      <c r="B17" s="12">
        <v>45652</v>
      </c>
      <c r="C17" t="s">
        <v>1</v>
      </c>
      <c r="D17" t="s">
        <v>7503</v>
      </c>
      <c r="E17" t="s">
        <v>9793</v>
      </c>
      <c r="F17" t="s">
        <v>9794</v>
      </c>
      <c r="G17">
        <v>3570</v>
      </c>
      <c r="H17">
        <v>3570</v>
      </c>
      <c r="I17">
        <v>3570</v>
      </c>
      <c r="J17">
        <v>3570</v>
      </c>
      <c r="K17">
        <v>0</v>
      </c>
      <c r="L17" s="2">
        <v>0</v>
      </c>
      <c r="M17" s="2">
        <v>0</v>
      </c>
      <c r="N17" s="2">
        <v>0</v>
      </c>
      <c r="O17" s="2">
        <v>10.5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10.5</v>
      </c>
      <c r="V17" t="s">
        <v>55</v>
      </c>
    </row>
    <row r="18" spans="1:22" x14ac:dyDescent="0.25">
      <c r="A18" t="s">
        <v>8110</v>
      </c>
      <c r="B18" s="12">
        <v>45652</v>
      </c>
      <c r="C18" t="s">
        <v>1</v>
      </c>
      <c r="D18" t="s">
        <v>7503</v>
      </c>
      <c r="E18" t="s">
        <v>9793</v>
      </c>
      <c r="F18" t="s">
        <v>9794</v>
      </c>
      <c r="G18">
        <v>3569</v>
      </c>
      <c r="H18">
        <v>3569</v>
      </c>
      <c r="I18">
        <v>3569</v>
      </c>
      <c r="J18">
        <v>3569</v>
      </c>
      <c r="K18">
        <v>0</v>
      </c>
      <c r="L18" s="2">
        <v>0</v>
      </c>
      <c r="M18" s="2">
        <v>0</v>
      </c>
      <c r="N18" s="2">
        <v>0</v>
      </c>
      <c r="O18" s="2">
        <v>4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4</v>
      </c>
      <c r="V18" t="s">
        <v>55</v>
      </c>
    </row>
    <row r="19" spans="1:22" x14ac:dyDescent="0.25">
      <c r="A19" t="s">
        <v>8110</v>
      </c>
      <c r="B19" s="12">
        <v>45652</v>
      </c>
      <c r="C19" t="s">
        <v>1</v>
      </c>
      <c r="D19" t="s">
        <v>7503</v>
      </c>
      <c r="E19" t="s">
        <v>9793</v>
      </c>
      <c r="F19" t="s">
        <v>9794</v>
      </c>
      <c r="G19">
        <v>3568</v>
      </c>
      <c r="H19">
        <v>3568</v>
      </c>
      <c r="I19">
        <v>3568</v>
      </c>
      <c r="J19">
        <v>3568</v>
      </c>
      <c r="K19">
        <v>0</v>
      </c>
      <c r="L19" s="2">
        <v>0</v>
      </c>
      <c r="M19" s="2">
        <v>0</v>
      </c>
      <c r="N19" s="2">
        <v>0</v>
      </c>
      <c r="O19" s="2">
        <v>10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10</v>
      </c>
      <c r="V19" t="s">
        <v>55</v>
      </c>
    </row>
    <row r="20" spans="1:22" x14ac:dyDescent="0.25">
      <c r="A20" t="s">
        <v>8110</v>
      </c>
      <c r="B20" s="12">
        <v>45650</v>
      </c>
      <c r="C20" t="s">
        <v>1</v>
      </c>
      <c r="D20" t="s">
        <v>7503</v>
      </c>
      <c r="E20" t="s">
        <v>9793</v>
      </c>
      <c r="F20" t="s">
        <v>9794</v>
      </c>
      <c r="G20">
        <v>3567</v>
      </c>
      <c r="H20">
        <v>3567</v>
      </c>
      <c r="I20">
        <v>3567</v>
      </c>
      <c r="J20">
        <v>3567</v>
      </c>
      <c r="K20">
        <v>0</v>
      </c>
      <c r="L20" s="2">
        <v>0</v>
      </c>
      <c r="M20" s="2">
        <v>0</v>
      </c>
      <c r="N20" s="2">
        <v>0</v>
      </c>
      <c r="O20" s="2">
        <v>35.549999999999997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35.549999999999997</v>
      </c>
      <c r="V20" t="s">
        <v>55</v>
      </c>
    </row>
    <row r="21" spans="1:22" x14ac:dyDescent="0.25">
      <c r="A21" t="s">
        <v>8110</v>
      </c>
      <c r="B21" s="12">
        <v>45650</v>
      </c>
      <c r="C21" t="s">
        <v>1</v>
      </c>
      <c r="D21" t="s">
        <v>7503</v>
      </c>
      <c r="E21" t="s">
        <v>9793</v>
      </c>
      <c r="F21" t="s">
        <v>9794</v>
      </c>
      <c r="G21">
        <v>3566</v>
      </c>
      <c r="H21">
        <v>3566</v>
      </c>
      <c r="I21">
        <v>3566</v>
      </c>
      <c r="J21">
        <v>3566</v>
      </c>
      <c r="K21">
        <v>0</v>
      </c>
      <c r="L21" s="2">
        <v>0</v>
      </c>
      <c r="M21" s="2">
        <v>0</v>
      </c>
      <c r="N21" s="2">
        <v>0</v>
      </c>
      <c r="O21" s="2">
        <v>28.2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28.2</v>
      </c>
      <c r="V21" t="s">
        <v>55</v>
      </c>
    </row>
    <row r="22" spans="1:22" x14ac:dyDescent="0.25">
      <c r="A22" t="s">
        <v>8110</v>
      </c>
      <c r="B22" s="12">
        <v>45650</v>
      </c>
      <c r="C22" t="s">
        <v>1</v>
      </c>
      <c r="D22" t="s">
        <v>7503</v>
      </c>
      <c r="E22" t="s">
        <v>9793</v>
      </c>
      <c r="F22" t="s">
        <v>9794</v>
      </c>
      <c r="G22">
        <v>3565</v>
      </c>
      <c r="H22">
        <v>3565</v>
      </c>
      <c r="I22">
        <v>3565</v>
      </c>
      <c r="J22">
        <v>3565</v>
      </c>
      <c r="K22">
        <v>0</v>
      </c>
      <c r="L22" s="2">
        <v>0</v>
      </c>
      <c r="M22" s="2">
        <v>0</v>
      </c>
      <c r="N22" s="2">
        <v>0</v>
      </c>
      <c r="O22" s="2">
        <v>7.5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7.5</v>
      </c>
      <c r="V22" t="s">
        <v>55</v>
      </c>
    </row>
    <row r="23" spans="1:22" x14ac:dyDescent="0.25">
      <c r="A23" t="s">
        <v>8110</v>
      </c>
      <c r="B23" s="12">
        <v>45650</v>
      </c>
      <c r="C23" t="s">
        <v>1</v>
      </c>
      <c r="D23" t="s">
        <v>7503</v>
      </c>
      <c r="E23" t="s">
        <v>9793</v>
      </c>
      <c r="F23" t="s">
        <v>9794</v>
      </c>
      <c r="G23">
        <v>3564</v>
      </c>
      <c r="H23">
        <v>3564</v>
      </c>
      <c r="I23">
        <v>3564</v>
      </c>
      <c r="J23">
        <v>3564</v>
      </c>
      <c r="K23">
        <v>0</v>
      </c>
      <c r="L23" s="2">
        <v>0</v>
      </c>
      <c r="M23" s="2">
        <v>0</v>
      </c>
      <c r="N23" s="2">
        <v>0</v>
      </c>
      <c r="O23" s="2">
        <v>2.5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2.5</v>
      </c>
      <c r="V23" t="s">
        <v>55</v>
      </c>
    </row>
    <row r="24" spans="1:22" x14ac:dyDescent="0.25">
      <c r="A24" t="s">
        <v>8110</v>
      </c>
      <c r="B24" s="12">
        <v>45650</v>
      </c>
      <c r="C24" t="s">
        <v>1</v>
      </c>
      <c r="D24" t="s">
        <v>7503</v>
      </c>
      <c r="E24" t="s">
        <v>9793</v>
      </c>
      <c r="F24" t="s">
        <v>9794</v>
      </c>
      <c r="G24">
        <v>3563</v>
      </c>
      <c r="H24">
        <v>3563</v>
      </c>
      <c r="I24">
        <v>3563</v>
      </c>
      <c r="J24">
        <v>3563</v>
      </c>
      <c r="K24">
        <v>0</v>
      </c>
      <c r="L24" s="2">
        <v>0</v>
      </c>
      <c r="M24" s="2">
        <v>0</v>
      </c>
      <c r="N24" s="2">
        <v>0</v>
      </c>
      <c r="O24" s="2">
        <v>4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4</v>
      </c>
      <c r="V24" t="s">
        <v>55</v>
      </c>
    </row>
    <row r="25" spans="1:22" x14ac:dyDescent="0.25">
      <c r="A25" t="s">
        <v>8110</v>
      </c>
      <c r="B25" s="12">
        <v>45650</v>
      </c>
      <c r="C25" t="s">
        <v>1</v>
      </c>
      <c r="D25" t="s">
        <v>7503</v>
      </c>
      <c r="E25" t="s">
        <v>9793</v>
      </c>
      <c r="F25" t="s">
        <v>9794</v>
      </c>
      <c r="G25">
        <v>3562</v>
      </c>
      <c r="H25">
        <v>3562</v>
      </c>
      <c r="I25">
        <v>3562</v>
      </c>
      <c r="J25">
        <v>3562</v>
      </c>
      <c r="K25">
        <v>0</v>
      </c>
      <c r="L25" s="2">
        <v>0</v>
      </c>
      <c r="M25" s="2">
        <v>0</v>
      </c>
      <c r="N25" s="2">
        <v>0</v>
      </c>
      <c r="O25" s="2">
        <v>5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5</v>
      </c>
      <c r="V25" t="s">
        <v>55</v>
      </c>
    </row>
    <row r="26" spans="1:22" x14ac:dyDescent="0.25">
      <c r="A26" t="s">
        <v>8110</v>
      </c>
      <c r="B26" s="12">
        <v>45650</v>
      </c>
      <c r="C26" t="s">
        <v>1</v>
      </c>
      <c r="D26" t="s">
        <v>7503</v>
      </c>
      <c r="E26" t="s">
        <v>9793</v>
      </c>
      <c r="F26" t="s">
        <v>9794</v>
      </c>
      <c r="G26">
        <v>3561</v>
      </c>
      <c r="H26">
        <v>3561</v>
      </c>
      <c r="I26">
        <v>3561</v>
      </c>
      <c r="J26">
        <v>3561</v>
      </c>
      <c r="K26">
        <v>0</v>
      </c>
      <c r="L26" s="2">
        <v>0</v>
      </c>
      <c r="M26" s="2">
        <v>0</v>
      </c>
      <c r="N26" s="2">
        <v>0</v>
      </c>
      <c r="O26" s="2">
        <v>3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3</v>
      </c>
      <c r="V26" t="s">
        <v>55</v>
      </c>
    </row>
    <row r="27" spans="1:22" x14ac:dyDescent="0.25">
      <c r="A27" t="s">
        <v>8110</v>
      </c>
      <c r="B27" s="12">
        <v>45649</v>
      </c>
      <c r="C27" t="s">
        <v>1</v>
      </c>
      <c r="D27" t="s">
        <v>7503</v>
      </c>
      <c r="E27" t="s">
        <v>9793</v>
      </c>
      <c r="F27" t="s">
        <v>9794</v>
      </c>
      <c r="G27">
        <v>3560</v>
      </c>
      <c r="H27">
        <v>3560</v>
      </c>
      <c r="I27">
        <v>3560</v>
      </c>
      <c r="J27">
        <v>3560</v>
      </c>
      <c r="K27">
        <v>0</v>
      </c>
      <c r="L27" s="2">
        <v>0</v>
      </c>
      <c r="M27" s="2">
        <v>0</v>
      </c>
      <c r="N27" s="2">
        <v>0</v>
      </c>
      <c r="O27" s="2">
        <v>34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34</v>
      </c>
      <c r="V27" t="s">
        <v>55</v>
      </c>
    </row>
    <row r="28" spans="1:22" x14ac:dyDescent="0.25">
      <c r="A28" t="s">
        <v>8110</v>
      </c>
      <c r="B28" s="12">
        <v>45649</v>
      </c>
      <c r="C28" t="s">
        <v>1</v>
      </c>
      <c r="D28" t="s">
        <v>7503</v>
      </c>
      <c r="E28" t="s">
        <v>9793</v>
      </c>
      <c r="F28" t="s">
        <v>9794</v>
      </c>
      <c r="G28">
        <v>3559</v>
      </c>
      <c r="H28">
        <v>3559</v>
      </c>
      <c r="I28">
        <v>3559</v>
      </c>
      <c r="J28">
        <v>3559</v>
      </c>
      <c r="K28">
        <v>0</v>
      </c>
      <c r="L28" s="2">
        <v>0</v>
      </c>
      <c r="M28" s="2">
        <v>0</v>
      </c>
      <c r="N28" s="2">
        <v>0</v>
      </c>
      <c r="O28" s="2">
        <v>60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60</v>
      </c>
      <c r="V28" t="s">
        <v>55</v>
      </c>
    </row>
    <row r="29" spans="1:22" x14ac:dyDescent="0.25">
      <c r="A29" t="s">
        <v>8110</v>
      </c>
      <c r="B29" s="12">
        <v>45649</v>
      </c>
      <c r="C29" t="s">
        <v>1</v>
      </c>
      <c r="D29" t="s">
        <v>7503</v>
      </c>
      <c r="E29" t="s">
        <v>9793</v>
      </c>
      <c r="F29" t="s">
        <v>9794</v>
      </c>
      <c r="G29">
        <v>3558</v>
      </c>
      <c r="H29">
        <v>3558</v>
      </c>
      <c r="I29">
        <v>3558</v>
      </c>
      <c r="J29">
        <v>3558</v>
      </c>
      <c r="K29">
        <v>0</v>
      </c>
      <c r="L29" s="2">
        <v>0</v>
      </c>
      <c r="M29" s="2">
        <v>0</v>
      </c>
      <c r="N29" s="2">
        <v>0</v>
      </c>
      <c r="O29" s="2">
        <v>29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29</v>
      </c>
      <c r="V29" t="s">
        <v>55</v>
      </c>
    </row>
    <row r="30" spans="1:22" x14ac:dyDescent="0.25">
      <c r="A30" t="s">
        <v>8110</v>
      </c>
      <c r="B30" s="12">
        <v>45649</v>
      </c>
      <c r="C30" t="s">
        <v>1</v>
      </c>
      <c r="D30" t="s">
        <v>7503</v>
      </c>
      <c r="E30" t="s">
        <v>9793</v>
      </c>
      <c r="F30" t="s">
        <v>9794</v>
      </c>
      <c r="G30">
        <v>3557</v>
      </c>
      <c r="H30">
        <v>3557</v>
      </c>
      <c r="I30">
        <v>3557</v>
      </c>
      <c r="J30">
        <v>3557</v>
      </c>
      <c r="K30">
        <v>0</v>
      </c>
      <c r="L30" s="2">
        <v>0</v>
      </c>
      <c r="M30" s="2">
        <v>0</v>
      </c>
      <c r="N30" s="2">
        <v>0</v>
      </c>
      <c r="O30" s="2">
        <v>4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4</v>
      </c>
      <c r="V30" t="s">
        <v>55</v>
      </c>
    </row>
    <row r="31" spans="1:22" x14ac:dyDescent="0.25">
      <c r="A31" t="s">
        <v>8110</v>
      </c>
      <c r="B31" s="12">
        <v>45649</v>
      </c>
      <c r="C31" t="s">
        <v>1</v>
      </c>
      <c r="D31" t="s">
        <v>7503</v>
      </c>
      <c r="E31" t="s">
        <v>9793</v>
      </c>
      <c r="F31" t="s">
        <v>9794</v>
      </c>
      <c r="G31">
        <v>3556</v>
      </c>
      <c r="H31">
        <v>3556</v>
      </c>
      <c r="I31">
        <v>3556</v>
      </c>
      <c r="J31">
        <v>3556</v>
      </c>
      <c r="K31">
        <v>0</v>
      </c>
      <c r="L31" s="2">
        <v>0</v>
      </c>
      <c r="M31" s="2">
        <v>0</v>
      </c>
      <c r="N31" s="2">
        <v>0</v>
      </c>
      <c r="O31" s="2">
        <v>13.5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13.5</v>
      </c>
      <c r="V31" t="s">
        <v>55</v>
      </c>
    </row>
    <row r="32" spans="1:22" x14ac:dyDescent="0.25">
      <c r="A32" t="s">
        <v>8110</v>
      </c>
      <c r="B32" s="12">
        <v>45649</v>
      </c>
      <c r="C32" t="s">
        <v>1</v>
      </c>
      <c r="D32" t="s">
        <v>7503</v>
      </c>
      <c r="E32" t="s">
        <v>9793</v>
      </c>
      <c r="F32" t="s">
        <v>9794</v>
      </c>
      <c r="G32">
        <v>3555</v>
      </c>
      <c r="H32">
        <v>3555</v>
      </c>
      <c r="I32">
        <v>3555</v>
      </c>
      <c r="J32">
        <v>3555</v>
      </c>
      <c r="K32">
        <v>0</v>
      </c>
      <c r="L32" s="2">
        <v>0</v>
      </c>
      <c r="M32" s="2">
        <v>0</v>
      </c>
      <c r="N32" s="2">
        <v>0</v>
      </c>
      <c r="O32" s="2">
        <v>15.75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15.75</v>
      </c>
      <c r="V32" t="s">
        <v>55</v>
      </c>
    </row>
    <row r="33" spans="1:22" x14ac:dyDescent="0.25">
      <c r="A33" t="s">
        <v>8110</v>
      </c>
      <c r="B33" s="12">
        <v>45649</v>
      </c>
      <c r="C33" t="s">
        <v>1</v>
      </c>
      <c r="D33" t="s">
        <v>7503</v>
      </c>
      <c r="E33" t="s">
        <v>9793</v>
      </c>
      <c r="F33" t="s">
        <v>9794</v>
      </c>
      <c r="G33">
        <v>3554</v>
      </c>
      <c r="H33">
        <v>3554</v>
      </c>
      <c r="I33">
        <v>3554</v>
      </c>
      <c r="J33">
        <v>3554</v>
      </c>
      <c r="K33">
        <v>0</v>
      </c>
      <c r="L33" s="2">
        <v>0</v>
      </c>
      <c r="M33" s="2">
        <v>0</v>
      </c>
      <c r="N33" s="2">
        <v>0</v>
      </c>
      <c r="O33" s="2">
        <v>10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10</v>
      </c>
      <c r="V33" t="s">
        <v>55</v>
      </c>
    </row>
    <row r="34" spans="1:22" x14ac:dyDescent="0.25">
      <c r="A34" t="s">
        <v>8110</v>
      </c>
      <c r="B34" s="12">
        <v>45649</v>
      </c>
      <c r="C34" t="s">
        <v>1</v>
      </c>
      <c r="D34" t="s">
        <v>7503</v>
      </c>
      <c r="E34" t="s">
        <v>9793</v>
      </c>
      <c r="F34" t="s">
        <v>9794</v>
      </c>
      <c r="G34">
        <v>3553</v>
      </c>
      <c r="H34">
        <v>3553</v>
      </c>
      <c r="I34">
        <v>3553</v>
      </c>
      <c r="J34">
        <v>3553</v>
      </c>
      <c r="K34">
        <v>0</v>
      </c>
      <c r="L34" s="2">
        <v>0</v>
      </c>
      <c r="M34" s="2">
        <v>0</v>
      </c>
      <c r="N34" s="2">
        <v>0</v>
      </c>
      <c r="O34" s="2">
        <v>20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20</v>
      </c>
      <c r="V34" t="s">
        <v>55</v>
      </c>
    </row>
    <row r="35" spans="1:22" x14ac:dyDescent="0.25">
      <c r="A35" t="s">
        <v>8110</v>
      </c>
      <c r="B35" s="12">
        <v>45649</v>
      </c>
      <c r="C35" t="s">
        <v>1</v>
      </c>
      <c r="D35" t="s">
        <v>7503</v>
      </c>
      <c r="E35" t="s">
        <v>9793</v>
      </c>
      <c r="F35" t="s">
        <v>9794</v>
      </c>
      <c r="G35">
        <v>3552</v>
      </c>
      <c r="H35">
        <v>3552</v>
      </c>
      <c r="I35">
        <v>3552</v>
      </c>
      <c r="J35">
        <v>3552</v>
      </c>
      <c r="K35">
        <v>0</v>
      </c>
      <c r="L35" s="2">
        <v>0</v>
      </c>
      <c r="M35" s="2">
        <v>0</v>
      </c>
      <c r="N35" s="2">
        <v>0</v>
      </c>
      <c r="O35" s="2">
        <v>2.5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2.5</v>
      </c>
      <c r="V35" t="s">
        <v>55</v>
      </c>
    </row>
    <row r="36" spans="1:22" x14ac:dyDescent="0.25">
      <c r="A36" t="s">
        <v>8110</v>
      </c>
      <c r="B36" s="12">
        <v>45649</v>
      </c>
      <c r="C36" t="s">
        <v>1</v>
      </c>
      <c r="D36" t="s">
        <v>7503</v>
      </c>
      <c r="E36" t="s">
        <v>9793</v>
      </c>
      <c r="F36" t="s">
        <v>9794</v>
      </c>
      <c r="G36">
        <v>3551</v>
      </c>
      <c r="H36">
        <v>3551</v>
      </c>
      <c r="I36">
        <v>3551</v>
      </c>
      <c r="J36">
        <v>3551</v>
      </c>
      <c r="K36">
        <v>0</v>
      </c>
      <c r="L36" s="2">
        <v>0</v>
      </c>
      <c r="M36" s="2">
        <v>0</v>
      </c>
      <c r="N36" s="2">
        <v>0</v>
      </c>
      <c r="O36" s="2">
        <v>12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12</v>
      </c>
      <c r="V36" t="s">
        <v>55</v>
      </c>
    </row>
    <row r="37" spans="1:22" x14ac:dyDescent="0.25">
      <c r="A37" t="s">
        <v>8110</v>
      </c>
      <c r="B37" s="12">
        <v>45649</v>
      </c>
      <c r="C37" t="s">
        <v>1</v>
      </c>
      <c r="D37" t="s">
        <v>7503</v>
      </c>
      <c r="E37" t="s">
        <v>9793</v>
      </c>
      <c r="F37" t="s">
        <v>9794</v>
      </c>
      <c r="G37">
        <v>3550</v>
      </c>
      <c r="H37">
        <v>3550</v>
      </c>
      <c r="I37">
        <v>3550</v>
      </c>
      <c r="J37">
        <v>3550</v>
      </c>
      <c r="K37">
        <v>0</v>
      </c>
      <c r="L37" s="2">
        <v>0</v>
      </c>
      <c r="M37" s="2">
        <v>0</v>
      </c>
      <c r="N37" s="2">
        <v>0</v>
      </c>
      <c r="O37" s="2">
        <v>143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143</v>
      </c>
      <c r="V37" t="s">
        <v>55</v>
      </c>
    </row>
    <row r="38" spans="1:22" x14ac:dyDescent="0.25">
      <c r="A38" t="s">
        <v>8110</v>
      </c>
      <c r="B38" s="12">
        <v>45647</v>
      </c>
      <c r="C38" t="s">
        <v>1</v>
      </c>
      <c r="D38" t="s">
        <v>7503</v>
      </c>
      <c r="E38" t="s">
        <v>9793</v>
      </c>
      <c r="F38" t="s">
        <v>9794</v>
      </c>
      <c r="G38">
        <v>3549</v>
      </c>
      <c r="H38">
        <v>3549</v>
      </c>
      <c r="I38">
        <v>3549</v>
      </c>
      <c r="J38">
        <v>3549</v>
      </c>
      <c r="K38">
        <v>0</v>
      </c>
      <c r="L38" s="2">
        <v>0</v>
      </c>
      <c r="M38" s="2">
        <v>0</v>
      </c>
      <c r="N38" s="2">
        <v>0</v>
      </c>
      <c r="O38" s="2">
        <v>105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105</v>
      </c>
      <c r="V38" t="s">
        <v>55</v>
      </c>
    </row>
    <row r="39" spans="1:22" x14ac:dyDescent="0.25">
      <c r="A39" t="s">
        <v>8110</v>
      </c>
      <c r="B39" s="12">
        <v>45647</v>
      </c>
      <c r="C39" t="s">
        <v>1</v>
      </c>
      <c r="D39" t="s">
        <v>7503</v>
      </c>
      <c r="E39" t="s">
        <v>9793</v>
      </c>
      <c r="F39" t="s">
        <v>9794</v>
      </c>
      <c r="G39">
        <v>3548</v>
      </c>
      <c r="H39">
        <v>3548</v>
      </c>
      <c r="I39">
        <v>3548</v>
      </c>
      <c r="J39">
        <v>3548</v>
      </c>
      <c r="K39">
        <v>0</v>
      </c>
      <c r="L39" s="2">
        <v>0</v>
      </c>
      <c r="M39" s="2">
        <v>0</v>
      </c>
      <c r="N39" s="2">
        <v>0</v>
      </c>
      <c r="O39" s="2">
        <v>22.46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22.46</v>
      </c>
      <c r="V39" t="s">
        <v>55</v>
      </c>
    </row>
    <row r="40" spans="1:22" x14ac:dyDescent="0.25">
      <c r="A40" t="s">
        <v>8110</v>
      </c>
      <c r="B40" s="12">
        <v>45646</v>
      </c>
      <c r="C40" t="s">
        <v>1</v>
      </c>
      <c r="D40" t="s">
        <v>7503</v>
      </c>
      <c r="E40" t="s">
        <v>9793</v>
      </c>
      <c r="F40" t="s">
        <v>9794</v>
      </c>
      <c r="G40">
        <v>3547</v>
      </c>
      <c r="H40">
        <v>3547</v>
      </c>
      <c r="I40">
        <v>3547</v>
      </c>
      <c r="J40">
        <v>3547</v>
      </c>
      <c r="K40">
        <v>0</v>
      </c>
      <c r="L40" s="2">
        <v>0</v>
      </c>
      <c r="M40" s="2">
        <v>0</v>
      </c>
      <c r="N40" s="2">
        <v>0</v>
      </c>
      <c r="O40" s="2">
        <v>25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25</v>
      </c>
      <c r="V40" t="s">
        <v>55</v>
      </c>
    </row>
    <row r="41" spans="1:22" x14ac:dyDescent="0.25">
      <c r="A41" t="s">
        <v>8110</v>
      </c>
      <c r="B41" s="12">
        <v>45646</v>
      </c>
      <c r="C41" t="s">
        <v>1</v>
      </c>
      <c r="D41" t="s">
        <v>7503</v>
      </c>
      <c r="E41" t="s">
        <v>9793</v>
      </c>
      <c r="F41" t="s">
        <v>9794</v>
      </c>
      <c r="G41">
        <v>3546</v>
      </c>
      <c r="H41">
        <v>3546</v>
      </c>
      <c r="I41">
        <v>3546</v>
      </c>
      <c r="J41">
        <v>3546</v>
      </c>
      <c r="K41">
        <v>0</v>
      </c>
      <c r="L41" s="2">
        <v>0</v>
      </c>
      <c r="M41" s="2">
        <v>0</v>
      </c>
      <c r="N41" s="2">
        <v>0</v>
      </c>
      <c r="O41" s="2">
        <v>34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34</v>
      </c>
      <c r="V41" t="s">
        <v>55</v>
      </c>
    </row>
    <row r="42" spans="1:22" x14ac:dyDescent="0.25">
      <c r="A42" t="s">
        <v>8110</v>
      </c>
      <c r="B42" s="12">
        <v>45646</v>
      </c>
      <c r="C42" t="s">
        <v>1</v>
      </c>
      <c r="D42" t="s">
        <v>7503</v>
      </c>
      <c r="E42" t="s">
        <v>9793</v>
      </c>
      <c r="F42" t="s">
        <v>9794</v>
      </c>
      <c r="G42">
        <v>3545</v>
      </c>
      <c r="H42">
        <v>3545</v>
      </c>
      <c r="I42">
        <v>3545</v>
      </c>
      <c r="J42">
        <v>3545</v>
      </c>
      <c r="K42">
        <v>0</v>
      </c>
      <c r="L42" s="2">
        <v>0</v>
      </c>
      <c r="M42" s="2">
        <v>0</v>
      </c>
      <c r="N42" s="2">
        <v>0</v>
      </c>
      <c r="O42" s="2">
        <v>17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17</v>
      </c>
      <c r="V42" t="s">
        <v>55</v>
      </c>
    </row>
    <row r="43" spans="1:22" x14ac:dyDescent="0.25">
      <c r="A43" t="s">
        <v>8110</v>
      </c>
      <c r="B43" s="12">
        <v>45646</v>
      </c>
      <c r="C43" t="s">
        <v>1</v>
      </c>
      <c r="D43" t="s">
        <v>7503</v>
      </c>
      <c r="E43" t="s">
        <v>9793</v>
      </c>
      <c r="F43" t="s">
        <v>9794</v>
      </c>
      <c r="G43">
        <v>3544</v>
      </c>
      <c r="H43">
        <v>3544</v>
      </c>
      <c r="I43">
        <v>3544</v>
      </c>
      <c r="J43">
        <v>3544</v>
      </c>
      <c r="K43">
        <v>0</v>
      </c>
      <c r="L43" s="2">
        <v>0</v>
      </c>
      <c r="M43" s="2">
        <v>0</v>
      </c>
      <c r="N43" s="2">
        <v>0</v>
      </c>
      <c r="O43" s="2">
        <v>2.5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2.5</v>
      </c>
      <c r="V43" t="s">
        <v>55</v>
      </c>
    </row>
    <row r="44" spans="1:22" x14ac:dyDescent="0.25">
      <c r="A44" t="s">
        <v>8110</v>
      </c>
      <c r="B44" s="12">
        <v>45646</v>
      </c>
      <c r="C44" t="s">
        <v>1</v>
      </c>
      <c r="D44" t="s">
        <v>7503</v>
      </c>
      <c r="E44" t="s">
        <v>9793</v>
      </c>
      <c r="F44" t="s">
        <v>9794</v>
      </c>
      <c r="G44">
        <v>3543</v>
      </c>
      <c r="H44">
        <v>3543</v>
      </c>
      <c r="I44">
        <v>3543</v>
      </c>
      <c r="J44">
        <v>3543</v>
      </c>
      <c r="K44">
        <v>0</v>
      </c>
      <c r="L44" s="2">
        <v>0</v>
      </c>
      <c r="M44" s="2">
        <v>0</v>
      </c>
      <c r="N44" s="2">
        <v>0</v>
      </c>
      <c r="O44" s="2">
        <v>80.95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80.95</v>
      </c>
      <c r="V44" t="s">
        <v>55</v>
      </c>
    </row>
    <row r="45" spans="1:22" x14ac:dyDescent="0.25">
      <c r="A45" t="s">
        <v>8110</v>
      </c>
      <c r="B45" s="12">
        <v>45645</v>
      </c>
      <c r="C45" t="s">
        <v>1</v>
      </c>
      <c r="D45" t="s">
        <v>7503</v>
      </c>
      <c r="E45" t="s">
        <v>9793</v>
      </c>
      <c r="F45" t="s">
        <v>9794</v>
      </c>
      <c r="G45">
        <v>3542</v>
      </c>
      <c r="H45">
        <v>3542</v>
      </c>
      <c r="I45">
        <v>3542</v>
      </c>
      <c r="J45">
        <v>3542</v>
      </c>
      <c r="K45">
        <v>0</v>
      </c>
      <c r="L45" s="2">
        <v>0</v>
      </c>
      <c r="M45" s="2">
        <v>0</v>
      </c>
      <c r="N45" s="2">
        <v>0</v>
      </c>
      <c r="O45" s="2">
        <v>6.5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6.5</v>
      </c>
      <c r="V45" t="s">
        <v>55</v>
      </c>
    </row>
    <row r="46" spans="1:22" x14ac:dyDescent="0.25">
      <c r="A46" t="s">
        <v>8110</v>
      </c>
      <c r="B46" s="12">
        <v>45645</v>
      </c>
      <c r="C46" t="s">
        <v>1</v>
      </c>
      <c r="D46" t="s">
        <v>7503</v>
      </c>
      <c r="E46" t="s">
        <v>9793</v>
      </c>
      <c r="F46" t="s">
        <v>9794</v>
      </c>
      <c r="G46">
        <v>3541</v>
      </c>
      <c r="H46">
        <v>3541</v>
      </c>
      <c r="I46">
        <v>3541</v>
      </c>
      <c r="J46">
        <v>3541</v>
      </c>
      <c r="K46">
        <v>0</v>
      </c>
      <c r="L46" s="2">
        <v>0</v>
      </c>
      <c r="M46" s="2">
        <v>0</v>
      </c>
      <c r="N46" s="2">
        <v>0</v>
      </c>
      <c r="O46" s="2">
        <v>48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48</v>
      </c>
      <c r="V46" t="s">
        <v>55</v>
      </c>
    </row>
    <row r="47" spans="1:22" x14ac:dyDescent="0.25">
      <c r="A47" t="s">
        <v>8110</v>
      </c>
      <c r="B47" s="12">
        <v>45645</v>
      </c>
      <c r="C47" t="s">
        <v>1</v>
      </c>
      <c r="D47" t="s">
        <v>7503</v>
      </c>
      <c r="E47" t="s">
        <v>9793</v>
      </c>
      <c r="F47" t="s">
        <v>9794</v>
      </c>
      <c r="G47">
        <v>3540</v>
      </c>
      <c r="H47">
        <v>3540</v>
      </c>
      <c r="I47">
        <v>3540</v>
      </c>
      <c r="J47">
        <v>3540</v>
      </c>
      <c r="K47">
        <v>0</v>
      </c>
      <c r="L47" s="2">
        <v>0</v>
      </c>
      <c r="M47" s="2">
        <v>0</v>
      </c>
      <c r="N47" s="2">
        <v>0</v>
      </c>
      <c r="O47" s="2">
        <v>15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15</v>
      </c>
      <c r="V47" t="s">
        <v>55</v>
      </c>
    </row>
    <row r="48" spans="1:22" x14ac:dyDescent="0.25">
      <c r="A48" t="s">
        <v>8110</v>
      </c>
      <c r="B48" s="12">
        <v>45645</v>
      </c>
      <c r="C48" t="s">
        <v>1</v>
      </c>
      <c r="D48" t="s">
        <v>7503</v>
      </c>
      <c r="E48" t="s">
        <v>9793</v>
      </c>
      <c r="F48" t="s">
        <v>9794</v>
      </c>
      <c r="G48">
        <v>3539</v>
      </c>
      <c r="H48">
        <v>3539</v>
      </c>
      <c r="I48">
        <v>3539</v>
      </c>
      <c r="J48">
        <v>3539</v>
      </c>
      <c r="K48">
        <v>0</v>
      </c>
      <c r="L48" s="2">
        <v>0</v>
      </c>
      <c r="M48" s="2">
        <v>0</v>
      </c>
      <c r="N48" s="2">
        <v>0</v>
      </c>
      <c r="O48" s="2">
        <v>4.75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4.75</v>
      </c>
      <c r="V48" t="s">
        <v>55</v>
      </c>
    </row>
    <row r="49" spans="1:22" x14ac:dyDescent="0.25">
      <c r="A49" t="s">
        <v>8110</v>
      </c>
      <c r="B49" s="12">
        <v>45644</v>
      </c>
      <c r="C49" t="s">
        <v>1</v>
      </c>
      <c r="D49" t="s">
        <v>7503</v>
      </c>
      <c r="E49" t="s">
        <v>9793</v>
      </c>
      <c r="F49" t="s">
        <v>9794</v>
      </c>
      <c r="G49">
        <v>3538</v>
      </c>
      <c r="H49">
        <v>3538</v>
      </c>
      <c r="I49">
        <v>3538</v>
      </c>
      <c r="J49">
        <v>3538</v>
      </c>
      <c r="K49">
        <v>0</v>
      </c>
      <c r="L49" s="2">
        <v>0</v>
      </c>
      <c r="M49" s="2">
        <v>0</v>
      </c>
      <c r="N49" s="2">
        <v>0</v>
      </c>
      <c r="O49" s="2">
        <v>70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70</v>
      </c>
      <c r="V49" t="s">
        <v>55</v>
      </c>
    </row>
    <row r="50" spans="1:22" x14ac:dyDescent="0.25">
      <c r="A50" t="s">
        <v>8110</v>
      </c>
      <c r="B50" s="12">
        <v>45644</v>
      </c>
      <c r="C50" t="s">
        <v>1</v>
      </c>
      <c r="D50" t="s">
        <v>7503</v>
      </c>
      <c r="E50" t="s">
        <v>9793</v>
      </c>
      <c r="F50" t="s">
        <v>9794</v>
      </c>
      <c r="G50">
        <v>3537</v>
      </c>
      <c r="H50">
        <v>3537</v>
      </c>
      <c r="I50">
        <v>3537</v>
      </c>
      <c r="J50">
        <v>3537</v>
      </c>
      <c r="K50">
        <v>0</v>
      </c>
      <c r="L50" s="2">
        <v>0</v>
      </c>
      <c r="M50" s="2">
        <v>0</v>
      </c>
      <c r="N50" s="2">
        <v>0</v>
      </c>
      <c r="O50" s="2">
        <v>34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34</v>
      </c>
      <c r="V50" t="s">
        <v>55</v>
      </c>
    </row>
    <row r="51" spans="1:22" x14ac:dyDescent="0.25">
      <c r="A51" t="s">
        <v>8110</v>
      </c>
      <c r="B51" s="12">
        <v>45644</v>
      </c>
      <c r="C51" t="s">
        <v>1</v>
      </c>
      <c r="D51" t="s">
        <v>7503</v>
      </c>
      <c r="E51" t="s">
        <v>9793</v>
      </c>
      <c r="F51" t="s">
        <v>9794</v>
      </c>
      <c r="G51">
        <v>3536</v>
      </c>
      <c r="H51">
        <v>3536</v>
      </c>
      <c r="I51">
        <v>3536</v>
      </c>
      <c r="J51">
        <v>3536</v>
      </c>
      <c r="K51">
        <v>0</v>
      </c>
      <c r="L51" s="2">
        <v>0</v>
      </c>
      <c r="M51" s="2">
        <v>0</v>
      </c>
      <c r="N51" s="2">
        <v>0</v>
      </c>
      <c r="O51" s="2">
        <v>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2</v>
      </c>
      <c r="V51" t="s">
        <v>55</v>
      </c>
    </row>
    <row r="52" spans="1:22" x14ac:dyDescent="0.25">
      <c r="A52" t="s">
        <v>8110</v>
      </c>
      <c r="B52" s="12">
        <v>45644</v>
      </c>
      <c r="C52" t="s">
        <v>1</v>
      </c>
      <c r="D52" t="s">
        <v>7503</v>
      </c>
      <c r="E52" t="s">
        <v>9793</v>
      </c>
      <c r="F52" t="s">
        <v>9794</v>
      </c>
      <c r="G52">
        <v>3535</v>
      </c>
      <c r="H52">
        <v>3535</v>
      </c>
      <c r="I52">
        <v>3535</v>
      </c>
      <c r="J52">
        <v>3535</v>
      </c>
      <c r="K52">
        <v>0</v>
      </c>
      <c r="L52" s="2">
        <v>0</v>
      </c>
      <c r="M52" s="2">
        <v>0</v>
      </c>
      <c r="N52" s="2">
        <v>0</v>
      </c>
      <c r="O52" s="2">
        <v>46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46</v>
      </c>
      <c r="V52" t="s">
        <v>55</v>
      </c>
    </row>
    <row r="53" spans="1:22" x14ac:dyDescent="0.25">
      <c r="A53" t="s">
        <v>8110</v>
      </c>
      <c r="B53" s="12">
        <v>45644</v>
      </c>
      <c r="C53" t="s">
        <v>1</v>
      </c>
      <c r="D53" t="s">
        <v>7503</v>
      </c>
      <c r="E53" t="s">
        <v>9793</v>
      </c>
      <c r="F53" t="s">
        <v>9794</v>
      </c>
      <c r="G53">
        <v>3534</v>
      </c>
      <c r="H53">
        <v>3534</v>
      </c>
      <c r="I53">
        <v>3534</v>
      </c>
      <c r="J53">
        <v>3534</v>
      </c>
      <c r="K53">
        <v>0</v>
      </c>
      <c r="L53" s="2">
        <v>0</v>
      </c>
      <c r="M53" s="2">
        <v>0</v>
      </c>
      <c r="N53" s="2">
        <v>0</v>
      </c>
      <c r="O53" s="2">
        <v>56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56</v>
      </c>
      <c r="V53" t="s">
        <v>55</v>
      </c>
    </row>
    <row r="54" spans="1:22" x14ac:dyDescent="0.25">
      <c r="A54" t="s">
        <v>8110</v>
      </c>
      <c r="B54" s="12">
        <v>45644</v>
      </c>
      <c r="C54" t="s">
        <v>1</v>
      </c>
      <c r="D54" t="s">
        <v>7503</v>
      </c>
      <c r="E54" t="s">
        <v>9793</v>
      </c>
      <c r="F54" t="s">
        <v>9794</v>
      </c>
      <c r="G54">
        <v>3533</v>
      </c>
      <c r="H54">
        <v>3533</v>
      </c>
      <c r="I54">
        <v>3533</v>
      </c>
      <c r="J54">
        <v>3533</v>
      </c>
      <c r="K54">
        <v>0</v>
      </c>
      <c r="L54" s="2">
        <v>0</v>
      </c>
      <c r="M54" s="2">
        <v>0</v>
      </c>
      <c r="N54" s="2">
        <v>0</v>
      </c>
      <c r="O54" s="2">
        <v>4.9400000000000004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4.9400000000000004</v>
      </c>
      <c r="V54" t="s">
        <v>55</v>
      </c>
    </row>
    <row r="55" spans="1:22" x14ac:dyDescent="0.25">
      <c r="A55" t="s">
        <v>8110</v>
      </c>
      <c r="B55" s="12">
        <v>45643</v>
      </c>
      <c r="C55" t="s">
        <v>1</v>
      </c>
      <c r="D55" t="s">
        <v>7503</v>
      </c>
      <c r="E55" t="s">
        <v>9793</v>
      </c>
      <c r="F55" t="s">
        <v>9794</v>
      </c>
      <c r="G55">
        <v>3532</v>
      </c>
      <c r="H55">
        <v>3532</v>
      </c>
      <c r="I55">
        <v>3532</v>
      </c>
      <c r="J55">
        <v>3532</v>
      </c>
      <c r="K55">
        <v>0</v>
      </c>
      <c r="L55" s="2">
        <v>0</v>
      </c>
      <c r="M55" s="2">
        <v>0</v>
      </c>
      <c r="N55" s="2">
        <v>0</v>
      </c>
      <c r="O55" s="2">
        <v>15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15</v>
      </c>
      <c r="V55" t="s">
        <v>55</v>
      </c>
    </row>
    <row r="56" spans="1:22" x14ac:dyDescent="0.25">
      <c r="A56" t="s">
        <v>8110</v>
      </c>
      <c r="B56" s="12">
        <v>45643</v>
      </c>
      <c r="C56" t="s">
        <v>1</v>
      </c>
      <c r="D56" t="s">
        <v>7503</v>
      </c>
      <c r="E56" t="s">
        <v>9793</v>
      </c>
      <c r="F56" t="s">
        <v>9794</v>
      </c>
      <c r="G56">
        <v>3531</v>
      </c>
      <c r="H56">
        <v>3531</v>
      </c>
      <c r="I56">
        <v>3531</v>
      </c>
      <c r="J56">
        <v>3531</v>
      </c>
      <c r="K56">
        <v>0</v>
      </c>
      <c r="L56" s="2">
        <v>0</v>
      </c>
      <c r="M56" s="2">
        <v>0</v>
      </c>
      <c r="N56" s="2">
        <v>0</v>
      </c>
      <c r="O56" s="2">
        <v>8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8</v>
      </c>
      <c r="V56" t="s">
        <v>55</v>
      </c>
    </row>
    <row r="57" spans="1:22" x14ac:dyDescent="0.25">
      <c r="A57" t="s">
        <v>8110</v>
      </c>
      <c r="B57" s="12">
        <v>45643</v>
      </c>
      <c r="C57" t="s">
        <v>1</v>
      </c>
      <c r="D57" t="s">
        <v>7503</v>
      </c>
      <c r="E57" t="s">
        <v>9793</v>
      </c>
      <c r="F57" t="s">
        <v>9794</v>
      </c>
      <c r="G57">
        <v>3530</v>
      </c>
      <c r="H57">
        <v>3530</v>
      </c>
      <c r="I57">
        <v>3530</v>
      </c>
      <c r="J57">
        <v>3530</v>
      </c>
      <c r="K57">
        <v>0</v>
      </c>
      <c r="L57" s="2">
        <v>0</v>
      </c>
      <c r="M57" s="2">
        <v>0</v>
      </c>
      <c r="N57" s="2">
        <v>0</v>
      </c>
      <c r="O57" s="2">
        <v>2.9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2.9</v>
      </c>
      <c r="V57" t="s">
        <v>55</v>
      </c>
    </row>
    <row r="58" spans="1:22" x14ac:dyDescent="0.25">
      <c r="A58" t="s">
        <v>8110</v>
      </c>
      <c r="B58" s="12">
        <v>45643</v>
      </c>
      <c r="C58" t="s">
        <v>1</v>
      </c>
      <c r="D58" t="s">
        <v>7503</v>
      </c>
      <c r="E58" t="s">
        <v>9793</v>
      </c>
      <c r="F58" t="s">
        <v>9794</v>
      </c>
      <c r="G58">
        <v>3529</v>
      </c>
      <c r="H58">
        <v>3529</v>
      </c>
      <c r="I58">
        <v>3529</v>
      </c>
      <c r="J58">
        <v>3529</v>
      </c>
      <c r="K58">
        <v>0</v>
      </c>
      <c r="L58" s="2">
        <v>0</v>
      </c>
      <c r="M58" s="2">
        <v>0</v>
      </c>
      <c r="N58" s="2">
        <v>0</v>
      </c>
      <c r="O58" s="2">
        <v>11.75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11.75</v>
      </c>
      <c r="V58" t="s">
        <v>55</v>
      </c>
    </row>
    <row r="59" spans="1:22" x14ac:dyDescent="0.25">
      <c r="A59" t="s">
        <v>8110</v>
      </c>
      <c r="B59" s="12">
        <v>45643</v>
      </c>
      <c r="C59" t="s">
        <v>1</v>
      </c>
      <c r="D59" t="s">
        <v>7503</v>
      </c>
      <c r="E59" t="s">
        <v>9793</v>
      </c>
      <c r="F59" t="s">
        <v>9794</v>
      </c>
      <c r="G59">
        <v>3528</v>
      </c>
      <c r="H59">
        <v>3528</v>
      </c>
      <c r="I59">
        <v>3528</v>
      </c>
      <c r="J59">
        <v>3528</v>
      </c>
      <c r="K59">
        <v>0</v>
      </c>
      <c r="L59" s="2">
        <v>0</v>
      </c>
      <c r="M59" s="2">
        <v>0</v>
      </c>
      <c r="N59" s="2">
        <v>0</v>
      </c>
      <c r="O59" s="2">
        <v>23.5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23.5</v>
      </c>
      <c r="V59" t="s">
        <v>55</v>
      </c>
    </row>
    <row r="60" spans="1:22" x14ac:dyDescent="0.25">
      <c r="A60" t="s">
        <v>8110</v>
      </c>
      <c r="B60" s="12">
        <v>45643</v>
      </c>
      <c r="C60" t="s">
        <v>1</v>
      </c>
      <c r="D60" t="s">
        <v>7503</v>
      </c>
      <c r="E60" t="s">
        <v>9793</v>
      </c>
      <c r="F60" t="s">
        <v>9794</v>
      </c>
      <c r="G60">
        <v>3527</v>
      </c>
      <c r="H60">
        <v>3527</v>
      </c>
      <c r="I60">
        <v>3527</v>
      </c>
      <c r="J60">
        <v>3527</v>
      </c>
      <c r="K60">
        <v>0</v>
      </c>
      <c r="L60" s="2">
        <v>0</v>
      </c>
      <c r="M60" s="2">
        <v>0</v>
      </c>
      <c r="N60" s="2">
        <v>0</v>
      </c>
      <c r="O60" s="2">
        <v>20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20</v>
      </c>
      <c r="V60" t="s">
        <v>55</v>
      </c>
    </row>
    <row r="61" spans="1:22" x14ac:dyDescent="0.25">
      <c r="A61" t="s">
        <v>8110</v>
      </c>
      <c r="B61" s="12">
        <v>45643</v>
      </c>
      <c r="C61" t="s">
        <v>1</v>
      </c>
      <c r="D61" t="s">
        <v>7503</v>
      </c>
      <c r="E61" t="s">
        <v>9793</v>
      </c>
      <c r="F61" t="s">
        <v>9794</v>
      </c>
      <c r="G61">
        <v>3526</v>
      </c>
      <c r="H61">
        <v>3526</v>
      </c>
      <c r="I61">
        <v>3526</v>
      </c>
      <c r="J61">
        <v>3526</v>
      </c>
      <c r="K61">
        <v>0</v>
      </c>
      <c r="L61" s="2">
        <v>0</v>
      </c>
      <c r="M61" s="2">
        <v>0</v>
      </c>
      <c r="N61" s="2">
        <v>0</v>
      </c>
      <c r="O61" s="2">
        <v>47.5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47.5</v>
      </c>
      <c r="V61" t="s">
        <v>55</v>
      </c>
    </row>
    <row r="62" spans="1:22" x14ac:dyDescent="0.25">
      <c r="A62" t="s">
        <v>8110</v>
      </c>
      <c r="B62" s="12">
        <v>45643</v>
      </c>
      <c r="C62" t="s">
        <v>1</v>
      </c>
      <c r="D62" t="s">
        <v>7503</v>
      </c>
      <c r="E62" t="s">
        <v>9793</v>
      </c>
      <c r="F62" t="s">
        <v>9794</v>
      </c>
      <c r="G62">
        <v>3525</v>
      </c>
      <c r="H62">
        <v>3525</v>
      </c>
      <c r="I62">
        <v>3525</v>
      </c>
      <c r="J62">
        <v>3525</v>
      </c>
      <c r="K62">
        <v>0</v>
      </c>
      <c r="L62" s="2">
        <v>0</v>
      </c>
      <c r="M62" s="2">
        <v>0</v>
      </c>
      <c r="N62" s="2">
        <v>0</v>
      </c>
      <c r="O62" s="2">
        <v>14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14</v>
      </c>
      <c r="V62" t="s">
        <v>55</v>
      </c>
    </row>
    <row r="63" spans="1:22" x14ac:dyDescent="0.25">
      <c r="A63" t="s">
        <v>8110</v>
      </c>
      <c r="B63" s="12">
        <v>45642</v>
      </c>
      <c r="C63" t="s">
        <v>1</v>
      </c>
      <c r="D63" t="s">
        <v>7503</v>
      </c>
      <c r="E63" t="s">
        <v>9793</v>
      </c>
      <c r="F63" t="s">
        <v>9794</v>
      </c>
      <c r="G63">
        <v>3524</v>
      </c>
      <c r="H63">
        <v>3524</v>
      </c>
      <c r="I63">
        <v>3524</v>
      </c>
      <c r="J63">
        <v>3524</v>
      </c>
      <c r="K63">
        <v>0</v>
      </c>
      <c r="L63" s="2">
        <v>0</v>
      </c>
      <c r="M63" s="2">
        <v>0</v>
      </c>
      <c r="N63" s="2">
        <v>0</v>
      </c>
      <c r="O63" s="2">
        <v>25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25</v>
      </c>
      <c r="V63" t="s">
        <v>55</v>
      </c>
    </row>
    <row r="64" spans="1:22" x14ac:dyDescent="0.25">
      <c r="A64" t="s">
        <v>8110</v>
      </c>
      <c r="B64" s="12">
        <v>45642</v>
      </c>
      <c r="C64" t="s">
        <v>1</v>
      </c>
      <c r="D64" t="s">
        <v>7503</v>
      </c>
      <c r="E64" t="s">
        <v>9793</v>
      </c>
      <c r="F64" t="s">
        <v>9794</v>
      </c>
      <c r="G64">
        <v>3523</v>
      </c>
      <c r="H64">
        <v>3523</v>
      </c>
      <c r="I64">
        <v>3523</v>
      </c>
      <c r="J64">
        <v>3523</v>
      </c>
      <c r="K64">
        <v>0</v>
      </c>
      <c r="L64" s="2">
        <v>0</v>
      </c>
      <c r="M64" s="2">
        <v>0</v>
      </c>
      <c r="N64" s="2">
        <v>0</v>
      </c>
      <c r="O64" s="2">
        <v>6.25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6.25</v>
      </c>
      <c r="V64" t="s">
        <v>55</v>
      </c>
    </row>
    <row r="65" spans="1:22" hidden="1" x14ac:dyDescent="0.25">
      <c r="A65" t="s">
        <v>8110</v>
      </c>
      <c r="B65" s="12">
        <v>45642</v>
      </c>
      <c r="C65" t="s">
        <v>1</v>
      </c>
      <c r="D65" t="s">
        <v>7503</v>
      </c>
      <c r="E65" t="s">
        <v>9793</v>
      </c>
      <c r="F65" t="s">
        <v>9794</v>
      </c>
      <c r="G65">
        <v>3522</v>
      </c>
      <c r="H65">
        <v>3522</v>
      </c>
      <c r="I65">
        <v>3522</v>
      </c>
      <c r="J65">
        <v>3522</v>
      </c>
      <c r="K65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t="s">
        <v>55</v>
      </c>
    </row>
    <row r="66" spans="1:22" x14ac:dyDescent="0.25">
      <c r="A66" t="s">
        <v>8110</v>
      </c>
      <c r="B66" s="12">
        <v>45642</v>
      </c>
      <c r="C66" t="s">
        <v>1</v>
      </c>
      <c r="D66" t="s">
        <v>7503</v>
      </c>
      <c r="E66" t="s">
        <v>9793</v>
      </c>
      <c r="F66" t="s">
        <v>9794</v>
      </c>
      <c r="G66">
        <v>3521</v>
      </c>
      <c r="H66">
        <v>3521</v>
      </c>
      <c r="I66">
        <v>3521</v>
      </c>
      <c r="J66">
        <v>3521</v>
      </c>
      <c r="K66">
        <v>0</v>
      </c>
      <c r="L66" s="2">
        <v>0</v>
      </c>
      <c r="M66" s="2">
        <v>0</v>
      </c>
      <c r="N66" s="2">
        <v>0</v>
      </c>
      <c r="O66" s="2">
        <v>10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10</v>
      </c>
      <c r="V66" t="s">
        <v>55</v>
      </c>
    </row>
    <row r="67" spans="1:22" x14ac:dyDescent="0.25">
      <c r="A67" t="s">
        <v>8110</v>
      </c>
      <c r="B67" s="12">
        <v>45642</v>
      </c>
      <c r="C67" t="s">
        <v>1</v>
      </c>
      <c r="D67" t="s">
        <v>7503</v>
      </c>
      <c r="E67" t="s">
        <v>9793</v>
      </c>
      <c r="F67" t="s">
        <v>9794</v>
      </c>
      <c r="G67">
        <v>3520</v>
      </c>
      <c r="H67">
        <v>3520</v>
      </c>
      <c r="I67">
        <v>3520</v>
      </c>
      <c r="J67">
        <v>3520</v>
      </c>
      <c r="K67">
        <v>0</v>
      </c>
      <c r="L67" s="2">
        <v>0</v>
      </c>
      <c r="M67" s="2">
        <v>0</v>
      </c>
      <c r="N67" s="2">
        <v>0</v>
      </c>
      <c r="O67" s="2">
        <v>20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20</v>
      </c>
      <c r="V67" t="s">
        <v>55</v>
      </c>
    </row>
    <row r="68" spans="1:22" x14ac:dyDescent="0.25">
      <c r="A68" t="s">
        <v>8110</v>
      </c>
      <c r="B68" s="12">
        <v>45642</v>
      </c>
      <c r="C68" t="s">
        <v>1</v>
      </c>
      <c r="D68" t="s">
        <v>7503</v>
      </c>
      <c r="E68" t="s">
        <v>9793</v>
      </c>
      <c r="F68" t="s">
        <v>9794</v>
      </c>
      <c r="G68">
        <v>3519</v>
      </c>
      <c r="H68">
        <v>3519</v>
      </c>
      <c r="I68">
        <v>3519</v>
      </c>
      <c r="J68">
        <v>3519</v>
      </c>
      <c r="K68">
        <v>0</v>
      </c>
      <c r="L68" s="2">
        <v>0</v>
      </c>
      <c r="M68" s="2">
        <v>0</v>
      </c>
      <c r="N68" s="2">
        <v>0</v>
      </c>
      <c r="O68" s="2">
        <v>2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2</v>
      </c>
      <c r="V68" t="s">
        <v>55</v>
      </c>
    </row>
    <row r="69" spans="1:22" x14ac:dyDescent="0.25">
      <c r="A69" t="s">
        <v>8110</v>
      </c>
      <c r="B69" s="12">
        <v>45642</v>
      </c>
      <c r="C69" t="s">
        <v>1</v>
      </c>
      <c r="D69" t="s">
        <v>7503</v>
      </c>
      <c r="E69" t="s">
        <v>9793</v>
      </c>
      <c r="F69" t="s">
        <v>9794</v>
      </c>
      <c r="G69">
        <v>3518</v>
      </c>
      <c r="H69">
        <v>3518</v>
      </c>
      <c r="I69">
        <v>3518</v>
      </c>
      <c r="J69">
        <v>3518</v>
      </c>
      <c r="K69">
        <v>0</v>
      </c>
      <c r="L69" s="2">
        <v>0</v>
      </c>
      <c r="M69" s="2">
        <v>0</v>
      </c>
      <c r="N69" s="2">
        <v>0</v>
      </c>
      <c r="O69" s="2">
        <v>32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32</v>
      </c>
      <c r="V69" t="s">
        <v>55</v>
      </c>
    </row>
    <row r="70" spans="1:22" x14ac:dyDescent="0.25">
      <c r="A70" t="s">
        <v>8110</v>
      </c>
      <c r="B70" s="12">
        <v>45642</v>
      </c>
      <c r="C70" t="s">
        <v>1</v>
      </c>
      <c r="D70" t="s">
        <v>7503</v>
      </c>
      <c r="E70" t="s">
        <v>9793</v>
      </c>
      <c r="F70" t="s">
        <v>9794</v>
      </c>
      <c r="G70">
        <v>3517</v>
      </c>
      <c r="H70">
        <v>3517</v>
      </c>
      <c r="I70">
        <v>3517</v>
      </c>
      <c r="J70">
        <v>3517</v>
      </c>
      <c r="K70">
        <v>0</v>
      </c>
      <c r="L70" s="2">
        <v>0</v>
      </c>
      <c r="M70" s="2">
        <v>0</v>
      </c>
      <c r="N70" s="2">
        <v>0</v>
      </c>
      <c r="O70" s="2">
        <v>2.5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2.5</v>
      </c>
      <c r="V70" t="s">
        <v>55</v>
      </c>
    </row>
    <row r="71" spans="1:22" x14ac:dyDescent="0.25">
      <c r="A71" t="s">
        <v>8110</v>
      </c>
      <c r="B71" s="12">
        <v>45642</v>
      </c>
      <c r="C71" t="s">
        <v>1</v>
      </c>
      <c r="D71" t="s">
        <v>7503</v>
      </c>
      <c r="E71" t="s">
        <v>9793</v>
      </c>
      <c r="F71" t="s">
        <v>9794</v>
      </c>
      <c r="G71">
        <v>3516</v>
      </c>
      <c r="H71">
        <v>3516</v>
      </c>
      <c r="I71">
        <v>3516</v>
      </c>
      <c r="J71">
        <v>3516</v>
      </c>
      <c r="K71">
        <v>0</v>
      </c>
      <c r="L71" s="2">
        <v>0</v>
      </c>
      <c r="M71" s="2">
        <v>0</v>
      </c>
      <c r="N71" s="2">
        <v>0</v>
      </c>
      <c r="O71" s="2">
        <v>6.75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6.75</v>
      </c>
      <c r="V71" t="s">
        <v>55</v>
      </c>
    </row>
    <row r="72" spans="1:22" x14ac:dyDescent="0.25">
      <c r="A72" t="s">
        <v>8110</v>
      </c>
      <c r="B72" s="12">
        <v>45640</v>
      </c>
      <c r="C72" t="s">
        <v>1</v>
      </c>
      <c r="D72" t="s">
        <v>7503</v>
      </c>
      <c r="E72" t="s">
        <v>9793</v>
      </c>
      <c r="F72" t="s">
        <v>9794</v>
      </c>
      <c r="G72">
        <v>3515</v>
      </c>
      <c r="H72">
        <v>3515</v>
      </c>
      <c r="I72">
        <v>3515</v>
      </c>
      <c r="J72">
        <v>3515</v>
      </c>
      <c r="K72">
        <v>0</v>
      </c>
      <c r="L72" s="2">
        <v>0</v>
      </c>
      <c r="M72" s="2">
        <v>0</v>
      </c>
      <c r="N72" s="2">
        <v>0</v>
      </c>
      <c r="O72" s="2">
        <v>1.6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1.6</v>
      </c>
      <c r="V72" t="s">
        <v>55</v>
      </c>
    </row>
    <row r="73" spans="1:22" x14ac:dyDescent="0.25">
      <c r="A73" t="s">
        <v>8110</v>
      </c>
      <c r="B73" s="12">
        <v>45640</v>
      </c>
      <c r="C73" t="s">
        <v>1</v>
      </c>
      <c r="D73" t="s">
        <v>7503</v>
      </c>
      <c r="E73" t="s">
        <v>9793</v>
      </c>
      <c r="F73" t="s">
        <v>9794</v>
      </c>
      <c r="G73">
        <v>3514</v>
      </c>
      <c r="H73">
        <v>3514</v>
      </c>
      <c r="I73">
        <v>3514</v>
      </c>
      <c r="J73">
        <v>3514</v>
      </c>
      <c r="K73">
        <v>0</v>
      </c>
      <c r="L73" s="2">
        <v>0</v>
      </c>
      <c r="M73" s="2">
        <v>0</v>
      </c>
      <c r="N73" s="2">
        <v>0</v>
      </c>
      <c r="O73" s="2">
        <v>28.1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28.1</v>
      </c>
      <c r="V73" t="s">
        <v>55</v>
      </c>
    </row>
    <row r="74" spans="1:22" x14ac:dyDescent="0.25">
      <c r="A74" t="s">
        <v>8110</v>
      </c>
      <c r="B74" s="12">
        <v>45640</v>
      </c>
      <c r="C74" t="s">
        <v>1</v>
      </c>
      <c r="D74" t="s">
        <v>7503</v>
      </c>
      <c r="E74" t="s">
        <v>9793</v>
      </c>
      <c r="F74" t="s">
        <v>9794</v>
      </c>
      <c r="G74">
        <v>3513</v>
      </c>
      <c r="H74">
        <v>3513</v>
      </c>
      <c r="I74">
        <v>3513</v>
      </c>
      <c r="J74">
        <v>3513</v>
      </c>
      <c r="K74">
        <v>0</v>
      </c>
      <c r="L74" s="2">
        <v>0</v>
      </c>
      <c r="M74" s="2">
        <v>0</v>
      </c>
      <c r="N74" s="2">
        <v>0</v>
      </c>
      <c r="O74" s="2">
        <v>2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2</v>
      </c>
      <c r="V74" t="s">
        <v>55</v>
      </c>
    </row>
    <row r="75" spans="1:22" x14ac:dyDescent="0.25">
      <c r="A75" t="s">
        <v>8110</v>
      </c>
      <c r="B75" s="12">
        <v>45640</v>
      </c>
      <c r="C75" t="s">
        <v>1</v>
      </c>
      <c r="D75" t="s">
        <v>7503</v>
      </c>
      <c r="E75" t="s">
        <v>9793</v>
      </c>
      <c r="F75" t="s">
        <v>9794</v>
      </c>
      <c r="G75">
        <v>3512</v>
      </c>
      <c r="H75">
        <v>3512</v>
      </c>
      <c r="I75">
        <v>3512</v>
      </c>
      <c r="J75">
        <v>3512</v>
      </c>
      <c r="K75">
        <v>0</v>
      </c>
      <c r="L75" s="2">
        <v>0</v>
      </c>
      <c r="M75" s="2">
        <v>0</v>
      </c>
      <c r="N75" s="2">
        <v>0</v>
      </c>
      <c r="O75" s="2">
        <v>4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4</v>
      </c>
      <c r="V75" t="s">
        <v>55</v>
      </c>
    </row>
    <row r="76" spans="1:22" x14ac:dyDescent="0.25">
      <c r="A76" t="s">
        <v>8110</v>
      </c>
      <c r="B76" s="12">
        <v>45639</v>
      </c>
      <c r="C76" t="s">
        <v>1</v>
      </c>
      <c r="D76" t="s">
        <v>7503</v>
      </c>
      <c r="E76" t="s">
        <v>9793</v>
      </c>
      <c r="F76" t="s">
        <v>9794</v>
      </c>
      <c r="G76">
        <v>3511</v>
      </c>
      <c r="H76">
        <v>3511</v>
      </c>
      <c r="I76">
        <v>3511</v>
      </c>
      <c r="J76">
        <v>3511</v>
      </c>
      <c r="K76">
        <v>0</v>
      </c>
      <c r="L76" s="2">
        <v>0</v>
      </c>
      <c r="M76" s="2">
        <v>0</v>
      </c>
      <c r="N76" s="2">
        <v>0</v>
      </c>
      <c r="O76" s="2">
        <v>4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4</v>
      </c>
      <c r="V76" t="s">
        <v>55</v>
      </c>
    </row>
    <row r="77" spans="1:22" x14ac:dyDescent="0.25">
      <c r="A77" t="s">
        <v>8110</v>
      </c>
      <c r="B77" s="12">
        <v>45639</v>
      </c>
      <c r="C77" t="s">
        <v>1</v>
      </c>
      <c r="D77" t="s">
        <v>7503</v>
      </c>
      <c r="E77" t="s">
        <v>9793</v>
      </c>
      <c r="F77" t="s">
        <v>9794</v>
      </c>
      <c r="G77">
        <v>3510</v>
      </c>
      <c r="H77">
        <v>3510</v>
      </c>
      <c r="I77">
        <v>3510</v>
      </c>
      <c r="J77">
        <v>3510</v>
      </c>
      <c r="K77">
        <v>0</v>
      </c>
      <c r="L77" s="2">
        <v>0</v>
      </c>
      <c r="M77" s="2">
        <v>0</v>
      </c>
      <c r="N77" s="2">
        <v>0</v>
      </c>
      <c r="O77" s="2">
        <v>5.4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5.4</v>
      </c>
      <c r="V77" t="s">
        <v>55</v>
      </c>
    </row>
    <row r="78" spans="1:22" x14ac:dyDescent="0.25">
      <c r="A78" t="s">
        <v>8110</v>
      </c>
      <c r="B78" s="12">
        <v>45639</v>
      </c>
      <c r="C78" t="s">
        <v>1</v>
      </c>
      <c r="D78" t="s">
        <v>7503</v>
      </c>
      <c r="E78" t="s">
        <v>9793</v>
      </c>
      <c r="F78" t="s">
        <v>9794</v>
      </c>
      <c r="G78">
        <v>3509</v>
      </c>
      <c r="H78">
        <v>3509</v>
      </c>
      <c r="I78">
        <v>3509</v>
      </c>
      <c r="J78">
        <v>3509</v>
      </c>
      <c r="K78">
        <v>0</v>
      </c>
      <c r="L78" s="2">
        <v>0</v>
      </c>
      <c r="M78" s="2">
        <v>0</v>
      </c>
      <c r="N78" s="2">
        <v>0</v>
      </c>
      <c r="O78" s="2">
        <v>36.450000000000003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36.450000000000003</v>
      </c>
      <c r="V78" t="s">
        <v>55</v>
      </c>
    </row>
    <row r="79" spans="1:22" x14ac:dyDescent="0.25">
      <c r="A79" t="s">
        <v>8110</v>
      </c>
      <c r="B79" s="12">
        <v>45639</v>
      </c>
      <c r="C79" t="s">
        <v>1</v>
      </c>
      <c r="D79" t="s">
        <v>7503</v>
      </c>
      <c r="E79" t="s">
        <v>9793</v>
      </c>
      <c r="F79" t="s">
        <v>9794</v>
      </c>
      <c r="G79">
        <v>3508</v>
      </c>
      <c r="H79">
        <v>3508</v>
      </c>
      <c r="I79">
        <v>3508</v>
      </c>
      <c r="J79">
        <v>3508</v>
      </c>
      <c r="K79">
        <v>0</v>
      </c>
      <c r="L79" s="2">
        <v>0</v>
      </c>
      <c r="M79" s="2">
        <v>0</v>
      </c>
      <c r="N79" s="2">
        <v>0</v>
      </c>
      <c r="O79" s="2">
        <v>110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110</v>
      </c>
      <c r="V79" t="s">
        <v>55</v>
      </c>
    </row>
    <row r="80" spans="1:22" x14ac:dyDescent="0.25">
      <c r="A80" t="s">
        <v>8110</v>
      </c>
      <c r="B80" s="12">
        <v>45638</v>
      </c>
      <c r="C80" t="s">
        <v>1</v>
      </c>
      <c r="D80" t="s">
        <v>7503</v>
      </c>
      <c r="E80" t="s">
        <v>9793</v>
      </c>
      <c r="F80" t="s">
        <v>9794</v>
      </c>
      <c r="G80">
        <v>3507</v>
      </c>
      <c r="H80">
        <v>3507</v>
      </c>
      <c r="I80">
        <v>3507</v>
      </c>
      <c r="J80">
        <v>3507</v>
      </c>
      <c r="K80">
        <v>0</v>
      </c>
      <c r="L80" s="2">
        <v>0</v>
      </c>
      <c r="M80" s="2">
        <v>0</v>
      </c>
      <c r="N80" s="2">
        <v>0</v>
      </c>
      <c r="O80" s="2">
        <v>20.5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20.5</v>
      </c>
      <c r="V80" t="s">
        <v>55</v>
      </c>
    </row>
    <row r="81" spans="1:22" x14ac:dyDescent="0.25">
      <c r="A81" t="s">
        <v>8110</v>
      </c>
      <c r="B81" s="12">
        <v>45638</v>
      </c>
      <c r="C81" t="s">
        <v>1</v>
      </c>
      <c r="D81" t="s">
        <v>7503</v>
      </c>
      <c r="E81" t="s">
        <v>9793</v>
      </c>
      <c r="F81" t="s">
        <v>9794</v>
      </c>
      <c r="G81">
        <v>3506</v>
      </c>
      <c r="H81">
        <v>3506</v>
      </c>
      <c r="I81">
        <v>3506</v>
      </c>
      <c r="J81">
        <v>3506</v>
      </c>
      <c r="K81">
        <v>0</v>
      </c>
      <c r="L81" s="2">
        <v>0</v>
      </c>
      <c r="M81" s="2">
        <v>0</v>
      </c>
      <c r="N81" s="2">
        <v>0</v>
      </c>
      <c r="O81" s="2">
        <v>2.5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2.5</v>
      </c>
      <c r="V81" t="s">
        <v>55</v>
      </c>
    </row>
    <row r="82" spans="1:22" x14ac:dyDescent="0.25">
      <c r="A82" t="s">
        <v>8110</v>
      </c>
      <c r="B82" s="12">
        <v>45638</v>
      </c>
      <c r="C82" t="s">
        <v>1</v>
      </c>
      <c r="D82" t="s">
        <v>7503</v>
      </c>
      <c r="E82" t="s">
        <v>9793</v>
      </c>
      <c r="F82" t="s">
        <v>9794</v>
      </c>
      <c r="G82">
        <v>3505</v>
      </c>
      <c r="H82">
        <v>3505</v>
      </c>
      <c r="I82">
        <v>3505</v>
      </c>
      <c r="J82">
        <v>3505</v>
      </c>
      <c r="K82">
        <v>0</v>
      </c>
      <c r="L82" s="2">
        <v>0</v>
      </c>
      <c r="M82" s="2">
        <v>0</v>
      </c>
      <c r="N82" s="2">
        <v>0</v>
      </c>
      <c r="O82" s="2">
        <v>10.5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10.5</v>
      </c>
      <c r="V82" t="s">
        <v>55</v>
      </c>
    </row>
    <row r="83" spans="1:22" x14ac:dyDescent="0.25">
      <c r="A83" t="s">
        <v>8110</v>
      </c>
      <c r="B83" s="12">
        <v>45638</v>
      </c>
      <c r="C83" t="s">
        <v>1</v>
      </c>
      <c r="D83" t="s">
        <v>7503</v>
      </c>
      <c r="E83" t="s">
        <v>9793</v>
      </c>
      <c r="F83" t="s">
        <v>9794</v>
      </c>
      <c r="G83">
        <v>3504</v>
      </c>
      <c r="H83">
        <v>3504</v>
      </c>
      <c r="I83">
        <v>3504</v>
      </c>
      <c r="J83">
        <v>3504</v>
      </c>
      <c r="K83">
        <v>0</v>
      </c>
      <c r="L83" s="2">
        <v>0</v>
      </c>
      <c r="M83" s="2">
        <v>0</v>
      </c>
      <c r="N83" s="2">
        <v>0</v>
      </c>
      <c r="O83" s="2">
        <v>100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100</v>
      </c>
      <c r="V83" t="s">
        <v>55</v>
      </c>
    </row>
    <row r="84" spans="1:22" x14ac:dyDescent="0.25">
      <c r="A84" t="s">
        <v>8110</v>
      </c>
      <c r="B84" s="12">
        <v>45638</v>
      </c>
      <c r="C84" t="s">
        <v>1</v>
      </c>
      <c r="D84" t="s">
        <v>7503</v>
      </c>
      <c r="E84" t="s">
        <v>9793</v>
      </c>
      <c r="F84" t="s">
        <v>9794</v>
      </c>
      <c r="G84">
        <v>3503</v>
      </c>
      <c r="H84">
        <v>3503</v>
      </c>
      <c r="I84">
        <v>3503</v>
      </c>
      <c r="J84">
        <v>3503</v>
      </c>
      <c r="K84">
        <v>0</v>
      </c>
      <c r="L84" s="2">
        <v>0</v>
      </c>
      <c r="M84" s="2">
        <v>0</v>
      </c>
      <c r="N84" s="2">
        <v>0</v>
      </c>
      <c r="O84" s="2">
        <v>4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4</v>
      </c>
      <c r="V84" t="s">
        <v>55</v>
      </c>
    </row>
    <row r="85" spans="1:22" x14ac:dyDescent="0.25">
      <c r="A85" t="s">
        <v>8110</v>
      </c>
      <c r="B85" s="12">
        <v>45638</v>
      </c>
      <c r="C85" t="s">
        <v>1</v>
      </c>
      <c r="D85" t="s">
        <v>7503</v>
      </c>
      <c r="E85" t="s">
        <v>9793</v>
      </c>
      <c r="F85" t="s">
        <v>9794</v>
      </c>
      <c r="G85">
        <v>3502</v>
      </c>
      <c r="H85">
        <v>3502</v>
      </c>
      <c r="I85">
        <v>3502</v>
      </c>
      <c r="J85">
        <v>3502</v>
      </c>
      <c r="K85">
        <v>0</v>
      </c>
      <c r="L85" s="2">
        <v>0</v>
      </c>
      <c r="M85" s="2">
        <v>0</v>
      </c>
      <c r="N85" s="2">
        <v>0</v>
      </c>
      <c r="O85" s="2">
        <v>10.5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10.5</v>
      </c>
      <c r="V85" t="s">
        <v>55</v>
      </c>
    </row>
    <row r="86" spans="1:22" x14ac:dyDescent="0.25">
      <c r="A86" t="s">
        <v>8110</v>
      </c>
      <c r="B86" s="12">
        <v>45637</v>
      </c>
      <c r="C86" t="s">
        <v>1</v>
      </c>
      <c r="D86" t="s">
        <v>7503</v>
      </c>
      <c r="E86" t="s">
        <v>9793</v>
      </c>
      <c r="F86" t="s">
        <v>9794</v>
      </c>
      <c r="G86">
        <v>3501</v>
      </c>
      <c r="H86">
        <v>3501</v>
      </c>
      <c r="I86">
        <v>3501</v>
      </c>
      <c r="J86">
        <v>3501</v>
      </c>
      <c r="K86">
        <v>0</v>
      </c>
      <c r="L86" s="2">
        <v>0</v>
      </c>
      <c r="M86" s="2">
        <v>0</v>
      </c>
      <c r="N86" s="2">
        <v>0</v>
      </c>
      <c r="O86" s="2">
        <v>15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15</v>
      </c>
      <c r="V86" t="s">
        <v>55</v>
      </c>
    </row>
    <row r="87" spans="1:22" x14ac:dyDescent="0.25">
      <c r="A87" t="s">
        <v>8110</v>
      </c>
      <c r="B87" s="12">
        <v>45637</v>
      </c>
      <c r="C87" t="s">
        <v>1</v>
      </c>
      <c r="D87" t="s">
        <v>7503</v>
      </c>
      <c r="E87" t="s">
        <v>9793</v>
      </c>
      <c r="F87" t="s">
        <v>9794</v>
      </c>
      <c r="G87">
        <v>3500</v>
      </c>
      <c r="H87">
        <v>3500</v>
      </c>
      <c r="I87">
        <v>3500</v>
      </c>
      <c r="J87">
        <v>3500</v>
      </c>
      <c r="K87">
        <v>0</v>
      </c>
      <c r="L87" s="2">
        <v>0</v>
      </c>
      <c r="M87" s="2">
        <v>0</v>
      </c>
      <c r="N87" s="2">
        <v>0</v>
      </c>
      <c r="O87" s="2">
        <v>36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36</v>
      </c>
      <c r="V87" t="s">
        <v>55</v>
      </c>
    </row>
    <row r="88" spans="1:22" x14ac:dyDescent="0.25">
      <c r="A88" t="s">
        <v>8110</v>
      </c>
      <c r="B88" s="12">
        <v>45637</v>
      </c>
      <c r="C88" t="s">
        <v>1</v>
      </c>
      <c r="D88" t="s">
        <v>7503</v>
      </c>
      <c r="E88" t="s">
        <v>9793</v>
      </c>
      <c r="F88" t="s">
        <v>9794</v>
      </c>
      <c r="G88">
        <v>3499</v>
      </c>
      <c r="H88">
        <v>3499</v>
      </c>
      <c r="I88">
        <v>3499</v>
      </c>
      <c r="J88">
        <v>3499</v>
      </c>
      <c r="K88">
        <v>0</v>
      </c>
      <c r="L88" s="2">
        <v>0</v>
      </c>
      <c r="M88" s="2">
        <v>0</v>
      </c>
      <c r="N88" s="2">
        <v>0</v>
      </c>
      <c r="O88" s="2">
        <v>28.3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28.3</v>
      </c>
      <c r="V88" t="s">
        <v>55</v>
      </c>
    </row>
    <row r="89" spans="1:22" x14ac:dyDescent="0.25">
      <c r="A89" t="s">
        <v>8110</v>
      </c>
      <c r="B89" s="12">
        <v>45637</v>
      </c>
      <c r="C89" t="s">
        <v>1</v>
      </c>
      <c r="D89" t="s">
        <v>7503</v>
      </c>
      <c r="E89" t="s">
        <v>9793</v>
      </c>
      <c r="F89" t="s">
        <v>9794</v>
      </c>
      <c r="G89">
        <v>3498</v>
      </c>
      <c r="H89">
        <v>3498</v>
      </c>
      <c r="I89">
        <v>3498</v>
      </c>
      <c r="J89">
        <v>3498</v>
      </c>
      <c r="K89">
        <v>0</v>
      </c>
      <c r="L89" s="2">
        <v>0</v>
      </c>
      <c r="M89" s="2">
        <v>0</v>
      </c>
      <c r="N89" s="2">
        <v>0</v>
      </c>
      <c r="O89" s="2">
        <v>3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3</v>
      </c>
      <c r="V89" t="s">
        <v>55</v>
      </c>
    </row>
    <row r="90" spans="1:22" x14ac:dyDescent="0.25">
      <c r="A90" t="s">
        <v>8110</v>
      </c>
      <c r="B90" s="12">
        <v>45637</v>
      </c>
      <c r="C90" t="s">
        <v>1</v>
      </c>
      <c r="D90" t="s">
        <v>7503</v>
      </c>
      <c r="E90" t="s">
        <v>9793</v>
      </c>
      <c r="F90" t="s">
        <v>9794</v>
      </c>
      <c r="G90">
        <v>3497</v>
      </c>
      <c r="H90">
        <v>3497</v>
      </c>
      <c r="I90">
        <v>3497</v>
      </c>
      <c r="J90">
        <v>3497</v>
      </c>
      <c r="K90">
        <v>0</v>
      </c>
      <c r="L90" s="2">
        <v>0</v>
      </c>
      <c r="M90" s="2">
        <v>0</v>
      </c>
      <c r="N90" s="2">
        <v>0</v>
      </c>
      <c r="O90" s="2">
        <v>24.75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24.75</v>
      </c>
      <c r="V90" t="s">
        <v>55</v>
      </c>
    </row>
    <row r="91" spans="1:22" x14ac:dyDescent="0.25">
      <c r="A91" t="s">
        <v>8110</v>
      </c>
      <c r="B91" s="12">
        <v>45637</v>
      </c>
      <c r="C91" t="s">
        <v>1</v>
      </c>
      <c r="D91" t="s">
        <v>7503</v>
      </c>
      <c r="E91" t="s">
        <v>9793</v>
      </c>
      <c r="F91" t="s">
        <v>9794</v>
      </c>
      <c r="G91">
        <v>3496</v>
      </c>
      <c r="H91">
        <v>3496</v>
      </c>
      <c r="I91">
        <v>3496</v>
      </c>
      <c r="J91">
        <v>3496</v>
      </c>
      <c r="K91">
        <v>0</v>
      </c>
      <c r="L91" s="2">
        <v>0</v>
      </c>
      <c r="M91" s="2">
        <v>0</v>
      </c>
      <c r="N91" s="2">
        <v>0</v>
      </c>
      <c r="O91" s="2">
        <v>21.6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21.6</v>
      </c>
      <c r="V91" t="s">
        <v>55</v>
      </c>
    </row>
    <row r="92" spans="1:22" x14ac:dyDescent="0.25">
      <c r="A92" t="s">
        <v>8110</v>
      </c>
      <c r="B92" s="12">
        <v>45637</v>
      </c>
      <c r="C92" t="s">
        <v>1</v>
      </c>
      <c r="D92" t="s">
        <v>7503</v>
      </c>
      <c r="E92" t="s">
        <v>9793</v>
      </c>
      <c r="F92" t="s">
        <v>9794</v>
      </c>
      <c r="G92">
        <v>3495</v>
      </c>
      <c r="H92">
        <v>3495</v>
      </c>
      <c r="I92">
        <v>3495</v>
      </c>
      <c r="J92">
        <v>3495</v>
      </c>
      <c r="K92">
        <v>0</v>
      </c>
      <c r="L92" s="2">
        <v>0</v>
      </c>
      <c r="M92" s="2">
        <v>0</v>
      </c>
      <c r="N92" s="2">
        <v>0</v>
      </c>
      <c r="O92" s="2">
        <v>24.5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24.5</v>
      </c>
      <c r="V92" t="s">
        <v>55</v>
      </c>
    </row>
    <row r="93" spans="1:22" x14ac:dyDescent="0.25">
      <c r="A93" t="s">
        <v>8110</v>
      </c>
      <c r="B93" s="12">
        <v>45637</v>
      </c>
      <c r="C93" t="s">
        <v>1</v>
      </c>
      <c r="D93" t="s">
        <v>7503</v>
      </c>
      <c r="E93" t="s">
        <v>9793</v>
      </c>
      <c r="F93" t="s">
        <v>9794</v>
      </c>
      <c r="G93">
        <v>3494</v>
      </c>
      <c r="H93">
        <v>3494</v>
      </c>
      <c r="I93">
        <v>3494</v>
      </c>
      <c r="J93">
        <v>3494</v>
      </c>
      <c r="K93">
        <v>0</v>
      </c>
      <c r="L93" s="2">
        <v>0</v>
      </c>
      <c r="M93" s="2">
        <v>0</v>
      </c>
      <c r="N93" s="2">
        <v>0</v>
      </c>
      <c r="O93" s="2">
        <v>24.5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24.5</v>
      </c>
      <c r="V93" t="s">
        <v>55</v>
      </c>
    </row>
    <row r="94" spans="1:22" x14ac:dyDescent="0.25">
      <c r="A94" t="s">
        <v>8110</v>
      </c>
      <c r="B94" s="12">
        <v>45637</v>
      </c>
      <c r="C94" t="s">
        <v>1</v>
      </c>
      <c r="D94" t="s">
        <v>7503</v>
      </c>
      <c r="E94" t="s">
        <v>9793</v>
      </c>
      <c r="F94" t="s">
        <v>9794</v>
      </c>
      <c r="G94">
        <v>3493</v>
      </c>
      <c r="H94">
        <v>3493</v>
      </c>
      <c r="I94">
        <v>3493</v>
      </c>
      <c r="J94">
        <v>3493</v>
      </c>
      <c r="K94">
        <v>0</v>
      </c>
      <c r="L94" s="2">
        <v>0</v>
      </c>
      <c r="M94" s="2">
        <v>0</v>
      </c>
      <c r="N94" s="2">
        <v>0</v>
      </c>
      <c r="O94" s="2">
        <v>8.5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8.5</v>
      </c>
      <c r="V94" t="s">
        <v>55</v>
      </c>
    </row>
    <row r="95" spans="1:22" x14ac:dyDescent="0.25">
      <c r="A95" t="s">
        <v>8110</v>
      </c>
      <c r="B95" s="12">
        <v>45637</v>
      </c>
      <c r="C95" t="s">
        <v>1</v>
      </c>
      <c r="D95" t="s">
        <v>7503</v>
      </c>
      <c r="E95" t="s">
        <v>9793</v>
      </c>
      <c r="F95" t="s">
        <v>9794</v>
      </c>
      <c r="G95">
        <v>3492</v>
      </c>
      <c r="H95">
        <v>3492</v>
      </c>
      <c r="I95">
        <v>3492</v>
      </c>
      <c r="J95">
        <v>3492</v>
      </c>
      <c r="K95">
        <v>0</v>
      </c>
      <c r="L95" s="2">
        <v>0</v>
      </c>
      <c r="M95" s="2">
        <v>0</v>
      </c>
      <c r="N95" s="2">
        <v>0</v>
      </c>
      <c r="O95" s="2">
        <v>20.8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20.8</v>
      </c>
      <c r="V95" t="s">
        <v>55</v>
      </c>
    </row>
    <row r="96" spans="1:22" x14ac:dyDescent="0.25">
      <c r="A96" t="s">
        <v>8110</v>
      </c>
      <c r="B96" s="12">
        <v>45636</v>
      </c>
      <c r="C96" t="s">
        <v>1</v>
      </c>
      <c r="D96" t="s">
        <v>7503</v>
      </c>
      <c r="E96" t="s">
        <v>9793</v>
      </c>
      <c r="F96" t="s">
        <v>9794</v>
      </c>
      <c r="G96">
        <v>3491</v>
      </c>
      <c r="H96">
        <v>3491</v>
      </c>
      <c r="I96">
        <v>3491</v>
      </c>
      <c r="J96">
        <v>3491</v>
      </c>
      <c r="K96">
        <v>0</v>
      </c>
      <c r="L96" s="2">
        <v>0</v>
      </c>
      <c r="M96" s="2">
        <v>0</v>
      </c>
      <c r="N96" s="2">
        <v>0</v>
      </c>
      <c r="O96" s="2">
        <v>5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5</v>
      </c>
      <c r="V96" t="s">
        <v>55</v>
      </c>
    </row>
    <row r="97" spans="1:22" x14ac:dyDescent="0.25">
      <c r="A97" t="s">
        <v>8110</v>
      </c>
      <c r="B97" s="12">
        <v>45636</v>
      </c>
      <c r="C97" t="s">
        <v>1</v>
      </c>
      <c r="D97" t="s">
        <v>7503</v>
      </c>
      <c r="E97" t="s">
        <v>9793</v>
      </c>
      <c r="F97" t="s">
        <v>9794</v>
      </c>
      <c r="G97">
        <v>3490</v>
      </c>
      <c r="H97">
        <v>3490</v>
      </c>
      <c r="I97">
        <v>3490</v>
      </c>
      <c r="J97">
        <v>3490</v>
      </c>
      <c r="K97">
        <v>0</v>
      </c>
      <c r="L97" s="2">
        <v>0</v>
      </c>
      <c r="M97" s="2">
        <v>0</v>
      </c>
      <c r="N97" s="2">
        <v>0</v>
      </c>
      <c r="O97" s="2">
        <v>3.5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3.5</v>
      </c>
      <c r="V97" t="s">
        <v>55</v>
      </c>
    </row>
    <row r="98" spans="1:22" x14ac:dyDescent="0.25">
      <c r="A98" t="s">
        <v>8110</v>
      </c>
      <c r="B98" s="12">
        <v>45636</v>
      </c>
      <c r="C98" t="s">
        <v>1</v>
      </c>
      <c r="D98" t="s">
        <v>7503</v>
      </c>
      <c r="E98" t="s">
        <v>9793</v>
      </c>
      <c r="F98" t="s">
        <v>9794</v>
      </c>
      <c r="G98">
        <v>3489</v>
      </c>
      <c r="H98">
        <v>3489</v>
      </c>
      <c r="I98">
        <v>3489</v>
      </c>
      <c r="J98">
        <v>3489</v>
      </c>
      <c r="K98">
        <v>0</v>
      </c>
      <c r="L98" s="2">
        <v>0</v>
      </c>
      <c r="M98" s="2">
        <v>0</v>
      </c>
      <c r="N98" s="2">
        <v>0</v>
      </c>
      <c r="O98" s="2">
        <v>5.5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5.5</v>
      </c>
      <c r="V98" t="s">
        <v>55</v>
      </c>
    </row>
    <row r="99" spans="1:22" x14ac:dyDescent="0.25">
      <c r="A99" t="s">
        <v>8110</v>
      </c>
      <c r="B99" s="12">
        <v>45636</v>
      </c>
      <c r="C99" t="s">
        <v>1</v>
      </c>
      <c r="D99" t="s">
        <v>7503</v>
      </c>
      <c r="E99" t="s">
        <v>9793</v>
      </c>
      <c r="F99" t="s">
        <v>9794</v>
      </c>
      <c r="G99">
        <v>3488</v>
      </c>
      <c r="H99">
        <v>3488</v>
      </c>
      <c r="I99">
        <v>3488</v>
      </c>
      <c r="J99">
        <v>3488</v>
      </c>
      <c r="K99">
        <v>0</v>
      </c>
      <c r="L99" s="2">
        <v>0</v>
      </c>
      <c r="M99" s="2">
        <v>0</v>
      </c>
      <c r="N99" s="2">
        <v>0</v>
      </c>
      <c r="O99" s="2">
        <v>14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14</v>
      </c>
      <c r="V99" t="s">
        <v>55</v>
      </c>
    </row>
    <row r="100" spans="1:22" x14ac:dyDescent="0.25">
      <c r="A100" t="s">
        <v>8110</v>
      </c>
      <c r="B100" s="12">
        <v>45635</v>
      </c>
      <c r="C100" t="s">
        <v>1</v>
      </c>
      <c r="D100" t="s">
        <v>7503</v>
      </c>
      <c r="E100" t="s">
        <v>9793</v>
      </c>
      <c r="F100" t="s">
        <v>9794</v>
      </c>
      <c r="G100">
        <v>3487</v>
      </c>
      <c r="H100">
        <v>3487</v>
      </c>
      <c r="I100">
        <v>3487</v>
      </c>
      <c r="J100">
        <v>3487</v>
      </c>
      <c r="K100">
        <v>0</v>
      </c>
      <c r="L100" s="2">
        <v>0</v>
      </c>
      <c r="M100" s="2">
        <v>0</v>
      </c>
      <c r="N100" s="2">
        <v>0</v>
      </c>
      <c r="O100" s="2">
        <v>4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4</v>
      </c>
      <c r="V100" t="s">
        <v>55</v>
      </c>
    </row>
    <row r="101" spans="1:22" x14ac:dyDescent="0.25">
      <c r="A101" t="s">
        <v>8110</v>
      </c>
      <c r="B101" s="12">
        <v>45635</v>
      </c>
      <c r="C101" t="s">
        <v>1</v>
      </c>
      <c r="D101" t="s">
        <v>7503</v>
      </c>
      <c r="E101" t="s">
        <v>9793</v>
      </c>
      <c r="F101" t="s">
        <v>9794</v>
      </c>
      <c r="G101">
        <v>3486</v>
      </c>
      <c r="H101">
        <v>3486</v>
      </c>
      <c r="I101">
        <v>3486</v>
      </c>
      <c r="J101">
        <v>3486</v>
      </c>
      <c r="K101">
        <v>0</v>
      </c>
      <c r="L101" s="2">
        <v>0</v>
      </c>
      <c r="M101" s="2">
        <v>0</v>
      </c>
      <c r="N101" s="2">
        <v>0</v>
      </c>
      <c r="O101" s="2">
        <v>4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4</v>
      </c>
      <c r="V101" t="s">
        <v>55</v>
      </c>
    </row>
    <row r="102" spans="1:22" x14ac:dyDescent="0.25">
      <c r="A102" t="s">
        <v>8110</v>
      </c>
      <c r="B102" s="12">
        <v>45635</v>
      </c>
      <c r="C102" t="s">
        <v>1</v>
      </c>
      <c r="D102" t="s">
        <v>7503</v>
      </c>
      <c r="E102" t="s">
        <v>9793</v>
      </c>
      <c r="F102" t="s">
        <v>9794</v>
      </c>
      <c r="G102">
        <v>3485</v>
      </c>
      <c r="H102">
        <v>3485</v>
      </c>
      <c r="I102">
        <v>3485</v>
      </c>
      <c r="J102">
        <v>3485</v>
      </c>
      <c r="K102">
        <v>0</v>
      </c>
      <c r="L102" s="2">
        <v>0</v>
      </c>
      <c r="M102" s="2">
        <v>0</v>
      </c>
      <c r="N102" s="2">
        <v>0</v>
      </c>
      <c r="O102" s="2">
        <v>8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8</v>
      </c>
      <c r="V102" t="s">
        <v>55</v>
      </c>
    </row>
    <row r="103" spans="1:22" hidden="1" x14ac:dyDescent="0.25">
      <c r="A103" t="s">
        <v>8110</v>
      </c>
      <c r="B103" s="12">
        <v>45635</v>
      </c>
      <c r="C103" t="s">
        <v>1</v>
      </c>
      <c r="D103" t="s">
        <v>7503</v>
      </c>
      <c r="E103" t="s">
        <v>9793</v>
      </c>
      <c r="F103" t="s">
        <v>9794</v>
      </c>
      <c r="G103">
        <v>3484</v>
      </c>
      <c r="H103">
        <v>3484</v>
      </c>
      <c r="I103">
        <v>3484</v>
      </c>
      <c r="J103">
        <v>3484</v>
      </c>
      <c r="K103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t="s">
        <v>55</v>
      </c>
    </row>
    <row r="104" spans="1:22" hidden="1" x14ac:dyDescent="0.25">
      <c r="A104" t="s">
        <v>8110</v>
      </c>
      <c r="B104" s="12">
        <v>45635</v>
      </c>
      <c r="C104" t="s">
        <v>1</v>
      </c>
      <c r="D104" t="s">
        <v>7503</v>
      </c>
      <c r="E104" t="s">
        <v>9793</v>
      </c>
      <c r="F104" t="s">
        <v>9794</v>
      </c>
      <c r="G104">
        <v>3483</v>
      </c>
      <c r="H104">
        <v>3483</v>
      </c>
      <c r="I104">
        <v>3483</v>
      </c>
      <c r="J104">
        <v>3483</v>
      </c>
      <c r="K104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t="s">
        <v>55</v>
      </c>
    </row>
    <row r="105" spans="1:22" x14ac:dyDescent="0.25">
      <c r="A105" t="s">
        <v>8110</v>
      </c>
      <c r="B105" s="12">
        <v>45635</v>
      </c>
      <c r="C105" t="s">
        <v>1</v>
      </c>
      <c r="D105" t="s">
        <v>7503</v>
      </c>
      <c r="E105" t="s">
        <v>9793</v>
      </c>
      <c r="F105" t="s">
        <v>9794</v>
      </c>
      <c r="G105">
        <v>3482</v>
      </c>
      <c r="H105">
        <v>3482</v>
      </c>
      <c r="I105">
        <v>3482</v>
      </c>
      <c r="J105">
        <v>3482</v>
      </c>
      <c r="K105">
        <v>0</v>
      </c>
      <c r="L105" s="2">
        <v>0</v>
      </c>
      <c r="M105" s="2">
        <v>0</v>
      </c>
      <c r="N105" s="2">
        <v>0</v>
      </c>
      <c r="O105" s="2">
        <v>4.75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4.75</v>
      </c>
      <c r="V105" t="s">
        <v>55</v>
      </c>
    </row>
    <row r="106" spans="1:22" x14ac:dyDescent="0.25">
      <c r="A106" t="s">
        <v>8110</v>
      </c>
      <c r="B106" s="12">
        <v>45635</v>
      </c>
      <c r="C106" t="s">
        <v>1</v>
      </c>
      <c r="D106" t="s">
        <v>7503</v>
      </c>
      <c r="E106" t="s">
        <v>9793</v>
      </c>
      <c r="F106" t="s">
        <v>9794</v>
      </c>
      <c r="G106">
        <v>3481</v>
      </c>
      <c r="H106">
        <v>3481</v>
      </c>
      <c r="I106">
        <v>3481</v>
      </c>
      <c r="J106">
        <v>3481</v>
      </c>
      <c r="K106">
        <v>0</v>
      </c>
      <c r="L106" s="2">
        <v>0</v>
      </c>
      <c r="M106" s="2">
        <v>0</v>
      </c>
      <c r="N106" s="2">
        <v>0</v>
      </c>
      <c r="O106" s="2">
        <v>54.5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54.5</v>
      </c>
      <c r="V106" t="s">
        <v>55</v>
      </c>
    </row>
    <row r="107" spans="1:22" x14ac:dyDescent="0.25">
      <c r="A107" t="s">
        <v>8110</v>
      </c>
      <c r="B107" s="12">
        <v>45633</v>
      </c>
      <c r="C107" t="s">
        <v>1</v>
      </c>
      <c r="D107" t="s">
        <v>7503</v>
      </c>
      <c r="E107" t="s">
        <v>9793</v>
      </c>
      <c r="F107" t="s">
        <v>9794</v>
      </c>
      <c r="G107">
        <v>3480</v>
      </c>
      <c r="H107">
        <v>3480</v>
      </c>
      <c r="I107">
        <v>3480</v>
      </c>
      <c r="J107">
        <v>3480</v>
      </c>
      <c r="K107">
        <v>0</v>
      </c>
      <c r="L107" s="2">
        <v>0</v>
      </c>
      <c r="M107" s="2">
        <v>0</v>
      </c>
      <c r="N107" s="2">
        <v>0</v>
      </c>
      <c r="O107" s="2">
        <v>7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7</v>
      </c>
      <c r="V107" t="s">
        <v>55</v>
      </c>
    </row>
    <row r="108" spans="1:22" x14ac:dyDescent="0.25">
      <c r="A108" t="s">
        <v>8110</v>
      </c>
      <c r="B108" s="12">
        <v>45633</v>
      </c>
      <c r="C108" t="s">
        <v>1</v>
      </c>
      <c r="D108" t="s">
        <v>7503</v>
      </c>
      <c r="E108" t="s">
        <v>9793</v>
      </c>
      <c r="F108" t="s">
        <v>9794</v>
      </c>
      <c r="G108">
        <v>3479</v>
      </c>
      <c r="H108">
        <v>3479</v>
      </c>
      <c r="I108">
        <v>3479</v>
      </c>
      <c r="J108">
        <v>3479</v>
      </c>
      <c r="K108">
        <v>0</v>
      </c>
      <c r="L108" s="2">
        <v>0</v>
      </c>
      <c r="M108" s="2">
        <v>0</v>
      </c>
      <c r="N108" s="2">
        <v>0</v>
      </c>
      <c r="O108" s="2">
        <v>46.2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46.2</v>
      </c>
      <c r="V108" t="s">
        <v>55</v>
      </c>
    </row>
    <row r="109" spans="1:22" x14ac:dyDescent="0.25">
      <c r="A109" t="s">
        <v>8110</v>
      </c>
      <c r="B109" s="12">
        <v>45633</v>
      </c>
      <c r="C109" t="s">
        <v>1</v>
      </c>
      <c r="D109" t="s">
        <v>7503</v>
      </c>
      <c r="E109" t="s">
        <v>9793</v>
      </c>
      <c r="F109" t="s">
        <v>9794</v>
      </c>
      <c r="G109">
        <v>3478</v>
      </c>
      <c r="H109">
        <v>3478</v>
      </c>
      <c r="I109">
        <v>3478</v>
      </c>
      <c r="J109">
        <v>3478</v>
      </c>
      <c r="K109">
        <v>0</v>
      </c>
      <c r="L109" s="2">
        <v>0</v>
      </c>
      <c r="M109" s="2">
        <v>0</v>
      </c>
      <c r="N109" s="2">
        <v>0</v>
      </c>
      <c r="O109" s="2">
        <v>9.8000000000000007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9.8000000000000007</v>
      </c>
      <c r="V109" t="s">
        <v>55</v>
      </c>
    </row>
    <row r="110" spans="1:22" x14ac:dyDescent="0.25">
      <c r="A110" t="s">
        <v>8110</v>
      </c>
      <c r="B110" s="12">
        <v>45633</v>
      </c>
      <c r="C110" t="s">
        <v>1</v>
      </c>
      <c r="D110" t="s">
        <v>7503</v>
      </c>
      <c r="E110" t="s">
        <v>9793</v>
      </c>
      <c r="F110" t="s">
        <v>9794</v>
      </c>
      <c r="G110">
        <v>3477</v>
      </c>
      <c r="H110">
        <v>3477</v>
      </c>
      <c r="I110">
        <v>3477</v>
      </c>
      <c r="J110">
        <v>3477</v>
      </c>
      <c r="K110">
        <v>0</v>
      </c>
      <c r="L110" s="2">
        <v>0</v>
      </c>
      <c r="M110" s="2">
        <v>0</v>
      </c>
      <c r="N110" s="2">
        <v>0</v>
      </c>
      <c r="O110" s="2">
        <v>6.75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6.75</v>
      </c>
      <c r="V110" t="s">
        <v>55</v>
      </c>
    </row>
    <row r="111" spans="1:22" x14ac:dyDescent="0.25">
      <c r="A111" t="s">
        <v>8110</v>
      </c>
      <c r="B111" s="12">
        <v>45632</v>
      </c>
      <c r="C111" t="s">
        <v>1</v>
      </c>
      <c r="D111" t="s">
        <v>7503</v>
      </c>
      <c r="E111" t="s">
        <v>9793</v>
      </c>
      <c r="F111" t="s">
        <v>9794</v>
      </c>
      <c r="G111">
        <v>3476</v>
      </c>
      <c r="H111">
        <v>3476</v>
      </c>
      <c r="I111">
        <v>3476</v>
      </c>
      <c r="J111">
        <v>3476</v>
      </c>
      <c r="K111">
        <v>0</v>
      </c>
      <c r="L111" s="2">
        <v>0</v>
      </c>
      <c r="M111" s="2">
        <v>0</v>
      </c>
      <c r="N111" s="2">
        <v>0</v>
      </c>
      <c r="O111" s="2">
        <v>9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9</v>
      </c>
      <c r="V111" t="s">
        <v>55</v>
      </c>
    </row>
    <row r="112" spans="1:22" x14ac:dyDescent="0.25">
      <c r="A112" t="s">
        <v>8110</v>
      </c>
      <c r="B112" s="12">
        <v>45632</v>
      </c>
      <c r="C112" t="s">
        <v>1</v>
      </c>
      <c r="D112" t="s">
        <v>7503</v>
      </c>
      <c r="E112" t="s">
        <v>9793</v>
      </c>
      <c r="F112" t="s">
        <v>9794</v>
      </c>
      <c r="G112">
        <v>3475</v>
      </c>
      <c r="H112">
        <v>3475</v>
      </c>
      <c r="I112">
        <v>3475</v>
      </c>
      <c r="J112">
        <v>3475</v>
      </c>
      <c r="K112">
        <v>0</v>
      </c>
      <c r="L112" s="2">
        <v>0</v>
      </c>
      <c r="M112" s="2">
        <v>0</v>
      </c>
      <c r="N112" s="2">
        <v>0</v>
      </c>
      <c r="O112" s="2">
        <v>10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10</v>
      </c>
      <c r="V112" t="s">
        <v>55</v>
      </c>
    </row>
    <row r="113" spans="1:22" x14ac:dyDescent="0.25">
      <c r="A113" t="s">
        <v>8110</v>
      </c>
      <c r="B113" s="12">
        <v>45632</v>
      </c>
      <c r="C113" t="s">
        <v>1</v>
      </c>
      <c r="D113" t="s">
        <v>7503</v>
      </c>
      <c r="E113" t="s">
        <v>9793</v>
      </c>
      <c r="F113" t="s">
        <v>9794</v>
      </c>
      <c r="G113">
        <v>3474</v>
      </c>
      <c r="H113">
        <v>3474</v>
      </c>
      <c r="I113">
        <v>3474</v>
      </c>
      <c r="J113">
        <v>3474</v>
      </c>
      <c r="K113">
        <v>0</v>
      </c>
      <c r="L113" s="2">
        <v>0</v>
      </c>
      <c r="M113" s="2">
        <v>0</v>
      </c>
      <c r="N113" s="2">
        <v>0</v>
      </c>
      <c r="O113" s="2">
        <v>5.65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5.65</v>
      </c>
      <c r="V113" t="s">
        <v>55</v>
      </c>
    </row>
    <row r="114" spans="1:22" hidden="1" x14ac:dyDescent="0.25">
      <c r="A114" t="s">
        <v>8110</v>
      </c>
      <c r="B114" s="12">
        <v>45632</v>
      </c>
      <c r="C114" t="s">
        <v>1</v>
      </c>
      <c r="D114" t="s">
        <v>7503</v>
      </c>
      <c r="E114" t="s">
        <v>9793</v>
      </c>
      <c r="F114" t="s">
        <v>9794</v>
      </c>
      <c r="G114">
        <v>3473</v>
      </c>
      <c r="H114">
        <v>3473</v>
      </c>
      <c r="I114">
        <v>3473</v>
      </c>
      <c r="J114">
        <v>3473</v>
      </c>
      <c r="K114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t="s">
        <v>55</v>
      </c>
    </row>
    <row r="115" spans="1:22" x14ac:dyDescent="0.25">
      <c r="A115" t="s">
        <v>8110</v>
      </c>
      <c r="B115" s="12">
        <v>45631</v>
      </c>
      <c r="C115" t="s">
        <v>1</v>
      </c>
      <c r="D115" t="s">
        <v>7503</v>
      </c>
      <c r="E115" t="s">
        <v>9793</v>
      </c>
      <c r="F115" t="s">
        <v>9794</v>
      </c>
      <c r="G115">
        <v>3472</v>
      </c>
      <c r="H115">
        <v>3472</v>
      </c>
      <c r="I115">
        <v>3472</v>
      </c>
      <c r="J115">
        <v>3472</v>
      </c>
      <c r="K115">
        <v>0</v>
      </c>
      <c r="L115" s="2">
        <v>0</v>
      </c>
      <c r="M115" s="2">
        <v>0</v>
      </c>
      <c r="N115" s="2">
        <v>0</v>
      </c>
      <c r="O115" s="2">
        <v>34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34</v>
      </c>
      <c r="V115" t="s">
        <v>55</v>
      </c>
    </row>
    <row r="116" spans="1:22" x14ac:dyDescent="0.25">
      <c r="A116" t="s">
        <v>8110</v>
      </c>
      <c r="B116" s="12">
        <v>45631</v>
      </c>
      <c r="C116" t="s">
        <v>1</v>
      </c>
      <c r="D116" t="s">
        <v>7503</v>
      </c>
      <c r="E116" t="s">
        <v>9793</v>
      </c>
      <c r="F116" t="s">
        <v>9794</v>
      </c>
      <c r="G116">
        <v>3471</v>
      </c>
      <c r="H116">
        <v>3471</v>
      </c>
      <c r="I116">
        <v>3471</v>
      </c>
      <c r="J116">
        <v>3471</v>
      </c>
      <c r="K116">
        <v>0</v>
      </c>
      <c r="L116" s="2">
        <v>0</v>
      </c>
      <c r="M116" s="2">
        <v>0</v>
      </c>
      <c r="N116" s="2">
        <v>0</v>
      </c>
      <c r="O116" s="2">
        <v>10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10</v>
      </c>
      <c r="V116" t="s">
        <v>55</v>
      </c>
    </row>
    <row r="117" spans="1:22" x14ac:dyDescent="0.25">
      <c r="A117" t="s">
        <v>8110</v>
      </c>
      <c r="B117" s="12">
        <v>45631</v>
      </c>
      <c r="C117" t="s">
        <v>1</v>
      </c>
      <c r="D117" t="s">
        <v>7503</v>
      </c>
      <c r="E117" t="s">
        <v>9793</v>
      </c>
      <c r="F117" t="s">
        <v>9794</v>
      </c>
      <c r="G117">
        <v>3470</v>
      </c>
      <c r="H117">
        <v>3470</v>
      </c>
      <c r="I117">
        <v>3470</v>
      </c>
      <c r="J117">
        <v>3470</v>
      </c>
      <c r="K117">
        <v>0</v>
      </c>
      <c r="L117" s="2">
        <v>0</v>
      </c>
      <c r="M117" s="2">
        <v>0</v>
      </c>
      <c r="N117" s="2">
        <v>0</v>
      </c>
      <c r="O117" s="2">
        <v>38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38</v>
      </c>
      <c r="V117" t="s">
        <v>55</v>
      </c>
    </row>
    <row r="118" spans="1:22" x14ac:dyDescent="0.25">
      <c r="A118" t="s">
        <v>8110</v>
      </c>
      <c r="B118" s="12">
        <v>45631</v>
      </c>
      <c r="C118" t="s">
        <v>1</v>
      </c>
      <c r="D118" t="s">
        <v>7503</v>
      </c>
      <c r="E118" t="s">
        <v>9793</v>
      </c>
      <c r="F118" t="s">
        <v>9794</v>
      </c>
      <c r="G118">
        <v>3469</v>
      </c>
      <c r="H118">
        <v>3469</v>
      </c>
      <c r="I118">
        <v>3469</v>
      </c>
      <c r="J118">
        <v>3469</v>
      </c>
      <c r="K118">
        <v>0</v>
      </c>
      <c r="L118" s="2">
        <v>0</v>
      </c>
      <c r="M118" s="2">
        <v>0</v>
      </c>
      <c r="N118" s="2">
        <v>0</v>
      </c>
      <c r="O118" s="2">
        <v>5.97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5.97</v>
      </c>
      <c r="V118" t="s">
        <v>55</v>
      </c>
    </row>
    <row r="119" spans="1:22" x14ac:dyDescent="0.25">
      <c r="A119" t="s">
        <v>8110</v>
      </c>
      <c r="B119" s="12">
        <v>45631</v>
      </c>
      <c r="C119" t="s">
        <v>1</v>
      </c>
      <c r="D119" t="s">
        <v>7503</v>
      </c>
      <c r="E119" t="s">
        <v>9793</v>
      </c>
      <c r="F119" t="s">
        <v>9794</v>
      </c>
      <c r="G119">
        <v>3468</v>
      </c>
      <c r="H119">
        <v>3468</v>
      </c>
      <c r="I119">
        <v>3468</v>
      </c>
      <c r="J119">
        <v>3468</v>
      </c>
      <c r="K119">
        <v>0</v>
      </c>
      <c r="L119" s="2">
        <v>0</v>
      </c>
      <c r="M119" s="2">
        <v>0</v>
      </c>
      <c r="N119" s="2">
        <v>0</v>
      </c>
      <c r="O119" s="2">
        <v>30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30</v>
      </c>
      <c r="V119" t="s">
        <v>55</v>
      </c>
    </row>
    <row r="120" spans="1:22" x14ac:dyDescent="0.25">
      <c r="A120" t="s">
        <v>8110</v>
      </c>
      <c r="B120" s="12">
        <v>45631</v>
      </c>
      <c r="C120" t="s">
        <v>1</v>
      </c>
      <c r="D120" t="s">
        <v>7503</v>
      </c>
      <c r="E120" t="s">
        <v>9793</v>
      </c>
      <c r="F120" t="s">
        <v>9794</v>
      </c>
      <c r="G120">
        <v>3467</v>
      </c>
      <c r="H120">
        <v>3467</v>
      </c>
      <c r="I120">
        <v>3467</v>
      </c>
      <c r="J120">
        <v>3467</v>
      </c>
      <c r="K120">
        <v>0</v>
      </c>
      <c r="L120" s="2">
        <v>0</v>
      </c>
      <c r="M120" s="2">
        <v>0</v>
      </c>
      <c r="N120" s="2">
        <v>0</v>
      </c>
      <c r="O120" s="2">
        <v>10.5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10.5</v>
      </c>
      <c r="V120" t="s">
        <v>55</v>
      </c>
    </row>
    <row r="121" spans="1:22" x14ac:dyDescent="0.25">
      <c r="A121" t="s">
        <v>8110</v>
      </c>
      <c r="B121" s="12">
        <v>45631</v>
      </c>
      <c r="C121" t="s">
        <v>1</v>
      </c>
      <c r="D121" t="s">
        <v>7503</v>
      </c>
      <c r="E121" t="s">
        <v>9793</v>
      </c>
      <c r="F121" t="s">
        <v>9794</v>
      </c>
      <c r="G121">
        <v>3466</v>
      </c>
      <c r="H121">
        <v>3466</v>
      </c>
      <c r="I121">
        <v>3466</v>
      </c>
      <c r="J121">
        <v>3466</v>
      </c>
      <c r="K121">
        <v>0</v>
      </c>
      <c r="L121" s="2">
        <v>0</v>
      </c>
      <c r="M121" s="2">
        <v>0</v>
      </c>
      <c r="N121" s="2">
        <v>0</v>
      </c>
      <c r="O121" s="2">
        <v>26.5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26.5</v>
      </c>
      <c r="V121" t="s">
        <v>55</v>
      </c>
    </row>
    <row r="122" spans="1:22" x14ac:dyDescent="0.25">
      <c r="A122" t="s">
        <v>8110</v>
      </c>
      <c r="B122" s="12">
        <v>45631</v>
      </c>
      <c r="C122" t="s">
        <v>1</v>
      </c>
      <c r="D122" t="s">
        <v>7503</v>
      </c>
      <c r="E122" t="s">
        <v>9793</v>
      </c>
      <c r="F122" t="s">
        <v>9794</v>
      </c>
      <c r="G122">
        <v>3465</v>
      </c>
      <c r="H122">
        <v>3465</v>
      </c>
      <c r="I122">
        <v>3465</v>
      </c>
      <c r="J122">
        <v>3465</v>
      </c>
      <c r="K122">
        <v>0</v>
      </c>
      <c r="L122" s="2">
        <v>0</v>
      </c>
      <c r="M122" s="2">
        <v>0</v>
      </c>
      <c r="N122" s="2">
        <v>0</v>
      </c>
      <c r="O122" s="2">
        <v>8.5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8.5</v>
      </c>
      <c r="V122" t="s">
        <v>55</v>
      </c>
    </row>
    <row r="123" spans="1:22" x14ac:dyDescent="0.25">
      <c r="A123" t="s">
        <v>8110</v>
      </c>
      <c r="B123" s="12">
        <v>45630</v>
      </c>
      <c r="C123" t="s">
        <v>1</v>
      </c>
      <c r="D123" t="s">
        <v>7503</v>
      </c>
      <c r="E123" t="s">
        <v>9793</v>
      </c>
      <c r="F123" t="s">
        <v>9794</v>
      </c>
      <c r="G123">
        <v>3464</v>
      </c>
      <c r="H123">
        <v>3464</v>
      </c>
      <c r="I123">
        <v>3464</v>
      </c>
      <c r="J123">
        <v>3464</v>
      </c>
      <c r="K123">
        <v>0</v>
      </c>
      <c r="L123" s="2">
        <v>0</v>
      </c>
      <c r="M123" s="2">
        <v>0</v>
      </c>
      <c r="N123" s="2">
        <v>0</v>
      </c>
      <c r="O123" s="2">
        <v>15.44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15.44</v>
      </c>
      <c r="V123" t="s">
        <v>55</v>
      </c>
    </row>
    <row r="124" spans="1:22" x14ac:dyDescent="0.25">
      <c r="A124" t="s">
        <v>8110</v>
      </c>
      <c r="B124" s="12">
        <v>45630</v>
      </c>
      <c r="C124" t="s">
        <v>1</v>
      </c>
      <c r="D124" t="s">
        <v>7503</v>
      </c>
      <c r="E124" t="s">
        <v>9793</v>
      </c>
      <c r="F124" t="s">
        <v>9794</v>
      </c>
      <c r="G124">
        <v>3463</v>
      </c>
      <c r="H124">
        <v>3463</v>
      </c>
      <c r="I124">
        <v>3463</v>
      </c>
      <c r="J124">
        <v>3463</v>
      </c>
      <c r="K124">
        <v>0</v>
      </c>
      <c r="L124" s="2">
        <v>0</v>
      </c>
      <c r="M124" s="2">
        <v>0</v>
      </c>
      <c r="N124" s="2">
        <v>0</v>
      </c>
      <c r="O124" s="2">
        <v>21.47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21.47</v>
      </c>
      <c r="V124" t="s">
        <v>55</v>
      </c>
    </row>
    <row r="125" spans="1:22" x14ac:dyDescent="0.25">
      <c r="A125" t="s">
        <v>8110</v>
      </c>
      <c r="B125" s="12">
        <v>45630</v>
      </c>
      <c r="C125" t="s">
        <v>1</v>
      </c>
      <c r="D125" t="s">
        <v>7503</v>
      </c>
      <c r="E125" t="s">
        <v>9793</v>
      </c>
      <c r="F125" t="s">
        <v>9794</v>
      </c>
      <c r="G125">
        <v>3462</v>
      </c>
      <c r="H125">
        <v>3462</v>
      </c>
      <c r="I125">
        <v>3462</v>
      </c>
      <c r="J125">
        <v>3462</v>
      </c>
      <c r="K125">
        <v>0</v>
      </c>
      <c r="L125" s="2">
        <v>0</v>
      </c>
      <c r="M125" s="2">
        <v>0</v>
      </c>
      <c r="N125" s="2">
        <v>0</v>
      </c>
      <c r="O125" s="2">
        <v>7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7</v>
      </c>
      <c r="V125" t="s">
        <v>55</v>
      </c>
    </row>
    <row r="126" spans="1:22" x14ac:dyDescent="0.25">
      <c r="A126" t="s">
        <v>8110</v>
      </c>
      <c r="B126" s="12">
        <v>45630</v>
      </c>
      <c r="C126" t="s">
        <v>1</v>
      </c>
      <c r="D126" t="s">
        <v>7503</v>
      </c>
      <c r="E126" t="s">
        <v>9793</v>
      </c>
      <c r="F126" t="s">
        <v>9794</v>
      </c>
      <c r="G126">
        <v>3461</v>
      </c>
      <c r="H126">
        <v>3461</v>
      </c>
      <c r="I126">
        <v>3461</v>
      </c>
      <c r="J126">
        <v>3461</v>
      </c>
      <c r="K126">
        <v>0</v>
      </c>
      <c r="L126" s="2">
        <v>0</v>
      </c>
      <c r="M126" s="2">
        <v>0</v>
      </c>
      <c r="N126" s="2">
        <v>0</v>
      </c>
      <c r="O126" s="2">
        <v>8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8</v>
      </c>
      <c r="V126" t="s">
        <v>55</v>
      </c>
    </row>
    <row r="127" spans="1:22" x14ac:dyDescent="0.25">
      <c r="A127" t="s">
        <v>8110</v>
      </c>
      <c r="B127" s="12">
        <v>45630</v>
      </c>
      <c r="C127" t="s">
        <v>1</v>
      </c>
      <c r="D127" t="s">
        <v>7503</v>
      </c>
      <c r="E127" t="s">
        <v>9793</v>
      </c>
      <c r="F127" t="s">
        <v>9794</v>
      </c>
      <c r="G127">
        <v>3460</v>
      </c>
      <c r="H127">
        <v>3460</v>
      </c>
      <c r="I127">
        <v>3460</v>
      </c>
      <c r="J127">
        <v>3460</v>
      </c>
      <c r="K127">
        <v>0</v>
      </c>
      <c r="L127" s="2">
        <v>0</v>
      </c>
      <c r="M127" s="2">
        <v>0</v>
      </c>
      <c r="N127" s="2">
        <v>0</v>
      </c>
      <c r="O127" s="2">
        <v>6.3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6.3</v>
      </c>
      <c r="V127" t="s">
        <v>55</v>
      </c>
    </row>
    <row r="128" spans="1:22" x14ac:dyDescent="0.25">
      <c r="A128" t="s">
        <v>8110</v>
      </c>
      <c r="B128" s="12">
        <v>45630</v>
      </c>
      <c r="C128" t="s">
        <v>1</v>
      </c>
      <c r="D128" t="s">
        <v>7503</v>
      </c>
      <c r="E128" t="s">
        <v>9793</v>
      </c>
      <c r="F128" t="s">
        <v>9794</v>
      </c>
      <c r="G128">
        <v>3459</v>
      </c>
      <c r="H128">
        <v>3459</v>
      </c>
      <c r="I128">
        <v>3459</v>
      </c>
      <c r="J128">
        <v>3459</v>
      </c>
      <c r="K128">
        <v>0</v>
      </c>
      <c r="L128" s="2">
        <v>0</v>
      </c>
      <c r="M128" s="2">
        <v>0</v>
      </c>
      <c r="N128" s="2">
        <v>0</v>
      </c>
      <c r="O128" s="2">
        <v>4.75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4.75</v>
      </c>
      <c r="V128" t="s">
        <v>55</v>
      </c>
    </row>
    <row r="129" spans="1:22" x14ac:dyDescent="0.25">
      <c r="A129" t="s">
        <v>8110</v>
      </c>
      <c r="B129" s="12">
        <v>45630</v>
      </c>
      <c r="C129" t="s">
        <v>1</v>
      </c>
      <c r="D129" t="s">
        <v>7503</v>
      </c>
      <c r="E129" t="s">
        <v>9793</v>
      </c>
      <c r="F129" t="s">
        <v>9794</v>
      </c>
      <c r="G129">
        <v>3458</v>
      </c>
      <c r="H129">
        <v>3458</v>
      </c>
      <c r="I129">
        <v>3458</v>
      </c>
      <c r="J129">
        <v>3458</v>
      </c>
      <c r="K129">
        <v>0</v>
      </c>
      <c r="L129" s="2">
        <v>0</v>
      </c>
      <c r="M129" s="2">
        <v>0</v>
      </c>
      <c r="N129" s="2">
        <v>0</v>
      </c>
      <c r="O129" s="2">
        <v>36.25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36.25</v>
      </c>
      <c r="V129" t="s">
        <v>55</v>
      </c>
    </row>
    <row r="130" spans="1:22" x14ac:dyDescent="0.25">
      <c r="A130" t="s">
        <v>8110</v>
      </c>
      <c r="B130" s="12">
        <v>45629</v>
      </c>
      <c r="C130" t="s">
        <v>1</v>
      </c>
      <c r="D130" t="s">
        <v>7503</v>
      </c>
      <c r="E130" t="s">
        <v>9793</v>
      </c>
      <c r="F130" t="s">
        <v>9794</v>
      </c>
      <c r="G130">
        <v>3457</v>
      </c>
      <c r="H130">
        <v>3457</v>
      </c>
      <c r="I130">
        <v>3457</v>
      </c>
      <c r="J130">
        <v>3457</v>
      </c>
      <c r="K130">
        <v>0</v>
      </c>
      <c r="L130" s="2">
        <v>0</v>
      </c>
      <c r="M130" s="2">
        <v>0</v>
      </c>
      <c r="N130" s="2">
        <v>0</v>
      </c>
      <c r="O130" s="2">
        <v>18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18</v>
      </c>
      <c r="V130" t="s">
        <v>55</v>
      </c>
    </row>
    <row r="131" spans="1:22" x14ac:dyDescent="0.25">
      <c r="A131" t="s">
        <v>8110</v>
      </c>
      <c r="B131" s="12">
        <v>45629</v>
      </c>
      <c r="C131" t="s">
        <v>1</v>
      </c>
      <c r="D131" t="s">
        <v>7503</v>
      </c>
      <c r="E131" t="s">
        <v>9793</v>
      </c>
      <c r="F131" t="s">
        <v>9794</v>
      </c>
      <c r="G131">
        <v>3456</v>
      </c>
      <c r="H131">
        <v>3456</v>
      </c>
      <c r="I131">
        <v>3456</v>
      </c>
      <c r="J131">
        <v>3456</v>
      </c>
      <c r="K131">
        <v>0</v>
      </c>
      <c r="L131" s="2">
        <v>0</v>
      </c>
      <c r="M131" s="2">
        <v>0</v>
      </c>
      <c r="N131" s="2">
        <v>0</v>
      </c>
      <c r="O131" s="2">
        <v>44.75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44.75</v>
      </c>
      <c r="V131" t="s">
        <v>55</v>
      </c>
    </row>
    <row r="132" spans="1:22" x14ac:dyDescent="0.25">
      <c r="A132" t="s">
        <v>8110</v>
      </c>
      <c r="B132" s="12">
        <v>45628</v>
      </c>
      <c r="C132" t="s">
        <v>1</v>
      </c>
      <c r="D132" t="s">
        <v>7503</v>
      </c>
      <c r="E132" t="s">
        <v>9793</v>
      </c>
      <c r="F132" t="s">
        <v>9794</v>
      </c>
      <c r="G132">
        <v>3455</v>
      </c>
      <c r="H132">
        <v>3455</v>
      </c>
      <c r="I132">
        <v>3455</v>
      </c>
      <c r="J132">
        <v>3455</v>
      </c>
      <c r="K132">
        <v>0</v>
      </c>
      <c r="L132" s="2">
        <v>0</v>
      </c>
      <c r="M132" s="2">
        <v>0</v>
      </c>
      <c r="N132" s="2">
        <v>0</v>
      </c>
      <c r="O132" s="2">
        <v>14.1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14.1</v>
      </c>
      <c r="V132" t="s">
        <v>55</v>
      </c>
    </row>
    <row r="133" spans="1:22" x14ac:dyDescent="0.25">
      <c r="A133" t="s">
        <v>8110</v>
      </c>
      <c r="B133" s="12">
        <v>45628</v>
      </c>
      <c r="C133" t="s">
        <v>1</v>
      </c>
      <c r="D133" t="s">
        <v>7503</v>
      </c>
      <c r="E133" t="s">
        <v>9793</v>
      </c>
      <c r="F133" t="s">
        <v>9794</v>
      </c>
      <c r="G133">
        <v>3454</v>
      </c>
      <c r="H133">
        <v>3454</v>
      </c>
      <c r="I133">
        <v>3454</v>
      </c>
      <c r="J133">
        <v>3454</v>
      </c>
      <c r="K133">
        <v>0</v>
      </c>
      <c r="L133" s="2">
        <v>0</v>
      </c>
      <c r="M133" s="2">
        <v>0</v>
      </c>
      <c r="N133" s="2">
        <v>0</v>
      </c>
      <c r="O133" s="2">
        <v>20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20</v>
      </c>
      <c r="V133" t="s">
        <v>55</v>
      </c>
    </row>
    <row r="134" spans="1:22" x14ac:dyDescent="0.25">
      <c r="A134" t="s">
        <v>8110</v>
      </c>
      <c r="B134" s="12">
        <v>45628</v>
      </c>
      <c r="C134" t="s">
        <v>1</v>
      </c>
      <c r="D134" t="s">
        <v>7503</v>
      </c>
      <c r="E134" t="s">
        <v>9793</v>
      </c>
      <c r="F134" t="s">
        <v>9794</v>
      </c>
      <c r="G134">
        <v>3453</v>
      </c>
      <c r="H134">
        <v>3453</v>
      </c>
      <c r="I134">
        <v>3453</v>
      </c>
      <c r="J134">
        <v>3453</v>
      </c>
      <c r="K134">
        <v>0</v>
      </c>
      <c r="L134" s="2">
        <v>0</v>
      </c>
      <c r="M134" s="2">
        <v>0</v>
      </c>
      <c r="N134" s="2">
        <v>0</v>
      </c>
      <c r="O134" s="2">
        <v>28.75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28.75</v>
      </c>
      <c r="V134" t="s">
        <v>55</v>
      </c>
    </row>
    <row r="135" spans="1:22" x14ac:dyDescent="0.25">
      <c r="A135" t="s">
        <v>8110</v>
      </c>
      <c r="B135" s="12">
        <v>45628</v>
      </c>
      <c r="C135" t="s">
        <v>1</v>
      </c>
      <c r="D135" t="s">
        <v>7503</v>
      </c>
      <c r="E135" t="s">
        <v>9793</v>
      </c>
      <c r="F135" t="s">
        <v>9794</v>
      </c>
      <c r="G135">
        <v>3452</v>
      </c>
      <c r="H135">
        <v>3452</v>
      </c>
      <c r="I135">
        <v>3452</v>
      </c>
      <c r="J135">
        <v>3452</v>
      </c>
      <c r="K135">
        <v>0</v>
      </c>
      <c r="L135" s="2">
        <v>0</v>
      </c>
      <c r="M135" s="2">
        <v>0</v>
      </c>
      <c r="N135" s="2">
        <v>0</v>
      </c>
      <c r="O135" s="2">
        <v>27.2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27.2</v>
      </c>
      <c r="V135" t="s">
        <v>55</v>
      </c>
    </row>
    <row r="136" spans="1:22" x14ac:dyDescent="0.25">
      <c r="A136" t="s">
        <v>8110</v>
      </c>
      <c r="B136" s="12">
        <v>45628</v>
      </c>
      <c r="C136" t="s">
        <v>1</v>
      </c>
      <c r="D136" t="s">
        <v>7503</v>
      </c>
      <c r="E136" t="s">
        <v>9793</v>
      </c>
      <c r="F136" t="s">
        <v>9794</v>
      </c>
      <c r="G136">
        <v>3451</v>
      </c>
      <c r="H136">
        <v>3451</v>
      </c>
      <c r="I136">
        <v>3451</v>
      </c>
      <c r="J136">
        <v>3451</v>
      </c>
      <c r="K136">
        <v>0</v>
      </c>
      <c r="L136" s="2">
        <v>0</v>
      </c>
      <c r="M136" s="2">
        <v>0</v>
      </c>
      <c r="N136" s="2">
        <v>0</v>
      </c>
      <c r="O136" s="2">
        <v>20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20</v>
      </c>
      <c r="V136" t="s">
        <v>55</v>
      </c>
    </row>
    <row r="137" spans="1:22" ht="15.75" thickBot="1" x14ac:dyDescent="0.3">
      <c r="A137" t="s">
        <v>8110</v>
      </c>
      <c r="B137" s="12">
        <v>45628</v>
      </c>
      <c r="C137" t="s">
        <v>1</v>
      </c>
      <c r="D137" t="s">
        <v>7503</v>
      </c>
      <c r="E137" t="s">
        <v>9793</v>
      </c>
      <c r="F137" t="s">
        <v>9794</v>
      </c>
      <c r="G137">
        <v>3450</v>
      </c>
      <c r="H137">
        <v>3450</v>
      </c>
      <c r="I137">
        <v>3450</v>
      </c>
      <c r="J137">
        <v>3450</v>
      </c>
      <c r="K137">
        <v>0</v>
      </c>
      <c r="L137" s="2">
        <v>0</v>
      </c>
      <c r="M137" s="2">
        <v>0</v>
      </c>
      <c r="N137" s="2">
        <v>0</v>
      </c>
      <c r="O137" s="2">
        <v>45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45</v>
      </c>
      <c r="V137" t="s">
        <v>55</v>
      </c>
    </row>
    <row r="138" spans="1:22" ht="15.75" hidden="1" thickBot="1" x14ac:dyDescent="0.3">
      <c r="A138" t="s">
        <v>8109</v>
      </c>
      <c r="B138" s="12">
        <v>45626</v>
      </c>
      <c r="C138" t="s">
        <v>1</v>
      </c>
      <c r="D138" t="s">
        <v>7503</v>
      </c>
      <c r="E138" t="s">
        <v>9793</v>
      </c>
      <c r="F138" t="s">
        <v>9794</v>
      </c>
      <c r="G138">
        <v>3449</v>
      </c>
      <c r="H138">
        <v>3449</v>
      </c>
      <c r="I138">
        <v>3449</v>
      </c>
      <c r="J138">
        <v>3449</v>
      </c>
      <c r="K138">
        <v>0</v>
      </c>
      <c r="L138" s="2">
        <v>0</v>
      </c>
      <c r="M138" s="2">
        <v>0</v>
      </c>
      <c r="N138" s="2">
        <v>0</v>
      </c>
      <c r="O138" s="2">
        <v>2.8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2.8</v>
      </c>
      <c r="V138" t="s">
        <v>55</v>
      </c>
    </row>
    <row r="139" spans="1:22" ht="15.75" hidden="1" thickBot="1" x14ac:dyDescent="0.3">
      <c r="A139" t="s">
        <v>8109</v>
      </c>
      <c r="B139" s="12">
        <v>45626</v>
      </c>
      <c r="C139" t="s">
        <v>1</v>
      </c>
      <c r="D139" t="s">
        <v>7503</v>
      </c>
      <c r="E139" t="s">
        <v>9793</v>
      </c>
      <c r="F139" t="s">
        <v>9794</v>
      </c>
      <c r="G139">
        <v>3448</v>
      </c>
      <c r="H139">
        <v>3448</v>
      </c>
      <c r="I139">
        <v>3448</v>
      </c>
      <c r="J139">
        <v>3448</v>
      </c>
      <c r="K139">
        <v>0</v>
      </c>
      <c r="L139" s="2">
        <v>0</v>
      </c>
      <c r="M139" s="2">
        <v>0</v>
      </c>
      <c r="N139" s="2">
        <v>0</v>
      </c>
      <c r="O139" s="2">
        <v>9.5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9.5</v>
      </c>
      <c r="V139" t="s">
        <v>55</v>
      </c>
    </row>
    <row r="140" spans="1:22" ht="15.75" hidden="1" thickBot="1" x14ac:dyDescent="0.3">
      <c r="A140" t="s">
        <v>8109</v>
      </c>
      <c r="B140" s="12">
        <v>45626</v>
      </c>
      <c r="C140" t="s">
        <v>1</v>
      </c>
      <c r="D140" t="s">
        <v>7503</v>
      </c>
      <c r="E140" t="s">
        <v>9793</v>
      </c>
      <c r="F140" t="s">
        <v>9794</v>
      </c>
      <c r="G140">
        <v>3447</v>
      </c>
      <c r="H140">
        <v>3447</v>
      </c>
      <c r="I140">
        <v>3447</v>
      </c>
      <c r="J140">
        <v>3447</v>
      </c>
      <c r="K140">
        <v>0</v>
      </c>
      <c r="L140" s="2">
        <v>0</v>
      </c>
      <c r="M140" s="2">
        <v>0</v>
      </c>
      <c r="N140" s="2">
        <v>0</v>
      </c>
      <c r="O140" s="2">
        <v>7.5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7.5</v>
      </c>
      <c r="V140" t="s">
        <v>55</v>
      </c>
    </row>
    <row r="141" spans="1:22" ht="15.75" hidden="1" thickBot="1" x14ac:dyDescent="0.3">
      <c r="A141" t="s">
        <v>8109</v>
      </c>
      <c r="B141" s="12">
        <v>45625</v>
      </c>
      <c r="C141" t="s">
        <v>1</v>
      </c>
      <c r="D141" t="s">
        <v>7503</v>
      </c>
      <c r="E141" t="s">
        <v>9793</v>
      </c>
      <c r="F141" t="s">
        <v>9794</v>
      </c>
      <c r="G141">
        <v>3446</v>
      </c>
      <c r="H141">
        <v>3446</v>
      </c>
      <c r="I141">
        <v>3446</v>
      </c>
      <c r="J141">
        <v>3446</v>
      </c>
      <c r="K141">
        <v>0</v>
      </c>
      <c r="L141" s="2">
        <v>0</v>
      </c>
      <c r="M141" s="2">
        <v>0</v>
      </c>
      <c r="N141" s="2">
        <v>0</v>
      </c>
      <c r="O141" s="2">
        <v>8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8</v>
      </c>
      <c r="V141" t="s">
        <v>55</v>
      </c>
    </row>
    <row r="142" spans="1:22" ht="15.75" hidden="1" thickBot="1" x14ac:dyDescent="0.3">
      <c r="A142" t="s">
        <v>8109</v>
      </c>
      <c r="B142" s="12">
        <v>45625</v>
      </c>
      <c r="C142" t="s">
        <v>1</v>
      </c>
      <c r="D142" t="s">
        <v>7503</v>
      </c>
      <c r="E142" t="s">
        <v>9793</v>
      </c>
      <c r="F142" t="s">
        <v>9794</v>
      </c>
      <c r="G142">
        <v>3445</v>
      </c>
      <c r="H142">
        <v>3445</v>
      </c>
      <c r="I142">
        <v>3445</v>
      </c>
      <c r="J142">
        <v>3445</v>
      </c>
      <c r="K142">
        <v>0</v>
      </c>
      <c r="L142" s="2">
        <v>0</v>
      </c>
      <c r="M142" s="2">
        <v>0</v>
      </c>
      <c r="N142" s="2">
        <v>0</v>
      </c>
      <c r="O142" s="2">
        <v>21.4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21.4</v>
      </c>
      <c r="V142" t="s">
        <v>55</v>
      </c>
    </row>
    <row r="143" spans="1:22" ht="15.75" hidden="1" thickBot="1" x14ac:dyDescent="0.3">
      <c r="A143" t="s">
        <v>8109</v>
      </c>
      <c r="B143" s="12">
        <v>45625</v>
      </c>
      <c r="C143" t="s">
        <v>1</v>
      </c>
      <c r="D143" t="s">
        <v>7503</v>
      </c>
      <c r="E143" t="s">
        <v>9793</v>
      </c>
      <c r="F143" t="s">
        <v>9794</v>
      </c>
      <c r="G143">
        <v>3444</v>
      </c>
      <c r="H143">
        <v>3444</v>
      </c>
      <c r="I143">
        <v>3444</v>
      </c>
      <c r="J143">
        <v>3444</v>
      </c>
      <c r="K143">
        <v>0</v>
      </c>
      <c r="L143" s="2">
        <v>0</v>
      </c>
      <c r="M143" s="2">
        <v>0</v>
      </c>
      <c r="N143" s="2">
        <v>0</v>
      </c>
      <c r="O143" s="2">
        <v>4.75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4.75</v>
      </c>
      <c r="V143" t="s">
        <v>55</v>
      </c>
    </row>
    <row r="144" spans="1:22" ht="15.75" hidden="1" thickBot="1" x14ac:dyDescent="0.3">
      <c r="A144" t="s">
        <v>8109</v>
      </c>
      <c r="B144" s="12">
        <v>45624</v>
      </c>
      <c r="C144" t="s">
        <v>1</v>
      </c>
      <c r="D144" t="s">
        <v>7503</v>
      </c>
      <c r="E144" t="s">
        <v>9793</v>
      </c>
      <c r="F144" t="s">
        <v>9794</v>
      </c>
      <c r="G144">
        <v>3443</v>
      </c>
      <c r="H144">
        <v>3443</v>
      </c>
      <c r="I144">
        <v>3443</v>
      </c>
      <c r="J144">
        <v>3443</v>
      </c>
      <c r="K144">
        <v>0</v>
      </c>
      <c r="L144" s="2">
        <v>0</v>
      </c>
      <c r="M144" s="2">
        <v>0</v>
      </c>
      <c r="N144" s="2">
        <v>0</v>
      </c>
      <c r="O144" s="2">
        <v>28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28</v>
      </c>
      <c r="V144" t="s">
        <v>55</v>
      </c>
    </row>
    <row r="145" spans="1:22" ht="15.75" hidden="1" thickBot="1" x14ac:dyDescent="0.3">
      <c r="A145" t="s">
        <v>8109</v>
      </c>
      <c r="B145" s="12">
        <v>45624</v>
      </c>
      <c r="C145" t="s">
        <v>1</v>
      </c>
      <c r="D145" t="s">
        <v>7503</v>
      </c>
      <c r="E145" t="s">
        <v>9793</v>
      </c>
      <c r="F145" t="s">
        <v>9794</v>
      </c>
      <c r="G145">
        <v>3442</v>
      </c>
      <c r="H145">
        <v>3442</v>
      </c>
      <c r="I145">
        <v>3442</v>
      </c>
      <c r="J145">
        <v>3442</v>
      </c>
      <c r="K145">
        <v>0</v>
      </c>
      <c r="L145" s="2">
        <v>0</v>
      </c>
      <c r="M145" s="2">
        <v>0</v>
      </c>
      <c r="N145" s="2">
        <v>0</v>
      </c>
      <c r="O145" s="2">
        <v>13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13</v>
      </c>
      <c r="V145" t="s">
        <v>55</v>
      </c>
    </row>
    <row r="146" spans="1:22" ht="15.75" hidden="1" thickBot="1" x14ac:dyDescent="0.3">
      <c r="A146" t="s">
        <v>8109</v>
      </c>
      <c r="B146" s="12">
        <v>45624</v>
      </c>
      <c r="C146" t="s">
        <v>1</v>
      </c>
      <c r="D146" t="s">
        <v>7503</v>
      </c>
      <c r="E146" t="s">
        <v>9793</v>
      </c>
      <c r="F146" t="s">
        <v>9794</v>
      </c>
      <c r="G146">
        <v>3441</v>
      </c>
      <c r="H146">
        <v>3441</v>
      </c>
      <c r="I146">
        <v>3441</v>
      </c>
      <c r="J146">
        <v>3441</v>
      </c>
      <c r="K146">
        <v>0</v>
      </c>
      <c r="L146" s="2">
        <v>0</v>
      </c>
      <c r="M146" s="2">
        <v>0</v>
      </c>
      <c r="N146" s="2">
        <v>0</v>
      </c>
      <c r="O146" s="2">
        <v>4.75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4.75</v>
      </c>
      <c r="V146" t="s">
        <v>55</v>
      </c>
    </row>
    <row r="147" spans="1:22" ht="15.75" hidden="1" thickBot="1" x14ac:dyDescent="0.3">
      <c r="A147" t="s">
        <v>8109</v>
      </c>
      <c r="B147" s="12">
        <v>45624</v>
      </c>
      <c r="C147" t="s">
        <v>1</v>
      </c>
      <c r="D147" t="s">
        <v>7503</v>
      </c>
      <c r="E147" t="s">
        <v>9793</v>
      </c>
      <c r="F147" t="s">
        <v>9794</v>
      </c>
      <c r="G147">
        <v>3440</v>
      </c>
      <c r="H147">
        <v>3440</v>
      </c>
      <c r="I147">
        <v>3440</v>
      </c>
      <c r="J147">
        <v>3440</v>
      </c>
      <c r="K147">
        <v>0</v>
      </c>
      <c r="L147" s="2">
        <v>0</v>
      </c>
      <c r="M147" s="2">
        <v>0</v>
      </c>
      <c r="N147" s="2">
        <v>0</v>
      </c>
      <c r="O147" s="2">
        <v>9.5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9.5</v>
      </c>
      <c r="V147" t="s">
        <v>55</v>
      </c>
    </row>
    <row r="148" spans="1:22" ht="15.75" hidden="1" thickBot="1" x14ac:dyDescent="0.3">
      <c r="A148" t="s">
        <v>8109</v>
      </c>
      <c r="B148" s="12">
        <v>45624</v>
      </c>
      <c r="C148" t="s">
        <v>1</v>
      </c>
      <c r="D148" t="s">
        <v>7503</v>
      </c>
      <c r="E148" t="s">
        <v>9793</v>
      </c>
      <c r="F148" t="s">
        <v>9794</v>
      </c>
      <c r="G148">
        <v>3439</v>
      </c>
      <c r="H148">
        <v>3439</v>
      </c>
      <c r="I148">
        <v>3439</v>
      </c>
      <c r="J148">
        <v>3439</v>
      </c>
      <c r="K148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t="s">
        <v>55</v>
      </c>
    </row>
    <row r="149" spans="1:22" ht="15.75" hidden="1" thickBot="1" x14ac:dyDescent="0.3">
      <c r="A149" t="s">
        <v>8109</v>
      </c>
      <c r="B149" s="12">
        <v>45624</v>
      </c>
      <c r="C149" t="s">
        <v>1</v>
      </c>
      <c r="D149" t="s">
        <v>7503</v>
      </c>
      <c r="E149" t="s">
        <v>9793</v>
      </c>
      <c r="F149" t="s">
        <v>9794</v>
      </c>
      <c r="G149">
        <v>3438</v>
      </c>
      <c r="H149">
        <v>3438</v>
      </c>
      <c r="I149">
        <v>3438</v>
      </c>
      <c r="J149">
        <v>3438</v>
      </c>
      <c r="K149">
        <v>0</v>
      </c>
      <c r="L149" s="2">
        <v>0</v>
      </c>
      <c r="M149" s="2">
        <v>0</v>
      </c>
      <c r="N149" s="2">
        <v>0</v>
      </c>
      <c r="O149" s="2">
        <v>2.5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2.5</v>
      </c>
      <c r="V149" t="s">
        <v>55</v>
      </c>
    </row>
    <row r="150" spans="1:22" ht="15.75" hidden="1" thickBot="1" x14ac:dyDescent="0.3">
      <c r="A150" t="s">
        <v>8109</v>
      </c>
      <c r="B150" s="12">
        <v>45624</v>
      </c>
      <c r="C150" t="s">
        <v>1</v>
      </c>
      <c r="D150" t="s">
        <v>7503</v>
      </c>
      <c r="E150" t="s">
        <v>9793</v>
      </c>
      <c r="F150" t="s">
        <v>9794</v>
      </c>
      <c r="G150">
        <v>3437</v>
      </c>
      <c r="H150">
        <v>3437</v>
      </c>
      <c r="I150">
        <v>3437</v>
      </c>
      <c r="J150">
        <v>3437</v>
      </c>
      <c r="K150">
        <v>0</v>
      </c>
      <c r="L150" s="2">
        <v>0</v>
      </c>
      <c r="M150" s="2">
        <v>0</v>
      </c>
      <c r="N150" s="2">
        <v>0</v>
      </c>
      <c r="O150" s="2">
        <v>8.64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8.64</v>
      </c>
      <c r="V150" t="s">
        <v>55</v>
      </c>
    </row>
    <row r="151" spans="1:22" ht="15.75" hidden="1" thickBot="1" x14ac:dyDescent="0.3">
      <c r="A151" t="s">
        <v>8109</v>
      </c>
      <c r="B151" s="12">
        <v>45624</v>
      </c>
      <c r="C151" t="s">
        <v>1</v>
      </c>
      <c r="D151" t="s">
        <v>7503</v>
      </c>
      <c r="E151" t="s">
        <v>9793</v>
      </c>
      <c r="F151" t="s">
        <v>9794</v>
      </c>
      <c r="G151">
        <v>3436</v>
      </c>
      <c r="H151">
        <v>3436</v>
      </c>
      <c r="I151">
        <v>3436</v>
      </c>
      <c r="J151">
        <v>3436</v>
      </c>
      <c r="K151">
        <v>0</v>
      </c>
      <c r="L151" s="2">
        <v>0</v>
      </c>
      <c r="M151" s="2">
        <v>0</v>
      </c>
      <c r="N151" s="2">
        <v>0</v>
      </c>
      <c r="O151" s="2">
        <v>3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3</v>
      </c>
      <c r="V151" t="s">
        <v>55</v>
      </c>
    </row>
    <row r="152" spans="1:22" ht="15.75" hidden="1" thickBot="1" x14ac:dyDescent="0.3">
      <c r="A152" t="s">
        <v>8109</v>
      </c>
      <c r="B152" s="12">
        <v>45624</v>
      </c>
      <c r="C152" t="s">
        <v>1</v>
      </c>
      <c r="D152" t="s">
        <v>7503</v>
      </c>
      <c r="E152" t="s">
        <v>9793</v>
      </c>
      <c r="F152" t="s">
        <v>9794</v>
      </c>
      <c r="G152">
        <v>3435</v>
      </c>
      <c r="H152">
        <v>3435</v>
      </c>
      <c r="I152">
        <v>3435</v>
      </c>
      <c r="J152">
        <v>3435</v>
      </c>
      <c r="K152">
        <v>0</v>
      </c>
      <c r="L152" s="2">
        <v>0</v>
      </c>
      <c r="M152" s="2">
        <v>0</v>
      </c>
      <c r="N152" s="2">
        <v>0</v>
      </c>
      <c r="O152" s="2">
        <v>28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28</v>
      </c>
      <c r="V152" t="s">
        <v>55</v>
      </c>
    </row>
    <row r="153" spans="1:22" ht="15.75" hidden="1" thickBot="1" x14ac:dyDescent="0.3">
      <c r="A153" t="s">
        <v>8109</v>
      </c>
      <c r="B153" s="12">
        <v>45624</v>
      </c>
      <c r="C153" t="s">
        <v>1</v>
      </c>
      <c r="D153" t="s">
        <v>7503</v>
      </c>
      <c r="E153" t="s">
        <v>9793</v>
      </c>
      <c r="F153" t="s">
        <v>9794</v>
      </c>
      <c r="G153">
        <v>3434</v>
      </c>
      <c r="H153">
        <v>3434</v>
      </c>
      <c r="I153">
        <v>3434</v>
      </c>
      <c r="J153">
        <v>3434</v>
      </c>
      <c r="K153">
        <v>0</v>
      </c>
      <c r="L153" s="2">
        <v>0</v>
      </c>
      <c r="M153" s="2">
        <v>0</v>
      </c>
      <c r="N153" s="2">
        <v>0</v>
      </c>
      <c r="O153" s="2">
        <v>12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12</v>
      </c>
      <c r="V153" t="s">
        <v>55</v>
      </c>
    </row>
    <row r="154" spans="1:22" ht="15.75" hidden="1" thickBot="1" x14ac:dyDescent="0.3">
      <c r="A154" t="s">
        <v>8109</v>
      </c>
      <c r="B154" s="12">
        <v>45623</v>
      </c>
      <c r="C154" t="s">
        <v>1</v>
      </c>
      <c r="D154" t="s">
        <v>7503</v>
      </c>
      <c r="E154" t="s">
        <v>9793</v>
      </c>
      <c r="F154" t="s">
        <v>9794</v>
      </c>
      <c r="G154">
        <v>3433</v>
      </c>
      <c r="H154">
        <v>3433</v>
      </c>
      <c r="I154">
        <v>3433</v>
      </c>
      <c r="J154">
        <v>3433</v>
      </c>
      <c r="K154">
        <v>0</v>
      </c>
      <c r="L154" s="2">
        <v>0</v>
      </c>
      <c r="M154" s="2">
        <v>0</v>
      </c>
      <c r="N154" s="2">
        <v>0</v>
      </c>
      <c r="O154" s="2">
        <v>5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5</v>
      </c>
      <c r="V154" t="s">
        <v>55</v>
      </c>
    </row>
    <row r="155" spans="1:22" ht="15.75" hidden="1" thickBot="1" x14ac:dyDescent="0.3">
      <c r="A155" t="s">
        <v>8109</v>
      </c>
      <c r="B155" s="12">
        <v>45623</v>
      </c>
      <c r="C155" t="s">
        <v>1</v>
      </c>
      <c r="D155" t="s">
        <v>7503</v>
      </c>
      <c r="E155" t="s">
        <v>9793</v>
      </c>
      <c r="F155" t="s">
        <v>9794</v>
      </c>
      <c r="G155">
        <v>3432</v>
      </c>
      <c r="H155">
        <v>3432</v>
      </c>
      <c r="I155">
        <v>3432</v>
      </c>
      <c r="J155">
        <v>3432</v>
      </c>
      <c r="K155">
        <v>0</v>
      </c>
      <c r="L155" s="2">
        <v>0</v>
      </c>
      <c r="M155" s="2">
        <v>0</v>
      </c>
      <c r="N155" s="2">
        <v>0</v>
      </c>
      <c r="O155" s="2">
        <v>24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24</v>
      </c>
      <c r="V155" t="s">
        <v>55</v>
      </c>
    </row>
    <row r="156" spans="1:22" ht="15.75" hidden="1" thickBot="1" x14ac:dyDescent="0.3">
      <c r="A156" t="s">
        <v>8109</v>
      </c>
      <c r="B156" s="12">
        <v>45623</v>
      </c>
      <c r="C156" t="s">
        <v>1</v>
      </c>
      <c r="D156" t="s">
        <v>7503</v>
      </c>
      <c r="E156" t="s">
        <v>9793</v>
      </c>
      <c r="F156" t="s">
        <v>9794</v>
      </c>
      <c r="G156">
        <v>3431</v>
      </c>
      <c r="H156">
        <v>3431</v>
      </c>
      <c r="I156">
        <v>3431</v>
      </c>
      <c r="J156">
        <v>3431</v>
      </c>
      <c r="K156">
        <v>0</v>
      </c>
      <c r="L156" s="2">
        <v>0</v>
      </c>
      <c r="M156" s="2">
        <v>0</v>
      </c>
      <c r="N156" s="2">
        <v>0</v>
      </c>
      <c r="O156" s="2">
        <v>2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2</v>
      </c>
      <c r="V156" t="s">
        <v>55</v>
      </c>
    </row>
    <row r="157" spans="1:22" ht="15.75" hidden="1" thickBot="1" x14ac:dyDescent="0.3">
      <c r="A157" t="s">
        <v>8109</v>
      </c>
      <c r="B157" s="12">
        <v>45623</v>
      </c>
      <c r="C157" t="s">
        <v>1</v>
      </c>
      <c r="D157" t="s">
        <v>7503</v>
      </c>
      <c r="E157" t="s">
        <v>9793</v>
      </c>
      <c r="F157" t="s">
        <v>9794</v>
      </c>
      <c r="G157">
        <v>3430</v>
      </c>
      <c r="H157">
        <v>3430</v>
      </c>
      <c r="I157">
        <v>3430</v>
      </c>
      <c r="J157">
        <v>3430</v>
      </c>
      <c r="K157">
        <v>0</v>
      </c>
      <c r="L157" s="2">
        <v>0</v>
      </c>
      <c r="M157" s="2">
        <v>0</v>
      </c>
      <c r="N157" s="2">
        <v>0</v>
      </c>
      <c r="O157" s="2">
        <v>15.25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15.25</v>
      </c>
      <c r="V157" t="s">
        <v>55</v>
      </c>
    </row>
    <row r="158" spans="1:22" ht="15.75" hidden="1" thickBot="1" x14ac:dyDescent="0.3">
      <c r="A158" t="s">
        <v>8109</v>
      </c>
      <c r="B158" s="12">
        <v>45622</v>
      </c>
      <c r="C158" t="s">
        <v>1</v>
      </c>
      <c r="D158" t="s">
        <v>7503</v>
      </c>
      <c r="E158" t="s">
        <v>9793</v>
      </c>
      <c r="F158" t="s">
        <v>9794</v>
      </c>
      <c r="G158">
        <v>3429</v>
      </c>
      <c r="H158">
        <v>3429</v>
      </c>
      <c r="I158">
        <v>3429</v>
      </c>
      <c r="J158">
        <v>3429</v>
      </c>
      <c r="K158">
        <v>0</v>
      </c>
      <c r="L158" s="2">
        <v>0</v>
      </c>
      <c r="M158" s="2">
        <v>0</v>
      </c>
      <c r="N158" s="2">
        <v>0</v>
      </c>
      <c r="O158" s="2">
        <v>5.54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5.54</v>
      </c>
      <c r="V158" t="s">
        <v>55</v>
      </c>
    </row>
    <row r="159" spans="1:22" ht="15.75" hidden="1" thickBot="1" x14ac:dyDescent="0.3">
      <c r="A159" t="s">
        <v>8109</v>
      </c>
      <c r="B159" s="12">
        <v>45622</v>
      </c>
      <c r="C159" t="s">
        <v>1</v>
      </c>
      <c r="D159" t="s">
        <v>7503</v>
      </c>
      <c r="E159" t="s">
        <v>9793</v>
      </c>
      <c r="F159" t="s">
        <v>9794</v>
      </c>
      <c r="G159">
        <v>3428</v>
      </c>
      <c r="H159">
        <v>3428</v>
      </c>
      <c r="I159">
        <v>3428</v>
      </c>
      <c r="J159">
        <v>3428</v>
      </c>
      <c r="K159">
        <v>0</v>
      </c>
      <c r="L159" s="2">
        <v>0</v>
      </c>
      <c r="M159" s="2">
        <v>0</v>
      </c>
      <c r="N159" s="2">
        <v>0</v>
      </c>
      <c r="O159" s="2">
        <v>10.8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10.8</v>
      </c>
      <c r="V159" t="s">
        <v>55</v>
      </c>
    </row>
    <row r="160" spans="1:22" ht="15.75" hidden="1" thickBot="1" x14ac:dyDescent="0.3">
      <c r="A160" t="s">
        <v>8109</v>
      </c>
      <c r="B160" s="12">
        <v>45622</v>
      </c>
      <c r="C160" t="s">
        <v>1</v>
      </c>
      <c r="D160" t="s">
        <v>7503</v>
      </c>
      <c r="E160" t="s">
        <v>9793</v>
      </c>
      <c r="F160" t="s">
        <v>9794</v>
      </c>
      <c r="G160">
        <v>3427</v>
      </c>
      <c r="H160">
        <v>3427</v>
      </c>
      <c r="I160">
        <v>3427</v>
      </c>
      <c r="J160">
        <v>3427</v>
      </c>
      <c r="K160">
        <v>0</v>
      </c>
      <c r="L160" s="2">
        <v>0</v>
      </c>
      <c r="M160" s="2">
        <v>0</v>
      </c>
      <c r="N160" s="2">
        <v>0</v>
      </c>
      <c r="O160" s="2">
        <v>40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40</v>
      </c>
      <c r="V160" t="s">
        <v>55</v>
      </c>
    </row>
    <row r="161" spans="1:22" ht="15.75" hidden="1" thickBot="1" x14ac:dyDescent="0.3">
      <c r="A161" t="s">
        <v>8109</v>
      </c>
      <c r="B161" s="12">
        <v>45622</v>
      </c>
      <c r="C161" t="s">
        <v>1</v>
      </c>
      <c r="D161" t="s">
        <v>7503</v>
      </c>
      <c r="E161" t="s">
        <v>9793</v>
      </c>
      <c r="F161" t="s">
        <v>9794</v>
      </c>
      <c r="G161">
        <v>3426</v>
      </c>
      <c r="H161">
        <v>3426</v>
      </c>
      <c r="I161">
        <v>3426</v>
      </c>
      <c r="J161">
        <v>3426</v>
      </c>
      <c r="K161">
        <v>0</v>
      </c>
      <c r="L161" s="2">
        <v>0</v>
      </c>
      <c r="M161" s="2">
        <v>0</v>
      </c>
      <c r="N161" s="2">
        <v>0</v>
      </c>
      <c r="O161" s="2">
        <v>1.25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1.25</v>
      </c>
      <c r="V161" t="s">
        <v>55</v>
      </c>
    </row>
    <row r="162" spans="1:22" ht="15.75" hidden="1" thickBot="1" x14ac:dyDescent="0.3">
      <c r="A162" t="s">
        <v>8109</v>
      </c>
      <c r="B162" s="12">
        <v>45622</v>
      </c>
      <c r="C162" t="s">
        <v>1</v>
      </c>
      <c r="D162" t="s">
        <v>7503</v>
      </c>
      <c r="E162" t="s">
        <v>9793</v>
      </c>
      <c r="F162" t="s">
        <v>9794</v>
      </c>
      <c r="G162">
        <v>3425</v>
      </c>
      <c r="H162">
        <v>3425</v>
      </c>
      <c r="I162">
        <v>3425</v>
      </c>
      <c r="J162">
        <v>3425</v>
      </c>
      <c r="K162">
        <v>0</v>
      </c>
      <c r="L162" s="2">
        <v>0</v>
      </c>
      <c r="M162" s="2">
        <v>0</v>
      </c>
      <c r="N162" s="2">
        <v>0</v>
      </c>
      <c r="O162" s="2">
        <v>36.82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36.82</v>
      </c>
      <c r="V162" t="s">
        <v>55</v>
      </c>
    </row>
    <row r="163" spans="1:22" ht="15.75" hidden="1" thickBot="1" x14ac:dyDescent="0.3">
      <c r="A163" t="s">
        <v>8109</v>
      </c>
      <c r="B163" s="12">
        <v>45622</v>
      </c>
      <c r="C163" t="s">
        <v>1</v>
      </c>
      <c r="D163" t="s">
        <v>7503</v>
      </c>
      <c r="E163" t="s">
        <v>9793</v>
      </c>
      <c r="F163" t="s">
        <v>9794</v>
      </c>
      <c r="G163">
        <v>3424</v>
      </c>
      <c r="H163">
        <v>3424</v>
      </c>
      <c r="I163">
        <v>3424</v>
      </c>
      <c r="J163">
        <v>3424</v>
      </c>
      <c r="K163">
        <v>0</v>
      </c>
      <c r="L163" s="2">
        <v>0</v>
      </c>
      <c r="M163" s="2">
        <v>0</v>
      </c>
      <c r="N163" s="2">
        <v>0</v>
      </c>
      <c r="O163" s="2">
        <v>8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8</v>
      </c>
      <c r="V163" t="s">
        <v>55</v>
      </c>
    </row>
    <row r="164" spans="1:22" ht="15.75" hidden="1" thickBot="1" x14ac:dyDescent="0.3">
      <c r="A164" t="s">
        <v>8109</v>
      </c>
      <c r="B164" s="12">
        <v>45621</v>
      </c>
      <c r="C164" t="s">
        <v>1</v>
      </c>
      <c r="D164" t="s">
        <v>7503</v>
      </c>
      <c r="E164" t="s">
        <v>9793</v>
      </c>
      <c r="F164" t="s">
        <v>9794</v>
      </c>
      <c r="G164">
        <v>3423</v>
      </c>
      <c r="H164">
        <v>3423</v>
      </c>
      <c r="I164">
        <v>3423</v>
      </c>
      <c r="J164">
        <v>3423</v>
      </c>
      <c r="K164">
        <v>0</v>
      </c>
      <c r="L164" s="2">
        <v>0</v>
      </c>
      <c r="M164" s="2">
        <v>0</v>
      </c>
      <c r="N164" s="2">
        <v>0</v>
      </c>
      <c r="O164" s="2">
        <v>10.75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10.75</v>
      </c>
      <c r="V164" t="s">
        <v>55</v>
      </c>
    </row>
    <row r="165" spans="1:22" ht="15.75" hidden="1" thickBot="1" x14ac:dyDescent="0.3">
      <c r="A165" t="s">
        <v>8109</v>
      </c>
      <c r="B165" s="12">
        <v>45621</v>
      </c>
      <c r="C165" t="s">
        <v>1</v>
      </c>
      <c r="D165" t="s">
        <v>7503</v>
      </c>
      <c r="E165" t="s">
        <v>9793</v>
      </c>
      <c r="F165" t="s">
        <v>9794</v>
      </c>
      <c r="G165">
        <v>3422</v>
      </c>
      <c r="H165">
        <v>3422</v>
      </c>
      <c r="I165">
        <v>3422</v>
      </c>
      <c r="J165">
        <v>3422</v>
      </c>
      <c r="K165">
        <v>0</v>
      </c>
      <c r="L165" s="2">
        <v>0</v>
      </c>
      <c r="M165" s="2">
        <v>0</v>
      </c>
      <c r="N165" s="2">
        <v>0</v>
      </c>
      <c r="O165" s="2">
        <v>4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4</v>
      </c>
      <c r="V165" t="s">
        <v>55</v>
      </c>
    </row>
    <row r="166" spans="1:22" ht="15.75" hidden="1" thickBot="1" x14ac:dyDescent="0.3">
      <c r="A166" t="s">
        <v>8109</v>
      </c>
      <c r="B166" s="12">
        <v>45621</v>
      </c>
      <c r="C166" t="s">
        <v>1</v>
      </c>
      <c r="D166" t="s">
        <v>7503</v>
      </c>
      <c r="E166" t="s">
        <v>9793</v>
      </c>
      <c r="F166" t="s">
        <v>9794</v>
      </c>
      <c r="G166">
        <v>3421</v>
      </c>
      <c r="H166">
        <v>3421</v>
      </c>
      <c r="I166">
        <v>3421</v>
      </c>
      <c r="J166">
        <v>3421</v>
      </c>
      <c r="K166">
        <v>0</v>
      </c>
      <c r="L166" s="2">
        <v>0</v>
      </c>
      <c r="M166" s="2">
        <v>0</v>
      </c>
      <c r="N166" s="2">
        <v>0</v>
      </c>
      <c r="O166" s="2">
        <v>15.2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15.2</v>
      </c>
      <c r="V166" t="s">
        <v>55</v>
      </c>
    </row>
    <row r="167" spans="1:22" ht="15.75" hidden="1" thickBot="1" x14ac:dyDescent="0.3">
      <c r="A167" t="s">
        <v>8109</v>
      </c>
      <c r="B167" s="12">
        <v>45621</v>
      </c>
      <c r="C167" t="s">
        <v>1</v>
      </c>
      <c r="D167" t="s">
        <v>7503</v>
      </c>
      <c r="E167" t="s">
        <v>9793</v>
      </c>
      <c r="F167" t="s">
        <v>9794</v>
      </c>
      <c r="G167">
        <v>3420</v>
      </c>
      <c r="H167">
        <v>3420</v>
      </c>
      <c r="I167">
        <v>3420</v>
      </c>
      <c r="J167">
        <v>3420</v>
      </c>
      <c r="K167">
        <v>0</v>
      </c>
      <c r="L167" s="2">
        <v>0</v>
      </c>
      <c r="M167" s="2">
        <v>0</v>
      </c>
      <c r="N167" s="2">
        <v>0</v>
      </c>
      <c r="O167" s="2">
        <v>4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4</v>
      </c>
      <c r="V167" t="s">
        <v>55</v>
      </c>
    </row>
    <row r="168" spans="1:22" ht="15.75" hidden="1" thickBot="1" x14ac:dyDescent="0.3">
      <c r="A168" t="s">
        <v>8109</v>
      </c>
      <c r="B168" s="12">
        <v>45621</v>
      </c>
      <c r="C168" t="s">
        <v>1</v>
      </c>
      <c r="D168" t="s">
        <v>7503</v>
      </c>
      <c r="E168" t="s">
        <v>9793</v>
      </c>
      <c r="F168" t="s">
        <v>9794</v>
      </c>
      <c r="G168">
        <v>3419</v>
      </c>
      <c r="H168">
        <v>3419</v>
      </c>
      <c r="I168">
        <v>3419</v>
      </c>
      <c r="J168">
        <v>3419</v>
      </c>
      <c r="K168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t="s">
        <v>55</v>
      </c>
    </row>
    <row r="169" spans="1:22" ht="15.75" hidden="1" thickBot="1" x14ac:dyDescent="0.3">
      <c r="A169" t="s">
        <v>8109</v>
      </c>
      <c r="B169" s="12">
        <v>45621</v>
      </c>
      <c r="C169" t="s">
        <v>1</v>
      </c>
      <c r="D169" t="s">
        <v>7503</v>
      </c>
      <c r="E169" t="s">
        <v>9793</v>
      </c>
      <c r="F169" t="s">
        <v>9794</v>
      </c>
      <c r="G169">
        <v>3418</v>
      </c>
      <c r="H169">
        <v>3418</v>
      </c>
      <c r="I169">
        <v>3418</v>
      </c>
      <c r="J169">
        <v>3418</v>
      </c>
      <c r="K169">
        <v>0</v>
      </c>
      <c r="L169" s="2">
        <v>0</v>
      </c>
      <c r="M169" s="2">
        <v>0</v>
      </c>
      <c r="N169" s="2">
        <v>0</v>
      </c>
      <c r="O169" s="2">
        <v>8.5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8.5</v>
      </c>
      <c r="V169" t="s">
        <v>55</v>
      </c>
    </row>
    <row r="170" spans="1:22" ht="15.75" hidden="1" thickBot="1" x14ac:dyDescent="0.3">
      <c r="A170" t="s">
        <v>8109</v>
      </c>
      <c r="B170" s="12">
        <v>45621</v>
      </c>
      <c r="C170" t="s">
        <v>1</v>
      </c>
      <c r="D170" t="s">
        <v>7503</v>
      </c>
      <c r="E170" t="s">
        <v>9793</v>
      </c>
      <c r="F170" t="s">
        <v>9794</v>
      </c>
      <c r="G170">
        <v>3417</v>
      </c>
      <c r="H170">
        <v>3417</v>
      </c>
      <c r="I170">
        <v>3417</v>
      </c>
      <c r="J170">
        <v>3417</v>
      </c>
      <c r="K170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t="s">
        <v>55</v>
      </c>
    </row>
    <row r="171" spans="1:22" ht="15.75" hidden="1" thickBot="1" x14ac:dyDescent="0.3">
      <c r="A171" t="s">
        <v>8109</v>
      </c>
      <c r="B171" s="12">
        <v>45621</v>
      </c>
      <c r="C171" t="s">
        <v>1</v>
      </c>
      <c r="D171" t="s">
        <v>7503</v>
      </c>
      <c r="E171" t="s">
        <v>9793</v>
      </c>
      <c r="F171" t="s">
        <v>9794</v>
      </c>
      <c r="G171">
        <v>3416</v>
      </c>
      <c r="H171">
        <v>3416</v>
      </c>
      <c r="I171">
        <v>3416</v>
      </c>
      <c r="J171">
        <v>3416</v>
      </c>
      <c r="K171">
        <v>0</v>
      </c>
      <c r="L171" s="2">
        <v>0</v>
      </c>
      <c r="M171" s="2">
        <v>0</v>
      </c>
      <c r="N171" s="2">
        <v>0</v>
      </c>
      <c r="O171" s="2">
        <v>4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4</v>
      </c>
      <c r="V171" t="s">
        <v>55</v>
      </c>
    </row>
    <row r="172" spans="1:22" ht="15.75" hidden="1" thickBot="1" x14ac:dyDescent="0.3">
      <c r="A172" t="s">
        <v>8109</v>
      </c>
      <c r="B172" s="12">
        <v>45619</v>
      </c>
      <c r="C172" t="s">
        <v>1</v>
      </c>
      <c r="D172" t="s">
        <v>7503</v>
      </c>
      <c r="E172" t="s">
        <v>9793</v>
      </c>
      <c r="F172" t="s">
        <v>9794</v>
      </c>
      <c r="G172">
        <v>3415</v>
      </c>
      <c r="H172">
        <v>3415</v>
      </c>
      <c r="I172">
        <v>3415</v>
      </c>
      <c r="J172">
        <v>3415</v>
      </c>
      <c r="K172">
        <v>0</v>
      </c>
      <c r="L172" s="2">
        <v>0</v>
      </c>
      <c r="M172" s="2">
        <v>0</v>
      </c>
      <c r="N172" s="2">
        <v>0</v>
      </c>
      <c r="O172" s="2">
        <v>28.3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28.3</v>
      </c>
      <c r="V172" t="s">
        <v>55</v>
      </c>
    </row>
    <row r="173" spans="1:22" ht="15.75" hidden="1" thickBot="1" x14ac:dyDescent="0.3">
      <c r="A173" t="s">
        <v>8109</v>
      </c>
      <c r="B173" s="12">
        <v>45619</v>
      </c>
      <c r="C173" t="s">
        <v>1</v>
      </c>
      <c r="D173" t="s">
        <v>7503</v>
      </c>
      <c r="E173" t="s">
        <v>9793</v>
      </c>
      <c r="F173" t="s">
        <v>9794</v>
      </c>
      <c r="G173">
        <v>3414</v>
      </c>
      <c r="H173">
        <v>3414</v>
      </c>
      <c r="I173">
        <v>3414</v>
      </c>
      <c r="J173">
        <v>3414</v>
      </c>
      <c r="K173">
        <v>0</v>
      </c>
      <c r="L173" s="2">
        <v>0</v>
      </c>
      <c r="M173" s="2">
        <v>0</v>
      </c>
      <c r="N173" s="2">
        <v>0</v>
      </c>
      <c r="O173" s="2">
        <v>18.5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18.5</v>
      </c>
      <c r="V173" t="s">
        <v>55</v>
      </c>
    </row>
    <row r="174" spans="1:22" ht="15.75" hidden="1" thickBot="1" x14ac:dyDescent="0.3">
      <c r="A174" t="s">
        <v>8109</v>
      </c>
      <c r="B174" s="12">
        <v>45618</v>
      </c>
      <c r="C174" t="s">
        <v>1</v>
      </c>
      <c r="D174" t="s">
        <v>7503</v>
      </c>
      <c r="E174" t="s">
        <v>9793</v>
      </c>
      <c r="F174" t="s">
        <v>9794</v>
      </c>
      <c r="G174">
        <v>3413</v>
      </c>
      <c r="H174">
        <v>3413</v>
      </c>
      <c r="I174">
        <v>3413</v>
      </c>
      <c r="J174">
        <v>3413</v>
      </c>
      <c r="K174">
        <v>0</v>
      </c>
      <c r="L174" s="2">
        <v>0</v>
      </c>
      <c r="M174" s="2">
        <v>0</v>
      </c>
      <c r="N174" s="2">
        <v>0</v>
      </c>
      <c r="O174" s="2">
        <v>23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23</v>
      </c>
      <c r="V174" t="s">
        <v>55</v>
      </c>
    </row>
    <row r="175" spans="1:22" ht="15.75" hidden="1" thickBot="1" x14ac:dyDescent="0.3">
      <c r="A175" t="s">
        <v>8109</v>
      </c>
      <c r="B175" s="12">
        <v>45618</v>
      </c>
      <c r="C175" t="s">
        <v>1</v>
      </c>
      <c r="D175" t="s">
        <v>7503</v>
      </c>
      <c r="E175" t="s">
        <v>9793</v>
      </c>
      <c r="F175" t="s">
        <v>9794</v>
      </c>
      <c r="G175">
        <v>3412</v>
      </c>
      <c r="H175">
        <v>3412</v>
      </c>
      <c r="I175">
        <v>3412</v>
      </c>
      <c r="J175">
        <v>3412</v>
      </c>
      <c r="K175">
        <v>0</v>
      </c>
      <c r="L175" s="2">
        <v>0</v>
      </c>
      <c r="M175" s="2">
        <v>0</v>
      </c>
      <c r="N175" s="2">
        <v>0</v>
      </c>
      <c r="O175" s="2">
        <v>4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4</v>
      </c>
      <c r="V175" t="s">
        <v>55</v>
      </c>
    </row>
    <row r="176" spans="1:22" ht="15.75" hidden="1" thickBot="1" x14ac:dyDescent="0.3">
      <c r="A176" t="s">
        <v>8109</v>
      </c>
      <c r="B176" s="12">
        <v>45618</v>
      </c>
      <c r="C176" t="s">
        <v>1</v>
      </c>
      <c r="D176" t="s">
        <v>7503</v>
      </c>
      <c r="E176" t="s">
        <v>9793</v>
      </c>
      <c r="F176" t="s">
        <v>9794</v>
      </c>
      <c r="G176">
        <v>3411</v>
      </c>
      <c r="H176">
        <v>3411</v>
      </c>
      <c r="I176">
        <v>3411</v>
      </c>
      <c r="J176">
        <v>3411</v>
      </c>
      <c r="K176">
        <v>0</v>
      </c>
      <c r="L176" s="2">
        <v>0</v>
      </c>
      <c r="M176" s="2">
        <v>0</v>
      </c>
      <c r="N176" s="2">
        <v>0</v>
      </c>
      <c r="O176" s="2">
        <v>53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53</v>
      </c>
      <c r="V176" t="s">
        <v>55</v>
      </c>
    </row>
    <row r="177" spans="1:22" ht="15.75" hidden="1" thickBot="1" x14ac:dyDescent="0.3">
      <c r="A177" t="s">
        <v>8109</v>
      </c>
      <c r="B177" s="12">
        <v>45618</v>
      </c>
      <c r="C177" t="s">
        <v>1</v>
      </c>
      <c r="D177" t="s">
        <v>7503</v>
      </c>
      <c r="E177" t="s">
        <v>9793</v>
      </c>
      <c r="F177" t="s">
        <v>9794</v>
      </c>
      <c r="G177">
        <v>3410</v>
      </c>
      <c r="H177">
        <v>3410</v>
      </c>
      <c r="I177">
        <v>3410</v>
      </c>
      <c r="J177">
        <v>3410</v>
      </c>
      <c r="K177">
        <v>0</v>
      </c>
      <c r="L177" s="2">
        <v>0</v>
      </c>
      <c r="M177" s="2">
        <v>0</v>
      </c>
      <c r="N177" s="2">
        <v>0</v>
      </c>
      <c r="O177" s="2">
        <v>28.6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28.6</v>
      </c>
      <c r="V177" t="s">
        <v>55</v>
      </c>
    </row>
    <row r="178" spans="1:22" ht="15.75" hidden="1" thickBot="1" x14ac:dyDescent="0.3">
      <c r="A178" t="s">
        <v>8109</v>
      </c>
      <c r="B178" s="12">
        <v>45618</v>
      </c>
      <c r="C178" t="s">
        <v>1</v>
      </c>
      <c r="D178" t="s">
        <v>7503</v>
      </c>
      <c r="E178" t="s">
        <v>9793</v>
      </c>
      <c r="F178" t="s">
        <v>9794</v>
      </c>
      <c r="G178">
        <v>3409</v>
      </c>
      <c r="H178">
        <v>3409</v>
      </c>
      <c r="I178">
        <v>3409</v>
      </c>
      <c r="J178">
        <v>3409</v>
      </c>
      <c r="K178">
        <v>0</v>
      </c>
      <c r="L178" s="2">
        <v>0</v>
      </c>
      <c r="M178" s="2">
        <v>0</v>
      </c>
      <c r="N178" s="2">
        <v>0</v>
      </c>
      <c r="O178" s="2">
        <v>18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18</v>
      </c>
      <c r="V178" t="s">
        <v>55</v>
      </c>
    </row>
    <row r="179" spans="1:22" ht="15.75" hidden="1" thickBot="1" x14ac:dyDescent="0.3">
      <c r="A179" t="s">
        <v>8109</v>
      </c>
      <c r="B179" s="12">
        <v>45617</v>
      </c>
      <c r="C179" t="s">
        <v>1</v>
      </c>
      <c r="D179" t="s">
        <v>7503</v>
      </c>
      <c r="E179" t="s">
        <v>9793</v>
      </c>
      <c r="F179" t="s">
        <v>9794</v>
      </c>
      <c r="G179">
        <v>3408</v>
      </c>
      <c r="H179">
        <v>3408</v>
      </c>
      <c r="I179">
        <v>3408</v>
      </c>
      <c r="J179">
        <v>3408</v>
      </c>
      <c r="K179">
        <v>0</v>
      </c>
      <c r="L179" s="2">
        <v>0</v>
      </c>
      <c r="M179" s="2">
        <v>0</v>
      </c>
      <c r="N179" s="2">
        <v>0</v>
      </c>
      <c r="O179" s="2">
        <v>26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26</v>
      </c>
      <c r="V179" t="s">
        <v>55</v>
      </c>
    </row>
    <row r="180" spans="1:22" ht="15.75" hidden="1" thickBot="1" x14ac:dyDescent="0.3">
      <c r="A180" t="s">
        <v>8109</v>
      </c>
      <c r="B180" s="12">
        <v>45617</v>
      </c>
      <c r="C180" t="s">
        <v>1</v>
      </c>
      <c r="D180" t="s">
        <v>7503</v>
      </c>
      <c r="E180" t="s">
        <v>9793</v>
      </c>
      <c r="F180" t="s">
        <v>9794</v>
      </c>
      <c r="G180">
        <v>3407</v>
      </c>
      <c r="H180">
        <v>3407</v>
      </c>
      <c r="I180">
        <v>3407</v>
      </c>
      <c r="J180">
        <v>3407</v>
      </c>
      <c r="K180">
        <v>0</v>
      </c>
      <c r="L180" s="2">
        <v>0</v>
      </c>
      <c r="M180" s="2">
        <v>0</v>
      </c>
      <c r="N180" s="2">
        <v>0</v>
      </c>
      <c r="O180" s="2">
        <v>7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7</v>
      </c>
      <c r="V180" t="s">
        <v>55</v>
      </c>
    </row>
    <row r="181" spans="1:22" ht="15.75" hidden="1" thickBot="1" x14ac:dyDescent="0.3">
      <c r="A181" t="s">
        <v>8109</v>
      </c>
      <c r="B181" s="12">
        <v>45617</v>
      </c>
      <c r="C181" t="s">
        <v>1</v>
      </c>
      <c r="D181" t="s">
        <v>7503</v>
      </c>
      <c r="E181" t="s">
        <v>9793</v>
      </c>
      <c r="F181" t="s">
        <v>9794</v>
      </c>
      <c r="G181">
        <v>3406</v>
      </c>
      <c r="H181">
        <v>3406</v>
      </c>
      <c r="I181">
        <v>3406</v>
      </c>
      <c r="J181">
        <v>3406</v>
      </c>
      <c r="K181">
        <v>0</v>
      </c>
      <c r="L181" s="2">
        <v>0</v>
      </c>
      <c r="M181" s="2">
        <v>0</v>
      </c>
      <c r="N181" s="2">
        <v>0</v>
      </c>
      <c r="O181" s="2">
        <v>3.5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3.5</v>
      </c>
      <c r="V181" t="s">
        <v>55</v>
      </c>
    </row>
    <row r="182" spans="1:22" ht="15.75" hidden="1" thickBot="1" x14ac:dyDescent="0.3">
      <c r="A182" t="s">
        <v>8109</v>
      </c>
      <c r="B182" s="12">
        <v>45617</v>
      </c>
      <c r="C182" t="s">
        <v>1</v>
      </c>
      <c r="D182" t="s">
        <v>7503</v>
      </c>
      <c r="E182" t="s">
        <v>9793</v>
      </c>
      <c r="F182" t="s">
        <v>9794</v>
      </c>
      <c r="G182">
        <v>3405</v>
      </c>
      <c r="H182">
        <v>3405</v>
      </c>
      <c r="I182">
        <v>3405</v>
      </c>
      <c r="J182">
        <v>3405</v>
      </c>
      <c r="K182">
        <v>0</v>
      </c>
      <c r="L182" s="2">
        <v>0</v>
      </c>
      <c r="M182" s="2">
        <v>0</v>
      </c>
      <c r="N182" s="2">
        <v>0</v>
      </c>
      <c r="O182" s="2">
        <v>23.1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23.1</v>
      </c>
      <c r="V182" t="s">
        <v>55</v>
      </c>
    </row>
    <row r="183" spans="1:22" ht="15.75" hidden="1" thickBot="1" x14ac:dyDescent="0.3">
      <c r="A183" t="s">
        <v>8109</v>
      </c>
      <c r="B183" s="12">
        <v>45617</v>
      </c>
      <c r="C183" t="s">
        <v>1</v>
      </c>
      <c r="D183" t="s">
        <v>7503</v>
      </c>
      <c r="E183" t="s">
        <v>9793</v>
      </c>
      <c r="F183" t="s">
        <v>9794</v>
      </c>
      <c r="G183">
        <v>3404</v>
      </c>
      <c r="H183">
        <v>3404</v>
      </c>
      <c r="I183">
        <v>3404</v>
      </c>
      <c r="J183">
        <v>3404</v>
      </c>
      <c r="K183">
        <v>0</v>
      </c>
      <c r="L183" s="2">
        <v>0</v>
      </c>
      <c r="M183" s="2">
        <v>0</v>
      </c>
      <c r="N183" s="2">
        <v>0</v>
      </c>
      <c r="O183" s="2">
        <v>32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32</v>
      </c>
      <c r="V183" t="s">
        <v>55</v>
      </c>
    </row>
    <row r="184" spans="1:22" ht="15.75" hidden="1" thickBot="1" x14ac:dyDescent="0.3">
      <c r="A184" t="s">
        <v>8109</v>
      </c>
      <c r="B184" s="12">
        <v>45617</v>
      </c>
      <c r="C184" t="s">
        <v>1</v>
      </c>
      <c r="D184" t="s">
        <v>7503</v>
      </c>
      <c r="E184" t="s">
        <v>9793</v>
      </c>
      <c r="F184" t="s">
        <v>9794</v>
      </c>
      <c r="G184">
        <v>3403</v>
      </c>
      <c r="H184">
        <v>3403</v>
      </c>
      <c r="I184">
        <v>3403</v>
      </c>
      <c r="J184">
        <v>3403</v>
      </c>
      <c r="K184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t="s">
        <v>55</v>
      </c>
    </row>
    <row r="185" spans="1:22" ht="15.75" hidden="1" thickBot="1" x14ac:dyDescent="0.3">
      <c r="A185" t="s">
        <v>8109</v>
      </c>
      <c r="B185" s="12">
        <v>45617</v>
      </c>
      <c r="C185" t="s">
        <v>1</v>
      </c>
      <c r="D185" t="s">
        <v>7503</v>
      </c>
      <c r="E185" t="s">
        <v>9793</v>
      </c>
      <c r="F185" t="s">
        <v>9794</v>
      </c>
      <c r="G185">
        <v>3402</v>
      </c>
      <c r="H185">
        <v>3402</v>
      </c>
      <c r="I185">
        <v>3402</v>
      </c>
      <c r="J185">
        <v>3402</v>
      </c>
      <c r="K185">
        <v>0</v>
      </c>
      <c r="L185" s="2">
        <v>0</v>
      </c>
      <c r="M185" s="2">
        <v>0</v>
      </c>
      <c r="N185" s="2">
        <v>0</v>
      </c>
      <c r="O185" s="2">
        <v>42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42</v>
      </c>
      <c r="V185" t="s">
        <v>55</v>
      </c>
    </row>
    <row r="186" spans="1:22" ht="15.75" hidden="1" thickBot="1" x14ac:dyDescent="0.3">
      <c r="A186" t="s">
        <v>8109</v>
      </c>
      <c r="B186" s="12">
        <v>45616</v>
      </c>
      <c r="C186" t="s">
        <v>1</v>
      </c>
      <c r="D186" t="s">
        <v>7503</v>
      </c>
      <c r="E186" t="s">
        <v>9793</v>
      </c>
      <c r="F186" t="s">
        <v>9794</v>
      </c>
      <c r="G186">
        <v>3401</v>
      </c>
      <c r="H186">
        <v>3401</v>
      </c>
      <c r="I186">
        <v>3401</v>
      </c>
      <c r="J186">
        <v>3401</v>
      </c>
      <c r="K186">
        <v>0</v>
      </c>
      <c r="L186" s="2">
        <v>0</v>
      </c>
      <c r="M186" s="2">
        <v>0</v>
      </c>
      <c r="N186" s="2">
        <v>0</v>
      </c>
      <c r="O186" s="2">
        <v>27.36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27.36</v>
      </c>
      <c r="V186" t="s">
        <v>55</v>
      </c>
    </row>
    <row r="187" spans="1:22" ht="15.75" hidden="1" thickBot="1" x14ac:dyDescent="0.3">
      <c r="A187" t="s">
        <v>8109</v>
      </c>
      <c r="B187" s="12">
        <v>45616</v>
      </c>
      <c r="C187" t="s">
        <v>1</v>
      </c>
      <c r="D187" t="s">
        <v>7503</v>
      </c>
      <c r="E187" t="s">
        <v>9793</v>
      </c>
      <c r="F187" t="s">
        <v>9794</v>
      </c>
      <c r="G187">
        <v>3400</v>
      </c>
      <c r="H187">
        <v>3400</v>
      </c>
      <c r="I187">
        <v>3400</v>
      </c>
      <c r="J187">
        <v>3400</v>
      </c>
      <c r="K187">
        <v>0</v>
      </c>
      <c r="L187" s="2">
        <v>0</v>
      </c>
      <c r="M187" s="2">
        <v>0</v>
      </c>
      <c r="N187" s="2">
        <v>0</v>
      </c>
      <c r="O187" s="2">
        <v>4.8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4.8</v>
      </c>
      <c r="V187" t="s">
        <v>55</v>
      </c>
    </row>
    <row r="188" spans="1:22" ht="15.75" hidden="1" thickBot="1" x14ac:dyDescent="0.3">
      <c r="A188" t="s">
        <v>8109</v>
      </c>
      <c r="B188" s="12">
        <v>45616</v>
      </c>
      <c r="C188" t="s">
        <v>1</v>
      </c>
      <c r="D188" t="s">
        <v>7503</v>
      </c>
      <c r="E188" t="s">
        <v>9793</v>
      </c>
      <c r="F188" t="s">
        <v>9794</v>
      </c>
      <c r="G188">
        <v>3399</v>
      </c>
      <c r="H188">
        <v>3399</v>
      </c>
      <c r="I188">
        <v>3399</v>
      </c>
      <c r="J188">
        <v>3399</v>
      </c>
      <c r="K188">
        <v>0</v>
      </c>
      <c r="L188" s="2">
        <v>0</v>
      </c>
      <c r="M188" s="2">
        <v>0</v>
      </c>
      <c r="N188" s="2">
        <v>0</v>
      </c>
      <c r="O188" s="2">
        <v>50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50</v>
      </c>
      <c r="V188" t="s">
        <v>55</v>
      </c>
    </row>
    <row r="189" spans="1:22" ht="15.75" hidden="1" thickBot="1" x14ac:dyDescent="0.3">
      <c r="A189" t="s">
        <v>8109</v>
      </c>
      <c r="B189" s="12">
        <v>45616</v>
      </c>
      <c r="C189" t="s">
        <v>1</v>
      </c>
      <c r="D189" t="s">
        <v>7503</v>
      </c>
      <c r="E189" t="s">
        <v>9793</v>
      </c>
      <c r="F189" t="s">
        <v>9794</v>
      </c>
      <c r="G189">
        <v>3398</v>
      </c>
      <c r="H189">
        <v>3398</v>
      </c>
      <c r="I189">
        <v>3398</v>
      </c>
      <c r="J189">
        <v>3398</v>
      </c>
      <c r="K189">
        <v>0</v>
      </c>
      <c r="L189" s="2">
        <v>0</v>
      </c>
      <c r="M189" s="2">
        <v>0</v>
      </c>
      <c r="N189" s="2">
        <v>0</v>
      </c>
      <c r="O189" s="2">
        <v>61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61</v>
      </c>
      <c r="V189" t="s">
        <v>55</v>
      </c>
    </row>
    <row r="190" spans="1:22" ht="15.75" hidden="1" thickBot="1" x14ac:dyDescent="0.3">
      <c r="A190" t="s">
        <v>8109</v>
      </c>
      <c r="B190" s="12">
        <v>45616</v>
      </c>
      <c r="C190" t="s">
        <v>1</v>
      </c>
      <c r="D190" t="s">
        <v>7503</v>
      </c>
      <c r="E190" t="s">
        <v>9793</v>
      </c>
      <c r="F190" t="s">
        <v>9794</v>
      </c>
      <c r="G190">
        <v>3397</v>
      </c>
      <c r="H190">
        <v>3397</v>
      </c>
      <c r="I190">
        <v>3397</v>
      </c>
      <c r="J190">
        <v>3397</v>
      </c>
      <c r="K190">
        <v>0</v>
      </c>
      <c r="L190" s="2">
        <v>0</v>
      </c>
      <c r="M190" s="2">
        <v>0</v>
      </c>
      <c r="N190" s="2">
        <v>0</v>
      </c>
      <c r="O190" s="2">
        <v>4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4</v>
      </c>
      <c r="V190" t="s">
        <v>55</v>
      </c>
    </row>
    <row r="191" spans="1:22" ht="15.75" hidden="1" thickBot="1" x14ac:dyDescent="0.3">
      <c r="A191" t="s">
        <v>8109</v>
      </c>
      <c r="B191" s="12">
        <v>45616</v>
      </c>
      <c r="C191" t="s">
        <v>1</v>
      </c>
      <c r="D191" t="s">
        <v>7503</v>
      </c>
      <c r="E191" t="s">
        <v>9793</v>
      </c>
      <c r="F191" t="s">
        <v>9794</v>
      </c>
      <c r="G191">
        <v>3396</v>
      </c>
      <c r="H191">
        <v>3396</v>
      </c>
      <c r="I191">
        <v>3396</v>
      </c>
      <c r="J191">
        <v>3396</v>
      </c>
      <c r="K191">
        <v>0</v>
      </c>
      <c r="L191" s="2">
        <v>0</v>
      </c>
      <c r="M191" s="2">
        <v>0</v>
      </c>
      <c r="N191" s="2">
        <v>0</v>
      </c>
      <c r="O191" s="2">
        <v>2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2</v>
      </c>
      <c r="V191" t="s">
        <v>55</v>
      </c>
    </row>
    <row r="192" spans="1:22" ht="15.75" hidden="1" thickBot="1" x14ac:dyDescent="0.3">
      <c r="A192" t="s">
        <v>8109</v>
      </c>
      <c r="B192" s="12">
        <v>45616</v>
      </c>
      <c r="C192" t="s">
        <v>1</v>
      </c>
      <c r="D192" t="s">
        <v>7503</v>
      </c>
      <c r="E192" t="s">
        <v>9793</v>
      </c>
      <c r="F192" t="s">
        <v>9794</v>
      </c>
      <c r="G192">
        <v>3395</v>
      </c>
      <c r="H192">
        <v>3395</v>
      </c>
      <c r="I192">
        <v>3395</v>
      </c>
      <c r="J192">
        <v>3395</v>
      </c>
      <c r="K192">
        <v>0</v>
      </c>
      <c r="L192" s="2">
        <v>0</v>
      </c>
      <c r="M192" s="2">
        <v>0</v>
      </c>
      <c r="N192" s="2">
        <v>0</v>
      </c>
      <c r="O192" s="2">
        <v>5.2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5.2</v>
      </c>
      <c r="V192" t="s">
        <v>55</v>
      </c>
    </row>
    <row r="193" spans="1:22" ht="15.75" hidden="1" thickBot="1" x14ac:dyDescent="0.3">
      <c r="A193" t="s">
        <v>8109</v>
      </c>
      <c r="B193" s="12">
        <v>45615</v>
      </c>
      <c r="C193" t="s">
        <v>1</v>
      </c>
      <c r="D193" t="s">
        <v>7503</v>
      </c>
      <c r="E193" t="s">
        <v>9793</v>
      </c>
      <c r="F193" t="s">
        <v>9794</v>
      </c>
      <c r="G193">
        <v>3394</v>
      </c>
      <c r="H193">
        <v>3394</v>
      </c>
      <c r="I193">
        <v>3394</v>
      </c>
      <c r="J193">
        <v>3394</v>
      </c>
      <c r="K193">
        <v>0</v>
      </c>
      <c r="L193" s="2">
        <v>0</v>
      </c>
      <c r="M193" s="2">
        <v>0</v>
      </c>
      <c r="N193" s="2">
        <v>0</v>
      </c>
      <c r="O193" s="2">
        <v>8.75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8.75</v>
      </c>
      <c r="V193" t="s">
        <v>55</v>
      </c>
    </row>
    <row r="194" spans="1:22" ht="15.75" hidden="1" thickBot="1" x14ac:dyDescent="0.3">
      <c r="A194" t="s">
        <v>8109</v>
      </c>
      <c r="B194" s="12">
        <v>45614</v>
      </c>
      <c r="C194" t="s">
        <v>1</v>
      </c>
      <c r="D194" t="s">
        <v>7503</v>
      </c>
      <c r="E194" t="s">
        <v>9793</v>
      </c>
      <c r="F194" t="s">
        <v>9794</v>
      </c>
      <c r="G194">
        <v>3393</v>
      </c>
      <c r="H194">
        <v>3393</v>
      </c>
      <c r="I194">
        <v>3393</v>
      </c>
      <c r="J194">
        <v>3393</v>
      </c>
      <c r="K194">
        <v>0</v>
      </c>
      <c r="L194" s="2">
        <v>0</v>
      </c>
      <c r="M194" s="2">
        <v>0</v>
      </c>
      <c r="N194" s="2">
        <v>0</v>
      </c>
      <c r="O194" s="2">
        <v>25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25</v>
      </c>
      <c r="V194" t="s">
        <v>55</v>
      </c>
    </row>
    <row r="195" spans="1:22" ht="15.75" hidden="1" thickBot="1" x14ac:dyDescent="0.3">
      <c r="A195" t="s">
        <v>8109</v>
      </c>
      <c r="B195" s="12">
        <v>45614</v>
      </c>
      <c r="C195" t="s">
        <v>1</v>
      </c>
      <c r="D195" t="s">
        <v>7503</v>
      </c>
      <c r="E195" t="s">
        <v>9793</v>
      </c>
      <c r="F195" t="s">
        <v>9794</v>
      </c>
      <c r="G195">
        <v>3392</v>
      </c>
      <c r="H195">
        <v>3392</v>
      </c>
      <c r="I195">
        <v>3392</v>
      </c>
      <c r="J195">
        <v>3392</v>
      </c>
      <c r="K195">
        <v>0</v>
      </c>
      <c r="L195" s="2">
        <v>0</v>
      </c>
      <c r="M195" s="2">
        <v>0</v>
      </c>
      <c r="N195" s="2">
        <v>0</v>
      </c>
      <c r="O195" s="2">
        <v>4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4</v>
      </c>
      <c r="V195" t="s">
        <v>55</v>
      </c>
    </row>
    <row r="196" spans="1:22" ht="15.75" hidden="1" thickBot="1" x14ac:dyDescent="0.3">
      <c r="A196" t="s">
        <v>8109</v>
      </c>
      <c r="B196" s="12">
        <v>45614</v>
      </c>
      <c r="C196" t="s">
        <v>1</v>
      </c>
      <c r="D196" t="s">
        <v>7503</v>
      </c>
      <c r="E196" t="s">
        <v>9793</v>
      </c>
      <c r="F196" t="s">
        <v>9794</v>
      </c>
      <c r="G196">
        <v>3391</v>
      </c>
      <c r="H196">
        <v>3391</v>
      </c>
      <c r="I196">
        <v>3391</v>
      </c>
      <c r="J196">
        <v>3391</v>
      </c>
      <c r="K196">
        <v>0</v>
      </c>
      <c r="L196" s="2">
        <v>0</v>
      </c>
      <c r="M196" s="2">
        <v>0</v>
      </c>
      <c r="N196" s="2">
        <v>0</v>
      </c>
      <c r="O196" s="2">
        <v>2.59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2.59</v>
      </c>
      <c r="V196" t="s">
        <v>55</v>
      </c>
    </row>
    <row r="197" spans="1:22" ht="15.75" hidden="1" thickBot="1" x14ac:dyDescent="0.3">
      <c r="A197" t="s">
        <v>8109</v>
      </c>
      <c r="B197" s="12">
        <v>45612</v>
      </c>
      <c r="C197" t="s">
        <v>1</v>
      </c>
      <c r="D197" t="s">
        <v>7503</v>
      </c>
      <c r="E197" t="s">
        <v>9793</v>
      </c>
      <c r="F197" t="s">
        <v>9794</v>
      </c>
      <c r="G197">
        <v>3390</v>
      </c>
      <c r="H197">
        <v>3390</v>
      </c>
      <c r="I197">
        <v>3390</v>
      </c>
      <c r="J197">
        <v>3390</v>
      </c>
      <c r="K197">
        <v>0</v>
      </c>
      <c r="L197" s="2">
        <v>0</v>
      </c>
      <c r="M197" s="2">
        <v>0</v>
      </c>
      <c r="N197" s="2">
        <v>0</v>
      </c>
      <c r="O197" s="2">
        <v>32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32</v>
      </c>
      <c r="V197" t="s">
        <v>55</v>
      </c>
    </row>
    <row r="198" spans="1:22" ht="15.75" hidden="1" thickBot="1" x14ac:dyDescent="0.3">
      <c r="A198" t="s">
        <v>8109</v>
      </c>
      <c r="B198" s="12">
        <v>45612</v>
      </c>
      <c r="C198" t="s">
        <v>1</v>
      </c>
      <c r="D198" t="s">
        <v>7503</v>
      </c>
      <c r="E198" t="s">
        <v>9793</v>
      </c>
      <c r="F198" t="s">
        <v>9794</v>
      </c>
      <c r="G198">
        <v>3389</v>
      </c>
      <c r="H198">
        <v>3389</v>
      </c>
      <c r="I198">
        <v>3389</v>
      </c>
      <c r="J198">
        <v>3389</v>
      </c>
      <c r="K198">
        <v>0</v>
      </c>
      <c r="L198" s="2">
        <v>0</v>
      </c>
      <c r="M198" s="2">
        <v>0</v>
      </c>
      <c r="N198" s="2">
        <v>0</v>
      </c>
      <c r="O198" s="2">
        <v>34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34</v>
      </c>
      <c r="V198" t="s">
        <v>55</v>
      </c>
    </row>
    <row r="199" spans="1:22" ht="15.75" hidden="1" thickBot="1" x14ac:dyDescent="0.3">
      <c r="A199" t="s">
        <v>8109</v>
      </c>
      <c r="B199" s="12">
        <v>45612</v>
      </c>
      <c r="C199" t="s">
        <v>1</v>
      </c>
      <c r="D199" t="s">
        <v>7503</v>
      </c>
      <c r="E199" t="s">
        <v>9793</v>
      </c>
      <c r="F199" t="s">
        <v>9794</v>
      </c>
      <c r="G199">
        <v>3388</v>
      </c>
      <c r="H199">
        <v>3388</v>
      </c>
      <c r="I199">
        <v>3388</v>
      </c>
      <c r="J199">
        <v>3388</v>
      </c>
      <c r="K199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t="s">
        <v>55</v>
      </c>
    </row>
    <row r="200" spans="1:22" ht="15.75" hidden="1" thickBot="1" x14ac:dyDescent="0.3">
      <c r="A200" t="s">
        <v>8109</v>
      </c>
      <c r="B200" s="12">
        <v>45611</v>
      </c>
      <c r="C200" t="s">
        <v>1</v>
      </c>
      <c r="D200" t="s">
        <v>7503</v>
      </c>
      <c r="E200" t="s">
        <v>9793</v>
      </c>
      <c r="F200" t="s">
        <v>9794</v>
      </c>
      <c r="G200">
        <v>3387</v>
      </c>
      <c r="H200">
        <v>3387</v>
      </c>
      <c r="I200">
        <v>3387</v>
      </c>
      <c r="J200">
        <v>3387</v>
      </c>
      <c r="K200">
        <v>0</v>
      </c>
      <c r="L200" s="2">
        <v>0</v>
      </c>
      <c r="M200" s="2">
        <v>0</v>
      </c>
      <c r="N200" s="2">
        <v>0</v>
      </c>
      <c r="O200" s="2">
        <v>9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9</v>
      </c>
      <c r="V200" t="s">
        <v>55</v>
      </c>
    </row>
    <row r="201" spans="1:22" ht="15.75" hidden="1" thickBot="1" x14ac:dyDescent="0.3">
      <c r="A201" t="s">
        <v>8109</v>
      </c>
      <c r="B201" s="12">
        <v>45611</v>
      </c>
      <c r="C201" t="s">
        <v>1</v>
      </c>
      <c r="D201" t="s">
        <v>7503</v>
      </c>
      <c r="E201" t="s">
        <v>9793</v>
      </c>
      <c r="F201" t="s">
        <v>9794</v>
      </c>
      <c r="G201">
        <v>3386</v>
      </c>
      <c r="H201">
        <v>3386</v>
      </c>
      <c r="I201">
        <v>3386</v>
      </c>
      <c r="J201">
        <v>3386</v>
      </c>
      <c r="K201">
        <v>0</v>
      </c>
      <c r="L201" s="2">
        <v>0</v>
      </c>
      <c r="M201" s="2">
        <v>0</v>
      </c>
      <c r="N201" s="2">
        <v>0</v>
      </c>
      <c r="O201" s="2">
        <v>25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25</v>
      </c>
      <c r="V201" t="s">
        <v>55</v>
      </c>
    </row>
    <row r="202" spans="1:22" ht="15.75" hidden="1" thickBot="1" x14ac:dyDescent="0.3">
      <c r="A202" t="s">
        <v>8109</v>
      </c>
      <c r="B202" s="12">
        <v>45611</v>
      </c>
      <c r="C202" t="s">
        <v>1</v>
      </c>
      <c r="D202" t="s">
        <v>7503</v>
      </c>
      <c r="E202" t="s">
        <v>9793</v>
      </c>
      <c r="F202" t="s">
        <v>9794</v>
      </c>
      <c r="G202">
        <v>3385</v>
      </c>
      <c r="H202">
        <v>3385</v>
      </c>
      <c r="I202">
        <v>3385</v>
      </c>
      <c r="J202">
        <v>3385</v>
      </c>
      <c r="K202">
        <v>0</v>
      </c>
      <c r="L202" s="2">
        <v>0</v>
      </c>
      <c r="M202" s="2">
        <v>0</v>
      </c>
      <c r="N202" s="2">
        <v>0</v>
      </c>
      <c r="O202" s="2">
        <v>34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34</v>
      </c>
      <c r="V202" t="s">
        <v>55</v>
      </c>
    </row>
    <row r="203" spans="1:22" ht="15.75" hidden="1" thickBot="1" x14ac:dyDescent="0.3">
      <c r="A203" t="s">
        <v>8109</v>
      </c>
      <c r="B203" s="12">
        <v>45610</v>
      </c>
      <c r="C203" t="s">
        <v>1</v>
      </c>
      <c r="D203" t="s">
        <v>7503</v>
      </c>
      <c r="E203" t="s">
        <v>9793</v>
      </c>
      <c r="F203" t="s">
        <v>9794</v>
      </c>
      <c r="G203">
        <v>3384</v>
      </c>
      <c r="H203">
        <v>3384</v>
      </c>
      <c r="I203">
        <v>3384</v>
      </c>
      <c r="J203">
        <v>3384</v>
      </c>
      <c r="K203">
        <v>0</v>
      </c>
      <c r="L203" s="2">
        <v>0</v>
      </c>
      <c r="M203" s="2">
        <v>0</v>
      </c>
      <c r="N203" s="2">
        <v>0</v>
      </c>
      <c r="O203" s="2">
        <v>15.4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15.4</v>
      </c>
      <c r="V203" t="s">
        <v>55</v>
      </c>
    </row>
    <row r="204" spans="1:22" ht="15.75" hidden="1" thickBot="1" x14ac:dyDescent="0.3">
      <c r="A204" t="s">
        <v>8109</v>
      </c>
      <c r="B204" s="12">
        <v>45610</v>
      </c>
      <c r="C204" t="s">
        <v>1</v>
      </c>
      <c r="D204" t="s">
        <v>7503</v>
      </c>
      <c r="E204" t="s">
        <v>9793</v>
      </c>
      <c r="F204" t="s">
        <v>9794</v>
      </c>
      <c r="G204">
        <v>3383</v>
      </c>
      <c r="H204">
        <v>3383</v>
      </c>
      <c r="I204">
        <v>3383</v>
      </c>
      <c r="J204">
        <v>3383</v>
      </c>
      <c r="K204">
        <v>0</v>
      </c>
      <c r="L204" s="2">
        <v>0</v>
      </c>
      <c r="M204" s="2">
        <v>0</v>
      </c>
      <c r="N204" s="2">
        <v>0</v>
      </c>
      <c r="O204" s="2">
        <v>16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16</v>
      </c>
      <c r="V204" t="s">
        <v>55</v>
      </c>
    </row>
    <row r="205" spans="1:22" ht="15.75" hidden="1" thickBot="1" x14ac:dyDescent="0.3">
      <c r="A205" t="s">
        <v>8109</v>
      </c>
      <c r="B205" s="12">
        <v>45610</v>
      </c>
      <c r="C205" t="s">
        <v>1</v>
      </c>
      <c r="D205" t="s">
        <v>7503</v>
      </c>
      <c r="E205" t="s">
        <v>9793</v>
      </c>
      <c r="F205" t="s">
        <v>9794</v>
      </c>
      <c r="G205">
        <v>3382</v>
      </c>
      <c r="H205">
        <v>3382</v>
      </c>
      <c r="I205">
        <v>3382</v>
      </c>
      <c r="J205">
        <v>3382</v>
      </c>
      <c r="K205">
        <v>0</v>
      </c>
      <c r="L205" s="2">
        <v>0</v>
      </c>
      <c r="M205" s="2">
        <v>0</v>
      </c>
      <c r="N205" s="2">
        <v>0</v>
      </c>
      <c r="O205" s="2">
        <v>4.75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4.75</v>
      </c>
      <c r="V205" t="s">
        <v>55</v>
      </c>
    </row>
    <row r="206" spans="1:22" ht="15.75" hidden="1" thickBot="1" x14ac:dyDescent="0.3">
      <c r="A206" t="s">
        <v>8109</v>
      </c>
      <c r="B206" s="12">
        <v>45609</v>
      </c>
      <c r="C206" t="s">
        <v>1</v>
      </c>
      <c r="D206" t="s">
        <v>7503</v>
      </c>
      <c r="E206" t="s">
        <v>9793</v>
      </c>
      <c r="F206" t="s">
        <v>9794</v>
      </c>
      <c r="G206">
        <v>3381</v>
      </c>
      <c r="H206">
        <v>3381</v>
      </c>
      <c r="I206">
        <v>3381</v>
      </c>
      <c r="J206">
        <v>3381</v>
      </c>
      <c r="K206">
        <v>0</v>
      </c>
      <c r="L206" s="2">
        <v>0</v>
      </c>
      <c r="M206" s="2">
        <v>0</v>
      </c>
      <c r="N206" s="2">
        <v>0</v>
      </c>
      <c r="O206" s="2">
        <v>29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29</v>
      </c>
      <c r="V206" t="s">
        <v>55</v>
      </c>
    </row>
    <row r="207" spans="1:22" ht="15.75" hidden="1" thickBot="1" x14ac:dyDescent="0.3">
      <c r="A207" t="s">
        <v>8109</v>
      </c>
      <c r="B207" s="12">
        <v>45609</v>
      </c>
      <c r="C207" t="s">
        <v>1</v>
      </c>
      <c r="D207" t="s">
        <v>7503</v>
      </c>
      <c r="E207" t="s">
        <v>9793</v>
      </c>
      <c r="F207" t="s">
        <v>9794</v>
      </c>
      <c r="G207">
        <v>3380</v>
      </c>
      <c r="H207">
        <v>3380</v>
      </c>
      <c r="I207">
        <v>3380</v>
      </c>
      <c r="J207">
        <v>3380</v>
      </c>
      <c r="K207">
        <v>0</v>
      </c>
      <c r="L207" s="2">
        <v>0</v>
      </c>
      <c r="M207" s="2">
        <v>0</v>
      </c>
      <c r="N207" s="2">
        <v>0</v>
      </c>
      <c r="O207" s="2">
        <v>9.8000000000000007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9.8000000000000007</v>
      </c>
      <c r="V207" t="s">
        <v>55</v>
      </c>
    </row>
    <row r="208" spans="1:22" ht="15.75" hidden="1" thickBot="1" x14ac:dyDescent="0.3">
      <c r="A208" t="s">
        <v>8109</v>
      </c>
      <c r="B208" s="12">
        <v>45609</v>
      </c>
      <c r="C208" t="s">
        <v>1</v>
      </c>
      <c r="D208" t="s">
        <v>7503</v>
      </c>
      <c r="E208" t="s">
        <v>9793</v>
      </c>
      <c r="F208" t="s">
        <v>9794</v>
      </c>
      <c r="G208">
        <v>3379</v>
      </c>
      <c r="H208">
        <v>3379</v>
      </c>
      <c r="I208">
        <v>3379</v>
      </c>
      <c r="J208">
        <v>3379</v>
      </c>
      <c r="K208">
        <v>0</v>
      </c>
      <c r="L208" s="2">
        <v>0</v>
      </c>
      <c r="M208" s="2">
        <v>0</v>
      </c>
      <c r="N208" s="2">
        <v>0</v>
      </c>
      <c r="O208" s="2">
        <v>18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18</v>
      </c>
      <c r="V208" t="s">
        <v>55</v>
      </c>
    </row>
    <row r="209" spans="1:22" ht="15.75" hidden="1" thickBot="1" x14ac:dyDescent="0.3">
      <c r="A209" t="s">
        <v>8109</v>
      </c>
      <c r="B209" s="12">
        <v>45609</v>
      </c>
      <c r="C209" t="s">
        <v>1</v>
      </c>
      <c r="D209" t="s">
        <v>7503</v>
      </c>
      <c r="E209" t="s">
        <v>9793</v>
      </c>
      <c r="F209" t="s">
        <v>9794</v>
      </c>
      <c r="G209">
        <v>3378</v>
      </c>
      <c r="H209">
        <v>3378</v>
      </c>
      <c r="I209">
        <v>3378</v>
      </c>
      <c r="J209">
        <v>3378</v>
      </c>
      <c r="K209">
        <v>0</v>
      </c>
      <c r="L209" s="2">
        <v>0</v>
      </c>
      <c r="M209" s="2">
        <v>0</v>
      </c>
      <c r="N209" s="2">
        <v>0</v>
      </c>
      <c r="O209" s="2">
        <v>9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9</v>
      </c>
      <c r="V209" t="s">
        <v>55</v>
      </c>
    </row>
    <row r="210" spans="1:22" ht="15.75" hidden="1" thickBot="1" x14ac:dyDescent="0.3">
      <c r="A210" t="s">
        <v>8109</v>
      </c>
      <c r="B210" s="12">
        <v>45609</v>
      </c>
      <c r="C210" t="s">
        <v>1</v>
      </c>
      <c r="D210" t="s">
        <v>7503</v>
      </c>
      <c r="E210" t="s">
        <v>9793</v>
      </c>
      <c r="F210" t="s">
        <v>9794</v>
      </c>
      <c r="G210">
        <v>3377</v>
      </c>
      <c r="H210">
        <v>3377</v>
      </c>
      <c r="I210">
        <v>3377</v>
      </c>
      <c r="J210">
        <v>3377</v>
      </c>
      <c r="K210">
        <v>0</v>
      </c>
      <c r="L210" s="2">
        <v>0</v>
      </c>
      <c r="M210" s="2">
        <v>0</v>
      </c>
      <c r="N210" s="2">
        <v>0</v>
      </c>
      <c r="O210" s="2">
        <v>152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152</v>
      </c>
      <c r="V210" t="s">
        <v>55</v>
      </c>
    </row>
    <row r="211" spans="1:22" ht="15.75" hidden="1" thickBot="1" x14ac:dyDescent="0.3">
      <c r="A211" t="s">
        <v>8109</v>
      </c>
      <c r="B211" s="12">
        <v>45608</v>
      </c>
      <c r="C211" t="s">
        <v>1</v>
      </c>
      <c r="D211" t="s">
        <v>7503</v>
      </c>
      <c r="E211" t="s">
        <v>9793</v>
      </c>
      <c r="F211" t="s">
        <v>9794</v>
      </c>
      <c r="G211">
        <v>3376</v>
      </c>
      <c r="H211">
        <v>3376</v>
      </c>
      <c r="I211">
        <v>3376</v>
      </c>
      <c r="J211">
        <v>3376</v>
      </c>
      <c r="K211">
        <v>0</v>
      </c>
      <c r="L211" s="2">
        <v>0</v>
      </c>
      <c r="M211" s="2">
        <v>0</v>
      </c>
      <c r="N211" s="2">
        <v>0</v>
      </c>
      <c r="O211" s="2">
        <v>54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54</v>
      </c>
      <c r="V211" t="s">
        <v>55</v>
      </c>
    </row>
    <row r="212" spans="1:22" ht="15.75" hidden="1" thickBot="1" x14ac:dyDescent="0.3">
      <c r="A212" t="s">
        <v>8109</v>
      </c>
      <c r="B212" s="12">
        <v>45608</v>
      </c>
      <c r="C212" t="s">
        <v>1</v>
      </c>
      <c r="D212" t="s">
        <v>7503</v>
      </c>
      <c r="E212" t="s">
        <v>9793</v>
      </c>
      <c r="F212" t="s">
        <v>9794</v>
      </c>
      <c r="G212">
        <v>3375</v>
      </c>
      <c r="H212">
        <v>3375</v>
      </c>
      <c r="I212">
        <v>3375</v>
      </c>
      <c r="J212">
        <v>3375</v>
      </c>
      <c r="K212">
        <v>0</v>
      </c>
      <c r="L212" s="2">
        <v>0</v>
      </c>
      <c r="M212" s="2">
        <v>0</v>
      </c>
      <c r="N212" s="2">
        <v>0</v>
      </c>
      <c r="O212" s="2">
        <v>2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2</v>
      </c>
      <c r="V212" t="s">
        <v>55</v>
      </c>
    </row>
    <row r="213" spans="1:22" ht="15.75" hidden="1" thickBot="1" x14ac:dyDescent="0.3">
      <c r="A213" t="s">
        <v>8109</v>
      </c>
      <c r="B213" s="12">
        <v>45608</v>
      </c>
      <c r="C213" t="s">
        <v>1</v>
      </c>
      <c r="D213" t="s">
        <v>7503</v>
      </c>
      <c r="E213" t="s">
        <v>9793</v>
      </c>
      <c r="F213" t="s">
        <v>9794</v>
      </c>
      <c r="G213">
        <v>3374</v>
      </c>
      <c r="H213">
        <v>3374</v>
      </c>
      <c r="I213">
        <v>3374</v>
      </c>
      <c r="J213">
        <v>3374</v>
      </c>
      <c r="K213">
        <v>0</v>
      </c>
      <c r="L213" s="2">
        <v>0</v>
      </c>
      <c r="M213" s="2">
        <v>0</v>
      </c>
      <c r="N213" s="2">
        <v>0</v>
      </c>
      <c r="O213" s="2">
        <v>8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8</v>
      </c>
      <c r="V213" t="s">
        <v>55</v>
      </c>
    </row>
    <row r="214" spans="1:22" ht="15.75" hidden="1" thickBot="1" x14ac:dyDescent="0.3">
      <c r="A214" t="s">
        <v>8109</v>
      </c>
      <c r="B214" s="12">
        <v>45608</v>
      </c>
      <c r="C214" t="s">
        <v>1</v>
      </c>
      <c r="D214" t="s">
        <v>7503</v>
      </c>
      <c r="E214" t="s">
        <v>9793</v>
      </c>
      <c r="F214" t="s">
        <v>9794</v>
      </c>
      <c r="G214">
        <v>3373</v>
      </c>
      <c r="H214">
        <v>3373</v>
      </c>
      <c r="I214">
        <v>3373</v>
      </c>
      <c r="J214">
        <v>3373</v>
      </c>
      <c r="K214">
        <v>0</v>
      </c>
      <c r="L214" s="2">
        <v>0</v>
      </c>
      <c r="M214" s="2">
        <v>0</v>
      </c>
      <c r="N214" s="2">
        <v>0</v>
      </c>
      <c r="O214" s="2">
        <v>48.9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48.9</v>
      </c>
      <c r="V214" t="s">
        <v>55</v>
      </c>
    </row>
    <row r="215" spans="1:22" ht="15.75" hidden="1" thickBot="1" x14ac:dyDescent="0.3">
      <c r="A215" t="s">
        <v>8109</v>
      </c>
      <c r="B215" s="12">
        <v>45608</v>
      </c>
      <c r="C215" t="s">
        <v>1</v>
      </c>
      <c r="D215" t="s">
        <v>7503</v>
      </c>
      <c r="E215" t="s">
        <v>9793</v>
      </c>
      <c r="F215" t="s">
        <v>9794</v>
      </c>
      <c r="G215">
        <v>3372</v>
      </c>
      <c r="H215">
        <v>3372</v>
      </c>
      <c r="I215">
        <v>3372</v>
      </c>
      <c r="J215">
        <v>3372</v>
      </c>
      <c r="K215">
        <v>0</v>
      </c>
      <c r="L215" s="2">
        <v>0</v>
      </c>
      <c r="M215" s="2">
        <v>0</v>
      </c>
      <c r="N215" s="2">
        <v>0</v>
      </c>
      <c r="O215" s="2">
        <v>27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27</v>
      </c>
      <c r="V215" t="s">
        <v>55</v>
      </c>
    </row>
    <row r="216" spans="1:22" ht="15.75" hidden="1" thickBot="1" x14ac:dyDescent="0.3">
      <c r="A216" t="s">
        <v>8109</v>
      </c>
      <c r="B216" s="12">
        <v>45607</v>
      </c>
      <c r="C216" t="s">
        <v>1</v>
      </c>
      <c r="D216" t="s">
        <v>7503</v>
      </c>
      <c r="E216" t="s">
        <v>9793</v>
      </c>
      <c r="F216" t="s">
        <v>9794</v>
      </c>
      <c r="G216">
        <v>3371</v>
      </c>
      <c r="H216">
        <v>3371</v>
      </c>
      <c r="I216">
        <v>3371</v>
      </c>
      <c r="J216">
        <v>3371</v>
      </c>
      <c r="K216">
        <v>0</v>
      </c>
      <c r="L216" s="2">
        <v>0</v>
      </c>
      <c r="M216" s="2">
        <v>0</v>
      </c>
      <c r="N216" s="2">
        <v>0</v>
      </c>
      <c r="O216" s="2">
        <v>48.9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48.9</v>
      </c>
      <c r="V216" t="s">
        <v>55</v>
      </c>
    </row>
    <row r="217" spans="1:22" ht="15.75" hidden="1" thickBot="1" x14ac:dyDescent="0.3">
      <c r="A217" t="s">
        <v>8109</v>
      </c>
      <c r="B217" s="12">
        <v>45607</v>
      </c>
      <c r="C217" t="s">
        <v>1</v>
      </c>
      <c r="D217" t="s">
        <v>7503</v>
      </c>
      <c r="E217" t="s">
        <v>9793</v>
      </c>
      <c r="F217" t="s">
        <v>9794</v>
      </c>
      <c r="G217">
        <v>3370</v>
      </c>
      <c r="H217">
        <v>3370</v>
      </c>
      <c r="I217">
        <v>3370</v>
      </c>
      <c r="J217">
        <v>3370</v>
      </c>
      <c r="K217">
        <v>0</v>
      </c>
      <c r="L217" s="2">
        <v>0</v>
      </c>
      <c r="M217" s="2">
        <v>0</v>
      </c>
      <c r="N217" s="2">
        <v>0</v>
      </c>
      <c r="O217" s="2">
        <v>296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296</v>
      </c>
      <c r="V217" t="s">
        <v>55</v>
      </c>
    </row>
    <row r="218" spans="1:22" ht="15.75" hidden="1" thickBot="1" x14ac:dyDescent="0.3">
      <c r="A218" t="s">
        <v>8109</v>
      </c>
      <c r="B218" s="12">
        <v>45607</v>
      </c>
      <c r="C218" t="s">
        <v>1</v>
      </c>
      <c r="D218" t="s">
        <v>7503</v>
      </c>
      <c r="E218" t="s">
        <v>9793</v>
      </c>
      <c r="F218" t="s">
        <v>9794</v>
      </c>
      <c r="G218">
        <v>3369</v>
      </c>
      <c r="H218">
        <v>3369</v>
      </c>
      <c r="I218">
        <v>3369</v>
      </c>
      <c r="J218">
        <v>3369</v>
      </c>
      <c r="K218">
        <v>0</v>
      </c>
      <c r="L218" s="2">
        <v>0</v>
      </c>
      <c r="M218" s="2">
        <v>0</v>
      </c>
      <c r="N218" s="2">
        <v>0</v>
      </c>
      <c r="O218" s="2">
        <v>6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6</v>
      </c>
      <c r="V218" t="s">
        <v>55</v>
      </c>
    </row>
    <row r="219" spans="1:22" ht="15.75" hidden="1" thickBot="1" x14ac:dyDescent="0.3">
      <c r="A219" t="s">
        <v>8109</v>
      </c>
      <c r="B219" s="12">
        <v>45607</v>
      </c>
      <c r="C219" t="s">
        <v>1</v>
      </c>
      <c r="D219" t="s">
        <v>7503</v>
      </c>
      <c r="E219" t="s">
        <v>9793</v>
      </c>
      <c r="F219" t="s">
        <v>9794</v>
      </c>
      <c r="G219">
        <v>3368</v>
      </c>
      <c r="H219">
        <v>3368</v>
      </c>
      <c r="I219">
        <v>3368</v>
      </c>
      <c r="J219">
        <v>3368</v>
      </c>
      <c r="K219">
        <v>0</v>
      </c>
      <c r="L219" s="2">
        <v>0</v>
      </c>
      <c r="M219" s="2">
        <v>0</v>
      </c>
      <c r="N219" s="2">
        <v>0</v>
      </c>
      <c r="O219" s="2">
        <v>3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3</v>
      </c>
      <c r="V219" t="s">
        <v>55</v>
      </c>
    </row>
    <row r="220" spans="1:22" ht="15.75" hidden="1" thickBot="1" x14ac:dyDescent="0.3">
      <c r="A220" t="s">
        <v>8109</v>
      </c>
      <c r="B220" s="12">
        <v>45607</v>
      </c>
      <c r="C220" t="s">
        <v>1</v>
      </c>
      <c r="D220" t="s">
        <v>7503</v>
      </c>
      <c r="E220" t="s">
        <v>9793</v>
      </c>
      <c r="F220" t="s">
        <v>9794</v>
      </c>
      <c r="G220">
        <v>3367</v>
      </c>
      <c r="H220">
        <v>3367</v>
      </c>
      <c r="I220">
        <v>3367</v>
      </c>
      <c r="J220">
        <v>3367</v>
      </c>
      <c r="K220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t="s">
        <v>55</v>
      </c>
    </row>
    <row r="221" spans="1:22" ht="15.75" hidden="1" thickBot="1" x14ac:dyDescent="0.3">
      <c r="A221" t="s">
        <v>8109</v>
      </c>
      <c r="B221" s="12">
        <v>45607</v>
      </c>
      <c r="C221" t="s">
        <v>1</v>
      </c>
      <c r="D221" t="s">
        <v>7503</v>
      </c>
      <c r="E221" t="s">
        <v>9793</v>
      </c>
      <c r="F221" t="s">
        <v>9794</v>
      </c>
      <c r="G221">
        <v>3366</v>
      </c>
      <c r="H221">
        <v>3366</v>
      </c>
      <c r="I221">
        <v>3366</v>
      </c>
      <c r="J221">
        <v>3366</v>
      </c>
      <c r="K221">
        <v>0</v>
      </c>
      <c r="L221" s="2">
        <v>0</v>
      </c>
      <c r="M221" s="2">
        <v>0</v>
      </c>
      <c r="N221" s="2">
        <v>0</v>
      </c>
      <c r="O221" s="2">
        <v>13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13</v>
      </c>
      <c r="V221" t="s">
        <v>55</v>
      </c>
    </row>
    <row r="222" spans="1:22" ht="15.75" hidden="1" thickBot="1" x14ac:dyDescent="0.3">
      <c r="A222" t="s">
        <v>8109</v>
      </c>
      <c r="B222" s="12">
        <v>45607</v>
      </c>
      <c r="C222" t="s">
        <v>1</v>
      </c>
      <c r="D222" t="s">
        <v>7503</v>
      </c>
      <c r="E222" t="s">
        <v>9793</v>
      </c>
      <c r="F222" t="s">
        <v>9794</v>
      </c>
      <c r="G222">
        <v>3365</v>
      </c>
      <c r="H222">
        <v>3365</v>
      </c>
      <c r="I222">
        <v>3365</v>
      </c>
      <c r="J222">
        <v>3365</v>
      </c>
      <c r="K222">
        <v>0</v>
      </c>
      <c r="L222" s="2">
        <v>0</v>
      </c>
      <c r="M222" s="2">
        <v>0</v>
      </c>
      <c r="N222" s="2">
        <v>0</v>
      </c>
      <c r="O222" s="2">
        <v>16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16</v>
      </c>
      <c r="V222" t="s">
        <v>55</v>
      </c>
    </row>
    <row r="223" spans="1:22" ht="15.75" hidden="1" thickBot="1" x14ac:dyDescent="0.3">
      <c r="A223" t="s">
        <v>8109</v>
      </c>
      <c r="B223" s="12">
        <v>45607</v>
      </c>
      <c r="C223" t="s">
        <v>1</v>
      </c>
      <c r="D223" t="s">
        <v>7503</v>
      </c>
      <c r="E223" t="s">
        <v>9793</v>
      </c>
      <c r="F223" t="s">
        <v>9794</v>
      </c>
      <c r="G223">
        <v>3364</v>
      </c>
      <c r="H223">
        <v>3364</v>
      </c>
      <c r="I223">
        <v>3364</v>
      </c>
      <c r="J223">
        <v>3364</v>
      </c>
      <c r="K223">
        <v>0</v>
      </c>
      <c r="L223" s="2">
        <v>0</v>
      </c>
      <c r="M223" s="2">
        <v>0</v>
      </c>
      <c r="N223" s="2">
        <v>0</v>
      </c>
      <c r="O223" s="2">
        <v>18.600000000000001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18.600000000000001</v>
      </c>
      <c r="V223" t="s">
        <v>55</v>
      </c>
    </row>
    <row r="224" spans="1:22" ht="15.75" hidden="1" thickBot="1" x14ac:dyDescent="0.3">
      <c r="A224" t="s">
        <v>8109</v>
      </c>
      <c r="B224" s="12">
        <v>45605</v>
      </c>
      <c r="C224" t="s">
        <v>1</v>
      </c>
      <c r="D224" t="s">
        <v>7503</v>
      </c>
      <c r="E224" t="s">
        <v>9793</v>
      </c>
      <c r="F224" t="s">
        <v>9794</v>
      </c>
      <c r="G224">
        <v>3363</v>
      </c>
      <c r="H224">
        <v>3363</v>
      </c>
      <c r="I224">
        <v>3363</v>
      </c>
      <c r="J224">
        <v>3363</v>
      </c>
      <c r="K224">
        <v>0</v>
      </c>
      <c r="L224" s="2">
        <v>0</v>
      </c>
      <c r="M224" s="2">
        <v>0</v>
      </c>
      <c r="N224" s="2">
        <v>0</v>
      </c>
      <c r="O224" s="2">
        <v>45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45</v>
      </c>
      <c r="V224" t="s">
        <v>55</v>
      </c>
    </row>
    <row r="225" spans="1:22" ht="15.75" hidden="1" thickBot="1" x14ac:dyDescent="0.3">
      <c r="A225" t="s">
        <v>8109</v>
      </c>
      <c r="B225" s="12">
        <v>45605</v>
      </c>
      <c r="C225" t="s">
        <v>1</v>
      </c>
      <c r="D225" t="s">
        <v>7503</v>
      </c>
      <c r="E225" t="s">
        <v>9793</v>
      </c>
      <c r="F225" t="s">
        <v>9794</v>
      </c>
      <c r="G225">
        <v>3362</v>
      </c>
      <c r="H225">
        <v>3362</v>
      </c>
      <c r="I225">
        <v>3362</v>
      </c>
      <c r="J225">
        <v>3362</v>
      </c>
      <c r="K225">
        <v>0</v>
      </c>
      <c r="L225" s="2">
        <v>0</v>
      </c>
      <c r="M225" s="2">
        <v>0</v>
      </c>
      <c r="N225" s="2">
        <v>0</v>
      </c>
      <c r="O225" s="2">
        <v>36.5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36.5</v>
      </c>
      <c r="V225" t="s">
        <v>55</v>
      </c>
    </row>
    <row r="226" spans="1:22" ht="15.75" hidden="1" thickBot="1" x14ac:dyDescent="0.3">
      <c r="A226" t="s">
        <v>8109</v>
      </c>
      <c r="B226" s="12">
        <v>45604</v>
      </c>
      <c r="C226" t="s">
        <v>1</v>
      </c>
      <c r="D226" t="s">
        <v>7503</v>
      </c>
      <c r="E226" t="s">
        <v>9793</v>
      </c>
      <c r="F226" t="s">
        <v>9794</v>
      </c>
      <c r="G226">
        <v>3361</v>
      </c>
      <c r="H226">
        <v>3361</v>
      </c>
      <c r="I226">
        <v>3361</v>
      </c>
      <c r="J226">
        <v>3361</v>
      </c>
      <c r="K226">
        <v>0</v>
      </c>
      <c r="L226" s="2">
        <v>0</v>
      </c>
      <c r="M226" s="2">
        <v>0</v>
      </c>
      <c r="N226" s="2">
        <v>0</v>
      </c>
      <c r="O226" s="2">
        <v>15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15</v>
      </c>
      <c r="V226" t="s">
        <v>55</v>
      </c>
    </row>
    <row r="227" spans="1:22" ht="15.75" hidden="1" thickBot="1" x14ac:dyDescent="0.3">
      <c r="A227" t="s">
        <v>8109</v>
      </c>
      <c r="B227" s="12">
        <v>45604</v>
      </c>
      <c r="C227" t="s">
        <v>1</v>
      </c>
      <c r="D227" t="s">
        <v>7503</v>
      </c>
      <c r="E227" t="s">
        <v>9793</v>
      </c>
      <c r="F227" t="s">
        <v>9794</v>
      </c>
      <c r="G227">
        <v>3360</v>
      </c>
      <c r="H227">
        <v>3360</v>
      </c>
      <c r="I227">
        <v>3360</v>
      </c>
      <c r="J227">
        <v>3360</v>
      </c>
      <c r="K227">
        <v>0</v>
      </c>
      <c r="L227" s="2">
        <v>0</v>
      </c>
      <c r="M227" s="2">
        <v>0</v>
      </c>
      <c r="N227" s="2">
        <v>0</v>
      </c>
      <c r="O227" s="2">
        <v>40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40</v>
      </c>
      <c r="V227" t="s">
        <v>55</v>
      </c>
    </row>
    <row r="228" spans="1:22" ht="15.75" hidden="1" thickBot="1" x14ac:dyDescent="0.3">
      <c r="A228" t="s">
        <v>8109</v>
      </c>
      <c r="B228" s="12">
        <v>45604</v>
      </c>
      <c r="C228" t="s">
        <v>1</v>
      </c>
      <c r="D228" t="s">
        <v>7503</v>
      </c>
      <c r="E228" t="s">
        <v>9793</v>
      </c>
      <c r="F228" t="s">
        <v>9794</v>
      </c>
      <c r="G228">
        <v>3359</v>
      </c>
      <c r="H228">
        <v>3359</v>
      </c>
      <c r="I228">
        <v>3359</v>
      </c>
      <c r="J228">
        <v>3359</v>
      </c>
      <c r="K228">
        <v>0</v>
      </c>
      <c r="L228" s="2">
        <v>0</v>
      </c>
      <c r="M228" s="2">
        <v>0</v>
      </c>
      <c r="N228" s="2">
        <v>0</v>
      </c>
      <c r="O228" s="2">
        <v>8.9600000000000009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8.9600000000000009</v>
      </c>
      <c r="V228" t="s">
        <v>55</v>
      </c>
    </row>
    <row r="229" spans="1:22" ht="15.75" hidden="1" thickBot="1" x14ac:dyDescent="0.3">
      <c r="A229" t="s">
        <v>8109</v>
      </c>
      <c r="B229" s="12">
        <v>45604</v>
      </c>
      <c r="C229" t="s">
        <v>1</v>
      </c>
      <c r="D229" t="s">
        <v>7503</v>
      </c>
      <c r="E229" t="s">
        <v>9793</v>
      </c>
      <c r="F229" t="s">
        <v>9794</v>
      </c>
      <c r="G229">
        <v>3358</v>
      </c>
      <c r="H229">
        <v>3358</v>
      </c>
      <c r="I229">
        <v>3358</v>
      </c>
      <c r="J229">
        <v>3358</v>
      </c>
      <c r="K229">
        <v>0</v>
      </c>
      <c r="L229" s="2">
        <v>0</v>
      </c>
      <c r="M229" s="2">
        <v>0</v>
      </c>
      <c r="N229" s="2">
        <v>0</v>
      </c>
      <c r="O229" s="2">
        <v>12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12</v>
      </c>
      <c r="V229" t="s">
        <v>55</v>
      </c>
    </row>
    <row r="230" spans="1:22" ht="15.75" hidden="1" thickBot="1" x14ac:dyDescent="0.3">
      <c r="A230" t="s">
        <v>8109</v>
      </c>
      <c r="B230" s="12">
        <v>45604</v>
      </c>
      <c r="C230" t="s">
        <v>1</v>
      </c>
      <c r="D230" t="s">
        <v>7503</v>
      </c>
      <c r="E230" t="s">
        <v>9793</v>
      </c>
      <c r="F230" t="s">
        <v>9794</v>
      </c>
      <c r="G230">
        <v>3357</v>
      </c>
      <c r="H230">
        <v>3357</v>
      </c>
      <c r="I230">
        <v>3357</v>
      </c>
      <c r="J230">
        <v>3357</v>
      </c>
      <c r="K230">
        <v>0</v>
      </c>
      <c r="L230" s="2">
        <v>0</v>
      </c>
      <c r="M230" s="2">
        <v>0</v>
      </c>
      <c r="N230" s="2">
        <v>0</v>
      </c>
      <c r="O230" s="2">
        <v>38.5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38.5</v>
      </c>
      <c r="V230" t="s">
        <v>55</v>
      </c>
    </row>
    <row r="231" spans="1:22" ht="15.75" hidden="1" thickBot="1" x14ac:dyDescent="0.3">
      <c r="A231" t="s">
        <v>8109</v>
      </c>
      <c r="B231" s="12">
        <v>45604</v>
      </c>
      <c r="C231" t="s">
        <v>1</v>
      </c>
      <c r="D231" t="s">
        <v>7503</v>
      </c>
      <c r="E231" t="s">
        <v>9793</v>
      </c>
      <c r="F231" t="s">
        <v>9794</v>
      </c>
      <c r="G231">
        <v>3356</v>
      </c>
      <c r="H231">
        <v>3356</v>
      </c>
      <c r="I231">
        <v>3356</v>
      </c>
      <c r="J231">
        <v>3356</v>
      </c>
      <c r="K231">
        <v>0</v>
      </c>
      <c r="L231" s="2">
        <v>0</v>
      </c>
      <c r="M231" s="2">
        <v>0</v>
      </c>
      <c r="N231" s="2">
        <v>0</v>
      </c>
      <c r="O231" s="2">
        <v>12.75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12.75</v>
      </c>
      <c r="V231" t="s">
        <v>55</v>
      </c>
    </row>
    <row r="232" spans="1:22" ht="15.75" hidden="1" thickBot="1" x14ac:dyDescent="0.3">
      <c r="A232" t="s">
        <v>8109</v>
      </c>
      <c r="B232" s="12">
        <v>45604</v>
      </c>
      <c r="C232" t="s">
        <v>1</v>
      </c>
      <c r="D232" t="s">
        <v>7503</v>
      </c>
      <c r="E232" t="s">
        <v>9793</v>
      </c>
      <c r="F232" t="s">
        <v>9794</v>
      </c>
      <c r="G232">
        <v>3355</v>
      </c>
      <c r="H232">
        <v>3355</v>
      </c>
      <c r="I232">
        <v>3355</v>
      </c>
      <c r="J232">
        <v>3355</v>
      </c>
      <c r="K232">
        <v>0</v>
      </c>
      <c r="L232" s="2">
        <v>0</v>
      </c>
      <c r="M232" s="2">
        <v>0</v>
      </c>
      <c r="N232" s="2">
        <v>0</v>
      </c>
      <c r="O232" s="2">
        <v>12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12</v>
      </c>
      <c r="V232" t="s">
        <v>55</v>
      </c>
    </row>
    <row r="233" spans="1:22" ht="15.75" hidden="1" thickBot="1" x14ac:dyDescent="0.3">
      <c r="A233" t="s">
        <v>8109</v>
      </c>
      <c r="B233" s="12">
        <v>45604</v>
      </c>
      <c r="C233" t="s">
        <v>1</v>
      </c>
      <c r="D233" t="s">
        <v>7503</v>
      </c>
      <c r="E233" t="s">
        <v>9793</v>
      </c>
      <c r="F233" t="s">
        <v>9794</v>
      </c>
      <c r="G233">
        <v>3354</v>
      </c>
      <c r="H233">
        <v>3354</v>
      </c>
      <c r="I233">
        <v>3354</v>
      </c>
      <c r="J233">
        <v>3354</v>
      </c>
      <c r="K233">
        <v>0</v>
      </c>
      <c r="L233" s="2">
        <v>0</v>
      </c>
      <c r="M233" s="2">
        <v>0</v>
      </c>
      <c r="N233" s="2">
        <v>0</v>
      </c>
      <c r="O233" s="2">
        <v>12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12</v>
      </c>
      <c r="V233" t="s">
        <v>55</v>
      </c>
    </row>
    <row r="234" spans="1:22" ht="15.75" hidden="1" thickBot="1" x14ac:dyDescent="0.3">
      <c r="A234" t="s">
        <v>8109</v>
      </c>
      <c r="B234" s="12">
        <v>45604</v>
      </c>
      <c r="C234" t="s">
        <v>1</v>
      </c>
      <c r="D234" t="s">
        <v>7503</v>
      </c>
      <c r="E234" t="s">
        <v>9793</v>
      </c>
      <c r="F234" t="s">
        <v>9794</v>
      </c>
      <c r="G234">
        <v>3353</v>
      </c>
      <c r="H234">
        <v>3353</v>
      </c>
      <c r="I234">
        <v>3353</v>
      </c>
      <c r="J234">
        <v>3353</v>
      </c>
      <c r="K234">
        <v>0</v>
      </c>
      <c r="L234" s="2">
        <v>0</v>
      </c>
      <c r="M234" s="2">
        <v>0</v>
      </c>
      <c r="N234" s="2">
        <v>0</v>
      </c>
      <c r="O234" s="2">
        <v>5.8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5.8</v>
      </c>
      <c r="V234" t="s">
        <v>55</v>
      </c>
    </row>
    <row r="235" spans="1:22" ht="15.75" hidden="1" thickBot="1" x14ac:dyDescent="0.3">
      <c r="A235" t="s">
        <v>8109</v>
      </c>
      <c r="B235" s="12">
        <v>45604</v>
      </c>
      <c r="C235" t="s">
        <v>1</v>
      </c>
      <c r="D235" t="s">
        <v>7503</v>
      </c>
      <c r="E235" t="s">
        <v>9793</v>
      </c>
      <c r="F235" t="s">
        <v>9794</v>
      </c>
      <c r="G235">
        <v>3352</v>
      </c>
      <c r="H235">
        <v>3352</v>
      </c>
      <c r="I235">
        <v>3352</v>
      </c>
      <c r="J235">
        <v>3352</v>
      </c>
      <c r="K235">
        <v>0</v>
      </c>
      <c r="L235" s="2">
        <v>0</v>
      </c>
      <c r="M235" s="2">
        <v>0</v>
      </c>
      <c r="N235" s="2">
        <v>0</v>
      </c>
      <c r="O235" s="2">
        <v>10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10</v>
      </c>
      <c r="V235" t="s">
        <v>55</v>
      </c>
    </row>
    <row r="236" spans="1:22" ht="15.75" hidden="1" thickBot="1" x14ac:dyDescent="0.3">
      <c r="A236" t="s">
        <v>8109</v>
      </c>
      <c r="B236" s="12">
        <v>45604</v>
      </c>
      <c r="C236" t="s">
        <v>1</v>
      </c>
      <c r="D236" t="s">
        <v>7503</v>
      </c>
      <c r="E236" t="s">
        <v>9793</v>
      </c>
      <c r="F236" t="s">
        <v>9794</v>
      </c>
      <c r="G236">
        <v>3351</v>
      </c>
      <c r="H236">
        <v>3351</v>
      </c>
      <c r="I236">
        <v>3351</v>
      </c>
      <c r="J236">
        <v>3351</v>
      </c>
      <c r="K236">
        <v>0</v>
      </c>
      <c r="L236" s="2">
        <v>0</v>
      </c>
      <c r="M236" s="2">
        <v>0</v>
      </c>
      <c r="N236" s="2">
        <v>0</v>
      </c>
      <c r="O236" s="2">
        <v>5.4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5.4</v>
      </c>
      <c r="V236" t="s">
        <v>55</v>
      </c>
    </row>
    <row r="237" spans="1:22" ht="15.75" hidden="1" thickBot="1" x14ac:dyDescent="0.3">
      <c r="A237" t="s">
        <v>8109</v>
      </c>
      <c r="B237" s="12">
        <v>45604</v>
      </c>
      <c r="C237" t="s">
        <v>1</v>
      </c>
      <c r="D237" t="s">
        <v>7503</v>
      </c>
      <c r="E237" t="s">
        <v>9793</v>
      </c>
      <c r="F237" t="s">
        <v>9794</v>
      </c>
      <c r="G237">
        <v>3350</v>
      </c>
      <c r="H237">
        <v>3350</v>
      </c>
      <c r="I237">
        <v>3350</v>
      </c>
      <c r="J237">
        <v>3350</v>
      </c>
      <c r="K237">
        <v>0</v>
      </c>
      <c r="L237" s="2">
        <v>0</v>
      </c>
      <c r="M237" s="2">
        <v>0</v>
      </c>
      <c r="N237" s="2">
        <v>0</v>
      </c>
      <c r="O237" s="2">
        <v>6.75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6.75</v>
      </c>
      <c r="V237" t="s">
        <v>55</v>
      </c>
    </row>
    <row r="238" spans="1:22" ht="15.75" hidden="1" thickBot="1" x14ac:dyDescent="0.3">
      <c r="A238" t="s">
        <v>8109</v>
      </c>
      <c r="B238" s="12">
        <v>45604</v>
      </c>
      <c r="C238" t="s">
        <v>1</v>
      </c>
      <c r="D238" t="s">
        <v>7503</v>
      </c>
      <c r="E238" t="s">
        <v>9793</v>
      </c>
      <c r="F238" t="s">
        <v>9794</v>
      </c>
      <c r="G238">
        <v>3349</v>
      </c>
      <c r="H238">
        <v>3349</v>
      </c>
      <c r="I238">
        <v>3349</v>
      </c>
      <c r="J238">
        <v>3349</v>
      </c>
      <c r="K238">
        <v>0</v>
      </c>
      <c r="L238" s="2">
        <v>0</v>
      </c>
      <c r="M238" s="2">
        <v>0</v>
      </c>
      <c r="N238" s="2">
        <v>0</v>
      </c>
      <c r="O238" s="2">
        <v>19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19</v>
      </c>
      <c r="V238" t="s">
        <v>55</v>
      </c>
    </row>
    <row r="239" spans="1:22" ht="15.75" hidden="1" thickBot="1" x14ac:dyDescent="0.3">
      <c r="A239" t="s">
        <v>8109</v>
      </c>
      <c r="B239" s="12">
        <v>45604</v>
      </c>
      <c r="C239" t="s">
        <v>1</v>
      </c>
      <c r="D239" t="s">
        <v>7503</v>
      </c>
      <c r="E239" t="s">
        <v>9793</v>
      </c>
      <c r="F239" t="s">
        <v>9794</v>
      </c>
      <c r="G239">
        <v>3348</v>
      </c>
      <c r="H239">
        <v>3348</v>
      </c>
      <c r="I239">
        <v>3348</v>
      </c>
      <c r="J239">
        <v>3348</v>
      </c>
      <c r="K239">
        <v>0</v>
      </c>
      <c r="L239" s="2">
        <v>0</v>
      </c>
      <c r="M239" s="2">
        <v>0</v>
      </c>
      <c r="N239" s="2">
        <v>0</v>
      </c>
      <c r="O239" s="2">
        <v>30.5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30.5</v>
      </c>
      <c r="V239" t="s">
        <v>55</v>
      </c>
    </row>
    <row r="240" spans="1:22" ht="15.75" hidden="1" thickBot="1" x14ac:dyDescent="0.3">
      <c r="A240" t="s">
        <v>8109</v>
      </c>
      <c r="B240" s="12">
        <v>45604</v>
      </c>
      <c r="C240" t="s">
        <v>1</v>
      </c>
      <c r="D240" t="s">
        <v>7503</v>
      </c>
      <c r="E240" t="s">
        <v>9793</v>
      </c>
      <c r="F240" t="s">
        <v>9794</v>
      </c>
      <c r="G240">
        <v>3347</v>
      </c>
      <c r="H240">
        <v>3347</v>
      </c>
      <c r="I240">
        <v>3347</v>
      </c>
      <c r="J240">
        <v>3347</v>
      </c>
      <c r="K240">
        <v>0</v>
      </c>
      <c r="L240" s="2">
        <v>0</v>
      </c>
      <c r="M240" s="2">
        <v>0</v>
      </c>
      <c r="N240" s="2">
        <v>0</v>
      </c>
      <c r="O240" s="2">
        <v>5.4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5.4</v>
      </c>
      <c r="V240" t="s">
        <v>55</v>
      </c>
    </row>
    <row r="241" spans="1:22" ht="15.75" hidden="1" thickBot="1" x14ac:dyDescent="0.3">
      <c r="A241" t="s">
        <v>8109</v>
      </c>
      <c r="B241" s="12">
        <v>45603</v>
      </c>
      <c r="C241" t="s">
        <v>1</v>
      </c>
      <c r="D241" t="s">
        <v>7503</v>
      </c>
      <c r="E241" t="s">
        <v>9793</v>
      </c>
      <c r="F241" t="s">
        <v>9794</v>
      </c>
      <c r="G241">
        <v>3346</v>
      </c>
      <c r="H241">
        <v>3346</v>
      </c>
      <c r="I241">
        <v>3346</v>
      </c>
      <c r="J241">
        <v>3346</v>
      </c>
      <c r="K241">
        <v>0</v>
      </c>
      <c r="L241" s="2">
        <v>0</v>
      </c>
      <c r="M241" s="2">
        <v>0</v>
      </c>
      <c r="N241" s="2">
        <v>0</v>
      </c>
      <c r="O241" s="2">
        <v>60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60</v>
      </c>
      <c r="V241" t="s">
        <v>55</v>
      </c>
    </row>
    <row r="242" spans="1:22" ht="15.75" hidden="1" thickBot="1" x14ac:dyDescent="0.3">
      <c r="A242" t="s">
        <v>8109</v>
      </c>
      <c r="B242" s="12">
        <v>45603</v>
      </c>
      <c r="C242" t="s">
        <v>1</v>
      </c>
      <c r="D242" t="s">
        <v>7503</v>
      </c>
      <c r="E242" t="s">
        <v>9793</v>
      </c>
      <c r="F242" t="s">
        <v>9794</v>
      </c>
      <c r="G242">
        <v>3345</v>
      </c>
      <c r="H242">
        <v>3345</v>
      </c>
      <c r="I242">
        <v>3345</v>
      </c>
      <c r="J242">
        <v>3345</v>
      </c>
      <c r="K242">
        <v>0</v>
      </c>
      <c r="L242" s="2">
        <v>0</v>
      </c>
      <c r="M242" s="2">
        <v>0</v>
      </c>
      <c r="N242" s="2">
        <v>0</v>
      </c>
      <c r="O242" s="2">
        <v>35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35</v>
      </c>
      <c r="V242" t="s">
        <v>55</v>
      </c>
    </row>
    <row r="243" spans="1:22" ht="15.75" hidden="1" thickBot="1" x14ac:dyDescent="0.3">
      <c r="A243" t="s">
        <v>8109</v>
      </c>
      <c r="B243" s="12">
        <v>45603</v>
      </c>
      <c r="C243" t="s">
        <v>1</v>
      </c>
      <c r="D243" t="s">
        <v>7503</v>
      </c>
      <c r="E243" t="s">
        <v>9793</v>
      </c>
      <c r="F243" t="s">
        <v>9794</v>
      </c>
      <c r="G243">
        <v>3344</v>
      </c>
      <c r="H243">
        <v>3344</v>
      </c>
      <c r="I243">
        <v>3344</v>
      </c>
      <c r="J243">
        <v>3344</v>
      </c>
      <c r="K243">
        <v>0</v>
      </c>
      <c r="L243" s="2">
        <v>0</v>
      </c>
      <c r="M243" s="2">
        <v>0</v>
      </c>
      <c r="N243" s="2">
        <v>0</v>
      </c>
      <c r="O243" s="2">
        <v>9.8000000000000007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9.8000000000000007</v>
      </c>
      <c r="V243" t="s">
        <v>55</v>
      </c>
    </row>
    <row r="244" spans="1:22" ht="15.75" hidden="1" thickBot="1" x14ac:dyDescent="0.3">
      <c r="A244" t="s">
        <v>8109</v>
      </c>
      <c r="B244" s="12">
        <v>45603</v>
      </c>
      <c r="C244" t="s">
        <v>1</v>
      </c>
      <c r="D244" t="s">
        <v>7503</v>
      </c>
      <c r="E244" t="s">
        <v>9793</v>
      </c>
      <c r="F244" t="s">
        <v>9794</v>
      </c>
      <c r="G244">
        <v>3343</v>
      </c>
      <c r="H244">
        <v>3343</v>
      </c>
      <c r="I244">
        <v>3343</v>
      </c>
      <c r="J244">
        <v>3343</v>
      </c>
      <c r="K244">
        <v>0</v>
      </c>
      <c r="L244" s="2">
        <v>0</v>
      </c>
      <c r="M244" s="2">
        <v>0</v>
      </c>
      <c r="N244" s="2">
        <v>0</v>
      </c>
      <c r="O244" s="2">
        <v>31.5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31.5</v>
      </c>
      <c r="V244" t="s">
        <v>55</v>
      </c>
    </row>
    <row r="245" spans="1:22" ht="15.75" hidden="1" thickBot="1" x14ac:dyDescent="0.3">
      <c r="A245" t="s">
        <v>8109</v>
      </c>
      <c r="B245" s="12">
        <v>45603</v>
      </c>
      <c r="C245" t="s">
        <v>1</v>
      </c>
      <c r="D245" t="s">
        <v>7503</v>
      </c>
      <c r="E245" t="s">
        <v>9793</v>
      </c>
      <c r="F245" t="s">
        <v>9794</v>
      </c>
      <c r="G245">
        <v>3342</v>
      </c>
      <c r="H245">
        <v>3342</v>
      </c>
      <c r="I245">
        <v>3342</v>
      </c>
      <c r="J245">
        <v>3342</v>
      </c>
      <c r="K245">
        <v>0</v>
      </c>
      <c r="L245" s="2">
        <v>0</v>
      </c>
      <c r="M245" s="2">
        <v>0</v>
      </c>
      <c r="N245" s="2">
        <v>0</v>
      </c>
      <c r="O245" s="2">
        <v>9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9</v>
      </c>
      <c r="V245" t="s">
        <v>55</v>
      </c>
    </row>
    <row r="246" spans="1:22" ht="15.75" hidden="1" thickBot="1" x14ac:dyDescent="0.3">
      <c r="A246" t="s">
        <v>8109</v>
      </c>
      <c r="B246" s="12">
        <v>45602</v>
      </c>
      <c r="C246" t="s">
        <v>1</v>
      </c>
      <c r="D246" t="s">
        <v>7503</v>
      </c>
      <c r="E246" t="s">
        <v>9793</v>
      </c>
      <c r="F246" t="s">
        <v>9794</v>
      </c>
      <c r="G246">
        <v>3341</v>
      </c>
      <c r="H246">
        <v>3341</v>
      </c>
      <c r="I246">
        <v>3341</v>
      </c>
      <c r="J246">
        <v>3341</v>
      </c>
      <c r="K246">
        <v>0</v>
      </c>
      <c r="L246" s="2">
        <v>0</v>
      </c>
      <c r="M246" s="2">
        <v>0</v>
      </c>
      <c r="N246" s="2">
        <v>0</v>
      </c>
      <c r="O246" s="2">
        <v>4.75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4.75</v>
      </c>
      <c r="V246" t="s">
        <v>55</v>
      </c>
    </row>
    <row r="247" spans="1:22" ht="15.75" hidden="1" thickBot="1" x14ac:dyDescent="0.3">
      <c r="A247" t="s">
        <v>8109</v>
      </c>
      <c r="B247" s="12">
        <v>45602</v>
      </c>
      <c r="C247" t="s">
        <v>1</v>
      </c>
      <c r="D247" t="s">
        <v>7503</v>
      </c>
      <c r="E247" t="s">
        <v>9793</v>
      </c>
      <c r="F247" t="s">
        <v>9794</v>
      </c>
      <c r="G247">
        <v>3340</v>
      </c>
      <c r="H247">
        <v>3340</v>
      </c>
      <c r="I247">
        <v>3340</v>
      </c>
      <c r="J247">
        <v>3340</v>
      </c>
      <c r="K247">
        <v>0</v>
      </c>
      <c r="L247" s="2">
        <v>0</v>
      </c>
      <c r="M247" s="2">
        <v>0</v>
      </c>
      <c r="N247" s="2">
        <v>0</v>
      </c>
      <c r="O247" s="2">
        <v>18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18</v>
      </c>
      <c r="V247" t="s">
        <v>55</v>
      </c>
    </row>
    <row r="248" spans="1:22" ht="15.75" hidden="1" thickBot="1" x14ac:dyDescent="0.3">
      <c r="A248" t="s">
        <v>8109</v>
      </c>
      <c r="B248" s="12">
        <v>45602</v>
      </c>
      <c r="C248" t="s">
        <v>1</v>
      </c>
      <c r="D248" t="s">
        <v>7503</v>
      </c>
      <c r="E248" t="s">
        <v>9793</v>
      </c>
      <c r="F248" t="s">
        <v>9794</v>
      </c>
      <c r="G248">
        <v>3339</v>
      </c>
      <c r="H248">
        <v>3339</v>
      </c>
      <c r="I248">
        <v>3339</v>
      </c>
      <c r="J248">
        <v>3339</v>
      </c>
      <c r="K248">
        <v>0</v>
      </c>
      <c r="L248" s="2">
        <v>0</v>
      </c>
      <c r="M248" s="2">
        <v>0</v>
      </c>
      <c r="N248" s="2">
        <v>0</v>
      </c>
      <c r="O248" s="2">
        <v>40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40</v>
      </c>
      <c r="V248" t="s">
        <v>55</v>
      </c>
    </row>
    <row r="249" spans="1:22" ht="15.75" hidden="1" thickBot="1" x14ac:dyDescent="0.3">
      <c r="A249" t="s">
        <v>8109</v>
      </c>
      <c r="B249" s="12">
        <v>45602</v>
      </c>
      <c r="C249" t="s">
        <v>1</v>
      </c>
      <c r="D249" t="s">
        <v>7503</v>
      </c>
      <c r="E249" t="s">
        <v>9793</v>
      </c>
      <c r="F249" t="s">
        <v>9794</v>
      </c>
      <c r="G249">
        <v>3338</v>
      </c>
      <c r="H249">
        <v>3338</v>
      </c>
      <c r="I249">
        <v>3338</v>
      </c>
      <c r="J249">
        <v>3338</v>
      </c>
      <c r="K249">
        <v>0</v>
      </c>
      <c r="L249" s="2">
        <v>0</v>
      </c>
      <c r="M249" s="2">
        <v>0</v>
      </c>
      <c r="N249" s="2">
        <v>0</v>
      </c>
      <c r="O249" s="2">
        <v>10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10</v>
      </c>
      <c r="V249" t="s">
        <v>55</v>
      </c>
    </row>
    <row r="250" spans="1:22" ht="15.75" hidden="1" thickBot="1" x14ac:dyDescent="0.3">
      <c r="A250" t="s">
        <v>8109</v>
      </c>
      <c r="B250" s="12">
        <v>45601</v>
      </c>
      <c r="C250" t="s">
        <v>1</v>
      </c>
      <c r="D250" t="s">
        <v>7503</v>
      </c>
      <c r="E250" t="s">
        <v>9793</v>
      </c>
      <c r="F250" t="s">
        <v>9794</v>
      </c>
      <c r="G250">
        <v>3337</v>
      </c>
      <c r="H250">
        <v>3337</v>
      </c>
      <c r="I250">
        <v>3337</v>
      </c>
      <c r="J250">
        <v>3337</v>
      </c>
      <c r="K250">
        <v>0</v>
      </c>
      <c r="L250" s="2">
        <v>0</v>
      </c>
      <c r="M250" s="2">
        <v>0</v>
      </c>
      <c r="N250" s="2">
        <v>0</v>
      </c>
      <c r="O250" s="2">
        <v>22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22</v>
      </c>
      <c r="V250" t="s">
        <v>55</v>
      </c>
    </row>
    <row r="251" spans="1:22" ht="15.75" hidden="1" thickBot="1" x14ac:dyDescent="0.3">
      <c r="A251" t="s">
        <v>8109</v>
      </c>
      <c r="B251" s="12">
        <v>45601</v>
      </c>
      <c r="C251" t="s">
        <v>1</v>
      </c>
      <c r="D251" t="s">
        <v>7503</v>
      </c>
      <c r="E251" t="s">
        <v>9793</v>
      </c>
      <c r="F251" t="s">
        <v>9794</v>
      </c>
      <c r="G251">
        <v>3336</v>
      </c>
      <c r="H251">
        <v>3336</v>
      </c>
      <c r="I251">
        <v>3336</v>
      </c>
      <c r="J251">
        <v>3336</v>
      </c>
      <c r="K251">
        <v>0</v>
      </c>
      <c r="L251" s="2">
        <v>0</v>
      </c>
      <c r="M251" s="2">
        <v>0</v>
      </c>
      <c r="N251" s="2">
        <v>0</v>
      </c>
      <c r="O251" s="2">
        <v>121.7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121.7</v>
      </c>
      <c r="V251" t="s">
        <v>55</v>
      </c>
    </row>
    <row r="252" spans="1:22" ht="15.75" hidden="1" thickBot="1" x14ac:dyDescent="0.3">
      <c r="A252" t="s">
        <v>8109</v>
      </c>
      <c r="B252" s="12">
        <v>45601</v>
      </c>
      <c r="C252" t="s">
        <v>1</v>
      </c>
      <c r="D252" t="s">
        <v>7503</v>
      </c>
      <c r="E252" t="s">
        <v>9793</v>
      </c>
      <c r="F252" t="s">
        <v>9794</v>
      </c>
      <c r="G252">
        <v>3335</v>
      </c>
      <c r="H252">
        <v>3335</v>
      </c>
      <c r="I252">
        <v>3335</v>
      </c>
      <c r="J252">
        <v>3335</v>
      </c>
      <c r="K252">
        <v>0</v>
      </c>
      <c r="L252" s="2">
        <v>0</v>
      </c>
      <c r="M252" s="2">
        <v>0</v>
      </c>
      <c r="N252" s="2">
        <v>0</v>
      </c>
      <c r="O252" s="2">
        <v>5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5</v>
      </c>
      <c r="V252" t="s">
        <v>55</v>
      </c>
    </row>
    <row r="253" spans="1:22" ht="15.75" hidden="1" thickBot="1" x14ac:dyDescent="0.3">
      <c r="A253" t="s">
        <v>8109</v>
      </c>
      <c r="B253" s="12">
        <v>45601</v>
      </c>
      <c r="C253" t="s">
        <v>1</v>
      </c>
      <c r="D253" t="s">
        <v>7503</v>
      </c>
      <c r="E253" t="s">
        <v>9793</v>
      </c>
      <c r="F253" t="s">
        <v>9794</v>
      </c>
      <c r="G253">
        <v>3334</v>
      </c>
      <c r="H253">
        <v>3334</v>
      </c>
      <c r="I253">
        <v>3334</v>
      </c>
      <c r="J253">
        <v>3334</v>
      </c>
      <c r="K253">
        <v>0</v>
      </c>
      <c r="L253" s="2">
        <v>0</v>
      </c>
      <c r="M253" s="2">
        <v>0</v>
      </c>
      <c r="N253" s="2">
        <v>0</v>
      </c>
      <c r="O253" s="2">
        <v>4.75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4.75</v>
      </c>
      <c r="V253" t="s">
        <v>55</v>
      </c>
    </row>
    <row r="254" spans="1:22" ht="15.75" hidden="1" thickBot="1" x14ac:dyDescent="0.3">
      <c r="A254" t="s">
        <v>8109</v>
      </c>
      <c r="B254" s="12">
        <v>45601</v>
      </c>
      <c r="C254" t="s">
        <v>1</v>
      </c>
      <c r="D254" t="s">
        <v>7503</v>
      </c>
      <c r="E254" t="s">
        <v>9793</v>
      </c>
      <c r="F254" t="s">
        <v>9794</v>
      </c>
      <c r="G254">
        <v>3333</v>
      </c>
      <c r="H254">
        <v>3333</v>
      </c>
      <c r="I254">
        <v>3333</v>
      </c>
      <c r="J254">
        <v>3333</v>
      </c>
      <c r="K254">
        <v>0</v>
      </c>
      <c r="L254" s="2">
        <v>0</v>
      </c>
      <c r="M254" s="2">
        <v>0</v>
      </c>
      <c r="N254" s="2">
        <v>0</v>
      </c>
      <c r="O254" s="2">
        <v>2.5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2.5</v>
      </c>
      <c r="V254" t="s">
        <v>55</v>
      </c>
    </row>
    <row r="255" spans="1:22" ht="15.75" hidden="1" thickBot="1" x14ac:dyDescent="0.3">
      <c r="A255" t="s">
        <v>8109</v>
      </c>
      <c r="B255" s="12">
        <v>45601</v>
      </c>
      <c r="C255" t="s">
        <v>1</v>
      </c>
      <c r="D255" t="s">
        <v>7503</v>
      </c>
      <c r="E255" t="s">
        <v>9793</v>
      </c>
      <c r="F255" t="s">
        <v>9794</v>
      </c>
      <c r="G255">
        <v>3332</v>
      </c>
      <c r="H255">
        <v>3332</v>
      </c>
      <c r="I255">
        <v>3332</v>
      </c>
      <c r="J255">
        <v>3332</v>
      </c>
      <c r="K255">
        <v>0</v>
      </c>
      <c r="L255" s="2">
        <v>0</v>
      </c>
      <c r="M255" s="2">
        <v>0</v>
      </c>
      <c r="N255" s="2">
        <v>0</v>
      </c>
      <c r="O255" s="2">
        <v>18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18</v>
      </c>
      <c r="V255" t="s">
        <v>55</v>
      </c>
    </row>
    <row r="256" spans="1:22" ht="15.75" hidden="1" thickBot="1" x14ac:dyDescent="0.3">
      <c r="A256" t="s">
        <v>8109</v>
      </c>
      <c r="B256" s="12">
        <v>45601</v>
      </c>
      <c r="C256" t="s">
        <v>1</v>
      </c>
      <c r="D256" t="s">
        <v>7503</v>
      </c>
      <c r="E256" t="s">
        <v>9793</v>
      </c>
      <c r="F256" t="s">
        <v>9794</v>
      </c>
      <c r="G256">
        <v>3331</v>
      </c>
      <c r="H256">
        <v>3331</v>
      </c>
      <c r="I256">
        <v>3331</v>
      </c>
      <c r="J256">
        <v>3331</v>
      </c>
      <c r="K256">
        <v>0</v>
      </c>
      <c r="L256" s="2">
        <v>0</v>
      </c>
      <c r="M256" s="2">
        <v>0</v>
      </c>
      <c r="N256" s="2">
        <v>0</v>
      </c>
      <c r="O256" s="2">
        <v>48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48</v>
      </c>
      <c r="V256" t="s">
        <v>55</v>
      </c>
    </row>
    <row r="257" spans="1:22" ht="15.75" hidden="1" thickBot="1" x14ac:dyDescent="0.3">
      <c r="A257" t="s">
        <v>8109</v>
      </c>
      <c r="B257" s="12">
        <v>45600</v>
      </c>
      <c r="C257" t="s">
        <v>1</v>
      </c>
      <c r="D257" t="s">
        <v>7503</v>
      </c>
      <c r="E257" t="s">
        <v>9793</v>
      </c>
      <c r="F257" t="s">
        <v>9794</v>
      </c>
      <c r="G257">
        <v>3330</v>
      </c>
      <c r="H257">
        <v>3330</v>
      </c>
      <c r="I257">
        <v>3330</v>
      </c>
      <c r="J257">
        <v>3330</v>
      </c>
      <c r="K257">
        <v>0</v>
      </c>
      <c r="L257" s="2">
        <v>0</v>
      </c>
      <c r="M257" s="2">
        <v>0</v>
      </c>
      <c r="N257" s="2">
        <v>0</v>
      </c>
      <c r="O257" s="2">
        <v>24.57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24.57</v>
      </c>
      <c r="V257" t="s">
        <v>55</v>
      </c>
    </row>
    <row r="258" spans="1:22" ht="15.75" hidden="1" thickBot="1" x14ac:dyDescent="0.3">
      <c r="A258" t="s">
        <v>8109</v>
      </c>
      <c r="B258" s="12">
        <v>45600</v>
      </c>
      <c r="C258" t="s">
        <v>1</v>
      </c>
      <c r="D258" t="s">
        <v>7503</v>
      </c>
      <c r="E258" t="s">
        <v>9793</v>
      </c>
      <c r="F258" t="s">
        <v>9794</v>
      </c>
      <c r="G258">
        <v>3329</v>
      </c>
      <c r="H258">
        <v>3329</v>
      </c>
      <c r="I258">
        <v>3329</v>
      </c>
      <c r="J258">
        <v>3329</v>
      </c>
      <c r="K258">
        <v>0</v>
      </c>
      <c r="L258" s="2">
        <v>0</v>
      </c>
      <c r="M258" s="2">
        <v>0</v>
      </c>
      <c r="N258" s="2">
        <v>0</v>
      </c>
      <c r="O258" s="2">
        <v>14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14</v>
      </c>
      <c r="V258" t="s">
        <v>55</v>
      </c>
    </row>
    <row r="259" spans="1:22" ht="15.75" hidden="1" thickBot="1" x14ac:dyDescent="0.3">
      <c r="A259" t="s">
        <v>8109</v>
      </c>
      <c r="B259" s="12">
        <v>45600</v>
      </c>
      <c r="C259" t="s">
        <v>1</v>
      </c>
      <c r="D259" t="s">
        <v>7503</v>
      </c>
      <c r="E259" t="s">
        <v>9793</v>
      </c>
      <c r="F259" t="s">
        <v>9794</v>
      </c>
      <c r="G259">
        <v>3328</v>
      </c>
      <c r="H259">
        <v>3328</v>
      </c>
      <c r="I259">
        <v>3328</v>
      </c>
      <c r="J259">
        <v>3328</v>
      </c>
      <c r="K259">
        <v>0</v>
      </c>
      <c r="L259" s="2">
        <v>0</v>
      </c>
      <c r="M259" s="2">
        <v>0</v>
      </c>
      <c r="N259" s="2">
        <v>0</v>
      </c>
      <c r="O259" s="2">
        <v>29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29</v>
      </c>
      <c r="V259" t="s">
        <v>55</v>
      </c>
    </row>
    <row r="260" spans="1:22" ht="15.75" hidden="1" thickBot="1" x14ac:dyDescent="0.3">
      <c r="A260" t="s">
        <v>8109</v>
      </c>
      <c r="B260" s="12">
        <v>45600</v>
      </c>
      <c r="C260" t="s">
        <v>1</v>
      </c>
      <c r="D260" t="s">
        <v>7503</v>
      </c>
      <c r="E260" t="s">
        <v>9793</v>
      </c>
      <c r="F260" t="s">
        <v>9794</v>
      </c>
      <c r="G260">
        <v>3327</v>
      </c>
      <c r="H260">
        <v>3327</v>
      </c>
      <c r="I260">
        <v>3327</v>
      </c>
      <c r="J260">
        <v>3327</v>
      </c>
      <c r="K260">
        <v>0</v>
      </c>
      <c r="L260" s="2">
        <v>0</v>
      </c>
      <c r="M260" s="2">
        <v>0</v>
      </c>
      <c r="N260" s="2">
        <v>0</v>
      </c>
      <c r="O260" s="2">
        <v>8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8</v>
      </c>
      <c r="V260" t="s">
        <v>55</v>
      </c>
    </row>
    <row r="261" spans="1:22" ht="15.75" hidden="1" thickBot="1" x14ac:dyDescent="0.3">
      <c r="A261" t="s">
        <v>8109</v>
      </c>
      <c r="B261" s="12">
        <v>45600</v>
      </c>
      <c r="C261" t="s">
        <v>1</v>
      </c>
      <c r="D261" t="s">
        <v>7503</v>
      </c>
      <c r="E261" t="s">
        <v>9793</v>
      </c>
      <c r="F261" t="s">
        <v>9794</v>
      </c>
      <c r="G261">
        <v>3326</v>
      </c>
      <c r="H261">
        <v>3326</v>
      </c>
      <c r="I261">
        <v>3326</v>
      </c>
      <c r="J261">
        <v>3326</v>
      </c>
      <c r="K261">
        <v>0</v>
      </c>
      <c r="L261" s="2">
        <v>0</v>
      </c>
      <c r="M261" s="2">
        <v>0</v>
      </c>
      <c r="N261" s="2">
        <v>0</v>
      </c>
      <c r="O261" s="2">
        <v>36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36</v>
      </c>
      <c r="V261" t="s">
        <v>55</v>
      </c>
    </row>
    <row r="262" spans="1:22" ht="15.75" hidden="1" thickBot="1" x14ac:dyDescent="0.3">
      <c r="A262" t="s">
        <v>8109</v>
      </c>
      <c r="B262" s="12">
        <v>45600</v>
      </c>
      <c r="C262" t="s">
        <v>1</v>
      </c>
      <c r="D262" t="s">
        <v>7503</v>
      </c>
      <c r="E262" t="s">
        <v>9793</v>
      </c>
      <c r="F262" t="s">
        <v>9794</v>
      </c>
      <c r="G262">
        <v>3325</v>
      </c>
      <c r="H262">
        <v>3325</v>
      </c>
      <c r="I262">
        <v>3325</v>
      </c>
      <c r="J262">
        <v>3325</v>
      </c>
      <c r="K262">
        <v>0</v>
      </c>
      <c r="L262" s="2">
        <v>0</v>
      </c>
      <c r="M262" s="2">
        <v>0</v>
      </c>
      <c r="N262" s="2">
        <v>0</v>
      </c>
      <c r="O262" s="2">
        <v>4.75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4.75</v>
      </c>
      <c r="V262" t="s">
        <v>55</v>
      </c>
    </row>
    <row r="263" spans="1:22" ht="15.75" hidden="1" thickBot="1" x14ac:dyDescent="0.3">
      <c r="A263" t="s">
        <v>8109</v>
      </c>
      <c r="B263" s="12">
        <v>45600</v>
      </c>
      <c r="C263" t="s">
        <v>1</v>
      </c>
      <c r="D263" t="s">
        <v>7503</v>
      </c>
      <c r="E263" t="s">
        <v>9793</v>
      </c>
      <c r="F263" t="s">
        <v>9794</v>
      </c>
      <c r="G263">
        <v>3324</v>
      </c>
      <c r="H263">
        <v>3324</v>
      </c>
      <c r="I263">
        <v>3324</v>
      </c>
      <c r="J263">
        <v>3324</v>
      </c>
      <c r="K263">
        <v>0</v>
      </c>
      <c r="L263" s="2">
        <v>0</v>
      </c>
      <c r="M263" s="2">
        <v>0</v>
      </c>
      <c r="N263" s="2">
        <v>0</v>
      </c>
      <c r="O263" s="2">
        <v>5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5</v>
      </c>
      <c r="V263" t="s">
        <v>55</v>
      </c>
    </row>
    <row r="264" spans="1:22" ht="15.75" hidden="1" thickBot="1" x14ac:dyDescent="0.3">
      <c r="A264" t="s">
        <v>8109</v>
      </c>
      <c r="B264" s="12">
        <v>45597</v>
      </c>
      <c r="C264" t="s">
        <v>1</v>
      </c>
      <c r="D264" t="s">
        <v>7503</v>
      </c>
      <c r="E264" t="s">
        <v>9793</v>
      </c>
      <c r="F264" t="s">
        <v>9794</v>
      </c>
      <c r="G264">
        <v>3323</v>
      </c>
      <c r="H264">
        <v>3323</v>
      </c>
      <c r="I264">
        <v>3323</v>
      </c>
      <c r="J264">
        <v>3323</v>
      </c>
      <c r="K264">
        <v>0</v>
      </c>
      <c r="L264" s="2">
        <v>0</v>
      </c>
      <c r="M264" s="2">
        <v>0</v>
      </c>
      <c r="N264" s="2">
        <v>0</v>
      </c>
      <c r="O264" s="2">
        <v>15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15</v>
      </c>
      <c r="V264" t="s">
        <v>55</v>
      </c>
    </row>
    <row r="265" spans="1:22" ht="15.75" hidden="1" thickBot="1" x14ac:dyDescent="0.3">
      <c r="A265" t="s">
        <v>8109</v>
      </c>
      <c r="B265" s="12">
        <v>45597</v>
      </c>
      <c r="C265" t="s">
        <v>1</v>
      </c>
      <c r="D265" t="s">
        <v>7503</v>
      </c>
      <c r="E265" t="s">
        <v>9793</v>
      </c>
      <c r="F265" t="s">
        <v>9794</v>
      </c>
      <c r="G265">
        <v>3322</v>
      </c>
      <c r="H265">
        <v>3322</v>
      </c>
      <c r="I265">
        <v>3322</v>
      </c>
      <c r="J265">
        <v>3322</v>
      </c>
      <c r="K265">
        <v>0</v>
      </c>
      <c r="L265" s="2">
        <v>0</v>
      </c>
      <c r="M265" s="2">
        <v>0</v>
      </c>
      <c r="N265" s="2">
        <v>0</v>
      </c>
      <c r="O265" s="2">
        <v>2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2</v>
      </c>
      <c r="V265" t="s">
        <v>55</v>
      </c>
    </row>
    <row r="266" spans="1:22" ht="15.75" hidden="1" thickBot="1" x14ac:dyDescent="0.3">
      <c r="A266" t="s">
        <v>8109</v>
      </c>
      <c r="B266" s="12">
        <v>45597</v>
      </c>
      <c r="C266" t="s">
        <v>1</v>
      </c>
      <c r="D266" t="s">
        <v>7503</v>
      </c>
      <c r="E266" t="s">
        <v>9793</v>
      </c>
      <c r="F266" t="s">
        <v>9794</v>
      </c>
      <c r="G266">
        <v>3321</v>
      </c>
      <c r="H266">
        <v>3321</v>
      </c>
      <c r="I266">
        <v>3321</v>
      </c>
      <c r="J266">
        <v>3321</v>
      </c>
      <c r="K266">
        <v>0</v>
      </c>
      <c r="L266" s="2">
        <v>0</v>
      </c>
      <c r="M266" s="2">
        <v>0</v>
      </c>
      <c r="N266" s="2">
        <v>0</v>
      </c>
      <c r="O266" s="2">
        <v>8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8</v>
      </c>
      <c r="V266" t="s">
        <v>55</v>
      </c>
    </row>
    <row r="267" spans="1:22" ht="15.75" hidden="1" thickBot="1" x14ac:dyDescent="0.3">
      <c r="A267" t="s">
        <v>8109</v>
      </c>
      <c r="B267" s="12">
        <v>45597</v>
      </c>
      <c r="C267" t="s">
        <v>1</v>
      </c>
      <c r="D267" t="s">
        <v>7503</v>
      </c>
      <c r="E267" t="s">
        <v>9793</v>
      </c>
      <c r="F267" t="s">
        <v>9794</v>
      </c>
      <c r="G267">
        <v>3320</v>
      </c>
      <c r="H267">
        <v>3320</v>
      </c>
      <c r="I267">
        <v>3320</v>
      </c>
      <c r="J267">
        <v>3320</v>
      </c>
      <c r="K267">
        <v>0</v>
      </c>
      <c r="L267" s="2">
        <v>0</v>
      </c>
      <c r="M267" s="2">
        <v>0</v>
      </c>
      <c r="N267" s="2">
        <v>0</v>
      </c>
      <c r="O267" s="2">
        <v>5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5</v>
      </c>
      <c r="V267" t="s">
        <v>55</v>
      </c>
    </row>
    <row r="268" spans="1:22" ht="15.75" hidden="1" thickBot="1" x14ac:dyDescent="0.3">
      <c r="A268" t="s">
        <v>8109</v>
      </c>
      <c r="B268" s="12">
        <v>45597</v>
      </c>
      <c r="C268" t="s">
        <v>1</v>
      </c>
      <c r="D268" t="s">
        <v>7503</v>
      </c>
      <c r="E268" t="s">
        <v>9793</v>
      </c>
      <c r="F268" t="s">
        <v>9794</v>
      </c>
      <c r="G268">
        <v>3319</v>
      </c>
      <c r="H268">
        <v>3319</v>
      </c>
      <c r="I268">
        <v>3319</v>
      </c>
      <c r="J268">
        <v>3319</v>
      </c>
      <c r="K268">
        <v>0</v>
      </c>
      <c r="L268" s="2">
        <v>0</v>
      </c>
      <c r="M268" s="2">
        <v>0</v>
      </c>
      <c r="N268" s="2">
        <v>0</v>
      </c>
      <c r="O268" s="2">
        <v>13.5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13.5</v>
      </c>
      <c r="V268" t="s">
        <v>55</v>
      </c>
    </row>
    <row r="269" spans="1:22" ht="15.75" hidden="1" thickBot="1" x14ac:dyDescent="0.3">
      <c r="A269" t="s">
        <v>8109</v>
      </c>
      <c r="B269" s="12">
        <v>45597</v>
      </c>
      <c r="C269" t="s">
        <v>1</v>
      </c>
      <c r="D269" t="s">
        <v>7503</v>
      </c>
      <c r="E269" t="s">
        <v>9793</v>
      </c>
      <c r="F269" t="s">
        <v>9794</v>
      </c>
      <c r="G269">
        <v>3318</v>
      </c>
      <c r="H269">
        <v>3318</v>
      </c>
      <c r="I269">
        <v>3318</v>
      </c>
      <c r="J269">
        <v>3318</v>
      </c>
      <c r="K269">
        <v>0</v>
      </c>
      <c r="L269" s="2">
        <v>0</v>
      </c>
      <c r="M269" s="2">
        <v>0</v>
      </c>
      <c r="N269" s="2">
        <v>0</v>
      </c>
      <c r="O269" s="2">
        <v>99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99</v>
      </c>
      <c r="V269" t="s">
        <v>55</v>
      </c>
    </row>
    <row r="270" spans="1:22" ht="15.75" hidden="1" thickBot="1" x14ac:dyDescent="0.3">
      <c r="A270" t="s">
        <v>8108</v>
      </c>
      <c r="B270" s="12">
        <v>45596</v>
      </c>
      <c r="C270" t="s">
        <v>1</v>
      </c>
      <c r="D270" t="s">
        <v>7503</v>
      </c>
      <c r="E270" t="s">
        <v>9793</v>
      </c>
      <c r="F270" t="s">
        <v>9794</v>
      </c>
      <c r="G270">
        <v>3317</v>
      </c>
      <c r="H270">
        <v>3317</v>
      </c>
      <c r="I270">
        <v>3317</v>
      </c>
      <c r="J270">
        <v>3317</v>
      </c>
      <c r="K270">
        <v>0</v>
      </c>
      <c r="L270" s="2">
        <v>0</v>
      </c>
      <c r="M270" s="2">
        <v>0</v>
      </c>
      <c r="N270" s="2">
        <v>0</v>
      </c>
      <c r="O270" s="2">
        <v>8.25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8.25</v>
      </c>
      <c r="V270" t="s">
        <v>55</v>
      </c>
    </row>
    <row r="271" spans="1:22" ht="15.75" hidden="1" thickBot="1" x14ac:dyDescent="0.3">
      <c r="A271" t="s">
        <v>8108</v>
      </c>
      <c r="B271" s="12">
        <v>45596</v>
      </c>
      <c r="C271" t="s">
        <v>1</v>
      </c>
      <c r="D271" t="s">
        <v>7503</v>
      </c>
      <c r="E271" t="s">
        <v>9793</v>
      </c>
      <c r="F271" t="s">
        <v>9794</v>
      </c>
      <c r="G271">
        <v>3316</v>
      </c>
      <c r="H271">
        <v>3316</v>
      </c>
      <c r="I271">
        <v>3316</v>
      </c>
      <c r="J271">
        <v>3316</v>
      </c>
      <c r="K271">
        <v>0</v>
      </c>
      <c r="L271" s="2">
        <v>0</v>
      </c>
      <c r="M271" s="2">
        <v>0</v>
      </c>
      <c r="N271" s="2">
        <v>0</v>
      </c>
      <c r="O271" s="2">
        <v>8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8</v>
      </c>
      <c r="V271" t="s">
        <v>55</v>
      </c>
    </row>
    <row r="272" spans="1:22" ht="15.75" hidden="1" thickBot="1" x14ac:dyDescent="0.3">
      <c r="A272" t="s">
        <v>8108</v>
      </c>
      <c r="B272" s="12">
        <v>45596</v>
      </c>
      <c r="C272" t="s">
        <v>1</v>
      </c>
      <c r="D272" t="s">
        <v>7503</v>
      </c>
      <c r="E272" t="s">
        <v>9793</v>
      </c>
      <c r="F272" t="s">
        <v>9794</v>
      </c>
      <c r="G272">
        <v>3315</v>
      </c>
      <c r="H272">
        <v>3315</v>
      </c>
      <c r="I272">
        <v>3315</v>
      </c>
      <c r="J272">
        <v>3315</v>
      </c>
      <c r="K272">
        <v>0</v>
      </c>
      <c r="L272" s="2">
        <v>0</v>
      </c>
      <c r="M272" s="2">
        <v>0</v>
      </c>
      <c r="N272" s="2">
        <v>0</v>
      </c>
      <c r="O272" s="2">
        <v>13.5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13.5</v>
      </c>
      <c r="V272" t="s">
        <v>55</v>
      </c>
    </row>
    <row r="273" spans="1:22" ht="15.75" hidden="1" thickBot="1" x14ac:dyDescent="0.3">
      <c r="A273" t="s">
        <v>8108</v>
      </c>
      <c r="B273" s="12">
        <v>45596</v>
      </c>
      <c r="C273" t="s">
        <v>1</v>
      </c>
      <c r="D273" t="s">
        <v>7503</v>
      </c>
      <c r="E273" t="s">
        <v>9793</v>
      </c>
      <c r="F273" t="s">
        <v>9794</v>
      </c>
      <c r="G273">
        <v>3314</v>
      </c>
      <c r="H273">
        <v>3314</v>
      </c>
      <c r="I273">
        <v>3314</v>
      </c>
      <c r="J273">
        <v>3314</v>
      </c>
      <c r="K273">
        <v>0</v>
      </c>
      <c r="L273" s="2">
        <v>0</v>
      </c>
      <c r="M273" s="2">
        <v>0</v>
      </c>
      <c r="N273" s="2">
        <v>0</v>
      </c>
      <c r="O273" s="2">
        <v>18.72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18.72</v>
      </c>
      <c r="V273" t="s">
        <v>55</v>
      </c>
    </row>
    <row r="274" spans="1:22" ht="15.75" hidden="1" thickBot="1" x14ac:dyDescent="0.3">
      <c r="A274" t="s">
        <v>8108</v>
      </c>
      <c r="B274" s="12">
        <v>45596</v>
      </c>
      <c r="C274" t="s">
        <v>1</v>
      </c>
      <c r="D274" t="s">
        <v>7503</v>
      </c>
      <c r="E274" t="s">
        <v>9793</v>
      </c>
      <c r="F274" t="s">
        <v>9794</v>
      </c>
      <c r="G274">
        <v>3313</v>
      </c>
      <c r="H274">
        <v>3313</v>
      </c>
      <c r="I274">
        <v>3313</v>
      </c>
      <c r="J274">
        <v>3313</v>
      </c>
      <c r="K274">
        <v>0</v>
      </c>
      <c r="L274" s="2">
        <v>0</v>
      </c>
      <c r="M274" s="2">
        <v>0</v>
      </c>
      <c r="N274" s="2">
        <v>0</v>
      </c>
      <c r="O274" s="2">
        <v>4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4</v>
      </c>
      <c r="V274" t="s">
        <v>55</v>
      </c>
    </row>
    <row r="275" spans="1:22" ht="15.75" hidden="1" thickBot="1" x14ac:dyDescent="0.3">
      <c r="A275" t="s">
        <v>8108</v>
      </c>
      <c r="B275" s="12">
        <v>45596</v>
      </c>
      <c r="C275" t="s">
        <v>1</v>
      </c>
      <c r="D275" t="s">
        <v>7503</v>
      </c>
      <c r="E275" t="s">
        <v>9793</v>
      </c>
      <c r="F275" t="s">
        <v>9794</v>
      </c>
      <c r="G275">
        <v>3312</v>
      </c>
      <c r="H275">
        <v>3312</v>
      </c>
      <c r="I275">
        <v>3312</v>
      </c>
      <c r="J275">
        <v>3312</v>
      </c>
      <c r="K275">
        <v>0</v>
      </c>
      <c r="L275" s="2">
        <v>0</v>
      </c>
      <c r="M275" s="2">
        <v>0</v>
      </c>
      <c r="N275" s="2">
        <v>0</v>
      </c>
      <c r="O275" s="2">
        <v>9.5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9.5</v>
      </c>
      <c r="V275" t="s">
        <v>55</v>
      </c>
    </row>
    <row r="276" spans="1:22" ht="15.75" hidden="1" thickBot="1" x14ac:dyDescent="0.3">
      <c r="A276" t="s">
        <v>8108</v>
      </c>
      <c r="B276" s="12">
        <v>45596</v>
      </c>
      <c r="C276" t="s">
        <v>1</v>
      </c>
      <c r="D276" t="s">
        <v>7503</v>
      </c>
      <c r="E276" t="s">
        <v>9793</v>
      </c>
      <c r="F276" t="s">
        <v>9794</v>
      </c>
      <c r="G276">
        <v>3311</v>
      </c>
      <c r="H276">
        <v>3311</v>
      </c>
      <c r="I276">
        <v>3311</v>
      </c>
      <c r="J276">
        <v>3311</v>
      </c>
      <c r="K276">
        <v>0</v>
      </c>
      <c r="L276" s="2">
        <v>0</v>
      </c>
      <c r="M276" s="2">
        <v>0</v>
      </c>
      <c r="N276" s="2">
        <v>0</v>
      </c>
      <c r="O276" s="2">
        <v>8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8</v>
      </c>
      <c r="V276" t="s">
        <v>55</v>
      </c>
    </row>
    <row r="277" spans="1:22" ht="15.75" hidden="1" thickBot="1" x14ac:dyDescent="0.3">
      <c r="A277" t="s">
        <v>8108</v>
      </c>
      <c r="B277" s="12">
        <v>45595</v>
      </c>
      <c r="C277" t="s">
        <v>1</v>
      </c>
      <c r="D277" t="s">
        <v>7503</v>
      </c>
      <c r="E277" t="s">
        <v>9793</v>
      </c>
      <c r="F277" t="s">
        <v>9794</v>
      </c>
      <c r="G277">
        <v>3310</v>
      </c>
      <c r="H277">
        <v>3310</v>
      </c>
      <c r="I277">
        <v>3310</v>
      </c>
      <c r="J277">
        <v>3310</v>
      </c>
      <c r="K277">
        <v>0</v>
      </c>
      <c r="L277" s="2">
        <v>0</v>
      </c>
      <c r="M277" s="2">
        <v>0</v>
      </c>
      <c r="N277" s="2">
        <v>0</v>
      </c>
      <c r="O277" s="2">
        <v>38.799999999999997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38.799999999999997</v>
      </c>
      <c r="V277" t="s">
        <v>55</v>
      </c>
    </row>
    <row r="278" spans="1:22" ht="15.75" hidden="1" thickBot="1" x14ac:dyDescent="0.3">
      <c r="A278" t="s">
        <v>8108</v>
      </c>
      <c r="B278" s="12">
        <v>45595</v>
      </c>
      <c r="C278" t="s">
        <v>1</v>
      </c>
      <c r="D278" t="s">
        <v>7503</v>
      </c>
      <c r="E278" t="s">
        <v>9793</v>
      </c>
      <c r="F278" t="s">
        <v>9794</v>
      </c>
      <c r="G278">
        <v>3309</v>
      </c>
      <c r="H278">
        <v>3309</v>
      </c>
      <c r="I278">
        <v>3309</v>
      </c>
      <c r="J278">
        <v>3309</v>
      </c>
      <c r="K278">
        <v>0</v>
      </c>
      <c r="L278" s="2">
        <v>0</v>
      </c>
      <c r="M278" s="2">
        <v>0</v>
      </c>
      <c r="N278" s="2">
        <v>0</v>
      </c>
      <c r="O278" s="2">
        <v>5.4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5.4</v>
      </c>
      <c r="V278" t="s">
        <v>55</v>
      </c>
    </row>
    <row r="279" spans="1:22" ht="15.75" hidden="1" thickBot="1" x14ac:dyDescent="0.3">
      <c r="A279" t="s">
        <v>8108</v>
      </c>
      <c r="B279" s="12">
        <v>45595</v>
      </c>
      <c r="C279" t="s">
        <v>1</v>
      </c>
      <c r="D279" t="s">
        <v>7503</v>
      </c>
      <c r="E279" t="s">
        <v>9793</v>
      </c>
      <c r="F279" t="s">
        <v>9794</v>
      </c>
      <c r="G279">
        <v>3308</v>
      </c>
      <c r="H279">
        <v>3308</v>
      </c>
      <c r="I279">
        <v>3308</v>
      </c>
      <c r="J279">
        <v>3308</v>
      </c>
      <c r="K279">
        <v>0</v>
      </c>
      <c r="L279" s="2">
        <v>0</v>
      </c>
      <c r="M279" s="2">
        <v>0</v>
      </c>
      <c r="N279" s="2">
        <v>0</v>
      </c>
      <c r="O279" s="2">
        <v>9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9</v>
      </c>
      <c r="V279" t="s">
        <v>55</v>
      </c>
    </row>
    <row r="280" spans="1:22" ht="15.75" hidden="1" thickBot="1" x14ac:dyDescent="0.3">
      <c r="A280" t="s">
        <v>8108</v>
      </c>
      <c r="B280" s="12">
        <v>45595</v>
      </c>
      <c r="C280" t="s">
        <v>1</v>
      </c>
      <c r="D280" t="s">
        <v>7503</v>
      </c>
      <c r="E280" t="s">
        <v>9793</v>
      </c>
      <c r="F280" t="s">
        <v>9794</v>
      </c>
      <c r="G280">
        <v>3307</v>
      </c>
      <c r="H280">
        <v>3307</v>
      </c>
      <c r="I280">
        <v>3307</v>
      </c>
      <c r="J280">
        <v>3307</v>
      </c>
      <c r="K280">
        <v>0</v>
      </c>
      <c r="L280" s="2">
        <v>0</v>
      </c>
      <c r="M280" s="2">
        <v>0</v>
      </c>
      <c r="N280" s="2">
        <v>0</v>
      </c>
      <c r="O280" s="2">
        <v>17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17</v>
      </c>
      <c r="V280" t="s">
        <v>55</v>
      </c>
    </row>
    <row r="281" spans="1:22" ht="15.75" hidden="1" thickBot="1" x14ac:dyDescent="0.3">
      <c r="A281" t="s">
        <v>8108</v>
      </c>
      <c r="B281" s="12">
        <v>45595</v>
      </c>
      <c r="C281" t="s">
        <v>1</v>
      </c>
      <c r="D281" t="s">
        <v>7503</v>
      </c>
      <c r="E281" t="s">
        <v>9793</v>
      </c>
      <c r="F281" t="s">
        <v>9794</v>
      </c>
      <c r="G281">
        <v>3306</v>
      </c>
      <c r="H281">
        <v>3306</v>
      </c>
      <c r="I281">
        <v>3306</v>
      </c>
      <c r="J281">
        <v>3306</v>
      </c>
      <c r="K281">
        <v>0</v>
      </c>
      <c r="L281" s="2">
        <v>0</v>
      </c>
      <c r="M281" s="2">
        <v>0</v>
      </c>
      <c r="N281" s="2">
        <v>0</v>
      </c>
      <c r="O281" s="2">
        <v>3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3</v>
      </c>
      <c r="V281" t="s">
        <v>55</v>
      </c>
    </row>
    <row r="282" spans="1:22" ht="15.75" hidden="1" thickBot="1" x14ac:dyDescent="0.3">
      <c r="A282" t="s">
        <v>8108</v>
      </c>
      <c r="B282" s="12">
        <v>45595</v>
      </c>
      <c r="C282" t="s">
        <v>1</v>
      </c>
      <c r="D282" t="s">
        <v>7503</v>
      </c>
      <c r="E282" t="s">
        <v>9793</v>
      </c>
      <c r="F282" t="s">
        <v>9794</v>
      </c>
      <c r="G282">
        <v>3305</v>
      </c>
      <c r="H282">
        <v>3305</v>
      </c>
      <c r="I282">
        <v>3305</v>
      </c>
      <c r="J282">
        <v>3305</v>
      </c>
      <c r="K282">
        <v>0</v>
      </c>
      <c r="L282" s="2">
        <v>0</v>
      </c>
      <c r="M282" s="2">
        <v>0</v>
      </c>
      <c r="N282" s="2">
        <v>0</v>
      </c>
      <c r="O282" s="2">
        <v>3.25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3.25</v>
      </c>
      <c r="V282" t="s">
        <v>55</v>
      </c>
    </row>
    <row r="283" spans="1:22" ht="15.75" hidden="1" thickBot="1" x14ac:dyDescent="0.3">
      <c r="A283" t="s">
        <v>8108</v>
      </c>
      <c r="B283" s="12">
        <v>45594</v>
      </c>
      <c r="C283" t="s">
        <v>1</v>
      </c>
      <c r="D283" t="s">
        <v>7503</v>
      </c>
      <c r="E283" t="s">
        <v>9793</v>
      </c>
      <c r="F283" t="s">
        <v>9794</v>
      </c>
      <c r="G283">
        <v>3304</v>
      </c>
      <c r="H283">
        <v>3304</v>
      </c>
      <c r="I283">
        <v>3304</v>
      </c>
      <c r="J283">
        <v>3304</v>
      </c>
      <c r="K283">
        <v>0</v>
      </c>
      <c r="L283" s="2">
        <v>0</v>
      </c>
      <c r="M283" s="2">
        <v>0</v>
      </c>
      <c r="N283" s="2">
        <v>0</v>
      </c>
      <c r="O283" s="2">
        <v>3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3</v>
      </c>
      <c r="V283" t="s">
        <v>55</v>
      </c>
    </row>
    <row r="284" spans="1:22" ht="15.75" hidden="1" thickBot="1" x14ac:dyDescent="0.3">
      <c r="A284" t="s">
        <v>8108</v>
      </c>
      <c r="B284" s="12">
        <v>45594</v>
      </c>
      <c r="C284" t="s">
        <v>1</v>
      </c>
      <c r="D284" t="s">
        <v>7503</v>
      </c>
      <c r="E284" t="s">
        <v>9793</v>
      </c>
      <c r="F284" t="s">
        <v>9794</v>
      </c>
      <c r="G284">
        <v>3303</v>
      </c>
      <c r="H284">
        <v>3303</v>
      </c>
      <c r="I284">
        <v>3303</v>
      </c>
      <c r="J284">
        <v>3303</v>
      </c>
      <c r="K284">
        <v>0</v>
      </c>
      <c r="L284" s="2">
        <v>0</v>
      </c>
      <c r="M284" s="2">
        <v>0</v>
      </c>
      <c r="N284" s="2">
        <v>0</v>
      </c>
      <c r="O284" s="2">
        <v>4.2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4.2</v>
      </c>
      <c r="V284" t="s">
        <v>55</v>
      </c>
    </row>
    <row r="285" spans="1:22" ht="15.75" hidden="1" thickBot="1" x14ac:dyDescent="0.3">
      <c r="A285" t="s">
        <v>8108</v>
      </c>
      <c r="B285" s="12">
        <v>45594</v>
      </c>
      <c r="C285" t="s">
        <v>1</v>
      </c>
      <c r="D285" t="s">
        <v>7503</v>
      </c>
      <c r="E285" t="s">
        <v>9793</v>
      </c>
      <c r="F285" t="s">
        <v>9794</v>
      </c>
      <c r="G285">
        <v>3302</v>
      </c>
      <c r="H285">
        <v>3302</v>
      </c>
      <c r="I285">
        <v>3302</v>
      </c>
      <c r="J285">
        <v>3302</v>
      </c>
      <c r="K285">
        <v>0</v>
      </c>
      <c r="L285" s="2">
        <v>0</v>
      </c>
      <c r="M285" s="2">
        <v>0</v>
      </c>
      <c r="N285" s="2">
        <v>0</v>
      </c>
      <c r="O285" s="2">
        <v>4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4</v>
      </c>
      <c r="V285" t="s">
        <v>55</v>
      </c>
    </row>
    <row r="286" spans="1:22" ht="15.75" hidden="1" thickBot="1" x14ac:dyDescent="0.3">
      <c r="A286" t="s">
        <v>8108</v>
      </c>
      <c r="B286" s="12">
        <v>45594</v>
      </c>
      <c r="C286" t="s">
        <v>1</v>
      </c>
      <c r="D286" t="s">
        <v>7503</v>
      </c>
      <c r="E286" t="s">
        <v>9793</v>
      </c>
      <c r="F286" t="s">
        <v>9794</v>
      </c>
      <c r="G286">
        <v>3301</v>
      </c>
      <c r="H286">
        <v>3301</v>
      </c>
      <c r="I286">
        <v>3301</v>
      </c>
      <c r="J286">
        <v>3301</v>
      </c>
      <c r="K286">
        <v>0</v>
      </c>
      <c r="L286" s="2">
        <v>0</v>
      </c>
      <c r="M286" s="2">
        <v>0</v>
      </c>
      <c r="N286" s="2">
        <v>0</v>
      </c>
      <c r="O286" s="2">
        <v>46.4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46.4</v>
      </c>
      <c r="V286" t="s">
        <v>55</v>
      </c>
    </row>
    <row r="287" spans="1:22" ht="15.75" hidden="1" thickBot="1" x14ac:dyDescent="0.3">
      <c r="A287" t="s">
        <v>8108</v>
      </c>
      <c r="B287" s="12">
        <v>45594</v>
      </c>
      <c r="C287" t="s">
        <v>1</v>
      </c>
      <c r="D287" t="s">
        <v>7503</v>
      </c>
      <c r="E287" t="s">
        <v>9793</v>
      </c>
      <c r="F287" t="s">
        <v>9794</v>
      </c>
      <c r="G287">
        <v>3300</v>
      </c>
      <c r="H287">
        <v>3300</v>
      </c>
      <c r="I287">
        <v>3300</v>
      </c>
      <c r="J287">
        <v>3300</v>
      </c>
      <c r="K287">
        <v>0</v>
      </c>
      <c r="L287" s="2">
        <v>0</v>
      </c>
      <c r="M287" s="2">
        <v>0</v>
      </c>
      <c r="N287" s="2">
        <v>0</v>
      </c>
      <c r="O287" s="2">
        <v>3.5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3.5</v>
      </c>
      <c r="V287" t="s">
        <v>55</v>
      </c>
    </row>
    <row r="288" spans="1:22" ht="15.75" hidden="1" thickBot="1" x14ac:dyDescent="0.3">
      <c r="A288" t="s">
        <v>8108</v>
      </c>
      <c r="B288" s="12">
        <v>45594</v>
      </c>
      <c r="C288" t="s">
        <v>1</v>
      </c>
      <c r="D288" t="s">
        <v>7503</v>
      </c>
      <c r="E288" t="s">
        <v>9793</v>
      </c>
      <c r="F288" t="s">
        <v>9794</v>
      </c>
      <c r="G288">
        <v>3299</v>
      </c>
      <c r="H288">
        <v>3299</v>
      </c>
      <c r="I288">
        <v>3299</v>
      </c>
      <c r="J288">
        <v>3299</v>
      </c>
      <c r="K288">
        <v>0</v>
      </c>
      <c r="L288" s="2">
        <v>0</v>
      </c>
      <c r="M288" s="2">
        <v>0</v>
      </c>
      <c r="N288" s="2">
        <v>0</v>
      </c>
      <c r="O288" s="2">
        <v>125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125</v>
      </c>
      <c r="V288" t="s">
        <v>55</v>
      </c>
    </row>
    <row r="289" spans="1:22" ht="15.75" hidden="1" thickBot="1" x14ac:dyDescent="0.3">
      <c r="A289" t="s">
        <v>8108</v>
      </c>
      <c r="B289" s="12">
        <v>45594</v>
      </c>
      <c r="C289" t="s">
        <v>1</v>
      </c>
      <c r="D289" t="s">
        <v>7503</v>
      </c>
      <c r="E289" t="s">
        <v>9793</v>
      </c>
      <c r="F289" t="s">
        <v>9794</v>
      </c>
      <c r="G289">
        <v>3298</v>
      </c>
      <c r="H289">
        <v>3298</v>
      </c>
      <c r="I289">
        <v>3298</v>
      </c>
      <c r="J289">
        <v>3298</v>
      </c>
      <c r="K289">
        <v>0</v>
      </c>
      <c r="L289" s="2">
        <v>0</v>
      </c>
      <c r="M289" s="2">
        <v>0</v>
      </c>
      <c r="N289" s="2">
        <v>0</v>
      </c>
      <c r="O289" s="2">
        <v>30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30</v>
      </c>
      <c r="V289" t="s">
        <v>55</v>
      </c>
    </row>
    <row r="290" spans="1:22" ht="15.75" hidden="1" thickBot="1" x14ac:dyDescent="0.3">
      <c r="A290" t="s">
        <v>8108</v>
      </c>
      <c r="B290" s="12">
        <v>45594</v>
      </c>
      <c r="C290" t="s">
        <v>1</v>
      </c>
      <c r="D290" t="s">
        <v>7503</v>
      </c>
      <c r="E290" t="s">
        <v>9793</v>
      </c>
      <c r="F290" t="s">
        <v>9794</v>
      </c>
      <c r="G290">
        <v>3297</v>
      </c>
      <c r="H290">
        <v>3297</v>
      </c>
      <c r="I290">
        <v>3297</v>
      </c>
      <c r="J290">
        <v>3297</v>
      </c>
      <c r="K290">
        <v>0</v>
      </c>
      <c r="L290" s="2">
        <v>0</v>
      </c>
      <c r="M290" s="2">
        <v>0</v>
      </c>
      <c r="N290" s="2">
        <v>0</v>
      </c>
      <c r="O290" s="2">
        <v>2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2</v>
      </c>
      <c r="V290" t="s">
        <v>55</v>
      </c>
    </row>
    <row r="291" spans="1:22" ht="15.75" hidden="1" thickBot="1" x14ac:dyDescent="0.3">
      <c r="A291" t="s">
        <v>8108</v>
      </c>
      <c r="B291" s="12">
        <v>45594</v>
      </c>
      <c r="C291" t="s">
        <v>1</v>
      </c>
      <c r="D291" t="s">
        <v>7503</v>
      </c>
      <c r="E291" t="s">
        <v>9793</v>
      </c>
      <c r="F291" t="s">
        <v>9794</v>
      </c>
      <c r="G291">
        <v>3296</v>
      </c>
      <c r="H291">
        <v>3296</v>
      </c>
      <c r="I291">
        <v>3296</v>
      </c>
      <c r="J291">
        <v>3296</v>
      </c>
      <c r="K291">
        <v>0</v>
      </c>
      <c r="L291" s="2">
        <v>0</v>
      </c>
      <c r="M291" s="2">
        <v>0</v>
      </c>
      <c r="N291" s="2">
        <v>0</v>
      </c>
      <c r="O291" s="2">
        <v>2.5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2.5</v>
      </c>
      <c r="V291" t="s">
        <v>55</v>
      </c>
    </row>
    <row r="292" spans="1:22" ht="15.75" hidden="1" thickBot="1" x14ac:dyDescent="0.3">
      <c r="A292" t="s">
        <v>8108</v>
      </c>
      <c r="B292" s="12">
        <v>45593</v>
      </c>
      <c r="C292" t="s">
        <v>1</v>
      </c>
      <c r="D292" t="s">
        <v>7503</v>
      </c>
      <c r="E292" t="s">
        <v>9793</v>
      </c>
      <c r="F292" t="s">
        <v>9794</v>
      </c>
      <c r="G292">
        <v>3295</v>
      </c>
      <c r="H292">
        <v>3295</v>
      </c>
      <c r="I292">
        <v>3295</v>
      </c>
      <c r="J292">
        <v>3295</v>
      </c>
      <c r="K292">
        <v>0</v>
      </c>
      <c r="L292" s="2">
        <v>0</v>
      </c>
      <c r="M292" s="2">
        <v>0</v>
      </c>
      <c r="N292" s="2">
        <v>0</v>
      </c>
      <c r="O292" s="2">
        <v>6.3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6.3</v>
      </c>
      <c r="V292" t="s">
        <v>55</v>
      </c>
    </row>
    <row r="293" spans="1:22" ht="15.75" hidden="1" thickBot="1" x14ac:dyDescent="0.3">
      <c r="A293" t="s">
        <v>8108</v>
      </c>
      <c r="B293" s="12">
        <v>45593</v>
      </c>
      <c r="C293" t="s">
        <v>1</v>
      </c>
      <c r="D293" t="s">
        <v>7503</v>
      </c>
      <c r="E293" t="s">
        <v>9793</v>
      </c>
      <c r="F293" t="s">
        <v>9794</v>
      </c>
      <c r="G293">
        <v>3294</v>
      </c>
      <c r="H293">
        <v>3294</v>
      </c>
      <c r="I293">
        <v>3294</v>
      </c>
      <c r="J293">
        <v>3294</v>
      </c>
      <c r="K293">
        <v>0</v>
      </c>
      <c r="L293" s="2">
        <v>0</v>
      </c>
      <c r="M293" s="2">
        <v>0</v>
      </c>
      <c r="N293" s="2">
        <v>0</v>
      </c>
      <c r="O293" s="2">
        <v>34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34</v>
      </c>
      <c r="V293" t="s">
        <v>55</v>
      </c>
    </row>
    <row r="294" spans="1:22" ht="15.75" hidden="1" thickBot="1" x14ac:dyDescent="0.3">
      <c r="A294" t="s">
        <v>8108</v>
      </c>
      <c r="B294" s="12">
        <v>45593</v>
      </c>
      <c r="C294" t="s">
        <v>1</v>
      </c>
      <c r="D294" t="s">
        <v>7503</v>
      </c>
      <c r="E294" t="s">
        <v>9793</v>
      </c>
      <c r="F294" t="s">
        <v>9794</v>
      </c>
      <c r="G294">
        <v>3293</v>
      </c>
      <c r="H294">
        <v>3293</v>
      </c>
      <c r="I294">
        <v>3293</v>
      </c>
      <c r="J294">
        <v>3293</v>
      </c>
      <c r="K294">
        <v>0</v>
      </c>
      <c r="L294" s="2">
        <v>0</v>
      </c>
      <c r="M294" s="2">
        <v>0</v>
      </c>
      <c r="N294" s="2">
        <v>0</v>
      </c>
      <c r="O294" s="2">
        <v>152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152</v>
      </c>
      <c r="V294" t="s">
        <v>55</v>
      </c>
    </row>
    <row r="295" spans="1:22" ht="15.75" hidden="1" thickBot="1" x14ac:dyDescent="0.3">
      <c r="A295" t="s">
        <v>8108</v>
      </c>
      <c r="B295" s="12">
        <v>45590</v>
      </c>
      <c r="C295" t="s">
        <v>1</v>
      </c>
      <c r="D295" t="s">
        <v>7503</v>
      </c>
      <c r="E295" t="s">
        <v>9793</v>
      </c>
      <c r="F295" t="s">
        <v>9794</v>
      </c>
      <c r="G295">
        <v>3292</v>
      </c>
      <c r="H295">
        <v>3292</v>
      </c>
      <c r="I295">
        <v>3292</v>
      </c>
      <c r="J295">
        <v>3292</v>
      </c>
      <c r="K295">
        <v>0</v>
      </c>
      <c r="L295" s="2">
        <v>0</v>
      </c>
      <c r="M295" s="2">
        <v>0</v>
      </c>
      <c r="N295" s="2">
        <v>0</v>
      </c>
      <c r="O295" s="2">
        <v>11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11</v>
      </c>
      <c r="V295" t="s">
        <v>55</v>
      </c>
    </row>
    <row r="296" spans="1:22" ht="15.75" hidden="1" thickBot="1" x14ac:dyDescent="0.3">
      <c r="A296" t="s">
        <v>8108</v>
      </c>
      <c r="B296" s="12">
        <v>45590</v>
      </c>
      <c r="C296" t="s">
        <v>1</v>
      </c>
      <c r="D296" t="s">
        <v>7503</v>
      </c>
      <c r="E296" t="s">
        <v>9793</v>
      </c>
      <c r="F296" t="s">
        <v>9794</v>
      </c>
      <c r="G296">
        <v>3291</v>
      </c>
      <c r="H296">
        <v>3291</v>
      </c>
      <c r="I296">
        <v>3291</v>
      </c>
      <c r="J296">
        <v>3291</v>
      </c>
      <c r="K296">
        <v>0</v>
      </c>
      <c r="L296" s="2">
        <v>0</v>
      </c>
      <c r="M296" s="2">
        <v>0</v>
      </c>
      <c r="N296" s="2">
        <v>0</v>
      </c>
      <c r="O296" s="2">
        <v>103.08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103.08</v>
      </c>
      <c r="V296" t="s">
        <v>55</v>
      </c>
    </row>
    <row r="297" spans="1:22" ht="15.75" hidden="1" thickBot="1" x14ac:dyDescent="0.3">
      <c r="A297" t="s">
        <v>8108</v>
      </c>
      <c r="B297" s="12">
        <v>45590</v>
      </c>
      <c r="C297" t="s">
        <v>1</v>
      </c>
      <c r="D297" t="s">
        <v>7503</v>
      </c>
      <c r="E297" t="s">
        <v>9793</v>
      </c>
      <c r="F297" t="s">
        <v>9794</v>
      </c>
      <c r="G297">
        <v>3290</v>
      </c>
      <c r="H297">
        <v>3290</v>
      </c>
      <c r="I297">
        <v>3290</v>
      </c>
      <c r="J297">
        <v>3290</v>
      </c>
      <c r="K297">
        <v>0</v>
      </c>
      <c r="L297" s="2">
        <v>0</v>
      </c>
      <c r="M297" s="2">
        <v>0</v>
      </c>
      <c r="N297" s="2">
        <v>0</v>
      </c>
      <c r="O297" s="2">
        <v>34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34</v>
      </c>
      <c r="V297" t="s">
        <v>55</v>
      </c>
    </row>
    <row r="298" spans="1:22" ht="15.75" hidden="1" thickBot="1" x14ac:dyDescent="0.3">
      <c r="A298" t="s">
        <v>8108</v>
      </c>
      <c r="B298" s="12">
        <v>45590</v>
      </c>
      <c r="C298" t="s">
        <v>1</v>
      </c>
      <c r="D298" t="s">
        <v>7503</v>
      </c>
      <c r="E298" t="s">
        <v>9793</v>
      </c>
      <c r="F298" t="s">
        <v>9794</v>
      </c>
      <c r="G298">
        <v>3289</v>
      </c>
      <c r="H298">
        <v>3289</v>
      </c>
      <c r="I298">
        <v>3289</v>
      </c>
      <c r="J298">
        <v>3289</v>
      </c>
      <c r="K298">
        <v>0</v>
      </c>
      <c r="L298" s="2">
        <v>0</v>
      </c>
      <c r="M298" s="2">
        <v>0</v>
      </c>
      <c r="N298" s="2">
        <v>0</v>
      </c>
      <c r="O298" s="2">
        <v>2.9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2.9</v>
      </c>
      <c r="V298" t="s">
        <v>55</v>
      </c>
    </row>
    <row r="299" spans="1:22" ht="15.75" hidden="1" thickBot="1" x14ac:dyDescent="0.3">
      <c r="A299" t="s">
        <v>8108</v>
      </c>
      <c r="B299" s="12">
        <v>45590</v>
      </c>
      <c r="C299" t="s">
        <v>1</v>
      </c>
      <c r="D299" t="s">
        <v>7503</v>
      </c>
      <c r="E299" t="s">
        <v>9793</v>
      </c>
      <c r="F299" t="s">
        <v>9794</v>
      </c>
      <c r="G299">
        <v>3288</v>
      </c>
      <c r="H299">
        <v>3288</v>
      </c>
      <c r="I299">
        <v>3288</v>
      </c>
      <c r="J299">
        <v>3288</v>
      </c>
      <c r="K299">
        <v>0</v>
      </c>
      <c r="L299" s="2">
        <v>0</v>
      </c>
      <c r="M299" s="2">
        <v>0</v>
      </c>
      <c r="N299" s="2">
        <v>0</v>
      </c>
      <c r="O299" s="2">
        <v>5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5</v>
      </c>
      <c r="V299" t="s">
        <v>55</v>
      </c>
    </row>
    <row r="300" spans="1:22" ht="15.75" hidden="1" thickBot="1" x14ac:dyDescent="0.3">
      <c r="A300" t="s">
        <v>8108</v>
      </c>
      <c r="B300" s="12">
        <v>45590</v>
      </c>
      <c r="C300" t="s">
        <v>1</v>
      </c>
      <c r="D300" t="s">
        <v>7503</v>
      </c>
      <c r="E300" t="s">
        <v>9793</v>
      </c>
      <c r="F300" t="s">
        <v>9794</v>
      </c>
      <c r="G300">
        <v>3287</v>
      </c>
      <c r="H300">
        <v>3287</v>
      </c>
      <c r="I300">
        <v>3287</v>
      </c>
      <c r="J300">
        <v>3287</v>
      </c>
      <c r="K300">
        <v>0</v>
      </c>
      <c r="L300" s="2">
        <v>0</v>
      </c>
      <c r="M300" s="2">
        <v>0</v>
      </c>
      <c r="N300" s="2">
        <v>0</v>
      </c>
      <c r="O300" s="2">
        <v>2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2</v>
      </c>
      <c r="V300" t="s">
        <v>55</v>
      </c>
    </row>
    <row r="301" spans="1:22" ht="15.75" hidden="1" thickBot="1" x14ac:dyDescent="0.3">
      <c r="A301" t="s">
        <v>8108</v>
      </c>
      <c r="B301" s="12">
        <v>45590</v>
      </c>
      <c r="C301" t="s">
        <v>1</v>
      </c>
      <c r="D301" t="s">
        <v>7503</v>
      </c>
      <c r="E301" t="s">
        <v>9793</v>
      </c>
      <c r="F301" t="s">
        <v>9794</v>
      </c>
      <c r="G301">
        <v>3286</v>
      </c>
      <c r="H301">
        <v>3286</v>
      </c>
      <c r="I301">
        <v>3286</v>
      </c>
      <c r="J301">
        <v>3286</v>
      </c>
      <c r="K301">
        <v>0</v>
      </c>
      <c r="L301" s="2">
        <v>0</v>
      </c>
      <c r="M301" s="2">
        <v>0</v>
      </c>
      <c r="N301" s="2">
        <v>0</v>
      </c>
      <c r="O301" s="2">
        <v>38.25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38.25</v>
      </c>
      <c r="V301" t="s">
        <v>55</v>
      </c>
    </row>
    <row r="302" spans="1:22" ht="15.75" hidden="1" thickBot="1" x14ac:dyDescent="0.3">
      <c r="A302" t="s">
        <v>8108</v>
      </c>
      <c r="B302" s="12">
        <v>45589</v>
      </c>
      <c r="C302" t="s">
        <v>1</v>
      </c>
      <c r="D302" t="s">
        <v>7503</v>
      </c>
      <c r="E302" t="s">
        <v>9793</v>
      </c>
      <c r="F302" t="s">
        <v>9794</v>
      </c>
      <c r="G302">
        <v>3285</v>
      </c>
      <c r="H302">
        <v>3285</v>
      </c>
      <c r="I302">
        <v>3285</v>
      </c>
      <c r="J302">
        <v>3285</v>
      </c>
      <c r="K302">
        <v>0</v>
      </c>
      <c r="L302" s="2">
        <v>0</v>
      </c>
      <c r="M302" s="2">
        <v>0</v>
      </c>
      <c r="N302" s="2">
        <v>0</v>
      </c>
      <c r="O302" s="2">
        <v>3.75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3.75</v>
      </c>
      <c r="V302" t="s">
        <v>55</v>
      </c>
    </row>
    <row r="303" spans="1:22" ht="15.75" hidden="1" thickBot="1" x14ac:dyDescent="0.3">
      <c r="A303" t="s">
        <v>8108</v>
      </c>
      <c r="B303" s="12">
        <v>45589</v>
      </c>
      <c r="C303" t="s">
        <v>1</v>
      </c>
      <c r="D303" t="s">
        <v>7503</v>
      </c>
      <c r="E303" t="s">
        <v>9793</v>
      </c>
      <c r="F303" t="s">
        <v>9794</v>
      </c>
      <c r="G303">
        <v>3284</v>
      </c>
      <c r="H303">
        <v>3284</v>
      </c>
      <c r="I303">
        <v>3284</v>
      </c>
      <c r="J303">
        <v>3284</v>
      </c>
      <c r="K303">
        <v>0</v>
      </c>
      <c r="L303" s="2">
        <v>0</v>
      </c>
      <c r="M303" s="2">
        <v>0</v>
      </c>
      <c r="N303" s="2">
        <v>0</v>
      </c>
      <c r="O303" s="2">
        <v>2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2</v>
      </c>
      <c r="V303" t="s">
        <v>55</v>
      </c>
    </row>
    <row r="304" spans="1:22" ht="15.75" hidden="1" thickBot="1" x14ac:dyDescent="0.3">
      <c r="A304" t="s">
        <v>8108</v>
      </c>
      <c r="B304" s="12">
        <v>45589</v>
      </c>
      <c r="C304" t="s">
        <v>1</v>
      </c>
      <c r="D304" t="s">
        <v>7503</v>
      </c>
      <c r="E304" t="s">
        <v>9793</v>
      </c>
      <c r="F304" t="s">
        <v>9794</v>
      </c>
      <c r="G304">
        <v>3283</v>
      </c>
      <c r="H304">
        <v>3283</v>
      </c>
      <c r="I304">
        <v>3283</v>
      </c>
      <c r="J304">
        <v>3283</v>
      </c>
      <c r="K304">
        <v>0</v>
      </c>
      <c r="L304" s="2">
        <v>0</v>
      </c>
      <c r="M304" s="2">
        <v>0</v>
      </c>
      <c r="N304" s="2">
        <v>0</v>
      </c>
      <c r="O304" s="2">
        <v>9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9</v>
      </c>
      <c r="V304" t="s">
        <v>55</v>
      </c>
    </row>
    <row r="305" spans="1:22" ht="15.75" hidden="1" thickBot="1" x14ac:dyDescent="0.3">
      <c r="A305" t="s">
        <v>8108</v>
      </c>
      <c r="B305" s="12">
        <v>45589</v>
      </c>
      <c r="C305" t="s">
        <v>1</v>
      </c>
      <c r="D305" t="s">
        <v>7503</v>
      </c>
      <c r="E305" t="s">
        <v>9793</v>
      </c>
      <c r="F305" t="s">
        <v>9794</v>
      </c>
      <c r="G305">
        <v>3282</v>
      </c>
      <c r="H305">
        <v>3282</v>
      </c>
      <c r="I305">
        <v>3282</v>
      </c>
      <c r="J305">
        <v>3282</v>
      </c>
      <c r="K305">
        <v>0</v>
      </c>
      <c r="L305" s="2">
        <v>0</v>
      </c>
      <c r="M305" s="2">
        <v>0</v>
      </c>
      <c r="N305" s="2">
        <v>0</v>
      </c>
      <c r="O305" s="2">
        <v>3.05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3.05</v>
      </c>
      <c r="V305" t="s">
        <v>55</v>
      </c>
    </row>
    <row r="306" spans="1:22" ht="15.75" hidden="1" thickBot="1" x14ac:dyDescent="0.3">
      <c r="A306" t="s">
        <v>8108</v>
      </c>
      <c r="B306" s="12">
        <v>45589</v>
      </c>
      <c r="C306" t="s">
        <v>1</v>
      </c>
      <c r="D306" t="s">
        <v>7503</v>
      </c>
      <c r="E306" t="s">
        <v>9793</v>
      </c>
      <c r="F306" t="s">
        <v>9794</v>
      </c>
      <c r="G306">
        <v>3281</v>
      </c>
      <c r="H306">
        <v>3281</v>
      </c>
      <c r="I306">
        <v>3281</v>
      </c>
      <c r="J306">
        <v>3281</v>
      </c>
      <c r="K306">
        <v>0</v>
      </c>
      <c r="L306" s="2">
        <v>0</v>
      </c>
      <c r="M306" s="2">
        <v>0</v>
      </c>
      <c r="N306" s="2">
        <v>0</v>
      </c>
      <c r="O306" s="2">
        <v>70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70</v>
      </c>
      <c r="V306" t="s">
        <v>55</v>
      </c>
    </row>
    <row r="307" spans="1:22" ht="15.75" hidden="1" thickBot="1" x14ac:dyDescent="0.3">
      <c r="A307" t="s">
        <v>8108</v>
      </c>
      <c r="B307" s="12">
        <v>45589</v>
      </c>
      <c r="C307" t="s">
        <v>1</v>
      </c>
      <c r="D307" t="s">
        <v>7503</v>
      </c>
      <c r="E307" t="s">
        <v>9793</v>
      </c>
      <c r="F307" t="s">
        <v>9794</v>
      </c>
      <c r="G307">
        <v>3280</v>
      </c>
      <c r="H307">
        <v>3280</v>
      </c>
      <c r="I307">
        <v>3280</v>
      </c>
      <c r="J307">
        <v>3280</v>
      </c>
      <c r="K307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t="s">
        <v>55</v>
      </c>
    </row>
    <row r="308" spans="1:22" ht="15.75" hidden="1" thickBot="1" x14ac:dyDescent="0.3">
      <c r="A308" t="s">
        <v>8108</v>
      </c>
      <c r="B308" s="12">
        <v>45589</v>
      </c>
      <c r="C308" t="s">
        <v>1</v>
      </c>
      <c r="D308" t="s">
        <v>7503</v>
      </c>
      <c r="E308" t="s">
        <v>9793</v>
      </c>
      <c r="F308" t="s">
        <v>9794</v>
      </c>
      <c r="G308">
        <v>3279</v>
      </c>
      <c r="H308">
        <v>3279</v>
      </c>
      <c r="I308">
        <v>3279</v>
      </c>
      <c r="J308">
        <v>3279</v>
      </c>
      <c r="K308">
        <v>0</v>
      </c>
      <c r="L308" s="2">
        <v>0</v>
      </c>
      <c r="M308" s="2">
        <v>0</v>
      </c>
      <c r="N308" s="2">
        <v>0</v>
      </c>
      <c r="O308" s="2">
        <v>39.549999999999997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39.549999999999997</v>
      </c>
      <c r="V308" t="s">
        <v>55</v>
      </c>
    </row>
    <row r="309" spans="1:22" ht="15.75" hidden="1" thickBot="1" x14ac:dyDescent="0.3">
      <c r="A309" t="s">
        <v>8108</v>
      </c>
      <c r="B309" s="12">
        <v>45588</v>
      </c>
      <c r="C309" t="s">
        <v>1</v>
      </c>
      <c r="D309" t="s">
        <v>7503</v>
      </c>
      <c r="E309" t="s">
        <v>9793</v>
      </c>
      <c r="F309" t="s">
        <v>9794</v>
      </c>
      <c r="G309">
        <v>3278</v>
      </c>
      <c r="H309">
        <v>3278</v>
      </c>
      <c r="I309">
        <v>3278</v>
      </c>
      <c r="J309">
        <v>3278</v>
      </c>
      <c r="K309">
        <v>0</v>
      </c>
      <c r="L309" s="2">
        <v>0</v>
      </c>
      <c r="M309" s="2">
        <v>0</v>
      </c>
      <c r="N309" s="2">
        <v>0</v>
      </c>
      <c r="O309" s="2">
        <v>25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25</v>
      </c>
      <c r="V309" t="s">
        <v>55</v>
      </c>
    </row>
    <row r="310" spans="1:22" ht="15.75" hidden="1" thickBot="1" x14ac:dyDescent="0.3">
      <c r="A310" t="s">
        <v>8108</v>
      </c>
      <c r="B310" s="12">
        <v>45588</v>
      </c>
      <c r="C310" t="s">
        <v>1</v>
      </c>
      <c r="D310" t="s">
        <v>7503</v>
      </c>
      <c r="E310" t="s">
        <v>9793</v>
      </c>
      <c r="F310" t="s">
        <v>9794</v>
      </c>
      <c r="G310">
        <v>3277</v>
      </c>
      <c r="H310">
        <v>3277</v>
      </c>
      <c r="I310">
        <v>3277</v>
      </c>
      <c r="J310">
        <v>3277</v>
      </c>
      <c r="K310">
        <v>0</v>
      </c>
      <c r="L310" s="2">
        <v>0</v>
      </c>
      <c r="M310" s="2">
        <v>0</v>
      </c>
      <c r="N310" s="2">
        <v>0</v>
      </c>
      <c r="O310" s="2">
        <v>6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6</v>
      </c>
      <c r="V310" t="s">
        <v>55</v>
      </c>
    </row>
    <row r="311" spans="1:22" ht="15.75" hidden="1" thickBot="1" x14ac:dyDescent="0.3">
      <c r="A311" t="s">
        <v>8108</v>
      </c>
      <c r="B311" s="12">
        <v>45588</v>
      </c>
      <c r="C311" t="s">
        <v>1</v>
      </c>
      <c r="D311" t="s">
        <v>7503</v>
      </c>
      <c r="E311" t="s">
        <v>9793</v>
      </c>
      <c r="F311" t="s">
        <v>9794</v>
      </c>
      <c r="G311">
        <v>3276</v>
      </c>
      <c r="H311">
        <v>3276</v>
      </c>
      <c r="I311">
        <v>3276</v>
      </c>
      <c r="J311">
        <v>3276</v>
      </c>
      <c r="K311">
        <v>0</v>
      </c>
      <c r="L311" s="2">
        <v>0</v>
      </c>
      <c r="M311" s="2">
        <v>0</v>
      </c>
      <c r="N311" s="2">
        <v>0</v>
      </c>
      <c r="O311" s="2">
        <v>41.75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41.75</v>
      </c>
      <c r="V311" t="s">
        <v>55</v>
      </c>
    </row>
    <row r="312" spans="1:22" ht="15.75" hidden="1" thickBot="1" x14ac:dyDescent="0.3">
      <c r="A312" t="s">
        <v>8108</v>
      </c>
      <c r="B312" s="12">
        <v>45588</v>
      </c>
      <c r="C312" t="s">
        <v>1</v>
      </c>
      <c r="D312" t="s">
        <v>7503</v>
      </c>
      <c r="E312" t="s">
        <v>9793</v>
      </c>
      <c r="F312" t="s">
        <v>9794</v>
      </c>
      <c r="G312">
        <v>3275</v>
      </c>
      <c r="H312">
        <v>3275</v>
      </c>
      <c r="I312">
        <v>3275</v>
      </c>
      <c r="J312">
        <v>3275</v>
      </c>
      <c r="K312">
        <v>0</v>
      </c>
      <c r="L312" s="2">
        <v>0</v>
      </c>
      <c r="M312" s="2">
        <v>0</v>
      </c>
      <c r="N312" s="2">
        <v>0</v>
      </c>
      <c r="O312" s="2">
        <v>6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6</v>
      </c>
      <c r="V312" t="s">
        <v>55</v>
      </c>
    </row>
    <row r="313" spans="1:22" ht="15.75" hidden="1" thickBot="1" x14ac:dyDescent="0.3">
      <c r="A313" t="s">
        <v>8108</v>
      </c>
      <c r="B313" s="12">
        <v>45587</v>
      </c>
      <c r="C313" t="s">
        <v>1</v>
      </c>
      <c r="D313" t="s">
        <v>7503</v>
      </c>
      <c r="E313" t="s">
        <v>9793</v>
      </c>
      <c r="F313" t="s">
        <v>9794</v>
      </c>
      <c r="G313">
        <v>3274</v>
      </c>
      <c r="H313">
        <v>3274</v>
      </c>
      <c r="I313">
        <v>3274</v>
      </c>
      <c r="J313">
        <v>3274</v>
      </c>
      <c r="K313">
        <v>0</v>
      </c>
      <c r="L313" s="2">
        <v>0</v>
      </c>
      <c r="M313" s="2">
        <v>0</v>
      </c>
      <c r="N313" s="2">
        <v>0</v>
      </c>
      <c r="O313" s="2">
        <v>10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10</v>
      </c>
      <c r="V313" t="s">
        <v>55</v>
      </c>
    </row>
    <row r="314" spans="1:22" ht="15.75" hidden="1" thickBot="1" x14ac:dyDescent="0.3">
      <c r="A314" t="s">
        <v>8108</v>
      </c>
      <c r="B314" s="12">
        <v>45587</v>
      </c>
      <c r="C314" t="s">
        <v>1</v>
      </c>
      <c r="D314" t="s">
        <v>7503</v>
      </c>
      <c r="E314" t="s">
        <v>9793</v>
      </c>
      <c r="F314" t="s">
        <v>9794</v>
      </c>
      <c r="G314">
        <v>3273</v>
      </c>
      <c r="H314">
        <v>3273</v>
      </c>
      <c r="I314">
        <v>3273</v>
      </c>
      <c r="J314">
        <v>3273</v>
      </c>
      <c r="K314">
        <v>0</v>
      </c>
      <c r="L314" s="2">
        <v>0</v>
      </c>
      <c r="M314" s="2">
        <v>0</v>
      </c>
      <c r="N314" s="2">
        <v>0</v>
      </c>
      <c r="O314" s="2">
        <v>15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15</v>
      </c>
      <c r="V314" t="s">
        <v>55</v>
      </c>
    </row>
    <row r="315" spans="1:22" ht="15.75" hidden="1" thickBot="1" x14ac:dyDescent="0.3">
      <c r="A315" t="s">
        <v>8108</v>
      </c>
      <c r="B315" s="12">
        <v>45587</v>
      </c>
      <c r="C315" t="s">
        <v>1</v>
      </c>
      <c r="D315" t="s">
        <v>7503</v>
      </c>
      <c r="E315" t="s">
        <v>9793</v>
      </c>
      <c r="F315" t="s">
        <v>9794</v>
      </c>
      <c r="G315">
        <v>3272</v>
      </c>
      <c r="H315">
        <v>3272</v>
      </c>
      <c r="I315">
        <v>3272</v>
      </c>
      <c r="J315">
        <v>3272</v>
      </c>
      <c r="K315">
        <v>0</v>
      </c>
      <c r="L315" s="2">
        <v>0</v>
      </c>
      <c r="M315" s="2">
        <v>0</v>
      </c>
      <c r="N315" s="2">
        <v>0</v>
      </c>
      <c r="O315" s="2">
        <v>45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45</v>
      </c>
      <c r="V315" t="s">
        <v>55</v>
      </c>
    </row>
    <row r="316" spans="1:22" ht="15.75" hidden="1" thickBot="1" x14ac:dyDescent="0.3">
      <c r="A316" t="s">
        <v>8108</v>
      </c>
      <c r="B316" s="12">
        <v>45587</v>
      </c>
      <c r="C316" t="s">
        <v>1</v>
      </c>
      <c r="D316" t="s">
        <v>7503</v>
      </c>
      <c r="E316" t="s">
        <v>9793</v>
      </c>
      <c r="F316" t="s">
        <v>9794</v>
      </c>
      <c r="G316">
        <v>3271</v>
      </c>
      <c r="H316">
        <v>3271</v>
      </c>
      <c r="I316">
        <v>3271</v>
      </c>
      <c r="J316">
        <v>3271</v>
      </c>
      <c r="K316">
        <v>0</v>
      </c>
      <c r="L316" s="2">
        <v>0</v>
      </c>
      <c r="M316" s="2">
        <v>0</v>
      </c>
      <c r="N316" s="2">
        <v>0</v>
      </c>
      <c r="O316" s="2">
        <v>7.8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7.8</v>
      </c>
      <c r="V316" t="s">
        <v>55</v>
      </c>
    </row>
    <row r="317" spans="1:22" ht="15.75" hidden="1" thickBot="1" x14ac:dyDescent="0.3">
      <c r="A317" t="s">
        <v>8108</v>
      </c>
      <c r="B317" s="12">
        <v>45587</v>
      </c>
      <c r="C317" t="s">
        <v>1</v>
      </c>
      <c r="D317" t="s">
        <v>7503</v>
      </c>
      <c r="E317" t="s">
        <v>9793</v>
      </c>
      <c r="F317" t="s">
        <v>9794</v>
      </c>
      <c r="G317">
        <v>3270</v>
      </c>
      <c r="H317">
        <v>3270</v>
      </c>
      <c r="I317">
        <v>3270</v>
      </c>
      <c r="J317">
        <v>3270</v>
      </c>
      <c r="K317">
        <v>0</v>
      </c>
      <c r="L317" s="2">
        <v>0</v>
      </c>
      <c r="M317" s="2">
        <v>0</v>
      </c>
      <c r="N317" s="2">
        <v>0</v>
      </c>
      <c r="O317" s="2">
        <v>29.62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29.62</v>
      </c>
      <c r="V317" t="s">
        <v>55</v>
      </c>
    </row>
    <row r="318" spans="1:22" ht="15.75" hidden="1" thickBot="1" x14ac:dyDescent="0.3">
      <c r="A318" t="s">
        <v>8108</v>
      </c>
      <c r="B318" s="12">
        <v>45587</v>
      </c>
      <c r="C318" t="s">
        <v>1</v>
      </c>
      <c r="D318" t="s">
        <v>7503</v>
      </c>
      <c r="E318" t="s">
        <v>9793</v>
      </c>
      <c r="F318" t="s">
        <v>9794</v>
      </c>
      <c r="G318">
        <v>3269</v>
      </c>
      <c r="H318">
        <v>3269</v>
      </c>
      <c r="I318">
        <v>3269</v>
      </c>
      <c r="J318">
        <v>3269</v>
      </c>
      <c r="K318">
        <v>0</v>
      </c>
      <c r="L318" s="2">
        <v>0</v>
      </c>
      <c r="M318" s="2">
        <v>0</v>
      </c>
      <c r="N318" s="2">
        <v>0</v>
      </c>
      <c r="O318" s="2">
        <v>125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125</v>
      </c>
      <c r="V318" t="s">
        <v>55</v>
      </c>
    </row>
    <row r="319" spans="1:22" ht="15.75" hidden="1" thickBot="1" x14ac:dyDescent="0.3">
      <c r="A319" t="s">
        <v>8108</v>
      </c>
      <c r="B319" s="12">
        <v>45586</v>
      </c>
      <c r="C319" t="s">
        <v>1</v>
      </c>
      <c r="D319" t="s">
        <v>7503</v>
      </c>
      <c r="E319" t="s">
        <v>9793</v>
      </c>
      <c r="F319" t="s">
        <v>9794</v>
      </c>
      <c r="G319">
        <v>3268</v>
      </c>
      <c r="H319">
        <v>3268</v>
      </c>
      <c r="I319">
        <v>3268</v>
      </c>
      <c r="J319">
        <v>3268</v>
      </c>
      <c r="K319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t="s">
        <v>55</v>
      </c>
    </row>
    <row r="320" spans="1:22" ht="15.75" hidden="1" thickBot="1" x14ac:dyDescent="0.3">
      <c r="A320" t="s">
        <v>8108</v>
      </c>
      <c r="B320" s="12">
        <v>45586</v>
      </c>
      <c r="C320" t="s">
        <v>1</v>
      </c>
      <c r="D320" t="s">
        <v>7503</v>
      </c>
      <c r="E320" t="s">
        <v>9793</v>
      </c>
      <c r="F320" t="s">
        <v>9794</v>
      </c>
      <c r="G320">
        <v>3267</v>
      </c>
      <c r="H320">
        <v>3267</v>
      </c>
      <c r="I320">
        <v>3267</v>
      </c>
      <c r="J320">
        <v>3267</v>
      </c>
      <c r="K320">
        <v>0</v>
      </c>
      <c r="L320" s="2">
        <v>0</v>
      </c>
      <c r="M320" s="2">
        <v>0</v>
      </c>
      <c r="N320" s="2">
        <v>0</v>
      </c>
      <c r="O320" s="2">
        <v>5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5</v>
      </c>
      <c r="V320" t="s">
        <v>55</v>
      </c>
    </row>
    <row r="321" spans="1:22" ht="15.75" hidden="1" thickBot="1" x14ac:dyDescent="0.3">
      <c r="A321" t="s">
        <v>8108</v>
      </c>
      <c r="B321" s="12">
        <v>45586</v>
      </c>
      <c r="C321" t="s">
        <v>1</v>
      </c>
      <c r="D321" t="s">
        <v>7503</v>
      </c>
      <c r="E321" t="s">
        <v>9793</v>
      </c>
      <c r="F321" t="s">
        <v>9794</v>
      </c>
      <c r="G321">
        <v>3266</v>
      </c>
      <c r="H321">
        <v>3266</v>
      </c>
      <c r="I321">
        <v>3266</v>
      </c>
      <c r="J321">
        <v>3266</v>
      </c>
      <c r="K321">
        <v>0</v>
      </c>
      <c r="L321" s="2">
        <v>0</v>
      </c>
      <c r="M321" s="2">
        <v>0</v>
      </c>
      <c r="N321" s="2">
        <v>0</v>
      </c>
      <c r="O321" s="2">
        <v>13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13</v>
      </c>
      <c r="V321" t="s">
        <v>55</v>
      </c>
    </row>
    <row r="322" spans="1:22" ht="15.75" hidden="1" thickBot="1" x14ac:dyDescent="0.3">
      <c r="A322" t="s">
        <v>8108</v>
      </c>
      <c r="B322" s="12">
        <v>45584</v>
      </c>
      <c r="C322" t="s">
        <v>1</v>
      </c>
      <c r="D322" t="s">
        <v>7503</v>
      </c>
      <c r="E322" t="s">
        <v>9793</v>
      </c>
      <c r="F322" t="s">
        <v>9794</v>
      </c>
      <c r="G322">
        <v>3265</v>
      </c>
      <c r="H322">
        <v>3265</v>
      </c>
      <c r="I322">
        <v>3265</v>
      </c>
      <c r="J322">
        <v>3265</v>
      </c>
      <c r="K322">
        <v>0</v>
      </c>
      <c r="L322" s="2">
        <v>0</v>
      </c>
      <c r="M322" s="2">
        <v>0</v>
      </c>
      <c r="N322" s="2">
        <v>0</v>
      </c>
      <c r="O322" s="2">
        <v>23.5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23.5</v>
      </c>
      <c r="V322" t="s">
        <v>55</v>
      </c>
    </row>
    <row r="323" spans="1:22" ht="15.75" hidden="1" thickBot="1" x14ac:dyDescent="0.3">
      <c r="A323" t="s">
        <v>8108</v>
      </c>
      <c r="B323" s="12">
        <v>45584</v>
      </c>
      <c r="C323" t="s">
        <v>1</v>
      </c>
      <c r="D323" t="s">
        <v>7503</v>
      </c>
      <c r="E323" t="s">
        <v>9793</v>
      </c>
      <c r="F323" t="s">
        <v>9794</v>
      </c>
      <c r="G323">
        <v>3264</v>
      </c>
      <c r="H323">
        <v>3264</v>
      </c>
      <c r="I323">
        <v>3264</v>
      </c>
      <c r="J323">
        <v>3264</v>
      </c>
      <c r="K323">
        <v>0</v>
      </c>
      <c r="L323" s="2">
        <v>0</v>
      </c>
      <c r="M323" s="2">
        <v>0</v>
      </c>
      <c r="N323" s="2">
        <v>0</v>
      </c>
      <c r="O323" s="2">
        <v>5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5</v>
      </c>
      <c r="V323" t="s">
        <v>55</v>
      </c>
    </row>
    <row r="324" spans="1:22" ht="15.75" hidden="1" thickBot="1" x14ac:dyDescent="0.3">
      <c r="A324" t="s">
        <v>8108</v>
      </c>
      <c r="B324" s="12">
        <v>45583</v>
      </c>
      <c r="C324" t="s">
        <v>1</v>
      </c>
      <c r="D324" t="s">
        <v>7503</v>
      </c>
      <c r="E324" t="s">
        <v>9793</v>
      </c>
      <c r="F324" t="s">
        <v>9794</v>
      </c>
      <c r="G324">
        <v>3263</v>
      </c>
      <c r="H324">
        <v>3263</v>
      </c>
      <c r="I324">
        <v>3263</v>
      </c>
      <c r="J324">
        <v>3263</v>
      </c>
      <c r="K324">
        <v>0</v>
      </c>
      <c r="L324" s="2">
        <v>0</v>
      </c>
      <c r="M324" s="2">
        <v>0</v>
      </c>
      <c r="N324" s="2">
        <v>0</v>
      </c>
      <c r="O324" s="2">
        <v>4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4</v>
      </c>
      <c r="V324" t="s">
        <v>55</v>
      </c>
    </row>
    <row r="325" spans="1:22" ht="15.75" hidden="1" thickBot="1" x14ac:dyDescent="0.3">
      <c r="A325" t="s">
        <v>8108</v>
      </c>
      <c r="B325" s="12">
        <v>45583</v>
      </c>
      <c r="C325" t="s">
        <v>1</v>
      </c>
      <c r="D325" t="s">
        <v>7503</v>
      </c>
      <c r="E325" t="s">
        <v>9793</v>
      </c>
      <c r="F325" t="s">
        <v>9794</v>
      </c>
      <c r="G325">
        <v>3262</v>
      </c>
      <c r="H325">
        <v>3262</v>
      </c>
      <c r="I325">
        <v>3262</v>
      </c>
      <c r="J325">
        <v>3262</v>
      </c>
      <c r="K325">
        <v>0</v>
      </c>
      <c r="L325" s="2">
        <v>0</v>
      </c>
      <c r="M325" s="2">
        <v>0</v>
      </c>
      <c r="N325" s="2">
        <v>0</v>
      </c>
      <c r="O325" s="2">
        <v>3.2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3.2</v>
      </c>
      <c r="V325" t="s">
        <v>55</v>
      </c>
    </row>
    <row r="326" spans="1:22" ht="15.75" hidden="1" thickBot="1" x14ac:dyDescent="0.3">
      <c r="A326" t="s">
        <v>8108</v>
      </c>
      <c r="B326" s="12">
        <v>45583</v>
      </c>
      <c r="C326" t="s">
        <v>1</v>
      </c>
      <c r="D326" t="s">
        <v>7503</v>
      </c>
      <c r="E326" t="s">
        <v>9793</v>
      </c>
      <c r="F326" t="s">
        <v>9794</v>
      </c>
      <c r="G326">
        <v>3261</v>
      </c>
      <c r="H326">
        <v>3261</v>
      </c>
      <c r="I326">
        <v>3261</v>
      </c>
      <c r="J326">
        <v>3261</v>
      </c>
      <c r="K326">
        <v>0</v>
      </c>
      <c r="L326" s="2">
        <v>0</v>
      </c>
      <c r="M326" s="2">
        <v>0</v>
      </c>
      <c r="N326" s="2">
        <v>0</v>
      </c>
      <c r="O326" s="2">
        <v>110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110</v>
      </c>
      <c r="V326" t="s">
        <v>55</v>
      </c>
    </row>
    <row r="327" spans="1:22" ht="15.75" hidden="1" thickBot="1" x14ac:dyDescent="0.3">
      <c r="A327" t="s">
        <v>8108</v>
      </c>
      <c r="B327" s="12">
        <v>45583</v>
      </c>
      <c r="C327" t="s">
        <v>1</v>
      </c>
      <c r="D327" t="s">
        <v>7503</v>
      </c>
      <c r="E327" t="s">
        <v>9793</v>
      </c>
      <c r="F327" t="s">
        <v>9794</v>
      </c>
      <c r="G327">
        <v>3260</v>
      </c>
      <c r="H327">
        <v>3260</v>
      </c>
      <c r="I327">
        <v>3260</v>
      </c>
      <c r="J327">
        <v>3260</v>
      </c>
      <c r="K327">
        <v>0</v>
      </c>
      <c r="L327" s="2">
        <v>0</v>
      </c>
      <c r="M327" s="2">
        <v>0</v>
      </c>
      <c r="N327" s="2">
        <v>0</v>
      </c>
      <c r="O327" s="2">
        <v>4.75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4.75</v>
      </c>
      <c r="V327" t="s">
        <v>55</v>
      </c>
    </row>
    <row r="328" spans="1:22" ht="15.75" hidden="1" thickBot="1" x14ac:dyDescent="0.3">
      <c r="A328" t="s">
        <v>8108</v>
      </c>
      <c r="B328" s="12">
        <v>45583</v>
      </c>
      <c r="C328" t="s">
        <v>1</v>
      </c>
      <c r="D328" t="s">
        <v>7503</v>
      </c>
      <c r="E328" t="s">
        <v>9793</v>
      </c>
      <c r="F328" t="s">
        <v>9794</v>
      </c>
      <c r="G328">
        <v>3259</v>
      </c>
      <c r="H328">
        <v>3259</v>
      </c>
      <c r="I328">
        <v>3259</v>
      </c>
      <c r="J328">
        <v>3259</v>
      </c>
      <c r="K328">
        <v>0</v>
      </c>
      <c r="L328" s="2">
        <v>0</v>
      </c>
      <c r="M328" s="2">
        <v>0</v>
      </c>
      <c r="N328" s="2">
        <v>0</v>
      </c>
      <c r="O328" s="2">
        <v>17.55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17.55</v>
      </c>
      <c r="V328" t="s">
        <v>55</v>
      </c>
    </row>
    <row r="329" spans="1:22" ht="15.75" hidden="1" thickBot="1" x14ac:dyDescent="0.3">
      <c r="A329" t="s">
        <v>8108</v>
      </c>
      <c r="B329" s="12">
        <v>45583</v>
      </c>
      <c r="C329" t="s">
        <v>1</v>
      </c>
      <c r="D329" t="s">
        <v>7503</v>
      </c>
      <c r="E329" t="s">
        <v>9793</v>
      </c>
      <c r="F329" t="s">
        <v>9794</v>
      </c>
      <c r="G329">
        <v>3258</v>
      </c>
      <c r="H329">
        <v>3258</v>
      </c>
      <c r="I329">
        <v>3258</v>
      </c>
      <c r="J329">
        <v>3258</v>
      </c>
      <c r="K329">
        <v>0</v>
      </c>
      <c r="L329" s="2">
        <v>0</v>
      </c>
      <c r="M329" s="2">
        <v>0</v>
      </c>
      <c r="N329" s="2">
        <v>0</v>
      </c>
      <c r="O329" s="2">
        <v>6.25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6.25</v>
      </c>
      <c r="V329" t="s">
        <v>55</v>
      </c>
    </row>
    <row r="330" spans="1:22" ht="15.75" hidden="1" thickBot="1" x14ac:dyDescent="0.3">
      <c r="A330" t="s">
        <v>8108</v>
      </c>
      <c r="B330" s="12">
        <v>45583</v>
      </c>
      <c r="C330" t="s">
        <v>1</v>
      </c>
      <c r="D330" t="s">
        <v>7503</v>
      </c>
      <c r="E330" t="s">
        <v>9793</v>
      </c>
      <c r="F330" t="s">
        <v>9794</v>
      </c>
      <c r="G330">
        <v>3257</v>
      </c>
      <c r="H330">
        <v>3257</v>
      </c>
      <c r="I330">
        <v>3257</v>
      </c>
      <c r="J330">
        <v>3257</v>
      </c>
      <c r="K330">
        <v>0</v>
      </c>
      <c r="L330" s="2">
        <v>0</v>
      </c>
      <c r="M330" s="2">
        <v>0</v>
      </c>
      <c r="N330" s="2">
        <v>0</v>
      </c>
      <c r="O330" s="2">
        <v>24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24</v>
      </c>
      <c r="V330" t="s">
        <v>55</v>
      </c>
    </row>
    <row r="331" spans="1:22" ht="15.75" hidden="1" thickBot="1" x14ac:dyDescent="0.3">
      <c r="A331" t="s">
        <v>8108</v>
      </c>
      <c r="B331" s="12">
        <v>45583</v>
      </c>
      <c r="C331" t="s">
        <v>1</v>
      </c>
      <c r="D331" t="s">
        <v>7503</v>
      </c>
      <c r="E331" t="s">
        <v>9793</v>
      </c>
      <c r="F331" t="s">
        <v>9794</v>
      </c>
      <c r="G331">
        <v>3256</v>
      </c>
      <c r="H331">
        <v>3256</v>
      </c>
      <c r="I331">
        <v>3256</v>
      </c>
      <c r="J331">
        <v>3256</v>
      </c>
      <c r="K331">
        <v>0</v>
      </c>
      <c r="L331" s="2">
        <v>0</v>
      </c>
      <c r="M331" s="2">
        <v>0</v>
      </c>
      <c r="N331" s="2">
        <v>0</v>
      </c>
      <c r="O331" s="2">
        <v>2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2</v>
      </c>
      <c r="V331" t="s">
        <v>55</v>
      </c>
    </row>
    <row r="332" spans="1:22" ht="15.75" hidden="1" thickBot="1" x14ac:dyDescent="0.3">
      <c r="A332" t="s">
        <v>8108</v>
      </c>
      <c r="B332" s="12">
        <v>45583</v>
      </c>
      <c r="C332" t="s">
        <v>1</v>
      </c>
      <c r="D332" t="s">
        <v>7503</v>
      </c>
      <c r="E332" t="s">
        <v>9793</v>
      </c>
      <c r="F332" t="s">
        <v>9794</v>
      </c>
      <c r="G332">
        <v>3255</v>
      </c>
      <c r="H332">
        <v>3255</v>
      </c>
      <c r="I332">
        <v>3255</v>
      </c>
      <c r="J332">
        <v>3255</v>
      </c>
      <c r="K332">
        <v>0</v>
      </c>
      <c r="L332" s="2">
        <v>0</v>
      </c>
      <c r="M332" s="2">
        <v>0</v>
      </c>
      <c r="N332" s="2">
        <v>0</v>
      </c>
      <c r="O332" s="2">
        <v>2.5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2.5</v>
      </c>
      <c r="V332" t="s">
        <v>55</v>
      </c>
    </row>
    <row r="333" spans="1:22" ht="15.75" hidden="1" thickBot="1" x14ac:dyDescent="0.3">
      <c r="A333" t="s">
        <v>8108</v>
      </c>
      <c r="B333" s="12">
        <v>45583</v>
      </c>
      <c r="C333" t="s">
        <v>1</v>
      </c>
      <c r="D333" t="s">
        <v>7503</v>
      </c>
      <c r="E333" t="s">
        <v>9793</v>
      </c>
      <c r="F333" t="s">
        <v>9794</v>
      </c>
      <c r="G333">
        <v>3254</v>
      </c>
      <c r="H333">
        <v>3254</v>
      </c>
      <c r="I333">
        <v>3254</v>
      </c>
      <c r="J333">
        <v>3254</v>
      </c>
      <c r="K333">
        <v>0</v>
      </c>
      <c r="L333" s="2">
        <v>0</v>
      </c>
      <c r="M333" s="2">
        <v>0</v>
      </c>
      <c r="N333" s="2">
        <v>0</v>
      </c>
      <c r="O333" s="2">
        <v>50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50</v>
      </c>
      <c r="V333" t="s">
        <v>55</v>
      </c>
    </row>
    <row r="334" spans="1:22" ht="15.75" hidden="1" thickBot="1" x14ac:dyDescent="0.3">
      <c r="A334" t="s">
        <v>8108</v>
      </c>
      <c r="B334" s="12">
        <v>45582</v>
      </c>
      <c r="C334" t="s">
        <v>1</v>
      </c>
      <c r="D334" t="s">
        <v>7503</v>
      </c>
      <c r="E334" t="s">
        <v>9793</v>
      </c>
      <c r="F334" t="s">
        <v>9794</v>
      </c>
      <c r="G334">
        <v>3253</v>
      </c>
      <c r="H334">
        <v>3253</v>
      </c>
      <c r="I334">
        <v>3253</v>
      </c>
      <c r="J334">
        <v>3253</v>
      </c>
      <c r="K334">
        <v>0</v>
      </c>
      <c r="L334" s="2">
        <v>0</v>
      </c>
      <c r="M334" s="2">
        <v>0</v>
      </c>
      <c r="N334" s="2">
        <v>0</v>
      </c>
      <c r="O334" s="2">
        <v>47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47</v>
      </c>
      <c r="V334" t="s">
        <v>55</v>
      </c>
    </row>
    <row r="335" spans="1:22" ht="15.75" hidden="1" thickBot="1" x14ac:dyDescent="0.3">
      <c r="A335" t="s">
        <v>8108</v>
      </c>
      <c r="B335" s="12">
        <v>45582</v>
      </c>
      <c r="C335" t="s">
        <v>1</v>
      </c>
      <c r="D335" t="s">
        <v>7503</v>
      </c>
      <c r="E335" t="s">
        <v>9793</v>
      </c>
      <c r="F335" t="s">
        <v>9794</v>
      </c>
      <c r="G335">
        <v>3252</v>
      </c>
      <c r="H335">
        <v>3252</v>
      </c>
      <c r="I335">
        <v>3252</v>
      </c>
      <c r="J335">
        <v>3252</v>
      </c>
      <c r="K335">
        <v>0</v>
      </c>
      <c r="L335" s="2">
        <v>0</v>
      </c>
      <c r="M335" s="2">
        <v>0</v>
      </c>
      <c r="N335" s="2">
        <v>0</v>
      </c>
      <c r="O335" s="2">
        <v>120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120</v>
      </c>
      <c r="V335" t="s">
        <v>55</v>
      </c>
    </row>
    <row r="336" spans="1:22" ht="15.75" hidden="1" thickBot="1" x14ac:dyDescent="0.3">
      <c r="A336" t="s">
        <v>8108</v>
      </c>
      <c r="B336" s="12">
        <v>45581</v>
      </c>
      <c r="C336" t="s">
        <v>1</v>
      </c>
      <c r="D336" t="s">
        <v>7503</v>
      </c>
      <c r="E336" t="s">
        <v>9793</v>
      </c>
      <c r="F336" t="s">
        <v>9794</v>
      </c>
      <c r="G336">
        <v>3251</v>
      </c>
      <c r="H336">
        <v>3251</v>
      </c>
      <c r="I336">
        <v>3251</v>
      </c>
      <c r="J336">
        <v>3251</v>
      </c>
      <c r="K336">
        <v>0</v>
      </c>
      <c r="L336" s="2">
        <v>0</v>
      </c>
      <c r="M336" s="2">
        <v>0</v>
      </c>
      <c r="N336" s="2">
        <v>0</v>
      </c>
      <c r="O336" s="2">
        <v>4.75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4.75</v>
      </c>
      <c r="V336" t="s">
        <v>55</v>
      </c>
    </row>
    <row r="337" spans="1:22" ht="15.75" hidden="1" thickBot="1" x14ac:dyDescent="0.3">
      <c r="A337" t="s">
        <v>8108</v>
      </c>
      <c r="B337" s="12">
        <v>45581</v>
      </c>
      <c r="C337" t="s">
        <v>1</v>
      </c>
      <c r="D337" t="s">
        <v>7503</v>
      </c>
      <c r="E337" t="s">
        <v>9793</v>
      </c>
      <c r="F337" t="s">
        <v>9794</v>
      </c>
      <c r="G337">
        <v>3250</v>
      </c>
      <c r="H337">
        <v>3250</v>
      </c>
      <c r="I337">
        <v>3250</v>
      </c>
      <c r="J337">
        <v>3250</v>
      </c>
      <c r="K337">
        <v>0</v>
      </c>
      <c r="L337" s="2">
        <v>0</v>
      </c>
      <c r="M337" s="2">
        <v>0</v>
      </c>
      <c r="N337" s="2">
        <v>0</v>
      </c>
      <c r="O337" s="2">
        <v>15.2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15.2</v>
      </c>
      <c r="V337" t="s">
        <v>55</v>
      </c>
    </row>
    <row r="338" spans="1:22" ht="15.75" hidden="1" thickBot="1" x14ac:dyDescent="0.3">
      <c r="A338" t="s">
        <v>8108</v>
      </c>
      <c r="B338" s="12">
        <v>45581</v>
      </c>
      <c r="C338" t="s">
        <v>1</v>
      </c>
      <c r="D338" t="s">
        <v>7503</v>
      </c>
      <c r="E338" t="s">
        <v>9793</v>
      </c>
      <c r="F338" t="s">
        <v>9794</v>
      </c>
      <c r="G338">
        <v>3249</v>
      </c>
      <c r="H338">
        <v>3249</v>
      </c>
      <c r="I338">
        <v>3249</v>
      </c>
      <c r="J338">
        <v>3249</v>
      </c>
      <c r="K338">
        <v>0</v>
      </c>
      <c r="L338" s="2">
        <v>0</v>
      </c>
      <c r="M338" s="2">
        <v>0</v>
      </c>
      <c r="N338" s="2">
        <v>0</v>
      </c>
      <c r="O338" s="2">
        <v>4.5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4.5</v>
      </c>
      <c r="V338" t="s">
        <v>55</v>
      </c>
    </row>
    <row r="339" spans="1:22" ht="15.75" hidden="1" thickBot="1" x14ac:dyDescent="0.3">
      <c r="A339" t="s">
        <v>8108</v>
      </c>
      <c r="B339" s="12">
        <v>45581</v>
      </c>
      <c r="C339" t="s">
        <v>1</v>
      </c>
      <c r="D339" t="s">
        <v>7503</v>
      </c>
      <c r="E339" t="s">
        <v>9793</v>
      </c>
      <c r="F339" t="s">
        <v>9794</v>
      </c>
      <c r="G339">
        <v>3248</v>
      </c>
      <c r="H339">
        <v>3248</v>
      </c>
      <c r="I339">
        <v>3248</v>
      </c>
      <c r="J339">
        <v>3248</v>
      </c>
      <c r="K339">
        <v>0</v>
      </c>
      <c r="L339" s="2">
        <v>0</v>
      </c>
      <c r="M339" s="2">
        <v>0</v>
      </c>
      <c r="N339" s="2">
        <v>0</v>
      </c>
      <c r="O339" s="2">
        <v>3.75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3.75</v>
      </c>
      <c r="V339" t="s">
        <v>55</v>
      </c>
    </row>
    <row r="340" spans="1:22" ht="15.75" hidden="1" thickBot="1" x14ac:dyDescent="0.3">
      <c r="A340" t="s">
        <v>8108</v>
      </c>
      <c r="B340" s="12">
        <v>45581</v>
      </c>
      <c r="C340" t="s">
        <v>1</v>
      </c>
      <c r="D340" t="s">
        <v>7503</v>
      </c>
      <c r="E340" t="s">
        <v>9793</v>
      </c>
      <c r="F340" t="s">
        <v>9794</v>
      </c>
      <c r="G340">
        <v>3247</v>
      </c>
      <c r="H340">
        <v>3247</v>
      </c>
      <c r="I340">
        <v>3247</v>
      </c>
      <c r="J340">
        <v>3247</v>
      </c>
      <c r="K340">
        <v>0</v>
      </c>
      <c r="L340" s="2">
        <v>0</v>
      </c>
      <c r="M340" s="2">
        <v>0</v>
      </c>
      <c r="N340" s="2">
        <v>0</v>
      </c>
      <c r="O340" s="2">
        <v>115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115</v>
      </c>
      <c r="V340" t="s">
        <v>55</v>
      </c>
    </row>
    <row r="341" spans="1:22" ht="15.75" hidden="1" thickBot="1" x14ac:dyDescent="0.3">
      <c r="A341" t="s">
        <v>8108</v>
      </c>
      <c r="B341" s="12">
        <v>45580</v>
      </c>
      <c r="C341" t="s">
        <v>1</v>
      </c>
      <c r="D341" t="s">
        <v>7503</v>
      </c>
      <c r="E341" t="s">
        <v>9793</v>
      </c>
      <c r="F341" t="s">
        <v>9794</v>
      </c>
      <c r="G341">
        <v>3246</v>
      </c>
      <c r="H341">
        <v>3246</v>
      </c>
      <c r="I341">
        <v>3246</v>
      </c>
      <c r="J341">
        <v>3246</v>
      </c>
      <c r="K341">
        <v>0</v>
      </c>
      <c r="L341" s="2">
        <v>0</v>
      </c>
      <c r="M341" s="2">
        <v>0</v>
      </c>
      <c r="N341" s="2">
        <v>0</v>
      </c>
      <c r="O341" s="2">
        <v>11.65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11.65</v>
      </c>
      <c r="V341" t="s">
        <v>55</v>
      </c>
    </row>
    <row r="342" spans="1:22" ht="15.75" hidden="1" thickBot="1" x14ac:dyDescent="0.3">
      <c r="A342" t="s">
        <v>8108</v>
      </c>
      <c r="B342" s="12">
        <v>45580</v>
      </c>
      <c r="C342" t="s">
        <v>1</v>
      </c>
      <c r="D342" t="s">
        <v>7503</v>
      </c>
      <c r="E342" t="s">
        <v>9793</v>
      </c>
      <c r="F342" t="s">
        <v>9794</v>
      </c>
      <c r="G342">
        <v>3245</v>
      </c>
      <c r="H342">
        <v>3245</v>
      </c>
      <c r="I342">
        <v>3245</v>
      </c>
      <c r="J342">
        <v>3245</v>
      </c>
      <c r="K342">
        <v>0</v>
      </c>
      <c r="L342" s="2">
        <v>0</v>
      </c>
      <c r="M342" s="2">
        <v>0</v>
      </c>
      <c r="N342" s="2">
        <v>0</v>
      </c>
      <c r="O342" s="2">
        <v>20.75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20.75</v>
      </c>
      <c r="V342" t="s">
        <v>55</v>
      </c>
    </row>
    <row r="343" spans="1:22" ht="15.75" hidden="1" thickBot="1" x14ac:dyDescent="0.3">
      <c r="A343" t="s">
        <v>8108</v>
      </c>
      <c r="B343" s="12">
        <v>45580</v>
      </c>
      <c r="C343" t="s">
        <v>1</v>
      </c>
      <c r="D343" t="s">
        <v>7503</v>
      </c>
      <c r="E343" t="s">
        <v>9793</v>
      </c>
      <c r="F343" t="s">
        <v>9794</v>
      </c>
      <c r="G343">
        <v>3244</v>
      </c>
      <c r="H343">
        <v>3244</v>
      </c>
      <c r="I343">
        <v>3244</v>
      </c>
      <c r="J343">
        <v>3244</v>
      </c>
      <c r="K343">
        <v>0</v>
      </c>
      <c r="L343" s="2">
        <v>0</v>
      </c>
      <c r="M343" s="2">
        <v>0</v>
      </c>
      <c r="N343" s="2">
        <v>0</v>
      </c>
      <c r="O343" s="2">
        <v>48.5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48.5</v>
      </c>
      <c r="V343" t="s">
        <v>55</v>
      </c>
    </row>
    <row r="344" spans="1:22" ht="15.75" hidden="1" thickBot="1" x14ac:dyDescent="0.3">
      <c r="A344" t="s">
        <v>8108</v>
      </c>
      <c r="B344" s="12">
        <v>45579</v>
      </c>
      <c r="C344" t="s">
        <v>1</v>
      </c>
      <c r="D344" t="s">
        <v>7503</v>
      </c>
      <c r="E344" t="s">
        <v>9793</v>
      </c>
      <c r="F344" t="s">
        <v>9794</v>
      </c>
      <c r="G344">
        <v>3243</v>
      </c>
      <c r="H344">
        <v>3243</v>
      </c>
      <c r="I344">
        <v>3243</v>
      </c>
      <c r="J344">
        <v>3243</v>
      </c>
      <c r="K344">
        <v>0</v>
      </c>
      <c r="L344" s="2">
        <v>0</v>
      </c>
      <c r="M344" s="2">
        <v>0</v>
      </c>
      <c r="N344" s="2">
        <v>0</v>
      </c>
      <c r="O344" s="2">
        <v>53.75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53.75</v>
      </c>
      <c r="V344" t="s">
        <v>55</v>
      </c>
    </row>
    <row r="345" spans="1:22" ht="15.75" hidden="1" thickBot="1" x14ac:dyDescent="0.3">
      <c r="A345" t="s">
        <v>8108</v>
      </c>
      <c r="B345" s="12">
        <v>45579</v>
      </c>
      <c r="C345" t="s">
        <v>1</v>
      </c>
      <c r="D345" t="s">
        <v>7503</v>
      </c>
      <c r="E345" t="s">
        <v>9793</v>
      </c>
      <c r="F345" t="s">
        <v>9794</v>
      </c>
      <c r="G345">
        <v>3242</v>
      </c>
      <c r="H345">
        <v>3242</v>
      </c>
      <c r="I345">
        <v>3242</v>
      </c>
      <c r="J345">
        <v>3242</v>
      </c>
      <c r="K345">
        <v>0</v>
      </c>
      <c r="L345" s="2">
        <v>0</v>
      </c>
      <c r="M345" s="2">
        <v>0</v>
      </c>
      <c r="N345" s="2">
        <v>0</v>
      </c>
      <c r="O345" s="2">
        <v>2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2</v>
      </c>
      <c r="V345" t="s">
        <v>55</v>
      </c>
    </row>
    <row r="346" spans="1:22" ht="15.75" hidden="1" thickBot="1" x14ac:dyDescent="0.3">
      <c r="A346" t="s">
        <v>8108</v>
      </c>
      <c r="B346" s="12">
        <v>45579</v>
      </c>
      <c r="C346" t="s">
        <v>1</v>
      </c>
      <c r="D346" t="s">
        <v>7503</v>
      </c>
      <c r="E346" t="s">
        <v>9793</v>
      </c>
      <c r="F346" t="s">
        <v>9794</v>
      </c>
      <c r="G346">
        <v>3241</v>
      </c>
      <c r="H346">
        <v>3241</v>
      </c>
      <c r="I346">
        <v>3241</v>
      </c>
      <c r="J346">
        <v>3241</v>
      </c>
      <c r="K346">
        <v>0</v>
      </c>
      <c r="L346" s="2">
        <v>0</v>
      </c>
      <c r="M346" s="2">
        <v>0</v>
      </c>
      <c r="N346" s="2">
        <v>0</v>
      </c>
      <c r="O346" s="2">
        <v>90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90</v>
      </c>
      <c r="V346" t="s">
        <v>55</v>
      </c>
    </row>
    <row r="347" spans="1:22" ht="15.75" hidden="1" thickBot="1" x14ac:dyDescent="0.3">
      <c r="A347" t="s">
        <v>8108</v>
      </c>
      <c r="B347" s="12">
        <v>45579</v>
      </c>
      <c r="C347" t="s">
        <v>1</v>
      </c>
      <c r="D347" t="s">
        <v>7503</v>
      </c>
      <c r="E347" t="s">
        <v>9793</v>
      </c>
      <c r="F347" t="s">
        <v>9794</v>
      </c>
      <c r="G347">
        <v>3240</v>
      </c>
      <c r="H347">
        <v>3240</v>
      </c>
      <c r="I347">
        <v>3240</v>
      </c>
      <c r="J347">
        <v>3240</v>
      </c>
      <c r="K347">
        <v>0</v>
      </c>
      <c r="L347" s="2">
        <v>0</v>
      </c>
      <c r="M347" s="2">
        <v>0</v>
      </c>
      <c r="N347" s="2">
        <v>0</v>
      </c>
      <c r="O347" s="2">
        <v>30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30</v>
      </c>
      <c r="V347" t="s">
        <v>55</v>
      </c>
    </row>
    <row r="348" spans="1:22" ht="15.75" hidden="1" thickBot="1" x14ac:dyDescent="0.3">
      <c r="A348" t="s">
        <v>8108</v>
      </c>
      <c r="B348" s="12">
        <v>45579</v>
      </c>
      <c r="C348" t="s">
        <v>1</v>
      </c>
      <c r="D348" t="s">
        <v>7503</v>
      </c>
      <c r="E348" t="s">
        <v>9793</v>
      </c>
      <c r="F348" t="s">
        <v>9794</v>
      </c>
      <c r="G348">
        <v>3239</v>
      </c>
      <c r="H348">
        <v>3239</v>
      </c>
      <c r="I348">
        <v>3239</v>
      </c>
      <c r="J348">
        <v>3239</v>
      </c>
      <c r="K348">
        <v>0</v>
      </c>
      <c r="L348" s="2">
        <v>0</v>
      </c>
      <c r="M348" s="2">
        <v>0</v>
      </c>
      <c r="N348" s="2">
        <v>0</v>
      </c>
      <c r="O348" s="2">
        <v>23.7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23.7</v>
      </c>
      <c r="V348" t="s">
        <v>55</v>
      </c>
    </row>
    <row r="349" spans="1:22" ht="15.75" hidden="1" thickBot="1" x14ac:dyDescent="0.3">
      <c r="A349" t="s">
        <v>8108</v>
      </c>
      <c r="B349" s="12">
        <v>45577</v>
      </c>
      <c r="C349" t="s">
        <v>1</v>
      </c>
      <c r="D349" t="s">
        <v>7503</v>
      </c>
      <c r="E349" t="s">
        <v>9793</v>
      </c>
      <c r="F349" t="s">
        <v>9794</v>
      </c>
      <c r="G349">
        <v>3238</v>
      </c>
      <c r="H349">
        <v>3238</v>
      </c>
      <c r="I349">
        <v>3238</v>
      </c>
      <c r="J349">
        <v>3238</v>
      </c>
      <c r="K349">
        <v>0</v>
      </c>
      <c r="L349" s="2">
        <v>0</v>
      </c>
      <c r="M349" s="2">
        <v>0</v>
      </c>
      <c r="N349" s="2">
        <v>0</v>
      </c>
      <c r="O349" s="2">
        <v>7.25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7.25</v>
      </c>
      <c r="V349" t="s">
        <v>55</v>
      </c>
    </row>
    <row r="350" spans="1:22" ht="15.75" hidden="1" thickBot="1" x14ac:dyDescent="0.3">
      <c r="A350" t="s">
        <v>8108</v>
      </c>
      <c r="B350" s="12">
        <v>45577</v>
      </c>
      <c r="C350" t="s">
        <v>1</v>
      </c>
      <c r="D350" t="s">
        <v>7503</v>
      </c>
      <c r="E350" t="s">
        <v>9793</v>
      </c>
      <c r="F350" t="s">
        <v>9794</v>
      </c>
      <c r="G350">
        <v>3237</v>
      </c>
      <c r="H350">
        <v>3237</v>
      </c>
      <c r="I350">
        <v>3237</v>
      </c>
      <c r="J350">
        <v>3237</v>
      </c>
      <c r="K350">
        <v>0</v>
      </c>
      <c r="L350" s="2">
        <v>0</v>
      </c>
      <c r="M350" s="2">
        <v>0</v>
      </c>
      <c r="N350" s="2">
        <v>0</v>
      </c>
      <c r="O350" s="2">
        <v>14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14</v>
      </c>
      <c r="V350" t="s">
        <v>55</v>
      </c>
    </row>
    <row r="351" spans="1:22" ht="15.75" hidden="1" thickBot="1" x14ac:dyDescent="0.3">
      <c r="A351" t="s">
        <v>8108</v>
      </c>
      <c r="B351" s="12">
        <v>45577</v>
      </c>
      <c r="C351" t="s">
        <v>1</v>
      </c>
      <c r="D351" t="s">
        <v>7503</v>
      </c>
      <c r="E351" t="s">
        <v>9793</v>
      </c>
      <c r="F351" t="s">
        <v>9794</v>
      </c>
      <c r="G351">
        <v>3236</v>
      </c>
      <c r="H351">
        <v>3236</v>
      </c>
      <c r="I351">
        <v>3236</v>
      </c>
      <c r="J351">
        <v>3236</v>
      </c>
      <c r="K351">
        <v>0</v>
      </c>
      <c r="L351" s="2">
        <v>0</v>
      </c>
      <c r="M351" s="2">
        <v>0</v>
      </c>
      <c r="N351" s="2">
        <v>0</v>
      </c>
      <c r="O351" s="2">
        <v>5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5</v>
      </c>
      <c r="V351" t="s">
        <v>55</v>
      </c>
    </row>
    <row r="352" spans="1:22" ht="15.75" hidden="1" thickBot="1" x14ac:dyDescent="0.3">
      <c r="A352" t="s">
        <v>8108</v>
      </c>
      <c r="B352" s="12">
        <v>45577</v>
      </c>
      <c r="C352" t="s">
        <v>1</v>
      </c>
      <c r="D352" t="s">
        <v>7503</v>
      </c>
      <c r="E352" t="s">
        <v>9793</v>
      </c>
      <c r="F352" t="s">
        <v>9794</v>
      </c>
      <c r="G352">
        <v>3235</v>
      </c>
      <c r="H352">
        <v>3235</v>
      </c>
      <c r="I352">
        <v>3235</v>
      </c>
      <c r="J352">
        <v>3235</v>
      </c>
      <c r="K352">
        <v>0</v>
      </c>
      <c r="L352" s="2">
        <v>0</v>
      </c>
      <c r="M352" s="2">
        <v>0</v>
      </c>
      <c r="N352" s="2">
        <v>0</v>
      </c>
      <c r="O352" s="2">
        <v>10.25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10.25</v>
      </c>
      <c r="V352" t="s">
        <v>55</v>
      </c>
    </row>
    <row r="353" spans="1:22" ht="15.75" hidden="1" thickBot="1" x14ac:dyDescent="0.3">
      <c r="A353" t="s">
        <v>8108</v>
      </c>
      <c r="B353" s="12">
        <v>45577</v>
      </c>
      <c r="C353" t="s">
        <v>1</v>
      </c>
      <c r="D353" t="s">
        <v>7503</v>
      </c>
      <c r="E353" t="s">
        <v>9793</v>
      </c>
      <c r="F353" t="s">
        <v>9794</v>
      </c>
      <c r="G353">
        <v>3234</v>
      </c>
      <c r="H353">
        <v>3234</v>
      </c>
      <c r="I353">
        <v>3234</v>
      </c>
      <c r="J353">
        <v>3234</v>
      </c>
      <c r="K353">
        <v>0</v>
      </c>
      <c r="L353" s="2">
        <v>0</v>
      </c>
      <c r="M353" s="2">
        <v>0</v>
      </c>
      <c r="N353" s="2">
        <v>0</v>
      </c>
      <c r="O353" s="2">
        <v>47.4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47.4</v>
      </c>
      <c r="V353" t="s">
        <v>55</v>
      </c>
    </row>
    <row r="354" spans="1:22" ht="15.75" hidden="1" thickBot="1" x14ac:dyDescent="0.3">
      <c r="A354" t="s">
        <v>8108</v>
      </c>
      <c r="B354" s="12">
        <v>45577</v>
      </c>
      <c r="C354" t="s">
        <v>1</v>
      </c>
      <c r="D354" t="s">
        <v>7503</v>
      </c>
      <c r="E354" t="s">
        <v>9793</v>
      </c>
      <c r="F354" t="s">
        <v>9794</v>
      </c>
      <c r="G354">
        <v>3233</v>
      </c>
      <c r="H354">
        <v>3233</v>
      </c>
      <c r="I354">
        <v>3233</v>
      </c>
      <c r="J354">
        <v>3233</v>
      </c>
      <c r="K354">
        <v>0</v>
      </c>
      <c r="L354" s="2">
        <v>0</v>
      </c>
      <c r="M354" s="2">
        <v>0</v>
      </c>
      <c r="N354" s="2">
        <v>0</v>
      </c>
      <c r="O354" s="2">
        <v>47.4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47.4</v>
      </c>
      <c r="V354" t="s">
        <v>55</v>
      </c>
    </row>
    <row r="355" spans="1:22" ht="15.75" hidden="1" thickBot="1" x14ac:dyDescent="0.3">
      <c r="A355" t="s">
        <v>8108</v>
      </c>
      <c r="B355" s="12">
        <v>45577</v>
      </c>
      <c r="C355" t="s">
        <v>1</v>
      </c>
      <c r="D355" t="s">
        <v>7503</v>
      </c>
      <c r="E355" t="s">
        <v>9793</v>
      </c>
      <c r="F355" t="s">
        <v>9794</v>
      </c>
      <c r="G355">
        <v>3232</v>
      </c>
      <c r="H355">
        <v>3232</v>
      </c>
      <c r="I355">
        <v>3232</v>
      </c>
      <c r="J355">
        <v>3232</v>
      </c>
      <c r="K355">
        <v>0</v>
      </c>
      <c r="L355" s="2">
        <v>0</v>
      </c>
      <c r="M355" s="2">
        <v>0</v>
      </c>
      <c r="N355" s="2">
        <v>0</v>
      </c>
      <c r="O355" s="2">
        <v>190.2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190.2</v>
      </c>
      <c r="V355" t="s">
        <v>55</v>
      </c>
    </row>
    <row r="356" spans="1:22" ht="15.75" hidden="1" thickBot="1" x14ac:dyDescent="0.3">
      <c r="A356" t="s">
        <v>8108</v>
      </c>
      <c r="B356" s="12">
        <v>45576</v>
      </c>
      <c r="C356" t="s">
        <v>1</v>
      </c>
      <c r="D356" t="s">
        <v>7503</v>
      </c>
      <c r="E356" t="s">
        <v>9793</v>
      </c>
      <c r="F356" t="s">
        <v>9794</v>
      </c>
      <c r="G356">
        <v>3231</v>
      </c>
      <c r="H356">
        <v>3231</v>
      </c>
      <c r="I356">
        <v>3231</v>
      </c>
      <c r="J356">
        <v>3231</v>
      </c>
      <c r="K356">
        <v>0</v>
      </c>
      <c r="L356" s="2">
        <v>0</v>
      </c>
      <c r="M356" s="2">
        <v>0</v>
      </c>
      <c r="N356" s="2">
        <v>0</v>
      </c>
      <c r="O356" s="2">
        <v>8.5</v>
      </c>
      <c r="P356" s="2">
        <v>0</v>
      </c>
      <c r="Q356" s="2">
        <v>0</v>
      </c>
      <c r="R356" s="2">
        <v>0</v>
      </c>
      <c r="S356" s="2">
        <v>0</v>
      </c>
      <c r="T356" s="2">
        <v>0</v>
      </c>
      <c r="U356" s="2">
        <v>8.5</v>
      </c>
      <c r="V356" t="s">
        <v>55</v>
      </c>
    </row>
    <row r="357" spans="1:22" ht="15.75" hidden="1" thickBot="1" x14ac:dyDescent="0.3">
      <c r="A357" t="s">
        <v>8108</v>
      </c>
      <c r="B357" s="12">
        <v>45576</v>
      </c>
      <c r="C357" t="s">
        <v>1</v>
      </c>
      <c r="D357" t="s">
        <v>7503</v>
      </c>
      <c r="E357" t="s">
        <v>9793</v>
      </c>
      <c r="F357" t="s">
        <v>9794</v>
      </c>
      <c r="G357">
        <v>3230</v>
      </c>
      <c r="H357">
        <v>3230</v>
      </c>
      <c r="I357">
        <v>3230</v>
      </c>
      <c r="J357">
        <v>3230</v>
      </c>
      <c r="K357">
        <v>0</v>
      </c>
      <c r="L357" s="2">
        <v>0</v>
      </c>
      <c r="M357" s="2">
        <v>0</v>
      </c>
      <c r="N357" s="2">
        <v>0</v>
      </c>
      <c r="O357" s="2">
        <v>13.33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13.33</v>
      </c>
      <c r="V357" t="s">
        <v>55</v>
      </c>
    </row>
    <row r="358" spans="1:22" ht="15.75" hidden="1" thickBot="1" x14ac:dyDescent="0.3">
      <c r="A358" t="s">
        <v>8108</v>
      </c>
      <c r="B358" s="12">
        <v>45576</v>
      </c>
      <c r="C358" t="s">
        <v>1</v>
      </c>
      <c r="D358" t="s">
        <v>7503</v>
      </c>
      <c r="E358" t="s">
        <v>9793</v>
      </c>
      <c r="F358" t="s">
        <v>9794</v>
      </c>
      <c r="G358">
        <v>3229</v>
      </c>
      <c r="H358">
        <v>3229</v>
      </c>
      <c r="I358">
        <v>3229</v>
      </c>
      <c r="J358">
        <v>3229</v>
      </c>
      <c r="K358">
        <v>0</v>
      </c>
      <c r="L358" s="2">
        <v>0</v>
      </c>
      <c r="M358" s="2">
        <v>0</v>
      </c>
      <c r="N358" s="2">
        <v>0</v>
      </c>
      <c r="O358" s="2">
        <v>54.73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54.73</v>
      </c>
      <c r="V358" t="s">
        <v>55</v>
      </c>
    </row>
    <row r="359" spans="1:22" ht="15.75" hidden="1" thickBot="1" x14ac:dyDescent="0.3">
      <c r="A359" t="s">
        <v>8108</v>
      </c>
      <c r="B359" s="12">
        <v>45576</v>
      </c>
      <c r="C359" t="s">
        <v>1</v>
      </c>
      <c r="D359" t="s">
        <v>7503</v>
      </c>
      <c r="E359" t="s">
        <v>9793</v>
      </c>
      <c r="F359" t="s">
        <v>9794</v>
      </c>
      <c r="G359">
        <v>3228</v>
      </c>
      <c r="H359">
        <v>3228</v>
      </c>
      <c r="I359">
        <v>3228</v>
      </c>
      <c r="J359">
        <v>3228</v>
      </c>
      <c r="K359">
        <v>0</v>
      </c>
      <c r="L359" s="2">
        <v>0</v>
      </c>
      <c r="M359" s="2">
        <v>0</v>
      </c>
      <c r="N359" s="2">
        <v>0</v>
      </c>
      <c r="O359" s="2">
        <v>17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17</v>
      </c>
      <c r="V359" t="s">
        <v>55</v>
      </c>
    </row>
    <row r="360" spans="1:22" ht="15.75" hidden="1" thickBot="1" x14ac:dyDescent="0.3">
      <c r="A360" t="s">
        <v>8108</v>
      </c>
      <c r="B360" s="12">
        <v>45576</v>
      </c>
      <c r="C360" t="s">
        <v>1</v>
      </c>
      <c r="D360" t="s">
        <v>7503</v>
      </c>
      <c r="E360" t="s">
        <v>9793</v>
      </c>
      <c r="F360" t="s">
        <v>9794</v>
      </c>
      <c r="G360">
        <v>3227</v>
      </c>
      <c r="H360">
        <v>3227</v>
      </c>
      <c r="I360">
        <v>3227</v>
      </c>
      <c r="J360">
        <v>3227</v>
      </c>
      <c r="K360">
        <v>0</v>
      </c>
      <c r="L360" s="2">
        <v>0</v>
      </c>
      <c r="M360" s="2">
        <v>0</v>
      </c>
      <c r="N360" s="2">
        <v>0</v>
      </c>
      <c r="O360" s="2">
        <v>11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11</v>
      </c>
      <c r="V360" t="s">
        <v>55</v>
      </c>
    </row>
    <row r="361" spans="1:22" ht="15.75" hidden="1" thickBot="1" x14ac:dyDescent="0.3">
      <c r="A361" t="s">
        <v>8108</v>
      </c>
      <c r="B361" s="12">
        <v>45576</v>
      </c>
      <c r="C361" t="s">
        <v>1</v>
      </c>
      <c r="D361" t="s">
        <v>7503</v>
      </c>
      <c r="E361" t="s">
        <v>9793</v>
      </c>
      <c r="F361" t="s">
        <v>9794</v>
      </c>
      <c r="G361">
        <v>3226</v>
      </c>
      <c r="H361">
        <v>3226</v>
      </c>
      <c r="I361">
        <v>3226</v>
      </c>
      <c r="J361">
        <v>3226</v>
      </c>
      <c r="K361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t="s">
        <v>55</v>
      </c>
    </row>
    <row r="362" spans="1:22" ht="15.75" hidden="1" thickBot="1" x14ac:dyDescent="0.3">
      <c r="A362" t="s">
        <v>8108</v>
      </c>
      <c r="B362" s="12">
        <v>45576</v>
      </c>
      <c r="C362" t="s">
        <v>1</v>
      </c>
      <c r="D362" t="s">
        <v>7503</v>
      </c>
      <c r="E362" t="s">
        <v>9793</v>
      </c>
      <c r="F362" t="s">
        <v>9794</v>
      </c>
      <c r="G362">
        <v>3225</v>
      </c>
      <c r="H362">
        <v>3225</v>
      </c>
      <c r="I362">
        <v>3225</v>
      </c>
      <c r="J362">
        <v>3225</v>
      </c>
      <c r="K362">
        <v>0</v>
      </c>
      <c r="L362" s="2">
        <v>0</v>
      </c>
      <c r="M362" s="2">
        <v>0</v>
      </c>
      <c r="N362" s="2">
        <v>0</v>
      </c>
      <c r="O362" s="2">
        <v>75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75</v>
      </c>
      <c r="V362" t="s">
        <v>55</v>
      </c>
    </row>
    <row r="363" spans="1:22" ht="15.75" hidden="1" thickBot="1" x14ac:dyDescent="0.3">
      <c r="A363" t="s">
        <v>8108</v>
      </c>
      <c r="B363" s="12">
        <v>45575</v>
      </c>
      <c r="C363" t="s">
        <v>1</v>
      </c>
      <c r="D363" t="s">
        <v>7503</v>
      </c>
      <c r="E363" t="s">
        <v>9793</v>
      </c>
      <c r="F363" t="s">
        <v>9794</v>
      </c>
      <c r="G363">
        <v>3224</v>
      </c>
      <c r="H363">
        <v>3224</v>
      </c>
      <c r="I363">
        <v>3224</v>
      </c>
      <c r="J363">
        <v>3224</v>
      </c>
      <c r="K363">
        <v>0</v>
      </c>
      <c r="L363" s="2">
        <v>0</v>
      </c>
      <c r="M363" s="2">
        <v>0</v>
      </c>
      <c r="N363" s="2">
        <v>0</v>
      </c>
      <c r="O363" s="2">
        <v>12.5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12.5</v>
      </c>
      <c r="V363" t="s">
        <v>55</v>
      </c>
    </row>
    <row r="364" spans="1:22" ht="15.75" hidden="1" thickBot="1" x14ac:dyDescent="0.3">
      <c r="A364" t="s">
        <v>8108</v>
      </c>
      <c r="B364" s="12">
        <v>45575</v>
      </c>
      <c r="C364" t="s">
        <v>1</v>
      </c>
      <c r="D364" t="s">
        <v>7503</v>
      </c>
      <c r="E364" t="s">
        <v>9793</v>
      </c>
      <c r="F364" t="s">
        <v>9794</v>
      </c>
      <c r="G364">
        <v>3223</v>
      </c>
      <c r="H364">
        <v>3223</v>
      </c>
      <c r="I364">
        <v>3223</v>
      </c>
      <c r="J364">
        <v>3223</v>
      </c>
      <c r="K364">
        <v>0</v>
      </c>
      <c r="L364" s="2">
        <v>0</v>
      </c>
      <c r="M364" s="2">
        <v>0</v>
      </c>
      <c r="N364" s="2">
        <v>0</v>
      </c>
      <c r="O364" s="2">
        <v>3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3</v>
      </c>
      <c r="V364" t="s">
        <v>55</v>
      </c>
    </row>
    <row r="365" spans="1:22" ht="15.75" hidden="1" thickBot="1" x14ac:dyDescent="0.3">
      <c r="A365" t="s">
        <v>8108</v>
      </c>
      <c r="B365" s="12">
        <v>45575</v>
      </c>
      <c r="C365" t="s">
        <v>1</v>
      </c>
      <c r="D365" t="s">
        <v>7503</v>
      </c>
      <c r="E365" t="s">
        <v>9793</v>
      </c>
      <c r="F365" t="s">
        <v>9794</v>
      </c>
      <c r="G365">
        <v>3222</v>
      </c>
      <c r="H365">
        <v>3222</v>
      </c>
      <c r="I365">
        <v>3222</v>
      </c>
      <c r="J365">
        <v>3222</v>
      </c>
      <c r="K365">
        <v>0</v>
      </c>
      <c r="L365" s="2">
        <v>0</v>
      </c>
      <c r="M365" s="2">
        <v>0</v>
      </c>
      <c r="N365" s="2">
        <v>0</v>
      </c>
      <c r="O365" s="2">
        <v>34.83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34.83</v>
      </c>
      <c r="V365" t="s">
        <v>55</v>
      </c>
    </row>
    <row r="366" spans="1:22" ht="15.75" hidden="1" thickBot="1" x14ac:dyDescent="0.3">
      <c r="A366" t="s">
        <v>8108</v>
      </c>
      <c r="B366" s="12">
        <v>45575</v>
      </c>
      <c r="C366" t="s">
        <v>1</v>
      </c>
      <c r="D366" t="s">
        <v>7503</v>
      </c>
      <c r="E366" t="s">
        <v>9793</v>
      </c>
      <c r="F366" t="s">
        <v>9794</v>
      </c>
      <c r="G366">
        <v>3221</v>
      </c>
      <c r="H366">
        <v>3221</v>
      </c>
      <c r="I366">
        <v>3221</v>
      </c>
      <c r="J366">
        <v>3221</v>
      </c>
      <c r="K366">
        <v>0</v>
      </c>
      <c r="L366" s="2">
        <v>0</v>
      </c>
      <c r="M366" s="2">
        <v>0</v>
      </c>
      <c r="N366" s="2">
        <v>0</v>
      </c>
      <c r="O366" s="2">
        <v>82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82</v>
      </c>
      <c r="V366" t="s">
        <v>55</v>
      </c>
    </row>
    <row r="367" spans="1:22" ht="15.75" hidden="1" thickBot="1" x14ac:dyDescent="0.3">
      <c r="A367" t="s">
        <v>8108</v>
      </c>
      <c r="B367" s="12">
        <v>45574</v>
      </c>
      <c r="C367" t="s">
        <v>1</v>
      </c>
      <c r="D367" t="s">
        <v>7503</v>
      </c>
      <c r="E367" t="s">
        <v>9793</v>
      </c>
      <c r="F367" t="s">
        <v>9794</v>
      </c>
      <c r="G367">
        <v>3220</v>
      </c>
      <c r="H367">
        <v>3220</v>
      </c>
      <c r="I367">
        <v>3220</v>
      </c>
      <c r="J367">
        <v>3220</v>
      </c>
      <c r="K367">
        <v>0</v>
      </c>
      <c r="L367" s="2">
        <v>0</v>
      </c>
      <c r="M367" s="2">
        <v>0</v>
      </c>
      <c r="N367" s="2">
        <v>0</v>
      </c>
      <c r="O367" s="2">
        <v>2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2</v>
      </c>
      <c r="V367" t="s">
        <v>55</v>
      </c>
    </row>
    <row r="368" spans="1:22" ht="15.75" hidden="1" thickBot="1" x14ac:dyDescent="0.3">
      <c r="A368" t="s">
        <v>8108</v>
      </c>
      <c r="B368" s="12">
        <v>45574</v>
      </c>
      <c r="C368" t="s">
        <v>1</v>
      </c>
      <c r="D368" t="s">
        <v>7503</v>
      </c>
      <c r="E368" t="s">
        <v>9793</v>
      </c>
      <c r="F368" t="s">
        <v>9794</v>
      </c>
      <c r="G368">
        <v>3219</v>
      </c>
      <c r="H368">
        <v>3219</v>
      </c>
      <c r="I368">
        <v>3219</v>
      </c>
      <c r="J368">
        <v>3219</v>
      </c>
      <c r="K368">
        <v>0</v>
      </c>
      <c r="L368" s="2">
        <v>0</v>
      </c>
      <c r="M368" s="2">
        <v>0</v>
      </c>
      <c r="N368" s="2">
        <v>0</v>
      </c>
      <c r="O368" s="2">
        <v>30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30</v>
      </c>
      <c r="V368" t="s">
        <v>55</v>
      </c>
    </row>
    <row r="369" spans="1:22" ht="15.75" hidden="1" thickBot="1" x14ac:dyDescent="0.3">
      <c r="A369" t="s">
        <v>8108</v>
      </c>
      <c r="B369" s="12">
        <v>45574</v>
      </c>
      <c r="C369" t="s">
        <v>1</v>
      </c>
      <c r="D369" t="s">
        <v>7503</v>
      </c>
      <c r="E369" t="s">
        <v>9793</v>
      </c>
      <c r="F369" t="s">
        <v>9794</v>
      </c>
      <c r="G369">
        <v>3218</v>
      </c>
      <c r="H369">
        <v>3218</v>
      </c>
      <c r="I369">
        <v>3218</v>
      </c>
      <c r="J369">
        <v>3218</v>
      </c>
      <c r="K369">
        <v>0</v>
      </c>
      <c r="L369" s="2">
        <v>0</v>
      </c>
      <c r="M369" s="2">
        <v>0</v>
      </c>
      <c r="N369" s="2">
        <v>0</v>
      </c>
      <c r="O369" s="2">
        <v>18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18</v>
      </c>
      <c r="V369" t="s">
        <v>55</v>
      </c>
    </row>
    <row r="370" spans="1:22" ht="15.75" hidden="1" thickBot="1" x14ac:dyDescent="0.3">
      <c r="A370" t="s">
        <v>8108</v>
      </c>
      <c r="B370" s="12">
        <v>45574</v>
      </c>
      <c r="C370" t="s">
        <v>1</v>
      </c>
      <c r="D370" t="s">
        <v>7503</v>
      </c>
      <c r="E370" t="s">
        <v>9793</v>
      </c>
      <c r="F370" t="s">
        <v>9794</v>
      </c>
      <c r="G370">
        <v>3217</v>
      </c>
      <c r="H370">
        <v>3217</v>
      </c>
      <c r="I370">
        <v>3217</v>
      </c>
      <c r="J370">
        <v>3217</v>
      </c>
      <c r="K370">
        <v>0</v>
      </c>
      <c r="L370" s="2">
        <v>0</v>
      </c>
      <c r="M370" s="2">
        <v>0</v>
      </c>
      <c r="N370" s="2">
        <v>0</v>
      </c>
      <c r="O370" s="2">
        <v>12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12</v>
      </c>
      <c r="V370" t="s">
        <v>55</v>
      </c>
    </row>
    <row r="371" spans="1:22" ht="15.75" hidden="1" thickBot="1" x14ac:dyDescent="0.3">
      <c r="A371" t="s">
        <v>8108</v>
      </c>
      <c r="B371" s="12">
        <v>45574</v>
      </c>
      <c r="C371" t="s">
        <v>1</v>
      </c>
      <c r="D371" t="s">
        <v>7503</v>
      </c>
      <c r="E371" t="s">
        <v>9793</v>
      </c>
      <c r="F371" t="s">
        <v>9794</v>
      </c>
      <c r="G371">
        <v>3216</v>
      </c>
      <c r="H371">
        <v>3216</v>
      </c>
      <c r="I371">
        <v>3216</v>
      </c>
      <c r="J371">
        <v>3216</v>
      </c>
      <c r="K371">
        <v>0</v>
      </c>
      <c r="L371" s="2">
        <v>0</v>
      </c>
      <c r="M371" s="2">
        <v>0</v>
      </c>
      <c r="N371" s="2">
        <v>0</v>
      </c>
      <c r="O371" s="2">
        <v>16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16</v>
      </c>
      <c r="V371" t="s">
        <v>55</v>
      </c>
    </row>
    <row r="372" spans="1:22" ht="15.75" hidden="1" thickBot="1" x14ac:dyDescent="0.3">
      <c r="A372" t="s">
        <v>8108</v>
      </c>
      <c r="B372" s="12">
        <v>45574</v>
      </c>
      <c r="C372" t="s">
        <v>1</v>
      </c>
      <c r="D372" t="s">
        <v>7503</v>
      </c>
      <c r="E372" t="s">
        <v>9793</v>
      </c>
      <c r="F372" t="s">
        <v>9794</v>
      </c>
      <c r="G372">
        <v>3215</v>
      </c>
      <c r="H372">
        <v>3215</v>
      </c>
      <c r="I372">
        <v>3215</v>
      </c>
      <c r="J372">
        <v>3215</v>
      </c>
      <c r="K372">
        <v>0</v>
      </c>
      <c r="L372" s="2">
        <v>0</v>
      </c>
      <c r="M372" s="2">
        <v>0</v>
      </c>
      <c r="N372" s="2">
        <v>0</v>
      </c>
      <c r="O372" s="2">
        <v>9.5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9.5</v>
      </c>
      <c r="V372" t="s">
        <v>55</v>
      </c>
    </row>
    <row r="373" spans="1:22" ht="15.75" hidden="1" thickBot="1" x14ac:dyDescent="0.3">
      <c r="A373" t="s">
        <v>8108</v>
      </c>
      <c r="B373" s="12">
        <v>45573</v>
      </c>
      <c r="C373" t="s">
        <v>1</v>
      </c>
      <c r="D373" t="s">
        <v>7503</v>
      </c>
      <c r="E373" t="s">
        <v>9793</v>
      </c>
      <c r="F373" t="s">
        <v>9794</v>
      </c>
      <c r="G373">
        <v>3214</v>
      </c>
      <c r="H373">
        <v>3214</v>
      </c>
      <c r="I373">
        <v>3214</v>
      </c>
      <c r="J373">
        <v>3214</v>
      </c>
      <c r="K373">
        <v>0</v>
      </c>
      <c r="L373" s="2">
        <v>0</v>
      </c>
      <c r="M373" s="2">
        <v>0</v>
      </c>
      <c r="N373" s="2">
        <v>0</v>
      </c>
      <c r="O373" s="2">
        <v>30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30</v>
      </c>
      <c r="V373" t="s">
        <v>55</v>
      </c>
    </row>
    <row r="374" spans="1:22" ht="15.75" hidden="1" thickBot="1" x14ac:dyDescent="0.3">
      <c r="A374" t="s">
        <v>8108</v>
      </c>
      <c r="B374" s="12">
        <v>45573</v>
      </c>
      <c r="C374" t="s">
        <v>1</v>
      </c>
      <c r="D374" t="s">
        <v>7503</v>
      </c>
      <c r="E374" t="s">
        <v>9793</v>
      </c>
      <c r="F374" t="s">
        <v>9794</v>
      </c>
      <c r="G374">
        <v>3213</v>
      </c>
      <c r="H374">
        <v>3213</v>
      </c>
      <c r="I374">
        <v>3213</v>
      </c>
      <c r="J374">
        <v>3213</v>
      </c>
      <c r="K374">
        <v>0</v>
      </c>
      <c r="L374" s="2">
        <v>0</v>
      </c>
      <c r="M374" s="2">
        <v>0</v>
      </c>
      <c r="N374" s="2">
        <v>0</v>
      </c>
      <c r="O374" s="2">
        <v>7.5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7.5</v>
      </c>
      <c r="V374" t="s">
        <v>55</v>
      </c>
    </row>
    <row r="375" spans="1:22" ht="15.75" hidden="1" thickBot="1" x14ac:dyDescent="0.3">
      <c r="A375" t="s">
        <v>8108</v>
      </c>
      <c r="B375" s="12">
        <v>45573</v>
      </c>
      <c r="C375" t="s">
        <v>1</v>
      </c>
      <c r="D375" t="s">
        <v>7503</v>
      </c>
      <c r="E375" t="s">
        <v>9793</v>
      </c>
      <c r="F375" t="s">
        <v>9794</v>
      </c>
      <c r="G375">
        <v>3212</v>
      </c>
      <c r="H375">
        <v>3212</v>
      </c>
      <c r="I375">
        <v>3212</v>
      </c>
      <c r="J375">
        <v>3212</v>
      </c>
      <c r="K375">
        <v>0</v>
      </c>
      <c r="L375" s="2">
        <v>0</v>
      </c>
      <c r="M375" s="2">
        <v>0</v>
      </c>
      <c r="N375" s="2">
        <v>0</v>
      </c>
      <c r="O375" s="2">
        <v>2.6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2.6</v>
      </c>
      <c r="V375" t="s">
        <v>55</v>
      </c>
    </row>
    <row r="376" spans="1:22" ht="15.75" hidden="1" thickBot="1" x14ac:dyDescent="0.3">
      <c r="A376" t="s">
        <v>8108</v>
      </c>
      <c r="B376" s="12">
        <v>45573</v>
      </c>
      <c r="C376" t="s">
        <v>1</v>
      </c>
      <c r="D376" t="s">
        <v>7503</v>
      </c>
      <c r="E376" t="s">
        <v>9793</v>
      </c>
      <c r="F376" t="s">
        <v>9794</v>
      </c>
      <c r="G376">
        <v>3211</v>
      </c>
      <c r="H376">
        <v>3211</v>
      </c>
      <c r="I376">
        <v>3211</v>
      </c>
      <c r="J376">
        <v>3211</v>
      </c>
      <c r="K376">
        <v>0</v>
      </c>
      <c r="L376" s="2">
        <v>0</v>
      </c>
      <c r="M376" s="2">
        <v>0</v>
      </c>
      <c r="N376" s="2">
        <v>0</v>
      </c>
      <c r="O376" s="2">
        <v>12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12</v>
      </c>
      <c r="V376" t="s">
        <v>55</v>
      </c>
    </row>
    <row r="377" spans="1:22" ht="15.75" hidden="1" thickBot="1" x14ac:dyDescent="0.3">
      <c r="A377" t="s">
        <v>8108</v>
      </c>
      <c r="B377" s="12">
        <v>45572</v>
      </c>
      <c r="C377" t="s">
        <v>1</v>
      </c>
      <c r="D377" t="s">
        <v>7503</v>
      </c>
      <c r="E377" t="s">
        <v>9793</v>
      </c>
      <c r="F377" t="s">
        <v>9794</v>
      </c>
      <c r="G377">
        <v>3210</v>
      </c>
      <c r="H377">
        <v>3210</v>
      </c>
      <c r="I377">
        <v>3210</v>
      </c>
      <c r="J377">
        <v>3210</v>
      </c>
      <c r="K377">
        <v>0</v>
      </c>
      <c r="L377" s="2">
        <v>0</v>
      </c>
      <c r="M377" s="2">
        <v>0</v>
      </c>
      <c r="N377" s="2">
        <v>0</v>
      </c>
      <c r="O377" s="2">
        <v>16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16</v>
      </c>
      <c r="V377" t="s">
        <v>55</v>
      </c>
    </row>
    <row r="378" spans="1:22" ht="15.75" hidden="1" thickBot="1" x14ac:dyDescent="0.3">
      <c r="A378" t="s">
        <v>8108</v>
      </c>
      <c r="B378" s="12">
        <v>45572</v>
      </c>
      <c r="C378" t="s">
        <v>1</v>
      </c>
      <c r="D378" t="s">
        <v>7503</v>
      </c>
      <c r="E378" t="s">
        <v>9793</v>
      </c>
      <c r="F378" t="s">
        <v>9794</v>
      </c>
      <c r="G378">
        <v>3209</v>
      </c>
      <c r="H378">
        <v>3209</v>
      </c>
      <c r="I378">
        <v>3209</v>
      </c>
      <c r="J378">
        <v>3209</v>
      </c>
      <c r="K378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t="s">
        <v>55</v>
      </c>
    </row>
    <row r="379" spans="1:22" ht="15.75" hidden="1" thickBot="1" x14ac:dyDescent="0.3">
      <c r="A379" t="s">
        <v>8108</v>
      </c>
      <c r="B379" s="12">
        <v>45572</v>
      </c>
      <c r="C379" t="s">
        <v>1</v>
      </c>
      <c r="D379" t="s">
        <v>7503</v>
      </c>
      <c r="E379" t="s">
        <v>9793</v>
      </c>
      <c r="F379" t="s">
        <v>9794</v>
      </c>
      <c r="G379">
        <v>3208</v>
      </c>
      <c r="H379">
        <v>3208</v>
      </c>
      <c r="I379">
        <v>3208</v>
      </c>
      <c r="J379">
        <v>3208</v>
      </c>
      <c r="K379">
        <v>0</v>
      </c>
      <c r="L379" s="2">
        <v>0</v>
      </c>
      <c r="M379" s="2">
        <v>0</v>
      </c>
      <c r="N379" s="2">
        <v>0</v>
      </c>
      <c r="O379" s="2">
        <v>31.6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31.6</v>
      </c>
      <c r="V379" t="s">
        <v>55</v>
      </c>
    </row>
    <row r="380" spans="1:22" ht="15.75" hidden="1" thickBot="1" x14ac:dyDescent="0.3">
      <c r="A380" t="s">
        <v>8108</v>
      </c>
      <c r="B380" s="12">
        <v>45572</v>
      </c>
      <c r="C380" t="s">
        <v>1</v>
      </c>
      <c r="D380" t="s">
        <v>7503</v>
      </c>
      <c r="E380" t="s">
        <v>9793</v>
      </c>
      <c r="F380" t="s">
        <v>9794</v>
      </c>
      <c r="G380">
        <v>3207</v>
      </c>
      <c r="H380">
        <v>3207</v>
      </c>
      <c r="I380">
        <v>3207</v>
      </c>
      <c r="J380">
        <v>3207</v>
      </c>
      <c r="K380">
        <v>0</v>
      </c>
      <c r="L380" s="2">
        <v>0</v>
      </c>
      <c r="M380" s="2">
        <v>0</v>
      </c>
      <c r="N380" s="2">
        <v>0</v>
      </c>
      <c r="O380" s="2">
        <v>41.5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41.5</v>
      </c>
      <c r="V380" t="s">
        <v>55</v>
      </c>
    </row>
    <row r="381" spans="1:22" ht="15.75" hidden="1" thickBot="1" x14ac:dyDescent="0.3">
      <c r="A381" t="s">
        <v>8108</v>
      </c>
      <c r="B381" s="12">
        <v>45572</v>
      </c>
      <c r="C381" t="s">
        <v>1</v>
      </c>
      <c r="D381" t="s">
        <v>7503</v>
      </c>
      <c r="E381" t="s">
        <v>9793</v>
      </c>
      <c r="F381" t="s">
        <v>9794</v>
      </c>
      <c r="G381">
        <v>3206</v>
      </c>
      <c r="H381">
        <v>3206</v>
      </c>
      <c r="I381">
        <v>3206</v>
      </c>
      <c r="J381">
        <v>3206</v>
      </c>
      <c r="K381">
        <v>0</v>
      </c>
      <c r="L381" s="2">
        <v>0</v>
      </c>
      <c r="M381" s="2">
        <v>0</v>
      </c>
      <c r="N381" s="2">
        <v>0</v>
      </c>
      <c r="O381" s="2">
        <v>34.75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34.75</v>
      </c>
      <c r="V381" t="s">
        <v>55</v>
      </c>
    </row>
    <row r="382" spans="1:22" ht="15.75" hidden="1" thickBot="1" x14ac:dyDescent="0.3">
      <c r="A382" t="s">
        <v>8108</v>
      </c>
      <c r="B382" s="12">
        <v>45572</v>
      </c>
      <c r="C382" t="s">
        <v>1</v>
      </c>
      <c r="D382" t="s">
        <v>7503</v>
      </c>
      <c r="E382" t="s">
        <v>9793</v>
      </c>
      <c r="F382" t="s">
        <v>9794</v>
      </c>
      <c r="G382">
        <v>3205</v>
      </c>
      <c r="H382">
        <v>3205</v>
      </c>
      <c r="I382">
        <v>3205</v>
      </c>
      <c r="J382">
        <v>3205</v>
      </c>
      <c r="K382">
        <v>0</v>
      </c>
      <c r="L382" s="2">
        <v>0</v>
      </c>
      <c r="M382" s="2">
        <v>0</v>
      </c>
      <c r="N382" s="2">
        <v>0</v>
      </c>
      <c r="O382" s="2">
        <v>4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4</v>
      </c>
      <c r="V382" t="s">
        <v>55</v>
      </c>
    </row>
    <row r="383" spans="1:22" ht="15.75" hidden="1" thickBot="1" x14ac:dyDescent="0.3">
      <c r="A383" t="s">
        <v>8108</v>
      </c>
      <c r="B383" s="12">
        <v>45572</v>
      </c>
      <c r="C383" t="s">
        <v>1</v>
      </c>
      <c r="D383" t="s">
        <v>7503</v>
      </c>
      <c r="E383" t="s">
        <v>9793</v>
      </c>
      <c r="F383" t="s">
        <v>9794</v>
      </c>
      <c r="G383">
        <v>3204</v>
      </c>
      <c r="H383">
        <v>3204</v>
      </c>
      <c r="I383">
        <v>3204</v>
      </c>
      <c r="J383">
        <v>3204</v>
      </c>
      <c r="K383">
        <v>0</v>
      </c>
      <c r="L383" s="2">
        <v>0</v>
      </c>
      <c r="M383" s="2">
        <v>0</v>
      </c>
      <c r="N383" s="2">
        <v>0</v>
      </c>
      <c r="O383" s="2">
        <v>18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18</v>
      </c>
      <c r="V383" t="s">
        <v>55</v>
      </c>
    </row>
    <row r="384" spans="1:22" ht="15.75" hidden="1" thickBot="1" x14ac:dyDescent="0.3">
      <c r="A384" t="s">
        <v>8108</v>
      </c>
      <c r="B384" s="12">
        <v>45572</v>
      </c>
      <c r="C384" t="s">
        <v>1</v>
      </c>
      <c r="D384" t="s">
        <v>7503</v>
      </c>
      <c r="E384" t="s">
        <v>9793</v>
      </c>
      <c r="F384" t="s">
        <v>9794</v>
      </c>
      <c r="G384">
        <v>3203</v>
      </c>
      <c r="H384">
        <v>3203</v>
      </c>
      <c r="I384">
        <v>3203</v>
      </c>
      <c r="J384">
        <v>3203</v>
      </c>
      <c r="K384">
        <v>0</v>
      </c>
      <c r="L384" s="2">
        <v>0</v>
      </c>
      <c r="M384" s="2">
        <v>0</v>
      </c>
      <c r="N384" s="2">
        <v>0</v>
      </c>
      <c r="O384" s="2">
        <v>29.5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29.5</v>
      </c>
      <c r="V384" t="s">
        <v>55</v>
      </c>
    </row>
    <row r="385" spans="1:22" ht="15.75" hidden="1" thickBot="1" x14ac:dyDescent="0.3">
      <c r="A385" t="s">
        <v>8108</v>
      </c>
      <c r="B385" s="12">
        <v>45572</v>
      </c>
      <c r="C385" t="s">
        <v>1</v>
      </c>
      <c r="D385" t="s">
        <v>7503</v>
      </c>
      <c r="E385" t="s">
        <v>9793</v>
      </c>
      <c r="F385" t="s">
        <v>9794</v>
      </c>
      <c r="G385">
        <v>3202</v>
      </c>
      <c r="H385">
        <v>3202</v>
      </c>
      <c r="I385">
        <v>3202</v>
      </c>
      <c r="J385">
        <v>3202</v>
      </c>
      <c r="K385">
        <v>0</v>
      </c>
      <c r="L385" s="2">
        <v>0</v>
      </c>
      <c r="M385" s="2">
        <v>0</v>
      </c>
      <c r="N385" s="2">
        <v>0</v>
      </c>
      <c r="O385" s="2">
        <v>12.5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12.5</v>
      </c>
      <c r="V385" t="s">
        <v>55</v>
      </c>
    </row>
    <row r="386" spans="1:22" ht="15.75" hidden="1" thickBot="1" x14ac:dyDescent="0.3">
      <c r="A386" t="s">
        <v>8108</v>
      </c>
      <c r="B386" s="12">
        <v>45572</v>
      </c>
      <c r="C386" t="s">
        <v>1</v>
      </c>
      <c r="D386" t="s">
        <v>7503</v>
      </c>
      <c r="E386" t="s">
        <v>9793</v>
      </c>
      <c r="F386" t="s">
        <v>9794</v>
      </c>
      <c r="G386">
        <v>3201</v>
      </c>
      <c r="H386">
        <v>3201</v>
      </c>
      <c r="I386">
        <v>3201</v>
      </c>
      <c r="J386">
        <v>3201</v>
      </c>
      <c r="K386">
        <v>0</v>
      </c>
      <c r="L386" s="2">
        <v>0</v>
      </c>
      <c r="M386" s="2">
        <v>0</v>
      </c>
      <c r="N386" s="2">
        <v>0</v>
      </c>
      <c r="O386" s="2">
        <v>9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9</v>
      </c>
      <c r="V386" t="s">
        <v>55</v>
      </c>
    </row>
    <row r="387" spans="1:22" ht="15.75" hidden="1" thickBot="1" x14ac:dyDescent="0.3">
      <c r="A387" t="s">
        <v>8108</v>
      </c>
      <c r="B387" s="12">
        <v>45570</v>
      </c>
      <c r="C387" t="s">
        <v>1</v>
      </c>
      <c r="D387" t="s">
        <v>7503</v>
      </c>
      <c r="E387" t="s">
        <v>9793</v>
      </c>
      <c r="F387" t="s">
        <v>9794</v>
      </c>
      <c r="G387">
        <v>3200</v>
      </c>
      <c r="H387">
        <v>3200</v>
      </c>
      <c r="I387">
        <v>3200</v>
      </c>
      <c r="J387">
        <v>3200</v>
      </c>
      <c r="K387">
        <v>0</v>
      </c>
      <c r="L387" s="2">
        <v>0</v>
      </c>
      <c r="M387" s="2">
        <v>0</v>
      </c>
      <c r="N387" s="2">
        <v>0</v>
      </c>
      <c r="O387" s="2">
        <v>2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2</v>
      </c>
      <c r="V387" t="s">
        <v>55</v>
      </c>
    </row>
    <row r="388" spans="1:22" ht="15.75" hidden="1" thickBot="1" x14ac:dyDescent="0.3">
      <c r="A388" t="s">
        <v>8108</v>
      </c>
      <c r="B388" s="12">
        <v>45570</v>
      </c>
      <c r="C388" t="s">
        <v>1</v>
      </c>
      <c r="D388" t="s">
        <v>7503</v>
      </c>
      <c r="E388" t="s">
        <v>9793</v>
      </c>
      <c r="F388" t="s">
        <v>9794</v>
      </c>
      <c r="G388">
        <v>3199</v>
      </c>
      <c r="H388">
        <v>3199</v>
      </c>
      <c r="I388">
        <v>3199</v>
      </c>
      <c r="J388">
        <v>3199</v>
      </c>
      <c r="K388">
        <v>0</v>
      </c>
      <c r="L388" s="2">
        <v>0</v>
      </c>
      <c r="M388" s="2">
        <v>0</v>
      </c>
      <c r="N388" s="2">
        <v>0</v>
      </c>
      <c r="O388" s="2">
        <v>28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28</v>
      </c>
      <c r="V388" t="s">
        <v>55</v>
      </c>
    </row>
    <row r="389" spans="1:22" ht="15.75" hidden="1" thickBot="1" x14ac:dyDescent="0.3">
      <c r="A389" t="s">
        <v>8108</v>
      </c>
      <c r="B389" s="12">
        <v>45569</v>
      </c>
      <c r="C389" t="s">
        <v>1</v>
      </c>
      <c r="D389" t="s">
        <v>7503</v>
      </c>
      <c r="E389" t="s">
        <v>9793</v>
      </c>
      <c r="F389" t="s">
        <v>9794</v>
      </c>
      <c r="G389">
        <v>3198</v>
      </c>
      <c r="H389">
        <v>3198</v>
      </c>
      <c r="I389">
        <v>3198</v>
      </c>
      <c r="J389">
        <v>3198</v>
      </c>
      <c r="K389">
        <v>0</v>
      </c>
      <c r="L389" s="2">
        <v>0</v>
      </c>
      <c r="M389" s="2">
        <v>0</v>
      </c>
      <c r="N389" s="2">
        <v>0</v>
      </c>
      <c r="O389" s="2">
        <v>4.75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4.75</v>
      </c>
      <c r="V389" t="s">
        <v>55</v>
      </c>
    </row>
    <row r="390" spans="1:22" ht="15.75" hidden="1" thickBot="1" x14ac:dyDescent="0.3">
      <c r="A390" t="s">
        <v>8108</v>
      </c>
      <c r="B390" s="12">
        <v>45569</v>
      </c>
      <c r="C390" t="s">
        <v>1</v>
      </c>
      <c r="D390" t="s">
        <v>7503</v>
      </c>
      <c r="E390" t="s">
        <v>9793</v>
      </c>
      <c r="F390" t="s">
        <v>9794</v>
      </c>
      <c r="G390">
        <v>3197</v>
      </c>
      <c r="H390">
        <v>3197</v>
      </c>
      <c r="I390">
        <v>3197</v>
      </c>
      <c r="J390">
        <v>3197</v>
      </c>
      <c r="K390">
        <v>0</v>
      </c>
      <c r="L390" s="2">
        <v>0</v>
      </c>
      <c r="M390" s="2">
        <v>0</v>
      </c>
      <c r="N390" s="2">
        <v>0</v>
      </c>
      <c r="O390" s="2">
        <v>4.75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4.75</v>
      </c>
      <c r="V390" t="s">
        <v>55</v>
      </c>
    </row>
    <row r="391" spans="1:22" ht="15.75" hidden="1" thickBot="1" x14ac:dyDescent="0.3">
      <c r="A391" t="s">
        <v>8108</v>
      </c>
      <c r="B391" s="12">
        <v>45569</v>
      </c>
      <c r="C391" t="s">
        <v>1</v>
      </c>
      <c r="D391" t="s">
        <v>7503</v>
      </c>
      <c r="E391" t="s">
        <v>9793</v>
      </c>
      <c r="F391" t="s">
        <v>9794</v>
      </c>
      <c r="G391">
        <v>3196</v>
      </c>
      <c r="H391">
        <v>3196</v>
      </c>
      <c r="I391">
        <v>3196</v>
      </c>
      <c r="J391">
        <v>3196</v>
      </c>
      <c r="K391">
        <v>0</v>
      </c>
      <c r="L391" s="2">
        <v>0</v>
      </c>
      <c r="M391" s="2">
        <v>0</v>
      </c>
      <c r="N391" s="2">
        <v>0</v>
      </c>
      <c r="O391" s="2">
        <v>4.5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4.5</v>
      </c>
      <c r="V391" t="s">
        <v>55</v>
      </c>
    </row>
    <row r="392" spans="1:22" ht="15.75" hidden="1" thickBot="1" x14ac:dyDescent="0.3">
      <c r="A392" t="s">
        <v>8108</v>
      </c>
      <c r="B392" s="12">
        <v>45569</v>
      </c>
      <c r="C392" t="s">
        <v>1</v>
      </c>
      <c r="D392" t="s">
        <v>7503</v>
      </c>
      <c r="E392" t="s">
        <v>9793</v>
      </c>
      <c r="F392" t="s">
        <v>9794</v>
      </c>
      <c r="G392">
        <v>3195</v>
      </c>
      <c r="H392">
        <v>3195</v>
      </c>
      <c r="I392">
        <v>3195</v>
      </c>
      <c r="J392">
        <v>3195</v>
      </c>
      <c r="K392">
        <v>0</v>
      </c>
      <c r="L392" s="2">
        <v>0</v>
      </c>
      <c r="M392" s="2">
        <v>0</v>
      </c>
      <c r="N392" s="2">
        <v>0</v>
      </c>
      <c r="O392" s="2">
        <v>30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30</v>
      </c>
      <c r="V392" t="s">
        <v>55</v>
      </c>
    </row>
    <row r="393" spans="1:22" ht="15.75" hidden="1" thickBot="1" x14ac:dyDescent="0.3">
      <c r="A393" t="s">
        <v>8108</v>
      </c>
      <c r="B393" s="12">
        <v>45569</v>
      </c>
      <c r="C393" t="s">
        <v>1</v>
      </c>
      <c r="D393" t="s">
        <v>7503</v>
      </c>
      <c r="E393" t="s">
        <v>9793</v>
      </c>
      <c r="F393" t="s">
        <v>9794</v>
      </c>
      <c r="G393">
        <v>3194</v>
      </c>
      <c r="H393">
        <v>3194</v>
      </c>
      <c r="I393">
        <v>3194</v>
      </c>
      <c r="J393">
        <v>3194</v>
      </c>
      <c r="K393">
        <v>0</v>
      </c>
      <c r="L393" s="2">
        <v>0</v>
      </c>
      <c r="M393" s="2">
        <v>0</v>
      </c>
      <c r="N393" s="2">
        <v>0</v>
      </c>
      <c r="O393" s="2">
        <v>24.92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24.92</v>
      </c>
      <c r="V393" t="s">
        <v>55</v>
      </c>
    </row>
    <row r="394" spans="1:22" ht="15.75" hidden="1" thickBot="1" x14ac:dyDescent="0.3">
      <c r="A394" t="s">
        <v>8108</v>
      </c>
      <c r="B394" s="12">
        <v>45569</v>
      </c>
      <c r="C394" t="s">
        <v>1</v>
      </c>
      <c r="D394" t="s">
        <v>7503</v>
      </c>
      <c r="E394" t="s">
        <v>9793</v>
      </c>
      <c r="F394" t="s">
        <v>9794</v>
      </c>
      <c r="G394">
        <v>3193</v>
      </c>
      <c r="H394">
        <v>3193</v>
      </c>
      <c r="I394">
        <v>3193</v>
      </c>
      <c r="J394">
        <v>3193</v>
      </c>
      <c r="K394">
        <v>0</v>
      </c>
      <c r="L394" s="2">
        <v>0</v>
      </c>
      <c r="M394" s="2">
        <v>0</v>
      </c>
      <c r="N394" s="2">
        <v>0</v>
      </c>
      <c r="O394" s="2">
        <v>3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3</v>
      </c>
      <c r="V394" t="s">
        <v>55</v>
      </c>
    </row>
    <row r="395" spans="1:22" ht="15.75" hidden="1" thickBot="1" x14ac:dyDescent="0.3">
      <c r="A395" t="s">
        <v>8108</v>
      </c>
      <c r="B395" s="12">
        <v>45569</v>
      </c>
      <c r="C395" t="s">
        <v>1</v>
      </c>
      <c r="D395" t="s">
        <v>7503</v>
      </c>
      <c r="E395" t="s">
        <v>9793</v>
      </c>
      <c r="F395" t="s">
        <v>9794</v>
      </c>
      <c r="G395">
        <v>3192</v>
      </c>
      <c r="H395">
        <v>3192</v>
      </c>
      <c r="I395">
        <v>3192</v>
      </c>
      <c r="J395">
        <v>3192</v>
      </c>
      <c r="K395">
        <v>0</v>
      </c>
      <c r="L395" s="2">
        <v>0</v>
      </c>
      <c r="M395" s="2">
        <v>0</v>
      </c>
      <c r="N395" s="2">
        <v>0</v>
      </c>
      <c r="O395" s="2">
        <v>189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189</v>
      </c>
      <c r="V395" t="s">
        <v>55</v>
      </c>
    </row>
    <row r="396" spans="1:22" ht="15.75" hidden="1" thickBot="1" x14ac:dyDescent="0.3">
      <c r="A396" t="s">
        <v>8108</v>
      </c>
      <c r="B396" s="12">
        <v>45569</v>
      </c>
      <c r="C396" t="s">
        <v>1</v>
      </c>
      <c r="D396" t="s">
        <v>7503</v>
      </c>
      <c r="E396" t="s">
        <v>9793</v>
      </c>
      <c r="F396" t="s">
        <v>9794</v>
      </c>
      <c r="G396">
        <v>3191</v>
      </c>
      <c r="H396">
        <v>3191</v>
      </c>
      <c r="I396">
        <v>3191</v>
      </c>
      <c r="J396">
        <v>3191</v>
      </c>
      <c r="K396">
        <v>0</v>
      </c>
      <c r="L396" s="2">
        <v>0</v>
      </c>
      <c r="M396" s="2">
        <v>0</v>
      </c>
      <c r="N396" s="2">
        <v>0</v>
      </c>
      <c r="O396" s="2">
        <v>86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86</v>
      </c>
      <c r="V396" t="s">
        <v>55</v>
      </c>
    </row>
    <row r="397" spans="1:22" ht="15.75" hidden="1" thickBot="1" x14ac:dyDescent="0.3">
      <c r="A397" t="s">
        <v>8108</v>
      </c>
      <c r="B397" s="12">
        <v>45568</v>
      </c>
      <c r="C397" t="s">
        <v>1</v>
      </c>
      <c r="D397" t="s">
        <v>7503</v>
      </c>
      <c r="E397" t="s">
        <v>9793</v>
      </c>
      <c r="F397" t="s">
        <v>9794</v>
      </c>
      <c r="G397">
        <v>3190</v>
      </c>
      <c r="H397">
        <v>3190</v>
      </c>
      <c r="I397">
        <v>3190</v>
      </c>
      <c r="J397">
        <v>3190</v>
      </c>
      <c r="K397">
        <v>0</v>
      </c>
      <c r="L397" s="2">
        <v>0</v>
      </c>
      <c r="M397" s="2">
        <v>0</v>
      </c>
      <c r="N397" s="2">
        <v>0</v>
      </c>
      <c r="O397" s="2">
        <v>18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18</v>
      </c>
      <c r="V397" t="s">
        <v>55</v>
      </c>
    </row>
    <row r="398" spans="1:22" ht="15.75" hidden="1" thickBot="1" x14ac:dyDescent="0.3">
      <c r="A398" t="s">
        <v>8108</v>
      </c>
      <c r="B398" s="12">
        <v>45568</v>
      </c>
      <c r="C398" t="s">
        <v>1</v>
      </c>
      <c r="D398" t="s">
        <v>7503</v>
      </c>
      <c r="E398" t="s">
        <v>9793</v>
      </c>
      <c r="F398" t="s">
        <v>9794</v>
      </c>
      <c r="G398">
        <v>3189</v>
      </c>
      <c r="H398">
        <v>3189</v>
      </c>
      <c r="I398">
        <v>3189</v>
      </c>
      <c r="J398">
        <v>3189</v>
      </c>
      <c r="K398">
        <v>0</v>
      </c>
      <c r="L398" s="2">
        <v>0</v>
      </c>
      <c r="M398" s="2">
        <v>0</v>
      </c>
      <c r="N398" s="2">
        <v>0</v>
      </c>
      <c r="O398" s="2">
        <v>7.75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7.75</v>
      </c>
      <c r="V398" t="s">
        <v>55</v>
      </c>
    </row>
    <row r="399" spans="1:22" ht="15.75" hidden="1" thickBot="1" x14ac:dyDescent="0.3">
      <c r="A399" t="s">
        <v>8108</v>
      </c>
      <c r="B399" s="12">
        <v>45568</v>
      </c>
      <c r="C399" t="s">
        <v>1</v>
      </c>
      <c r="D399" t="s">
        <v>7503</v>
      </c>
      <c r="E399" t="s">
        <v>9793</v>
      </c>
      <c r="F399" t="s">
        <v>9794</v>
      </c>
      <c r="G399">
        <v>3188</v>
      </c>
      <c r="H399">
        <v>3188</v>
      </c>
      <c r="I399">
        <v>3188</v>
      </c>
      <c r="J399">
        <v>3188</v>
      </c>
      <c r="K399">
        <v>0</v>
      </c>
      <c r="L399" s="2">
        <v>0</v>
      </c>
      <c r="M399" s="2">
        <v>0</v>
      </c>
      <c r="N399" s="2">
        <v>0</v>
      </c>
      <c r="O399" s="2">
        <v>5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5</v>
      </c>
      <c r="V399" t="s">
        <v>55</v>
      </c>
    </row>
    <row r="400" spans="1:22" ht="15.75" hidden="1" thickBot="1" x14ac:dyDescent="0.3">
      <c r="A400" t="s">
        <v>8108</v>
      </c>
      <c r="B400" s="12">
        <v>45568</v>
      </c>
      <c r="C400" t="s">
        <v>1</v>
      </c>
      <c r="D400" t="s">
        <v>7503</v>
      </c>
      <c r="E400" t="s">
        <v>9793</v>
      </c>
      <c r="F400" t="s">
        <v>9794</v>
      </c>
      <c r="G400">
        <v>3187</v>
      </c>
      <c r="H400">
        <v>3187</v>
      </c>
      <c r="I400">
        <v>3187</v>
      </c>
      <c r="J400">
        <v>3187</v>
      </c>
      <c r="K400">
        <v>0</v>
      </c>
      <c r="L400" s="2">
        <v>0</v>
      </c>
      <c r="M400" s="2">
        <v>0</v>
      </c>
      <c r="N400" s="2">
        <v>0</v>
      </c>
      <c r="O400" s="2">
        <v>23.86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23.86</v>
      </c>
      <c r="V400" t="s">
        <v>55</v>
      </c>
    </row>
    <row r="401" spans="1:22" ht="15.75" hidden="1" thickBot="1" x14ac:dyDescent="0.3">
      <c r="A401" t="s">
        <v>8108</v>
      </c>
      <c r="B401" s="12">
        <v>45568</v>
      </c>
      <c r="C401" t="s">
        <v>1</v>
      </c>
      <c r="D401" t="s">
        <v>7503</v>
      </c>
      <c r="E401" t="s">
        <v>9793</v>
      </c>
      <c r="F401" t="s">
        <v>9794</v>
      </c>
      <c r="G401">
        <v>3186</v>
      </c>
      <c r="H401">
        <v>3186</v>
      </c>
      <c r="I401">
        <v>3186</v>
      </c>
      <c r="J401">
        <v>3186</v>
      </c>
      <c r="K401">
        <v>0</v>
      </c>
      <c r="L401" s="2">
        <v>0</v>
      </c>
      <c r="M401" s="2">
        <v>0</v>
      </c>
      <c r="N401" s="2">
        <v>0</v>
      </c>
      <c r="O401" s="2">
        <v>94.83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94.83</v>
      </c>
      <c r="V401" t="s">
        <v>55</v>
      </c>
    </row>
    <row r="402" spans="1:22" ht="15.75" hidden="1" thickBot="1" x14ac:dyDescent="0.3">
      <c r="A402" t="s">
        <v>8108</v>
      </c>
      <c r="B402" s="12">
        <v>45568</v>
      </c>
      <c r="C402" t="s">
        <v>1</v>
      </c>
      <c r="D402" t="s">
        <v>7503</v>
      </c>
      <c r="E402" t="s">
        <v>9793</v>
      </c>
      <c r="F402" t="s">
        <v>9794</v>
      </c>
      <c r="G402">
        <v>3185</v>
      </c>
      <c r="H402">
        <v>3185</v>
      </c>
      <c r="I402">
        <v>3185</v>
      </c>
      <c r="J402">
        <v>3185</v>
      </c>
      <c r="K402">
        <v>0</v>
      </c>
      <c r="L402" s="2">
        <v>0</v>
      </c>
      <c r="M402" s="2">
        <v>0</v>
      </c>
      <c r="N402" s="2">
        <v>0</v>
      </c>
      <c r="O402" s="2">
        <v>12.25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12.25</v>
      </c>
      <c r="V402" t="s">
        <v>55</v>
      </c>
    </row>
    <row r="403" spans="1:22" ht="15.75" hidden="1" thickBot="1" x14ac:dyDescent="0.3">
      <c r="A403" t="s">
        <v>8108</v>
      </c>
      <c r="B403" s="12">
        <v>45568</v>
      </c>
      <c r="C403" t="s">
        <v>1</v>
      </c>
      <c r="D403" t="s">
        <v>7503</v>
      </c>
      <c r="E403" t="s">
        <v>9793</v>
      </c>
      <c r="F403" t="s">
        <v>9794</v>
      </c>
      <c r="G403">
        <v>3184</v>
      </c>
      <c r="H403">
        <v>3184</v>
      </c>
      <c r="I403">
        <v>3184</v>
      </c>
      <c r="J403">
        <v>3184</v>
      </c>
      <c r="K403">
        <v>0</v>
      </c>
      <c r="L403" s="2">
        <v>0</v>
      </c>
      <c r="M403" s="2">
        <v>0</v>
      </c>
      <c r="N403" s="2">
        <v>0</v>
      </c>
      <c r="O403" s="2">
        <v>15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15</v>
      </c>
      <c r="V403" t="s">
        <v>55</v>
      </c>
    </row>
    <row r="404" spans="1:22" ht="15.75" hidden="1" thickBot="1" x14ac:dyDescent="0.3">
      <c r="A404" t="s">
        <v>8108</v>
      </c>
      <c r="B404" s="12">
        <v>45568</v>
      </c>
      <c r="C404" t="s">
        <v>1</v>
      </c>
      <c r="D404" t="s">
        <v>7503</v>
      </c>
      <c r="E404" t="s">
        <v>9793</v>
      </c>
      <c r="F404" t="s">
        <v>9794</v>
      </c>
      <c r="G404">
        <v>3183</v>
      </c>
      <c r="H404">
        <v>3183</v>
      </c>
      <c r="I404">
        <v>3183</v>
      </c>
      <c r="J404">
        <v>3183</v>
      </c>
      <c r="K404">
        <v>0</v>
      </c>
      <c r="L404" s="2">
        <v>0</v>
      </c>
      <c r="M404" s="2">
        <v>0</v>
      </c>
      <c r="N404" s="2">
        <v>0</v>
      </c>
      <c r="O404" s="2">
        <v>30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30</v>
      </c>
      <c r="V404" t="s">
        <v>55</v>
      </c>
    </row>
    <row r="405" spans="1:22" ht="15.75" hidden="1" thickBot="1" x14ac:dyDescent="0.3">
      <c r="A405" t="s">
        <v>8108</v>
      </c>
      <c r="B405" s="12">
        <v>45567</v>
      </c>
      <c r="C405" t="s">
        <v>1</v>
      </c>
      <c r="D405" t="s">
        <v>7503</v>
      </c>
      <c r="E405" t="s">
        <v>9793</v>
      </c>
      <c r="F405" t="s">
        <v>9794</v>
      </c>
      <c r="G405">
        <v>3182</v>
      </c>
      <c r="H405">
        <v>3182</v>
      </c>
      <c r="I405">
        <v>3182</v>
      </c>
      <c r="J405">
        <v>3182</v>
      </c>
      <c r="K405">
        <v>0</v>
      </c>
      <c r="L405" s="2">
        <v>0</v>
      </c>
      <c r="M405" s="2">
        <v>0</v>
      </c>
      <c r="N405" s="2">
        <v>0</v>
      </c>
      <c r="O405" s="2">
        <v>12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12</v>
      </c>
      <c r="V405" t="s">
        <v>55</v>
      </c>
    </row>
    <row r="406" spans="1:22" ht="15.75" hidden="1" thickBot="1" x14ac:dyDescent="0.3">
      <c r="A406" t="s">
        <v>8108</v>
      </c>
      <c r="B406" s="12">
        <v>45567</v>
      </c>
      <c r="C406" t="s">
        <v>1</v>
      </c>
      <c r="D406" t="s">
        <v>7503</v>
      </c>
      <c r="E406" t="s">
        <v>9793</v>
      </c>
      <c r="F406" t="s">
        <v>9794</v>
      </c>
      <c r="G406">
        <v>3181</v>
      </c>
      <c r="H406">
        <v>3181</v>
      </c>
      <c r="I406">
        <v>3181</v>
      </c>
      <c r="J406">
        <v>3181</v>
      </c>
      <c r="K406">
        <v>0</v>
      </c>
      <c r="L406" s="2">
        <v>0</v>
      </c>
      <c r="M406" s="2">
        <v>0</v>
      </c>
      <c r="N406" s="2">
        <v>0</v>
      </c>
      <c r="O406" s="2">
        <v>48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48</v>
      </c>
      <c r="V406" t="s">
        <v>55</v>
      </c>
    </row>
    <row r="407" spans="1:22" ht="15.75" hidden="1" thickBot="1" x14ac:dyDescent="0.3">
      <c r="A407" t="s">
        <v>8108</v>
      </c>
      <c r="B407" s="12">
        <v>45567</v>
      </c>
      <c r="C407" t="s">
        <v>1</v>
      </c>
      <c r="D407" t="s">
        <v>7503</v>
      </c>
      <c r="E407" t="s">
        <v>9793</v>
      </c>
      <c r="F407" t="s">
        <v>9794</v>
      </c>
      <c r="G407">
        <v>3180</v>
      </c>
      <c r="H407">
        <v>3180</v>
      </c>
      <c r="I407">
        <v>3180</v>
      </c>
      <c r="J407">
        <v>3180</v>
      </c>
      <c r="K407">
        <v>0</v>
      </c>
      <c r="L407" s="2">
        <v>0</v>
      </c>
      <c r="M407" s="2">
        <v>0</v>
      </c>
      <c r="N407" s="2">
        <v>0</v>
      </c>
      <c r="O407" s="2">
        <v>2.6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2.6</v>
      </c>
      <c r="V407" t="s">
        <v>55</v>
      </c>
    </row>
    <row r="408" spans="1:22" ht="15.75" hidden="1" thickBot="1" x14ac:dyDescent="0.3">
      <c r="A408" t="s">
        <v>8108</v>
      </c>
      <c r="B408" s="12">
        <v>45567</v>
      </c>
      <c r="C408" t="s">
        <v>1</v>
      </c>
      <c r="D408" t="s">
        <v>7503</v>
      </c>
      <c r="E408" t="s">
        <v>9793</v>
      </c>
      <c r="F408" t="s">
        <v>9794</v>
      </c>
      <c r="G408">
        <v>3179</v>
      </c>
      <c r="H408">
        <v>3179</v>
      </c>
      <c r="I408">
        <v>3179</v>
      </c>
      <c r="J408">
        <v>3179</v>
      </c>
      <c r="K408">
        <v>0</v>
      </c>
      <c r="L408" s="2">
        <v>0</v>
      </c>
      <c r="M408" s="2">
        <v>0</v>
      </c>
      <c r="N408" s="2">
        <v>0</v>
      </c>
      <c r="O408" s="2">
        <v>56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56</v>
      </c>
      <c r="V408" t="s">
        <v>55</v>
      </c>
    </row>
    <row r="409" spans="1:22" ht="15.75" hidden="1" thickBot="1" x14ac:dyDescent="0.3">
      <c r="A409" t="s">
        <v>8108</v>
      </c>
      <c r="B409" s="12">
        <v>45566</v>
      </c>
      <c r="C409" t="s">
        <v>1</v>
      </c>
      <c r="D409" t="s">
        <v>7503</v>
      </c>
      <c r="E409" t="s">
        <v>9793</v>
      </c>
      <c r="F409" t="s">
        <v>9794</v>
      </c>
      <c r="G409">
        <v>3178</v>
      </c>
      <c r="H409">
        <v>3178</v>
      </c>
      <c r="I409">
        <v>3178</v>
      </c>
      <c r="J409">
        <v>3178</v>
      </c>
      <c r="K409">
        <v>0</v>
      </c>
      <c r="L409" s="2">
        <v>0</v>
      </c>
      <c r="M409" s="2">
        <v>0</v>
      </c>
      <c r="N409" s="2">
        <v>0</v>
      </c>
      <c r="O409" s="2">
        <v>57.35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57.35</v>
      </c>
      <c r="V409" t="s">
        <v>55</v>
      </c>
    </row>
    <row r="410" spans="1:22" ht="15.75" hidden="1" thickBot="1" x14ac:dyDescent="0.3">
      <c r="A410" t="s">
        <v>8108</v>
      </c>
      <c r="B410" s="12">
        <v>45566</v>
      </c>
      <c r="C410" t="s">
        <v>1</v>
      </c>
      <c r="D410" t="s">
        <v>7503</v>
      </c>
      <c r="E410" t="s">
        <v>9793</v>
      </c>
      <c r="F410" t="s">
        <v>9794</v>
      </c>
      <c r="G410">
        <v>3177</v>
      </c>
      <c r="H410">
        <v>3177</v>
      </c>
      <c r="I410">
        <v>3177</v>
      </c>
      <c r="J410">
        <v>3177</v>
      </c>
      <c r="K410">
        <v>0</v>
      </c>
      <c r="L410" s="2">
        <v>0</v>
      </c>
      <c r="M410" s="2">
        <v>0</v>
      </c>
      <c r="N410" s="2">
        <v>0</v>
      </c>
      <c r="O410" s="2">
        <v>6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6</v>
      </c>
      <c r="V410" t="s">
        <v>55</v>
      </c>
    </row>
    <row r="411" spans="1:22" ht="15.75" hidden="1" thickBot="1" x14ac:dyDescent="0.3">
      <c r="A411" t="s">
        <v>8107</v>
      </c>
      <c r="B411" s="12">
        <v>45565</v>
      </c>
      <c r="C411" t="s">
        <v>1</v>
      </c>
      <c r="D411" t="s">
        <v>7503</v>
      </c>
      <c r="E411" t="s">
        <v>9793</v>
      </c>
      <c r="F411" t="s">
        <v>9794</v>
      </c>
      <c r="G411">
        <v>3176</v>
      </c>
      <c r="H411">
        <v>3176</v>
      </c>
      <c r="I411">
        <v>3176</v>
      </c>
      <c r="J411">
        <v>3176</v>
      </c>
      <c r="K411">
        <v>0</v>
      </c>
      <c r="L411" s="2">
        <v>0</v>
      </c>
      <c r="M411" s="2">
        <v>0</v>
      </c>
      <c r="N411" s="2">
        <v>0</v>
      </c>
      <c r="O411" s="2">
        <v>18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18</v>
      </c>
      <c r="V411" t="s">
        <v>55</v>
      </c>
    </row>
    <row r="412" spans="1:22" ht="15.75" hidden="1" thickBot="1" x14ac:dyDescent="0.3">
      <c r="A412" t="s">
        <v>8107</v>
      </c>
      <c r="B412" s="12">
        <v>45565</v>
      </c>
      <c r="C412" t="s">
        <v>1</v>
      </c>
      <c r="D412" t="s">
        <v>7503</v>
      </c>
      <c r="E412" t="s">
        <v>9793</v>
      </c>
      <c r="F412" t="s">
        <v>9794</v>
      </c>
      <c r="G412">
        <v>3175</v>
      </c>
      <c r="H412">
        <v>3175</v>
      </c>
      <c r="I412">
        <v>3175</v>
      </c>
      <c r="J412">
        <v>3175</v>
      </c>
      <c r="K412">
        <v>0</v>
      </c>
      <c r="L412" s="2">
        <v>0</v>
      </c>
      <c r="M412" s="2">
        <v>0</v>
      </c>
      <c r="N412" s="2">
        <v>0</v>
      </c>
      <c r="O412" s="2">
        <v>38.75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38.75</v>
      </c>
      <c r="V412" t="s">
        <v>55</v>
      </c>
    </row>
    <row r="413" spans="1:22" ht="15.75" hidden="1" thickBot="1" x14ac:dyDescent="0.3">
      <c r="A413" t="s">
        <v>8107</v>
      </c>
      <c r="B413" s="12">
        <v>45565</v>
      </c>
      <c r="C413" t="s">
        <v>1</v>
      </c>
      <c r="D413" t="s">
        <v>7503</v>
      </c>
      <c r="E413" t="s">
        <v>9793</v>
      </c>
      <c r="F413" t="s">
        <v>9794</v>
      </c>
      <c r="G413">
        <v>3174</v>
      </c>
      <c r="H413">
        <v>3174</v>
      </c>
      <c r="I413">
        <v>3174</v>
      </c>
      <c r="J413">
        <v>3174</v>
      </c>
      <c r="K413">
        <v>0</v>
      </c>
      <c r="L413" s="2">
        <v>0</v>
      </c>
      <c r="M413" s="2">
        <v>0</v>
      </c>
      <c r="N413" s="2">
        <v>0</v>
      </c>
      <c r="O413" s="2">
        <v>13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13</v>
      </c>
      <c r="V413" t="s">
        <v>55</v>
      </c>
    </row>
    <row r="414" spans="1:22" ht="15.75" hidden="1" thickBot="1" x14ac:dyDescent="0.3">
      <c r="A414" t="s">
        <v>8107</v>
      </c>
      <c r="B414" s="12">
        <v>45565</v>
      </c>
      <c r="C414" t="s">
        <v>1</v>
      </c>
      <c r="D414" t="s">
        <v>7503</v>
      </c>
      <c r="E414" t="s">
        <v>9793</v>
      </c>
      <c r="F414" t="s">
        <v>9794</v>
      </c>
      <c r="G414">
        <v>3173</v>
      </c>
      <c r="H414">
        <v>3173</v>
      </c>
      <c r="I414">
        <v>3173</v>
      </c>
      <c r="J414">
        <v>3173</v>
      </c>
      <c r="K414">
        <v>0</v>
      </c>
      <c r="L414" s="2">
        <v>0</v>
      </c>
      <c r="M414" s="2">
        <v>0</v>
      </c>
      <c r="N414" s="2">
        <v>0</v>
      </c>
      <c r="O414" s="2">
        <v>7.75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7.75</v>
      </c>
      <c r="V414" t="s">
        <v>55</v>
      </c>
    </row>
    <row r="415" spans="1:22" ht="15.75" hidden="1" thickBot="1" x14ac:dyDescent="0.3">
      <c r="A415" t="s">
        <v>8107</v>
      </c>
      <c r="B415" s="12">
        <v>45565</v>
      </c>
      <c r="C415" t="s">
        <v>1</v>
      </c>
      <c r="D415" t="s">
        <v>7503</v>
      </c>
      <c r="E415" t="s">
        <v>9793</v>
      </c>
      <c r="F415" t="s">
        <v>9794</v>
      </c>
      <c r="G415">
        <v>3172</v>
      </c>
      <c r="H415">
        <v>3172</v>
      </c>
      <c r="I415">
        <v>3172</v>
      </c>
      <c r="J415">
        <v>3172</v>
      </c>
      <c r="K415">
        <v>0</v>
      </c>
      <c r="L415" s="2">
        <v>0</v>
      </c>
      <c r="M415" s="2">
        <v>0</v>
      </c>
      <c r="N415" s="2">
        <v>0</v>
      </c>
      <c r="O415" s="2">
        <v>13.5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13.5</v>
      </c>
      <c r="V415" t="s">
        <v>55</v>
      </c>
    </row>
    <row r="416" spans="1:22" ht="15.75" hidden="1" thickBot="1" x14ac:dyDescent="0.3">
      <c r="A416" t="s">
        <v>8107</v>
      </c>
      <c r="B416" s="12">
        <v>45562</v>
      </c>
      <c r="C416" t="s">
        <v>1</v>
      </c>
      <c r="D416" t="s">
        <v>7503</v>
      </c>
      <c r="E416" t="s">
        <v>9793</v>
      </c>
      <c r="F416" t="s">
        <v>9794</v>
      </c>
      <c r="G416">
        <v>3171</v>
      </c>
      <c r="H416">
        <v>3171</v>
      </c>
      <c r="I416">
        <v>3171</v>
      </c>
      <c r="J416">
        <v>3171</v>
      </c>
      <c r="K416">
        <v>0</v>
      </c>
      <c r="L416" s="2">
        <v>0</v>
      </c>
      <c r="M416" s="2">
        <v>0</v>
      </c>
      <c r="N416" s="2">
        <v>0</v>
      </c>
      <c r="O416" s="2">
        <v>9.5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9.5</v>
      </c>
      <c r="V416" t="s">
        <v>55</v>
      </c>
    </row>
    <row r="417" spans="1:22" ht="15.75" hidden="1" thickBot="1" x14ac:dyDescent="0.3">
      <c r="A417" t="s">
        <v>8107</v>
      </c>
      <c r="B417" s="12">
        <v>45562</v>
      </c>
      <c r="C417" t="s">
        <v>1</v>
      </c>
      <c r="D417" t="s">
        <v>7503</v>
      </c>
      <c r="E417" t="s">
        <v>9793</v>
      </c>
      <c r="F417" t="s">
        <v>9794</v>
      </c>
      <c r="G417">
        <v>3170</v>
      </c>
      <c r="H417">
        <v>3170</v>
      </c>
      <c r="I417">
        <v>3170</v>
      </c>
      <c r="J417">
        <v>3170</v>
      </c>
      <c r="K417">
        <v>0</v>
      </c>
      <c r="L417" s="2">
        <v>0</v>
      </c>
      <c r="M417" s="2">
        <v>0</v>
      </c>
      <c r="N417" s="2">
        <v>0</v>
      </c>
      <c r="O417" s="2">
        <v>7.47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7.47</v>
      </c>
      <c r="V417" t="s">
        <v>55</v>
      </c>
    </row>
    <row r="418" spans="1:22" ht="15.75" hidden="1" thickBot="1" x14ac:dyDescent="0.3">
      <c r="A418" t="s">
        <v>8107</v>
      </c>
      <c r="B418" s="12">
        <v>45562</v>
      </c>
      <c r="C418" t="s">
        <v>1</v>
      </c>
      <c r="D418" t="s">
        <v>7503</v>
      </c>
      <c r="E418" t="s">
        <v>9793</v>
      </c>
      <c r="F418" t="s">
        <v>9794</v>
      </c>
      <c r="G418">
        <v>3169</v>
      </c>
      <c r="H418">
        <v>3169</v>
      </c>
      <c r="I418">
        <v>3169</v>
      </c>
      <c r="J418">
        <v>3169</v>
      </c>
      <c r="K418">
        <v>0</v>
      </c>
      <c r="L418" s="2">
        <v>0</v>
      </c>
      <c r="M418" s="2">
        <v>0</v>
      </c>
      <c r="N418" s="2">
        <v>0</v>
      </c>
      <c r="O418" s="2">
        <v>18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18</v>
      </c>
      <c r="V418" t="s">
        <v>55</v>
      </c>
    </row>
    <row r="419" spans="1:22" ht="15.75" hidden="1" thickBot="1" x14ac:dyDescent="0.3">
      <c r="A419" t="s">
        <v>8107</v>
      </c>
      <c r="B419" s="12">
        <v>45561</v>
      </c>
      <c r="C419" t="s">
        <v>1</v>
      </c>
      <c r="D419" t="s">
        <v>7503</v>
      </c>
      <c r="E419" t="s">
        <v>9793</v>
      </c>
      <c r="F419" t="s">
        <v>9794</v>
      </c>
      <c r="G419">
        <v>3168</v>
      </c>
      <c r="H419">
        <v>3168</v>
      </c>
      <c r="I419">
        <v>3168</v>
      </c>
      <c r="J419">
        <v>3168</v>
      </c>
      <c r="K419">
        <v>0</v>
      </c>
      <c r="L419" s="2">
        <v>0</v>
      </c>
      <c r="M419" s="2">
        <v>0</v>
      </c>
      <c r="N419" s="2">
        <v>0</v>
      </c>
      <c r="O419" s="2">
        <v>3.05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3.05</v>
      </c>
      <c r="V419" t="s">
        <v>55</v>
      </c>
    </row>
    <row r="420" spans="1:22" ht="15.75" hidden="1" thickBot="1" x14ac:dyDescent="0.3">
      <c r="A420" t="s">
        <v>8107</v>
      </c>
      <c r="B420" s="12">
        <v>45561</v>
      </c>
      <c r="C420" t="s">
        <v>1</v>
      </c>
      <c r="D420" t="s">
        <v>7503</v>
      </c>
      <c r="E420" t="s">
        <v>9793</v>
      </c>
      <c r="F420" t="s">
        <v>9794</v>
      </c>
      <c r="G420">
        <v>3167</v>
      </c>
      <c r="H420">
        <v>3167</v>
      </c>
      <c r="I420">
        <v>3167</v>
      </c>
      <c r="J420">
        <v>3167</v>
      </c>
      <c r="K420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t="s">
        <v>55</v>
      </c>
    </row>
    <row r="421" spans="1:22" ht="15.75" hidden="1" thickBot="1" x14ac:dyDescent="0.3">
      <c r="A421" t="s">
        <v>8107</v>
      </c>
      <c r="B421" s="12">
        <v>45561</v>
      </c>
      <c r="C421" t="s">
        <v>1</v>
      </c>
      <c r="D421" t="s">
        <v>7503</v>
      </c>
      <c r="E421" t="s">
        <v>9793</v>
      </c>
      <c r="F421" t="s">
        <v>9794</v>
      </c>
      <c r="G421">
        <v>3166</v>
      </c>
      <c r="H421">
        <v>3166</v>
      </c>
      <c r="I421">
        <v>3166</v>
      </c>
      <c r="J421">
        <v>3166</v>
      </c>
      <c r="K421">
        <v>0</v>
      </c>
      <c r="L421" s="2">
        <v>0</v>
      </c>
      <c r="M421" s="2">
        <v>0</v>
      </c>
      <c r="N421" s="2">
        <v>0</v>
      </c>
      <c r="O421" s="2">
        <v>8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8</v>
      </c>
      <c r="V421" t="s">
        <v>55</v>
      </c>
    </row>
    <row r="422" spans="1:22" ht="15.75" hidden="1" thickBot="1" x14ac:dyDescent="0.3">
      <c r="A422" t="s">
        <v>8107</v>
      </c>
      <c r="B422" s="12">
        <v>45561</v>
      </c>
      <c r="C422" t="s">
        <v>1</v>
      </c>
      <c r="D422" t="s">
        <v>7503</v>
      </c>
      <c r="E422" t="s">
        <v>9793</v>
      </c>
      <c r="F422" t="s">
        <v>9794</v>
      </c>
      <c r="G422">
        <v>3165</v>
      </c>
      <c r="H422">
        <v>3165</v>
      </c>
      <c r="I422">
        <v>3165</v>
      </c>
      <c r="J422">
        <v>3165</v>
      </c>
      <c r="K422">
        <v>0</v>
      </c>
      <c r="L422" s="2">
        <v>0</v>
      </c>
      <c r="M422" s="2">
        <v>0</v>
      </c>
      <c r="N422" s="2">
        <v>0</v>
      </c>
      <c r="O422" s="2">
        <v>12.75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12.75</v>
      </c>
      <c r="V422" t="s">
        <v>55</v>
      </c>
    </row>
    <row r="423" spans="1:22" ht="15.75" hidden="1" thickBot="1" x14ac:dyDescent="0.3">
      <c r="A423" t="s">
        <v>8107</v>
      </c>
      <c r="B423" s="12">
        <v>45561</v>
      </c>
      <c r="C423" t="s">
        <v>1</v>
      </c>
      <c r="D423" t="s">
        <v>7503</v>
      </c>
      <c r="E423" t="s">
        <v>9793</v>
      </c>
      <c r="F423" t="s">
        <v>9794</v>
      </c>
      <c r="G423">
        <v>3164</v>
      </c>
      <c r="H423">
        <v>3164</v>
      </c>
      <c r="I423">
        <v>3164</v>
      </c>
      <c r="J423">
        <v>3164</v>
      </c>
      <c r="K423">
        <v>0</v>
      </c>
      <c r="L423" s="2">
        <v>0</v>
      </c>
      <c r="M423" s="2">
        <v>0</v>
      </c>
      <c r="N423" s="2">
        <v>0</v>
      </c>
      <c r="O423" s="2">
        <v>4.75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4.75</v>
      </c>
      <c r="V423" t="s">
        <v>55</v>
      </c>
    </row>
    <row r="424" spans="1:22" ht="15.75" hidden="1" thickBot="1" x14ac:dyDescent="0.3">
      <c r="A424" t="s">
        <v>8107</v>
      </c>
      <c r="B424" s="12">
        <v>45561</v>
      </c>
      <c r="C424" t="s">
        <v>1</v>
      </c>
      <c r="D424" t="s">
        <v>7503</v>
      </c>
      <c r="E424" t="s">
        <v>9793</v>
      </c>
      <c r="F424" t="s">
        <v>9794</v>
      </c>
      <c r="G424">
        <v>3163</v>
      </c>
      <c r="H424">
        <v>3163</v>
      </c>
      <c r="I424">
        <v>3163</v>
      </c>
      <c r="J424">
        <v>3163</v>
      </c>
      <c r="K424">
        <v>0</v>
      </c>
      <c r="L424" s="2">
        <v>0</v>
      </c>
      <c r="M424" s="2">
        <v>0</v>
      </c>
      <c r="N424" s="2">
        <v>0</v>
      </c>
      <c r="O424" s="2">
        <v>4.3499999999999996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4.3499999999999996</v>
      </c>
      <c r="V424" t="s">
        <v>55</v>
      </c>
    </row>
    <row r="425" spans="1:22" ht="15.75" hidden="1" thickBot="1" x14ac:dyDescent="0.3">
      <c r="A425" t="s">
        <v>8107</v>
      </c>
      <c r="B425" s="12">
        <v>45561</v>
      </c>
      <c r="C425" t="s">
        <v>1</v>
      </c>
      <c r="D425" t="s">
        <v>7503</v>
      </c>
      <c r="E425" t="s">
        <v>9793</v>
      </c>
      <c r="F425" t="s">
        <v>9794</v>
      </c>
      <c r="G425">
        <v>3162</v>
      </c>
      <c r="H425">
        <v>3162</v>
      </c>
      <c r="I425">
        <v>3162</v>
      </c>
      <c r="J425">
        <v>3162</v>
      </c>
      <c r="K425">
        <v>0</v>
      </c>
      <c r="L425" s="2">
        <v>0</v>
      </c>
      <c r="M425" s="2">
        <v>0</v>
      </c>
      <c r="N425" s="2">
        <v>0</v>
      </c>
      <c r="O425" s="2">
        <v>9.25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9.25</v>
      </c>
      <c r="V425" t="s">
        <v>55</v>
      </c>
    </row>
    <row r="426" spans="1:22" ht="15.75" hidden="1" thickBot="1" x14ac:dyDescent="0.3">
      <c r="A426" t="s">
        <v>8107</v>
      </c>
      <c r="B426" s="12">
        <v>45561</v>
      </c>
      <c r="C426" t="s">
        <v>1</v>
      </c>
      <c r="D426" t="s">
        <v>7503</v>
      </c>
      <c r="E426" t="s">
        <v>9793</v>
      </c>
      <c r="F426" t="s">
        <v>9794</v>
      </c>
      <c r="G426">
        <v>3161</v>
      </c>
      <c r="H426">
        <v>3161</v>
      </c>
      <c r="I426">
        <v>3161</v>
      </c>
      <c r="J426">
        <v>3161</v>
      </c>
      <c r="K426">
        <v>0</v>
      </c>
      <c r="L426" s="2">
        <v>0</v>
      </c>
      <c r="M426" s="2">
        <v>0</v>
      </c>
      <c r="N426" s="2">
        <v>0</v>
      </c>
      <c r="O426" s="2">
        <v>0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0</v>
      </c>
      <c r="V426" t="s">
        <v>55</v>
      </c>
    </row>
    <row r="427" spans="1:22" ht="15.75" hidden="1" thickBot="1" x14ac:dyDescent="0.3">
      <c r="A427" t="s">
        <v>8107</v>
      </c>
      <c r="B427" s="12">
        <v>45561</v>
      </c>
      <c r="C427" t="s">
        <v>1</v>
      </c>
      <c r="D427" t="s">
        <v>7503</v>
      </c>
      <c r="E427" t="s">
        <v>9793</v>
      </c>
      <c r="F427" t="s">
        <v>9794</v>
      </c>
      <c r="G427">
        <v>3160</v>
      </c>
      <c r="H427">
        <v>3160</v>
      </c>
      <c r="I427">
        <v>3160</v>
      </c>
      <c r="J427">
        <v>3160</v>
      </c>
      <c r="K427">
        <v>0</v>
      </c>
      <c r="L427" s="2">
        <v>0</v>
      </c>
      <c r="M427" s="2">
        <v>0</v>
      </c>
      <c r="N427" s="2">
        <v>0</v>
      </c>
      <c r="O427" s="2">
        <v>18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18</v>
      </c>
      <c r="V427" t="s">
        <v>55</v>
      </c>
    </row>
    <row r="428" spans="1:22" ht="15.75" hidden="1" thickBot="1" x14ac:dyDescent="0.3">
      <c r="A428" t="s">
        <v>8107</v>
      </c>
      <c r="B428" s="12">
        <v>45561</v>
      </c>
      <c r="C428" t="s">
        <v>1</v>
      </c>
      <c r="D428" t="s">
        <v>7503</v>
      </c>
      <c r="E428" t="s">
        <v>9793</v>
      </c>
      <c r="F428" t="s">
        <v>9794</v>
      </c>
      <c r="G428">
        <v>3159</v>
      </c>
      <c r="H428">
        <v>3159</v>
      </c>
      <c r="I428">
        <v>3159</v>
      </c>
      <c r="J428">
        <v>3159</v>
      </c>
      <c r="K428">
        <v>0</v>
      </c>
      <c r="L428" s="2">
        <v>0</v>
      </c>
      <c r="M428" s="2">
        <v>0</v>
      </c>
      <c r="N428" s="2">
        <v>0</v>
      </c>
      <c r="O428" s="2">
        <v>13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13</v>
      </c>
      <c r="V428" t="s">
        <v>55</v>
      </c>
    </row>
    <row r="429" spans="1:22" ht="15.75" hidden="1" thickBot="1" x14ac:dyDescent="0.3">
      <c r="A429" t="s">
        <v>8107</v>
      </c>
      <c r="B429" s="12">
        <v>45561</v>
      </c>
      <c r="C429" t="s">
        <v>1</v>
      </c>
      <c r="D429" t="s">
        <v>7503</v>
      </c>
      <c r="E429" t="s">
        <v>9793</v>
      </c>
      <c r="F429" t="s">
        <v>9794</v>
      </c>
      <c r="G429">
        <v>3158</v>
      </c>
      <c r="H429">
        <v>3158</v>
      </c>
      <c r="I429">
        <v>3158</v>
      </c>
      <c r="J429">
        <v>3158</v>
      </c>
      <c r="K429">
        <v>0</v>
      </c>
      <c r="L429" s="2">
        <v>0</v>
      </c>
      <c r="M429" s="2">
        <v>0</v>
      </c>
      <c r="N429" s="2">
        <v>0</v>
      </c>
      <c r="O429" s="2">
        <v>13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13</v>
      </c>
      <c r="V429" t="s">
        <v>55</v>
      </c>
    </row>
    <row r="430" spans="1:22" ht="15.75" hidden="1" thickBot="1" x14ac:dyDescent="0.3">
      <c r="A430" t="s">
        <v>8107</v>
      </c>
      <c r="B430" s="12">
        <v>45561</v>
      </c>
      <c r="C430" t="s">
        <v>1</v>
      </c>
      <c r="D430" t="s">
        <v>7503</v>
      </c>
      <c r="E430" t="s">
        <v>9793</v>
      </c>
      <c r="F430" t="s">
        <v>9794</v>
      </c>
      <c r="G430">
        <v>3157</v>
      </c>
      <c r="H430">
        <v>3157</v>
      </c>
      <c r="I430">
        <v>3157</v>
      </c>
      <c r="J430">
        <v>3157</v>
      </c>
      <c r="K430">
        <v>0</v>
      </c>
      <c r="L430" s="2">
        <v>0</v>
      </c>
      <c r="M430" s="2">
        <v>0</v>
      </c>
      <c r="N430" s="2">
        <v>0</v>
      </c>
      <c r="O430" s="2">
        <v>57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57</v>
      </c>
      <c r="V430" t="s">
        <v>55</v>
      </c>
    </row>
    <row r="431" spans="1:22" ht="15.75" hidden="1" thickBot="1" x14ac:dyDescent="0.3">
      <c r="A431" t="s">
        <v>8107</v>
      </c>
      <c r="B431" s="12">
        <v>45561</v>
      </c>
      <c r="C431" t="s">
        <v>1</v>
      </c>
      <c r="D431" t="s">
        <v>7503</v>
      </c>
      <c r="E431" t="s">
        <v>9793</v>
      </c>
      <c r="F431" t="s">
        <v>9794</v>
      </c>
      <c r="G431">
        <v>3156</v>
      </c>
      <c r="H431">
        <v>3156</v>
      </c>
      <c r="I431">
        <v>3156</v>
      </c>
      <c r="J431">
        <v>3156</v>
      </c>
      <c r="K431">
        <v>0</v>
      </c>
      <c r="L431" s="2">
        <v>0</v>
      </c>
      <c r="M431" s="2">
        <v>0</v>
      </c>
      <c r="N431" s="2">
        <v>0</v>
      </c>
      <c r="O431" s="2">
        <v>22.6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22.6</v>
      </c>
      <c r="V431" t="s">
        <v>55</v>
      </c>
    </row>
    <row r="432" spans="1:22" ht="15.75" hidden="1" thickBot="1" x14ac:dyDescent="0.3">
      <c r="A432" t="s">
        <v>8107</v>
      </c>
      <c r="B432" s="12">
        <v>45561</v>
      </c>
      <c r="C432" t="s">
        <v>1</v>
      </c>
      <c r="D432" t="s">
        <v>7503</v>
      </c>
      <c r="E432" t="s">
        <v>9793</v>
      </c>
      <c r="F432" t="s">
        <v>9794</v>
      </c>
      <c r="G432">
        <v>3155</v>
      </c>
      <c r="H432">
        <v>3155</v>
      </c>
      <c r="I432">
        <v>3155</v>
      </c>
      <c r="J432">
        <v>3155</v>
      </c>
      <c r="K432">
        <v>0</v>
      </c>
      <c r="L432" s="2">
        <v>0</v>
      </c>
      <c r="M432" s="2">
        <v>0</v>
      </c>
      <c r="N432" s="2">
        <v>0</v>
      </c>
      <c r="O432" s="2">
        <v>84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84</v>
      </c>
      <c r="V432" t="s">
        <v>55</v>
      </c>
    </row>
    <row r="433" spans="1:22" ht="15.75" hidden="1" thickBot="1" x14ac:dyDescent="0.3">
      <c r="A433" t="s">
        <v>8107</v>
      </c>
      <c r="B433" s="12">
        <v>45561</v>
      </c>
      <c r="C433" t="s">
        <v>1</v>
      </c>
      <c r="D433" t="s">
        <v>7503</v>
      </c>
      <c r="E433" t="s">
        <v>9793</v>
      </c>
      <c r="F433" t="s">
        <v>9794</v>
      </c>
      <c r="G433">
        <v>3154</v>
      </c>
      <c r="H433">
        <v>3154</v>
      </c>
      <c r="I433">
        <v>3154</v>
      </c>
      <c r="J433">
        <v>3154</v>
      </c>
      <c r="K433">
        <v>0</v>
      </c>
      <c r="L433" s="2">
        <v>0</v>
      </c>
      <c r="M433" s="2">
        <v>0</v>
      </c>
      <c r="N433" s="2">
        <v>0</v>
      </c>
      <c r="O433" s="2">
        <v>8.9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8.9</v>
      </c>
      <c r="V433" t="s">
        <v>55</v>
      </c>
    </row>
    <row r="434" spans="1:22" ht="15.75" hidden="1" thickBot="1" x14ac:dyDescent="0.3">
      <c r="A434" t="s">
        <v>8107</v>
      </c>
      <c r="B434" s="12">
        <v>45560</v>
      </c>
      <c r="C434" t="s">
        <v>1</v>
      </c>
      <c r="D434" t="s">
        <v>7503</v>
      </c>
      <c r="E434" t="s">
        <v>9793</v>
      </c>
      <c r="F434" t="s">
        <v>9794</v>
      </c>
      <c r="G434">
        <v>3153</v>
      </c>
      <c r="H434">
        <v>3153</v>
      </c>
      <c r="I434">
        <v>3153</v>
      </c>
      <c r="J434">
        <v>3153</v>
      </c>
      <c r="K434">
        <v>0</v>
      </c>
      <c r="L434" s="2">
        <v>0</v>
      </c>
      <c r="M434" s="2">
        <v>0</v>
      </c>
      <c r="N434" s="2">
        <v>0</v>
      </c>
      <c r="O434" s="2">
        <v>51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51</v>
      </c>
      <c r="V434" t="s">
        <v>55</v>
      </c>
    </row>
    <row r="435" spans="1:22" ht="15.75" hidden="1" thickBot="1" x14ac:dyDescent="0.3">
      <c r="A435" t="s">
        <v>8107</v>
      </c>
      <c r="B435" s="12">
        <v>45560</v>
      </c>
      <c r="C435" t="s">
        <v>1</v>
      </c>
      <c r="D435" t="s">
        <v>7503</v>
      </c>
      <c r="E435" t="s">
        <v>9793</v>
      </c>
      <c r="F435" t="s">
        <v>9794</v>
      </c>
      <c r="G435">
        <v>3152</v>
      </c>
      <c r="H435">
        <v>3152</v>
      </c>
      <c r="I435">
        <v>3152</v>
      </c>
      <c r="J435">
        <v>3152</v>
      </c>
      <c r="K435">
        <v>0</v>
      </c>
      <c r="L435" s="2">
        <v>0</v>
      </c>
      <c r="M435" s="2">
        <v>0</v>
      </c>
      <c r="N435" s="2">
        <v>0</v>
      </c>
      <c r="O435" s="2">
        <v>5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5</v>
      </c>
      <c r="V435" t="s">
        <v>55</v>
      </c>
    </row>
    <row r="436" spans="1:22" ht="15.75" hidden="1" thickBot="1" x14ac:dyDescent="0.3">
      <c r="A436" t="s">
        <v>8107</v>
      </c>
      <c r="B436" s="12">
        <v>45560</v>
      </c>
      <c r="C436" t="s">
        <v>1</v>
      </c>
      <c r="D436" t="s">
        <v>7503</v>
      </c>
      <c r="E436" t="s">
        <v>9793</v>
      </c>
      <c r="F436" t="s">
        <v>9794</v>
      </c>
      <c r="G436">
        <v>3151</v>
      </c>
      <c r="H436">
        <v>3151</v>
      </c>
      <c r="I436">
        <v>3151</v>
      </c>
      <c r="J436">
        <v>3151</v>
      </c>
      <c r="K436">
        <v>0</v>
      </c>
      <c r="L436" s="2">
        <v>0</v>
      </c>
      <c r="M436" s="2">
        <v>0</v>
      </c>
      <c r="N436" s="2">
        <v>0</v>
      </c>
      <c r="O436" s="2">
        <v>3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3</v>
      </c>
      <c r="V436" t="s">
        <v>55</v>
      </c>
    </row>
    <row r="437" spans="1:22" ht="15.75" hidden="1" thickBot="1" x14ac:dyDescent="0.3">
      <c r="A437" t="s">
        <v>8107</v>
      </c>
      <c r="B437" s="12">
        <v>45560</v>
      </c>
      <c r="C437" t="s">
        <v>1</v>
      </c>
      <c r="D437" t="s">
        <v>7503</v>
      </c>
      <c r="E437" t="s">
        <v>9793</v>
      </c>
      <c r="F437" t="s">
        <v>9794</v>
      </c>
      <c r="G437">
        <v>3150</v>
      </c>
      <c r="H437">
        <v>3150</v>
      </c>
      <c r="I437">
        <v>3150</v>
      </c>
      <c r="J437">
        <v>3150</v>
      </c>
      <c r="K437">
        <v>0</v>
      </c>
      <c r="L437" s="2">
        <v>0</v>
      </c>
      <c r="M437" s="2">
        <v>0</v>
      </c>
      <c r="N437" s="2">
        <v>0</v>
      </c>
      <c r="O437" s="2">
        <v>25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25</v>
      </c>
      <c r="V437" t="s">
        <v>55</v>
      </c>
    </row>
    <row r="438" spans="1:22" ht="15.75" hidden="1" thickBot="1" x14ac:dyDescent="0.3">
      <c r="A438" t="s">
        <v>8107</v>
      </c>
      <c r="B438" s="12">
        <v>45560</v>
      </c>
      <c r="C438" t="s">
        <v>1</v>
      </c>
      <c r="D438" t="s">
        <v>7503</v>
      </c>
      <c r="E438" t="s">
        <v>9793</v>
      </c>
      <c r="F438" t="s">
        <v>9794</v>
      </c>
      <c r="G438">
        <v>3149</v>
      </c>
      <c r="H438">
        <v>3149</v>
      </c>
      <c r="I438">
        <v>3149</v>
      </c>
      <c r="J438">
        <v>3149</v>
      </c>
      <c r="K438">
        <v>0</v>
      </c>
      <c r="L438" s="2">
        <v>0</v>
      </c>
      <c r="M438" s="2">
        <v>0</v>
      </c>
      <c r="N438" s="2">
        <v>0</v>
      </c>
      <c r="O438" s="2">
        <v>7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7</v>
      </c>
      <c r="V438" t="s">
        <v>55</v>
      </c>
    </row>
    <row r="439" spans="1:22" ht="15.75" hidden="1" thickBot="1" x14ac:dyDescent="0.3">
      <c r="A439" t="s">
        <v>8107</v>
      </c>
      <c r="B439" s="12">
        <v>45560</v>
      </c>
      <c r="C439" t="s">
        <v>1</v>
      </c>
      <c r="D439" t="s">
        <v>7503</v>
      </c>
      <c r="E439" t="s">
        <v>9793</v>
      </c>
      <c r="F439" t="s">
        <v>9794</v>
      </c>
      <c r="G439">
        <v>3148</v>
      </c>
      <c r="H439">
        <v>3148</v>
      </c>
      <c r="I439">
        <v>3148</v>
      </c>
      <c r="J439">
        <v>3148</v>
      </c>
      <c r="K439">
        <v>0</v>
      </c>
      <c r="L439" s="2">
        <v>0</v>
      </c>
      <c r="M439" s="2">
        <v>0</v>
      </c>
      <c r="N439" s="2">
        <v>0</v>
      </c>
      <c r="O439" s="2">
        <v>8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8</v>
      </c>
      <c r="V439" t="s">
        <v>55</v>
      </c>
    </row>
    <row r="440" spans="1:22" ht="15.75" hidden="1" thickBot="1" x14ac:dyDescent="0.3">
      <c r="A440" t="s">
        <v>8107</v>
      </c>
      <c r="B440" s="12">
        <v>45560</v>
      </c>
      <c r="C440" t="s">
        <v>1</v>
      </c>
      <c r="D440" t="s">
        <v>7503</v>
      </c>
      <c r="E440" t="s">
        <v>9793</v>
      </c>
      <c r="F440" t="s">
        <v>9794</v>
      </c>
      <c r="G440">
        <v>3147</v>
      </c>
      <c r="H440">
        <v>3147</v>
      </c>
      <c r="I440">
        <v>3147</v>
      </c>
      <c r="J440">
        <v>3147</v>
      </c>
      <c r="K440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t="s">
        <v>55</v>
      </c>
    </row>
    <row r="441" spans="1:22" ht="15.75" hidden="1" thickBot="1" x14ac:dyDescent="0.3">
      <c r="A441" t="s">
        <v>8107</v>
      </c>
      <c r="B441" s="12">
        <v>45559</v>
      </c>
      <c r="C441" t="s">
        <v>1</v>
      </c>
      <c r="D441" t="s">
        <v>7503</v>
      </c>
      <c r="E441" t="s">
        <v>9793</v>
      </c>
      <c r="F441" t="s">
        <v>9794</v>
      </c>
      <c r="G441">
        <v>3146</v>
      </c>
      <c r="H441">
        <v>3146</v>
      </c>
      <c r="I441">
        <v>3146</v>
      </c>
      <c r="J441">
        <v>3146</v>
      </c>
      <c r="K441">
        <v>0</v>
      </c>
      <c r="L441" s="2">
        <v>0</v>
      </c>
      <c r="M441" s="2">
        <v>0</v>
      </c>
      <c r="N441" s="2">
        <v>0</v>
      </c>
      <c r="O441" s="2">
        <v>9.8000000000000007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9.8000000000000007</v>
      </c>
      <c r="V441" t="s">
        <v>55</v>
      </c>
    </row>
    <row r="442" spans="1:22" ht="15.75" hidden="1" thickBot="1" x14ac:dyDescent="0.3">
      <c r="A442" t="s">
        <v>8107</v>
      </c>
      <c r="B442" s="12">
        <v>45559</v>
      </c>
      <c r="C442" t="s">
        <v>1</v>
      </c>
      <c r="D442" t="s">
        <v>7503</v>
      </c>
      <c r="E442" t="s">
        <v>9793</v>
      </c>
      <c r="F442" t="s">
        <v>9794</v>
      </c>
      <c r="G442">
        <v>3145</v>
      </c>
      <c r="H442">
        <v>3145</v>
      </c>
      <c r="I442">
        <v>3145</v>
      </c>
      <c r="J442">
        <v>3145</v>
      </c>
      <c r="K442">
        <v>0</v>
      </c>
      <c r="L442" s="2">
        <v>0</v>
      </c>
      <c r="M442" s="2">
        <v>0</v>
      </c>
      <c r="N442" s="2">
        <v>0</v>
      </c>
      <c r="O442" s="2">
        <v>11.3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11.3</v>
      </c>
      <c r="V442" t="s">
        <v>55</v>
      </c>
    </row>
    <row r="443" spans="1:22" ht="15.75" hidden="1" thickBot="1" x14ac:dyDescent="0.3">
      <c r="A443" t="s">
        <v>8107</v>
      </c>
      <c r="B443" s="12">
        <v>45559</v>
      </c>
      <c r="C443" t="s">
        <v>1</v>
      </c>
      <c r="D443" t="s">
        <v>7503</v>
      </c>
      <c r="E443" t="s">
        <v>9793</v>
      </c>
      <c r="F443" t="s">
        <v>9794</v>
      </c>
      <c r="G443">
        <v>3144</v>
      </c>
      <c r="H443">
        <v>3144</v>
      </c>
      <c r="I443">
        <v>3144</v>
      </c>
      <c r="J443">
        <v>3144</v>
      </c>
      <c r="K443">
        <v>0</v>
      </c>
      <c r="L443" s="2">
        <v>0</v>
      </c>
      <c r="M443" s="2">
        <v>0</v>
      </c>
      <c r="N443" s="2">
        <v>0</v>
      </c>
      <c r="O443" s="2">
        <v>6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6</v>
      </c>
      <c r="V443" t="s">
        <v>55</v>
      </c>
    </row>
    <row r="444" spans="1:22" ht="15.75" hidden="1" thickBot="1" x14ac:dyDescent="0.3">
      <c r="A444" t="s">
        <v>8107</v>
      </c>
      <c r="B444" s="12">
        <v>45559</v>
      </c>
      <c r="C444" t="s">
        <v>1</v>
      </c>
      <c r="D444" t="s">
        <v>7503</v>
      </c>
      <c r="E444" t="s">
        <v>9793</v>
      </c>
      <c r="F444" t="s">
        <v>9794</v>
      </c>
      <c r="G444">
        <v>3143</v>
      </c>
      <c r="H444">
        <v>3143</v>
      </c>
      <c r="I444">
        <v>3143</v>
      </c>
      <c r="J444">
        <v>3143</v>
      </c>
      <c r="K444">
        <v>0</v>
      </c>
      <c r="L444" s="2">
        <v>0</v>
      </c>
      <c r="M444" s="2">
        <v>0</v>
      </c>
      <c r="N444" s="2">
        <v>0</v>
      </c>
      <c r="O444" s="2">
        <v>7.85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7.85</v>
      </c>
      <c r="V444" t="s">
        <v>55</v>
      </c>
    </row>
    <row r="445" spans="1:22" ht="15.75" hidden="1" thickBot="1" x14ac:dyDescent="0.3">
      <c r="A445" t="s">
        <v>8107</v>
      </c>
      <c r="B445" s="12">
        <v>45559</v>
      </c>
      <c r="C445" t="s">
        <v>1</v>
      </c>
      <c r="D445" t="s">
        <v>7503</v>
      </c>
      <c r="E445" t="s">
        <v>9793</v>
      </c>
      <c r="F445" t="s">
        <v>9794</v>
      </c>
      <c r="G445">
        <v>3142</v>
      </c>
      <c r="H445">
        <v>3142</v>
      </c>
      <c r="I445">
        <v>3142</v>
      </c>
      <c r="J445">
        <v>3142</v>
      </c>
      <c r="K445">
        <v>0</v>
      </c>
      <c r="L445" s="2">
        <v>0</v>
      </c>
      <c r="M445" s="2">
        <v>0</v>
      </c>
      <c r="N445" s="2">
        <v>0</v>
      </c>
      <c r="O445" s="2">
        <v>28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28</v>
      </c>
      <c r="V445" t="s">
        <v>55</v>
      </c>
    </row>
    <row r="446" spans="1:22" ht="15.75" hidden="1" thickBot="1" x14ac:dyDescent="0.3">
      <c r="A446" t="s">
        <v>8107</v>
      </c>
      <c r="B446" s="12">
        <v>45559</v>
      </c>
      <c r="C446" t="s">
        <v>1</v>
      </c>
      <c r="D446" t="s">
        <v>7503</v>
      </c>
      <c r="E446" t="s">
        <v>9793</v>
      </c>
      <c r="F446" t="s">
        <v>9794</v>
      </c>
      <c r="G446">
        <v>3141</v>
      </c>
      <c r="H446">
        <v>3141</v>
      </c>
      <c r="I446">
        <v>3141</v>
      </c>
      <c r="J446">
        <v>3141</v>
      </c>
      <c r="K446">
        <v>0</v>
      </c>
      <c r="L446" s="2">
        <v>0</v>
      </c>
      <c r="M446" s="2">
        <v>0</v>
      </c>
      <c r="N446" s="2">
        <v>0</v>
      </c>
      <c r="O446" s="2">
        <v>48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48</v>
      </c>
      <c r="V446" t="s">
        <v>55</v>
      </c>
    </row>
    <row r="447" spans="1:22" ht="15.75" hidden="1" thickBot="1" x14ac:dyDescent="0.3">
      <c r="A447" t="s">
        <v>8107</v>
      </c>
      <c r="B447" s="12">
        <v>45558</v>
      </c>
      <c r="C447" t="s">
        <v>1</v>
      </c>
      <c r="D447" t="s">
        <v>7503</v>
      </c>
      <c r="E447" t="s">
        <v>9793</v>
      </c>
      <c r="F447" t="s">
        <v>9794</v>
      </c>
      <c r="G447">
        <v>3140</v>
      </c>
      <c r="H447">
        <v>3140</v>
      </c>
      <c r="I447">
        <v>3140</v>
      </c>
      <c r="J447">
        <v>3140</v>
      </c>
      <c r="K447">
        <v>0</v>
      </c>
      <c r="L447" s="2">
        <v>0</v>
      </c>
      <c r="M447" s="2">
        <v>0</v>
      </c>
      <c r="N447" s="2">
        <v>0</v>
      </c>
      <c r="O447" s="2">
        <v>16.95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16.95</v>
      </c>
      <c r="V447" t="s">
        <v>55</v>
      </c>
    </row>
    <row r="448" spans="1:22" ht="15.75" hidden="1" thickBot="1" x14ac:dyDescent="0.3">
      <c r="A448" t="s">
        <v>8107</v>
      </c>
      <c r="B448" s="12">
        <v>45558</v>
      </c>
      <c r="C448" t="s">
        <v>1</v>
      </c>
      <c r="D448" t="s">
        <v>7503</v>
      </c>
      <c r="E448" t="s">
        <v>9793</v>
      </c>
      <c r="F448" t="s">
        <v>9794</v>
      </c>
      <c r="G448">
        <v>3139</v>
      </c>
      <c r="H448">
        <v>3139</v>
      </c>
      <c r="I448">
        <v>3139</v>
      </c>
      <c r="J448">
        <v>3139</v>
      </c>
      <c r="K448">
        <v>0</v>
      </c>
      <c r="L448" s="2">
        <v>0</v>
      </c>
      <c r="M448" s="2">
        <v>0</v>
      </c>
      <c r="N448" s="2">
        <v>0</v>
      </c>
      <c r="O448" s="2">
        <v>13.5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13.5</v>
      </c>
      <c r="V448" t="s">
        <v>55</v>
      </c>
    </row>
    <row r="449" spans="1:22" ht="15.75" hidden="1" thickBot="1" x14ac:dyDescent="0.3">
      <c r="A449" t="s">
        <v>8107</v>
      </c>
      <c r="B449" s="12">
        <v>45556</v>
      </c>
      <c r="C449" t="s">
        <v>1</v>
      </c>
      <c r="D449" t="s">
        <v>7503</v>
      </c>
      <c r="E449" t="s">
        <v>9793</v>
      </c>
      <c r="F449" t="s">
        <v>9794</v>
      </c>
      <c r="G449">
        <v>3138</v>
      </c>
      <c r="H449">
        <v>3138</v>
      </c>
      <c r="I449">
        <v>3138</v>
      </c>
      <c r="J449">
        <v>3138</v>
      </c>
      <c r="K449">
        <v>0</v>
      </c>
      <c r="L449" s="2">
        <v>0</v>
      </c>
      <c r="M449" s="2">
        <v>0</v>
      </c>
      <c r="N449" s="2">
        <v>0</v>
      </c>
      <c r="O449" s="2">
        <v>34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34</v>
      </c>
      <c r="V449" t="s">
        <v>55</v>
      </c>
    </row>
    <row r="450" spans="1:22" ht="15.75" hidden="1" thickBot="1" x14ac:dyDescent="0.3">
      <c r="A450" t="s">
        <v>8107</v>
      </c>
      <c r="B450" s="12">
        <v>45556</v>
      </c>
      <c r="C450" t="s">
        <v>1</v>
      </c>
      <c r="D450" t="s">
        <v>7503</v>
      </c>
      <c r="E450" t="s">
        <v>9793</v>
      </c>
      <c r="F450" t="s">
        <v>9794</v>
      </c>
      <c r="G450">
        <v>3137</v>
      </c>
      <c r="H450">
        <v>3137</v>
      </c>
      <c r="I450">
        <v>3137</v>
      </c>
      <c r="J450">
        <v>3137</v>
      </c>
      <c r="K450">
        <v>0</v>
      </c>
      <c r="L450" s="2">
        <v>0</v>
      </c>
      <c r="M450" s="2">
        <v>0</v>
      </c>
      <c r="N450" s="2">
        <v>0</v>
      </c>
      <c r="O450" s="2">
        <v>3.7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3.7</v>
      </c>
      <c r="V450" t="s">
        <v>55</v>
      </c>
    </row>
    <row r="451" spans="1:22" ht="15.75" hidden="1" thickBot="1" x14ac:dyDescent="0.3">
      <c r="A451" t="s">
        <v>8107</v>
      </c>
      <c r="B451" s="12">
        <v>45556</v>
      </c>
      <c r="C451" t="s">
        <v>1</v>
      </c>
      <c r="D451" t="s">
        <v>7503</v>
      </c>
      <c r="E451" t="s">
        <v>9793</v>
      </c>
      <c r="F451" t="s">
        <v>9794</v>
      </c>
      <c r="G451">
        <v>3136</v>
      </c>
      <c r="H451">
        <v>3136</v>
      </c>
      <c r="I451">
        <v>3136</v>
      </c>
      <c r="J451">
        <v>3136</v>
      </c>
      <c r="K451">
        <v>0</v>
      </c>
      <c r="L451" s="2">
        <v>0</v>
      </c>
      <c r="M451" s="2">
        <v>0</v>
      </c>
      <c r="N451" s="2">
        <v>0</v>
      </c>
      <c r="O451" s="2">
        <v>152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152</v>
      </c>
      <c r="V451" t="s">
        <v>55</v>
      </c>
    </row>
    <row r="452" spans="1:22" ht="15.75" hidden="1" thickBot="1" x14ac:dyDescent="0.3">
      <c r="A452" t="s">
        <v>8107</v>
      </c>
      <c r="B452" s="12">
        <v>45555</v>
      </c>
      <c r="C452" t="s">
        <v>1</v>
      </c>
      <c r="D452" t="s">
        <v>7503</v>
      </c>
      <c r="E452" t="s">
        <v>9793</v>
      </c>
      <c r="F452" t="s">
        <v>9794</v>
      </c>
      <c r="G452">
        <v>3135</v>
      </c>
      <c r="H452">
        <v>3135</v>
      </c>
      <c r="I452">
        <v>3135</v>
      </c>
      <c r="J452">
        <v>3135</v>
      </c>
      <c r="K452">
        <v>0</v>
      </c>
      <c r="L452" s="2">
        <v>0</v>
      </c>
      <c r="M452" s="2">
        <v>0</v>
      </c>
      <c r="N452" s="2">
        <v>0</v>
      </c>
      <c r="O452" s="2">
        <v>4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4</v>
      </c>
      <c r="V452" t="s">
        <v>55</v>
      </c>
    </row>
    <row r="453" spans="1:22" ht="15.75" hidden="1" thickBot="1" x14ac:dyDescent="0.3">
      <c r="A453" t="s">
        <v>8107</v>
      </c>
      <c r="B453" s="12">
        <v>45555</v>
      </c>
      <c r="C453" t="s">
        <v>1</v>
      </c>
      <c r="D453" t="s">
        <v>7503</v>
      </c>
      <c r="E453" t="s">
        <v>9793</v>
      </c>
      <c r="F453" t="s">
        <v>9794</v>
      </c>
      <c r="G453">
        <v>3134</v>
      </c>
      <c r="H453">
        <v>3134</v>
      </c>
      <c r="I453">
        <v>3134</v>
      </c>
      <c r="J453">
        <v>3134</v>
      </c>
      <c r="K453">
        <v>0</v>
      </c>
      <c r="L453" s="2">
        <v>0</v>
      </c>
      <c r="M453" s="2">
        <v>0</v>
      </c>
      <c r="N453" s="2">
        <v>0</v>
      </c>
      <c r="O453" s="2">
        <v>8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8</v>
      </c>
      <c r="V453" t="s">
        <v>55</v>
      </c>
    </row>
    <row r="454" spans="1:22" ht="15.75" hidden="1" thickBot="1" x14ac:dyDescent="0.3">
      <c r="A454" t="s">
        <v>8107</v>
      </c>
      <c r="B454" s="12">
        <v>45554</v>
      </c>
      <c r="C454" t="s">
        <v>1</v>
      </c>
      <c r="D454" t="s">
        <v>7503</v>
      </c>
      <c r="E454" t="s">
        <v>9793</v>
      </c>
      <c r="F454" t="s">
        <v>9794</v>
      </c>
      <c r="G454">
        <v>3133</v>
      </c>
      <c r="H454">
        <v>3133</v>
      </c>
      <c r="I454">
        <v>3133</v>
      </c>
      <c r="J454">
        <v>3133</v>
      </c>
      <c r="K454">
        <v>0</v>
      </c>
      <c r="L454" s="2">
        <v>0</v>
      </c>
      <c r="M454" s="2">
        <v>0</v>
      </c>
      <c r="N454" s="2">
        <v>0</v>
      </c>
      <c r="O454" s="2">
        <v>4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4</v>
      </c>
      <c r="V454" t="s">
        <v>55</v>
      </c>
    </row>
    <row r="455" spans="1:22" ht="15.75" hidden="1" thickBot="1" x14ac:dyDescent="0.3">
      <c r="A455" t="s">
        <v>8107</v>
      </c>
      <c r="B455" s="12">
        <v>45553</v>
      </c>
      <c r="C455" t="s">
        <v>1</v>
      </c>
      <c r="D455" t="s">
        <v>7503</v>
      </c>
      <c r="E455" t="s">
        <v>9793</v>
      </c>
      <c r="F455" t="s">
        <v>9794</v>
      </c>
      <c r="G455">
        <v>3132</v>
      </c>
      <c r="H455">
        <v>3132</v>
      </c>
      <c r="I455">
        <v>3132</v>
      </c>
      <c r="J455">
        <v>3132</v>
      </c>
      <c r="K455">
        <v>0</v>
      </c>
      <c r="L455" s="2">
        <v>0</v>
      </c>
      <c r="M455" s="2">
        <v>0</v>
      </c>
      <c r="N455" s="2">
        <v>0</v>
      </c>
      <c r="O455" s="2">
        <v>4.75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4.75</v>
      </c>
      <c r="V455" t="s">
        <v>55</v>
      </c>
    </row>
    <row r="456" spans="1:22" ht="15.75" hidden="1" thickBot="1" x14ac:dyDescent="0.3">
      <c r="A456" t="s">
        <v>8107</v>
      </c>
      <c r="B456" s="12">
        <v>45553</v>
      </c>
      <c r="C456" t="s">
        <v>1</v>
      </c>
      <c r="D456" t="s">
        <v>7503</v>
      </c>
      <c r="E456" t="s">
        <v>9793</v>
      </c>
      <c r="F456" t="s">
        <v>9794</v>
      </c>
      <c r="G456">
        <v>3131</v>
      </c>
      <c r="H456">
        <v>3131</v>
      </c>
      <c r="I456">
        <v>3131</v>
      </c>
      <c r="J456">
        <v>3131</v>
      </c>
      <c r="K456">
        <v>0</v>
      </c>
      <c r="L456" s="2">
        <v>0</v>
      </c>
      <c r="M456" s="2">
        <v>0</v>
      </c>
      <c r="N456" s="2">
        <v>0</v>
      </c>
      <c r="O456" s="2">
        <v>20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20</v>
      </c>
      <c r="V456" t="s">
        <v>55</v>
      </c>
    </row>
    <row r="457" spans="1:22" ht="15.75" hidden="1" thickBot="1" x14ac:dyDescent="0.3">
      <c r="A457" t="s">
        <v>8107</v>
      </c>
      <c r="B457" s="12">
        <v>45553</v>
      </c>
      <c r="C457" t="s">
        <v>1</v>
      </c>
      <c r="D457" t="s">
        <v>7503</v>
      </c>
      <c r="E457" t="s">
        <v>9793</v>
      </c>
      <c r="F457" t="s">
        <v>9794</v>
      </c>
      <c r="G457">
        <v>3130</v>
      </c>
      <c r="H457">
        <v>3130</v>
      </c>
      <c r="I457">
        <v>3130</v>
      </c>
      <c r="J457">
        <v>3130</v>
      </c>
      <c r="K457">
        <v>0</v>
      </c>
      <c r="L457" s="2">
        <v>0</v>
      </c>
      <c r="M457" s="2">
        <v>0</v>
      </c>
      <c r="N457" s="2">
        <v>0</v>
      </c>
      <c r="O457" s="2">
        <v>2.6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2.6</v>
      </c>
      <c r="V457" t="s">
        <v>55</v>
      </c>
    </row>
    <row r="458" spans="1:22" ht="15.75" hidden="1" thickBot="1" x14ac:dyDescent="0.3">
      <c r="A458" t="s">
        <v>8107</v>
      </c>
      <c r="B458" s="12">
        <v>45553</v>
      </c>
      <c r="C458" t="s">
        <v>1</v>
      </c>
      <c r="D458" t="s">
        <v>7503</v>
      </c>
      <c r="E458" t="s">
        <v>9793</v>
      </c>
      <c r="F458" t="s">
        <v>9794</v>
      </c>
      <c r="G458">
        <v>3129</v>
      </c>
      <c r="H458">
        <v>3129</v>
      </c>
      <c r="I458">
        <v>3129</v>
      </c>
      <c r="J458">
        <v>3129</v>
      </c>
      <c r="K458">
        <v>0</v>
      </c>
      <c r="L458" s="2">
        <v>0</v>
      </c>
      <c r="M458" s="2">
        <v>0</v>
      </c>
      <c r="N458" s="2">
        <v>0</v>
      </c>
      <c r="O458" s="2">
        <v>10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10</v>
      </c>
      <c r="V458" t="s">
        <v>55</v>
      </c>
    </row>
    <row r="459" spans="1:22" ht="15.75" hidden="1" thickBot="1" x14ac:dyDescent="0.3">
      <c r="A459" t="s">
        <v>8107</v>
      </c>
      <c r="B459" s="12">
        <v>45552</v>
      </c>
      <c r="C459" t="s">
        <v>1</v>
      </c>
      <c r="D459" t="s">
        <v>7503</v>
      </c>
      <c r="E459" t="s">
        <v>9793</v>
      </c>
      <c r="F459" t="s">
        <v>9794</v>
      </c>
      <c r="G459">
        <v>3128</v>
      </c>
      <c r="H459">
        <v>3128</v>
      </c>
      <c r="I459">
        <v>3128</v>
      </c>
      <c r="J459">
        <v>3128</v>
      </c>
      <c r="K459">
        <v>0</v>
      </c>
      <c r="L459" s="2">
        <v>0</v>
      </c>
      <c r="M459" s="2">
        <v>0</v>
      </c>
      <c r="N459" s="2">
        <v>0</v>
      </c>
      <c r="O459" s="2">
        <v>10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10</v>
      </c>
      <c r="V459" t="s">
        <v>55</v>
      </c>
    </row>
    <row r="460" spans="1:22" ht="15.75" hidden="1" thickBot="1" x14ac:dyDescent="0.3">
      <c r="A460" t="s">
        <v>8107</v>
      </c>
      <c r="B460" s="12">
        <v>45551</v>
      </c>
      <c r="C460" t="s">
        <v>1</v>
      </c>
      <c r="D460" t="s">
        <v>7503</v>
      </c>
      <c r="E460" t="s">
        <v>9793</v>
      </c>
      <c r="F460" t="s">
        <v>9794</v>
      </c>
      <c r="G460">
        <v>3127</v>
      </c>
      <c r="H460">
        <v>3127</v>
      </c>
      <c r="I460">
        <v>3127</v>
      </c>
      <c r="J460">
        <v>3127</v>
      </c>
      <c r="K460">
        <v>0</v>
      </c>
      <c r="L460" s="2">
        <v>0</v>
      </c>
      <c r="M460" s="2">
        <v>0</v>
      </c>
      <c r="N460" s="2">
        <v>0</v>
      </c>
      <c r="O460" s="2">
        <v>27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27</v>
      </c>
      <c r="V460" t="s">
        <v>55</v>
      </c>
    </row>
    <row r="461" spans="1:22" ht="15.75" hidden="1" thickBot="1" x14ac:dyDescent="0.3">
      <c r="A461" t="s">
        <v>8107</v>
      </c>
      <c r="B461" s="12">
        <v>45551</v>
      </c>
      <c r="C461" t="s">
        <v>1</v>
      </c>
      <c r="D461" t="s">
        <v>7503</v>
      </c>
      <c r="E461" t="s">
        <v>9793</v>
      </c>
      <c r="F461" t="s">
        <v>9794</v>
      </c>
      <c r="G461">
        <v>3126</v>
      </c>
      <c r="H461">
        <v>3126</v>
      </c>
      <c r="I461">
        <v>3126</v>
      </c>
      <c r="J461">
        <v>3126</v>
      </c>
      <c r="K461">
        <v>0</v>
      </c>
      <c r="L461" s="2">
        <v>0</v>
      </c>
      <c r="M461" s="2">
        <v>0</v>
      </c>
      <c r="N461" s="2">
        <v>0</v>
      </c>
      <c r="O461" s="2">
        <v>20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20</v>
      </c>
      <c r="V461" t="s">
        <v>55</v>
      </c>
    </row>
    <row r="462" spans="1:22" ht="15.75" hidden="1" thickBot="1" x14ac:dyDescent="0.3">
      <c r="A462" t="s">
        <v>8107</v>
      </c>
      <c r="B462" s="12">
        <v>45549</v>
      </c>
      <c r="C462" t="s">
        <v>1</v>
      </c>
      <c r="D462" t="s">
        <v>7503</v>
      </c>
      <c r="E462" t="s">
        <v>9793</v>
      </c>
      <c r="F462" t="s">
        <v>9794</v>
      </c>
      <c r="G462">
        <v>3125</v>
      </c>
      <c r="H462">
        <v>3125</v>
      </c>
      <c r="I462">
        <v>3125</v>
      </c>
      <c r="J462">
        <v>3125</v>
      </c>
      <c r="K462">
        <v>0</v>
      </c>
      <c r="L462" s="2">
        <v>0</v>
      </c>
      <c r="M462" s="2">
        <v>0</v>
      </c>
      <c r="N462" s="2">
        <v>0</v>
      </c>
      <c r="O462" s="2">
        <v>17.5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17.5</v>
      </c>
      <c r="V462" t="s">
        <v>55</v>
      </c>
    </row>
    <row r="463" spans="1:22" ht="15.75" hidden="1" thickBot="1" x14ac:dyDescent="0.3">
      <c r="A463" t="s">
        <v>8107</v>
      </c>
      <c r="B463" s="12">
        <v>45549</v>
      </c>
      <c r="C463" t="s">
        <v>1</v>
      </c>
      <c r="D463" t="s">
        <v>7503</v>
      </c>
      <c r="E463" t="s">
        <v>9793</v>
      </c>
      <c r="F463" t="s">
        <v>9794</v>
      </c>
      <c r="G463">
        <v>3124</v>
      </c>
      <c r="H463">
        <v>3124</v>
      </c>
      <c r="I463">
        <v>3124</v>
      </c>
      <c r="J463">
        <v>3124</v>
      </c>
      <c r="K463">
        <v>0</v>
      </c>
      <c r="L463" s="2">
        <v>0</v>
      </c>
      <c r="M463" s="2">
        <v>0</v>
      </c>
      <c r="N463" s="2">
        <v>0</v>
      </c>
      <c r="O463" s="2">
        <v>16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16</v>
      </c>
      <c r="V463" t="s">
        <v>55</v>
      </c>
    </row>
    <row r="464" spans="1:22" ht="15.75" hidden="1" thickBot="1" x14ac:dyDescent="0.3">
      <c r="A464" t="s">
        <v>8107</v>
      </c>
      <c r="B464" s="12">
        <v>45549</v>
      </c>
      <c r="C464" t="s">
        <v>1</v>
      </c>
      <c r="D464" t="s">
        <v>7503</v>
      </c>
      <c r="E464" t="s">
        <v>9793</v>
      </c>
      <c r="F464" t="s">
        <v>9794</v>
      </c>
      <c r="G464">
        <v>3123</v>
      </c>
      <c r="H464">
        <v>3123</v>
      </c>
      <c r="I464">
        <v>3123</v>
      </c>
      <c r="J464">
        <v>3123</v>
      </c>
      <c r="K464">
        <v>0</v>
      </c>
      <c r="L464" s="2">
        <v>0</v>
      </c>
      <c r="M464" s="2">
        <v>0</v>
      </c>
      <c r="N464" s="2">
        <v>0</v>
      </c>
      <c r="O464" s="2">
        <v>5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5</v>
      </c>
      <c r="V464" t="s">
        <v>55</v>
      </c>
    </row>
    <row r="465" spans="1:22" ht="15.75" hidden="1" thickBot="1" x14ac:dyDescent="0.3">
      <c r="A465" t="s">
        <v>8107</v>
      </c>
      <c r="B465" s="12">
        <v>45548</v>
      </c>
      <c r="C465" t="s">
        <v>1</v>
      </c>
      <c r="D465" t="s">
        <v>7503</v>
      </c>
      <c r="E465" t="s">
        <v>9793</v>
      </c>
      <c r="F465" t="s">
        <v>9794</v>
      </c>
      <c r="G465">
        <v>3122</v>
      </c>
      <c r="H465">
        <v>3122</v>
      </c>
      <c r="I465">
        <v>3122</v>
      </c>
      <c r="J465">
        <v>3122</v>
      </c>
      <c r="K465">
        <v>0</v>
      </c>
      <c r="L465" s="2">
        <v>0</v>
      </c>
      <c r="M465" s="2">
        <v>0</v>
      </c>
      <c r="N465" s="2">
        <v>0</v>
      </c>
      <c r="O465" s="2">
        <v>5.6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5.6</v>
      </c>
      <c r="V465" t="s">
        <v>55</v>
      </c>
    </row>
    <row r="466" spans="1:22" ht="15.75" hidden="1" thickBot="1" x14ac:dyDescent="0.3">
      <c r="A466" t="s">
        <v>8107</v>
      </c>
      <c r="B466" s="12">
        <v>45548</v>
      </c>
      <c r="C466" t="s">
        <v>1</v>
      </c>
      <c r="D466" t="s">
        <v>7503</v>
      </c>
      <c r="E466" t="s">
        <v>9793</v>
      </c>
      <c r="F466" t="s">
        <v>9794</v>
      </c>
      <c r="G466">
        <v>3121</v>
      </c>
      <c r="H466">
        <v>3121</v>
      </c>
      <c r="I466">
        <v>3121</v>
      </c>
      <c r="J466">
        <v>3121</v>
      </c>
      <c r="K466">
        <v>0</v>
      </c>
      <c r="L466" s="2">
        <v>0</v>
      </c>
      <c r="M466" s="2">
        <v>0</v>
      </c>
      <c r="N466" s="2">
        <v>0</v>
      </c>
      <c r="O466" s="2">
        <v>29.3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29.3</v>
      </c>
      <c r="V466" t="s">
        <v>55</v>
      </c>
    </row>
    <row r="467" spans="1:22" ht="15.75" hidden="1" thickBot="1" x14ac:dyDescent="0.3">
      <c r="A467" t="s">
        <v>8107</v>
      </c>
      <c r="B467" s="12">
        <v>45548</v>
      </c>
      <c r="C467" t="s">
        <v>1</v>
      </c>
      <c r="D467" t="s">
        <v>7503</v>
      </c>
      <c r="E467" t="s">
        <v>9793</v>
      </c>
      <c r="F467" t="s">
        <v>9794</v>
      </c>
      <c r="G467">
        <v>3120</v>
      </c>
      <c r="H467">
        <v>3120</v>
      </c>
      <c r="I467">
        <v>3120</v>
      </c>
      <c r="J467">
        <v>3120</v>
      </c>
      <c r="K467">
        <v>0</v>
      </c>
      <c r="L467" s="2">
        <v>0</v>
      </c>
      <c r="M467" s="2">
        <v>0</v>
      </c>
      <c r="N467" s="2">
        <v>0</v>
      </c>
      <c r="O467" s="2">
        <v>36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36</v>
      </c>
      <c r="V467" t="s">
        <v>55</v>
      </c>
    </row>
    <row r="468" spans="1:22" ht="15.75" hidden="1" thickBot="1" x14ac:dyDescent="0.3">
      <c r="A468" t="s">
        <v>8107</v>
      </c>
      <c r="B468" s="12">
        <v>45548</v>
      </c>
      <c r="C468" t="s">
        <v>1</v>
      </c>
      <c r="D468" t="s">
        <v>7503</v>
      </c>
      <c r="E468" t="s">
        <v>9793</v>
      </c>
      <c r="F468" t="s">
        <v>9794</v>
      </c>
      <c r="G468">
        <v>3119</v>
      </c>
      <c r="H468">
        <v>3119</v>
      </c>
      <c r="I468">
        <v>3119</v>
      </c>
      <c r="J468">
        <v>3119</v>
      </c>
      <c r="K468">
        <v>0</v>
      </c>
      <c r="L468" s="2">
        <v>0</v>
      </c>
      <c r="M468" s="2">
        <v>0</v>
      </c>
      <c r="N468" s="2">
        <v>0</v>
      </c>
      <c r="O468" s="2">
        <v>17.5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17.5</v>
      </c>
      <c r="V468" t="s">
        <v>55</v>
      </c>
    </row>
    <row r="469" spans="1:22" ht="15.75" hidden="1" thickBot="1" x14ac:dyDescent="0.3">
      <c r="A469" t="s">
        <v>8107</v>
      </c>
      <c r="B469" s="12">
        <v>45547</v>
      </c>
      <c r="C469" t="s">
        <v>1</v>
      </c>
      <c r="D469" t="s">
        <v>7503</v>
      </c>
      <c r="E469" t="s">
        <v>9793</v>
      </c>
      <c r="F469" t="s">
        <v>9794</v>
      </c>
      <c r="G469">
        <v>3118</v>
      </c>
      <c r="H469">
        <v>3118</v>
      </c>
      <c r="I469">
        <v>3118</v>
      </c>
      <c r="J469">
        <v>3118</v>
      </c>
      <c r="K469">
        <v>0</v>
      </c>
      <c r="L469" s="2">
        <v>0</v>
      </c>
      <c r="M469" s="2">
        <v>0</v>
      </c>
      <c r="N469" s="2">
        <v>0</v>
      </c>
      <c r="O469" s="2">
        <v>4.75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4.75</v>
      </c>
      <c r="V469" t="s">
        <v>55</v>
      </c>
    </row>
    <row r="470" spans="1:22" ht="15.75" hidden="1" thickBot="1" x14ac:dyDescent="0.3">
      <c r="A470" t="s">
        <v>8107</v>
      </c>
      <c r="B470" s="12">
        <v>45547</v>
      </c>
      <c r="C470" t="s">
        <v>1</v>
      </c>
      <c r="D470" t="s">
        <v>7503</v>
      </c>
      <c r="E470" t="s">
        <v>9793</v>
      </c>
      <c r="F470" t="s">
        <v>9794</v>
      </c>
      <c r="G470">
        <v>3117</v>
      </c>
      <c r="H470">
        <v>3117</v>
      </c>
      <c r="I470">
        <v>3117</v>
      </c>
      <c r="J470">
        <v>3117</v>
      </c>
      <c r="K470">
        <v>0</v>
      </c>
      <c r="L470" s="2">
        <v>0</v>
      </c>
      <c r="M470" s="2">
        <v>0</v>
      </c>
      <c r="N470" s="2">
        <v>0</v>
      </c>
      <c r="O470" s="2">
        <v>14.9</v>
      </c>
      <c r="P470" s="2">
        <v>0</v>
      </c>
      <c r="Q470" s="2">
        <v>0</v>
      </c>
      <c r="R470" s="2">
        <v>0</v>
      </c>
      <c r="S470" s="2">
        <v>0</v>
      </c>
      <c r="T470" s="2">
        <v>0</v>
      </c>
      <c r="U470" s="2">
        <v>14.9</v>
      </c>
      <c r="V470" t="s">
        <v>55</v>
      </c>
    </row>
    <row r="471" spans="1:22" ht="15.75" hidden="1" thickBot="1" x14ac:dyDescent="0.3">
      <c r="A471" t="s">
        <v>8107</v>
      </c>
      <c r="B471" s="12">
        <v>45547</v>
      </c>
      <c r="C471" t="s">
        <v>1</v>
      </c>
      <c r="D471" t="s">
        <v>7503</v>
      </c>
      <c r="E471" t="s">
        <v>9793</v>
      </c>
      <c r="F471" t="s">
        <v>9794</v>
      </c>
      <c r="G471">
        <v>3116</v>
      </c>
      <c r="H471">
        <v>3116</v>
      </c>
      <c r="I471">
        <v>3116</v>
      </c>
      <c r="J471">
        <v>3116</v>
      </c>
      <c r="K471">
        <v>0</v>
      </c>
      <c r="L471" s="2">
        <v>0</v>
      </c>
      <c r="M471" s="2">
        <v>0</v>
      </c>
      <c r="N471" s="2">
        <v>0</v>
      </c>
      <c r="O471" s="2">
        <v>14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14</v>
      </c>
      <c r="V471" t="s">
        <v>55</v>
      </c>
    </row>
    <row r="472" spans="1:22" ht="15.75" hidden="1" thickBot="1" x14ac:dyDescent="0.3">
      <c r="A472" t="s">
        <v>8107</v>
      </c>
      <c r="B472" s="12">
        <v>45547</v>
      </c>
      <c r="C472" t="s">
        <v>1</v>
      </c>
      <c r="D472" t="s">
        <v>7503</v>
      </c>
      <c r="E472" t="s">
        <v>9793</v>
      </c>
      <c r="F472" t="s">
        <v>9794</v>
      </c>
      <c r="G472">
        <v>3115</v>
      </c>
      <c r="H472">
        <v>3115</v>
      </c>
      <c r="I472">
        <v>3115</v>
      </c>
      <c r="J472">
        <v>3115</v>
      </c>
      <c r="K472">
        <v>0</v>
      </c>
      <c r="L472" s="2">
        <v>0</v>
      </c>
      <c r="M472" s="2">
        <v>0</v>
      </c>
      <c r="N472" s="2">
        <v>0</v>
      </c>
      <c r="O472" s="2">
        <v>26.85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26.85</v>
      </c>
      <c r="V472" t="s">
        <v>55</v>
      </c>
    </row>
    <row r="473" spans="1:22" ht="15.75" hidden="1" thickBot="1" x14ac:dyDescent="0.3">
      <c r="A473" t="s">
        <v>8107</v>
      </c>
      <c r="B473" s="12">
        <v>45547</v>
      </c>
      <c r="C473" t="s">
        <v>1</v>
      </c>
      <c r="D473" t="s">
        <v>7503</v>
      </c>
      <c r="E473" t="s">
        <v>9793</v>
      </c>
      <c r="F473" t="s">
        <v>9794</v>
      </c>
      <c r="G473">
        <v>3114</v>
      </c>
      <c r="H473">
        <v>3114</v>
      </c>
      <c r="I473">
        <v>3114</v>
      </c>
      <c r="J473">
        <v>3114</v>
      </c>
      <c r="K473">
        <v>0</v>
      </c>
      <c r="L473" s="2">
        <v>0</v>
      </c>
      <c r="M473" s="2">
        <v>0</v>
      </c>
      <c r="N473" s="2">
        <v>0</v>
      </c>
      <c r="O473" s="2">
        <v>9.1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9.1</v>
      </c>
      <c r="V473" t="s">
        <v>55</v>
      </c>
    </row>
    <row r="474" spans="1:22" ht="15.75" hidden="1" thickBot="1" x14ac:dyDescent="0.3">
      <c r="A474" t="s">
        <v>8107</v>
      </c>
      <c r="B474" s="12">
        <v>45547</v>
      </c>
      <c r="C474" t="s">
        <v>1</v>
      </c>
      <c r="D474" t="s">
        <v>7503</v>
      </c>
      <c r="E474" t="s">
        <v>9793</v>
      </c>
      <c r="F474" t="s">
        <v>9794</v>
      </c>
      <c r="G474">
        <v>3113</v>
      </c>
      <c r="H474">
        <v>3113</v>
      </c>
      <c r="I474">
        <v>3113</v>
      </c>
      <c r="J474">
        <v>3113</v>
      </c>
      <c r="K474">
        <v>0</v>
      </c>
      <c r="L474" s="2">
        <v>0</v>
      </c>
      <c r="M474" s="2">
        <v>0</v>
      </c>
      <c r="N474" s="2">
        <v>0</v>
      </c>
      <c r="O474" s="2">
        <v>13.5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13.5</v>
      </c>
      <c r="V474" t="s">
        <v>55</v>
      </c>
    </row>
    <row r="475" spans="1:22" ht="15.75" hidden="1" thickBot="1" x14ac:dyDescent="0.3">
      <c r="A475" t="s">
        <v>8107</v>
      </c>
      <c r="B475" s="12">
        <v>45546</v>
      </c>
      <c r="C475" t="s">
        <v>1</v>
      </c>
      <c r="D475" t="s">
        <v>7503</v>
      </c>
      <c r="E475" t="s">
        <v>9793</v>
      </c>
      <c r="F475" t="s">
        <v>9794</v>
      </c>
      <c r="G475">
        <v>3112</v>
      </c>
      <c r="H475">
        <v>3112</v>
      </c>
      <c r="I475">
        <v>3112</v>
      </c>
      <c r="J475">
        <v>3112</v>
      </c>
      <c r="K475">
        <v>0</v>
      </c>
      <c r="L475" s="2">
        <v>0</v>
      </c>
      <c r="M475" s="2">
        <v>0</v>
      </c>
      <c r="N475" s="2">
        <v>0</v>
      </c>
      <c r="O475" s="2">
        <v>2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2</v>
      </c>
      <c r="V475" t="s">
        <v>55</v>
      </c>
    </row>
    <row r="476" spans="1:22" ht="15.75" hidden="1" thickBot="1" x14ac:dyDescent="0.3">
      <c r="A476" t="s">
        <v>8107</v>
      </c>
      <c r="B476" s="12">
        <v>45546</v>
      </c>
      <c r="C476" t="s">
        <v>1</v>
      </c>
      <c r="D476" t="s">
        <v>7503</v>
      </c>
      <c r="E476" t="s">
        <v>9793</v>
      </c>
      <c r="F476" t="s">
        <v>9794</v>
      </c>
      <c r="G476">
        <v>3111</v>
      </c>
      <c r="H476">
        <v>3111</v>
      </c>
      <c r="I476">
        <v>3111</v>
      </c>
      <c r="J476">
        <v>3111</v>
      </c>
      <c r="K476">
        <v>0</v>
      </c>
      <c r="L476" s="2">
        <v>0</v>
      </c>
      <c r="M476" s="2">
        <v>0</v>
      </c>
      <c r="N476" s="2">
        <v>0</v>
      </c>
      <c r="O476" s="2">
        <v>18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18</v>
      </c>
      <c r="V476" t="s">
        <v>55</v>
      </c>
    </row>
    <row r="477" spans="1:22" ht="15.75" hidden="1" thickBot="1" x14ac:dyDescent="0.3">
      <c r="A477" t="s">
        <v>8107</v>
      </c>
      <c r="B477" s="12">
        <v>45546</v>
      </c>
      <c r="C477" t="s">
        <v>1</v>
      </c>
      <c r="D477" t="s">
        <v>7503</v>
      </c>
      <c r="E477" t="s">
        <v>9793</v>
      </c>
      <c r="F477" t="s">
        <v>9794</v>
      </c>
      <c r="G477">
        <v>3110</v>
      </c>
      <c r="H477">
        <v>3110</v>
      </c>
      <c r="I477">
        <v>3110</v>
      </c>
      <c r="J477">
        <v>3110</v>
      </c>
      <c r="K477">
        <v>0</v>
      </c>
      <c r="L477" s="2">
        <v>0</v>
      </c>
      <c r="M477" s="2">
        <v>0</v>
      </c>
      <c r="N477" s="2">
        <v>0</v>
      </c>
      <c r="O477" s="2">
        <v>10.4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10.4</v>
      </c>
      <c r="V477" t="s">
        <v>55</v>
      </c>
    </row>
    <row r="478" spans="1:22" ht="15.75" hidden="1" thickBot="1" x14ac:dyDescent="0.3">
      <c r="A478" t="s">
        <v>8107</v>
      </c>
      <c r="B478" s="12">
        <v>45545</v>
      </c>
      <c r="C478" t="s">
        <v>1</v>
      </c>
      <c r="D478" t="s">
        <v>7503</v>
      </c>
      <c r="E478" t="s">
        <v>9793</v>
      </c>
      <c r="F478" t="s">
        <v>9794</v>
      </c>
      <c r="G478">
        <v>3109</v>
      </c>
      <c r="H478">
        <v>3109</v>
      </c>
      <c r="I478">
        <v>3109</v>
      </c>
      <c r="J478">
        <v>3109</v>
      </c>
      <c r="K478">
        <v>0</v>
      </c>
      <c r="L478" s="2">
        <v>0</v>
      </c>
      <c r="M478" s="2">
        <v>0</v>
      </c>
      <c r="N478" s="2">
        <v>0</v>
      </c>
      <c r="O478" s="2">
        <v>10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10</v>
      </c>
      <c r="V478" t="s">
        <v>55</v>
      </c>
    </row>
    <row r="479" spans="1:22" ht="15.75" hidden="1" thickBot="1" x14ac:dyDescent="0.3">
      <c r="A479" t="s">
        <v>8107</v>
      </c>
      <c r="B479" s="12">
        <v>45545</v>
      </c>
      <c r="C479" t="s">
        <v>1</v>
      </c>
      <c r="D479" t="s">
        <v>7503</v>
      </c>
      <c r="E479" t="s">
        <v>9793</v>
      </c>
      <c r="F479" t="s">
        <v>9794</v>
      </c>
      <c r="G479">
        <v>3108</v>
      </c>
      <c r="H479">
        <v>3108</v>
      </c>
      <c r="I479">
        <v>3108</v>
      </c>
      <c r="J479">
        <v>3108</v>
      </c>
      <c r="K479">
        <v>0</v>
      </c>
      <c r="L479" s="2">
        <v>0</v>
      </c>
      <c r="M479" s="2">
        <v>0</v>
      </c>
      <c r="N479" s="2">
        <v>0</v>
      </c>
      <c r="O479" s="2">
        <v>3.25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3.25</v>
      </c>
      <c r="V479" t="s">
        <v>55</v>
      </c>
    </row>
    <row r="480" spans="1:22" ht="15.75" hidden="1" thickBot="1" x14ac:dyDescent="0.3">
      <c r="A480" t="s">
        <v>8107</v>
      </c>
      <c r="B480" s="12">
        <v>45545</v>
      </c>
      <c r="C480" t="s">
        <v>1</v>
      </c>
      <c r="D480" t="s">
        <v>7503</v>
      </c>
      <c r="E480" t="s">
        <v>9793</v>
      </c>
      <c r="F480" t="s">
        <v>9794</v>
      </c>
      <c r="G480">
        <v>3107</v>
      </c>
      <c r="H480">
        <v>3107</v>
      </c>
      <c r="I480">
        <v>3107</v>
      </c>
      <c r="J480">
        <v>3107</v>
      </c>
      <c r="K480">
        <v>0</v>
      </c>
      <c r="L480" s="2">
        <v>0</v>
      </c>
      <c r="M480" s="2">
        <v>0</v>
      </c>
      <c r="N480" s="2">
        <v>0</v>
      </c>
      <c r="O480" s="2">
        <v>26.04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26.04</v>
      </c>
      <c r="V480" t="s">
        <v>55</v>
      </c>
    </row>
    <row r="481" spans="1:22" ht="15.75" hidden="1" thickBot="1" x14ac:dyDescent="0.3">
      <c r="A481" t="s">
        <v>8107</v>
      </c>
      <c r="B481" s="12">
        <v>45545</v>
      </c>
      <c r="C481" t="s">
        <v>1</v>
      </c>
      <c r="D481" t="s">
        <v>7503</v>
      </c>
      <c r="E481" t="s">
        <v>9793</v>
      </c>
      <c r="F481" t="s">
        <v>9794</v>
      </c>
      <c r="G481">
        <v>3106</v>
      </c>
      <c r="H481">
        <v>3106</v>
      </c>
      <c r="I481">
        <v>3106</v>
      </c>
      <c r="J481">
        <v>3106</v>
      </c>
      <c r="K481">
        <v>0</v>
      </c>
      <c r="L481" s="2">
        <v>0</v>
      </c>
      <c r="M481" s="2">
        <v>0</v>
      </c>
      <c r="N481" s="2">
        <v>0</v>
      </c>
      <c r="O481" s="2">
        <v>55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55</v>
      </c>
      <c r="V481" t="s">
        <v>55</v>
      </c>
    </row>
    <row r="482" spans="1:22" ht="15.75" hidden="1" thickBot="1" x14ac:dyDescent="0.3">
      <c r="A482" t="s">
        <v>8107</v>
      </c>
      <c r="B482" s="12">
        <v>45545</v>
      </c>
      <c r="C482" t="s">
        <v>1</v>
      </c>
      <c r="D482" t="s">
        <v>7503</v>
      </c>
      <c r="E482" t="s">
        <v>9793</v>
      </c>
      <c r="F482" t="s">
        <v>9794</v>
      </c>
      <c r="G482">
        <v>3105</v>
      </c>
      <c r="H482">
        <v>3105</v>
      </c>
      <c r="I482">
        <v>3105</v>
      </c>
      <c r="J482">
        <v>3105</v>
      </c>
      <c r="K482">
        <v>0</v>
      </c>
      <c r="L482" s="2">
        <v>0</v>
      </c>
      <c r="M482" s="2">
        <v>0</v>
      </c>
      <c r="N482" s="2">
        <v>0</v>
      </c>
      <c r="O482" s="2">
        <v>14.56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14.56</v>
      </c>
      <c r="V482" t="s">
        <v>55</v>
      </c>
    </row>
    <row r="483" spans="1:22" ht="15.75" hidden="1" thickBot="1" x14ac:dyDescent="0.3">
      <c r="A483" t="s">
        <v>8107</v>
      </c>
      <c r="B483" s="12">
        <v>45544</v>
      </c>
      <c r="C483" t="s">
        <v>1</v>
      </c>
      <c r="D483" t="s">
        <v>7503</v>
      </c>
      <c r="E483" t="s">
        <v>9793</v>
      </c>
      <c r="F483" t="s">
        <v>9794</v>
      </c>
      <c r="G483">
        <v>3104</v>
      </c>
      <c r="H483">
        <v>3104</v>
      </c>
      <c r="I483">
        <v>3104</v>
      </c>
      <c r="J483">
        <v>3104</v>
      </c>
      <c r="K483">
        <v>0</v>
      </c>
      <c r="L483" s="2">
        <v>0</v>
      </c>
      <c r="M483" s="2">
        <v>0</v>
      </c>
      <c r="N483" s="2">
        <v>0</v>
      </c>
      <c r="O483" s="2">
        <v>3.37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3.37</v>
      </c>
      <c r="V483" t="s">
        <v>55</v>
      </c>
    </row>
    <row r="484" spans="1:22" ht="15.75" hidden="1" thickBot="1" x14ac:dyDescent="0.3">
      <c r="A484" t="s">
        <v>8107</v>
      </c>
      <c r="B484" s="12">
        <v>45544</v>
      </c>
      <c r="C484" t="s">
        <v>1</v>
      </c>
      <c r="D484" t="s">
        <v>7503</v>
      </c>
      <c r="E484" t="s">
        <v>9793</v>
      </c>
      <c r="F484" t="s">
        <v>9794</v>
      </c>
      <c r="G484">
        <v>3103</v>
      </c>
      <c r="H484">
        <v>3103</v>
      </c>
      <c r="I484">
        <v>3103</v>
      </c>
      <c r="J484">
        <v>3103</v>
      </c>
      <c r="K484">
        <v>0</v>
      </c>
      <c r="L484" s="2">
        <v>0</v>
      </c>
      <c r="M484" s="2">
        <v>0</v>
      </c>
      <c r="N484" s="2">
        <v>0</v>
      </c>
      <c r="O484" s="2">
        <v>10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10</v>
      </c>
      <c r="V484" t="s">
        <v>55</v>
      </c>
    </row>
    <row r="485" spans="1:22" ht="15.75" hidden="1" thickBot="1" x14ac:dyDescent="0.3">
      <c r="A485" t="s">
        <v>8107</v>
      </c>
      <c r="B485" s="12">
        <v>45544</v>
      </c>
      <c r="C485" t="s">
        <v>1</v>
      </c>
      <c r="D485" t="s">
        <v>7503</v>
      </c>
      <c r="E485" t="s">
        <v>9793</v>
      </c>
      <c r="F485" t="s">
        <v>9794</v>
      </c>
      <c r="G485">
        <v>3102</v>
      </c>
      <c r="H485">
        <v>3102</v>
      </c>
      <c r="I485">
        <v>3102</v>
      </c>
      <c r="J485">
        <v>3102</v>
      </c>
      <c r="K485">
        <v>0</v>
      </c>
      <c r="L485" s="2">
        <v>0</v>
      </c>
      <c r="M485" s="2">
        <v>0</v>
      </c>
      <c r="N485" s="2">
        <v>0</v>
      </c>
      <c r="O485" s="2">
        <v>4.75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4.75</v>
      </c>
      <c r="V485" t="s">
        <v>55</v>
      </c>
    </row>
    <row r="486" spans="1:22" ht="15.75" hidden="1" thickBot="1" x14ac:dyDescent="0.3">
      <c r="A486" t="s">
        <v>8107</v>
      </c>
      <c r="B486" s="12">
        <v>45544</v>
      </c>
      <c r="C486" t="s">
        <v>1</v>
      </c>
      <c r="D486" t="s">
        <v>7503</v>
      </c>
      <c r="E486" t="s">
        <v>9793</v>
      </c>
      <c r="F486" t="s">
        <v>9794</v>
      </c>
      <c r="G486">
        <v>3101</v>
      </c>
      <c r="H486">
        <v>3101</v>
      </c>
      <c r="I486">
        <v>3101</v>
      </c>
      <c r="J486">
        <v>3101</v>
      </c>
      <c r="K486">
        <v>0</v>
      </c>
      <c r="L486" s="2">
        <v>0</v>
      </c>
      <c r="M486" s="2">
        <v>0</v>
      </c>
      <c r="N486" s="2">
        <v>0</v>
      </c>
      <c r="O486" s="2">
        <v>118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118</v>
      </c>
      <c r="V486" t="s">
        <v>55</v>
      </c>
    </row>
    <row r="487" spans="1:22" ht="15.75" hidden="1" thickBot="1" x14ac:dyDescent="0.3">
      <c r="A487" t="s">
        <v>8107</v>
      </c>
      <c r="B487" s="12">
        <v>45544</v>
      </c>
      <c r="C487" t="s">
        <v>1</v>
      </c>
      <c r="D487" t="s">
        <v>7503</v>
      </c>
      <c r="E487" t="s">
        <v>9793</v>
      </c>
      <c r="F487" t="s">
        <v>9794</v>
      </c>
      <c r="G487">
        <v>3100</v>
      </c>
      <c r="H487">
        <v>3100</v>
      </c>
      <c r="I487">
        <v>3100</v>
      </c>
      <c r="J487">
        <v>3100</v>
      </c>
      <c r="K487">
        <v>0</v>
      </c>
      <c r="L487" s="2">
        <v>0</v>
      </c>
      <c r="M487" s="2">
        <v>0</v>
      </c>
      <c r="N487" s="2">
        <v>0</v>
      </c>
      <c r="O487" s="2">
        <v>238.56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238.56</v>
      </c>
      <c r="V487" t="s">
        <v>55</v>
      </c>
    </row>
    <row r="488" spans="1:22" ht="15.75" hidden="1" thickBot="1" x14ac:dyDescent="0.3">
      <c r="A488" t="s">
        <v>8107</v>
      </c>
      <c r="B488" s="12">
        <v>45544</v>
      </c>
      <c r="C488" t="s">
        <v>1</v>
      </c>
      <c r="D488" t="s">
        <v>7503</v>
      </c>
      <c r="E488" t="s">
        <v>9793</v>
      </c>
      <c r="F488" t="s">
        <v>9794</v>
      </c>
      <c r="G488">
        <v>3099</v>
      </c>
      <c r="H488">
        <v>3099</v>
      </c>
      <c r="I488">
        <v>3099</v>
      </c>
      <c r="J488">
        <v>3099</v>
      </c>
      <c r="K488">
        <v>0</v>
      </c>
      <c r="L488" s="2">
        <v>0</v>
      </c>
      <c r="M488" s="2">
        <v>0</v>
      </c>
      <c r="N488" s="2">
        <v>0</v>
      </c>
      <c r="O488" s="2">
        <v>23.25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23.25</v>
      </c>
      <c r="V488" t="s">
        <v>55</v>
      </c>
    </row>
    <row r="489" spans="1:22" ht="15.75" hidden="1" thickBot="1" x14ac:dyDescent="0.3">
      <c r="A489" t="s">
        <v>8107</v>
      </c>
      <c r="B489" s="12">
        <v>45542</v>
      </c>
      <c r="C489" t="s">
        <v>1</v>
      </c>
      <c r="D489" t="s">
        <v>7503</v>
      </c>
      <c r="E489" t="s">
        <v>9793</v>
      </c>
      <c r="F489" t="s">
        <v>9794</v>
      </c>
      <c r="G489">
        <v>3098</v>
      </c>
      <c r="H489">
        <v>3098</v>
      </c>
      <c r="I489">
        <v>3098</v>
      </c>
      <c r="J489">
        <v>3098</v>
      </c>
      <c r="K489">
        <v>0</v>
      </c>
      <c r="L489" s="2">
        <v>0</v>
      </c>
      <c r="M489" s="2">
        <v>0</v>
      </c>
      <c r="N489" s="2">
        <v>0</v>
      </c>
      <c r="O489" s="2">
        <v>9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9</v>
      </c>
      <c r="V489" t="s">
        <v>55</v>
      </c>
    </row>
    <row r="490" spans="1:22" ht="15.75" hidden="1" thickBot="1" x14ac:dyDescent="0.3">
      <c r="A490" t="s">
        <v>8107</v>
      </c>
      <c r="B490" s="12">
        <v>45542</v>
      </c>
      <c r="C490" t="s">
        <v>1</v>
      </c>
      <c r="D490" t="s">
        <v>7503</v>
      </c>
      <c r="E490" t="s">
        <v>9793</v>
      </c>
      <c r="F490" t="s">
        <v>9794</v>
      </c>
      <c r="G490">
        <v>3097</v>
      </c>
      <c r="H490">
        <v>3097</v>
      </c>
      <c r="I490">
        <v>3097</v>
      </c>
      <c r="J490">
        <v>3097</v>
      </c>
      <c r="K490">
        <v>0</v>
      </c>
      <c r="L490" s="2">
        <v>0</v>
      </c>
      <c r="M490" s="2">
        <v>0</v>
      </c>
      <c r="N490" s="2">
        <v>0</v>
      </c>
      <c r="O490" s="2">
        <v>29.24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29.24</v>
      </c>
      <c r="V490" t="s">
        <v>55</v>
      </c>
    </row>
    <row r="491" spans="1:22" ht="15.75" hidden="1" thickBot="1" x14ac:dyDescent="0.3">
      <c r="A491" t="s">
        <v>8107</v>
      </c>
      <c r="B491" s="12">
        <v>45541</v>
      </c>
      <c r="C491" t="s">
        <v>1</v>
      </c>
      <c r="D491" t="s">
        <v>7503</v>
      </c>
      <c r="E491" t="s">
        <v>9793</v>
      </c>
      <c r="F491" t="s">
        <v>9794</v>
      </c>
      <c r="G491">
        <v>3096</v>
      </c>
      <c r="H491">
        <v>3096</v>
      </c>
      <c r="I491">
        <v>3096</v>
      </c>
      <c r="J491">
        <v>3096</v>
      </c>
      <c r="K491">
        <v>0</v>
      </c>
      <c r="L491" s="2">
        <v>0</v>
      </c>
      <c r="M491" s="2">
        <v>0</v>
      </c>
      <c r="N491" s="2">
        <v>0</v>
      </c>
      <c r="O491" s="2">
        <v>3.5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3.5</v>
      </c>
      <c r="V491" t="s">
        <v>55</v>
      </c>
    </row>
    <row r="492" spans="1:22" ht="15.75" hidden="1" thickBot="1" x14ac:dyDescent="0.3">
      <c r="A492" t="s">
        <v>8107</v>
      </c>
      <c r="B492" s="12">
        <v>45541</v>
      </c>
      <c r="C492" t="s">
        <v>1</v>
      </c>
      <c r="D492" t="s">
        <v>7503</v>
      </c>
      <c r="E492" t="s">
        <v>9793</v>
      </c>
      <c r="F492" t="s">
        <v>9794</v>
      </c>
      <c r="G492">
        <v>3095</v>
      </c>
      <c r="H492">
        <v>3095</v>
      </c>
      <c r="I492">
        <v>3095</v>
      </c>
      <c r="J492">
        <v>3095</v>
      </c>
      <c r="K492">
        <v>0</v>
      </c>
      <c r="L492" s="2">
        <v>0</v>
      </c>
      <c r="M492" s="2">
        <v>0</v>
      </c>
      <c r="N492" s="2">
        <v>0</v>
      </c>
      <c r="O492" s="2">
        <v>11.75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11.75</v>
      </c>
      <c r="V492" t="s">
        <v>55</v>
      </c>
    </row>
    <row r="493" spans="1:22" ht="15.75" hidden="1" thickBot="1" x14ac:dyDescent="0.3">
      <c r="A493" t="s">
        <v>8107</v>
      </c>
      <c r="B493" s="12">
        <v>45541</v>
      </c>
      <c r="C493" t="s">
        <v>1</v>
      </c>
      <c r="D493" t="s">
        <v>7503</v>
      </c>
      <c r="E493" t="s">
        <v>9793</v>
      </c>
      <c r="F493" t="s">
        <v>9794</v>
      </c>
      <c r="G493">
        <v>3094</v>
      </c>
      <c r="H493">
        <v>3094</v>
      </c>
      <c r="I493">
        <v>3094</v>
      </c>
      <c r="J493">
        <v>3094</v>
      </c>
      <c r="K493">
        <v>0</v>
      </c>
      <c r="L493" s="2">
        <v>0</v>
      </c>
      <c r="M493" s="2">
        <v>0</v>
      </c>
      <c r="N493" s="2">
        <v>0</v>
      </c>
      <c r="O493" s="2">
        <v>10.15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10.15</v>
      </c>
      <c r="V493" t="s">
        <v>55</v>
      </c>
    </row>
    <row r="494" spans="1:22" ht="15.75" hidden="1" thickBot="1" x14ac:dyDescent="0.3">
      <c r="A494" t="s">
        <v>8107</v>
      </c>
      <c r="B494" s="12">
        <v>45541</v>
      </c>
      <c r="C494" t="s">
        <v>1</v>
      </c>
      <c r="D494" t="s">
        <v>7503</v>
      </c>
      <c r="E494" t="s">
        <v>9793</v>
      </c>
      <c r="F494" t="s">
        <v>9794</v>
      </c>
      <c r="G494">
        <v>3093</v>
      </c>
      <c r="H494">
        <v>3093</v>
      </c>
      <c r="I494">
        <v>3093</v>
      </c>
      <c r="J494">
        <v>3093</v>
      </c>
      <c r="K494">
        <v>0</v>
      </c>
      <c r="L494" s="2">
        <v>0</v>
      </c>
      <c r="M494" s="2">
        <v>0</v>
      </c>
      <c r="N494" s="2">
        <v>0</v>
      </c>
      <c r="O494" s="2">
        <v>50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50</v>
      </c>
      <c r="V494" t="s">
        <v>55</v>
      </c>
    </row>
    <row r="495" spans="1:22" ht="15.75" hidden="1" thickBot="1" x14ac:dyDescent="0.3">
      <c r="A495" t="s">
        <v>8107</v>
      </c>
      <c r="B495" s="12">
        <v>45540</v>
      </c>
      <c r="C495" t="s">
        <v>1</v>
      </c>
      <c r="D495" t="s">
        <v>7503</v>
      </c>
      <c r="E495" t="s">
        <v>9793</v>
      </c>
      <c r="F495" t="s">
        <v>9794</v>
      </c>
      <c r="G495">
        <v>3092</v>
      </c>
      <c r="H495">
        <v>3092</v>
      </c>
      <c r="I495">
        <v>3092</v>
      </c>
      <c r="J495">
        <v>3092</v>
      </c>
      <c r="K495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t="s">
        <v>55</v>
      </c>
    </row>
    <row r="496" spans="1:22" ht="15.75" hidden="1" thickBot="1" x14ac:dyDescent="0.3">
      <c r="A496" t="s">
        <v>8107</v>
      </c>
      <c r="B496" s="12">
        <v>45540</v>
      </c>
      <c r="C496" t="s">
        <v>1</v>
      </c>
      <c r="D496" t="s">
        <v>7503</v>
      </c>
      <c r="E496" t="s">
        <v>9793</v>
      </c>
      <c r="F496" t="s">
        <v>9794</v>
      </c>
      <c r="G496">
        <v>3091</v>
      </c>
      <c r="H496">
        <v>3091</v>
      </c>
      <c r="I496">
        <v>3091</v>
      </c>
      <c r="J496">
        <v>3091</v>
      </c>
      <c r="K496">
        <v>0</v>
      </c>
      <c r="L496" s="2">
        <v>0</v>
      </c>
      <c r="M496" s="2">
        <v>0</v>
      </c>
      <c r="N496" s="2">
        <v>0</v>
      </c>
      <c r="O496" s="2">
        <v>6.5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6.5</v>
      </c>
      <c r="V496" t="s">
        <v>55</v>
      </c>
    </row>
    <row r="497" spans="1:22" ht="15.75" hidden="1" thickBot="1" x14ac:dyDescent="0.3">
      <c r="A497" t="s">
        <v>8107</v>
      </c>
      <c r="B497" s="12">
        <v>45540</v>
      </c>
      <c r="C497" t="s">
        <v>1</v>
      </c>
      <c r="D497" t="s">
        <v>7503</v>
      </c>
      <c r="E497" t="s">
        <v>9793</v>
      </c>
      <c r="F497" t="s">
        <v>9794</v>
      </c>
      <c r="G497">
        <v>3090</v>
      </c>
      <c r="H497">
        <v>3090</v>
      </c>
      <c r="I497">
        <v>3090</v>
      </c>
      <c r="J497">
        <v>3090</v>
      </c>
      <c r="K497">
        <v>0</v>
      </c>
      <c r="L497" s="2">
        <v>0</v>
      </c>
      <c r="M497" s="2">
        <v>0</v>
      </c>
      <c r="N497" s="2">
        <v>0</v>
      </c>
      <c r="O497" s="2">
        <v>8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8</v>
      </c>
      <c r="V497" t="s">
        <v>55</v>
      </c>
    </row>
    <row r="498" spans="1:22" ht="15.75" hidden="1" thickBot="1" x14ac:dyDescent="0.3">
      <c r="A498" t="s">
        <v>8107</v>
      </c>
      <c r="B498" s="12">
        <v>45540</v>
      </c>
      <c r="C498" t="s">
        <v>1</v>
      </c>
      <c r="D498" t="s">
        <v>7503</v>
      </c>
      <c r="E498" t="s">
        <v>9793</v>
      </c>
      <c r="F498" t="s">
        <v>9794</v>
      </c>
      <c r="G498">
        <v>3089</v>
      </c>
      <c r="H498">
        <v>3089</v>
      </c>
      <c r="I498">
        <v>3089</v>
      </c>
      <c r="J498">
        <v>3089</v>
      </c>
      <c r="K498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t="s">
        <v>55</v>
      </c>
    </row>
    <row r="499" spans="1:22" ht="15.75" hidden="1" thickBot="1" x14ac:dyDescent="0.3">
      <c r="A499" t="s">
        <v>8107</v>
      </c>
      <c r="B499" s="12">
        <v>45540</v>
      </c>
      <c r="C499" t="s">
        <v>1</v>
      </c>
      <c r="D499" t="s">
        <v>7503</v>
      </c>
      <c r="E499" t="s">
        <v>9793</v>
      </c>
      <c r="F499" t="s">
        <v>9794</v>
      </c>
      <c r="G499">
        <v>3088</v>
      </c>
      <c r="H499">
        <v>3088</v>
      </c>
      <c r="I499">
        <v>3088</v>
      </c>
      <c r="J499">
        <v>3088</v>
      </c>
      <c r="K499">
        <v>0</v>
      </c>
      <c r="L499" s="2">
        <v>0</v>
      </c>
      <c r="M499" s="2">
        <v>0</v>
      </c>
      <c r="N499" s="2">
        <v>0</v>
      </c>
      <c r="O499" s="2">
        <v>4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4</v>
      </c>
      <c r="V499" t="s">
        <v>55</v>
      </c>
    </row>
    <row r="500" spans="1:22" ht="15.75" hidden="1" thickBot="1" x14ac:dyDescent="0.3">
      <c r="A500" t="s">
        <v>8107</v>
      </c>
      <c r="B500" s="12">
        <v>45540</v>
      </c>
      <c r="C500" t="s">
        <v>1</v>
      </c>
      <c r="D500" t="s">
        <v>7503</v>
      </c>
      <c r="E500" t="s">
        <v>9793</v>
      </c>
      <c r="F500" t="s">
        <v>9794</v>
      </c>
      <c r="G500">
        <v>3087</v>
      </c>
      <c r="H500">
        <v>3087</v>
      </c>
      <c r="I500">
        <v>3087</v>
      </c>
      <c r="J500">
        <v>3087</v>
      </c>
      <c r="K500">
        <v>0</v>
      </c>
      <c r="L500" s="2">
        <v>0</v>
      </c>
      <c r="M500" s="2">
        <v>0</v>
      </c>
      <c r="N500" s="2">
        <v>0</v>
      </c>
      <c r="O500" s="2">
        <v>46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46</v>
      </c>
      <c r="V500" t="s">
        <v>55</v>
      </c>
    </row>
    <row r="501" spans="1:22" ht="15.75" hidden="1" thickBot="1" x14ac:dyDescent="0.3">
      <c r="A501" t="s">
        <v>8107</v>
      </c>
      <c r="B501" s="12">
        <v>45539</v>
      </c>
      <c r="C501" t="s">
        <v>1</v>
      </c>
      <c r="D501" t="s">
        <v>7503</v>
      </c>
      <c r="E501" t="s">
        <v>9793</v>
      </c>
      <c r="F501" t="s">
        <v>9794</v>
      </c>
      <c r="G501">
        <v>3086</v>
      </c>
      <c r="H501">
        <v>3086</v>
      </c>
      <c r="I501">
        <v>3086</v>
      </c>
      <c r="J501">
        <v>3086</v>
      </c>
      <c r="K501">
        <v>0</v>
      </c>
      <c r="L501" s="2">
        <v>0</v>
      </c>
      <c r="M501" s="2">
        <v>0</v>
      </c>
      <c r="N501" s="2">
        <v>0</v>
      </c>
      <c r="O501" s="2">
        <v>5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5</v>
      </c>
      <c r="V501" t="s">
        <v>55</v>
      </c>
    </row>
    <row r="502" spans="1:22" ht="15.75" hidden="1" thickBot="1" x14ac:dyDescent="0.3">
      <c r="A502" t="s">
        <v>8107</v>
      </c>
      <c r="B502" s="12">
        <v>45539</v>
      </c>
      <c r="C502" t="s">
        <v>1</v>
      </c>
      <c r="D502" t="s">
        <v>7503</v>
      </c>
      <c r="E502" t="s">
        <v>9793</v>
      </c>
      <c r="F502" t="s">
        <v>9794</v>
      </c>
      <c r="G502">
        <v>3085</v>
      </c>
      <c r="H502">
        <v>3085</v>
      </c>
      <c r="I502">
        <v>3085</v>
      </c>
      <c r="J502">
        <v>3085</v>
      </c>
      <c r="K502">
        <v>0</v>
      </c>
      <c r="L502" s="2">
        <v>0</v>
      </c>
      <c r="M502" s="2">
        <v>0</v>
      </c>
      <c r="N502" s="2">
        <v>0</v>
      </c>
      <c r="O502" s="2">
        <v>34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34</v>
      </c>
      <c r="V502" t="s">
        <v>55</v>
      </c>
    </row>
    <row r="503" spans="1:22" ht="15.75" hidden="1" thickBot="1" x14ac:dyDescent="0.3">
      <c r="A503" t="s">
        <v>8107</v>
      </c>
      <c r="B503" s="12">
        <v>45539</v>
      </c>
      <c r="C503" t="s">
        <v>1</v>
      </c>
      <c r="D503" t="s">
        <v>7503</v>
      </c>
      <c r="E503" t="s">
        <v>9793</v>
      </c>
      <c r="F503" t="s">
        <v>9794</v>
      </c>
      <c r="G503">
        <v>3084</v>
      </c>
      <c r="H503">
        <v>3084</v>
      </c>
      <c r="I503">
        <v>3084</v>
      </c>
      <c r="J503">
        <v>3084</v>
      </c>
      <c r="K503">
        <v>0</v>
      </c>
      <c r="L503" s="2">
        <v>0</v>
      </c>
      <c r="M503" s="2">
        <v>0</v>
      </c>
      <c r="N503" s="2">
        <v>0</v>
      </c>
      <c r="O503" s="2">
        <v>7.5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7.5</v>
      </c>
      <c r="V503" t="s">
        <v>55</v>
      </c>
    </row>
    <row r="504" spans="1:22" ht="15.75" hidden="1" thickBot="1" x14ac:dyDescent="0.3">
      <c r="A504" t="s">
        <v>8107</v>
      </c>
      <c r="B504" s="12">
        <v>45539</v>
      </c>
      <c r="C504" t="s">
        <v>1</v>
      </c>
      <c r="D504" t="s">
        <v>7503</v>
      </c>
      <c r="E504" t="s">
        <v>9793</v>
      </c>
      <c r="F504" t="s">
        <v>9794</v>
      </c>
      <c r="G504">
        <v>3083</v>
      </c>
      <c r="H504">
        <v>3083</v>
      </c>
      <c r="I504">
        <v>3083</v>
      </c>
      <c r="J504">
        <v>3083</v>
      </c>
      <c r="K504">
        <v>0</v>
      </c>
      <c r="L504" s="2">
        <v>0</v>
      </c>
      <c r="M504" s="2">
        <v>0</v>
      </c>
      <c r="N504" s="2">
        <v>0</v>
      </c>
      <c r="O504" s="2">
        <v>5.92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5.92</v>
      </c>
      <c r="V504" t="s">
        <v>55</v>
      </c>
    </row>
    <row r="505" spans="1:22" ht="15.75" hidden="1" thickBot="1" x14ac:dyDescent="0.3">
      <c r="A505" t="s">
        <v>8107</v>
      </c>
      <c r="B505" s="12">
        <v>45539</v>
      </c>
      <c r="C505" t="s">
        <v>1</v>
      </c>
      <c r="D505" t="s">
        <v>7503</v>
      </c>
      <c r="E505" t="s">
        <v>9793</v>
      </c>
      <c r="F505" t="s">
        <v>9794</v>
      </c>
      <c r="G505">
        <v>3082</v>
      </c>
      <c r="H505">
        <v>3082</v>
      </c>
      <c r="I505">
        <v>3082</v>
      </c>
      <c r="J505">
        <v>3082</v>
      </c>
      <c r="K505">
        <v>0</v>
      </c>
      <c r="L505" s="2">
        <v>0</v>
      </c>
      <c r="M505" s="2">
        <v>0</v>
      </c>
      <c r="N505" s="2">
        <v>0</v>
      </c>
      <c r="O505" s="2">
        <v>15</v>
      </c>
      <c r="P505" s="2">
        <v>0</v>
      </c>
      <c r="Q505" s="2">
        <v>0</v>
      </c>
      <c r="R505" s="2">
        <v>0</v>
      </c>
      <c r="S505" s="2">
        <v>0</v>
      </c>
      <c r="T505" s="2">
        <v>0</v>
      </c>
      <c r="U505" s="2">
        <v>15</v>
      </c>
      <c r="V505" t="s">
        <v>55</v>
      </c>
    </row>
    <row r="506" spans="1:22" ht="15.75" hidden="1" thickBot="1" x14ac:dyDescent="0.3">
      <c r="A506" t="s">
        <v>8107</v>
      </c>
      <c r="B506" s="12">
        <v>45539</v>
      </c>
      <c r="C506" t="s">
        <v>1</v>
      </c>
      <c r="D506" t="s">
        <v>7503</v>
      </c>
      <c r="E506" t="s">
        <v>9793</v>
      </c>
      <c r="F506" t="s">
        <v>9794</v>
      </c>
      <c r="G506">
        <v>3081</v>
      </c>
      <c r="H506">
        <v>3081</v>
      </c>
      <c r="I506">
        <v>3081</v>
      </c>
      <c r="J506">
        <v>3081</v>
      </c>
      <c r="K506">
        <v>0</v>
      </c>
      <c r="L506" s="2">
        <v>0</v>
      </c>
      <c r="M506" s="2">
        <v>0</v>
      </c>
      <c r="N506" s="2">
        <v>0</v>
      </c>
      <c r="O506" s="2">
        <v>5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5</v>
      </c>
      <c r="V506" t="s">
        <v>55</v>
      </c>
    </row>
    <row r="507" spans="1:22" ht="15.75" hidden="1" thickBot="1" x14ac:dyDescent="0.3">
      <c r="A507" t="s">
        <v>8107</v>
      </c>
      <c r="B507" s="12">
        <v>45539</v>
      </c>
      <c r="C507" t="s">
        <v>1</v>
      </c>
      <c r="D507" t="s">
        <v>7503</v>
      </c>
      <c r="E507" t="s">
        <v>9793</v>
      </c>
      <c r="F507" t="s">
        <v>9794</v>
      </c>
      <c r="G507">
        <v>3080</v>
      </c>
      <c r="H507">
        <v>3080</v>
      </c>
      <c r="I507">
        <v>3080</v>
      </c>
      <c r="J507">
        <v>3080</v>
      </c>
      <c r="K507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t="s">
        <v>55</v>
      </c>
    </row>
    <row r="508" spans="1:22" ht="15.75" hidden="1" thickBot="1" x14ac:dyDescent="0.3">
      <c r="A508" t="s">
        <v>8107</v>
      </c>
      <c r="B508" s="12">
        <v>45539</v>
      </c>
      <c r="C508" t="s">
        <v>1</v>
      </c>
      <c r="D508" t="s">
        <v>7503</v>
      </c>
      <c r="E508" t="s">
        <v>9793</v>
      </c>
      <c r="F508" t="s">
        <v>9794</v>
      </c>
      <c r="G508">
        <v>3079</v>
      </c>
      <c r="H508">
        <v>3079</v>
      </c>
      <c r="I508">
        <v>3079</v>
      </c>
      <c r="J508">
        <v>3079</v>
      </c>
      <c r="K508">
        <v>0</v>
      </c>
      <c r="L508" s="2">
        <v>0</v>
      </c>
      <c r="M508" s="2">
        <v>0</v>
      </c>
      <c r="N508" s="2">
        <v>0</v>
      </c>
      <c r="O508" s="2">
        <v>18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18</v>
      </c>
      <c r="V508" t="s">
        <v>55</v>
      </c>
    </row>
    <row r="509" spans="1:22" ht="15.75" hidden="1" thickBot="1" x14ac:dyDescent="0.3">
      <c r="A509" t="s">
        <v>8107</v>
      </c>
      <c r="B509" s="12">
        <v>45538</v>
      </c>
      <c r="C509" t="s">
        <v>1</v>
      </c>
      <c r="D509" t="s">
        <v>7503</v>
      </c>
      <c r="E509" t="s">
        <v>9793</v>
      </c>
      <c r="F509" t="s">
        <v>9794</v>
      </c>
      <c r="G509">
        <v>3078</v>
      </c>
      <c r="H509">
        <v>3078</v>
      </c>
      <c r="I509">
        <v>3078</v>
      </c>
      <c r="J509">
        <v>3078</v>
      </c>
      <c r="K509">
        <v>0</v>
      </c>
      <c r="L509" s="2">
        <v>0</v>
      </c>
      <c r="M509" s="2">
        <v>0</v>
      </c>
      <c r="N509" s="2">
        <v>0</v>
      </c>
      <c r="O509" s="2">
        <v>17.54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17.54</v>
      </c>
      <c r="V509" t="s">
        <v>55</v>
      </c>
    </row>
    <row r="510" spans="1:22" ht="15.75" hidden="1" thickBot="1" x14ac:dyDescent="0.3">
      <c r="A510" t="s">
        <v>8107</v>
      </c>
      <c r="B510" s="12">
        <v>45538</v>
      </c>
      <c r="C510" t="s">
        <v>1</v>
      </c>
      <c r="D510" t="s">
        <v>7503</v>
      </c>
      <c r="E510" t="s">
        <v>9793</v>
      </c>
      <c r="F510" t="s">
        <v>9794</v>
      </c>
      <c r="G510">
        <v>3077</v>
      </c>
      <c r="H510">
        <v>3077</v>
      </c>
      <c r="I510">
        <v>3077</v>
      </c>
      <c r="J510">
        <v>3077</v>
      </c>
      <c r="K510">
        <v>0</v>
      </c>
      <c r="L510" s="2">
        <v>0</v>
      </c>
      <c r="M510" s="2">
        <v>0</v>
      </c>
      <c r="N510" s="2">
        <v>0</v>
      </c>
      <c r="O510" s="2">
        <v>271.2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271.2</v>
      </c>
      <c r="V510" t="s">
        <v>55</v>
      </c>
    </row>
    <row r="511" spans="1:22" ht="15.75" hidden="1" thickBot="1" x14ac:dyDescent="0.3">
      <c r="A511" t="s">
        <v>8107</v>
      </c>
      <c r="B511" s="12">
        <v>45538</v>
      </c>
      <c r="C511" t="s">
        <v>1</v>
      </c>
      <c r="D511" t="s">
        <v>7503</v>
      </c>
      <c r="E511" t="s">
        <v>9793</v>
      </c>
      <c r="F511" t="s">
        <v>9794</v>
      </c>
      <c r="G511">
        <v>3076</v>
      </c>
      <c r="H511">
        <v>3076</v>
      </c>
      <c r="I511">
        <v>3076</v>
      </c>
      <c r="J511">
        <v>3076</v>
      </c>
      <c r="K511">
        <v>0</v>
      </c>
      <c r="L511" s="2">
        <v>0</v>
      </c>
      <c r="M511" s="2">
        <v>0</v>
      </c>
      <c r="N511" s="2">
        <v>0</v>
      </c>
      <c r="O511" s="2">
        <v>1.25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1.25</v>
      </c>
      <c r="V511" t="s">
        <v>55</v>
      </c>
    </row>
    <row r="512" spans="1:22" ht="15.75" hidden="1" thickBot="1" x14ac:dyDescent="0.3">
      <c r="A512" t="s">
        <v>8107</v>
      </c>
      <c r="B512" s="12">
        <v>45538</v>
      </c>
      <c r="C512" t="s">
        <v>1</v>
      </c>
      <c r="D512" t="s">
        <v>7503</v>
      </c>
      <c r="E512" t="s">
        <v>9793</v>
      </c>
      <c r="F512" t="s">
        <v>9794</v>
      </c>
      <c r="G512">
        <v>3075</v>
      </c>
      <c r="H512">
        <v>3075</v>
      </c>
      <c r="I512">
        <v>3075</v>
      </c>
      <c r="J512">
        <v>3075</v>
      </c>
      <c r="K512">
        <v>0</v>
      </c>
      <c r="L512" s="2">
        <v>0</v>
      </c>
      <c r="M512" s="2">
        <v>0</v>
      </c>
      <c r="N512" s="2">
        <v>0</v>
      </c>
      <c r="O512" s="2">
        <v>27.2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27.2</v>
      </c>
      <c r="V512" t="s">
        <v>55</v>
      </c>
    </row>
    <row r="513" spans="1:22" ht="15.75" hidden="1" thickBot="1" x14ac:dyDescent="0.3">
      <c r="A513" t="s">
        <v>8107</v>
      </c>
      <c r="B513" s="12">
        <v>45538</v>
      </c>
      <c r="C513" t="s">
        <v>1</v>
      </c>
      <c r="D513" t="s">
        <v>7503</v>
      </c>
      <c r="E513" t="s">
        <v>9793</v>
      </c>
      <c r="F513" t="s">
        <v>9794</v>
      </c>
      <c r="G513">
        <v>3074</v>
      </c>
      <c r="H513">
        <v>3074</v>
      </c>
      <c r="I513">
        <v>3074</v>
      </c>
      <c r="J513">
        <v>3074</v>
      </c>
      <c r="K513">
        <v>0</v>
      </c>
      <c r="L513" s="2">
        <v>0</v>
      </c>
      <c r="M513" s="2">
        <v>0</v>
      </c>
      <c r="N513" s="2">
        <v>0</v>
      </c>
      <c r="O513" s="2">
        <v>46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46</v>
      </c>
      <c r="V513" t="s">
        <v>55</v>
      </c>
    </row>
    <row r="514" spans="1:22" ht="15.75" hidden="1" thickBot="1" x14ac:dyDescent="0.3">
      <c r="A514" t="s">
        <v>8107</v>
      </c>
      <c r="B514" s="12">
        <v>45538</v>
      </c>
      <c r="C514" t="s">
        <v>1</v>
      </c>
      <c r="D514" t="s">
        <v>7503</v>
      </c>
      <c r="E514" t="s">
        <v>9793</v>
      </c>
      <c r="F514" t="s">
        <v>9794</v>
      </c>
      <c r="G514">
        <v>3073</v>
      </c>
      <c r="H514">
        <v>3073</v>
      </c>
      <c r="I514">
        <v>3073</v>
      </c>
      <c r="J514">
        <v>3073</v>
      </c>
      <c r="K514">
        <v>0</v>
      </c>
      <c r="L514" s="2">
        <v>0</v>
      </c>
      <c r="M514" s="2">
        <v>0</v>
      </c>
      <c r="N514" s="2">
        <v>0</v>
      </c>
      <c r="O514" s="2">
        <v>3.2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3.2</v>
      </c>
      <c r="V514" t="s">
        <v>55</v>
      </c>
    </row>
    <row r="515" spans="1:22" ht="15.75" hidden="1" thickBot="1" x14ac:dyDescent="0.3">
      <c r="A515" t="s">
        <v>8107</v>
      </c>
      <c r="B515" s="12">
        <v>45537</v>
      </c>
      <c r="C515" t="s">
        <v>1</v>
      </c>
      <c r="D515" t="s">
        <v>7503</v>
      </c>
      <c r="E515" t="s">
        <v>9793</v>
      </c>
      <c r="F515" t="s">
        <v>9794</v>
      </c>
      <c r="G515">
        <v>3072</v>
      </c>
      <c r="H515">
        <v>3072</v>
      </c>
      <c r="I515">
        <v>3072</v>
      </c>
      <c r="J515">
        <v>3072</v>
      </c>
      <c r="K515">
        <v>0</v>
      </c>
      <c r="L515" s="2">
        <v>0</v>
      </c>
      <c r="M515" s="2">
        <v>0</v>
      </c>
      <c r="N515" s="2">
        <v>0</v>
      </c>
      <c r="O515" s="2">
        <v>26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26</v>
      </c>
      <c r="V515" t="s">
        <v>55</v>
      </c>
    </row>
    <row r="516" spans="1:22" ht="15.75" hidden="1" thickBot="1" x14ac:dyDescent="0.3">
      <c r="A516" t="s">
        <v>8107</v>
      </c>
      <c r="B516" s="12">
        <v>45537</v>
      </c>
      <c r="C516" t="s">
        <v>1</v>
      </c>
      <c r="D516" t="s">
        <v>7503</v>
      </c>
      <c r="E516" t="s">
        <v>9793</v>
      </c>
      <c r="F516" t="s">
        <v>9794</v>
      </c>
      <c r="G516">
        <v>3071</v>
      </c>
      <c r="H516">
        <v>3071</v>
      </c>
      <c r="I516">
        <v>3071</v>
      </c>
      <c r="J516">
        <v>3071</v>
      </c>
      <c r="K516">
        <v>0</v>
      </c>
      <c r="L516" s="2">
        <v>0</v>
      </c>
      <c r="M516" s="2">
        <v>0</v>
      </c>
      <c r="N516" s="2">
        <v>0</v>
      </c>
      <c r="O516" s="2">
        <v>13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13</v>
      </c>
      <c r="V516" t="s">
        <v>55</v>
      </c>
    </row>
    <row r="517" spans="1:22" ht="15.75" hidden="1" thickBot="1" x14ac:dyDescent="0.3">
      <c r="A517" t="s">
        <v>8107</v>
      </c>
      <c r="B517" s="12">
        <v>45537</v>
      </c>
      <c r="C517" t="s">
        <v>1</v>
      </c>
      <c r="D517" t="s">
        <v>7503</v>
      </c>
      <c r="E517" t="s">
        <v>9793</v>
      </c>
      <c r="F517" t="s">
        <v>9794</v>
      </c>
      <c r="G517">
        <v>3070</v>
      </c>
      <c r="H517">
        <v>3070</v>
      </c>
      <c r="I517">
        <v>3070</v>
      </c>
      <c r="J517">
        <v>3070</v>
      </c>
      <c r="K517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t="s">
        <v>55</v>
      </c>
    </row>
    <row r="518" spans="1:22" ht="15.75" hidden="1" thickBot="1" x14ac:dyDescent="0.3">
      <c r="A518" t="s">
        <v>8106</v>
      </c>
      <c r="B518" s="12" t="s">
        <v>10872</v>
      </c>
      <c r="C518" t="s">
        <v>1</v>
      </c>
      <c r="D518" t="s">
        <v>7503</v>
      </c>
      <c r="E518" t="s">
        <v>9793</v>
      </c>
      <c r="F518" t="s">
        <v>9794</v>
      </c>
      <c r="G518">
        <v>3069</v>
      </c>
      <c r="H518">
        <v>3069</v>
      </c>
      <c r="I518">
        <v>3069</v>
      </c>
      <c r="J518">
        <v>3069</v>
      </c>
      <c r="K518">
        <v>0</v>
      </c>
      <c r="L518" s="2">
        <v>0</v>
      </c>
      <c r="M518" s="2">
        <v>0</v>
      </c>
      <c r="N518" s="2">
        <v>0</v>
      </c>
      <c r="O518" s="2">
        <v>4.75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4.75</v>
      </c>
      <c r="V518" t="s">
        <v>55</v>
      </c>
    </row>
    <row r="519" spans="1:22" ht="15.75" hidden="1" thickBot="1" x14ac:dyDescent="0.3">
      <c r="A519" t="s">
        <v>8106</v>
      </c>
      <c r="B519" s="12" t="s">
        <v>10872</v>
      </c>
      <c r="C519" t="s">
        <v>1</v>
      </c>
      <c r="D519" t="s">
        <v>7503</v>
      </c>
      <c r="E519" t="s">
        <v>9793</v>
      </c>
      <c r="F519" t="s">
        <v>9794</v>
      </c>
      <c r="G519">
        <v>3068</v>
      </c>
      <c r="H519">
        <v>3068</v>
      </c>
      <c r="I519">
        <v>3068</v>
      </c>
      <c r="J519">
        <v>3068</v>
      </c>
      <c r="K519">
        <v>0</v>
      </c>
      <c r="L519" s="2">
        <v>0</v>
      </c>
      <c r="M519" s="2">
        <v>0</v>
      </c>
      <c r="N519" s="2">
        <v>0</v>
      </c>
      <c r="O519" s="2">
        <v>3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3</v>
      </c>
      <c r="V519" t="s">
        <v>55</v>
      </c>
    </row>
    <row r="520" spans="1:22" ht="15.75" hidden="1" thickBot="1" x14ac:dyDescent="0.3">
      <c r="A520" t="s">
        <v>8106</v>
      </c>
      <c r="B520" s="12" t="s">
        <v>10872</v>
      </c>
      <c r="C520" t="s">
        <v>1</v>
      </c>
      <c r="D520" t="s">
        <v>7503</v>
      </c>
      <c r="E520" t="s">
        <v>9793</v>
      </c>
      <c r="F520" t="s">
        <v>9794</v>
      </c>
      <c r="G520">
        <v>3067</v>
      </c>
      <c r="H520">
        <v>3067</v>
      </c>
      <c r="I520">
        <v>3067</v>
      </c>
      <c r="J520">
        <v>3067</v>
      </c>
      <c r="K520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t="s">
        <v>55</v>
      </c>
    </row>
    <row r="521" spans="1:22" ht="15.75" hidden="1" thickBot="1" x14ac:dyDescent="0.3">
      <c r="A521" t="s">
        <v>8106</v>
      </c>
      <c r="B521" s="12" t="s">
        <v>10871</v>
      </c>
      <c r="C521" t="s">
        <v>1</v>
      </c>
      <c r="D521" t="s">
        <v>7503</v>
      </c>
      <c r="E521" t="s">
        <v>9793</v>
      </c>
      <c r="F521" t="s">
        <v>9794</v>
      </c>
      <c r="G521">
        <v>3066</v>
      </c>
      <c r="H521">
        <v>3066</v>
      </c>
      <c r="I521">
        <v>3066</v>
      </c>
      <c r="J521">
        <v>3066</v>
      </c>
      <c r="K521">
        <v>0</v>
      </c>
      <c r="L521" s="2">
        <v>0</v>
      </c>
      <c r="M521" s="2">
        <v>0</v>
      </c>
      <c r="N521" s="2">
        <v>0</v>
      </c>
      <c r="O521" s="2">
        <v>20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20</v>
      </c>
      <c r="V521" t="s">
        <v>55</v>
      </c>
    </row>
    <row r="522" spans="1:22" ht="15.75" hidden="1" thickBot="1" x14ac:dyDescent="0.3">
      <c r="A522" t="s">
        <v>8106</v>
      </c>
      <c r="B522" s="12" t="s">
        <v>10871</v>
      </c>
      <c r="C522" t="s">
        <v>1</v>
      </c>
      <c r="D522" t="s">
        <v>7503</v>
      </c>
      <c r="E522" t="s">
        <v>9793</v>
      </c>
      <c r="F522" t="s">
        <v>9794</v>
      </c>
      <c r="G522">
        <v>3065</v>
      </c>
      <c r="H522">
        <v>3065</v>
      </c>
      <c r="I522">
        <v>3065</v>
      </c>
      <c r="J522">
        <v>3065</v>
      </c>
      <c r="K522">
        <v>0</v>
      </c>
      <c r="L522" s="2">
        <v>0</v>
      </c>
      <c r="M522" s="2">
        <v>0</v>
      </c>
      <c r="N522" s="2">
        <v>0</v>
      </c>
      <c r="O522" s="2">
        <v>13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13</v>
      </c>
      <c r="V522" t="s">
        <v>55</v>
      </c>
    </row>
    <row r="523" spans="1:22" ht="15.75" hidden="1" thickBot="1" x14ac:dyDescent="0.3">
      <c r="A523" t="s">
        <v>8106</v>
      </c>
      <c r="B523" s="12" t="s">
        <v>10870</v>
      </c>
      <c r="C523" t="s">
        <v>1</v>
      </c>
      <c r="D523" t="s">
        <v>7503</v>
      </c>
      <c r="E523" t="s">
        <v>9793</v>
      </c>
      <c r="F523" t="s">
        <v>9794</v>
      </c>
      <c r="G523">
        <v>3064</v>
      </c>
      <c r="H523">
        <v>3064</v>
      </c>
      <c r="I523">
        <v>3064</v>
      </c>
      <c r="J523">
        <v>3064</v>
      </c>
      <c r="K523">
        <v>0</v>
      </c>
      <c r="L523" s="2">
        <v>0</v>
      </c>
      <c r="M523" s="2">
        <v>0</v>
      </c>
      <c r="N523" s="2">
        <v>0</v>
      </c>
      <c r="O523" s="2">
        <v>20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20</v>
      </c>
      <c r="V523" t="s">
        <v>55</v>
      </c>
    </row>
    <row r="524" spans="1:22" ht="15.75" hidden="1" thickBot="1" x14ac:dyDescent="0.3">
      <c r="A524" t="s">
        <v>8106</v>
      </c>
      <c r="B524" s="12" t="s">
        <v>10870</v>
      </c>
      <c r="C524" t="s">
        <v>1</v>
      </c>
      <c r="D524" t="s">
        <v>7503</v>
      </c>
      <c r="E524" t="s">
        <v>9793</v>
      </c>
      <c r="F524" t="s">
        <v>9794</v>
      </c>
      <c r="G524">
        <v>3063</v>
      </c>
      <c r="H524">
        <v>3063</v>
      </c>
      <c r="I524">
        <v>3063</v>
      </c>
      <c r="J524">
        <v>3063</v>
      </c>
      <c r="K524">
        <v>0</v>
      </c>
      <c r="L524" s="2">
        <v>0</v>
      </c>
      <c r="M524" s="2">
        <v>0</v>
      </c>
      <c r="N524" s="2">
        <v>0</v>
      </c>
      <c r="O524" s="2">
        <v>3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3</v>
      </c>
      <c r="V524" t="s">
        <v>55</v>
      </c>
    </row>
    <row r="525" spans="1:22" ht="15.75" hidden="1" thickBot="1" x14ac:dyDescent="0.3">
      <c r="A525" t="s">
        <v>8106</v>
      </c>
      <c r="B525" s="12" t="s">
        <v>10869</v>
      </c>
      <c r="C525" t="s">
        <v>1</v>
      </c>
      <c r="D525" t="s">
        <v>7503</v>
      </c>
      <c r="E525" t="s">
        <v>9793</v>
      </c>
      <c r="F525" t="s">
        <v>9794</v>
      </c>
      <c r="G525">
        <v>3062</v>
      </c>
      <c r="H525">
        <v>3062</v>
      </c>
      <c r="I525">
        <v>3062</v>
      </c>
      <c r="J525">
        <v>3062</v>
      </c>
      <c r="K525">
        <v>0</v>
      </c>
      <c r="L525" s="2">
        <v>0</v>
      </c>
      <c r="M525" s="2">
        <v>0</v>
      </c>
      <c r="N525" s="2">
        <v>0</v>
      </c>
      <c r="O525" s="2">
        <v>34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34</v>
      </c>
      <c r="V525" t="s">
        <v>55</v>
      </c>
    </row>
    <row r="526" spans="1:22" ht="15.75" hidden="1" thickBot="1" x14ac:dyDescent="0.3">
      <c r="A526" t="s">
        <v>8106</v>
      </c>
      <c r="B526" s="12" t="s">
        <v>10869</v>
      </c>
      <c r="C526" t="s">
        <v>1</v>
      </c>
      <c r="D526" t="s">
        <v>7503</v>
      </c>
      <c r="E526" t="s">
        <v>9793</v>
      </c>
      <c r="F526" t="s">
        <v>9794</v>
      </c>
      <c r="G526">
        <v>3061</v>
      </c>
      <c r="H526">
        <v>3061</v>
      </c>
      <c r="I526">
        <v>3061</v>
      </c>
      <c r="J526">
        <v>3061</v>
      </c>
      <c r="K526">
        <v>0</v>
      </c>
      <c r="L526" s="2">
        <v>0</v>
      </c>
      <c r="M526" s="2">
        <v>0</v>
      </c>
      <c r="N526" s="2">
        <v>0</v>
      </c>
      <c r="O526" s="2">
        <v>11</v>
      </c>
      <c r="P526" s="2">
        <v>0</v>
      </c>
      <c r="Q526" s="2">
        <v>0</v>
      </c>
      <c r="R526" s="2">
        <v>0</v>
      </c>
      <c r="S526" s="2">
        <v>0</v>
      </c>
      <c r="T526" s="2">
        <v>0</v>
      </c>
      <c r="U526" s="2">
        <v>11</v>
      </c>
      <c r="V526" t="s">
        <v>55</v>
      </c>
    </row>
    <row r="527" spans="1:22" ht="15.75" hidden="1" thickBot="1" x14ac:dyDescent="0.3">
      <c r="A527" t="s">
        <v>8106</v>
      </c>
      <c r="B527" s="12" t="s">
        <v>10869</v>
      </c>
      <c r="C527" t="s">
        <v>1</v>
      </c>
      <c r="D527" t="s">
        <v>7503</v>
      </c>
      <c r="E527" t="s">
        <v>9793</v>
      </c>
      <c r="F527" t="s">
        <v>9794</v>
      </c>
      <c r="G527">
        <v>3060</v>
      </c>
      <c r="H527">
        <v>3060</v>
      </c>
      <c r="I527">
        <v>3060</v>
      </c>
      <c r="J527">
        <v>3060</v>
      </c>
      <c r="K527">
        <v>0</v>
      </c>
      <c r="L527" s="2">
        <v>0</v>
      </c>
      <c r="M527" s="2">
        <v>0</v>
      </c>
      <c r="N527" s="2">
        <v>0</v>
      </c>
      <c r="O527" s="2">
        <v>8.18</v>
      </c>
      <c r="P527" s="2">
        <v>0</v>
      </c>
      <c r="Q527" s="2">
        <v>0</v>
      </c>
      <c r="R527" s="2">
        <v>0</v>
      </c>
      <c r="S527" s="2">
        <v>0</v>
      </c>
      <c r="T527" s="2">
        <v>0</v>
      </c>
      <c r="U527" s="2">
        <v>8.18</v>
      </c>
      <c r="V527" t="s">
        <v>55</v>
      </c>
    </row>
    <row r="528" spans="1:22" ht="15.75" hidden="1" thickBot="1" x14ac:dyDescent="0.3">
      <c r="A528" t="s">
        <v>8106</v>
      </c>
      <c r="B528" s="12" t="s">
        <v>10869</v>
      </c>
      <c r="C528" t="s">
        <v>1</v>
      </c>
      <c r="D528" t="s">
        <v>7503</v>
      </c>
      <c r="E528" t="s">
        <v>9793</v>
      </c>
      <c r="F528" t="s">
        <v>9794</v>
      </c>
      <c r="G528">
        <v>3059</v>
      </c>
      <c r="H528">
        <v>3059</v>
      </c>
      <c r="I528">
        <v>3059</v>
      </c>
      <c r="J528">
        <v>3059</v>
      </c>
      <c r="K528">
        <v>0</v>
      </c>
      <c r="L528" s="2">
        <v>0</v>
      </c>
      <c r="M528" s="2">
        <v>0</v>
      </c>
      <c r="N528" s="2">
        <v>0</v>
      </c>
      <c r="O528" s="2">
        <v>4.8499999999999996</v>
      </c>
      <c r="P528" s="2">
        <v>0</v>
      </c>
      <c r="Q528" s="2">
        <v>0</v>
      </c>
      <c r="R528" s="2">
        <v>0</v>
      </c>
      <c r="S528" s="2">
        <v>0</v>
      </c>
      <c r="T528" s="2">
        <v>0</v>
      </c>
      <c r="U528" s="2">
        <v>4.8499999999999996</v>
      </c>
      <c r="V528" t="s">
        <v>55</v>
      </c>
    </row>
    <row r="529" spans="1:22" ht="15.75" hidden="1" thickBot="1" x14ac:dyDescent="0.3">
      <c r="A529" t="s">
        <v>8106</v>
      </c>
      <c r="B529" s="12" t="s">
        <v>10869</v>
      </c>
      <c r="C529" t="s">
        <v>1</v>
      </c>
      <c r="D529" t="s">
        <v>7503</v>
      </c>
      <c r="E529" t="s">
        <v>9793</v>
      </c>
      <c r="F529" t="s">
        <v>9794</v>
      </c>
      <c r="G529">
        <v>3058</v>
      </c>
      <c r="H529">
        <v>3058</v>
      </c>
      <c r="I529">
        <v>3058</v>
      </c>
      <c r="J529">
        <v>3058</v>
      </c>
      <c r="K529">
        <v>0</v>
      </c>
      <c r="L529" s="2">
        <v>0</v>
      </c>
      <c r="M529" s="2">
        <v>0</v>
      </c>
      <c r="N529" s="2">
        <v>0</v>
      </c>
      <c r="O529" s="2">
        <v>16.84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16.84</v>
      </c>
      <c r="V529" t="s">
        <v>55</v>
      </c>
    </row>
    <row r="530" spans="1:22" ht="15.75" hidden="1" thickBot="1" x14ac:dyDescent="0.3">
      <c r="A530" t="s">
        <v>8106</v>
      </c>
      <c r="B530" s="12" t="s">
        <v>10869</v>
      </c>
      <c r="C530" t="s">
        <v>1</v>
      </c>
      <c r="D530" t="s">
        <v>7503</v>
      </c>
      <c r="E530" t="s">
        <v>9793</v>
      </c>
      <c r="F530" t="s">
        <v>9794</v>
      </c>
      <c r="G530">
        <v>3057</v>
      </c>
      <c r="H530">
        <v>3057</v>
      </c>
      <c r="I530">
        <v>3057</v>
      </c>
      <c r="J530">
        <v>3057</v>
      </c>
      <c r="K530">
        <v>0</v>
      </c>
      <c r="L530" s="2">
        <v>0</v>
      </c>
      <c r="M530" s="2">
        <v>0</v>
      </c>
      <c r="N530" s="2">
        <v>0</v>
      </c>
      <c r="O530" s="2">
        <v>6.5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v>6.5</v>
      </c>
      <c r="V530" t="s">
        <v>55</v>
      </c>
    </row>
    <row r="531" spans="1:22" ht="15.75" hidden="1" thickBot="1" x14ac:dyDescent="0.3">
      <c r="A531" t="s">
        <v>8106</v>
      </c>
      <c r="B531" s="12" t="s">
        <v>10869</v>
      </c>
      <c r="C531" t="s">
        <v>1</v>
      </c>
      <c r="D531" t="s">
        <v>7503</v>
      </c>
      <c r="E531" t="s">
        <v>9793</v>
      </c>
      <c r="F531" t="s">
        <v>9794</v>
      </c>
      <c r="G531">
        <v>3056</v>
      </c>
      <c r="H531">
        <v>3056</v>
      </c>
      <c r="I531">
        <v>3056</v>
      </c>
      <c r="J531">
        <v>3056</v>
      </c>
      <c r="K531">
        <v>0</v>
      </c>
      <c r="L531" s="2">
        <v>0</v>
      </c>
      <c r="M531" s="2">
        <v>0</v>
      </c>
      <c r="N531" s="2">
        <v>0</v>
      </c>
      <c r="O531" s="2">
        <v>36</v>
      </c>
      <c r="P531" s="2">
        <v>0</v>
      </c>
      <c r="Q531" s="2">
        <v>0</v>
      </c>
      <c r="R531" s="2">
        <v>0</v>
      </c>
      <c r="S531" s="2">
        <v>0</v>
      </c>
      <c r="T531" s="2">
        <v>0</v>
      </c>
      <c r="U531" s="2">
        <v>36</v>
      </c>
      <c r="V531" t="s">
        <v>55</v>
      </c>
    </row>
    <row r="532" spans="1:22" ht="15.75" hidden="1" thickBot="1" x14ac:dyDescent="0.3">
      <c r="A532" t="s">
        <v>8106</v>
      </c>
      <c r="B532" s="12" t="s">
        <v>10869</v>
      </c>
      <c r="C532" t="s">
        <v>1</v>
      </c>
      <c r="D532" t="s">
        <v>7503</v>
      </c>
      <c r="E532" t="s">
        <v>9793</v>
      </c>
      <c r="F532" t="s">
        <v>9794</v>
      </c>
      <c r="G532">
        <v>3055</v>
      </c>
      <c r="H532">
        <v>3055</v>
      </c>
      <c r="I532">
        <v>3055</v>
      </c>
      <c r="J532">
        <v>3055</v>
      </c>
      <c r="K532">
        <v>0</v>
      </c>
      <c r="L532" s="2">
        <v>0</v>
      </c>
      <c r="M532" s="2">
        <v>0</v>
      </c>
      <c r="N532" s="2">
        <v>0</v>
      </c>
      <c r="O532" s="2">
        <v>20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v>20</v>
      </c>
      <c r="V532" t="s">
        <v>55</v>
      </c>
    </row>
    <row r="533" spans="1:22" ht="15.75" hidden="1" thickBot="1" x14ac:dyDescent="0.3">
      <c r="A533" t="s">
        <v>8106</v>
      </c>
      <c r="B533" s="12" t="s">
        <v>10869</v>
      </c>
      <c r="C533" t="s">
        <v>1</v>
      </c>
      <c r="D533" t="s">
        <v>7503</v>
      </c>
      <c r="E533" t="s">
        <v>9793</v>
      </c>
      <c r="F533" t="s">
        <v>9794</v>
      </c>
      <c r="G533">
        <v>3054</v>
      </c>
      <c r="H533">
        <v>3054</v>
      </c>
      <c r="I533">
        <v>3054</v>
      </c>
      <c r="J533">
        <v>3054</v>
      </c>
      <c r="K533">
        <v>0</v>
      </c>
      <c r="L533" s="2">
        <v>0</v>
      </c>
      <c r="M533" s="2">
        <v>0</v>
      </c>
      <c r="N533" s="2">
        <v>0</v>
      </c>
      <c r="O533" s="2">
        <v>9.5</v>
      </c>
      <c r="P533" s="2">
        <v>0</v>
      </c>
      <c r="Q533" s="2">
        <v>0</v>
      </c>
      <c r="R533" s="2">
        <v>0</v>
      </c>
      <c r="S533" s="2">
        <v>0</v>
      </c>
      <c r="T533" s="2">
        <v>0</v>
      </c>
      <c r="U533" s="2">
        <v>9.5</v>
      </c>
      <c r="V533" t="s">
        <v>55</v>
      </c>
    </row>
    <row r="534" spans="1:22" ht="15.75" hidden="1" thickBot="1" x14ac:dyDescent="0.3">
      <c r="A534" t="s">
        <v>8106</v>
      </c>
      <c r="B534" s="12" t="s">
        <v>10868</v>
      </c>
      <c r="C534" t="s">
        <v>1</v>
      </c>
      <c r="D534" t="s">
        <v>7503</v>
      </c>
      <c r="E534" t="s">
        <v>9793</v>
      </c>
      <c r="F534" t="s">
        <v>9794</v>
      </c>
      <c r="G534">
        <v>3053</v>
      </c>
      <c r="H534">
        <v>3053</v>
      </c>
      <c r="I534">
        <v>3053</v>
      </c>
      <c r="J534">
        <v>3053</v>
      </c>
      <c r="K534">
        <v>0</v>
      </c>
      <c r="L534" s="2">
        <v>0</v>
      </c>
      <c r="M534" s="2">
        <v>0</v>
      </c>
      <c r="N534" s="2">
        <v>0</v>
      </c>
      <c r="O534" s="2">
        <v>1.4</v>
      </c>
      <c r="P534" s="2">
        <v>0</v>
      </c>
      <c r="Q534" s="2">
        <v>0</v>
      </c>
      <c r="R534" s="2">
        <v>0</v>
      </c>
      <c r="S534" s="2">
        <v>0</v>
      </c>
      <c r="T534" s="2">
        <v>0</v>
      </c>
      <c r="U534" s="2">
        <v>1.4</v>
      </c>
      <c r="V534" t="s">
        <v>55</v>
      </c>
    </row>
    <row r="535" spans="1:22" ht="15.75" hidden="1" thickBot="1" x14ac:dyDescent="0.3">
      <c r="A535" t="s">
        <v>8106</v>
      </c>
      <c r="B535" s="12" t="s">
        <v>10868</v>
      </c>
      <c r="C535" t="s">
        <v>1</v>
      </c>
      <c r="D535" t="s">
        <v>7503</v>
      </c>
      <c r="E535" t="s">
        <v>9793</v>
      </c>
      <c r="F535" t="s">
        <v>9794</v>
      </c>
      <c r="G535">
        <v>3052</v>
      </c>
      <c r="H535">
        <v>3052</v>
      </c>
      <c r="I535">
        <v>3052</v>
      </c>
      <c r="J535">
        <v>3052</v>
      </c>
      <c r="K535">
        <v>0</v>
      </c>
      <c r="L535" s="2">
        <v>0</v>
      </c>
      <c r="M535" s="2">
        <v>0</v>
      </c>
      <c r="N535" s="2">
        <v>0</v>
      </c>
      <c r="O535" s="2">
        <v>4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v>4</v>
      </c>
      <c r="V535" t="s">
        <v>55</v>
      </c>
    </row>
    <row r="536" spans="1:22" ht="15.75" hidden="1" thickBot="1" x14ac:dyDescent="0.3">
      <c r="A536" t="s">
        <v>8106</v>
      </c>
      <c r="B536" s="12" t="s">
        <v>10868</v>
      </c>
      <c r="C536" t="s">
        <v>1</v>
      </c>
      <c r="D536" t="s">
        <v>7503</v>
      </c>
      <c r="E536" t="s">
        <v>9793</v>
      </c>
      <c r="F536" t="s">
        <v>9794</v>
      </c>
      <c r="G536">
        <v>3051</v>
      </c>
      <c r="H536">
        <v>3051</v>
      </c>
      <c r="I536">
        <v>3051</v>
      </c>
      <c r="J536">
        <v>3051</v>
      </c>
      <c r="K536">
        <v>0</v>
      </c>
      <c r="L536" s="2">
        <v>0</v>
      </c>
      <c r="M536" s="2">
        <v>0</v>
      </c>
      <c r="N536" s="2">
        <v>0</v>
      </c>
      <c r="O536" s="2">
        <v>4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4</v>
      </c>
      <c r="V536" t="s">
        <v>55</v>
      </c>
    </row>
    <row r="537" spans="1:22" ht="15.75" hidden="1" thickBot="1" x14ac:dyDescent="0.3">
      <c r="A537" t="s">
        <v>8106</v>
      </c>
      <c r="B537" s="12" t="s">
        <v>10868</v>
      </c>
      <c r="C537" t="s">
        <v>1</v>
      </c>
      <c r="D537" t="s">
        <v>7503</v>
      </c>
      <c r="E537" t="s">
        <v>9793</v>
      </c>
      <c r="F537" t="s">
        <v>9794</v>
      </c>
      <c r="G537">
        <v>3050</v>
      </c>
      <c r="H537">
        <v>3050</v>
      </c>
      <c r="I537">
        <v>3050</v>
      </c>
      <c r="J537">
        <v>3050</v>
      </c>
      <c r="K537">
        <v>0</v>
      </c>
      <c r="L537" s="2">
        <v>0</v>
      </c>
      <c r="M537" s="2">
        <v>0</v>
      </c>
      <c r="N537" s="2">
        <v>0</v>
      </c>
      <c r="O537" s="2">
        <v>9</v>
      </c>
      <c r="P537" s="2">
        <v>0</v>
      </c>
      <c r="Q537" s="2">
        <v>0</v>
      </c>
      <c r="R537" s="2">
        <v>0</v>
      </c>
      <c r="S537" s="2">
        <v>0</v>
      </c>
      <c r="T537" s="2">
        <v>0</v>
      </c>
      <c r="U537" s="2">
        <v>9</v>
      </c>
      <c r="V537" t="s">
        <v>55</v>
      </c>
    </row>
    <row r="538" spans="1:22" ht="15.75" hidden="1" thickBot="1" x14ac:dyDescent="0.3">
      <c r="A538" t="s">
        <v>8106</v>
      </c>
      <c r="B538" s="12" t="s">
        <v>10866</v>
      </c>
      <c r="C538" t="s">
        <v>1</v>
      </c>
      <c r="D538" t="s">
        <v>7503</v>
      </c>
      <c r="E538" t="s">
        <v>9793</v>
      </c>
      <c r="F538" t="s">
        <v>9794</v>
      </c>
      <c r="G538">
        <v>3049</v>
      </c>
      <c r="H538">
        <v>3049</v>
      </c>
      <c r="I538">
        <v>3049</v>
      </c>
      <c r="J538">
        <v>3049</v>
      </c>
      <c r="K538">
        <v>0</v>
      </c>
      <c r="L538" s="2">
        <v>0</v>
      </c>
      <c r="M538" s="2">
        <v>0</v>
      </c>
      <c r="N538" s="2">
        <v>0</v>
      </c>
      <c r="O538" s="2">
        <v>225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v>225</v>
      </c>
      <c r="V538" t="s">
        <v>55</v>
      </c>
    </row>
    <row r="539" spans="1:22" ht="15.75" hidden="1" thickBot="1" x14ac:dyDescent="0.3">
      <c r="A539" t="s">
        <v>8106</v>
      </c>
      <c r="B539" s="12" t="s">
        <v>10866</v>
      </c>
      <c r="C539" t="s">
        <v>1</v>
      </c>
      <c r="D539" t="s">
        <v>7503</v>
      </c>
      <c r="E539" t="s">
        <v>9793</v>
      </c>
      <c r="F539" t="s">
        <v>9794</v>
      </c>
      <c r="G539">
        <v>3048</v>
      </c>
      <c r="H539">
        <v>3048</v>
      </c>
      <c r="I539">
        <v>3048</v>
      </c>
      <c r="J539">
        <v>3048</v>
      </c>
      <c r="K539">
        <v>0</v>
      </c>
      <c r="L539" s="2">
        <v>0</v>
      </c>
      <c r="M539" s="2">
        <v>0</v>
      </c>
      <c r="N539" s="2">
        <v>0</v>
      </c>
      <c r="O539" s="2">
        <v>100</v>
      </c>
      <c r="P539" s="2">
        <v>0</v>
      </c>
      <c r="Q539" s="2">
        <v>0</v>
      </c>
      <c r="R539" s="2">
        <v>0</v>
      </c>
      <c r="S539" s="2">
        <v>0</v>
      </c>
      <c r="T539" s="2">
        <v>0</v>
      </c>
      <c r="U539" s="2">
        <v>100</v>
      </c>
      <c r="V539" t="s">
        <v>55</v>
      </c>
    </row>
    <row r="540" spans="1:22" ht="15.75" hidden="1" thickBot="1" x14ac:dyDescent="0.3">
      <c r="A540" t="s">
        <v>8106</v>
      </c>
      <c r="B540" s="12" t="s">
        <v>10866</v>
      </c>
      <c r="C540" t="s">
        <v>1</v>
      </c>
      <c r="D540" t="s">
        <v>7503</v>
      </c>
      <c r="E540" t="s">
        <v>9793</v>
      </c>
      <c r="F540" t="s">
        <v>9794</v>
      </c>
      <c r="G540">
        <v>3047</v>
      </c>
      <c r="H540">
        <v>3047</v>
      </c>
      <c r="I540">
        <v>3047</v>
      </c>
      <c r="J540">
        <v>3047</v>
      </c>
      <c r="K540">
        <v>0</v>
      </c>
      <c r="L540" s="2">
        <v>0</v>
      </c>
      <c r="M540" s="2">
        <v>0</v>
      </c>
      <c r="N540" s="2">
        <v>0</v>
      </c>
      <c r="O540" s="2">
        <v>14.5</v>
      </c>
      <c r="P540" s="2">
        <v>0</v>
      </c>
      <c r="Q540" s="2">
        <v>0</v>
      </c>
      <c r="R540" s="2">
        <v>0</v>
      </c>
      <c r="S540" s="2">
        <v>0</v>
      </c>
      <c r="T540" s="2">
        <v>0</v>
      </c>
      <c r="U540" s="2">
        <v>14.5</v>
      </c>
      <c r="V540" t="s">
        <v>55</v>
      </c>
    </row>
    <row r="541" spans="1:22" ht="15.75" hidden="1" thickBot="1" x14ac:dyDescent="0.3">
      <c r="A541" t="s">
        <v>8106</v>
      </c>
      <c r="B541" s="12" t="s">
        <v>10864</v>
      </c>
      <c r="C541" t="s">
        <v>1</v>
      </c>
      <c r="D541" t="s">
        <v>7503</v>
      </c>
      <c r="E541" t="s">
        <v>9793</v>
      </c>
      <c r="F541" t="s">
        <v>9794</v>
      </c>
      <c r="G541">
        <v>3046</v>
      </c>
      <c r="H541">
        <v>3046</v>
      </c>
      <c r="I541">
        <v>3046</v>
      </c>
      <c r="J541">
        <v>3046</v>
      </c>
      <c r="K541">
        <v>0</v>
      </c>
      <c r="L541" s="2">
        <v>0</v>
      </c>
      <c r="M541" s="2">
        <v>0</v>
      </c>
      <c r="N541" s="2">
        <v>0</v>
      </c>
      <c r="O541" s="2">
        <v>21.05</v>
      </c>
      <c r="P541" s="2">
        <v>0</v>
      </c>
      <c r="Q541" s="2">
        <v>0</v>
      </c>
      <c r="R541" s="2">
        <v>0</v>
      </c>
      <c r="S541" s="2">
        <v>0</v>
      </c>
      <c r="T541" s="2">
        <v>0</v>
      </c>
      <c r="U541" s="2">
        <v>21.05</v>
      </c>
      <c r="V541" t="s">
        <v>55</v>
      </c>
    </row>
    <row r="542" spans="1:22" ht="15.75" hidden="1" thickBot="1" x14ac:dyDescent="0.3">
      <c r="A542" t="s">
        <v>8106</v>
      </c>
      <c r="B542" s="12" t="s">
        <v>10864</v>
      </c>
      <c r="C542" t="s">
        <v>1</v>
      </c>
      <c r="D542" t="s">
        <v>7503</v>
      </c>
      <c r="E542" t="s">
        <v>9793</v>
      </c>
      <c r="F542" t="s">
        <v>9794</v>
      </c>
      <c r="G542">
        <v>3045</v>
      </c>
      <c r="H542">
        <v>3045</v>
      </c>
      <c r="I542">
        <v>3045</v>
      </c>
      <c r="J542">
        <v>3045</v>
      </c>
      <c r="K542">
        <v>0</v>
      </c>
      <c r="L542" s="2">
        <v>0</v>
      </c>
      <c r="M542" s="2">
        <v>0</v>
      </c>
      <c r="N542" s="2">
        <v>0</v>
      </c>
      <c r="O542" s="2">
        <v>6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6</v>
      </c>
      <c r="V542" t="s">
        <v>55</v>
      </c>
    </row>
    <row r="543" spans="1:22" ht="15.75" hidden="1" thickBot="1" x14ac:dyDescent="0.3">
      <c r="A543" t="s">
        <v>8106</v>
      </c>
      <c r="B543" s="12" t="s">
        <v>10864</v>
      </c>
      <c r="C543" t="s">
        <v>1</v>
      </c>
      <c r="D543" t="s">
        <v>7503</v>
      </c>
      <c r="E543" t="s">
        <v>9793</v>
      </c>
      <c r="F543" t="s">
        <v>9794</v>
      </c>
      <c r="G543">
        <v>3044</v>
      </c>
      <c r="H543">
        <v>3044</v>
      </c>
      <c r="I543">
        <v>3044</v>
      </c>
      <c r="J543">
        <v>3044</v>
      </c>
      <c r="K543">
        <v>0</v>
      </c>
      <c r="L543" s="2">
        <v>0</v>
      </c>
      <c r="M543" s="2">
        <v>0</v>
      </c>
      <c r="N543" s="2">
        <v>0</v>
      </c>
      <c r="O543" s="2">
        <v>25</v>
      </c>
      <c r="P543" s="2">
        <v>0</v>
      </c>
      <c r="Q543" s="2">
        <v>0</v>
      </c>
      <c r="R543" s="2">
        <v>0</v>
      </c>
      <c r="S543" s="2">
        <v>0</v>
      </c>
      <c r="T543" s="2">
        <v>0</v>
      </c>
      <c r="U543" s="2">
        <v>25</v>
      </c>
      <c r="V543" t="s">
        <v>55</v>
      </c>
    </row>
    <row r="544" spans="1:22" ht="15.75" hidden="1" thickBot="1" x14ac:dyDescent="0.3">
      <c r="A544" t="s">
        <v>8106</v>
      </c>
      <c r="B544" s="12" t="s">
        <v>10864</v>
      </c>
      <c r="C544" t="s">
        <v>1</v>
      </c>
      <c r="D544" t="s">
        <v>7503</v>
      </c>
      <c r="E544" t="s">
        <v>9793</v>
      </c>
      <c r="F544" t="s">
        <v>9794</v>
      </c>
      <c r="G544">
        <v>3043</v>
      </c>
      <c r="H544">
        <v>3043</v>
      </c>
      <c r="I544">
        <v>3043</v>
      </c>
      <c r="J544">
        <v>3043</v>
      </c>
      <c r="K544">
        <v>0</v>
      </c>
      <c r="L544" s="2">
        <v>0</v>
      </c>
      <c r="M544" s="2">
        <v>0</v>
      </c>
      <c r="N544" s="2">
        <v>0</v>
      </c>
      <c r="O544" s="2">
        <v>34</v>
      </c>
      <c r="P544" s="2">
        <v>0</v>
      </c>
      <c r="Q544" s="2">
        <v>0</v>
      </c>
      <c r="R544" s="2">
        <v>0</v>
      </c>
      <c r="S544" s="2">
        <v>0</v>
      </c>
      <c r="T544" s="2">
        <v>0</v>
      </c>
      <c r="U544" s="2">
        <v>34</v>
      </c>
      <c r="V544" t="s">
        <v>55</v>
      </c>
    </row>
    <row r="545" spans="1:22" ht="15.75" hidden="1" thickBot="1" x14ac:dyDescent="0.3">
      <c r="A545" t="s">
        <v>8106</v>
      </c>
      <c r="B545" s="12" t="s">
        <v>10864</v>
      </c>
      <c r="C545" t="s">
        <v>1</v>
      </c>
      <c r="D545" t="s">
        <v>7503</v>
      </c>
      <c r="E545" t="s">
        <v>9793</v>
      </c>
      <c r="F545" t="s">
        <v>9794</v>
      </c>
      <c r="G545">
        <v>3042</v>
      </c>
      <c r="H545">
        <v>3042</v>
      </c>
      <c r="I545">
        <v>3042</v>
      </c>
      <c r="J545">
        <v>3042</v>
      </c>
      <c r="K545">
        <v>0</v>
      </c>
      <c r="L545" s="2">
        <v>0</v>
      </c>
      <c r="M545" s="2">
        <v>0</v>
      </c>
      <c r="N545" s="2">
        <v>0</v>
      </c>
      <c r="O545" s="2">
        <v>5</v>
      </c>
      <c r="P545" s="2">
        <v>0</v>
      </c>
      <c r="Q545" s="2">
        <v>0</v>
      </c>
      <c r="R545" s="2">
        <v>0</v>
      </c>
      <c r="S545" s="2">
        <v>0</v>
      </c>
      <c r="T545" s="2">
        <v>0</v>
      </c>
      <c r="U545" s="2">
        <v>5</v>
      </c>
      <c r="V545" t="s">
        <v>55</v>
      </c>
    </row>
    <row r="546" spans="1:22" ht="15.75" hidden="1" thickBot="1" x14ac:dyDescent="0.3">
      <c r="A546" t="s">
        <v>8106</v>
      </c>
      <c r="B546" s="12" t="s">
        <v>10864</v>
      </c>
      <c r="C546" t="s">
        <v>1</v>
      </c>
      <c r="D546" t="s">
        <v>7503</v>
      </c>
      <c r="E546" t="s">
        <v>9793</v>
      </c>
      <c r="F546" t="s">
        <v>9794</v>
      </c>
      <c r="G546">
        <v>3041</v>
      </c>
      <c r="H546">
        <v>3041</v>
      </c>
      <c r="I546">
        <v>3041</v>
      </c>
      <c r="J546">
        <v>3041</v>
      </c>
      <c r="K546">
        <v>0</v>
      </c>
      <c r="L546" s="2">
        <v>0</v>
      </c>
      <c r="M546" s="2">
        <v>0</v>
      </c>
      <c r="N546" s="2">
        <v>0</v>
      </c>
      <c r="O546" s="2">
        <v>23.62</v>
      </c>
      <c r="P546" s="2">
        <v>0</v>
      </c>
      <c r="Q546" s="2">
        <v>0</v>
      </c>
      <c r="R546" s="2">
        <v>0</v>
      </c>
      <c r="S546" s="2">
        <v>0</v>
      </c>
      <c r="T546" s="2">
        <v>0</v>
      </c>
      <c r="U546" s="2">
        <v>23.62</v>
      </c>
      <c r="V546" t="s">
        <v>55</v>
      </c>
    </row>
    <row r="547" spans="1:22" ht="15.75" hidden="1" thickBot="1" x14ac:dyDescent="0.3">
      <c r="A547" t="s">
        <v>8106</v>
      </c>
      <c r="B547" s="12" t="s">
        <v>10864</v>
      </c>
      <c r="C547" t="s">
        <v>1</v>
      </c>
      <c r="D547" t="s">
        <v>7503</v>
      </c>
      <c r="E547" t="s">
        <v>9793</v>
      </c>
      <c r="F547" t="s">
        <v>9794</v>
      </c>
      <c r="G547">
        <v>3040</v>
      </c>
      <c r="H547">
        <v>3040</v>
      </c>
      <c r="I547">
        <v>3040</v>
      </c>
      <c r="J547">
        <v>3040</v>
      </c>
      <c r="K547">
        <v>0</v>
      </c>
      <c r="L547" s="2">
        <v>0</v>
      </c>
      <c r="M547" s="2">
        <v>0</v>
      </c>
      <c r="N547" s="2">
        <v>0</v>
      </c>
      <c r="O547" s="2">
        <v>12.5</v>
      </c>
      <c r="P547" s="2">
        <v>0</v>
      </c>
      <c r="Q547" s="2">
        <v>0</v>
      </c>
      <c r="R547" s="2">
        <v>0</v>
      </c>
      <c r="S547" s="2">
        <v>0</v>
      </c>
      <c r="T547" s="2">
        <v>0</v>
      </c>
      <c r="U547" s="2">
        <v>12.5</v>
      </c>
      <c r="V547" t="s">
        <v>55</v>
      </c>
    </row>
    <row r="548" spans="1:22" ht="15.75" hidden="1" thickBot="1" x14ac:dyDescent="0.3">
      <c r="A548" t="s">
        <v>8106</v>
      </c>
      <c r="B548" s="12" t="s">
        <v>10864</v>
      </c>
      <c r="C548" t="s">
        <v>1</v>
      </c>
      <c r="D548" t="s">
        <v>7503</v>
      </c>
      <c r="E548" t="s">
        <v>9793</v>
      </c>
      <c r="F548" t="s">
        <v>9794</v>
      </c>
      <c r="G548">
        <v>3039</v>
      </c>
      <c r="H548">
        <v>3039</v>
      </c>
      <c r="I548">
        <v>3039</v>
      </c>
      <c r="J548">
        <v>3039</v>
      </c>
      <c r="K548">
        <v>0</v>
      </c>
      <c r="L548" s="2">
        <v>0</v>
      </c>
      <c r="M548" s="2">
        <v>0</v>
      </c>
      <c r="N548" s="2">
        <v>0</v>
      </c>
      <c r="O548" s="2">
        <v>10.3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v>10.3</v>
      </c>
      <c r="V548" t="s">
        <v>55</v>
      </c>
    </row>
    <row r="549" spans="1:22" ht="15.75" hidden="1" thickBot="1" x14ac:dyDescent="0.3">
      <c r="A549" t="s">
        <v>8106</v>
      </c>
      <c r="B549" s="12" t="s">
        <v>10864</v>
      </c>
      <c r="C549" t="s">
        <v>1</v>
      </c>
      <c r="D549" t="s">
        <v>7503</v>
      </c>
      <c r="E549" t="s">
        <v>9793</v>
      </c>
      <c r="F549" t="s">
        <v>9794</v>
      </c>
      <c r="G549">
        <v>3038</v>
      </c>
      <c r="H549">
        <v>3038</v>
      </c>
      <c r="I549">
        <v>3038</v>
      </c>
      <c r="J549">
        <v>3038</v>
      </c>
      <c r="K549">
        <v>0</v>
      </c>
      <c r="L549" s="2">
        <v>0</v>
      </c>
      <c r="M549" s="2">
        <v>0</v>
      </c>
      <c r="N549" s="2">
        <v>0</v>
      </c>
      <c r="O549" s="2">
        <v>16.600000000000001</v>
      </c>
      <c r="P549" s="2">
        <v>0</v>
      </c>
      <c r="Q549" s="2">
        <v>0</v>
      </c>
      <c r="R549" s="2">
        <v>0</v>
      </c>
      <c r="S549" s="2">
        <v>0</v>
      </c>
      <c r="T549" s="2">
        <v>0</v>
      </c>
      <c r="U549" s="2">
        <v>16.600000000000001</v>
      </c>
      <c r="V549" t="s">
        <v>55</v>
      </c>
    </row>
    <row r="550" spans="1:22" ht="15.75" hidden="1" thickBot="1" x14ac:dyDescent="0.3">
      <c r="A550" t="s">
        <v>8106</v>
      </c>
      <c r="B550" s="12" t="s">
        <v>10863</v>
      </c>
      <c r="C550" t="s">
        <v>1</v>
      </c>
      <c r="D550" t="s">
        <v>7503</v>
      </c>
      <c r="E550" t="s">
        <v>9793</v>
      </c>
      <c r="F550" t="s">
        <v>9794</v>
      </c>
      <c r="G550">
        <v>3037</v>
      </c>
      <c r="H550">
        <v>3037</v>
      </c>
      <c r="I550">
        <v>3037</v>
      </c>
      <c r="J550">
        <v>3037</v>
      </c>
      <c r="K550">
        <v>0</v>
      </c>
      <c r="L550" s="2">
        <v>0</v>
      </c>
      <c r="M550" s="2">
        <v>0</v>
      </c>
      <c r="N550" s="2">
        <v>0</v>
      </c>
      <c r="O550" s="2">
        <v>6</v>
      </c>
      <c r="P550" s="2">
        <v>0</v>
      </c>
      <c r="Q550" s="2">
        <v>0</v>
      </c>
      <c r="R550" s="2">
        <v>0</v>
      </c>
      <c r="S550" s="2">
        <v>0</v>
      </c>
      <c r="T550" s="2">
        <v>0</v>
      </c>
      <c r="U550" s="2">
        <v>6</v>
      </c>
      <c r="V550" t="s">
        <v>55</v>
      </c>
    </row>
    <row r="551" spans="1:22" ht="15.75" hidden="1" thickBot="1" x14ac:dyDescent="0.3">
      <c r="A551" t="s">
        <v>8106</v>
      </c>
      <c r="B551" s="12" t="s">
        <v>10863</v>
      </c>
      <c r="C551" t="s">
        <v>1</v>
      </c>
      <c r="D551" t="s">
        <v>7503</v>
      </c>
      <c r="E551" t="s">
        <v>9793</v>
      </c>
      <c r="F551" t="s">
        <v>9794</v>
      </c>
      <c r="G551">
        <v>3036</v>
      </c>
      <c r="H551">
        <v>3036</v>
      </c>
      <c r="I551">
        <v>3036</v>
      </c>
      <c r="J551">
        <v>3036</v>
      </c>
      <c r="K551">
        <v>0</v>
      </c>
      <c r="L551" s="2">
        <v>0</v>
      </c>
      <c r="M551" s="2">
        <v>0</v>
      </c>
      <c r="N551" s="2">
        <v>0</v>
      </c>
      <c r="O551" s="2">
        <v>36</v>
      </c>
      <c r="P551" s="2">
        <v>0</v>
      </c>
      <c r="Q551" s="2">
        <v>0</v>
      </c>
      <c r="R551" s="2">
        <v>0</v>
      </c>
      <c r="S551" s="2">
        <v>0</v>
      </c>
      <c r="T551" s="2">
        <v>0</v>
      </c>
      <c r="U551" s="2">
        <v>36</v>
      </c>
      <c r="V551" t="s">
        <v>55</v>
      </c>
    </row>
    <row r="552" spans="1:22" ht="15.75" hidden="1" thickBot="1" x14ac:dyDescent="0.3">
      <c r="A552" t="s">
        <v>8106</v>
      </c>
      <c r="B552" s="12" t="s">
        <v>10863</v>
      </c>
      <c r="C552" t="s">
        <v>1</v>
      </c>
      <c r="D552" t="s">
        <v>7503</v>
      </c>
      <c r="E552" t="s">
        <v>9793</v>
      </c>
      <c r="F552" t="s">
        <v>9794</v>
      </c>
      <c r="G552">
        <v>3035</v>
      </c>
      <c r="H552">
        <v>3035</v>
      </c>
      <c r="I552">
        <v>3035</v>
      </c>
      <c r="J552">
        <v>3035</v>
      </c>
      <c r="K552">
        <v>0</v>
      </c>
      <c r="L552" s="2">
        <v>0</v>
      </c>
      <c r="M552" s="2">
        <v>0</v>
      </c>
      <c r="N552" s="2">
        <v>0</v>
      </c>
      <c r="O552" s="2">
        <v>6</v>
      </c>
      <c r="P552" s="2">
        <v>0</v>
      </c>
      <c r="Q552" s="2">
        <v>0</v>
      </c>
      <c r="R552" s="2">
        <v>0</v>
      </c>
      <c r="S552" s="2">
        <v>0</v>
      </c>
      <c r="T552" s="2">
        <v>0</v>
      </c>
      <c r="U552" s="2">
        <v>6</v>
      </c>
      <c r="V552" t="s">
        <v>55</v>
      </c>
    </row>
    <row r="553" spans="1:22" ht="15.75" hidden="1" thickBot="1" x14ac:dyDescent="0.3">
      <c r="A553" t="s">
        <v>8106</v>
      </c>
      <c r="B553" s="12" t="s">
        <v>10863</v>
      </c>
      <c r="C553" t="s">
        <v>1</v>
      </c>
      <c r="D553" t="s">
        <v>7503</v>
      </c>
      <c r="E553" t="s">
        <v>9793</v>
      </c>
      <c r="F553" t="s">
        <v>9794</v>
      </c>
      <c r="G553">
        <v>3034</v>
      </c>
      <c r="H553">
        <v>3034</v>
      </c>
      <c r="I553">
        <v>3034</v>
      </c>
      <c r="J553">
        <v>3034</v>
      </c>
      <c r="K553">
        <v>0</v>
      </c>
      <c r="L553" s="2">
        <v>0</v>
      </c>
      <c r="M553" s="2">
        <v>0</v>
      </c>
      <c r="N553" s="2">
        <v>0</v>
      </c>
      <c r="O553" s="2">
        <v>11</v>
      </c>
      <c r="P553" s="2">
        <v>0</v>
      </c>
      <c r="Q553" s="2">
        <v>0</v>
      </c>
      <c r="R553" s="2">
        <v>0</v>
      </c>
      <c r="S553" s="2">
        <v>0</v>
      </c>
      <c r="T553" s="2">
        <v>0</v>
      </c>
      <c r="U553" s="2">
        <v>11</v>
      </c>
      <c r="V553" t="s">
        <v>55</v>
      </c>
    </row>
    <row r="554" spans="1:22" ht="15.75" hidden="1" thickBot="1" x14ac:dyDescent="0.3">
      <c r="A554" t="s">
        <v>8106</v>
      </c>
      <c r="B554" s="12" t="s">
        <v>10863</v>
      </c>
      <c r="C554" t="s">
        <v>1</v>
      </c>
      <c r="D554" t="s">
        <v>7503</v>
      </c>
      <c r="E554" t="s">
        <v>9793</v>
      </c>
      <c r="F554" t="s">
        <v>9794</v>
      </c>
      <c r="G554">
        <v>3033</v>
      </c>
      <c r="H554">
        <v>3033</v>
      </c>
      <c r="I554">
        <v>3033</v>
      </c>
      <c r="J554">
        <v>3033</v>
      </c>
      <c r="K554">
        <v>0</v>
      </c>
      <c r="L554" s="2">
        <v>0</v>
      </c>
      <c r="M554" s="2">
        <v>0</v>
      </c>
      <c r="N554" s="2">
        <v>0</v>
      </c>
      <c r="O554" s="2">
        <v>12</v>
      </c>
      <c r="P554" s="2">
        <v>0</v>
      </c>
      <c r="Q554" s="2">
        <v>0</v>
      </c>
      <c r="R554" s="2">
        <v>0</v>
      </c>
      <c r="S554" s="2">
        <v>0</v>
      </c>
      <c r="T554" s="2">
        <v>0</v>
      </c>
      <c r="U554" s="2">
        <v>12</v>
      </c>
      <c r="V554" t="s">
        <v>55</v>
      </c>
    </row>
    <row r="555" spans="1:22" ht="15.75" hidden="1" thickBot="1" x14ac:dyDescent="0.3">
      <c r="A555" t="s">
        <v>8106</v>
      </c>
      <c r="B555" s="12" t="s">
        <v>10863</v>
      </c>
      <c r="C555" t="s">
        <v>1</v>
      </c>
      <c r="D555" t="s">
        <v>7503</v>
      </c>
      <c r="E555" t="s">
        <v>9793</v>
      </c>
      <c r="F555" t="s">
        <v>9794</v>
      </c>
      <c r="G555">
        <v>3032</v>
      </c>
      <c r="H555">
        <v>3032</v>
      </c>
      <c r="I555">
        <v>3032</v>
      </c>
      <c r="J555">
        <v>3032</v>
      </c>
      <c r="K555">
        <v>0</v>
      </c>
      <c r="L555" s="2">
        <v>0</v>
      </c>
      <c r="M555" s="2">
        <v>0</v>
      </c>
      <c r="N555" s="2">
        <v>0</v>
      </c>
      <c r="O555" s="2">
        <v>4.75</v>
      </c>
      <c r="P555" s="2">
        <v>0</v>
      </c>
      <c r="Q555" s="2">
        <v>0</v>
      </c>
      <c r="R555" s="2">
        <v>0</v>
      </c>
      <c r="S555" s="2">
        <v>0</v>
      </c>
      <c r="T555" s="2">
        <v>0</v>
      </c>
      <c r="U555" s="2">
        <v>4.75</v>
      </c>
      <c r="V555" t="s">
        <v>55</v>
      </c>
    </row>
    <row r="556" spans="1:22" ht="15.75" hidden="1" thickBot="1" x14ac:dyDescent="0.3">
      <c r="A556" t="s">
        <v>8106</v>
      </c>
      <c r="B556" s="12" t="s">
        <v>10863</v>
      </c>
      <c r="C556" t="s">
        <v>1</v>
      </c>
      <c r="D556" t="s">
        <v>7503</v>
      </c>
      <c r="E556" t="s">
        <v>9793</v>
      </c>
      <c r="F556" t="s">
        <v>9794</v>
      </c>
      <c r="G556">
        <v>3031</v>
      </c>
      <c r="H556">
        <v>3031</v>
      </c>
      <c r="I556">
        <v>3031</v>
      </c>
      <c r="J556">
        <v>3031</v>
      </c>
      <c r="K556">
        <v>0</v>
      </c>
      <c r="L556" s="2">
        <v>0</v>
      </c>
      <c r="M556" s="2">
        <v>0</v>
      </c>
      <c r="N556" s="2">
        <v>0</v>
      </c>
      <c r="O556" s="2">
        <v>14</v>
      </c>
      <c r="P556" s="2">
        <v>0</v>
      </c>
      <c r="Q556" s="2">
        <v>0</v>
      </c>
      <c r="R556" s="2">
        <v>0</v>
      </c>
      <c r="S556" s="2">
        <v>0</v>
      </c>
      <c r="T556" s="2">
        <v>0</v>
      </c>
      <c r="U556" s="2">
        <v>14</v>
      </c>
      <c r="V556" t="s">
        <v>55</v>
      </c>
    </row>
    <row r="557" spans="1:22" ht="15.75" hidden="1" thickBot="1" x14ac:dyDescent="0.3">
      <c r="A557" t="s">
        <v>8106</v>
      </c>
      <c r="B557" s="12" t="s">
        <v>10862</v>
      </c>
      <c r="C557" t="s">
        <v>1</v>
      </c>
      <c r="D557" t="s">
        <v>7503</v>
      </c>
      <c r="E557" t="s">
        <v>9793</v>
      </c>
      <c r="F557" t="s">
        <v>9794</v>
      </c>
      <c r="G557">
        <v>3030</v>
      </c>
      <c r="H557">
        <v>3030</v>
      </c>
      <c r="I557">
        <v>3030</v>
      </c>
      <c r="J557">
        <v>3030</v>
      </c>
      <c r="K557">
        <v>0</v>
      </c>
      <c r="L557" s="2">
        <v>0</v>
      </c>
      <c r="M557" s="2">
        <v>0</v>
      </c>
      <c r="N557" s="2">
        <v>0</v>
      </c>
      <c r="O557" s="2">
        <v>4.75</v>
      </c>
      <c r="P557" s="2">
        <v>0</v>
      </c>
      <c r="Q557" s="2">
        <v>0</v>
      </c>
      <c r="R557" s="2">
        <v>0</v>
      </c>
      <c r="S557" s="2">
        <v>0</v>
      </c>
      <c r="T557" s="2">
        <v>0</v>
      </c>
      <c r="U557" s="2">
        <v>4.75</v>
      </c>
      <c r="V557" t="s">
        <v>55</v>
      </c>
    </row>
    <row r="558" spans="1:22" ht="15.75" hidden="1" thickBot="1" x14ac:dyDescent="0.3">
      <c r="A558" t="s">
        <v>8106</v>
      </c>
      <c r="B558" s="12" t="s">
        <v>10862</v>
      </c>
      <c r="C558" t="s">
        <v>1</v>
      </c>
      <c r="D558" t="s">
        <v>7503</v>
      </c>
      <c r="E558" t="s">
        <v>9793</v>
      </c>
      <c r="F558" t="s">
        <v>9794</v>
      </c>
      <c r="G558">
        <v>3029</v>
      </c>
      <c r="H558">
        <v>3029</v>
      </c>
      <c r="I558">
        <v>3029</v>
      </c>
      <c r="J558">
        <v>3029</v>
      </c>
      <c r="K558">
        <v>0</v>
      </c>
      <c r="L558" s="2">
        <v>0</v>
      </c>
      <c r="M558" s="2">
        <v>0</v>
      </c>
      <c r="N558" s="2">
        <v>0</v>
      </c>
      <c r="O558" s="2">
        <v>8.5</v>
      </c>
      <c r="P558" s="2">
        <v>0</v>
      </c>
      <c r="Q558" s="2">
        <v>0</v>
      </c>
      <c r="R558" s="2">
        <v>0</v>
      </c>
      <c r="S558" s="2">
        <v>0</v>
      </c>
      <c r="T558" s="2">
        <v>0</v>
      </c>
      <c r="U558" s="2">
        <v>8.5</v>
      </c>
      <c r="V558" t="s">
        <v>55</v>
      </c>
    </row>
    <row r="559" spans="1:22" ht="15.75" hidden="1" thickBot="1" x14ac:dyDescent="0.3">
      <c r="A559" t="s">
        <v>8106</v>
      </c>
      <c r="B559" s="12" t="s">
        <v>10862</v>
      </c>
      <c r="C559" t="s">
        <v>1</v>
      </c>
      <c r="D559" t="s">
        <v>7503</v>
      </c>
      <c r="E559" t="s">
        <v>9793</v>
      </c>
      <c r="F559" t="s">
        <v>9794</v>
      </c>
      <c r="G559">
        <v>3028</v>
      </c>
      <c r="H559">
        <v>3028</v>
      </c>
      <c r="I559">
        <v>3028</v>
      </c>
      <c r="J559">
        <v>3028</v>
      </c>
      <c r="K559">
        <v>0</v>
      </c>
      <c r="L559" s="2">
        <v>0</v>
      </c>
      <c r="M559" s="2">
        <v>0</v>
      </c>
      <c r="N559" s="2">
        <v>0</v>
      </c>
      <c r="O559" s="2">
        <v>130</v>
      </c>
      <c r="P559" s="2">
        <v>0</v>
      </c>
      <c r="Q559" s="2">
        <v>0</v>
      </c>
      <c r="R559" s="2">
        <v>0</v>
      </c>
      <c r="S559" s="2">
        <v>0</v>
      </c>
      <c r="T559" s="2">
        <v>0</v>
      </c>
      <c r="U559" s="2">
        <v>130</v>
      </c>
      <c r="V559" t="s">
        <v>55</v>
      </c>
    </row>
    <row r="560" spans="1:22" ht="15.75" hidden="1" thickBot="1" x14ac:dyDescent="0.3">
      <c r="A560" t="s">
        <v>8106</v>
      </c>
      <c r="B560" s="12" t="s">
        <v>10862</v>
      </c>
      <c r="C560" t="s">
        <v>1</v>
      </c>
      <c r="D560" t="s">
        <v>7503</v>
      </c>
      <c r="E560" t="s">
        <v>9793</v>
      </c>
      <c r="F560" t="s">
        <v>9794</v>
      </c>
      <c r="G560">
        <v>3027</v>
      </c>
      <c r="H560">
        <v>3027</v>
      </c>
      <c r="I560">
        <v>3027</v>
      </c>
      <c r="J560">
        <v>3027</v>
      </c>
      <c r="K560">
        <v>0</v>
      </c>
      <c r="L560" s="2">
        <v>0</v>
      </c>
      <c r="M560" s="2">
        <v>0</v>
      </c>
      <c r="N560" s="2">
        <v>0</v>
      </c>
      <c r="O560" s="2">
        <v>48</v>
      </c>
      <c r="P560" s="2">
        <v>0</v>
      </c>
      <c r="Q560" s="2">
        <v>0</v>
      </c>
      <c r="R560" s="2">
        <v>0</v>
      </c>
      <c r="S560" s="2">
        <v>0</v>
      </c>
      <c r="T560" s="2">
        <v>0</v>
      </c>
      <c r="U560" s="2">
        <v>48</v>
      </c>
      <c r="V560" t="s">
        <v>55</v>
      </c>
    </row>
    <row r="561" spans="1:22" ht="15.75" hidden="1" thickBot="1" x14ac:dyDescent="0.3">
      <c r="A561" t="s">
        <v>8106</v>
      </c>
      <c r="B561" s="12" t="s">
        <v>10862</v>
      </c>
      <c r="C561" t="s">
        <v>1</v>
      </c>
      <c r="D561" t="s">
        <v>7503</v>
      </c>
      <c r="E561" t="s">
        <v>9793</v>
      </c>
      <c r="F561" t="s">
        <v>9794</v>
      </c>
      <c r="G561">
        <v>3026</v>
      </c>
      <c r="H561">
        <v>3026</v>
      </c>
      <c r="I561">
        <v>3026</v>
      </c>
      <c r="J561">
        <v>3026</v>
      </c>
      <c r="K561">
        <v>0</v>
      </c>
      <c r="L561" s="2">
        <v>0</v>
      </c>
      <c r="M561" s="2">
        <v>0</v>
      </c>
      <c r="N561" s="2">
        <v>0</v>
      </c>
      <c r="O561" s="2">
        <v>16</v>
      </c>
      <c r="P561" s="2">
        <v>0</v>
      </c>
      <c r="Q561" s="2">
        <v>0</v>
      </c>
      <c r="R561" s="2">
        <v>0</v>
      </c>
      <c r="S561" s="2">
        <v>0</v>
      </c>
      <c r="T561" s="2">
        <v>0</v>
      </c>
      <c r="U561" s="2">
        <v>16</v>
      </c>
      <c r="V561" t="s">
        <v>55</v>
      </c>
    </row>
    <row r="562" spans="1:22" ht="15.75" hidden="1" thickBot="1" x14ac:dyDescent="0.3">
      <c r="A562" t="s">
        <v>8106</v>
      </c>
      <c r="B562" s="12" t="s">
        <v>10862</v>
      </c>
      <c r="C562" t="s">
        <v>1</v>
      </c>
      <c r="D562" t="s">
        <v>7503</v>
      </c>
      <c r="E562" t="s">
        <v>9793</v>
      </c>
      <c r="F562" t="s">
        <v>9794</v>
      </c>
      <c r="G562">
        <v>3025</v>
      </c>
      <c r="H562">
        <v>3025</v>
      </c>
      <c r="I562">
        <v>3025</v>
      </c>
      <c r="J562">
        <v>3025</v>
      </c>
      <c r="K562">
        <v>0</v>
      </c>
      <c r="L562" s="2">
        <v>0</v>
      </c>
      <c r="M562" s="2">
        <v>0</v>
      </c>
      <c r="N562" s="2">
        <v>0</v>
      </c>
      <c r="O562" s="2">
        <v>41</v>
      </c>
      <c r="P562" s="2">
        <v>0</v>
      </c>
      <c r="Q562" s="2">
        <v>0</v>
      </c>
      <c r="R562" s="2">
        <v>0</v>
      </c>
      <c r="S562" s="2">
        <v>0</v>
      </c>
      <c r="T562" s="2">
        <v>0</v>
      </c>
      <c r="U562" s="2">
        <v>41</v>
      </c>
      <c r="V562" t="s">
        <v>55</v>
      </c>
    </row>
    <row r="563" spans="1:22" ht="15.75" hidden="1" thickBot="1" x14ac:dyDescent="0.3">
      <c r="A563" t="s">
        <v>8106</v>
      </c>
      <c r="B563" s="12" t="s">
        <v>10862</v>
      </c>
      <c r="C563" t="s">
        <v>1</v>
      </c>
      <c r="D563" t="s">
        <v>7503</v>
      </c>
      <c r="E563" t="s">
        <v>9793</v>
      </c>
      <c r="F563" t="s">
        <v>9794</v>
      </c>
      <c r="G563">
        <v>3024</v>
      </c>
      <c r="H563">
        <v>3024</v>
      </c>
      <c r="I563">
        <v>3024</v>
      </c>
      <c r="J563">
        <v>3024</v>
      </c>
      <c r="K563">
        <v>0</v>
      </c>
      <c r="L563" s="2">
        <v>0</v>
      </c>
      <c r="M563" s="2">
        <v>0</v>
      </c>
      <c r="N563" s="2">
        <v>0</v>
      </c>
      <c r="O563" s="2">
        <v>12.5</v>
      </c>
      <c r="P563" s="2">
        <v>0</v>
      </c>
      <c r="Q563" s="2">
        <v>0</v>
      </c>
      <c r="R563" s="2">
        <v>0</v>
      </c>
      <c r="S563" s="2">
        <v>0</v>
      </c>
      <c r="T563" s="2">
        <v>0</v>
      </c>
      <c r="U563" s="2">
        <v>12.5</v>
      </c>
      <c r="V563" t="s">
        <v>55</v>
      </c>
    </row>
    <row r="564" spans="1:22" ht="15.75" hidden="1" thickBot="1" x14ac:dyDescent="0.3">
      <c r="A564" t="s">
        <v>8106</v>
      </c>
      <c r="B564" s="12" t="s">
        <v>10862</v>
      </c>
      <c r="C564" t="s">
        <v>1</v>
      </c>
      <c r="D564" t="s">
        <v>7503</v>
      </c>
      <c r="E564" t="s">
        <v>9793</v>
      </c>
      <c r="F564" t="s">
        <v>9794</v>
      </c>
      <c r="G564">
        <v>3023</v>
      </c>
      <c r="H564">
        <v>3023</v>
      </c>
      <c r="I564">
        <v>3023</v>
      </c>
      <c r="J564">
        <v>3023</v>
      </c>
      <c r="K564">
        <v>0</v>
      </c>
      <c r="L564" s="2">
        <v>0</v>
      </c>
      <c r="M564" s="2">
        <v>0</v>
      </c>
      <c r="N564" s="2">
        <v>0</v>
      </c>
      <c r="O564" s="2">
        <v>41.5</v>
      </c>
      <c r="P564" s="2">
        <v>0</v>
      </c>
      <c r="Q564" s="2">
        <v>0</v>
      </c>
      <c r="R564" s="2">
        <v>0</v>
      </c>
      <c r="S564" s="2">
        <v>0</v>
      </c>
      <c r="T564" s="2">
        <v>0</v>
      </c>
      <c r="U564" s="2">
        <v>41.5</v>
      </c>
      <c r="V564" t="s">
        <v>55</v>
      </c>
    </row>
    <row r="565" spans="1:22" ht="15.75" hidden="1" thickBot="1" x14ac:dyDescent="0.3">
      <c r="A565" t="s">
        <v>8106</v>
      </c>
      <c r="B565" s="12" t="s">
        <v>10862</v>
      </c>
      <c r="C565" t="s">
        <v>1</v>
      </c>
      <c r="D565" t="s">
        <v>7503</v>
      </c>
      <c r="E565" t="s">
        <v>9793</v>
      </c>
      <c r="F565" t="s">
        <v>9794</v>
      </c>
      <c r="G565">
        <v>3022</v>
      </c>
      <c r="H565">
        <v>3022</v>
      </c>
      <c r="I565">
        <v>3022</v>
      </c>
      <c r="J565">
        <v>3022</v>
      </c>
      <c r="K565">
        <v>0</v>
      </c>
      <c r="L565" s="2">
        <v>0</v>
      </c>
      <c r="M565" s="2">
        <v>0</v>
      </c>
      <c r="N565" s="2">
        <v>0</v>
      </c>
      <c r="O565" s="2">
        <v>0</v>
      </c>
      <c r="P565" s="2">
        <v>0</v>
      </c>
      <c r="Q565" s="2">
        <v>0</v>
      </c>
      <c r="R565" s="2">
        <v>0</v>
      </c>
      <c r="S565" s="2">
        <v>0</v>
      </c>
      <c r="T565" s="2">
        <v>0</v>
      </c>
      <c r="U565" s="2">
        <v>0</v>
      </c>
      <c r="V565" t="s">
        <v>55</v>
      </c>
    </row>
    <row r="566" spans="1:22" ht="15.75" hidden="1" thickBot="1" x14ac:dyDescent="0.3">
      <c r="A566" t="s">
        <v>8106</v>
      </c>
      <c r="B566" s="12" t="s">
        <v>10882</v>
      </c>
      <c r="C566" t="s">
        <v>1</v>
      </c>
      <c r="D566" t="s">
        <v>7503</v>
      </c>
      <c r="E566" t="s">
        <v>9793</v>
      </c>
      <c r="F566" t="s">
        <v>9794</v>
      </c>
      <c r="G566">
        <v>3021</v>
      </c>
      <c r="H566">
        <v>3021</v>
      </c>
      <c r="I566">
        <v>3021</v>
      </c>
      <c r="J566">
        <v>3021</v>
      </c>
      <c r="K566">
        <v>0</v>
      </c>
      <c r="L566" s="2">
        <v>0</v>
      </c>
      <c r="M566" s="2">
        <v>0</v>
      </c>
      <c r="N566" s="2">
        <v>0</v>
      </c>
      <c r="O566" s="2">
        <v>3.2</v>
      </c>
      <c r="P566" s="2">
        <v>0</v>
      </c>
      <c r="Q566" s="2">
        <v>0</v>
      </c>
      <c r="R566" s="2">
        <v>0</v>
      </c>
      <c r="S566" s="2">
        <v>0</v>
      </c>
      <c r="T566" s="2">
        <v>0</v>
      </c>
      <c r="U566" s="2">
        <v>3.2</v>
      </c>
      <c r="V566" t="s">
        <v>55</v>
      </c>
    </row>
    <row r="567" spans="1:22" ht="15.75" hidden="1" thickBot="1" x14ac:dyDescent="0.3">
      <c r="A567" t="s">
        <v>8106</v>
      </c>
      <c r="B567" s="12" t="s">
        <v>10882</v>
      </c>
      <c r="C567" t="s">
        <v>1</v>
      </c>
      <c r="D567" t="s">
        <v>7503</v>
      </c>
      <c r="E567" t="s">
        <v>9793</v>
      </c>
      <c r="F567" t="s">
        <v>9794</v>
      </c>
      <c r="G567">
        <v>3020</v>
      </c>
      <c r="H567">
        <v>3020</v>
      </c>
      <c r="I567">
        <v>3020</v>
      </c>
      <c r="J567">
        <v>3020</v>
      </c>
      <c r="K567">
        <v>0</v>
      </c>
      <c r="L567" s="2">
        <v>0</v>
      </c>
      <c r="M567" s="2">
        <v>0</v>
      </c>
      <c r="N567" s="2">
        <v>0</v>
      </c>
      <c r="O567" s="2">
        <v>3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3</v>
      </c>
      <c r="V567" t="s">
        <v>55</v>
      </c>
    </row>
    <row r="568" spans="1:22" ht="15.75" hidden="1" thickBot="1" x14ac:dyDescent="0.3">
      <c r="A568" t="s">
        <v>8106</v>
      </c>
      <c r="B568" s="12" t="s">
        <v>10882</v>
      </c>
      <c r="C568" t="s">
        <v>1</v>
      </c>
      <c r="D568" t="s">
        <v>7503</v>
      </c>
      <c r="E568" t="s">
        <v>9793</v>
      </c>
      <c r="F568" t="s">
        <v>9794</v>
      </c>
      <c r="G568">
        <v>3019</v>
      </c>
      <c r="H568">
        <v>3019</v>
      </c>
      <c r="I568">
        <v>3019</v>
      </c>
      <c r="J568">
        <v>3019</v>
      </c>
      <c r="K568">
        <v>0</v>
      </c>
      <c r="L568" s="2">
        <v>0</v>
      </c>
      <c r="M568" s="2">
        <v>0</v>
      </c>
      <c r="N568" s="2">
        <v>0</v>
      </c>
      <c r="O568" s="2">
        <v>48.2</v>
      </c>
      <c r="P568" s="2">
        <v>0</v>
      </c>
      <c r="Q568" s="2">
        <v>0</v>
      </c>
      <c r="R568" s="2">
        <v>0</v>
      </c>
      <c r="S568" s="2">
        <v>0</v>
      </c>
      <c r="T568" s="2">
        <v>0</v>
      </c>
      <c r="U568" s="2">
        <v>48.2</v>
      </c>
      <c r="V568" t="s">
        <v>55</v>
      </c>
    </row>
    <row r="569" spans="1:22" ht="15.75" hidden="1" thickBot="1" x14ac:dyDescent="0.3">
      <c r="A569" t="s">
        <v>8106</v>
      </c>
      <c r="B569" s="12" t="s">
        <v>10882</v>
      </c>
      <c r="C569" t="s">
        <v>1</v>
      </c>
      <c r="D569" t="s">
        <v>7503</v>
      </c>
      <c r="E569" t="s">
        <v>9793</v>
      </c>
      <c r="F569" t="s">
        <v>9794</v>
      </c>
      <c r="G569">
        <v>3018</v>
      </c>
      <c r="H569">
        <v>3018</v>
      </c>
      <c r="I569">
        <v>3018</v>
      </c>
      <c r="J569">
        <v>3018</v>
      </c>
      <c r="K569">
        <v>0</v>
      </c>
      <c r="L569" s="2">
        <v>0</v>
      </c>
      <c r="M569" s="2">
        <v>0</v>
      </c>
      <c r="N569" s="2">
        <v>0</v>
      </c>
      <c r="O569" s="2">
        <v>34</v>
      </c>
      <c r="P569" s="2">
        <v>0</v>
      </c>
      <c r="Q569" s="2">
        <v>0</v>
      </c>
      <c r="R569" s="2">
        <v>0</v>
      </c>
      <c r="S569" s="2">
        <v>0</v>
      </c>
      <c r="T569" s="2">
        <v>0</v>
      </c>
      <c r="U569" s="2">
        <v>34</v>
      </c>
      <c r="V569" t="s">
        <v>55</v>
      </c>
    </row>
    <row r="570" spans="1:22" ht="15.75" hidden="1" thickBot="1" x14ac:dyDescent="0.3">
      <c r="A570" t="s">
        <v>8106</v>
      </c>
      <c r="B570" s="12" t="s">
        <v>10882</v>
      </c>
      <c r="C570" t="s">
        <v>1</v>
      </c>
      <c r="D570" t="s">
        <v>7503</v>
      </c>
      <c r="E570" t="s">
        <v>9793</v>
      </c>
      <c r="F570" t="s">
        <v>9794</v>
      </c>
      <c r="G570">
        <v>3017</v>
      </c>
      <c r="H570">
        <v>3017</v>
      </c>
      <c r="I570">
        <v>3017</v>
      </c>
      <c r="J570">
        <v>3017</v>
      </c>
      <c r="K570">
        <v>0</v>
      </c>
      <c r="L570" s="2">
        <v>0</v>
      </c>
      <c r="M570" s="2">
        <v>0</v>
      </c>
      <c r="N570" s="2">
        <v>0</v>
      </c>
      <c r="O570" s="2">
        <v>2.9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v>2.9</v>
      </c>
      <c r="V570" t="s">
        <v>55</v>
      </c>
    </row>
    <row r="571" spans="1:22" ht="15.75" hidden="1" thickBot="1" x14ac:dyDescent="0.3">
      <c r="A571" t="s">
        <v>8106</v>
      </c>
      <c r="B571" s="12" t="s">
        <v>10882</v>
      </c>
      <c r="C571" t="s">
        <v>1</v>
      </c>
      <c r="D571" t="s">
        <v>7503</v>
      </c>
      <c r="E571" t="s">
        <v>9793</v>
      </c>
      <c r="F571" t="s">
        <v>9794</v>
      </c>
      <c r="G571">
        <v>3016</v>
      </c>
      <c r="H571">
        <v>3016</v>
      </c>
      <c r="I571">
        <v>3016</v>
      </c>
      <c r="J571">
        <v>3016</v>
      </c>
      <c r="K571">
        <v>0</v>
      </c>
      <c r="L571" s="2">
        <v>0</v>
      </c>
      <c r="M571" s="2">
        <v>0</v>
      </c>
      <c r="N571" s="2">
        <v>0</v>
      </c>
      <c r="O571" s="2">
        <v>37.04</v>
      </c>
      <c r="P571" s="2">
        <v>0</v>
      </c>
      <c r="Q571" s="2">
        <v>0</v>
      </c>
      <c r="R571" s="2">
        <v>0</v>
      </c>
      <c r="S571" s="2">
        <v>0</v>
      </c>
      <c r="T571" s="2">
        <v>0</v>
      </c>
      <c r="U571" s="2">
        <v>37.04</v>
      </c>
      <c r="V571" t="s">
        <v>55</v>
      </c>
    </row>
    <row r="572" spans="1:22" ht="15.75" hidden="1" thickBot="1" x14ac:dyDescent="0.3">
      <c r="A572" t="s">
        <v>8106</v>
      </c>
      <c r="B572" s="12" t="s">
        <v>10882</v>
      </c>
      <c r="C572" t="s">
        <v>1</v>
      </c>
      <c r="D572" t="s">
        <v>7503</v>
      </c>
      <c r="E572" t="s">
        <v>9793</v>
      </c>
      <c r="F572" t="s">
        <v>9794</v>
      </c>
      <c r="G572">
        <v>3015</v>
      </c>
      <c r="H572">
        <v>3015</v>
      </c>
      <c r="I572">
        <v>3015</v>
      </c>
      <c r="J572">
        <v>3015</v>
      </c>
      <c r="K572">
        <v>0</v>
      </c>
      <c r="L572" s="2">
        <v>0</v>
      </c>
      <c r="M572" s="2">
        <v>0</v>
      </c>
      <c r="N572" s="2">
        <v>0</v>
      </c>
      <c r="O572" s="2">
        <v>1.6</v>
      </c>
      <c r="P572" s="2">
        <v>0</v>
      </c>
      <c r="Q572" s="2">
        <v>0</v>
      </c>
      <c r="R572" s="2">
        <v>0</v>
      </c>
      <c r="S572" s="2">
        <v>0</v>
      </c>
      <c r="T572" s="2">
        <v>0</v>
      </c>
      <c r="U572" s="2">
        <v>1.6</v>
      </c>
      <c r="V572" t="s">
        <v>55</v>
      </c>
    </row>
    <row r="573" spans="1:22" ht="15.75" hidden="1" thickBot="1" x14ac:dyDescent="0.3">
      <c r="A573" t="s">
        <v>8106</v>
      </c>
      <c r="B573" s="12" t="s">
        <v>10882</v>
      </c>
      <c r="C573" t="s">
        <v>1</v>
      </c>
      <c r="D573" t="s">
        <v>7503</v>
      </c>
      <c r="E573" t="s">
        <v>9793</v>
      </c>
      <c r="F573" t="s">
        <v>9794</v>
      </c>
      <c r="G573">
        <v>3014</v>
      </c>
      <c r="H573">
        <v>3014</v>
      </c>
      <c r="I573">
        <v>3014</v>
      </c>
      <c r="J573">
        <v>3014</v>
      </c>
      <c r="K573">
        <v>0</v>
      </c>
      <c r="L573" s="2">
        <v>0</v>
      </c>
      <c r="M573" s="2">
        <v>0</v>
      </c>
      <c r="N573" s="2">
        <v>0</v>
      </c>
      <c r="O573" s="2">
        <v>6.4</v>
      </c>
      <c r="P573" s="2">
        <v>0</v>
      </c>
      <c r="Q573" s="2">
        <v>0</v>
      </c>
      <c r="R573" s="2">
        <v>0</v>
      </c>
      <c r="S573" s="2">
        <v>0</v>
      </c>
      <c r="T573" s="2">
        <v>0</v>
      </c>
      <c r="U573" s="2">
        <v>6.4</v>
      </c>
      <c r="V573" t="s">
        <v>55</v>
      </c>
    </row>
    <row r="574" spans="1:22" ht="15.75" hidden="1" thickBot="1" x14ac:dyDescent="0.3">
      <c r="A574" t="s">
        <v>8106</v>
      </c>
      <c r="B574" s="12" t="s">
        <v>10882</v>
      </c>
      <c r="C574" t="s">
        <v>1</v>
      </c>
      <c r="D574" t="s">
        <v>7503</v>
      </c>
      <c r="E574" t="s">
        <v>9793</v>
      </c>
      <c r="F574" t="s">
        <v>9794</v>
      </c>
      <c r="G574">
        <v>3013</v>
      </c>
      <c r="H574">
        <v>3013</v>
      </c>
      <c r="I574">
        <v>3013</v>
      </c>
      <c r="J574">
        <v>3013</v>
      </c>
      <c r="K574">
        <v>0</v>
      </c>
      <c r="L574" s="2">
        <v>0</v>
      </c>
      <c r="M574" s="2">
        <v>0</v>
      </c>
      <c r="N574" s="2">
        <v>0</v>
      </c>
      <c r="O574" s="2">
        <v>3.25</v>
      </c>
      <c r="P574" s="2">
        <v>0</v>
      </c>
      <c r="Q574" s="2">
        <v>0</v>
      </c>
      <c r="R574" s="2">
        <v>0</v>
      </c>
      <c r="S574" s="2">
        <v>0</v>
      </c>
      <c r="T574" s="2">
        <v>0</v>
      </c>
      <c r="U574" s="2">
        <v>3.25</v>
      </c>
      <c r="V574" t="s">
        <v>55</v>
      </c>
    </row>
    <row r="575" spans="1:22" ht="15.75" hidden="1" thickBot="1" x14ac:dyDescent="0.3">
      <c r="A575" t="s">
        <v>8106</v>
      </c>
      <c r="B575" s="12" t="s">
        <v>10882</v>
      </c>
      <c r="C575" t="s">
        <v>1</v>
      </c>
      <c r="D575" t="s">
        <v>7503</v>
      </c>
      <c r="E575" t="s">
        <v>9793</v>
      </c>
      <c r="F575" t="s">
        <v>9794</v>
      </c>
      <c r="G575">
        <v>3012</v>
      </c>
      <c r="H575">
        <v>3012</v>
      </c>
      <c r="I575">
        <v>3012</v>
      </c>
      <c r="J575">
        <v>3012</v>
      </c>
      <c r="K575">
        <v>0</v>
      </c>
      <c r="L575" s="2">
        <v>0</v>
      </c>
      <c r="M575" s="2">
        <v>0</v>
      </c>
      <c r="N575" s="2">
        <v>0</v>
      </c>
      <c r="O575" s="2">
        <v>295</v>
      </c>
      <c r="P575" s="2">
        <v>0</v>
      </c>
      <c r="Q575" s="2">
        <v>0</v>
      </c>
      <c r="R575" s="2">
        <v>0</v>
      </c>
      <c r="S575" s="2">
        <v>0</v>
      </c>
      <c r="T575" s="2">
        <v>0</v>
      </c>
      <c r="U575" s="2">
        <v>295</v>
      </c>
      <c r="V575" t="s">
        <v>55</v>
      </c>
    </row>
    <row r="576" spans="1:22" ht="15.75" hidden="1" thickBot="1" x14ac:dyDescent="0.3">
      <c r="A576" t="s">
        <v>8106</v>
      </c>
      <c r="B576" s="12" t="s">
        <v>10882</v>
      </c>
      <c r="C576" t="s">
        <v>1</v>
      </c>
      <c r="D576" t="s">
        <v>7503</v>
      </c>
      <c r="E576" t="s">
        <v>9793</v>
      </c>
      <c r="F576" t="s">
        <v>9794</v>
      </c>
      <c r="G576">
        <v>3011</v>
      </c>
      <c r="H576">
        <v>3011</v>
      </c>
      <c r="I576">
        <v>3011</v>
      </c>
      <c r="J576">
        <v>3011</v>
      </c>
      <c r="K576">
        <v>0</v>
      </c>
      <c r="L576" s="2">
        <v>0</v>
      </c>
      <c r="M576" s="2">
        <v>0</v>
      </c>
      <c r="N576" s="2">
        <v>0</v>
      </c>
      <c r="O576" s="2">
        <v>55</v>
      </c>
      <c r="P576" s="2">
        <v>0</v>
      </c>
      <c r="Q576" s="2">
        <v>0</v>
      </c>
      <c r="R576" s="2">
        <v>0</v>
      </c>
      <c r="S576" s="2">
        <v>0</v>
      </c>
      <c r="T576" s="2">
        <v>0</v>
      </c>
      <c r="U576" s="2">
        <v>55</v>
      </c>
      <c r="V576" t="s">
        <v>55</v>
      </c>
    </row>
    <row r="577" spans="1:22" ht="15.75" hidden="1" thickBot="1" x14ac:dyDescent="0.3">
      <c r="A577" t="s">
        <v>8106</v>
      </c>
      <c r="B577" s="12" t="s">
        <v>10882</v>
      </c>
      <c r="C577" t="s">
        <v>1</v>
      </c>
      <c r="D577" t="s">
        <v>7503</v>
      </c>
      <c r="E577" t="s">
        <v>9793</v>
      </c>
      <c r="F577" t="s">
        <v>9794</v>
      </c>
      <c r="G577">
        <v>3010</v>
      </c>
      <c r="H577">
        <v>3010</v>
      </c>
      <c r="I577">
        <v>3010</v>
      </c>
      <c r="J577">
        <v>3010</v>
      </c>
      <c r="K577">
        <v>0</v>
      </c>
      <c r="L577" s="2">
        <v>0</v>
      </c>
      <c r="M577" s="2">
        <v>0</v>
      </c>
      <c r="N577" s="2">
        <v>0</v>
      </c>
      <c r="O577" s="2">
        <v>13.75</v>
      </c>
      <c r="P577" s="2">
        <v>0</v>
      </c>
      <c r="Q577" s="2">
        <v>0</v>
      </c>
      <c r="R577" s="2">
        <v>0</v>
      </c>
      <c r="S577" s="2">
        <v>0</v>
      </c>
      <c r="T577" s="2">
        <v>0</v>
      </c>
      <c r="U577" s="2">
        <v>13.75</v>
      </c>
      <c r="V577" t="s">
        <v>55</v>
      </c>
    </row>
    <row r="578" spans="1:22" ht="15.75" hidden="1" thickBot="1" x14ac:dyDescent="0.3">
      <c r="A578" t="s">
        <v>8106</v>
      </c>
      <c r="B578" s="12" t="s">
        <v>10882</v>
      </c>
      <c r="C578" t="s">
        <v>1</v>
      </c>
      <c r="D578" t="s">
        <v>7503</v>
      </c>
      <c r="E578" t="s">
        <v>9793</v>
      </c>
      <c r="F578" t="s">
        <v>9794</v>
      </c>
      <c r="G578">
        <v>3009</v>
      </c>
      <c r="H578">
        <v>3009</v>
      </c>
      <c r="I578">
        <v>3009</v>
      </c>
      <c r="J578">
        <v>3009</v>
      </c>
      <c r="K578">
        <v>0</v>
      </c>
      <c r="L578" s="2">
        <v>0</v>
      </c>
      <c r="M578" s="2">
        <v>0</v>
      </c>
      <c r="N578" s="2">
        <v>0</v>
      </c>
      <c r="O578" s="2">
        <v>4.75</v>
      </c>
      <c r="P578" s="2">
        <v>0</v>
      </c>
      <c r="Q578" s="2">
        <v>0</v>
      </c>
      <c r="R578" s="2">
        <v>0</v>
      </c>
      <c r="S578" s="2">
        <v>0</v>
      </c>
      <c r="T578" s="2">
        <v>0</v>
      </c>
      <c r="U578" s="2">
        <v>4.75</v>
      </c>
      <c r="V578" t="s">
        <v>55</v>
      </c>
    </row>
    <row r="579" spans="1:22" ht="15.75" hidden="1" thickBot="1" x14ac:dyDescent="0.3">
      <c r="A579" t="s">
        <v>8106</v>
      </c>
      <c r="B579" s="12" t="s">
        <v>10857</v>
      </c>
      <c r="C579" t="s">
        <v>1</v>
      </c>
      <c r="D579" t="s">
        <v>7503</v>
      </c>
      <c r="E579" t="s">
        <v>9793</v>
      </c>
      <c r="F579" t="s">
        <v>9794</v>
      </c>
      <c r="G579">
        <v>3008</v>
      </c>
      <c r="H579">
        <v>3008</v>
      </c>
      <c r="I579">
        <v>3008</v>
      </c>
      <c r="J579">
        <v>3008</v>
      </c>
      <c r="K579">
        <v>0</v>
      </c>
      <c r="L579" s="2">
        <v>0</v>
      </c>
      <c r="M579" s="2">
        <v>0</v>
      </c>
      <c r="N579" s="2">
        <v>0</v>
      </c>
      <c r="O579" s="2">
        <v>14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14</v>
      </c>
      <c r="V579" t="s">
        <v>55</v>
      </c>
    </row>
    <row r="580" spans="1:22" ht="15.75" hidden="1" thickBot="1" x14ac:dyDescent="0.3">
      <c r="A580" t="s">
        <v>8106</v>
      </c>
      <c r="B580" s="12" t="s">
        <v>10857</v>
      </c>
      <c r="C580" t="s">
        <v>1</v>
      </c>
      <c r="D580" t="s">
        <v>7503</v>
      </c>
      <c r="E580" t="s">
        <v>9793</v>
      </c>
      <c r="F580" t="s">
        <v>9794</v>
      </c>
      <c r="G580">
        <v>3007</v>
      </c>
      <c r="H580">
        <v>3007</v>
      </c>
      <c r="I580">
        <v>3007</v>
      </c>
      <c r="J580">
        <v>3007</v>
      </c>
      <c r="K580">
        <v>0</v>
      </c>
      <c r="L580" s="2">
        <v>0</v>
      </c>
      <c r="M580" s="2">
        <v>0</v>
      </c>
      <c r="N580" s="2">
        <v>0</v>
      </c>
      <c r="O580" s="2">
        <v>8</v>
      </c>
      <c r="P580" s="2">
        <v>0</v>
      </c>
      <c r="Q580" s="2">
        <v>0</v>
      </c>
      <c r="R580" s="2">
        <v>0</v>
      </c>
      <c r="S580" s="2">
        <v>0</v>
      </c>
      <c r="T580" s="2">
        <v>0</v>
      </c>
      <c r="U580" s="2">
        <v>8</v>
      </c>
      <c r="V580" t="s">
        <v>55</v>
      </c>
    </row>
    <row r="581" spans="1:22" ht="15.75" hidden="1" thickBot="1" x14ac:dyDescent="0.3">
      <c r="A581" t="s">
        <v>8106</v>
      </c>
      <c r="B581" s="12" t="s">
        <v>10857</v>
      </c>
      <c r="C581" t="s">
        <v>1</v>
      </c>
      <c r="D581" t="s">
        <v>7503</v>
      </c>
      <c r="E581" t="s">
        <v>9793</v>
      </c>
      <c r="F581" t="s">
        <v>9794</v>
      </c>
      <c r="G581">
        <v>3006</v>
      </c>
      <c r="H581">
        <v>3006</v>
      </c>
      <c r="I581">
        <v>3006</v>
      </c>
      <c r="J581">
        <v>3006</v>
      </c>
      <c r="K581">
        <v>0</v>
      </c>
      <c r="L581" s="2">
        <v>0</v>
      </c>
      <c r="M581" s="2">
        <v>0</v>
      </c>
      <c r="N581" s="2">
        <v>0</v>
      </c>
      <c r="O581" s="2">
        <v>153</v>
      </c>
      <c r="P581" s="2">
        <v>0</v>
      </c>
      <c r="Q581" s="2">
        <v>0</v>
      </c>
      <c r="R581" s="2">
        <v>0</v>
      </c>
      <c r="S581" s="2">
        <v>0</v>
      </c>
      <c r="T581" s="2">
        <v>0</v>
      </c>
      <c r="U581" s="2">
        <v>153</v>
      </c>
      <c r="V581" t="s">
        <v>55</v>
      </c>
    </row>
    <row r="582" spans="1:22" ht="15.75" hidden="1" thickBot="1" x14ac:dyDescent="0.3">
      <c r="A582" t="s">
        <v>8106</v>
      </c>
      <c r="B582" s="12" t="s">
        <v>10857</v>
      </c>
      <c r="C582" t="s">
        <v>1</v>
      </c>
      <c r="D582" t="s">
        <v>7503</v>
      </c>
      <c r="E582" t="s">
        <v>9793</v>
      </c>
      <c r="F582" t="s">
        <v>9794</v>
      </c>
      <c r="G582">
        <v>3005</v>
      </c>
      <c r="H582">
        <v>3005</v>
      </c>
      <c r="I582">
        <v>3005</v>
      </c>
      <c r="J582">
        <v>3005</v>
      </c>
      <c r="K582">
        <v>0</v>
      </c>
      <c r="L582" s="2">
        <v>0</v>
      </c>
      <c r="M582" s="2">
        <v>0</v>
      </c>
      <c r="N582" s="2">
        <v>0</v>
      </c>
      <c r="O582" s="2">
        <v>20</v>
      </c>
      <c r="P582" s="2">
        <v>0</v>
      </c>
      <c r="Q582" s="2">
        <v>0</v>
      </c>
      <c r="R582" s="2">
        <v>0</v>
      </c>
      <c r="S582" s="2">
        <v>0</v>
      </c>
      <c r="T582" s="2">
        <v>0</v>
      </c>
      <c r="U582" s="2">
        <v>20</v>
      </c>
      <c r="V582" t="s">
        <v>55</v>
      </c>
    </row>
    <row r="583" spans="1:22" ht="15.75" hidden="1" thickBot="1" x14ac:dyDescent="0.3">
      <c r="A583" t="s">
        <v>8106</v>
      </c>
      <c r="B583" s="12" t="s">
        <v>10857</v>
      </c>
      <c r="C583" t="s">
        <v>1</v>
      </c>
      <c r="D583" t="s">
        <v>7503</v>
      </c>
      <c r="E583" t="s">
        <v>9793</v>
      </c>
      <c r="F583" t="s">
        <v>9794</v>
      </c>
      <c r="G583">
        <v>3004</v>
      </c>
      <c r="H583">
        <v>3004</v>
      </c>
      <c r="I583">
        <v>3004</v>
      </c>
      <c r="J583">
        <v>3004</v>
      </c>
      <c r="K583">
        <v>0</v>
      </c>
      <c r="L583" s="2">
        <v>0</v>
      </c>
      <c r="M583" s="2">
        <v>0</v>
      </c>
      <c r="N583" s="2">
        <v>0</v>
      </c>
      <c r="O583" s="2">
        <v>6</v>
      </c>
      <c r="P583" s="2">
        <v>0</v>
      </c>
      <c r="Q583" s="2">
        <v>0</v>
      </c>
      <c r="R583" s="2">
        <v>0</v>
      </c>
      <c r="S583" s="2">
        <v>0</v>
      </c>
      <c r="T583" s="2">
        <v>0</v>
      </c>
      <c r="U583" s="2">
        <v>6</v>
      </c>
      <c r="V583" t="s">
        <v>55</v>
      </c>
    </row>
    <row r="584" spans="1:22" ht="15.75" hidden="1" thickBot="1" x14ac:dyDescent="0.3">
      <c r="A584" t="s">
        <v>8106</v>
      </c>
      <c r="B584" s="12" t="s">
        <v>10857</v>
      </c>
      <c r="C584" t="s">
        <v>1</v>
      </c>
      <c r="D584" t="s">
        <v>7503</v>
      </c>
      <c r="E584" t="s">
        <v>9793</v>
      </c>
      <c r="F584" t="s">
        <v>9794</v>
      </c>
      <c r="G584">
        <v>3003</v>
      </c>
      <c r="H584">
        <v>3003</v>
      </c>
      <c r="I584">
        <v>3003</v>
      </c>
      <c r="J584">
        <v>3003</v>
      </c>
      <c r="K584">
        <v>0</v>
      </c>
      <c r="L584" s="2">
        <v>0</v>
      </c>
      <c r="M584" s="2">
        <v>0</v>
      </c>
      <c r="N584" s="2">
        <v>0</v>
      </c>
      <c r="O584" s="2">
        <v>2.5</v>
      </c>
      <c r="P584" s="2">
        <v>0</v>
      </c>
      <c r="Q584" s="2">
        <v>0</v>
      </c>
      <c r="R584" s="2">
        <v>0</v>
      </c>
      <c r="S584" s="2">
        <v>0</v>
      </c>
      <c r="T584" s="2">
        <v>0</v>
      </c>
      <c r="U584" s="2">
        <v>2.5</v>
      </c>
      <c r="V584" t="s">
        <v>55</v>
      </c>
    </row>
    <row r="585" spans="1:22" ht="15.75" hidden="1" thickBot="1" x14ac:dyDescent="0.3">
      <c r="A585" t="s">
        <v>8106</v>
      </c>
      <c r="B585" s="12" t="s">
        <v>10857</v>
      </c>
      <c r="C585" t="s">
        <v>1</v>
      </c>
      <c r="D585" t="s">
        <v>7503</v>
      </c>
      <c r="E585" t="s">
        <v>9793</v>
      </c>
      <c r="F585" t="s">
        <v>9794</v>
      </c>
      <c r="G585">
        <v>3002</v>
      </c>
      <c r="H585">
        <v>3002</v>
      </c>
      <c r="I585">
        <v>3002</v>
      </c>
      <c r="J585">
        <v>3002</v>
      </c>
      <c r="K585">
        <v>0</v>
      </c>
      <c r="L585" s="2">
        <v>0</v>
      </c>
      <c r="M585" s="2">
        <v>0</v>
      </c>
      <c r="N585" s="2">
        <v>0</v>
      </c>
      <c r="O585" s="2">
        <v>45.25</v>
      </c>
      <c r="P585" s="2">
        <v>0</v>
      </c>
      <c r="Q585" s="2">
        <v>0</v>
      </c>
      <c r="R585" s="2">
        <v>0</v>
      </c>
      <c r="S585" s="2">
        <v>0</v>
      </c>
      <c r="T585" s="2">
        <v>0</v>
      </c>
      <c r="U585" s="2">
        <v>45.25</v>
      </c>
      <c r="V585" t="s">
        <v>55</v>
      </c>
    </row>
    <row r="586" spans="1:22" ht="15.75" hidden="1" thickBot="1" x14ac:dyDescent="0.3">
      <c r="A586" t="s">
        <v>8106</v>
      </c>
      <c r="B586" s="12" t="s">
        <v>10857</v>
      </c>
      <c r="C586" t="s">
        <v>1</v>
      </c>
      <c r="D586" t="s">
        <v>7503</v>
      </c>
      <c r="E586" t="s">
        <v>9793</v>
      </c>
      <c r="F586" t="s">
        <v>9794</v>
      </c>
      <c r="G586">
        <v>3001</v>
      </c>
      <c r="H586">
        <v>3001</v>
      </c>
      <c r="I586">
        <v>3001</v>
      </c>
      <c r="J586">
        <v>3001</v>
      </c>
      <c r="K586">
        <v>0</v>
      </c>
      <c r="L586" s="2">
        <v>0</v>
      </c>
      <c r="M586" s="2">
        <v>0</v>
      </c>
      <c r="N586" s="2">
        <v>0</v>
      </c>
      <c r="O586" s="2">
        <v>54.4</v>
      </c>
      <c r="P586" s="2">
        <v>0</v>
      </c>
      <c r="Q586" s="2">
        <v>0</v>
      </c>
      <c r="R586" s="2">
        <v>0</v>
      </c>
      <c r="S586" s="2">
        <v>0</v>
      </c>
      <c r="T586" s="2">
        <v>0</v>
      </c>
      <c r="U586" s="2">
        <v>54.4</v>
      </c>
      <c r="V586" t="s">
        <v>55</v>
      </c>
    </row>
    <row r="587" spans="1:22" ht="15.75" hidden="1" thickBot="1" x14ac:dyDescent="0.3">
      <c r="A587" t="s">
        <v>8106</v>
      </c>
      <c r="B587" s="12" t="s">
        <v>10857</v>
      </c>
      <c r="C587" t="s">
        <v>1</v>
      </c>
      <c r="D587" t="s">
        <v>7503</v>
      </c>
      <c r="E587" t="s">
        <v>9793</v>
      </c>
      <c r="F587" t="s">
        <v>9794</v>
      </c>
      <c r="G587">
        <v>3000</v>
      </c>
      <c r="H587">
        <v>3000</v>
      </c>
      <c r="I587">
        <v>3000</v>
      </c>
      <c r="J587">
        <v>3000</v>
      </c>
      <c r="K587">
        <v>0</v>
      </c>
      <c r="L587" s="2">
        <v>0</v>
      </c>
      <c r="M587" s="2">
        <v>0</v>
      </c>
      <c r="N587" s="2">
        <v>0</v>
      </c>
      <c r="O587" s="2">
        <v>0</v>
      </c>
      <c r="P587" s="2">
        <v>0</v>
      </c>
      <c r="Q587" s="2">
        <v>0</v>
      </c>
      <c r="R587" s="2">
        <v>0</v>
      </c>
      <c r="S587" s="2">
        <v>0</v>
      </c>
      <c r="T587" s="2">
        <v>0</v>
      </c>
      <c r="U587" s="2">
        <v>0</v>
      </c>
      <c r="V587" t="s">
        <v>55</v>
      </c>
    </row>
    <row r="588" spans="1:22" ht="15.75" hidden="1" thickBot="1" x14ac:dyDescent="0.3">
      <c r="A588" t="s">
        <v>8106</v>
      </c>
      <c r="B588" s="12" t="s">
        <v>10857</v>
      </c>
      <c r="C588" t="s">
        <v>1</v>
      </c>
      <c r="D588" t="s">
        <v>7503</v>
      </c>
      <c r="E588" t="s">
        <v>9793</v>
      </c>
      <c r="F588" t="s">
        <v>9794</v>
      </c>
      <c r="G588">
        <v>2999</v>
      </c>
      <c r="H588">
        <v>2999</v>
      </c>
      <c r="I588">
        <v>2999</v>
      </c>
      <c r="J588">
        <v>2999</v>
      </c>
      <c r="K588">
        <v>0</v>
      </c>
      <c r="L588" s="2">
        <v>0</v>
      </c>
      <c r="M588" s="2">
        <v>0</v>
      </c>
      <c r="N588" s="2">
        <v>0</v>
      </c>
      <c r="O588" s="2">
        <v>2.5</v>
      </c>
      <c r="P588" s="2">
        <v>0</v>
      </c>
      <c r="Q588" s="2">
        <v>0</v>
      </c>
      <c r="R588" s="2">
        <v>0</v>
      </c>
      <c r="S588" s="2">
        <v>0</v>
      </c>
      <c r="T588" s="2">
        <v>0</v>
      </c>
      <c r="U588" s="2">
        <v>2.5</v>
      </c>
      <c r="V588" t="s">
        <v>55</v>
      </c>
    </row>
    <row r="589" spans="1:22" ht="15.75" hidden="1" thickBot="1" x14ac:dyDescent="0.3">
      <c r="A589" t="s">
        <v>8106</v>
      </c>
      <c r="B589" s="12" t="s">
        <v>10857</v>
      </c>
      <c r="C589" t="s">
        <v>1</v>
      </c>
      <c r="D589" t="s">
        <v>7503</v>
      </c>
      <c r="E589" t="s">
        <v>9793</v>
      </c>
      <c r="F589" t="s">
        <v>9794</v>
      </c>
      <c r="G589">
        <v>2998</v>
      </c>
      <c r="H589">
        <v>2998</v>
      </c>
      <c r="I589">
        <v>2998</v>
      </c>
      <c r="J589">
        <v>2998</v>
      </c>
      <c r="K589">
        <v>0</v>
      </c>
      <c r="L589" s="2">
        <v>0</v>
      </c>
      <c r="M589" s="2">
        <v>0</v>
      </c>
      <c r="N589" s="2">
        <v>0</v>
      </c>
      <c r="O589" s="2">
        <v>27</v>
      </c>
      <c r="P589" s="2">
        <v>0</v>
      </c>
      <c r="Q589" s="2">
        <v>0</v>
      </c>
      <c r="R589" s="2">
        <v>0</v>
      </c>
      <c r="S589" s="2">
        <v>0</v>
      </c>
      <c r="T589" s="2">
        <v>0</v>
      </c>
      <c r="U589" s="2">
        <v>27</v>
      </c>
      <c r="V589" t="s">
        <v>55</v>
      </c>
    </row>
    <row r="590" spans="1:22" ht="15.75" hidden="1" thickBot="1" x14ac:dyDescent="0.3">
      <c r="A590" t="s">
        <v>8106</v>
      </c>
      <c r="B590" s="12" t="s">
        <v>10857</v>
      </c>
      <c r="C590" t="s">
        <v>1</v>
      </c>
      <c r="D590" t="s">
        <v>7503</v>
      </c>
      <c r="E590" t="s">
        <v>9793</v>
      </c>
      <c r="F590" t="s">
        <v>9794</v>
      </c>
      <c r="G590">
        <v>2997</v>
      </c>
      <c r="H590">
        <v>2997</v>
      </c>
      <c r="I590">
        <v>2997</v>
      </c>
      <c r="J590">
        <v>2997</v>
      </c>
      <c r="K590">
        <v>0</v>
      </c>
      <c r="L590" s="2">
        <v>0</v>
      </c>
      <c r="M590" s="2">
        <v>0</v>
      </c>
      <c r="N590" s="2">
        <v>0</v>
      </c>
      <c r="O590" s="2">
        <v>0</v>
      </c>
      <c r="P590" s="2">
        <v>0</v>
      </c>
      <c r="Q590" s="2">
        <v>0</v>
      </c>
      <c r="R590" s="2">
        <v>0</v>
      </c>
      <c r="S590" s="2">
        <v>0</v>
      </c>
      <c r="T590" s="2">
        <v>0</v>
      </c>
      <c r="U590" s="2">
        <v>0</v>
      </c>
      <c r="V590" t="s">
        <v>55</v>
      </c>
    </row>
    <row r="591" spans="1:22" ht="15.75" hidden="1" thickBot="1" x14ac:dyDescent="0.3">
      <c r="A591" t="s">
        <v>8106</v>
      </c>
      <c r="B591" s="12" t="s">
        <v>10857</v>
      </c>
      <c r="C591" t="s">
        <v>1</v>
      </c>
      <c r="D591" t="s">
        <v>7503</v>
      </c>
      <c r="E591" t="s">
        <v>9793</v>
      </c>
      <c r="F591" t="s">
        <v>9794</v>
      </c>
      <c r="G591">
        <v>2996</v>
      </c>
      <c r="H591">
        <v>2996</v>
      </c>
      <c r="I591">
        <v>2996</v>
      </c>
      <c r="J591">
        <v>2996</v>
      </c>
      <c r="K591">
        <v>0</v>
      </c>
      <c r="L591" s="2">
        <v>0</v>
      </c>
      <c r="M591" s="2">
        <v>0</v>
      </c>
      <c r="N591" s="2">
        <v>0</v>
      </c>
      <c r="O591" s="2">
        <v>15</v>
      </c>
      <c r="P591" s="2">
        <v>0</v>
      </c>
      <c r="Q591" s="2">
        <v>0</v>
      </c>
      <c r="R591" s="2">
        <v>0</v>
      </c>
      <c r="S591" s="2">
        <v>0</v>
      </c>
      <c r="T591" s="2">
        <v>0</v>
      </c>
      <c r="U591" s="2">
        <v>15</v>
      </c>
      <c r="V591" t="s">
        <v>55</v>
      </c>
    </row>
    <row r="592" spans="1:22" ht="15.75" hidden="1" thickBot="1" x14ac:dyDescent="0.3">
      <c r="A592" t="s">
        <v>8106</v>
      </c>
      <c r="B592" s="12" t="s">
        <v>10857</v>
      </c>
      <c r="C592" t="s">
        <v>1</v>
      </c>
      <c r="D592" t="s">
        <v>7503</v>
      </c>
      <c r="E592" t="s">
        <v>9793</v>
      </c>
      <c r="F592" t="s">
        <v>9794</v>
      </c>
      <c r="G592">
        <v>2995</v>
      </c>
      <c r="H592">
        <v>2995</v>
      </c>
      <c r="I592">
        <v>2995</v>
      </c>
      <c r="J592">
        <v>2995</v>
      </c>
      <c r="K592">
        <v>0</v>
      </c>
      <c r="L592" s="2">
        <v>0</v>
      </c>
      <c r="M592" s="2">
        <v>0</v>
      </c>
      <c r="N592" s="2">
        <v>0</v>
      </c>
      <c r="O592" s="2">
        <v>4.75</v>
      </c>
      <c r="P592" s="2">
        <v>0</v>
      </c>
      <c r="Q592" s="2">
        <v>0</v>
      </c>
      <c r="R592" s="2">
        <v>0</v>
      </c>
      <c r="S592" s="2">
        <v>0</v>
      </c>
      <c r="T592" s="2">
        <v>0</v>
      </c>
      <c r="U592" s="2">
        <v>4.75</v>
      </c>
      <c r="V592" t="s">
        <v>55</v>
      </c>
    </row>
    <row r="593" spans="1:22" ht="15.75" hidden="1" thickBot="1" x14ac:dyDescent="0.3">
      <c r="A593" t="s">
        <v>8106</v>
      </c>
      <c r="B593" s="12" t="s">
        <v>10857</v>
      </c>
      <c r="C593" t="s">
        <v>1</v>
      </c>
      <c r="D593" t="s">
        <v>7503</v>
      </c>
      <c r="E593" t="s">
        <v>9793</v>
      </c>
      <c r="F593" t="s">
        <v>9794</v>
      </c>
      <c r="G593">
        <v>2994</v>
      </c>
      <c r="H593">
        <v>2994</v>
      </c>
      <c r="I593">
        <v>2994</v>
      </c>
      <c r="J593">
        <v>2994</v>
      </c>
      <c r="K593">
        <v>0</v>
      </c>
      <c r="L593" s="2">
        <v>0</v>
      </c>
      <c r="M593" s="2">
        <v>0</v>
      </c>
      <c r="N593" s="2">
        <v>0</v>
      </c>
      <c r="O593" s="2">
        <v>5.5</v>
      </c>
      <c r="P593" s="2">
        <v>0</v>
      </c>
      <c r="Q593" s="2">
        <v>0</v>
      </c>
      <c r="R593" s="2">
        <v>0</v>
      </c>
      <c r="S593" s="2">
        <v>0</v>
      </c>
      <c r="T593" s="2">
        <v>0</v>
      </c>
      <c r="U593" s="2">
        <v>5.5</v>
      </c>
      <c r="V593" t="s">
        <v>55</v>
      </c>
    </row>
    <row r="594" spans="1:22" ht="15.75" hidden="1" thickBot="1" x14ac:dyDescent="0.3">
      <c r="A594" t="s">
        <v>8106</v>
      </c>
      <c r="B594" s="12" t="s">
        <v>10855</v>
      </c>
      <c r="C594" t="s">
        <v>1</v>
      </c>
      <c r="D594" t="s">
        <v>7503</v>
      </c>
      <c r="E594" t="s">
        <v>9793</v>
      </c>
      <c r="F594" t="s">
        <v>9794</v>
      </c>
      <c r="G594">
        <v>2993</v>
      </c>
      <c r="H594">
        <v>2993</v>
      </c>
      <c r="I594">
        <v>2993</v>
      </c>
      <c r="J594">
        <v>2993</v>
      </c>
      <c r="K594">
        <v>0</v>
      </c>
      <c r="L594" s="2">
        <v>0</v>
      </c>
      <c r="M594" s="2">
        <v>0</v>
      </c>
      <c r="N594" s="2">
        <v>0</v>
      </c>
      <c r="O594" s="2">
        <v>18.399999999999999</v>
      </c>
      <c r="P594" s="2">
        <v>0</v>
      </c>
      <c r="Q594" s="2">
        <v>0</v>
      </c>
      <c r="R594" s="2">
        <v>0</v>
      </c>
      <c r="S594" s="2">
        <v>0</v>
      </c>
      <c r="T594" s="2">
        <v>0</v>
      </c>
      <c r="U594" s="2">
        <v>18.399999999999999</v>
      </c>
      <c r="V594" t="s">
        <v>55</v>
      </c>
    </row>
    <row r="595" spans="1:22" ht="15.75" hidden="1" thickBot="1" x14ac:dyDescent="0.3">
      <c r="A595" t="s">
        <v>8106</v>
      </c>
      <c r="B595" s="12" t="s">
        <v>10855</v>
      </c>
      <c r="C595" t="s">
        <v>1</v>
      </c>
      <c r="D595" t="s">
        <v>7503</v>
      </c>
      <c r="E595" t="s">
        <v>9793</v>
      </c>
      <c r="F595" t="s">
        <v>9794</v>
      </c>
      <c r="G595">
        <v>2992</v>
      </c>
      <c r="H595">
        <v>2992</v>
      </c>
      <c r="I595">
        <v>2992</v>
      </c>
      <c r="J595">
        <v>2992</v>
      </c>
      <c r="K595">
        <v>0</v>
      </c>
      <c r="L595" s="2">
        <v>0</v>
      </c>
      <c r="M595" s="2">
        <v>0</v>
      </c>
      <c r="N595" s="2">
        <v>0</v>
      </c>
      <c r="O595" s="2">
        <v>27</v>
      </c>
      <c r="P595" s="2">
        <v>0</v>
      </c>
      <c r="Q595" s="2">
        <v>0</v>
      </c>
      <c r="R595" s="2">
        <v>0</v>
      </c>
      <c r="S595" s="2">
        <v>0</v>
      </c>
      <c r="T595" s="2">
        <v>0</v>
      </c>
      <c r="U595" s="2">
        <v>27</v>
      </c>
      <c r="V595" t="s">
        <v>55</v>
      </c>
    </row>
    <row r="596" spans="1:22" ht="15.75" hidden="1" thickBot="1" x14ac:dyDescent="0.3">
      <c r="A596" t="s">
        <v>8106</v>
      </c>
      <c r="B596" s="12" t="s">
        <v>10855</v>
      </c>
      <c r="C596" t="s">
        <v>1</v>
      </c>
      <c r="D596" t="s">
        <v>7503</v>
      </c>
      <c r="E596" t="s">
        <v>9793</v>
      </c>
      <c r="F596" t="s">
        <v>9794</v>
      </c>
      <c r="G596">
        <v>2991</v>
      </c>
      <c r="H596">
        <v>2991</v>
      </c>
      <c r="I596">
        <v>2991</v>
      </c>
      <c r="J596">
        <v>2991</v>
      </c>
      <c r="K596">
        <v>0</v>
      </c>
      <c r="L596" s="2">
        <v>0</v>
      </c>
      <c r="M596" s="2">
        <v>0</v>
      </c>
      <c r="N596" s="2">
        <v>0</v>
      </c>
      <c r="O596" s="2">
        <v>13</v>
      </c>
      <c r="P596" s="2">
        <v>0</v>
      </c>
      <c r="Q596" s="2">
        <v>0</v>
      </c>
      <c r="R596" s="2">
        <v>0</v>
      </c>
      <c r="S596" s="2">
        <v>0</v>
      </c>
      <c r="T596" s="2">
        <v>0</v>
      </c>
      <c r="U596" s="2">
        <v>13</v>
      </c>
      <c r="V596" t="s">
        <v>55</v>
      </c>
    </row>
    <row r="597" spans="1:22" ht="15.75" hidden="1" thickBot="1" x14ac:dyDescent="0.3">
      <c r="A597" t="s">
        <v>8106</v>
      </c>
      <c r="B597" s="12" t="s">
        <v>10855</v>
      </c>
      <c r="C597" t="s">
        <v>1</v>
      </c>
      <c r="D597" t="s">
        <v>7503</v>
      </c>
      <c r="E597" t="s">
        <v>9793</v>
      </c>
      <c r="F597" t="s">
        <v>9794</v>
      </c>
      <c r="G597">
        <v>2990</v>
      </c>
      <c r="H597">
        <v>2990</v>
      </c>
      <c r="I597">
        <v>2990</v>
      </c>
      <c r="J597">
        <v>2990</v>
      </c>
      <c r="K597">
        <v>0</v>
      </c>
      <c r="L597" s="2">
        <v>0</v>
      </c>
      <c r="M597" s="2">
        <v>0</v>
      </c>
      <c r="N597" s="2">
        <v>0</v>
      </c>
      <c r="O597" s="2">
        <v>2.6</v>
      </c>
      <c r="P597" s="2">
        <v>0</v>
      </c>
      <c r="Q597" s="2">
        <v>0</v>
      </c>
      <c r="R597" s="2">
        <v>0</v>
      </c>
      <c r="S597" s="2">
        <v>0</v>
      </c>
      <c r="T597" s="2">
        <v>0</v>
      </c>
      <c r="U597" s="2">
        <v>2.6</v>
      </c>
      <c r="V597" t="s">
        <v>55</v>
      </c>
    </row>
    <row r="598" spans="1:22" ht="15.75" hidden="1" thickBot="1" x14ac:dyDescent="0.3">
      <c r="A598" t="s">
        <v>8106</v>
      </c>
      <c r="B598" s="12" t="s">
        <v>10855</v>
      </c>
      <c r="C598" t="s">
        <v>1</v>
      </c>
      <c r="D598" t="s">
        <v>7503</v>
      </c>
      <c r="E598" t="s">
        <v>9793</v>
      </c>
      <c r="F598" t="s">
        <v>9794</v>
      </c>
      <c r="G598">
        <v>2989</v>
      </c>
      <c r="H598">
        <v>2989</v>
      </c>
      <c r="I598">
        <v>2989</v>
      </c>
      <c r="J598">
        <v>2989</v>
      </c>
      <c r="K598">
        <v>0</v>
      </c>
      <c r="L598" s="2">
        <v>0</v>
      </c>
      <c r="M598" s="2">
        <v>0</v>
      </c>
      <c r="N598" s="2">
        <v>0</v>
      </c>
      <c r="O598" s="2">
        <v>39.5</v>
      </c>
      <c r="P598" s="2">
        <v>0</v>
      </c>
      <c r="Q598" s="2">
        <v>0</v>
      </c>
      <c r="R598" s="2">
        <v>0</v>
      </c>
      <c r="S598" s="2">
        <v>0</v>
      </c>
      <c r="T598" s="2">
        <v>0</v>
      </c>
      <c r="U598" s="2">
        <v>39.5</v>
      </c>
      <c r="V598" t="s">
        <v>55</v>
      </c>
    </row>
    <row r="599" spans="1:22" ht="15.75" hidden="1" thickBot="1" x14ac:dyDescent="0.3">
      <c r="A599" t="s">
        <v>8106</v>
      </c>
      <c r="B599" s="12" t="s">
        <v>10855</v>
      </c>
      <c r="C599" t="s">
        <v>1</v>
      </c>
      <c r="D599" t="s">
        <v>7503</v>
      </c>
      <c r="E599" t="s">
        <v>9793</v>
      </c>
      <c r="F599" t="s">
        <v>9794</v>
      </c>
      <c r="G599">
        <v>2988</v>
      </c>
      <c r="H599">
        <v>2988</v>
      </c>
      <c r="I599">
        <v>2988</v>
      </c>
      <c r="J599">
        <v>2988</v>
      </c>
      <c r="K599">
        <v>0</v>
      </c>
      <c r="L599" s="2">
        <v>0</v>
      </c>
      <c r="M599" s="2">
        <v>0</v>
      </c>
      <c r="N599" s="2">
        <v>0</v>
      </c>
      <c r="O599" s="2">
        <v>25</v>
      </c>
      <c r="P599" s="2">
        <v>0</v>
      </c>
      <c r="Q599" s="2">
        <v>0</v>
      </c>
      <c r="R599" s="2">
        <v>0</v>
      </c>
      <c r="S599" s="2">
        <v>0</v>
      </c>
      <c r="T599" s="2">
        <v>0</v>
      </c>
      <c r="U599" s="2">
        <v>25</v>
      </c>
      <c r="V599" t="s">
        <v>55</v>
      </c>
    </row>
    <row r="600" spans="1:22" ht="15.75" hidden="1" thickBot="1" x14ac:dyDescent="0.3">
      <c r="A600" t="s">
        <v>8106</v>
      </c>
      <c r="B600" s="12" t="s">
        <v>10855</v>
      </c>
      <c r="C600" t="s">
        <v>1</v>
      </c>
      <c r="D600" t="s">
        <v>7503</v>
      </c>
      <c r="E600" t="s">
        <v>9793</v>
      </c>
      <c r="F600" t="s">
        <v>9794</v>
      </c>
      <c r="G600">
        <v>2987</v>
      </c>
      <c r="H600">
        <v>2987</v>
      </c>
      <c r="I600">
        <v>2987</v>
      </c>
      <c r="J600">
        <v>2987</v>
      </c>
      <c r="K600">
        <v>0</v>
      </c>
      <c r="L600" s="2">
        <v>0</v>
      </c>
      <c r="M600" s="2">
        <v>0</v>
      </c>
      <c r="N600" s="2">
        <v>0</v>
      </c>
      <c r="O600" s="2">
        <v>2.5</v>
      </c>
      <c r="P600" s="2">
        <v>0</v>
      </c>
      <c r="Q600" s="2">
        <v>0</v>
      </c>
      <c r="R600" s="2">
        <v>0</v>
      </c>
      <c r="S600" s="2">
        <v>0</v>
      </c>
      <c r="T600" s="2">
        <v>0</v>
      </c>
      <c r="U600" s="2">
        <v>2.5</v>
      </c>
      <c r="V600" t="s">
        <v>55</v>
      </c>
    </row>
    <row r="601" spans="1:22" ht="15.75" hidden="1" thickBot="1" x14ac:dyDescent="0.3">
      <c r="A601" t="s">
        <v>8106</v>
      </c>
      <c r="B601" s="12" t="s">
        <v>10855</v>
      </c>
      <c r="C601" t="s">
        <v>1</v>
      </c>
      <c r="D601" t="s">
        <v>7503</v>
      </c>
      <c r="E601" t="s">
        <v>9793</v>
      </c>
      <c r="F601" t="s">
        <v>9794</v>
      </c>
      <c r="G601">
        <v>2986</v>
      </c>
      <c r="H601">
        <v>2986</v>
      </c>
      <c r="I601">
        <v>2986</v>
      </c>
      <c r="J601">
        <v>2986</v>
      </c>
      <c r="K601">
        <v>0</v>
      </c>
      <c r="L601" s="2">
        <v>0</v>
      </c>
      <c r="M601" s="2">
        <v>0</v>
      </c>
      <c r="N601" s="2">
        <v>0</v>
      </c>
      <c r="O601" s="2">
        <v>13</v>
      </c>
      <c r="P601" s="2">
        <v>0</v>
      </c>
      <c r="Q601" s="2">
        <v>0</v>
      </c>
      <c r="R601" s="2">
        <v>0</v>
      </c>
      <c r="S601" s="2">
        <v>0</v>
      </c>
      <c r="T601" s="2">
        <v>0</v>
      </c>
      <c r="U601" s="2">
        <v>13</v>
      </c>
      <c r="V601" t="s">
        <v>55</v>
      </c>
    </row>
    <row r="602" spans="1:22" ht="15.75" hidden="1" thickBot="1" x14ac:dyDescent="0.3">
      <c r="A602" t="s">
        <v>8106</v>
      </c>
      <c r="B602" s="12" t="s">
        <v>10855</v>
      </c>
      <c r="C602" t="s">
        <v>1</v>
      </c>
      <c r="D602" t="s">
        <v>7503</v>
      </c>
      <c r="E602" t="s">
        <v>9793</v>
      </c>
      <c r="F602" t="s">
        <v>9794</v>
      </c>
      <c r="G602">
        <v>2985</v>
      </c>
      <c r="H602">
        <v>2985</v>
      </c>
      <c r="I602">
        <v>2985</v>
      </c>
      <c r="J602">
        <v>2985</v>
      </c>
      <c r="K602">
        <v>0</v>
      </c>
      <c r="L602" s="2">
        <v>0</v>
      </c>
      <c r="M602" s="2">
        <v>0</v>
      </c>
      <c r="N602" s="2">
        <v>0</v>
      </c>
      <c r="O602" s="2">
        <v>12.5</v>
      </c>
      <c r="P602" s="2">
        <v>0</v>
      </c>
      <c r="Q602" s="2">
        <v>0</v>
      </c>
      <c r="R602" s="2">
        <v>0</v>
      </c>
      <c r="S602" s="2">
        <v>0</v>
      </c>
      <c r="T602" s="2">
        <v>0</v>
      </c>
      <c r="U602" s="2">
        <v>12.5</v>
      </c>
      <c r="V602" t="s">
        <v>55</v>
      </c>
    </row>
    <row r="603" spans="1:22" ht="15.75" hidden="1" thickBot="1" x14ac:dyDescent="0.3">
      <c r="A603" t="s">
        <v>8106</v>
      </c>
      <c r="B603" s="12" t="s">
        <v>10855</v>
      </c>
      <c r="C603" t="s">
        <v>1</v>
      </c>
      <c r="D603" t="s">
        <v>7503</v>
      </c>
      <c r="E603" t="s">
        <v>9793</v>
      </c>
      <c r="F603" t="s">
        <v>9794</v>
      </c>
      <c r="G603">
        <v>2984</v>
      </c>
      <c r="H603">
        <v>2984</v>
      </c>
      <c r="I603">
        <v>2984</v>
      </c>
      <c r="J603">
        <v>2984</v>
      </c>
      <c r="K603">
        <v>0</v>
      </c>
      <c r="L603" s="2">
        <v>0</v>
      </c>
      <c r="M603" s="2">
        <v>0</v>
      </c>
      <c r="N603" s="2">
        <v>0</v>
      </c>
      <c r="O603" s="2">
        <v>55.3</v>
      </c>
      <c r="P603" s="2">
        <v>0</v>
      </c>
      <c r="Q603" s="2">
        <v>0</v>
      </c>
      <c r="R603" s="2">
        <v>0</v>
      </c>
      <c r="S603" s="2">
        <v>0</v>
      </c>
      <c r="T603" s="2">
        <v>0</v>
      </c>
      <c r="U603" s="2">
        <v>55.3</v>
      </c>
      <c r="V603" t="s">
        <v>55</v>
      </c>
    </row>
    <row r="604" spans="1:22" ht="15.75" hidden="1" thickBot="1" x14ac:dyDescent="0.3">
      <c r="A604" t="s">
        <v>8106</v>
      </c>
      <c r="B604" s="12" t="s">
        <v>10855</v>
      </c>
      <c r="C604" t="s">
        <v>1</v>
      </c>
      <c r="D604" t="s">
        <v>7503</v>
      </c>
      <c r="E604" t="s">
        <v>9793</v>
      </c>
      <c r="F604" t="s">
        <v>9794</v>
      </c>
      <c r="G604">
        <v>2983</v>
      </c>
      <c r="H604">
        <v>2983</v>
      </c>
      <c r="I604">
        <v>2983</v>
      </c>
      <c r="J604">
        <v>2983</v>
      </c>
      <c r="K604">
        <v>0</v>
      </c>
      <c r="L604" s="2">
        <v>0</v>
      </c>
      <c r="M604" s="2">
        <v>0</v>
      </c>
      <c r="N604" s="2">
        <v>0</v>
      </c>
      <c r="O604" s="2">
        <v>29</v>
      </c>
      <c r="P604" s="2">
        <v>0</v>
      </c>
      <c r="Q604" s="2">
        <v>0</v>
      </c>
      <c r="R604" s="2">
        <v>0</v>
      </c>
      <c r="S604" s="2">
        <v>0</v>
      </c>
      <c r="T604" s="2">
        <v>0</v>
      </c>
      <c r="U604" s="2">
        <v>29</v>
      </c>
      <c r="V604" t="s">
        <v>55</v>
      </c>
    </row>
    <row r="605" spans="1:22" ht="15.75" hidden="1" thickBot="1" x14ac:dyDescent="0.3">
      <c r="A605" t="s">
        <v>8106</v>
      </c>
      <c r="B605" s="12" t="s">
        <v>10855</v>
      </c>
      <c r="C605" t="s">
        <v>1</v>
      </c>
      <c r="D605" t="s">
        <v>7503</v>
      </c>
      <c r="E605" t="s">
        <v>9793</v>
      </c>
      <c r="F605" t="s">
        <v>9794</v>
      </c>
      <c r="G605">
        <v>2982</v>
      </c>
      <c r="H605">
        <v>2982</v>
      </c>
      <c r="I605">
        <v>2982</v>
      </c>
      <c r="J605">
        <v>2982</v>
      </c>
      <c r="K605">
        <v>0</v>
      </c>
      <c r="L605" s="2">
        <v>0</v>
      </c>
      <c r="M605" s="2">
        <v>0</v>
      </c>
      <c r="N605" s="2">
        <v>0</v>
      </c>
      <c r="O605" s="2">
        <v>13.88</v>
      </c>
      <c r="P605" s="2">
        <v>0</v>
      </c>
      <c r="Q605" s="2">
        <v>0</v>
      </c>
      <c r="R605" s="2">
        <v>0</v>
      </c>
      <c r="S605" s="2">
        <v>0</v>
      </c>
      <c r="T605" s="2">
        <v>0</v>
      </c>
      <c r="U605" s="2">
        <v>13.88</v>
      </c>
      <c r="V605" t="s">
        <v>55</v>
      </c>
    </row>
    <row r="606" spans="1:22" ht="15.75" hidden="1" thickBot="1" x14ac:dyDescent="0.3">
      <c r="A606" t="s">
        <v>8106</v>
      </c>
      <c r="B606" s="12" t="s">
        <v>10854</v>
      </c>
      <c r="C606" t="s">
        <v>1</v>
      </c>
      <c r="D606" t="s">
        <v>7503</v>
      </c>
      <c r="E606" t="s">
        <v>9793</v>
      </c>
      <c r="F606" t="s">
        <v>9794</v>
      </c>
      <c r="G606">
        <v>2981</v>
      </c>
      <c r="H606">
        <v>2981</v>
      </c>
      <c r="I606">
        <v>2981</v>
      </c>
      <c r="J606">
        <v>2981</v>
      </c>
      <c r="K606">
        <v>0</v>
      </c>
      <c r="L606" s="2">
        <v>0</v>
      </c>
      <c r="M606" s="2">
        <v>0</v>
      </c>
      <c r="N606" s="2">
        <v>0</v>
      </c>
      <c r="O606" s="2">
        <v>27</v>
      </c>
      <c r="P606" s="2">
        <v>0</v>
      </c>
      <c r="Q606" s="2">
        <v>0</v>
      </c>
      <c r="R606" s="2">
        <v>0</v>
      </c>
      <c r="S606" s="2">
        <v>0</v>
      </c>
      <c r="T606" s="2">
        <v>0</v>
      </c>
      <c r="U606" s="2">
        <v>27</v>
      </c>
      <c r="V606" t="s">
        <v>55</v>
      </c>
    </row>
    <row r="607" spans="1:22" ht="15.75" hidden="1" thickBot="1" x14ac:dyDescent="0.3">
      <c r="A607" t="s">
        <v>8106</v>
      </c>
      <c r="B607" s="12" t="s">
        <v>10854</v>
      </c>
      <c r="C607" t="s">
        <v>1</v>
      </c>
      <c r="D607" t="s">
        <v>7503</v>
      </c>
      <c r="E607" t="s">
        <v>9793</v>
      </c>
      <c r="F607" t="s">
        <v>9794</v>
      </c>
      <c r="G607">
        <v>2980</v>
      </c>
      <c r="H607">
        <v>2980</v>
      </c>
      <c r="I607">
        <v>2980</v>
      </c>
      <c r="J607">
        <v>2980</v>
      </c>
      <c r="K607">
        <v>0</v>
      </c>
      <c r="L607" s="2">
        <v>0</v>
      </c>
      <c r="M607" s="2">
        <v>0</v>
      </c>
      <c r="N607" s="2">
        <v>0</v>
      </c>
      <c r="O607" s="2">
        <v>6.75</v>
      </c>
      <c r="P607" s="2">
        <v>0</v>
      </c>
      <c r="Q607" s="2">
        <v>0</v>
      </c>
      <c r="R607" s="2">
        <v>0</v>
      </c>
      <c r="S607" s="2">
        <v>0</v>
      </c>
      <c r="T607" s="2">
        <v>0</v>
      </c>
      <c r="U607" s="2">
        <v>6.75</v>
      </c>
      <c r="V607" t="s">
        <v>55</v>
      </c>
    </row>
    <row r="608" spans="1:22" ht="15.75" hidden="1" thickBot="1" x14ac:dyDescent="0.3">
      <c r="A608" t="s">
        <v>8106</v>
      </c>
      <c r="B608" s="12" t="s">
        <v>10854</v>
      </c>
      <c r="C608" t="s">
        <v>1</v>
      </c>
      <c r="D608" t="s">
        <v>7503</v>
      </c>
      <c r="E608" t="s">
        <v>9793</v>
      </c>
      <c r="F608" t="s">
        <v>9794</v>
      </c>
      <c r="G608">
        <v>2979</v>
      </c>
      <c r="H608">
        <v>2979</v>
      </c>
      <c r="I608">
        <v>2979</v>
      </c>
      <c r="J608">
        <v>2979</v>
      </c>
      <c r="K608">
        <v>0</v>
      </c>
      <c r="L608" s="2">
        <v>0</v>
      </c>
      <c r="M608" s="2">
        <v>0</v>
      </c>
      <c r="N608" s="2">
        <v>0</v>
      </c>
      <c r="O608" s="2">
        <v>11.75</v>
      </c>
      <c r="P608" s="2">
        <v>0</v>
      </c>
      <c r="Q608" s="2">
        <v>0</v>
      </c>
      <c r="R608" s="2">
        <v>0</v>
      </c>
      <c r="S608" s="2">
        <v>0</v>
      </c>
      <c r="T608" s="2">
        <v>0</v>
      </c>
      <c r="U608" s="2">
        <v>11.75</v>
      </c>
      <c r="V608" t="s">
        <v>55</v>
      </c>
    </row>
    <row r="609" spans="1:22" ht="15.75" hidden="1" thickBot="1" x14ac:dyDescent="0.3">
      <c r="A609" t="s">
        <v>8106</v>
      </c>
      <c r="B609" s="12" t="s">
        <v>10854</v>
      </c>
      <c r="C609" t="s">
        <v>1</v>
      </c>
      <c r="D609" t="s">
        <v>7503</v>
      </c>
      <c r="E609" t="s">
        <v>9793</v>
      </c>
      <c r="F609" t="s">
        <v>9794</v>
      </c>
      <c r="G609">
        <v>2978</v>
      </c>
      <c r="H609">
        <v>2978</v>
      </c>
      <c r="I609">
        <v>2978</v>
      </c>
      <c r="J609">
        <v>2978</v>
      </c>
      <c r="K609">
        <v>0</v>
      </c>
      <c r="L609" s="2">
        <v>0</v>
      </c>
      <c r="M609" s="2">
        <v>0</v>
      </c>
      <c r="N609" s="2">
        <v>0</v>
      </c>
      <c r="O609" s="2">
        <v>4</v>
      </c>
      <c r="P609" s="2">
        <v>0</v>
      </c>
      <c r="Q609" s="2">
        <v>0</v>
      </c>
      <c r="R609" s="2">
        <v>0</v>
      </c>
      <c r="S609" s="2">
        <v>0</v>
      </c>
      <c r="T609" s="2">
        <v>0</v>
      </c>
      <c r="U609" s="2">
        <v>4</v>
      </c>
      <c r="V609" t="s">
        <v>55</v>
      </c>
    </row>
    <row r="610" spans="1:22" ht="15.75" hidden="1" thickBot="1" x14ac:dyDescent="0.3">
      <c r="A610" t="s">
        <v>8106</v>
      </c>
      <c r="B610" s="12" t="s">
        <v>10854</v>
      </c>
      <c r="C610" t="s">
        <v>1</v>
      </c>
      <c r="D610" t="s">
        <v>7503</v>
      </c>
      <c r="E610" t="s">
        <v>9793</v>
      </c>
      <c r="F610" t="s">
        <v>9794</v>
      </c>
      <c r="G610">
        <v>2977</v>
      </c>
      <c r="H610">
        <v>2977</v>
      </c>
      <c r="I610">
        <v>2977</v>
      </c>
      <c r="J610">
        <v>2977</v>
      </c>
      <c r="K610">
        <v>0</v>
      </c>
      <c r="L610" s="2">
        <v>0</v>
      </c>
      <c r="M610" s="2">
        <v>0</v>
      </c>
      <c r="N610" s="2">
        <v>0</v>
      </c>
      <c r="O610" s="2">
        <v>4</v>
      </c>
      <c r="P610" s="2">
        <v>0</v>
      </c>
      <c r="Q610" s="2">
        <v>0</v>
      </c>
      <c r="R610" s="2">
        <v>0</v>
      </c>
      <c r="S610" s="2">
        <v>0</v>
      </c>
      <c r="T610" s="2">
        <v>0</v>
      </c>
      <c r="U610" s="2">
        <v>4</v>
      </c>
      <c r="V610" t="s">
        <v>55</v>
      </c>
    </row>
    <row r="611" spans="1:22" ht="15.75" hidden="1" thickBot="1" x14ac:dyDescent="0.3">
      <c r="A611" t="s">
        <v>8106</v>
      </c>
      <c r="B611" s="12" t="s">
        <v>10854</v>
      </c>
      <c r="C611" t="s">
        <v>1</v>
      </c>
      <c r="D611" t="s">
        <v>7503</v>
      </c>
      <c r="E611" t="s">
        <v>9793</v>
      </c>
      <c r="F611" t="s">
        <v>9794</v>
      </c>
      <c r="G611">
        <v>2976</v>
      </c>
      <c r="H611">
        <v>2976</v>
      </c>
      <c r="I611">
        <v>2976</v>
      </c>
      <c r="J611">
        <v>2976</v>
      </c>
      <c r="K611">
        <v>0</v>
      </c>
      <c r="L611" s="2">
        <v>0</v>
      </c>
      <c r="M611" s="2">
        <v>0</v>
      </c>
      <c r="N611" s="2">
        <v>0</v>
      </c>
      <c r="O611" s="2">
        <v>34</v>
      </c>
      <c r="P611" s="2">
        <v>0</v>
      </c>
      <c r="Q611" s="2">
        <v>0</v>
      </c>
      <c r="R611" s="2">
        <v>0</v>
      </c>
      <c r="S611" s="2">
        <v>0</v>
      </c>
      <c r="T611" s="2">
        <v>0</v>
      </c>
      <c r="U611" s="2">
        <v>34</v>
      </c>
      <c r="V611" t="s">
        <v>55</v>
      </c>
    </row>
    <row r="612" spans="1:22" ht="15.75" hidden="1" thickBot="1" x14ac:dyDescent="0.3">
      <c r="A612" t="s">
        <v>8106</v>
      </c>
      <c r="B612" s="12" t="s">
        <v>10853</v>
      </c>
      <c r="C612" t="s">
        <v>1</v>
      </c>
      <c r="D612" t="s">
        <v>7503</v>
      </c>
      <c r="E612" t="s">
        <v>9793</v>
      </c>
      <c r="F612" t="s">
        <v>9794</v>
      </c>
      <c r="G612">
        <v>2975</v>
      </c>
      <c r="H612">
        <v>2975</v>
      </c>
      <c r="I612">
        <v>2975</v>
      </c>
      <c r="J612">
        <v>2975</v>
      </c>
      <c r="K612">
        <v>0</v>
      </c>
      <c r="L612" s="2">
        <v>0</v>
      </c>
      <c r="M612" s="2">
        <v>0</v>
      </c>
      <c r="N612" s="2">
        <v>0</v>
      </c>
      <c r="O612" s="2">
        <v>3</v>
      </c>
      <c r="P612" s="2">
        <v>0</v>
      </c>
      <c r="Q612" s="2">
        <v>0</v>
      </c>
      <c r="R612" s="2">
        <v>0</v>
      </c>
      <c r="S612" s="2">
        <v>0</v>
      </c>
      <c r="T612" s="2">
        <v>0</v>
      </c>
      <c r="U612" s="2">
        <v>3</v>
      </c>
      <c r="V612" t="s">
        <v>55</v>
      </c>
    </row>
    <row r="613" spans="1:22" ht="15.75" hidden="1" thickBot="1" x14ac:dyDescent="0.3">
      <c r="A613" t="s">
        <v>8106</v>
      </c>
      <c r="B613" s="12" t="s">
        <v>10853</v>
      </c>
      <c r="C613" t="s">
        <v>1</v>
      </c>
      <c r="D613" t="s">
        <v>7503</v>
      </c>
      <c r="E613" t="s">
        <v>9793</v>
      </c>
      <c r="F613" t="s">
        <v>9794</v>
      </c>
      <c r="G613">
        <v>2974</v>
      </c>
      <c r="H613">
        <v>2974</v>
      </c>
      <c r="I613">
        <v>2974</v>
      </c>
      <c r="J613">
        <v>2974</v>
      </c>
      <c r="K613">
        <v>0</v>
      </c>
      <c r="L613" s="2">
        <v>0</v>
      </c>
      <c r="M613" s="2">
        <v>0</v>
      </c>
      <c r="N613" s="2">
        <v>0</v>
      </c>
      <c r="O613" s="2">
        <v>45</v>
      </c>
      <c r="P613" s="2">
        <v>0</v>
      </c>
      <c r="Q613" s="2">
        <v>0</v>
      </c>
      <c r="R613" s="2">
        <v>0</v>
      </c>
      <c r="S613" s="2">
        <v>0</v>
      </c>
      <c r="T613" s="2">
        <v>0</v>
      </c>
      <c r="U613" s="2">
        <v>45</v>
      </c>
      <c r="V613" t="s">
        <v>55</v>
      </c>
    </row>
    <row r="614" spans="1:22" ht="15.75" hidden="1" thickBot="1" x14ac:dyDescent="0.3">
      <c r="A614" t="s">
        <v>8106</v>
      </c>
      <c r="B614" s="12" t="s">
        <v>10853</v>
      </c>
      <c r="C614" t="s">
        <v>1</v>
      </c>
      <c r="D614" t="s">
        <v>7503</v>
      </c>
      <c r="E614" t="s">
        <v>9793</v>
      </c>
      <c r="F614" t="s">
        <v>9794</v>
      </c>
      <c r="G614">
        <v>2973</v>
      </c>
      <c r="H614">
        <v>2973</v>
      </c>
      <c r="I614">
        <v>2973</v>
      </c>
      <c r="J614">
        <v>2973</v>
      </c>
      <c r="K614">
        <v>0</v>
      </c>
      <c r="L614" s="2">
        <v>0</v>
      </c>
      <c r="M614" s="2">
        <v>0</v>
      </c>
      <c r="N614" s="2">
        <v>0</v>
      </c>
      <c r="O614" s="2">
        <v>13</v>
      </c>
      <c r="P614" s="2">
        <v>0</v>
      </c>
      <c r="Q614" s="2">
        <v>0</v>
      </c>
      <c r="R614" s="2">
        <v>0</v>
      </c>
      <c r="S614" s="2">
        <v>0</v>
      </c>
      <c r="T614" s="2">
        <v>0</v>
      </c>
      <c r="U614" s="2">
        <v>13</v>
      </c>
      <c r="V614" t="s">
        <v>55</v>
      </c>
    </row>
    <row r="615" spans="1:22" ht="15.75" hidden="1" thickBot="1" x14ac:dyDescent="0.3">
      <c r="A615" t="s">
        <v>8106</v>
      </c>
      <c r="B615" s="12" t="s">
        <v>10853</v>
      </c>
      <c r="C615" t="s">
        <v>1</v>
      </c>
      <c r="D615" t="s">
        <v>7503</v>
      </c>
      <c r="E615" t="s">
        <v>9793</v>
      </c>
      <c r="F615" t="s">
        <v>9794</v>
      </c>
      <c r="G615">
        <v>2972</v>
      </c>
      <c r="H615">
        <v>2972</v>
      </c>
      <c r="I615">
        <v>2972</v>
      </c>
      <c r="J615">
        <v>2972</v>
      </c>
      <c r="K615">
        <v>0</v>
      </c>
      <c r="L615" s="2">
        <v>0</v>
      </c>
      <c r="M615" s="2">
        <v>0</v>
      </c>
      <c r="N615" s="2">
        <v>0</v>
      </c>
      <c r="O615" s="2">
        <v>3.2</v>
      </c>
      <c r="P615" s="2">
        <v>0</v>
      </c>
      <c r="Q615" s="2">
        <v>0</v>
      </c>
      <c r="R615" s="2">
        <v>0</v>
      </c>
      <c r="S615" s="2">
        <v>0</v>
      </c>
      <c r="T615" s="2">
        <v>0</v>
      </c>
      <c r="U615" s="2">
        <v>3.2</v>
      </c>
      <c r="V615" t="s">
        <v>55</v>
      </c>
    </row>
    <row r="616" spans="1:22" ht="15.75" hidden="1" thickBot="1" x14ac:dyDescent="0.3">
      <c r="A616" t="s">
        <v>8106</v>
      </c>
      <c r="B616" s="12" t="s">
        <v>10853</v>
      </c>
      <c r="C616" t="s">
        <v>1</v>
      </c>
      <c r="D616" t="s">
        <v>7503</v>
      </c>
      <c r="E616" t="s">
        <v>9793</v>
      </c>
      <c r="F616" t="s">
        <v>9794</v>
      </c>
      <c r="G616">
        <v>2971</v>
      </c>
      <c r="H616">
        <v>2971</v>
      </c>
      <c r="I616">
        <v>2971</v>
      </c>
      <c r="J616">
        <v>2971</v>
      </c>
      <c r="K616">
        <v>0</v>
      </c>
      <c r="L616" s="2">
        <v>0</v>
      </c>
      <c r="M616" s="2">
        <v>0</v>
      </c>
      <c r="N616" s="2">
        <v>0</v>
      </c>
      <c r="O616" s="2">
        <v>11</v>
      </c>
      <c r="P616" s="2">
        <v>0</v>
      </c>
      <c r="Q616" s="2">
        <v>0</v>
      </c>
      <c r="R616" s="2">
        <v>0</v>
      </c>
      <c r="S616" s="2">
        <v>0</v>
      </c>
      <c r="T616" s="2">
        <v>0</v>
      </c>
      <c r="U616" s="2">
        <v>11</v>
      </c>
      <c r="V616" t="s">
        <v>55</v>
      </c>
    </row>
    <row r="617" spans="1:22" ht="15.75" hidden="1" thickBot="1" x14ac:dyDescent="0.3">
      <c r="A617" t="s">
        <v>8106</v>
      </c>
      <c r="B617" s="12" t="s">
        <v>10853</v>
      </c>
      <c r="C617" t="s">
        <v>1</v>
      </c>
      <c r="D617" t="s">
        <v>7503</v>
      </c>
      <c r="E617" t="s">
        <v>9793</v>
      </c>
      <c r="F617" t="s">
        <v>9794</v>
      </c>
      <c r="G617">
        <v>2970</v>
      </c>
      <c r="H617">
        <v>2970</v>
      </c>
      <c r="I617">
        <v>2970</v>
      </c>
      <c r="J617">
        <v>2970</v>
      </c>
      <c r="K617">
        <v>0</v>
      </c>
      <c r="L617" s="2">
        <v>0</v>
      </c>
      <c r="M617" s="2">
        <v>0</v>
      </c>
      <c r="N617" s="2">
        <v>0</v>
      </c>
      <c r="O617" s="2">
        <v>3</v>
      </c>
      <c r="P617" s="2">
        <v>0</v>
      </c>
      <c r="Q617" s="2">
        <v>0</v>
      </c>
      <c r="R617" s="2">
        <v>0</v>
      </c>
      <c r="S617" s="2">
        <v>0</v>
      </c>
      <c r="T617" s="2">
        <v>0</v>
      </c>
      <c r="U617" s="2">
        <v>3</v>
      </c>
      <c r="V617" t="s">
        <v>55</v>
      </c>
    </row>
    <row r="618" spans="1:22" ht="15.75" hidden="1" thickBot="1" x14ac:dyDescent="0.3">
      <c r="A618" t="s">
        <v>8106</v>
      </c>
      <c r="B618" s="12" t="s">
        <v>10853</v>
      </c>
      <c r="C618" t="s">
        <v>1</v>
      </c>
      <c r="D618" t="s">
        <v>7503</v>
      </c>
      <c r="E618" t="s">
        <v>9793</v>
      </c>
      <c r="F618" t="s">
        <v>9794</v>
      </c>
      <c r="G618">
        <v>2969</v>
      </c>
      <c r="H618">
        <v>2969</v>
      </c>
      <c r="I618">
        <v>2969</v>
      </c>
      <c r="J618">
        <v>2969</v>
      </c>
      <c r="K618">
        <v>0</v>
      </c>
      <c r="L618" s="2">
        <v>0</v>
      </c>
      <c r="M618" s="2">
        <v>0</v>
      </c>
      <c r="N618" s="2">
        <v>0</v>
      </c>
      <c r="O618" s="2">
        <v>18</v>
      </c>
      <c r="P618" s="2">
        <v>0</v>
      </c>
      <c r="Q618" s="2">
        <v>0</v>
      </c>
      <c r="R618" s="2">
        <v>0</v>
      </c>
      <c r="S618" s="2">
        <v>0</v>
      </c>
      <c r="T618" s="2">
        <v>0</v>
      </c>
      <c r="U618" s="2">
        <v>18</v>
      </c>
      <c r="V618" t="s">
        <v>55</v>
      </c>
    </row>
    <row r="619" spans="1:22" ht="15.75" hidden="1" thickBot="1" x14ac:dyDescent="0.3">
      <c r="A619" t="s">
        <v>8106</v>
      </c>
      <c r="B619" s="12" t="s">
        <v>10853</v>
      </c>
      <c r="C619" t="s">
        <v>1</v>
      </c>
      <c r="D619" t="s">
        <v>7503</v>
      </c>
      <c r="E619" t="s">
        <v>9793</v>
      </c>
      <c r="F619" t="s">
        <v>9794</v>
      </c>
      <c r="G619">
        <v>2968</v>
      </c>
      <c r="H619">
        <v>2968</v>
      </c>
      <c r="I619">
        <v>2968</v>
      </c>
      <c r="J619">
        <v>2968</v>
      </c>
      <c r="K619">
        <v>0</v>
      </c>
      <c r="L619" s="2">
        <v>0</v>
      </c>
      <c r="M619" s="2">
        <v>0</v>
      </c>
      <c r="N619" s="2">
        <v>0</v>
      </c>
      <c r="O619" s="2">
        <v>5.2</v>
      </c>
      <c r="P619" s="2">
        <v>0</v>
      </c>
      <c r="Q619" s="2">
        <v>0</v>
      </c>
      <c r="R619" s="2">
        <v>0</v>
      </c>
      <c r="S619" s="2">
        <v>0</v>
      </c>
      <c r="T619" s="2">
        <v>0</v>
      </c>
      <c r="U619" s="2">
        <v>5.2</v>
      </c>
      <c r="V619" t="s">
        <v>55</v>
      </c>
    </row>
    <row r="620" spans="1:22" ht="15.75" hidden="1" thickBot="1" x14ac:dyDescent="0.3">
      <c r="A620" t="s">
        <v>8106</v>
      </c>
      <c r="B620" s="12" t="s">
        <v>10853</v>
      </c>
      <c r="C620" t="s">
        <v>1</v>
      </c>
      <c r="D620" t="s">
        <v>7503</v>
      </c>
      <c r="E620" t="s">
        <v>9793</v>
      </c>
      <c r="F620" t="s">
        <v>9794</v>
      </c>
      <c r="G620">
        <v>2967</v>
      </c>
      <c r="H620">
        <v>2967</v>
      </c>
      <c r="I620">
        <v>2967</v>
      </c>
      <c r="J620">
        <v>2967</v>
      </c>
      <c r="K620">
        <v>0</v>
      </c>
      <c r="L620" s="2">
        <v>0</v>
      </c>
      <c r="M620" s="2">
        <v>0</v>
      </c>
      <c r="N620" s="2">
        <v>0</v>
      </c>
      <c r="O620" s="2">
        <v>4</v>
      </c>
      <c r="P620" s="2">
        <v>0</v>
      </c>
      <c r="Q620" s="2">
        <v>0</v>
      </c>
      <c r="R620" s="2">
        <v>0</v>
      </c>
      <c r="S620" s="2">
        <v>0</v>
      </c>
      <c r="T620" s="2">
        <v>0</v>
      </c>
      <c r="U620" s="2">
        <v>4</v>
      </c>
      <c r="V620" t="s">
        <v>55</v>
      </c>
    </row>
    <row r="621" spans="1:22" ht="15.75" hidden="1" thickBot="1" x14ac:dyDescent="0.3">
      <c r="A621" t="s">
        <v>8106</v>
      </c>
      <c r="B621" s="12" t="s">
        <v>10852</v>
      </c>
      <c r="C621" t="s">
        <v>1</v>
      </c>
      <c r="D621" t="s">
        <v>7503</v>
      </c>
      <c r="E621" t="s">
        <v>9793</v>
      </c>
      <c r="F621" t="s">
        <v>9794</v>
      </c>
      <c r="G621">
        <v>2966</v>
      </c>
      <c r="H621">
        <v>2966</v>
      </c>
      <c r="I621">
        <v>2966</v>
      </c>
      <c r="J621">
        <v>2966</v>
      </c>
      <c r="K621">
        <v>0</v>
      </c>
      <c r="L621" s="2">
        <v>0</v>
      </c>
      <c r="M621" s="2">
        <v>0</v>
      </c>
      <c r="N621" s="2">
        <v>0</v>
      </c>
      <c r="O621" s="2">
        <v>7.5</v>
      </c>
      <c r="P621" s="2">
        <v>0</v>
      </c>
      <c r="Q621" s="2">
        <v>0</v>
      </c>
      <c r="R621" s="2">
        <v>0</v>
      </c>
      <c r="S621" s="2">
        <v>0</v>
      </c>
      <c r="T621" s="2">
        <v>0</v>
      </c>
      <c r="U621" s="2">
        <v>7.5</v>
      </c>
      <c r="V621" t="s">
        <v>55</v>
      </c>
    </row>
    <row r="622" spans="1:22" ht="15.75" hidden="1" thickBot="1" x14ac:dyDescent="0.3">
      <c r="A622" t="s">
        <v>8106</v>
      </c>
      <c r="B622" s="12" t="s">
        <v>10852</v>
      </c>
      <c r="C622" t="s">
        <v>1</v>
      </c>
      <c r="D622" t="s">
        <v>7503</v>
      </c>
      <c r="E622" t="s">
        <v>9793</v>
      </c>
      <c r="F622" t="s">
        <v>9794</v>
      </c>
      <c r="G622">
        <v>2965</v>
      </c>
      <c r="H622">
        <v>2965</v>
      </c>
      <c r="I622">
        <v>2965</v>
      </c>
      <c r="J622">
        <v>2965</v>
      </c>
      <c r="K622">
        <v>0</v>
      </c>
      <c r="L622" s="2">
        <v>0</v>
      </c>
      <c r="M622" s="2">
        <v>0</v>
      </c>
      <c r="N622" s="2">
        <v>0</v>
      </c>
      <c r="O622" s="2">
        <v>10.5</v>
      </c>
      <c r="P622" s="2">
        <v>0</v>
      </c>
      <c r="Q622" s="2">
        <v>0</v>
      </c>
      <c r="R622" s="2">
        <v>0</v>
      </c>
      <c r="S622" s="2">
        <v>0</v>
      </c>
      <c r="T622" s="2">
        <v>0</v>
      </c>
      <c r="U622" s="2">
        <v>10.5</v>
      </c>
      <c r="V622" t="s">
        <v>55</v>
      </c>
    </row>
    <row r="623" spans="1:22" ht="15.75" hidden="1" thickBot="1" x14ac:dyDescent="0.3">
      <c r="A623" t="s">
        <v>8106</v>
      </c>
      <c r="B623" s="12" t="s">
        <v>10852</v>
      </c>
      <c r="C623" t="s">
        <v>1</v>
      </c>
      <c r="D623" t="s">
        <v>7503</v>
      </c>
      <c r="E623" t="s">
        <v>9793</v>
      </c>
      <c r="F623" t="s">
        <v>9794</v>
      </c>
      <c r="G623">
        <v>2964</v>
      </c>
      <c r="H623">
        <v>2964</v>
      </c>
      <c r="I623">
        <v>2964</v>
      </c>
      <c r="J623">
        <v>2964</v>
      </c>
      <c r="K623">
        <v>0</v>
      </c>
      <c r="L623" s="2">
        <v>0</v>
      </c>
      <c r="M623" s="2">
        <v>0</v>
      </c>
      <c r="N623" s="2">
        <v>0</v>
      </c>
      <c r="O623" s="2">
        <v>4.75</v>
      </c>
      <c r="P623" s="2">
        <v>0</v>
      </c>
      <c r="Q623" s="2">
        <v>0</v>
      </c>
      <c r="R623" s="2">
        <v>0</v>
      </c>
      <c r="S623" s="2">
        <v>0</v>
      </c>
      <c r="T623" s="2">
        <v>0</v>
      </c>
      <c r="U623" s="2">
        <v>4.75</v>
      </c>
      <c r="V623" t="s">
        <v>55</v>
      </c>
    </row>
    <row r="624" spans="1:22" ht="15.75" hidden="1" thickBot="1" x14ac:dyDescent="0.3">
      <c r="A624" t="s">
        <v>8106</v>
      </c>
      <c r="B624" s="12" t="s">
        <v>10852</v>
      </c>
      <c r="C624" t="s">
        <v>1</v>
      </c>
      <c r="D624" t="s">
        <v>7503</v>
      </c>
      <c r="E624" t="s">
        <v>9793</v>
      </c>
      <c r="F624" t="s">
        <v>9794</v>
      </c>
      <c r="G624">
        <v>2963</v>
      </c>
      <c r="H624">
        <v>2963</v>
      </c>
      <c r="I624">
        <v>2963</v>
      </c>
      <c r="J624">
        <v>2963</v>
      </c>
      <c r="K624">
        <v>0</v>
      </c>
      <c r="L624" s="2">
        <v>0</v>
      </c>
      <c r="M624" s="2">
        <v>0</v>
      </c>
      <c r="N624" s="2">
        <v>0</v>
      </c>
      <c r="O624" s="2">
        <v>5.75</v>
      </c>
      <c r="P624" s="2">
        <v>0</v>
      </c>
      <c r="Q624" s="2">
        <v>0</v>
      </c>
      <c r="R624" s="2">
        <v>0</v>
      </c>
      <c r="S624" s="2">
        <v>0</v>
      </c>
      <c r="T624" s="2">
        <v>0</v>
      </c>
      <c r="U624" s="2">
        <v>5.75</v>
      </c>
      <c r="V624" t="s">
        <v>55</v>
      </c>
    </row>
    <row r="625" spans="1:22" ht="15.75" hidden="1" thickBot="1" x14ac:dyDescent="0.3">
      <c r="A625" t="s">
        <v>8106</v>
      </c>
      <c r="B625" s="12" t="s">
        <v>10852</v>
      </c>
      <c r="C625" t="s">
        <v>1</v>
      </c>
      <c r="D625" t="s">
        <v>7503</v>
      </c>
      <c r="E625" t="s">
        <v>9793</v>
      </c>
      <c r="F625" t="s">
        <v>9794</v>
      </c>
      <c r="G625">
        <v>2962</v>
      </c>
      <c r="H625">
        <v>2962</v>
      </c>
      <c r="I625">
        <v>2962</v>
      </c>
      <c r="J625">
        <v>2962</v>
      </c>
      <c r="K625">
        <v>0</v>
      </c>
      <c r="L625" s="2">
        <v>0</v>
      </c>
      <c r="M625" s="2">
        <v>0</v>
      </c>
      <c r="N625" s="2">
        <v>0</v>
      </c>
      <c r="O625" s="2">
        <v>12.5</v>
      </c>
      <c r="P625" s="2">
        <v>0</v>
      </c>
      <c r="Q625" s="2">
        <v>0</v>
      </c>
      <c r="R625" s="2">
        <v>0</v>
      </c>
      <c r="S625" s="2">
        <v>0</v>
      </c>
      <c r="T625" s="2">
        <v>0</v>
      </c>
      <c r="U625" s="2">
        <v>12.5</v>
      </c>
      <c r="V625" t="s">
        <v>55</v>
      </c>
    </row>
    <row r="626" spans="1:22" ht="15.75" hidden="1" thickBot="1" x14ac:dyDescent="0.3">
      <c r="A626" t="s">
        <v>8106</v>
      </c>
      <c r="B626" s="12" t="s">
        <v>10852</v>
      </c>
      <c r="C626" t="s">
        <v>1</v>
      </c>
      <c r="D626" t="s">
        <v>7503</v>
      </c>
      <c r="E626" t="s">
        <v>9793</v>
      </c>
      <c r="F626" t="s">
        <v>9794</v>
      </c>
      <c r="G626">
        <v>2961</v>
      </c>
      <c r="H626">
        <v>2961</v>
      </c>
      <c r="I626">
        <v>2961</v>
      </c>
      <c r="J626">
        <v>2961</v>
      </c>
      <c r="K626">
        <v>0</v>
      </c>
      <c r="L626" s="2">
        <v>0</v>
      </c>
      <c r="M626" s="2">
        <v>0</v>
      </c>
      <c r="N626" s="2">
        <v>0</v>
      </c>
      <c r="O626" s="2">
        <v>6.25</v>
      </c>
      <c r="P626" s="2">
        <v>0</v>
      </c>
      <c r="Q626" s="2">
        <v>0</v>
      </c>
      <c r="R626" s="2">
        <v>0</v>
      </c>
      <c r="S626" s="2">
        <v>0</v>
      </c>
      <c r="T626" s="2">
        <v>0</v>
      </c>
      <c r="U626" s="2">
        <v>6.25</v>
      </c>
      <c r="V626" t="s">
        <v>55</v>
      </c>
    </row>
    <row r="627" spans="1:22" ht="15.75" hidden="1" thickBot="1" x14ac:dyDescent="0.3">
      <c r="A627" t="s">
        <v>8106</v>
      </c>
      <c r="B627" s="12" t="s">
        <v>10852</v>
      </c>
      <c r="C627" t="s">
        <v>1</v>
      </c>
      <c r="D627" t="s">
        <v>7503</v>
      </c>
      <c r="E627" t="s">
        <v>9793</v>
      </c>
      <c r="F627" t="s">
        <v>9794</v>
      </c>
      <c r="G627">
        <v>2960</v>
      </c>
      <c r="H627">
        <v>2960</v>
      </c>
      <c r="I627">
        <v>2960</v>
      </c>
      <c r="J627">
        <v>2960</v>
      </c>
      <c r="K627">
        <v>0</v>
      </c>
      <c r="L627" s="2">
        <v>0</v>
      </c>
      <c r="M627" s="2">
        <v>0</v>
      </c>
      <c r="N627" s="2">
        <v>0</v>
      </c>
      <c r="O627" s="2">
        <v>41.5</v>
      </c>
      <c r="P627" s="2">
        <v>0</v>
      </c>
      <c r="Q627" s="2">
        <v>0</v>
      </c>
      <c r="R627" s="2">
        <v>0</v>
      </c>
      <c r="S627" s="2">
        <v>0</v>
      </c>
      <c r="T627" s="2">
        <v>0</v>
      </c>
      <c r="U627" s="2">
        <v>41.5</v>
      </c>
      <c r="V627" t="s">
        <v>55</v>
      </c>
    </row>
    <row r="628" spans="1:22" ht="15.75" hidden="1" thickBot="1" x14ac:dyDescent="0.3">
      <c r="A628" t="s">
        <v>8106</v>
      </c>
      <c r="B628" s="12" t="s">
        <v>10852</v>
      </c>
      <c r="C628" t="s">
        <v>1</v>
      </c>
      <c r="D628" t="s">
        <v>7503</v>
      </c>
      <c r="E628" t="s">
        <v>9793</v>
      </c>
      <c r="F628" t="s">
        <v>9794</v>
      </c>
      <c r="G628">
        <v>2959</v>
      </c>
      <c r="H628">
        <v>2959</v>
      </c>
      <c r="I628">
        <v>2959</v>
      </c>
      <c r="J628">
        <v>2959</v>
      </c>
      <c r="K628">
        <v>0</v>
      </c>
      <c r="L628" s="2">
        <v>0</v>
      </c>
      <c r="M628" s="2">
        <v>0</v>
      </c>
      <c r="N628" s="2">
        <v>0</v>
      </c>
      <c r="O628" s="2">
        <v>6.47</v>
      </c>
      <c r="P628" s="2">
        <v>0</v>
      </c>
      <c r="Q628" s="2">
        <v>0</v>
      </c>
      <c r="R628" s="2">
        <v>0</v>
      </c>
      <c r="S628" s="2">
        <v>0</v>
      </c>
      <c r="T628" s="2">
        <v>0</v>
      </c>
      <c r="U628" s="2">
        <v>6.47</v>
      </c>
      <c r="V628" t="s">
        <v>55</v>
      </c>
    </row>
    <row r="629" spans="1:22" ht="15.75" hidden="1" thickBot="1" x14ac:dyDescent="0.3">
      <c r="A629" t="s">
        <v>8106</v>
      </c>
      <c r="B629" s="12" t="s">
        <v>10852</v>
      </c>
      <c r="C629" t="s">
        <v>1</v>
      </c>
      <c r="D629" t="s">
        <v>7503</v>
      </c>
      <c r="E629" t="s">
        <v>9793</v>
      </c>
      <c r="F629" t="s">
        <v>9794</v>
      </c>
      <c r="G629">
        <v>2958</v>
      </c>
      <c r="H629">
        <v>2958</v>
      </c>
      <c r="I629">
        <v>2958</v>
      </c>
      <c r="J629">
        <v>2958</v>
      </c>
      <c r="K629">
        <v>0</v>
      </c>
      <c r="L629" s="2">
        <v>0</v>
      </c>
      <c r="M629" s="2">
        <v>0</v>
      </c>
      <c r="N629" s="2">
        <v>0</v>
      </c>
      <c r="O629" s="2">
        <v>14.5</v>
      </c>
      <c r="P629" s="2">
        <v>0</v>
      </c>
      <c r="Q629" s="2">
        <v>0</v>
      </c>
      <c r="R629" s="2">
        <v>0</v>
      </c>
      <c r="S629" s="2">
        <v>0</v>
      </c>
      <c r="T629" s="2">
        <v>0</v>
      </c>
      <c r="U629" s="2">
        <v>14.5</v>
      </c>
      <c r="V629" t="s">
        <v>55</v>
      </c>
    </row>
    <row r="630" spans="1:22" ht="15.75" hidden="1" thickBot="1" x14ac:dyDescent="0.3">
      <c r="A630" t="s">
        <v>8106</v>
      </c>
      <c r="B630" s="12" t="s">
        <v>10852</v>
      </c>
      <c r="C630" t="s">
        <v>1</v>
      </c>
      <c r="D630" t="s">
        <v>7503</v>
      </c>
      <c r="E630" t="s">
        <v>9793</v>
      </c>
      <c r="F630" t="s">
        <v>9794</v>
      </c>
      <c r="G630">
        <v>2957</v>
      </c>
      <c r="H630">
        <v>2957</v>
      </c>
      <c r="I630">
        <v>2957</v>
      </c>
      <c r="J630">
        <v>2957</v>
      </c>
      <c r="K630">
        <v>0</v>
      </c>
      <c r="L630" s="2">
        <v>0</v>
      </c>
      <c r="M630" s="2">
        <v>0</v>
      </c>
      <c r="N630" s="2">
        <v>0</v>
      </c>
      <c r="O630" s="2">
        <v>11.25</v>
      </c>
      <c r="P630" s="2">
        <v>0</v>
      </c>
      <c r="Q630" s="2">
        <v>0</v>
      </c>
      <c r="R630" s="2">
        <v>0</v>
      </c>
      <c r="S630" s="2">
        <v>0</v>
      </c>
      <c r="T630" s="2">
        <v>0</v>
      </c>
      <c r="U630" s="2">
        <v>11.25</v>
      </c>
      <c r="V630" t="s">
        <v>55</v>
      </c>
    </row>
    <row r="631" spans="1:22" ht="15.75" hidden="1" thickBot="1" x14ac:dyDescent="0.3">
      <c r="A631" t="s">
        <v>8106</v>
      </c>
      <c r="B631" s="12" t="s">
        <v>10851</v>
      </c>
      <c r="C631" t="s">
        <v>1</v>
      </c>
      <c r="D631" t="s">
        <v>7503</v>
      </c>
      <c r="E631" t="s">
        <v>9793</v>
      </c>
      <c r="F631" t="s">
        <v>9794</v>
      </c>
      <c r="G631">
        <v>2956</v>
      </c>
      <c r="H631">
        <v>2956</v>
      </c>
      <c r="I631">
        <v>2956</v>
      </c>
      <c r="J631">
        <v>2956</v>
      </c>
      <c r="K631">
        <v>0</v>
      </c>
      <c r="L631" s="2">
        <v>0</v>
      </c>
      <c r="M631" s="2">
        <v>0</v>
      </c>
      <c r="N631" s="2">
        <v>0</v>
      </c>
      <c r="O631" s="2">
        <v>6.5</v>
      </c>
      <c r="P631" s="2">
        <v>0</v>
      </c>
      <c r="Q631" s="2">
        <v>0</v>
      </c>
      <c r="R631" s="2">
        <v>0</v>
      </c>
      <c r="S631" s="2">
        <v>0</v>
      </c>
      <c r="T631" s="2">
        <v>0</v>
      </c>
      <c r="U631" s="2">
        <v>6.5</v>
      </c>
      <c r="V631" t="s">
        <v>55</v>
      </c>
    </row>
    <row r="632" spans="1:22" ht="15.75" hidden="1" thickBot="1" x14ac:dyDescent="0.3">
      <c r="A632" t="s">
        <v>8106</v>
      </c>
      <c r="B632" s="12" t="s">
        <v>10851</v>
      </c>
      <c r="C632" t="s">
        <v>1</v>
      </c>
      <c r="D632" t="s">
        <v>7503</v>
      </c>
      <c r="E632" t="s">
        <v>9793</v>
      </c>
      <c r="F632" t="s">
        <v>9794</v>
      </c>
      <c r="G632">
        <v>2955</v>
      </c>
      <c r="H632">
        <v>2955</v>
      </c>
      <c r="I632">
        <v>2955</v>
      </c>
      <c r="J632">
        <v>2955</v>
      </c>
      <c r="K632">
        <v>0</v>
      </c>
      <c r="L632" s="2">
        <v>0</v>
      </c>
      <c r="M632" s="2">
        <v>0</v>
      </c>
      <c r="N632" s="2">
        <v>0</v>
      </c>
      <c r="O632" s="2">
        <v>30.55</v>
      </c>
      <c r="P632" s="2">
        <v>0</v>
      </c>
      <c r="Q632" s="2">
        <v>0</v>
      </c>
      <c r="R632" s="2">
        <v>0</v>
      </c>
      <c r="S632" s="2">
        <v>0</v>
      </c>
      <c r="T632" s="2">
        <v>0</v>
      </c>
      <c r="U632" s="2">
        <v>30.55</v>
      </c>
      <c r="V632" t="s">
        <v>55</v>
      </c>
    </row>
    <row r="633" spans="1:22" ht="15.75" hidden="1" thickBot="1" x14ac:dyDescent="0.3">
      <c r="A633" t="s">
        <v>8106</v>
      </c>
      <c r="B633" s="12" t="s">
        <v>10851</v>
      </c>
      <c r="C633" t="s">
        <v>1</v>
      </c>
      <c r="D633" t="s">
        <v>7503</v>
      </c>
      <c r="E633" t="s">
        <v>9793</v>
      </c>
      <c r="F633" t="s">
        <v>9794</v>
      </c>
      <c r="G633">
        <v>2954</v>
      </c>
      <c r="H633">
        <v>2954</v>
      </c>
      <c r="I633">
        <v>2954</v>
      </c>
      <c r="J633">
        <v>2954</v>
      </c>
      <c r="K633">
        <v>0</v>
      </c>
      <c r="L633" s="2">
        <v>0</v>
      </c>
      <c r="M633" s="2">
        <v>0</v>
      </c>
      <c r="N633" s="2">
        <v>0</v>
      </c>
      <c r="O633" s="2">
        <v>15</v>
      </c>
      <c r="P633" s="2">
        <v>0</v>
      </c>
      <c r="Q633" s="2">
        <v>0</v>
      </c>
      <c r="R633" s="2">
        <v>0</v>
      </c>
      <c r="S633" s="2">
        <v>0</v>
      </c>
      <c r="T633" s="2">
        <v>0</v>
      </c>
      <c r="U633" s="2">
        <v>15</v>
      </c>
      <c r="V633" t="s">
        <v>55</v>
      </c>
    </row>
    <row r="634" spans="1:22" ht="15.75" hidden="1" thickBot="1" x14ac:dyDescent="0.3">
      <c r="A634" t="s">
        <v>8106</v>
      </c>
      <c r="B634" s="12" t="s">
        <v>10851</v>
      </c>
      <c r="C634" t="s">
        <v>1</v>
      </c>
      <c r="D634" t="s">
        <v>7503</v>
      </c>
      <c r="E634" t="s">
        <v>9793</v>
      </c>
      <c r="F634" t="s">
        <v>9794</v>
      </c>
      <c r="G634">
        <v>2953</v>
      </c>
      <c r="H634">
        <v>2953</v>
      </c>
      <c r="I634">
        <v>2953</v>
      </c>
      <c r="J634">
        <v>2953</v>
      </c>
      <c r="K634">
        <v>0</v>
      </c>
      <c r="L634" s="2">
        <v>0</v>
      </c>
      <c r="M634" s="2">
        <v>0</v>
      </c>
      <c r="N634" s="2">
        <v>0</v>
      </c>
      <c r="O634" s="2">
        <v>18</v>
      </c>
      <c r="P634" s="2">
        <v>0</v>
      </c>
      <c r="Q634" s="2">
        <v>0</v>
      </c>
      <c r="R634" s="2">
        <v>0</v>
      </c>
      <c r="S634" s="2">
        <v>0</v>
      </c>
      <c r="T634" s="2">
        <v>0</v>
      </c>
      <c r="U634" s="2">
        <v>18</v>
      </c>
      <c r="V634" t="s">
        <v>55</v>
      </c>
    </row>
    <row r="635" spans="1:22" ht="15.75" hidden="1" thickBot="1" x14ac:dyDescent="0.3">
      <c r="A635" t="s">
        <v>8106</v>
      </c>
      <c r="B635" s="12" t="s">
        <v>10851</v>
      </c>
      <c r="C635" t="s">
        <v>1</v>
      </c>
      <c r="D635" t="s">
        <v>7503</v>
      </c>
      <c r="E635" t="s">
        <v>9793</v>
      </c>
      <c r="F635" t="s">
        <v>9794</v>
      </c>
      <c r="G635">
        <v>2952</v>
      </c>
      <c r="H635">
        <v>2952</v>
      </c>
      <c r="I635">
        <v>2952</v>
      </c>
      <c r="J635">
        <v>2952</v>
      </c>
      <c r="K635">
        <v>0</v>
      </c>
      <c r="L635" s="2">
        <v>0</v>
      </c>
      <c r="M635" s="2">
        <v>0</v>
      </c>
      <c r="N635" s="2">
        <v>0</v>
      </c>
      <c r="O635" s="2">
        <v>18.52</v>
      </c>
      <c r="P635" s="2">
        <v>0</v>
      </c>
      <c r="Q635" s="2">
        <v>0</v>
      </c>
      <c r="R635" s="2">
        <v>0</v>
      </c>
      <c r="S635" s="2">
        <v>0</v>
      </c>
      <c r="T635" s="2">
        <v>0</v>
      </c>
      <c r="U635" s="2">
        <v>18.52</v>
      </c>
      <c r="V635" t="s">
        <v>55</v>
      </c>
    </row>
    <row r="636" spans="1:22" ht="15.75" hidden="1" thickBot="1" x14ac:dyDescent="0.3">
      <c r="A636" t="s">
        <v>8105</v>
      </c>
      <c r="B636" s="12" t="s">
        <v>10789</v>
      </c>
      <c r="C636" t="s">
        <v>1</v>
      </c>
      <c r="D636" t="s">
        <v>7503</v>
      </c>
      <c r="E636" t="s">
        <v>9793</v>
      </c>
      <c r="F636" t="s">
        <v>9794</v>
      </c>
      <c r="G636">
        <v>2951</v>
      </c>
      <c r="H636">
        <v>2951</v>
      </c>
      <c r="I636">
        <v>2951</v>
      </c>
      <c r="J636">
        <v>2951</v>
      </c>
      <c r="K636">
        <v>0</v>
      </c>
      <c r="L636" s="2">
        <v>0</v>
      </c>
      <c r="M636" s="2">
        <v>0</v>
      </c>
      <c r="N636" s="2">
        <v>0</v>
      </c>
      <c r="O636" s="2">
        <v>4</v>
      </c>
      <c r="P636" s="2">
        <v>0</v>
      </c>
      <c r="Q636" s="2">
        <v>0</v>
      </c>
      <c r="R636" s="2">
        <v>0</v>
      </c>
      <c r="S636" s="2">
        <v>0</v>
      </c>
      <c r="T636" s="2">
        <v>0</v>
      </c>
      <c r="U636" s="2">
        <v>4</v>
      </c>
      <c r="V636" t="s">
        <v>55</v>
      </c>
    </row>
    <row r="637" spans="1:22" ht="15.75" hidden="1" thickBot="1" x14ac:dyDescent="0.3">
      <c r="A637" t="s">
        <v>8105</v>
      </c>
      <c r="B637" s="12" t="s">
        <v>10789</v>
      </c>
      <c r="C637" t="s">
        <v>1</v>
      </c>
      <c r="D637" t="s">
        <v>7503</v>
      </c>
      <c r="E637" t="s">
        <v>9793</v>
      </c>
      <c r="F637" t="s">
        <v>9794</v>
      </c>
      <c r="G637">
        <v>2950</v>
      </c>
      <c r="H637">
        <v>2950</v>
      </c>
      <c r="I637">
        <v>2950</v>
      </c>
      <c r="J637">
        <v>2950</v>
      </c>
      <c r="K637">
        <v>0</v>
      </c>
      <c r="L637" s="2">
        <v>0</v>
      </c>
      <c r="M637" s="2">
        <v>0</v>
      </c>
      <c r="N637" s="2">
        <v>0</v>
      </c>
      <c r="O637" s="2">
        <v>9.5</v>
      </c>
      <c r="P637" s="2">
        <v>0</v>
      </c>
      <c r="Q637" s="2">
        <v>0</v>
      </c>
      <c r="R637" s="2">
        <v>0</v>
      </c>
      <c r="S637" s="2">
        <v>0</v>
      </c>
      <c r="T637" s="2">
        <v>0</v>
      </c>
      <c r="U637" s="2">
        <v>9.5</v>
      </c>
      <c r="V637" t="s">
        <v>55</v>
      </c>
    </row>
    <row r="638" spans="1:22" ht="15.75" hidden="1" thickBot="1" x14ac:dyDescent="0.3">
      <c r="A638" t="s">
        <v>8105</v>
      </c>
      <c r="B638" s="12" t="s">
        <v>10789</v>
      </c>
      <c r="C638" t="s">
        <v>1</v>
      </c>
      <c r="D638" t="s">
        <v>7503</v>
      </c>
      <c r="E638" t="s">
        <v>9793</v>
      </c>
      <c r="F638" t="s">
        <v>9794</v>
      </c>
      <c r="G638">
        <v>2949</v>
      </c>
      <c r="H638">
        <v>2949</v>
      </c>
      <c r="I638">
        <v>2949</v>
      </c>
      <c r="J638">
        <v>2949</v>
      </c>
      <c r="K638">
        <v>0</v>
      </c>
      <c r="L638" s="2">
        <v>0</v>
      </c>
      <c r="M638" s="2">
        <v>0</v>
      </c>
      <c r="N638" s="2">
        <v>0</v>
      </c>
      <c r="O638" s="2">
        <v>2.6</v>
      </c>
      <c r="P638" s="2">
        <v>0</v>
      </c>
      <c r="Q638" s="2">
        <v>0</v>
      </c>
      <c r="R638" s="2">
        <v>0</v>
      </c>
      <c r="S638" s="2">
        <v>0</v>
      </c>
      <c r="T638" s="2">
        <v>0</v>
      </c>
      <c r="U638" s="2">
        <v>2.6</v>
      </c>
      <c r="V638" t="s">
        <v>55</v>
      </c>
    </row>
    <row r="639" spans="1:22" ht="15.75" hidden="1" thickBot="1" x14ac:dyDescent="0.3">
      <c r="A639" t="s">
        <v>8105</v>
      </c>
      <c r="B639" s="12" t="s">
        <v>10789</v>
      </c>
      <c r="C639" t="s">
        <v>1</v>
      </c>
      <c r="D639" t="s">
        <v>7503</v>
      </c>
      <c r="E639" t="s">
        <v>9793</v>
      </c>
      <c r="F639" t="s">
        <v>9794</v>
      </c>
      <c r="G639">
        <v>2948</v>
      </c>
      <c r="H639">
        <v>2948</v>
      </c>
      <c r="I639">
        <v>2948</v>
      </c>
      <c r="J639">
        <v>2948</v>
      </c>
      <c r="K639">
        <v>0</v>
      </c>
      <c r="L639" s="2">
        <v>0</v>
      </c>
      <c r="M639" s="2">
        <v>0</v>
      </c>
      <c r="N639" s="2">
        <v>0</v>
      </c>
      <c r="O639" s="2">
        <v>5.2</v>
      </c>
      <c r="P639" s="2">
        <v>0</v>
      </c>
      <c r="Q639" s="2">
        <v>0</v>
      </c>
      <c r="R639" s="2">
        <v>0</v>
      </c>
      <c r="S639" s="2">
        <v>0</v>
      </c>
      <c r="T639" s="2">
        <v>0</v>
      </c>
      <c r="U639" s="2">
        <v>5.2</v>
      </c>
      <c r="V639" t="s">
        <v>55</v>
      </c>
    </row>
    <row r="640" spans="1:22" ht="15.75" hidden="1" thickBot="1" x14ac:dyDescent="0.3">
      <c r="A640" t="s">
        <v>8105</v>
      </c>
      <c r="B640" s="12" t="s">
        <v>10789</v>
      </c>
      <c r="C640" t="s">
        <v>1</v>
      </c>
      <c r="D640" t="s">
        <v>7503</v>
      </c>
      <c r="E640" t="s">
        <v>9793</v>
      </c>
      <c r="F640" t="s">
        <v>9794</v>
      </c>
      <c r="G640">
        <v>2947</v>
      </c>
      <c r="H640">
        <v>2947</v>
      </c>
      <c r="I640">
        <v>2947</v>
      </c>
      <c r="J640">
        <v>2947</v>
      </c>
      <c r="K640">
        <v>0</v>
      </c>
      <c r="L640" s="2">
        <v>0</v>
      </c>
      <c r="M640" s="2">
        <v>0</v>
      </c>
      <c r="N640" s="2">
        <v>0</v>
      </c>
      <c r="O640" s="2">
        <v>34.880000000000003</v>
      </c>
      <c r="P640" s="2">
        <v>0</v>
      </c>
      <c r="Q640" s="2">
        <v>0</v>
      </c>
      <c r="R640" s="2">
        <v>0</v>
      </c>
      <c r="S640" s="2">
        <v>0</v>
      </c>
      <c r="T640" s="2">
        <v>0</v>
      </c>
      <c r="U640" s="2">
        <v>34.880000000000003</v>
      </c>
      <c r="V640" t="s">
        <v>55</v>
      </c>
    </row>
    <row r="641" spans="1:22" ht="15.75" hidden="1" thickBot="1" x14ac:dyDescent="0.3">
      <c r="A641" t="s">
        <v>8105</v>
      </c>
      <c r="B641" s="12" t="s">
        <v>10787</v>
      </c>
      <c r="C641" t="s">
        <v>1</v>
      </c>
      <c r="D641" t="s">
        <v>7503</v>
      </c>
      <c r="E641" t="s">
        <v>9793</v>
      </c>
      <c r="F641" t="s">
        <v>9794</v>
      </c>
      <c r="G641">
        <v>2946</v>
      </c>
      <c r="H641">
        <v>2946</v>
      </c>
      <c r="I641">
        <v>2946</v>
      </c>
      <c r="J641">
        <v>2946</v>
      </c>
      <c r="K641">
        <v>0</v>
      </c>
      <c r="L641" s="2">
        <v>0</v>
      </c>
      <c r="M641" s="2">
        <v>0</v>
      </c>
      <c r="N641" s="2">
        <v>0</v>
      </c>
      <c r="O641" s="2">
        <v>1.5</v>
      </c>
      <c r="P641" s="2">
        <v>0</v>
      </c>
      <c r="Q641" s="2">
        <v>0</v>
      </c>
      <c r="R641" s="2">
        <v>0</v>
      </c>
      <c r="S641" s="2">
        <v>0</v>
      </c>
      <c r="T641" s="2">
        <v>0</v>
      </c>
      <c r="U641" s="2">
        <v>1.5</v>
      </c>
      <c r="V641" t="s">
        <v>55</v>
      </c>
    </row>
    <row r="642" spans="1:22" ht="15.75" hidden="1" thickBot="1" x14ac:dyDescent="0.3">
      <c r="A642" t="s">
        <v>8105</v>
      </c>
      <c r="B642" s="12" t="s">
        <v>10787</v>
      </c>
      <c r="C642" t="s">
        <v>1</v>
      </c>
      <c r="D642" t="s">
        <v>7503</v>
      </c>
      <c r="E642" t="s">
        <v>9793</v>
      </c>
      <c r="F642" t="s">
        <v>9794</v>
      </c>
      <c r="G642">
        <v>2945</v>
      </c>
      <c r="H642">
        <v>2945</v>
      </c>
      <c r="I642">
        <v>2945</v>
      </c>
      <c r="J642">
        <v>2945</v>
      </c>
      <c r="K642">
        <v>0</v>
      </c>
      <c r="L642" s="2">
        <v>0</v>
      </c>
      <c r="M642" s="2">
        <v>0</v>
      </c>
      <c r="N642" s="2">
        <v>0</v>
      </c>
      <c r="O642" s="2">
        <v>9.5</v>
      </c>
      <c r="P642" s="2">
        <v>0</v>
      </c>
      <c r="Q642" s="2">
        <v>0</v>
      </c>
      <c r="R642" s="2">
        <v>0</v>
      </c>
      <c r="S642" s="2">
        <v>0</v>
      </c>
      <c r="T642" s="2">
        <v>0</v>
      </c>
      <c r="U642" s="2">
        <v>9.5</v>
      </c>
      <c r="V642" t="s">
        <v>55</v>
      </c>
    </row>
    <row r="643" spans="1:22" ht="15.75" hidden="1" thickBot="1" x14ac:dyDescent="0.3">
      <c r="A643" t="s">
        <v>8105</v>
      </c>
      <c r="B643" s="12" t="s">
        <v>10787</v>
      </c>
      <c r="C643" t="s">
        <v>1</v>
      </c>
      <c r="D643" t="s">
        <v>7503</v>
      </c>
      <c r="E643" t="s">
        <v>9793</v>
      </c>
      <c r="F643" t="s">
        <v>9794</v>
      </c>
      <c r="G643">
        <v>2944</v>
      </c>
      <c r="H643">
        <v>2944</v>
      </c>
      <c r="I643">
        <v>2944</v>
      </c>
      <c r="J643">
        <v>2944</v>
      </c>
      <c r="K643">
        <v>0</v>
      </c>
      <c r="L643" s="2">
        <v>0</v>
      </c>
      <c r="M643" s="2">
        <v>0</v>
      </c>
      <c r="N643" s="2">
        <v>0</v>
      </c>
      <c r="O643" s="2">
        <v>9</v>
      </c>
      <c r="P643" s="2">
        <v>0</v>
      </c>
      <c r="Q643" s="2">
        <v>0</v>
      </c>
      <c r="R643" s="2">
        <v>0</v>
      </c>
      <c r="S643" s="2">
        <v>0</v>
      </c>
      <c r="T643" s="2">
        <v>0</v>
      </c>
      <c r="U643" s="2">
        <v>9</v>
      </c>
      <c r="V643" t="s">
        <v>55</v>
      </c>
    </row>
    <row r="644" spans="1:22" ht="15.75" hidden="1" thickBot="1" x14ac:dyDescent="0.3">
      <c r="A644" t="s">
        <v>8105</v>
      </c>
      <c r="B644" s="12" t="s">
        <v>10787</v>
      </c>
      <c r="C644" t="s">
        <v>1</v>
      </c>
      <c r="D644" t="s">
        <v>7503</v>
      </c>
      <c r="E644" t="s">
        <v>9793</v>
      </c>
      <c r="F644" t="s">
        <v>9794</v>
      </c>
      <c r="G644">
        <v>2943</v>
      </c>
      <c r="H644">
        <v>2943</v>
      </c>
      <c r="I644">
        <v>2943</v>
      </c>
      <c r="J644">
        <v>2943</v>
      </c>
      <c r="K644">
        <v>0</v>
      </c>
      <c r="L644" s="2">
        <v>0</v>
      </c>
      <c r="M644" s="2">
        <v>0</v>
      </c>
      <c r="N644" s="2">
        <v>0</v>
      </c>
      <c r="O644" s="2">
        <v>13.5</v>
      </c>
      <c r="P644" s="2">
        <v>0</v>
      </c>
      <c r="Q644" s="2">
        <v>0</v>
      </c>
      <c r="R644" s="2">
        <v>0</v>
      </c>
      <c r="S644" s="2">
        <v>0</v>
      </c>
      <c r="T644" s="2">
        <v>0</v>
      </c>
      <c r="U644" s="2">
        <v>13.5</v>
      </c>
      <c r="V644" t="s">
        <v>55</v>
      </c>
    </row>
    <row r="645" spans="1:22" ht="15.75" hidden="1" thickBot="1" x14ac:dyDescent="0.3">
      <c r="A645" t="s">
        <v>8105</v>
      </c>
      <c r="B645" s="12" t="s">
        <v>10787</v>
      </c>
      <c r="C645" t="s">
        <v>1</v>
      </c>
      <c r="D645" t="s">
        <v>7503</v>
      </c>
      <c r="E645" t="s">
        <v>9793</v>
      </c>
      <c r="F645" t="s">
        <v>9794</v>
      </c>
      <c r="G645">
        <v>2942</v>
      </c>
      <c r="H645">
        <v>2942</v>
      </c>
      <c r="I645">
        <v>2942</v>
      </c>
      <c r="J645">
        <v>2942</v>
      </c>
      <c r="K645">
        <v>0</v>
      </c>
      <c r="L645" s="2">
        <v>0</v>
      </c>
      <c r="M645" s="2">
        <v>0</v>
      </c>
      <c r="N645" s="2">
        <v>0</v>
      </c>
      <c r="O645" s="2">
        <v>2.75</v>
      </c>
      <c r="P645" s="2">
        <v>0</v>
      </c>
      <c r="Q645" s="2">
        <v>0</v>
      </c>
      <c r="R645" s="2">
        <v>0</v>
      </c>
      <c r="S645" s="2">
        <v>0</v>
      </c>
      <c r="T645" s="2">
        <v>0</v>
      </c>
      <c r="U645" s="2">
        <v>2.75</v>
      </c>
      <c r="V645" t="s">
        <v>55</v>
      </c>
    </row>
    <row r="646" spans="1:22" ht="15.75" hidden="1" thickBot="1" x14ac:dyDescent="0.3">
      <c r="A646" t="s">
        <v>8105</v>
      </c>
      <c r="B646" s="12" t="s">
        <v>10786</v>
      </c>
      <c r="C646" t="s">
        <v>1</v>
      </c>
      <c r="D646" t="s">
        <v>7503</v>
      </c>
      <c r="E646" t="s">
        <v>9793</v>
      </c>
      <c r="F646" t="s">
        <v>9794</v>
      </c>
      <c r="G646">
        <v>2941</v>
      </c>
      <c r="H646">
        <v>2941</v>
      </c>
      <c r="I646">
        <v>2941</v>
      </c>
      <c r="J646">
        <v>2941</v>
      </c>
      <c r="K646">
        <v>0</v>
      </c>
      <c r="L646" s="2">
        <v>0</v>
      </c>
      <c r="M646" s="2">
        <v>0</v>
      </c>
      <c r="N646" s="2">
        <v>0</v>
      </c>
      <c r="O646" s="2">
        <v>13</v>
      </c>
      <c r="P646" s="2">
        <v>0</v>
      </c>
      <c r="Q646" s="2">
        <v>0</v>
      </c>
      <c r="R646" s="2">
        <v>0</v>
      </c>
      <c r="S646" s="2">
        <v>0</v>
      </c>
      <c r="T646" s="2">
        <v>0</v>
      </c>
      <c r="U646" s="2">
        <v>13</v>
      </c>
      <c r="V646" t="s">
        <v>55</v>
      </c>
    </row>
    <row r="647" spans="1:22" ht="15.75" hidden="1" thickBot="1" x14ac:dyDescent="0.3">
      <c r="A647" t="s">
        <v>8105</v>
      </c>
      <c r="B647" s="12" t="s">
        <v>10786</v>
      </c>
      <c r="C647" t="s">
        <v>1</v>
      </c>
      <c r="D647" t="s">
        <v>7503</v>
      </c>
      <c r="E647" t="s">
        <v>9793</v>
      </c>
      <c r="F647" t="s">
        <v>9794</v>
      </c>
      <c r="G647">
        <v>2940</v>
      </c>
      <c r="H647">
        <v>2940</v>
      </c>
      <c r="I647">
        <v>2940</v>
      </c>
      <c r="J647">
        <v>2940</v>
      </c>
      <c r="K647">
        <v>0</v>
      </c>
      <c r="L647" s="2">
        <v>0</v>
      </c>
      <c r="M647" s="2">
        <v>0</v>
      </c>
      <c r="N647" s="2">
        <v>0</v>
      </c>
      <c r="O647" s="2">
        <v>30</v>
      </c>
      <c r="P647" s="2">
        <v>0</v>
      </c>
      <c r="Q647" s="2">
        <v>0</v>
      </c>
      <c r="R647" s="2">
        <v>0</v>
      </c>
      <c r="S647" s="2">
        <v>0</v>
      </c>
      <c r="T647" s="2">
        <v>0</v>
      </c>
      <c r="U647" s="2">
        <v>30</v>
      </c>
      <c r="V647" t="s">
        <v>55</v>
      </c>
    </row>
    <row r="648" spans="1:22" ht="15.75" hidden="1" thickBot="1" x14ac:dyDescent="0.3">
      <c r="A648" t="s">
        <v>8105</v>
      </c>
      <c r="B648" s="12" t="s">
        <v>10786</v>
      </c>
      <c r="C648" t="s">
        <v>1</v>
      </c>
      <c r="D648" t="s">
        <v>7503</v>
      </c>
      <c r="E648" t="s">
        <v>9793</v>
      </c>
      <c r="F648" t="s">
        <v>9794</v>
      </c>
      <c r="G648">
        <v>2939</v>
      </c>
      <c r="H648">
        <v>2939</v>
      </c>
      <c r="I648">
        <v>2939</v>
      </c>
      <c r="J648">
        <v>2939</v>
      </c>
      <c r="K648">
        <v>0</v>
      </c>
      <c r="L648" s="2">
        <v>0</v>
      </c>
      <c r="M648" s="2">
        <v>0</v>
      </c>
      <c r="N648" s="2">
        <v>0</v>
      </c>
      <c r="O648" s="2">
        <v>13.13</v>
      </c>
      <c r="P648" s="2">
        <v>0</v>
      </c>
      <c r="Q648" s="2">
        <v>0</v>
      </c>
      <c r="R648" s="2">
        <v>0</v>
      </c>
      <c r="S648" s="2">
        <v>0</v>
      </c>
      <c r="T648" s="2">
        <v>0</v>
      </c>
      <c r="U648" s="2">
        <v>13.13</v>
      </c>
      <c r="V648" t="s">
        <v>55</v>
      </c>
    </row>
    <row r="649" spans="1:22" ht="15.75" hidden="1" thickBot="1" x14ac:dyDescent="0.3">
      <c r="A649" t="s">
        <v>8105</v>
      </c>
      <c r="B649" s="12" t="s">
        <v>10786</v>
      </c>
      <c r="C649" t="s">
        <v>1</v>
      </c>
      <c r="D649" t="s">
        <v>7503</v>
      </c>
      <c r="E649" t="s">
        <v>9793</v>
      </c>
      <c r="F649" t="s">
        <v>9794</v>
      </c>
      <c r="G649">
        <v>2938</v>
      </c>
      <c r="H649">
        <v>2938</v>
      </c>
      <c r="I649">
        <v>2938</v>
      </c>
      <c r="J649">
        <v>2938</v>
      </c>
      <c r="K649">
        <v>0</v>
      </c>
      <c r="L649" s="2">
        <v>0</v>
      </c>
      <c r="M649" s="2">
        <v>0</v>
      </c>
      <c r="N649" s="2">
        <v>0</v>
      </c>
      <c r="O649" s="2">
        <v>7</v>
      </c>
      <c r="P649" s="2">
        <v>0</v>
      </c>
      <c r="Q649" s="2">
        <v>0</v>
      </c>
      <c r="R649" s="2">
        <v>0</v>
      </c>
      <c r="S649" s="2">
        <v>0</v>
      </c>
      <c r="T649" s="2">
        <v>0</v>
      </c>
      <c r="U649" s="2">
        <v>7</v>
      </c>
      <c r="V649" t="s">
        <v>55</v>
      </c>
    </row>
    <row r="650" spans="1:22" ht="15.75" hidden="1" thickBot="1" x14ac:dyDescent="0.3">
      <c r="A650" t="s">
        <v>8105</v>
      </c>
      <c r="B650" s="12" t="s">
        <v>10786</v>
      </c>
      <c r="C650" t="s">
        <v>1</v>
      </c>
      <c r="D650" t="s">
        <v>7503</v>
      </c>
      <c r="E650" t="s">
        <v>9793</v>
      </c>
      <c r="F650" t="s">
        <v>9794</v>
      </c>
      <c r="G650">
        <v>2937</v>
      </c>
      <c r="H650">
        <v>2937</v>
      </c>
      <c r="I650">
        <v>2937</v>
      </c>
      <c r="J650">
        <v>2937</v>
      </c>
      <c r="K650">
        <v>0</v>
      </c>
      <c r="L650" s="2">
        <v>0</v>
      </c>
      <c r="M650" s="2">
        <v>0</v>
      </c>
      <c r="N650" s="2">
        <v>0</v>
      </c>
      <c r="O650" s="2">
        <v>13</v>
      </c>
      <c r="P650" s="2">
        <v>0</v>
      </c>
      <c r="Q650" s="2">
        <v>0</v>
      </c>
      <c r="R650" s="2">
        <v>0</v>
      </c>
      <c r="S650" s="2">
        <v>0</v>
      </c>
      <c r="T650" s="2">
        <v>0</v>
      </c>
      <c r="U650" s="2">
        <v>13</v>
      </c>
      <c r="V650" t="s">
        <v>55</v>
      </c>
    </row>
    <row r="651" spans="1:22" ht="15.75" hidden="1" thickBot="1" x14ac:dyDescent="0.3">
      <c r="A651" t="s">
        <v>8105</v>
      </c>
      <c r="B651" s="12" t="s">
        <v>10786</v>
      </c>
      <c r="C651" t="s">
        <v>1</v>
      </c>
      <c r="D651" t="s">
        <v>7503</v>
      </c>
      <c r="E651" t="s">
        <v>9793</v>
      </c>
      <c r="F651" t="s">
        <v>9794</v>
      </c>
      <c r="G651">
        <v>2936</v>
      </c>
      <c r="H651">
        <v>2936</v>
      </c>
      <c r="I651">
        <v>2936</v>
      </c>
      <c r="J651">
        <v>2936</v>
      </c>
      <c r="K651">
        <v>0</v>
      </c>
      <c r="L651" s="2">
        <v>0</v>
      </c>
      <c r="M651" s="2">
        <v>0</v>
      </c>
      <c r="N651" s="2">
        <v>0</v>
      </c>
      <c r="O651" s="2">
        <v>10</v>
      </c>
      <c r="P651" s="2">
        <v>0</v>
      </c>
      <c r="Q651" s="2">
        <v>0</v>
      </c>
      <c r="R651" s="2">
        <v>0</v>
      </c>
      <c r="S651" s="2">
        <v>0</v>
      </c>
      <c r="T651" s="2">
        <v>0</v>
      </c>
      <c r="U651" s="2">
        <v>10</v>
      </c>
      <c r="V651" t="s">
        <v>55</v>
      </c>
    </row>
    <row r="652" spans="1:22" ht="15.75" hidden="1" thickBot="1" x14ac:dyDescent="0.3">
      <c r="A652" t="s">
        <v>8105</v>
      </c>
      <c r="B652" s="12" t="s">
        <v>10786</v>
      </c>
      <c r="C652" t="s">
        <v>1</v>
      </c>
      <c r="D652" t="s">
        <v>7503</v>
      </c>
      <c r="E652" t="s">
        <v>9793</v>
      </c>
      <c r="F652" t="s">
        <v>9794</v>
      </c>
      <c r="G652">
        <v>2935</v>
      </c>
      <c r="H652">
        <v>2935</v>
      </c>
      <c r="I652">
        <v>2935</v>
      </c>
      <c r="J652">
        <v>2935</v>
      </c>
      <c r="K652">
        <v>0</v>
      </c>
      <c r="L652" s="2">
        <v>0</v>
      </c>
      <c r="M652" s="2">
        <v>0</v>
      </c>
      <c r="N652" s="2">
        <v>0</v>
      </c>
      <c r="O652" s="2">
        <v>5.5</v>
      </c>
      <c r="P652" s="2">
        <v>0</v>
      </c>
      <c r="Q652" s="2">
        <v>0</v>
      </c>
      <c r="R652" s="2">
        <v>0</v>
      </c>
      <c r="S652" s="2">
        <v>0</v>
      </c>
      <c r="T652" s="2">
        <v>0</v>
      </c>
      <c r="U652" s="2">
        <v>5.5</v>
      </c>
      <c r="V652" t="s">
        <v>55</v>
      </c>
    </row>
    <row r="653" spans="1:22" ht="15.75" hidden="1" thickBot="1" x14ac:dyDescent="0.3">
      <c r="A653" t="s">
        <v>8105</v>
      </c>
      <c r="B653" s="12" t="s">
        <v>10785</v>
      </c>
      <c r="C653" t="s">
        <v>1</v>
      </c>
      <c r="D653" t="s">
        <v>7503</v>
      </c>
      <c r="E653" t="s">
        <v>9793</v>
      </c>
      <c r="F653" t="s">
        <v>9794</v>
      </c>
      <c r="G653">
        <v>2934</v>
      </c>
      <c r="H653">
        <v>2934</v>
      </c>
      <c r="I653">
        <v>2934</v>
      </c>
      <c r="J653">
        <v>2934</v>
      </c>
      <c r="K653">
        <v>0</v>
      </c>
      <c r="L653" s="2">
        <v>0</v>
      </c>
      <c r="M653" s="2">
        <v>0</v>
      </c>
      <c r="N653" s="2">
        <v>0</v>
      </c>
      <c r="O653" s="2">
        <v>39</v>
      </c>
      <c r="P653" s="2">
        <v>0</v>
      </c>
      <c r="Q653" s="2">
        <v>0</v>
      </c>
      <c r="R653" s="2">
        <v>0</v>
      </c>
      <c r="S653" s="2">
        <v>0</v>
      </c>
      <c r="T653" s="2">
        <v>0</v>
      </c>
      <c r="U653" s="2">
        <v>39</v>
      </c>
      <c r="V653" t="s">
        <v>55</v>
      </c>
    </row>
    <row r="654" spans="1:22" ht="15.75" hidden="1" thickBot="1" x14ac:dyDescent="0.3">
      <c r="A654" t="s">
        <v>8105</v>
      </c>
      <c r="B654" s="12" t="s">
        <v>10785</v>
      </c>
      <c r="C654" t="s">
        <v>1</v>
      </c>
      <c r="D654" t="s">
        <v>7503</v>
      </c>
      <c r="E654" t="s">
        <v>9793</v>
      </c>
      <c r="F654" t="s">
        <v>9794</v>
      </c>
      <c r="G654">
        <v>2933</v>
      </c>
      <c r="H654">
        <v>2933</v>
      </c>
      <c r="I654">
        <v>2933</v>
      </c>
      <c r="J654">
        <v>2933</v>
      </c>
      <c r="K654">
        <v>0</v>
      </c>
      <c r="L654" s="2">
        <v>0</v>
      </c>
      <c r="M654" s="2">
        <v>0</v>
      </c>
      <c r="N654" s="2">
        <v>0</v>
      </c>
      <c r="O654" s="2">
        <v>0</v>
      </c>
      <c r="P654" s="2">
        <v>0</v>
      </c>
      <c r="Q654" s="2">
        <v>0</v>
      </c>
      <c r="R654" s="2">
        <v>0</v>
      </c>
      <c r="S654" s="2">
        <v>0</v>
      </c>
      <c r="T654" s="2">
        <v>0</v>
      </c>
      <c r="U654" s="2">
        <v>0</v>
      </c>
      <c r="V654" t="s">
        <v>55</v>
      </c>
    </row>
    <row r="655" spans="1:22" ht="15.75" hidden="1" thickBot="1" x14ac:dyDescent="0.3">
      <c r="A655" t="s">
        <v>8105</v>
      </c>
      <c r="B655" s="12" t="s">
        <v>10785</v>
      </c>
      <c r="C655" t="s">
        <v>1</v>
      </c>
      <c r="D655" t="s">
        <v>7503</v>
      </c>
      <c r="E655" t="s">
        <v>9793</v>
      </c>
      <c r="F655" t="s">
        <v>9794</v>
      </c>
      <c r="G655">
        <v>2932</v>
      </c>
      <c r="H655">
        <v>2932</v>
      </c>
      <c r="I655">
        <v>2932</v>
      </c>
      <c r="J655">
        <v>2932</v>
      </c>
      <c r="K655">
        <v>0</v>
      </c>
      <c r="L655" s="2">
        <v>0</v>
      </c>
      <c r="M655" s="2">
        <v>0</v>
      </c>
      <c r="N655" s="2">
        <v>0</v>
      </c>
      <c r="O655" s="2">
        <v>4</v>
      </c>
      <c r="P655" s="2">
        <v>0</v>
      </c>
      <c r="Q655" s="2">
        <v>0</v>
      </c>
      <c r="R655" s="2">
        <v>0</v>
      </c>
      <c r="S655" s="2">
        <v>0</v>
      </c>
      <c r="T655" s="2">
        <v>0</v>
      </c>
      <c r="U655" s="2">
        <v>4</v>
      </c>
      <c r="V655" t="s">
        <v>55</v>
      </c>
    </row>
    <row r="656" spans="1:22" ht="15.75" hidden="1" thickBot="1" x14ac:dyDescent="0.3">
      <c r="A656" t="s">
        <v>8105</v>
      </c>
      <c r="B656" s="12" t="s">
        <v>10784</v>
      </c>
      <c r="C656" t="s">
        <v>1</v>
      </c>
      <c r="D656" t="s">
        <v>7503</v>
      </c>
      <c r="E656" t="s">
        <v>9793</v>
      </c>
      <c r="F656" t="s">
        <v>9794</v>
      </c>
      <c r="G656">
        <v>2931</v>
      </c>
      <c r="H656">
        <v>2931</v>
      </c>
      <c r="I656">
        <v>2931</v>
      </c>
      <c r="J656">
        <v>2931</v>
      </c>
      <c r="K656">
        <v>0</v>
      </c>
      <c r="L656" s="2">
        <v>0</v>
      </c>
      <c r="M656" s="2">
        <v>0</v>
      </c>
      <c r="N656" s="2">
        <v>0</v>
      </c>
      <c r="O656" s="2">
        <v>0</v>
      </c>
      <c r="P656" s="2">
        <v>0</v>
      </c>
      <c r="Q656" s="2">
        <v>0</v>
      </c>
      <c r="R656" s="2">
        <v>0</v>
      </c>
      <c r="S656" s="2">
        <v>0</v>
      </c>
      <c r="T656" s="2">
        <v>0</v>
      </c>
      <c r="U656" s="2">
        <v>0</v>
      </c>
      <c r="V656" t="s">
        <v>55</v>
      </c>
    </row>
    <row r="657" spans="1:22" ht="15.75" hidden="1" thickBot="1" x14ac:dyDescent="0.3">
      <c r="A657" t="s">
        <v>8105</v>
      </c>
      <c r="B657" s="12" t="s">
        <v>10784</v>
      </c>
      <c r="C657" t="s">
        <v>1</v>
      </c>
      <c r="D657" t="s">
        <v>7503</v>
      </c>
      <c r="E657" t="s">
        <v>9793</v>
      </c>
      <c r="F657" t="s">
        <v>9794</v>
      </c>
      <c r="G657">
        <v>2930</v>
      </c>
      <c r="H657">
        <v>2930</v>
      </c>
      <c r="I657">
        <v>2930</v>
      </c>
      <c r="J657">
        <v>2930</v>
      </c>
      <c r="K657">
        <v>0</v>
      </c>
      <c r="L657" s="2">
        <v>0</v>
      </c>
      <c r="M657" s="2">
        <v>0</v>
      </c>
      <c r="N657" s="2">
        <v>0</v>
      </c>
      <c r="O657" s="2">
        <v>9.5</v>
      </c>
      <c r="P657" s="2">
        <v>0</v>
      </c>
      <c r="Q657" s="2">
        <v>0</v>
      </c>
      <c r="R657" s="2">
        <v>0</v>
      </c>
      <c r="S657" s="2">
        <v>0</v>
      </c>
      <c r="T657" s="2">
        <v>0</v>
      </c>
      <c r="U657" s="2">
        <v>9.5</v>
      </c>
      <c r="V657" t="s">
        <v>55</v>
      </c>
    </row>
    <row r="658" spans="1:22" ht="15.75" hidden="1" thickBot="1" x14ac:dyDescent="0.3">
      <c r="A658" t="s">
        <v>8105</v>
      </c>
      <c r="B658" s="12" t="s">
        <v>10784</v>
      </c>
      <c r="C658" t="s">
        <v>1</v>
      </c>
      <c r="D658" t="s">
        <v>7503</v>
      </c>
      <c r="E658" t="s">
        <v>9793</v>
      </c>
      <c r="F658" t="s">
        <v>9794</v>
      </c>
      <c r="G658">
        <v>2929</v>
      </c>
      <c r="H658">
        <v>2929</v>
      </c>
      <c r="I658">
        <v>2929</v>
      </c>
      <c r="J658">
        <v>2929</v>
      </c>
      <c r="K658">
        <v>0</v>
      </c>
      <c r="L658" s="2">
        <v>0</v>
      </c>
      <c r="M658" s="2">
        <v>0</v>
      </c>
      <c r="N658" s="2">
        <v>0</v>
      </c>
      <c r="O658" s="2">
        <v>8.75</v>
      </c>
      <c r="P658" s="2">
        <v>0</v>
      </c>
      <c r="Q658" s="2">
        <v>0</v>
      </c>
      <c r="R658" s="2">
        <v>0</v>
      </c>
      <c r="S658" s="2">
        <v>0</v>
      </c>
      <c r="T658" s="2">
        <v>0</v>
      </c>
      <c r="U658" s="2">
        <v>8.75</v>
      </c>
      <c r="V658" t="s">
        <v>55</v>
      </c>
    </row>
    <row r="659" spans="1:22" ht="15.75" hidden="1" thickBot="1" x14ac:dyDescent="0.3">
      <c r="A659" t="s">
        <v>8105</v>
      </c>
      <c r="B659" s="12" t="s">
        <v>10784</v>
      </c>
      <c r="C659" t="s">
        <v>1</v>
      </c>
      <c r="D659" t="s">
        <v>7503</v>
      </c>
      <c r="E659" t="s">
        <v>9793</v>
      </c>
      <c r="F659" t="s">
        <v>9794</v>
      </c>
      <c r="G659">
        <v>2928</v>
      </c>
      <c r="H659">
        <v>2928</v>
      </c>
      <c r="I659">
        <v>2928</v>
      </c>
      <c r="J659">
        <v>2928</v>
      </c>
      <c r="K659">
        <v>0</v>
      </c>
      <c r="L659" s="2">
        <v>0</v>
      </c>
      <c r="M659" s="2">
        <v>0</v>
      </c>
      <c r="N659" s="2">
        <v>0</v>
      </c>
      <c r="O659" s="2">
        <v>6.75</v>
      </c>
      <c r="P659" s="2">
        <v>0</v>
      </c>
      <c r="Q659" s="2">
        <v>0</v>
      </c>
      <c r="R659" s="2">
        <v>0</v>
      </c>
      <c r="S659" s="2">
        <v>0</v>
      </c>
      <c r="T659" s="2">
        <v>0</v>
      </c>
      <c r="U659" s="2">
        <v>6.75</v>
      </c>
      <c r="V659" t="s">
        <v>55</v>
      </c>
    </row>
    <row r="660" spans="1:22" ht="15.75" hidden="1" thickBot="1" x14ac:dyDescent="0.3">
      <c r="A660" t="s">
        <v>8105</v>
      </c>
      <c r="B660" s="12" t="s">
        <v>10784</v>
      </c>
      <c r="C660" t="s">
        <v>1</v>
      </c>
      <c r="D660" t="s">
        <v>7503</v>
      </c>
      <c r="E660" t="s">
        <v>9793</v>
      </c>
      <c r="F660" t="s">
        <v>9794</v>
      </c>
      <c r="G660">
        <v>2927</v>
      </c>
      <c r="H660">
        <v>2927</v>
      </c>
      <c r="I660">
        <v>2927</v>
      </c>
      <c r="J660">
        <v>2927</v>
      </c>
      <c r="K660">
        <v>0</v>
      </c>
      <c r="L660" s="2">
        <v>0</v>
      </c>
      <c r="M660" s="2">
        <v>0</v>
      </c>
      <c r="N660" s="2">
        <v>0</v>
      </c>
      <c r="O660" s="2">
        <v>15</v>
      </c>
      <c r="P660" s="2">
        <v>0</v>
      </c>
      <c r="Q660" s="2">
        <v>0</v>
      </c>
      <c r="R660" s="2">
        <v>0</v>
      </c>
      <c r="S660" s="2">
        <v>0</v>
      </c>
      <c r="T660" s="2">
        <v>0</v>
      </c>
      <c r="U660" s="2">
        <v>15</v>
      </c>
      <c r="V660" t="s">
        <v>55</v>
      </c>
    </row>
    <row r="661" spans="1:22" ht="15.75" hidden="1" thickBot="1" x14ac:dyDescent="0.3">
      <c r="A661" t="s">
        <v>8105</v>
      </c>
      <c r="B661" s="12" t="s">
        <v>10784</v>
      </c>
      <c r="C661" t="s">
        <v>1</v>
      </c>
      <c r="D661" t="s">
        <v>7503</v>
      </c>
      <c r="E661" t="s">
        <v>9793</v>
      </c>
      <c r="F661" t="s">
        <v>9794</v>
      </c>
      <c r="G661">
        <v>2926</v>
      </c>
      <c r="H661">
        <v>2926</v>
      </c>
      <c r="I661">
        <v>2926</v>
      </c>
      <c r="J661">
        <v>2926</v>
      </c>
      <c r="K661">
        <v>0</v>
      </c>
      <c r="L661" s="2">
        <v>0</v>
      </c>
      <c r="M661" s="2">
        <v>0</v>
      </c>
      <c r="N661" s="2">
        <v>0</v>
      </c>
      <c r="O661" s="2">
        <v>11.6</v>
      </c>
      <c r="P661" s="2">
        <v>0</v>
      </c>
      <c r="Q661" s="2">
        <v>0</v>
      </c>
      <c r="R661" s="2">
        <v>0</v>
      </c>
      <c r="S661" s="2">
        <v>0</v>
      </c>
      <c r="T661" s="2">
        <v>0</v>
      </c>
      <c r="U661" s="2">
        <v>11.6</v>
      </c>
      <c r="V661" t="s">
        <v>55</v>
      </c>
    </row>
    <row r="662" spans="1:22" ht="15.75" hidden="1" thickBot="1" x14ac:dyDescent="0.3">
      <c r="A662" t="s">
        <v>8105</v>
      </c>
      <c r="B662" s="12" t="s">
        <v>10784</v>
      </c>
      <c r="C662" t="s">
        <v>1</v>
      </c>
      <c r="D662" t="s">
        <v>7503</v>
      </c>
      <c r="E662" t="s">
        <v>9793</v>
      </c>
      <c r="F662" t="s">
        <v>9794</v>
      </c>
      <c r="G662">
        <v>2925</v>
      </c>
      <c r="H662">
        <v>2925</v>
      </c>
      <c r="I662">
        <v>2925</v>
      </c>
      <c r="J662">
        <v>2925</v>
      </c>
      <c r="K662">
        <v>0</v>
      </c>
      <c r="L662" s="2">
        <v>0</v>
      </c>
      <c r="M662" s="2">
        <v>0</v>
      </c>
      <c r="N662" s="2">
        <v>0</v>
      </c>
      <c r="O662" s="2">
        <v>20</v>
      </c>
      <c r="P662" s="2">
        <v>0</v>
      </c>
      <c r="Q662" s="2">
        <v>0</v>
      </c>
      <c r="R662" s="2">
        <v>0</v>
      </c>
      <c r="S662" s="2">
        <v>0</v>
      </c>
      <c r="T662" s="2">
        <v>0</v>
      </c>
      <c r="U662" s="2">
        <v>20</v>
      </c>
      <c r="V662" t="s">
        <v>55</v>
      </c>
    </row>
    <row r="663" spans="1:22" ht="15.75" hidden="1" thickBot="1" x14ac:dyDescent="0.3">
      <c r="A663" t="s">
        <v>8105</v>
      </c>
      <c r="B663" s="12" t="s">
        <v>10783</v>
      </c>
      <c r="C663" t="s">
        <v>1</v>
      </c>
      <c r="D663" t="s">
        <v>7503</v>
      </c>
      <c r="E663" t="s">
        <v>9793</v>
      </c>
      <c r="F663" t="s">
        <v>9794</v>
      </c>
      <c r="G663">
        <v>2924</v>
      </c>
      <c r="H663">
        <v>2924</v>
      </c>
      <c r="I663">
        <v>2924</v>
      </c>
      <c r="J663">
        <v>2924</v>
      </c>
      <c r="K663">
        <v>0</v>
      </c>
      <c r="L663" s="2">
        <v>0</v>
      </c>
      <c r="M663" s="2">
        <v>0</v>
      </c>
      <c r="N663" s="2">
        <v>0</v>
      </c>
      <c r="O663" s="2">
        <v>3.75</v>
      </c>
      <c r="P663" s="2">
        <v>0</v>
      </c>
      <c r="Q663" s="2">
        <v>0</v>
      </c>
      <c r="R663" s="2">
        <v>0</v>
      </c>
      <c r="S663" s="2">
        <v>0</v>
      </c>
      <c r="T663" s="2">
        <v>0</v>
      </c>
      <c r="U663" s="2">
        <v>3.75</v>
      </c>
      <c r="V663" t="s">
        <v>55</v>
      </c>
    </row>
    <row r="664" spans="1:22" ht="15.75" hidden="1" thickBot="1" x14ac:dyDescent="0.3">
      <c r="A664" t="s">
        <v>8105</v>
      </c>
      <c r="B664" s="12" t="s">
        <v>10783</v>
      </c>
      <c r="C664" t="s">
        <v>1</v>
      </c>
      <c r="D664" t="s">
        <v>7503</v>
      </c>
      <c r="E664" t="s">
        <v>9793</v>
      </c>
      <c r="F664" t="s">
        <v>9794</v>
      </c>
      <c r="G664">
        <v>2923</v>
      </c>
      <c r="H664">
        <v>2923</v>
      </c>
      <c r="I664">
        <v>2923</v>
      </c>
      <c r="J664">
        <v>2923</v>
      </c>
      <c r="K664">
        <v>0</v>
      </c>
      <c r="L664" s="2">
        <v>0</v>
      </c>
      <c r="M664" s="2">
        <v>0</v>
      </c>
      <c r="N664" s="2">
        <v>0</v>
      </c>
      <c r="O664" s="2">
        <v>19.5</v>
      </c>
      <c r="P664" s="2">
        <v>0</v>
      </c>
      <c r="Q664" s="2">
        <v>0</v>
      </c>
      <c r="R664" s="2">
        <v>0</v>
      </c>
      <c r="S664" s="2">
        <v>0</v>
      </c>
      <c r="T664" s="2">
        <v>0</v>
      </c>
      <c r="U664" s="2">
        <v>19.5</v>
      </c>
      <c r="V664" t="s">
        <v>55</v>
      </c>
    </row>
    <row r="665" spans="1:22" ht="15.75" hidden="1" thickBot="1" x14ac:dyDescent="0.3">
      <c r="A665" t="s">
        <v>8105</v>
      </c>
      <c r="B665" s="12" t="s">
        <v>10783</v>
      </c>
      <c r="C665" t="s">
        <v>1</v>
      </c>
      <c r="D665" t="s">
        <v>7503</v>
      </c>
      <c r="E665" t="s">
        <v>9793</v>
      </c>
      <c r="F665" t="s">
        <v>9794</v>
      </c>
      <c r="G665">
        <v>2922</v>
      </c>
      <c r="H665">
        <v>2922</v>
      </c>
      <c r="I665">
        <v>2922</v>
      </c>
      <c r="J665">
        <v>2922</v>
      </c>
      <c r="K665">
        <v>0</v>
      </c>
      <c r="L665" s="2">
        <v>0</v>
      </c>
      <c r="M665" s="2">
        <v>0</v>
      </c>
      <c r="N665" s="2">
        <v>0</v>
      </c>
      <c r="O665" s="2">
        <v>0</v>
      </c>
      <c r="P665" s="2">
        <v>0</v>
      </c>
      <c r="Q665" s="2">
        <v>0</v>
      </c>
      <c r="R665" s="2">
        <v>0</v>
      </c>
      <c r="S665" s="2">
        <v>0</v>
      </c>
      <c r="T665" s="2">
        <v>0</v>
      </c>
      <c r="U665" s="2">
        <v>0</v>
      </c>
      <c r="V665" t="s">
        <v>55</v>
      </c>
    </row>
    <row r="666" spans="1:22" ht="15.75" hidden="1" thickBot="1" x14ac:dyDescent="0.3">
      <c r="A666" t="s">
        <v>8105</v>
      </c>
      <c r="B666" s="12" t="s">
        <v>10783</v>
      </c>
      <c r="C666" t="s">
        <v>1</v>
      </c>
      <c r="D666" t="s">
        <v>7503</v>
      </c>
      <c r="E666" t="s">
        <v>9793</v>
      </c>
      <c r="F666" t="s">
        <v>9794</v>
      </c>
      <c r="G666">
        <v>2921</v>
      </c>
      <c r="H666">
        <v>2921</v>
      </c>
      <c r="I666">
        <v>2921</v>
      </c>
      <c r="J666">
        <v>2921</v>
      </c>
      <c r="K666">
        <v>0</v>
      </c>
      <c r="L666" s="2">
        <v>0</v>
      </c>
      <c r="M666" s="2">
        <v>0</v>
      </c>
      <c r="N666" s="2">
        <v>0</v>
      </c>
      <c r="O666" s="2">
        <v>13</v>
      </c>
      <c r="P666" s="2">
        <v>0</v>
      </c>
      <c r="Q666" s="2">
        <v>0</v>
      </c>
      <c r="R666" s="2">
        <v>0</v>
      </c>
      <c r="S666" s="2">
        <v>0</v>
      </c>
      <c r="T666" s="2">
        <v>0</v>
      </c>
      <c r="U666" s="2">
        <v>13</v>
      </c>
      <c r="V666" t="s">
        <v>55</v>
      </c>
    </row>
    <row r="667" spans="1:22" ht="15.75" hidden="1" thickBot="1" x14ac:dyDescent="0.3">
      <c r="A667" t="s">
        <v>8105</v>
      </c>
      <c r="B667" s="12" t="s">
        <v>10783</v>
      </c>
      <c r="C667" t="s">
        <v>1</v>
      </c>
      <c r="D667" t="s">
        <v>7503</v>
      </c>
      <c r="E667" t="s">
        <v>9793</v>
      </c>
      <c r="F667" t="s">
        <v>9794</v>
      </c>
      <c r="G667">
        <v>2920</v>
      </c>
      <c r="H667">
        <v>2920</v>
      </c>
      <c r="I667">
        <v>2920</v>
      </c>
      <c r="J667">
        <v>2920</v>
      </c>
      <c r="K667">
        <v>0</v>
      </c>
      <c r="L667" s="2">
        <v>0</v>
      </c>
      <c r="M667" s="2">
        <v>0</v>
      </c>
      <c r="N667" s="2">
        <v>0</v>
      </c>
      <c r="O667" s="2">
        <v>2.6</v>
      </c>
      <c r="P667" s="2">
        <v>0</v>
      </c>
      <c r="Q667" s="2">
        <v>0</v>
      </c>
      <c r="R667" s="2">
        <v>0</v>
      </c>
      <c r="S667" s="2">
        <v>0</v>
      </c>
      <c r="T667" s="2">
        <v>0</v>
      </c>
      <c r="U667" s="2">
        <v>2.6</v>
      </c>
      <c r="V667" t="s">
        <v>55</v>
      </c>
    </row>
    <row r="668" spans="1:22" ht="15.75" hidden="1" thickBot="1" x14ac:dyDescent="0.3">
      <c r="A668" t="s">
        <v>8105</v>
      </c>
      <c r="B668" s="12" t="s">
        <v>10783</v>
      </c>
      <c r="C668" t="s">
        <v>1</v>
      </c>
      <c r="D668" t="s">
        <v>7503</v>
      </c>
      <c r="E668" t="s">
        <v>9793</v>
      </c>
      <c r="F668" t="s">
        <v>9794</v>
      </c>
      <c r="G668">
        <v>2919</v>
      </c>
      <c r="H668">
        <v>2919</v>
      </c>
      <c r="I668">
        <v>2919</v>
      </c>
      <c r="J668">
        <v>2919</v>
      </c>
      <c r="K668">
        <v>0</v>
      </c>
      <c r="L668" s="2">
        <v>0</v>
      </c>
      <c r="M668" s="2">
        <v>0</v>
      </c>
      <c r="N668" s="2">
        <v>0</v>
      </c>
      <c r="O668" s="2">
        <v>0</v>
      </c>
      <c r="P668" s="2">
        <v>0</v>
      </c>
      <c r="Q668" s="2">
        <v>0</v>
      </c>
      <c r="R668" s="2">
        <v>0</v>
      </c>
      <c r="S668" s="2">
        <v>0</v>
      </c>
      <c r="T668" s="2">
        <v>0</v>
      </c>
      <c r="U668" s="2">
        <v>0</v>
      </c>
      <c r="V668" t="s">
        <v>55</v>
      </c>
    </row>
    <row r="669" spans="1:22" ht="15.75" hidden="1" thickBot="1" x14ac:dyDescent="0.3">
      <c r="A669" t="s">
        <v>8105</v>
      </c>
      <c r="B669" s="12" t="s">
        <v>10783</v>
      </c>
      <c r="C669" t="s">
        <v>1</v>
      </c>
      <c r="D669" t="s">
        <v>7503</v>
      </c>
      <c r="E669" t="s">
        <v>9793</v>
      </c>
      <c r="F669" t="s">
        <v>9794</v>
      </c>
      <c r="G669">
        <v>2918</v>
      </c>
      <c r="H669">
        <v>2918</v>
      </c>
      <c r="I669">
        <v>2918</v>
      </c>
      <c r="J669">
        <v>2918</v>
      </c>
      <c r="K669">
        <v>0</v>
      </c>
      <c r="L669" s="2">
        <v>0</v>
      </c>
      <c r="M669" s="2">
        <v>0</v>
      </c>
      <c r="N669" s="2">
        <v>0</v>
      </c>
      <c r="O669" s="2">
        <v>2.5</v>
      </c>
      <c r="P669" s="2">
        <v>0</v>
      </c>
      <c r="Q669" s="2">
        <v>0</v>
      </c>
      <c r="R669" s="2">
        <v>0</v>
      </c>
      <c r="S669" s="2">
        <v>0</v>
      </c>
      <c r="T669" s="2">
        <v>0</v>
      </c>
      <c r="U669" s="2">
        <v>2.5</v>
      </c>
      <c r="V669" t="s">
        <v>55</v>
      </c>
    </row>
    <row r="670" spans="1:22" ht="15.75" hidden="1" thickBot="1" x14ac:dyDescent="0.3">
      <c r="A670" t="s">
        <v>8105</v>
      </c>
      <c r="B670" s="12" t="s">
        <v>10782</v>
      </c>
      <c r="C670" t="s">
        <v>1</v>
      </c>
      <c r="D670" t="s">
        <v>7503</v>
      </c>
      <c r="E670" t="s">
        <v>9793</v>
      </c>
      <c r="F670" t="s">
        <v>9794</v>
      </c>
      <c r="G670">
        <v>2917</v>
      </c>
      <c r="H670">
        <v>2917</v>
      </c>
      <c r="I670">
        <v>2917</v>
      </c>
      <c r="J670">
        <v>2917</v>
      </c>
      <c r="K670">
        <v>0</v>
      </c>
      <c r="L670" s="2">
        <v>0</v>
      </c>
      <c r="M670" s="2">
        <v>0</v>
      </c>
      <c r="N670" s="2">
        <v>0</v>
      </c>
      <c r="O670" s="2">
        <v>11</v>
      </c>
      <c r="P670" s="2">
        <v>0</v>
      </c>
      <c r="Q670" s="2">
        <v>0</v>
      </c>
      <c r="R670" s="2">
        <v>0</v>
      </c>
      <c r="S670" s="2">
        <v>0</v>
      </c>
      <c r="T670" s="2">
        <v>0</v>
      </c>
      <c r="U670" s="2">
        <v>11</v>
      </c>
      <c r="V670" t="s">
        <v>55</v>
      </c>
    </row>
    <row r="671" spans="1:22" ht="15.75" hidden="1" thickBot="1" x14ac:dyDescent="0.3">
      <c r="A671" t="s">
        <v>8105</v>
      </c>
      <c r="B671" s="12" t="s">
        <v>10782</v>
      </c>
      <c r="C671" t="s">
        <v>1</v>
      </c>
      <c r="D671" t="s">
        <v>7503</v>
      </c>
      <c r="E671" t="s">
        <v>9793</v>
      </c>
      <c r="F671" t="s">
        <v>9794</v>
      </c>
      <c r="G671">
        <v>2916</v>
      </c>
      <c r="H671">
        <v>2916</v>
      </c>
      <c r="I671">
        <v>2916</v>
      </c>
      <c r="J671">
        <v>2916</v>
      </c>
      <c r="K671">
        <v>0</v>
      </c>
      <c r="L671" s="2">
        <v>0</v>
      </c>
      <c r="M671" s="2">
        <v>0</v>
      </c>
      <c r="N671" s="2">
        <v>0</v>
      </c>
      <c r="O671" s="2">
        <v>1.6</v>
      </c>
      <c r="P671" s="2">
        <v>0</v>
      </c>
      <c r="Q671" s="2">
        <v>0</v>
      </c>
      <c r="R671" s="2">
        <v>0</v>
      </c>
      <c r="S671" s="2">
        <v>0</v>
      </c>
      <c r="T671" s="2">
        <v>0</v>
      </c>
      <c r="U671" s="2">
        <v>1.6</v>
      </c>
      <c r="V671" t="s">
        <v>55</v>
      </c>
    </row>
    <row r="672" spans="1:22" ht="15.75" hidden="1" thickBot="1" x14ac:dyDescent="0.3">
      <c r="A672" t="s">
        <v>8105</v>
      </c>
      <c r="B672" s="12" t="s">
        <v>10782</v>
      </c>
      <c r="C672" t="s">
        <v>1</v>
      </c>
      <c r="D672" t="s">
        <v>7503</v>
      </c>
      <c r="E672" t="s">
        <v>9793</v>
      </c>
      <c r="F672" t="s">
        <v>9794</v>
      </c>
      <c r="G672">
        <v>2915</v>
      </c>
      <c r="H672">
        <v>2915</v>
      </c>
      <c r="I672">
        <v>2915</v>
      </c>
      <c r="J672">
        <v>2915</v>
      </c>
      <c r="K672">
        <v>0</v>
      </c>
      <c r="L672" s="2">
        <v>0</v>
      </c>
      <c r="M672" s="2">
        <v>0</v>
      </c>
      <c r="N672" s="2">
        <v>0</v>
      </c>
      <c r="O672" s="2">
        <v>27</v>
      </c>
      <c r="P672" s="2">
        <v>0</v>
      </c>
      <c r="Q672" s="2">
        <v>0</v>
      </c>
      <c r="R672" s="2">
        <v>0</v>
      </c>
      <c r="S672" s="2">
        <v>0</v>
      </c>
      <c r="T672" s="2">
        <v>0</v>
      </c>
      <c r="U672" s="2">
        <v>27</v>
      </c>
      <c r="V672" t="s">
        <v>55</v>
      </c>
    </row>
    <row r="673" spans="1:22" ht="15.75" hidden="1" thickBot="1" x14ac:dyDescent="0.3">
      <c r="A673" t="s">
        <v>8105</v>
      </c>
      <c r="B673" s="12" t="s">
        <v>10782</v>
      </c>
      <c r="C673" t="s">
        <v>1</v>
      </c>
      <c r="D673" t="s">
        <v>7503</v>
      </c>
      <c r="E673" t="s">
        <v>9793</v>
      </c>
      <c r="F673" t="s">
        <v>9794</v>
      </c>
      <c r="G673">
        <v>2914</v>
      </c>
      <c r="H673">
        <v>2914</v>
      </c>
      <c r="I673">
        <v>2914</v>
      </c>
      <c r="J673">
        <v>2914</v>
      </c>
      <c r="K673">
        <v>0</v>
      </c>
      <c r="L673" s="2">
        <v>0</v>
      </c>
      <c r="M673" s="2">
        <v>0</v>
      </c>
      <c r="N673" s="2">
        <v>0</v>
      </c>
      <c r="O673" s="2">
        <v>26</v>
      </c>
      <c r="P673" s="2">
        <v>0</v>
      </c>
      <c r="Q673" s="2">
        <v>0</v>
      </c>
      <c r="R673" s="2">
        <v>0</v>
      </c>
      <c r="S673" s="2">
        <v>0</v>
      </c>
      <c r="T673" s="2">
        <v>0</v>
      </c>
      <c r="U673" s="2">
        <v>26</v>
      </c>
      <c r="V673" t="s">
        <v>55</v>
      </c>
    </row>
    <row r="674" spans="1:22" ht="15.75" hidden="1" thickBot="1" x14ac:dyDescent="0.3">
      <c r="A674" t="s">
        <v>8105</v>
      </c>
      <c r="B674" s="12" t="s">
        <v>10782</v>
      </c>
      <c r="C674" t="s">
        <v>1</v>
      </c>
      <c r="D674" t="s">
        <v>7503</v>
      </c>
      <c r="E674" t="s">
        <v>9793</v>
      </c>
      <c r="F674" t="s">
        <v>9794</v>
      </c>
      <c r="G674">
        <v>2913</v>
      </c>
      <c r="H674">
        <v>2913</v>
      </c>
      <c r="I674">
        <v>2913</v>
      </c>
      <c r="J674">
        <v>2913</v>
      </c>
      <c r="K674">
        <v>0</v>
      </c>
      <c r="L674" s="2">
        <v>0</v>
      </c>
      <c r="M674" s="2">
        <v>0</v>
      </c>
      <c r="N674" s="2">
        <v>0</v>
      </c>
      <c r="O674" s="2">
        <v>20</v>
      </c>
      <c r="P674" s="2">
        <v>0</v>
      </c>
      <c r="Q674" s="2">
        <v>0</v>
      </c>
      <c r="R674" s="2">
        <v>0</v>
      </c>
      <c r="S674" s="2">
        <v>0</v>
      </c>
      <c r="T674" s="2">
        <v>0</v>
      </c>
      <c r="U674" s="2">
        <v>20</v>
      </c>
      <c r="V674" t="s">
        <v>55</v>
      </c>
    </row>
    <row r="675" spans="1:22" ht="15.75" hidden="1" thickBot="1" x14ac:dyDescent="0.3">
      <c r="A675" t="s">
        <v>8105</v>
      </c>
      <c r="B675" s="12" t="s">
        <v>10782</v>
      </c>
      <c r="C675" t="s">
        <v>1</v>
      </c>
      <c r="D675" t="s">
        <v>7503</v>
      </c>
      <c r="E675" t="s">
        <v>9793</v>
      </c>
      <c r="F675" t="s">
        <v>9794</v>
      </c>
      <c r="G675">
        <v>2912</v>
      </c>
      <c r="H675">
        <v>2912</v>
      </c>
      <c r="I675">
        <v>2912</v>
      </c>
      <c r="J675">
        <v>2912</v>
      </c>
      <c r="K675">
        <v>0</v>
      </c>
      <c r="L675" s="2">
        <v>0</v>
      </c>
      <c r="M675" s="2">
        <v>0</v>
      </c>
      <c r="N675" s="2">
        <v>0</v>
      </c>
      <c r="O675" s="2">
        <v>54</v>
      </c>
      <c r="P675" s="2">
        <v>0</v>
      </c>
      <c r="Q675" s="2">
        <v>0</v>
      </c>
      <c r="R675" s="2">
        <v>0</v>
      </c>
      <c r="S675" s="2">
        <v>0</v>
      </c>
      <c r="T675" s="2">
        <v>0</v>
      </c>
      <c r="U675" s="2">
        <v>54</v>
      </c>
      <c r="V675" t="s">
        <v>55</v>
      </c>
    </row>
    <row r="676" spans="1:22" ht="15.75" hidden="1" thickBot="1" x14ac:dyDescent="0.3">
      <c r="A676" t="s">
        <v>8105</v>
      </c>
      <c r="B676" s="12" t="s">
        <v>10782</v>
      </c>
      <c r="C676" t="s">
        <v>1</v>
      </c>
      <c r="D676" t="s">
        <v>7503</v>
      </c>
      <c r="E676" t="s">
        <v>9793</v>
      </c>
      <c r="F676" t="s">
        <v>9794</v>
      </c>
      <c r="G676">
        <v>2911</v>
      </c>
      <c r="H676">
        <v>2911</v>
      </c>
      <c r="I676">
        <v>2911</v>
      </c>
      <c r="J676">
        <v>2911</v>
      </c>
      <c r="K676">
        <v>0</v>
      </c>
      <c r="L676" s="2">
        <v>0</v>
      </c>
      <c r="M676" s="2">
        <v>0</v>
      </c>
      <c r="N676" s="2">
        <v>0</v>
      </c>
      <c r="O676" s="2">
        <v>12</v>
      </c>
      <c r="P676" s="2">
        <v>0</v>
      </c>
      <c r="Q676" s="2">
        <v>0</v>
      </c>
      <c r="R676" s="2">
        <v>0</v>
      </c>
      <c r="S676" s="2">
        <v>0</v>
      </c>
      <c r="T676" s="2">
        <v>0</v>
      </c>
      <c r="U676" s="2">
        <v>12</v>
      </c>
      <c r="V676" t="s">
        <v>55</v>
      </c>
    </row>
    <row r="677" spans="1:22" ht="15.75" hidden="1" thickBot="1" x14ac:dyDescent="0.3">
      <c r="A677" t="s">
        <v>8105</v>
      </c>
      <c r="B677" s="12" t="s">
        <v>10781</v>
      </c>
      <c r="C677" t="s">
        <v>1</v>
      </c>
      <c r="D677" t="s">
        <v>7503</v>
      </c>
      <c r="E677" t="s">
        <v>9793</v>
      </c>
      <c r="F677" t="s">
        <v>9794</v>
      </c>
      <c r="G677">
        <v>2910</v>
      </c>
      <c r="H677">
        <v>2910</v>
      </c>
      <c r="I677">
        <v>2910</v>
      </c>
      <c r="J677">
        <v>2910</v>
      </c>
      <c r="K677">
        <v>0</v>
      </c>
      <c r="L677" s="2">
        <v>0</v>
      </c>
      <c r="M677" s="2">
        <v>0</v>
      </c>
      <c r="N677" s="2">
        <v>0</v>
      </c>
      <c r="O677" s="2">
        <v>9</v>
      </c>
      <c r="P677" s="2">
        <v>0</v>
      </c>
      <c r="Q677" s="2">
        <v>0</v>
      </c>
      <c r="R677" s="2">
        <v>0</v>
      </c>
      <c r="S677" s="2">
        <v>0</v>
      </c>
      <c r="T677" s="2">
        <v>0</v>
      </c>
      <c r="U677" s="2">
        <v>9</v>
      </c>
      <c r="V677" t="s">
        <v>55</v>
      </c>
    </row>
    <row r="678" spans="1:22" ht="15.75" hidden="1" thickBot="1" x14ac:dyDescent="0.3">
      <c r="A678" t="s">
        <v>8105</v>
      </c>
      <c r="B678" s="12" t="s">
        <v>10781</v>
      </c>
      <c r="C678" t="s">
        <v>1</v>
      </c>
      <c r="D678" t="s">
        <v>7503</v>
      </c>
      <c r="E678" t="s">
        <v>9793</v>
      </c>
      <c r="F678" t="s">
        <v>9794</v>
      </c>
      <c r="G678">
        <v>2909</v>
      </c>
      <c r="H678">
        <v>2909</v>
      </c>
      <c r="I678">
        <v>2909</v>
      </c>
      <c r="J678">
        <v>2909</v>
      </c>
      <c r="K678">
        <v>0</v>
      </c>
      <c r="L678" s="2">
        <v>0</v>
      </c>
      <c r="M678" s="2">
        <v>0</v>
      </c>
      <c r="N678" s="2">
        <v>0</v>
      </c>
      <c r="O678" s="2">
        <v>14.25</v>
      </c>
      <c r="P678" s="2">
        <v>0</v>
      </c>
      <c r="Q678" s="2">
        <v>0</v>
      </c>
      <c r="R678" s="2">
        <v>0</v>
      </c>
      <c r="S678" s="2">
        <v>0</v>
      </c>
      <c r="T678" s="2">
        <v>0</v>
      </c>
      <c r="U678" s="2">
        <v>14.25</v>
      </c>
      <c r="V678" t="s">
        <v>55</v>
      </c>
    </row>
    <row r="679" spans="1:22" ht="15.75" hidden="1" thickBot="1" x14ac:dyDescent="0.3">
      <c r="A679" t="s">
        <v>8105</v>
      </c>
      <c r="B679" s="12" t="s">
        <v>10781</v>
      </c>
      <c r="C679" t="s">
        <v>1</v>
      </c>
      <c r="D679" t="s">
        <v>7503</v>
      </c>
      <c r="E679" t="s">
        <v>9793</v>
      </c>
      <c r="F679" t="s">
        <v>9794</v>
      </c>
      <c r="G679">
        <v>2908</v>
      </c>
      <c r="H679">
        <v>2908</v>
      </c>
      <c r="I679">
        <v>2908</v>
      </c>
      <c r="J679">
        <v>2908</v>
      </c>
      <c r="K679">
        <v>0</v>
      </c>
      <c r="L679" s="2">
        <v>0</v>
      </c>
      <c r="M679" s="2">
        <v>0</v>
      </c>
      <c r="N679" s="2">
        <v>0</v>
      </c>
      <c r="O679" s="2">
        <v>26</v>
      </c>
      <c r="P679" s="2">
        <v>0</v>
      </c>
      <c r="Q679" s="2">
        <v>0</v>
      </c>
      <c r="R679" s="2">
        <v>0</v>
      </c>
      <c r="S679" s="2">
        <v>0</v>
      </c>
      <c r="T679" s="2">
        <v>0</v>
      </c>
      <c r="U679" s="2">
        <v>26</v>
      </c>
      <c r="V679" t="s">
        <v>55</v>
      </c>
    </row>
    <row r="680" spans="1:22" ht="15.75" hidden="1" thickBot="1" x14ac:dyDescent="0.3">
      <c r="A680" t="s">
        <v>8105</v>
      </c>
      <c r="B680" s="12" t="s">
        <v>10781</v>
      </c>
      <c r="C680" t="s">
        <v>1</v>
      </c>
      <c r="D680" t="s">
        <v>7503</v>
      </c>
      <c r="E680" t="s">
        <v>9793</v>
      </c>
      <c r="F680" t="s">
        <v>9794</v>
      </c>
      <c r="G680">
        <v>2907</v>
      </c>
      <c r="H680">
        <v>2907</v>
      </c>
      <c r="I680">
        <v>2907</v>
      </c>
      <c r="J680">
        <v>2907</v>
      </c>
      <c r="K680">
        <v>0</v>
      </c>
      <c r="L680" s="2">
        <v>0</v>
      </c>
      <c r="M680" s="2">
        <v>0</v>
      </c>
      <c r="N680" s="2">
        <v>0</v>
      </c>
      <c r="O680" s="2">
        <v>4.75</v>
      </c>
      <c r="P680" s="2">
        <v>0</v>
      </c>
      <c r="Q680" s="2">
        <v>0</v>
      </c>
      <c r="R680" s="2">
        <v>0</v>
      </c>
      <c r="S680" s="2">
        <v>0</v>
      </c>
      <c r="T680" s="2">
        <v>0</v>
      </c>
      <c r="U680" s="2">
        <v>4.75</v>
      </c>
      <c r="V680" t="s">
        <v>55</v>
      </c>
    </row>
    <row r="681" spans="1:22" ht="15.75" hidden="1" thickBot="1" x14ac:dyDescent="0.3">
      <c r="A681" t="s">
        <v>8105</v>
      </c>
      <c r="B681" s="12" t="s">
        <v>10781</v>
      </c>
      <c r="C681" t="s">
        <v>1</v>
      </c>
      <c r="D681" t="s">
        <v>7503</v>
      </c>
      <c r="E681" t="s">
        <v>9793</v>
      </c>
      <c r="F681" t="s">
        <v>9794</v>
      </c>
      <c r="G681">
        <v>2906</v>
      </c>
      <c r="H681">
        <v>2906</v>
      </c>
      <c r="I681">
        <v>2906</v>
      </c>
      <c r="J681">
        <v>2906</v>
      </c>
      <c r="K681">
        <v>0</v>
      </c>
      <c r="L681" s="2">
        <v>0</v>
      </c>
      <c r="M681" s="2">
        <v>0</v>
      </c>
      <c r="N681" s="2">
        <v>0</v>
      </c>
      <c r="O681" s="2">
        <v>58</v>
      </c>
      <c r="P681" s="2">
        <v>0</v>
      </c>
      <c r="Q681" s="2">
        <v>0</v>
      </c>
      <c r="R681" s="2">
        <v>0</v>
      </c>
      <c r="S681" s="2">
        <v>0</v>
      </c>
      <c r="T681" s="2">
        <v>0</v>
      </c>
      <c r="U681" s="2">
        <v>58</v>
      </c>
      <c r="V681" t="s">
        <v>55</v>
      </c>
    </row>
    <row r="682" spans="1:22" ht="15.75" hidden="1" thickBot="1" x14ac:dyDescent="0.3">
      <c r="A682" t="s">
        <v>8105</v>
      </c>
      <c r="B682" s="12" t="s">
        <v>10781</v>
      </c>
      <c r="C682" t="s">
        <v>1</v>
      </c>
      <c r="D682" t="s">
        <v>7503</v>
      </c>
      <c r="E682" t="s">
        <v>9793</v>
      </c>
      <c r="F682" t="s">
        <v>9794</v>
      </c>
      <c r="G682">
        <v>2905</v>
      </c>
      <c r="H682">
        <v>2905</v>
      </c>
      <c r="I682">
        <v>2905</v>
      </c>
      <c r="J682">
        <v>2905</v>
      </c>
      <c r="K682">
        <v>0</v>
      </c>
      <c r="L682" s="2">
        <v>0</v>
      </c>
      <c r="M682" s="2">
        <v>0</v>
      </c>
      <c r="N682" s="2">
        <v>0</v>
      </c>
      <c r="O682" s="2">
        <v>3.2</v>
      </c>
      <c r="P682" s="2">
        <v>0</v>
      </c>
      <c r="Q682" s="2">
        <v>0</v>
      </c>
      <c r="R682" s="2">
        <v>0</v>
      </c>
      <c r="S682" s="2">
        <v>0</v>
      </c>
      <c r="T682" s="2">
        <v>0</v>
      </c>
      <c r="U682" s="2">
        <v>3.2</v>
      </c>
      <c r="V682" t="s">
        <v>55</v>
      </c>
    </row>
    <row r="683" spans="1:22" ht="15.75" hidden="1" thickBot="1" x14ac:dyDescent="0.3">
      <c r="A683" t="s">
        <v>8105</v>
      </c>
      <c r="B683" s="12" t="s">
        <v>10781</v>
      </c>
      <c r="C683" t="s">
        <v>1</v>
      </c>
      <c r="D683" t="s">
        <v>7503</v>
      </c>
      <c r="E683" t="s">
        <v>9793</v>
      </c>
      <c r="F683" t="s">
        <v>9794</v>
      </c>
      <c r="G683">
        <v>2904</v>
      </c>
      <c r="H683">
        <v>2904</v>
      </c>
      <c r="I683">
        <v>2904</v>
      </c>
      <c r="J683">
        <v>2904</v>
      </c>
      <c r="K683">
        <v>0</v>
      </c>
      <c r="L683" s="2">
        <v>0</v>
      </c>
      <c r="M683" s="2">
        <v>0</v>
      </c>
      <c r="N683" s="2">
        <v>0</v>
      </c>
      <c r="O683" s="2">
        <v>16</v>
      </c>
      <c r="P683" s="2">
        <v>0</v>
      </c>
      <c r="Q683" s="2">
        <v>0</v>
      </c>
      <c r="R683" s="2">
        <v>0</v>
      </c>
      <c r="S683" s="2">
        <v>0</v>
      </c>
      <c r="T683" s="2">
        <v>0</v>
      </c>
      <c r="U683" s="2">
        <v>16</v>
      </c>
      <c r="V683" t="s">
        <v>55</v>
      </c>
    </row>
    <row r="684" spans="1:22" ht="15.75" hidden="1" thickBot="1" x14ac:dyDescent="0.3">
      <c r="A684" t="s">
        <v>8105</v>
      </c>
      <c r="B684" s="12" t="s">
        <v>10781</v>
      </c>
      <c r="C684" t="s">
        <v>1</v>
      </c>
      <c r="D684" t="s">
        <v>7503</v>
      </c>
      <c r="E684" t="s">
        <v>9793</v>
      </c>
      <c r="F684" t="s">
        <v>9794</v>
      </c>
      <c r="G684">
        <v>2903</v>
      </c>
      <c r="H684">
        <v>2903</v>
      </c>
      <c r="I684">
        <v>2903</v>
      </c>
      <c r="J684">
        <v>2903</v>
      </c>
      <c r="K684">
        <v>0</v>
      </c>
      <c r="L684" s="2">
        <v>0</v>
      </c>
      <c r="M684" s="2">
        <v>0</v>
      </c>
      <c r="N684" s="2">
        <v>0</v>
      </c>
      <c r="O684" s="2">
        <v>5</v>
      </c>
      <c r="P684" s="2">
        <v>0</v>
      </c>
      <c r="Q684" s="2">
        <v>0</v>
      </c>
      <c r="R684" s="2">
        <v>0</v>
      </c>
      <c r="S684" s="2">
        <v>0</v>
      </c>
      <c r="T684" s="2">
        <v>0</v>
      </c>
      <c r="U684" s="2">
        <v>5</v>
      </c>
      <c r="V684" t="s">
        <v>55</v>
      </c>
    </row>
    <row r="685" spans="1:22" ht="15.75" hidden="1" thickBot="1" x14ac:dyDescent="0.3">
      <c r="A685" t="s">
        <v>8105</v>
      </c>
      <c r="B685" s="12" t="s">
        <v>10780</v>
      </c>
      <c r="C685" t="s">
        <v>1</v>
      </c>
      <c r="D685" t="s">
        <v>7503</v>
      </c>
      <c r="E685" t="s">
        <v>9793</v>
      </c>
      <c r="F685" t="s">
        <v>9794</v>
      </c>
      <c r="G685">
        <v>2902</v>
      </c>
      <c r="H685">
        <v>2902</v>
      </c>
      <c r="I685">
        <v>2902</v>
      </c>
      <c r="J685">
        <v>2902</v>
      </c>
      <c r="K685">
        <v>0</v>
      </c>
      <c r="L685" s="2">
        <v>0</v>
      </c>
      <c r="M685" s="2">
        <v>0</v>
      </c>
      <c r="N685" s="2">
        <v>0</v>
      </c>
      <c r="O685" s="2">
        <v>11.5</v>
      </c>
      <c r="P685" s="2">
        <v>0</v>
      </c>
      <c r="Q685" s="2">
        <v>0</v>
      </c>
      <c r="R685" s="2">
        <v>0</v>
      </c>
      <c r="S685" s="2">
        <v>0</v>
      </c>
      <c r="T685" s="2">
        <v>0</v>
      </c>
      <c r="U685" s="2">
        <v>11.5</v>
      </c>
      <c r="V685" t="s">
        <v>55</v>
      </c>
    </row>
    <row r="686" spans="1:22" ht="15.75" hidden="1" thickBot="1" x14ac:dyDescent="0.3">
      <c r="A686" t="s">
        <v>8105</v>
      </c>
      <c r="B686" s="12" t="s">
        <v>10779</v>
      </c>
      <c r="C686" t="s">
        <v>1</v>
      </c>
      <c r="D686" t="s">
        <v>7503</v>
      </c>
      <c r="E686" t="s">
        <v>9793</v>
      </c>
      <c r="F686" t="s">
        <v>9794</v>
      </c>
      <c r="G686">
        <v>2901</v>
      </c>
      <c r="H686">
        <v>2901</v>
      </c>
      <c r="I686">
        <v>2901</v>
      </c>
      <c r="J686">
        <v>2901</v>
      </c>
      <c r="K686">
        <v>0</v>
      </c>
      <c r="L686" s="2">
        <v>0</v>
      </c>
      <c r="M686" s="2">
        <v>0</v>
      </c>
      <c r="N686" s="2">
        <v>0</v>
      </c>
      <c r="O686" s="2">
        <v>20.75</v>
      </c>
      <c r="P686" s="2">
        <v>0</v>
      </c>
      <c r="Q686" s="2">
        <v>0</v>
      </c>
      <c r="R686" s="2">
        <v>0</v>
      </c>
      <c r="S686" s="2">
        <v>0</v>
      </c>
      <c r="T686" s="2">
        <v>0</v>
      </c>
      <c r="U686" s="2">
        <v>20.75</v>
      </c>
      <c r="V686" t="s">
        <v>55</v>
      </c>
    </row>
    <row r="687" spans="1:22" ht="15.75" hidden="1" thickBot="1" x14ac:dyDescent="0.3">
      <c r="A687" t="s">
        <v>8105</v>
      </c>
      <c r="B687" s="12" t="s">
        <v>10779</v>
      </c>
      <c r="C687" t="s">
        <v>1</v>
      </c>
      <c r="D687" t="s">
        <v>7503</v>
      </c>
      <c r="E687" t="s">
        <v>9793</v>
      </c>
      <c r="F687" t="s">
        <v>9794</v>
      </c>
      <c r="G687">
        <v>2900</v>
      </c>
      <c r="H687">
        <v>2900</v>
      </c>
      <c r="I687">
        <v>2900</v>
      </c>
      <c r="J687">
        <v>2900</v>
      </c>
      <c r="K687">
        <v>0</v>
      </c>
      <c r="L687" s="2">
        <v>0</v>
      </c>
      <c r="M687" s="2">
        <v>0</v>
      </c>
      <c r="N687" s="2">
        <v>0</v>
      </c>
      <c r="O687" s="2">
        <v>28</v>
      </c>
      <c r="P687" s="2">
        <v>0</v>
      </c>
      <c r="Q687" s="2">
        <v>0</v>
      </c>
      <c r="R687" s="2">
        <v>0</v>
      </c>
      <c r="S687" s="2">
        <v>0</v>
      </c>
      <c r="T687" s="2">
        <v>0</v>
      </c>
      <c r="U687" s="2">
        <v>28</v>
      </c>
      <c r="V687" t="s">
        <v>55</v>
      </c>
    </row>
    <row r="688" spans="1:22" ht="15.75" hidden="1" thickBot="1" x14ac:dyDescent="0.3">
      <c r="A688" t="s">
        <v>8105</v>
      </c>
      <c r="B688" s="12" t="s">
        <v>10778</v>
      </c>
      <c r="C688" t="s">
        <v>1</v>
      </c>
      <c r="D688" t="s">
        <v>7503</v>
      </c>
      <c r="E688" t="s">
        <v>9793</v>
      </c>
      <c r="F688" t="s">
        <v>9794</v>
      </c>
      <c r="G688">
        <v>2899</v>
      </c>
      <c r="H688">
        <v>2899</v>
      </c>
      <c r="I688">
        <v>2899</v>
      </c>
      <c r="J688">
        <v>2899</v>
      </c>
      <c r="K688">
        <v>0</v>
      </c>
      <c r="L688" s="2">
        <v>0</v>
      </c>
      <c r="M688" s="2">
        <v>0</v>
      </c>
      <c r="N688" s="2">
        <v>0</v>
      </c>
      <c r="O688" s="2">
        <v>6.6</v>
      </c>
      <c r="P688" s="2">
        <v>0</v>
      </c>
      <c r="Q688" s="2">
        <v>0</v>
      </c>
      <c r="R688" s="2">
        <v>0</v>
      </c>
      <c r="S688" s="2">
        <v>0</v>
      </c>
      <c r="T688" s="2">
        <v>0</v>
      </c>
      <c r="U688" s="2">
        <v>6.6</v>
      </c>
      <c r="V688" t="s">
        <v>55</v>
      </c>
    </row>
    <row r="689" spans="1:22" ht="15.75" hidden="1" thickBot="1" x14ac:dyDescent="0.3">
      <c r="A689" t="s">
        <v>8105</v>
      </c>
      <c r="B689" s="12" t="s">
        <v>10778</v>
      </c>
      <c r="C689" t="s">
        <v>1</v>
      </c>
      <c r="D689" t="s">
        <v>7503</v>
      </c>
      <c r="E689" t="s">
        <v>9793</v>
      </c>
      <c r="F689" t="s">
        <v>9794</v>
      </c>
      <c r="G689">
        <v>2898</v>
      </c>
      <c r="H689">
        <v>2898</v>
      </c>
      <c r="I689">
        <v>2898</v>
      </c>
      <c r="J689">
        <v>2898</v>
      </c>
      <c r="K689">
        <v>0</v>
      </c>
      <c r="L689" s="2">
        <v>0</v>
      </c>
      <c r="M689" s="2">
        <v>0</v>
      </c>
      <c r="N689" s="2">
        <v>0</v>
      </c>
      <c r="O689" s="2">
        <v>24</v>
      </c>
      <c r="P689" s="2">
        <v>0</v>
      </c>
      <c r="Q689" s="2">
        <v>0</v>
      </c>
      <c r="R689" s="2">
        <v>0</v>
      </c>
      <c r="S689" s="2">
        <v>0</v>
      </c>
      <c r="T689" s="2">
        <v>0</v>
      </c>
      <c r="U689" s="2">
        <v>24</v>
      </c>
      <c r="V689" t="s">
        <v>55</v>
      </c>
    </row>
    <row r="690" spans="1:22" ht="15.75" hidden="1" thickBot="1" x14ac:dyDescent="0.3">
      <c r="A690" t="s">
        <v>8105</v>
      </c>
      <c r="B690" s="12" t="s">
        <v>10778</v>
      </c>
      <c r="C690" t="s">
        <v>1</v>
      </c>
      <c r="D690" t="s">
        <v>7503</v>
      </c>
      <c r="E690" t="s">
        <v>9793</v>
      </c>
      <c r="F690" t="s">
        <v>9794</v>
      </c>
      <c r="G690">
        <v>2897</v>
      </c>
      <c r="H690">
        <v>2897</v>
      </c>
      <c r="I690">
        <v>2897</v>
      </c>
      <c r="J690">
        <v>2897</v>
      </c>
      <c r="K690">
        <v>0</v>
      </c>
      <c r="L690" s="2">
        <v>0</v>
      </c>
      <c r="M690" s="2">
        <v>0</v>
      </c>
      <c r="N690" s="2">
        <v>0</v>
      </c>
      <c r="O690" s="2">
        <v>2.6</v>
      </c>
      <c r="P690" s="2">
        <v>0</v>
      </c>
      <c r="Q690" s="2">
        <v>0</v>
      </c>
      <c r="R690" s="2">
        <v>0</v>
      </c>
      <c r="S690" s="2">
        <v>0</v>
      </c>
      <c r="T690" s="2">
        <v>0</v>
      </c>
      <c r="U690" s="2">
        <v>2.6</v>
      </c>
      <c r="V690" t="s">
        <v>55</v>
      </c>
    </row>
    <row r="691" spans="1:22" ht="15.75" hidden="1" thickBot="1" x14ac:dyDescent="0.3">
      <c r="A691" t="s">
        <v>8105</v>
      </c>
      <c r="B691" s="12" t="s">
        <v>10778</v>
      </c>
      <c r="C691" t="s">
        <v>1</v>
      </c>
      <c r="D691" t="s">
        <v>7503</v>
      </c>
      <c r="E691" t="s">
        <v>9793</v>
      </c>
      <c r="F691" t="s">
        <v>9794</v>
      </c>
      <c r="G691">
        <v>2896</v>
      </c>
      <c r="H691">
        <v>2896</v>
      </c>
      <c r="I691">
        <v>2896</v>
      </c>
      <c r="J691">
        <v>2896</v>
      </c>
      <c r="K691">
        <v>0</v>
      </c>
      <c r="L691" s="2">
        <v>0</v>
      </c>
      <c r="M691" s="2">
        <v>0</v>
      </c>
      <c r="N691" s="2">
        <v>0</v>
      </c>
      <c r="O691" s="2">
        <v>4</v>
      </c>
      <c r="P691" s="2">
        <v>0</v>
      </c>
      <c r="Q691" s="2">
        <v>0</v>
      </c>
      <c r="R691" s="2">
        <v>0</v>
      </c>
      <c r="S691" s="2">
        <v>0</v>
      </c>
      <c r="T691" s="2">
        <v>0</v>
      </c>
      <c r="U691" s="2">
        <v>4</v>
      </c>
      <c r="V691" t="s">
        <v>55</v>
      </c>
    </row>
    <row r="692" spans="1:22" ht="15.75" hidden="1" thickBot="1" x14ac:dyDescent="0.3">
      <c r="A692" t="s">
        <v>8105</v>
      </c>
      <c r="B692" s="12" t="s">
        <v>10778</v>
      </c>
      <c r="C692" t="s">
        <v>1</v>
      </c>
      <c r="D692" t="s">
        <v>7503</v>
      </c>
      <c r="E692" t="s">
        <v>9793</v>
      </c>
      <c r="F692" t="s">
        <v>9794</v>
      </c>
      <c r="G692">
        <v>2895</v>
      </c>
      <c r="H692">
        <v>2895</v>
      </c>
      <c r="I692">
        <v>2895</v>
      </c>
      <c r="J692">
        <v>2895</v>
      </c>
      <c r="K692">
        <v>0</v>
      </c>
      <c r="L692" s="2">
        <v>0</v>
      </c>
      <c r="M692" s="2">
        <v>0</v>
      </c>
      <c r="N692" s="2">
        <v>0</v>
      </c>
      <c r="O692" s="2">
        <v>4.75</v>
      </c>
      <c r="P692" s="2">
        <v>0</v>
      </c>
      <c r="Q692" s="2">
        <v>0</v>
      </c>
      <c r="R692" s="2">
        <v>0</v>
      </c>
      <c r="S692" s="2">
        <v>0</v>
      </c>
      <c r="T692" s="2">
        <v>0</v>
      </c>
      <c r="U692" s="2">
        <v>4.75</v>
      </c>
      <c r="V692" t="s">
        <v>55</v>
      </c>
    </row>
    <row r="693" spans="1:22" ht="15.75" hidden="1" thickBot="1" x14ac:dyDescent="0.3">
      <c r="A693" t="s">
        <v>8105</v>
      </c>
      <c r="B693" s="12" t="s">
        <v>10777</v>
      </c>
      <c r="C693" t="s">
        <v>1</v>
      </c>
      <c r="D693" t="s">
        <v>7503</v>
      </c>
      <c r="E693" t="s">
        <v>9793</v>
      </c>
      <c r="F693" t="s">
        <v>9794</v>
      </c>
      <c r="G693">
        <v>2894</v>
      </c>
      <c r="H693">
        <v>2894</v>
      </c>
      <c r="I693">
        <v>2894</v>
      </c>
      <c r="J693">
        <v>2894</v>
      </c>
      <c r="K693">
        <v>0</v>
      </c>
      <c r="L693" s="2">
        <v>0</v>
      </c>
      <c r="M693" s="2">
        <v>0</v>
      </c>
      <c r="N693" s="2">
        <v>0</v>
      </c>
      <c r="O693" s="2">
        <v>50</v>
      </c>
      <c r="P693" s="2">
        <v>0</v>
      </c>
      <c r="Q693" s="2">
        <v>0</v>
      </c>
      <c r="R693" s="2">
        <v>0</v>
      </c>
      <c r="S693" s="2">
        <v>0</v>
      </c>
      <c r="T693" s="2">
        <v>0</v>
      </c>
      <c r="U693" s="2">
        <v>50</v>
      </c>
      <c r="V693" t="s">
        <v>55</v>
      </c>
    </row>
    <row r="694" spans="1:22" ht="15.75" hidden="1" thickBot="1" x14ac:dyDescent="0.3">
      <c r="A694" t="s">
        <v>8105</v>
      </c>
      <c r="B694" s="12" t="s">
        <v>10777</v>
      </c>
      <c r="C694" t="s">
        <v>1</v>
      </c>
      <c r="D694" t="s">
        <v>7503</v>
      </c>
      <c r="E694" t="s">
        <v>9793</v>
      </c>
      <c r="F694" t="s">
        <v>9794</v>
      </c>
      <c r="G694">
        <v>2893</v>
      </c>
      <c r="H694">
        <v>2893</v>
      </c>
      <c r="I694">
        <v>2893</v>
      </c>
      <c r="J694">
        <v>2893</v>
      </c>
      <c r="K694">
        <v>0</v>
      </c>
      <c r="L694" s="2">
        <v>0</v>
      </c>
      <c r="M694" s="2">
        <v>0</v>
      </c>
      <c r="N694" s="2">
        <v>0</v>
      </c>
      <c r="O694" s="2">
        <v>5.85</v>
      </c>
      <c r="P694" s="2">
        <v>0</v>
      </c>
      <c r="Q694" s="2">
        <v>0</v>
      </c>
      <c r="R694" s="2">
        <v>0</v>
      </c>
      <c r="S694" s="2">
        <v>0</v>
      </c>
      <c r="T694" s="2">
        <v>0</v>
      </c>
      <c r="U694" s="2">
        <v>5.85</v>
      </c>
      <c r="V694" t="s">
        <v>55</v>
      </c>
    </row>
    <row r="695" spans="1:22" ht="15.75" hidden="1" thickBot="1" x14ac:dyDescent="0.3">
      <c r="A695" t="s">
        <v>8105</v>
      </c>
      <c r="B695" s="12" t="s">
        <v>10777</v>
      </c>
      <c r="C695" t="s">
        <v>1</v>
      </c>
      <c r="D695" t="s">
        <v>7503</v>
      </c>
      <c r="E695" t="s">
        <v>9793</v>
      </c>
      <c r="F695" t="s">
        <v>9794</v>
      </c>
      <c r="G695">
        <v>2892</v>
      </c>
      <c r="H695">
        <v>2892</v>
      </c>
      <c r="I695">
        <v>2892</v>
      </c>
      <c r="J695">
        <v>2892</v>
      </c>
      <c r="K695">
        <v>0</v>
      </c>
      <c r="L695" s="2">
        <v>0</v>
      </c>
      <c r="M695" s="2">
        <v>0</v>
      </c>
      <c r="N695" s="2">
        <v>0</v>
      </c>
      <c r="O695" s="2">
        <v>6.75</v>
      </c>
      <c r="P695" s="2">
        <v>0</v>
      </c>
      <c r="Q695" s="2">
        <v>0</v>
      </c>
      <c r="R695" s="2">
        <v>0</v>
      </c>
      <c r="S695" s="2">
        <v>0</v>
      </c>
      <c r="T695" s="2">
        <v>0</v>
      </c>
      <c r="U695" s="2">
        <v>6.75</v>
      </c>
      <c r="V695" t="s">
        <v>55</v>
      </c>
    </row>
    <row r="696" spans="1:22" ht="15.75" hidden="1" thickBot="1" x14ac:dyDescent="0.3">
      <c r="A696" t="s">
        <v>8105</v>
      </c>
      <c r="B696" s="12" t="s">
        <v>10777</v>
      </c>
      <c r="C696" t="s">
        <v>1</v>
      </c>
      <c r="D696" t="s">
        <v>7503</v>
      </c>
      <c r="E696" t="s">
        <v>9793</v>
      </c>
      <c r="F696" t="s">
        <v>9794</v>
      </c>
      <c r="G696">
        <v>2891</v>
      </c>
      <c r="H696">
        <v>2891</v>
      </c>
      <c r="I696">
        <v>2891</v>
      </c>
      <c r="J696">
        <v>2891</v>
      </c>
      <c r="K696">
        <v>0</v>
      </c>
      <c r="L696" s="2">
        <v>0</v>
      </c>
      <c r="M696" s="2">
        <v>0</v>
      </c>
      <c r="N696" s="2">
        <v>0</v>
      </c>
      <c r="O696" s="2">
        <v>20</v>
      </c>
      <c r="P696" s="2">
        <v>0</v>
      </c>
      <c r="Q696" s="2">
        <v>0</v>
      </c>
      <c r="R696" s="2">
        <v>0</v>
      </c>
      <c r="S696" s="2">
        <v>0</v>
      </c>
      <c r="T696" s="2">
        <v>0</v>
      </c>
      <c r="U696" s="2">
        <v>20</v>
      </c>
      <c r="V696" t="s">
        <v>55</v>
      </c>
    </row>
    <row r="697" spans="1:22" ht="15.75" hidden="1" thickBot="1" x14ac:dyDescent="0.3">
      <c r="A697" t="s">
        <v>8105</v>
      </c>
      <c r="B697" s="12" t="s">
        <v>10777</v>
      </c>
      <c r="C697" t="s">
        <v>1</v>
      </c>
      <c r="D697" t="s">
        <v>7503</v>
      </c>
      <c r="E697" t="s">
        <v>9793</v>
      </c>
      <c r="F697" t="s">
        <v>9794</v>
      </c>
      <c r="G697">
        <v>2890</v>
      </c>
      <c r="H697">
        <v>2890</v>
      </c>
      <c r="I697">
        <v>2890</v>
      </c>
      <c r="J697">
        <v>2890</v>
      </c>
      <c r="K697">
        <v>0</v>
      </c>
      <c r="L697" s="2">
        <v>0</v>
      </c>
      <c r="M697" s="2">
        <v>0</v>
      </c>
      <c r="N697" s="2">
        <v>0</v>
      </c>
      <c r="O697" s="2">
        <v>13.85</v>
      </c>
      <c r="P697" s="2">
        <v>0</v>
      </c>
      <c r="Q697" s="2">
        <v>0</v>
      </c>
      <c r="R697" s="2">
        <v>0</v>
      </c>
      <c r="S697" s="2">
        <v>0</v>
      </c>
      <c r="T697" s="2">
        <v>0</v>
      </c>
      <c r="U697" s="2">
        <v>13.85</v>
      </c>
      <c r="V697" t="s">
        <v>55</v>
      </c>
    </row>
    <row r="698" spans="1:22" ht="15.75" hidden="1" thickBot="1" x14ac:dyDescent="0.3">
      <c r="A698" t="s">
        <v>8105</v>
      </c>
      <c r="B698" s="12" t="s">
        <v>10776</v>
      </c>
      <c r="C698" t="s">
        <v>1</v>
      </c>
      <c r="D698" t="s">
        <v>7503</v>
      </c>
      <c r="E698" t="s">
        <v>9793</v>
      </c>
      <c r="F698" t="s">
        <v>9794</v>
      </c>
      <c r="G698">
        <v>2889</v>
      </c>
      <c r="H698">
        <v>2889</v>
      </c>
      <c r="I698">
        <v>2889</v>
      </c>
      <c r="J698">
        <v>2889</v>
      </c>
      <c r="K698">
        <v>0</v>
      </c>
      <c r="L698" s="2">
        <v>0</v>
      </c>
      <c r="M698" s="2">
        <v>0</v>
      </c>
      <c r="N698" s="2">
        <v>0</v>
      </c>
      <c r="O698" s="2">
        <v>10</v>
      </c>
      <c r="P698" s="2">
        <v>0</v>
      </c>
      <c r="Q698" s="2">
        <v>0</v>
      </c>
      <c r="R698" s="2">
        <v>0</v>
      </c>
      <c r="S698" s="2">
        <v>0</v>
      </c>
      <c r="T698" s="2">
        <v>0</v>
      </c>
      <c r="U698" s="2">
        <v>10</v>
      </c>
      <c r="V698" t="s">
        <v>55</v>
      </c>
    </row>
    <row r="699" spans="1:22" ht="15.75" hidden="1" thickBot="1" x14ac:dyDescent="0.3">
      <c r="A699" t="s">
        <v>8105</v>
      </c>
      <c r="B699" s="12" t="s">
        <v>10776</v>
      </c>
      <c r="C699" t="s">
        <v>1</v>
      </c>
      <c r="D699" t="s">
        <v>7503</v>
      </c>
      <c r="E699" t="s">
        <v>9793</v>
      </c>
      <c r="F699" t="s">
        <v>9794</v>
      </c>
      <c r="G699">
        <v>2888</v>
      </c>
      <c r="H699">
        <v>2888</v>
      </c>
      <c r="I699">
        <v>2888</v>
      </c>
      <c r="J699">
        <v>2888</v>
      </c>
      <c r="K699">
        <v>0</v>
      </c>
      <c r="L699" s="2">
        <v>0</v>
      </c>
      <c r="M699" s="2">
        <v>0</v>
      </c>
      <c r="N699" s="2">
        <v>0</v>
      </c>
      <c r="O699" s="2">
        <v>5.2</v>
      </c>
      <c r="P699" s="2">
        <v>0</v>
      </c>
      <c r="Q699" s="2">
        <v>0</v>
      </c>
      <c r="R699" s="2">
        <v>0</v>
      </c>
      <c r="S699" s="2">
        <v>0</v>
      </c>
      <c r="T699" s="2">
        <v>0</v>
      </c>
      <c r="U699" s="2">
        <v>5.2</v>
      </c>
      <c r="V699" t="s">
        <v>55</v>
      </c>
    </row>
    <row r="700" spans="1:22" ht="15.75" hidden="1" thickBot="1" x14ac:dyDescent="0.3">
      <c r="A700" t="s">
        <v>8105</v>
      </c>
      <c r="B700" s="12" t="s">
        <v>10776</v>
      </c>
      <c r="C700" t="s">
        <v>1</v>
      </c>
      <c r="D700" t="s">
        <v>7503</v>
      </c>
      <c r="E700" t="s">
        <v>9793</v>
      </c>
      <c r="F700" t="s">
        <v>9794</v>
      </c>
      <c r="G700">
        <v>2887</v>
      </c>
      <c r="H700">
        <v>2887</v>
      </c>
      <c r="I700">
        <v>2887</v>
      </c>
      <c r="J700">
        <v>2887</v>
      </c>
      <c r="K700">
        <v>0</v>
      </c>
      <c r="L700" s="2">
        <v>0</v>
      </c>
      <c r="M700" s="2">
        <v>0</v>
      </c>
      <c r="N700" s="2">
        <v>0</v>
      </c>
      <c r="O700" s="2">
        <v>29.5</v>
      </c>
      <c r="P700" s="2">
        <v>0</v>
      </c>
      <c r="Q700" s="2">
        <v>0</v>
      </c>
      <c r="R700" s="2">
        <v>0</v>
      </c>
      <c r="S700" s="2">
        <v>0</v>
      </c>
      <c r="T700" s="2">
        <v>0</v>
      </c>
      <c r="U700" s="2">
        <v>29.5</v>
      </c>
      <c r="V700" t="s">
        <v>55</v>
      </c>
    </row>
    <row r="701" spans="1:22" ht="15.75" hidden="1" thickBot="1" x14ac:dyDescent="0.3">
      <c r="A701" t="s">
        <v>8105</v>
      </c>
      <c r="B701" s="12" t="s">
        <v>10776</v>
      </c>
      <c r="C701" t="s">
        <v>1</v>
      </c>
      <c r="D701" t="s">
        <v>7503</v>
      </c>
      <c r="E701" t="s">
        <v>9793</v>
      </c>
      <c r="F701" t="s">
        <v>9794</v>
      </c>
      <c r="G701">
        <v>2886</v>
      </c>
      <c r="H701">
        <v>2886</v>
      </c>
      <c r="I701">
        <v>2886</v>
      </c>
      <c r="J701">
        <v>2886</v>
      </c>
      <c r="K701">
        <v>0</v>
      </c>
      <c r="L701" s="2">
        <v>0</v>
      </c>
      <c r="M701" s="2">
        <v>0</v>
      </c>
      <c r="N701" s="2">
        <v>0</v>
      </c>
      <c r="O701" s="2">
        <v>20.25</v>
      </c>
      <c r="P701" s="2">
        <v>0</v>
      </c>
      <c r="Q701" s="2">
        <v>0</v>
      </c>
      <c r="R701" s="2">
        <v>0</v>
      </c>
      <c r="S701" s="2">
        <v>0</v>
      </c>
      <c r="T701" s="2">
        <v>0</v>
      </c>
      <c r="U701" s="2">
        <v>20.25</v>
      </c>
      <c r="V701" t="s">
        <v>55</v>
      </c>
    </row>
    <row r="702" spans="1:22" ht="15.75" hidden="1" thickBot="1" x14ac:dyDescent="0.3">
      <c r="A702" t="s">
        <v>8105</v>
      </c>
      <c r="B702" s="12" t="s">
        <v>10776</v>
      </c>
      <c r="C702" t="s">
        <v>1</v>
      </c>
      <c r="D702" t="s">
        <v>7503</v>
      </c>
      <c r="E702" t="s">
        <v>9793</v>
      </c>
      <c r="F702" t="s">
        <v>9794</v>
      </c>
      <c r="G702">
        <v>2885</v>
      </c>
      <c r="H702">
        <v>2885</v>
      </c>
      <c r="I702">
        <v>2885</v>
      </c>
      <c r="J702">
        <v>2885</v>
      </c>
      <c r="K702">
        <v>0</v>
      </c>
      <c r="L702" s="2">
        <v>0</v>
      </c>
      <c r="M702" s="2">
        <v>0</v>
      </c>
      <c r="N702" s="2">
        <v>0</v>
      </c>
      <c r="O702" s="2">
        <v>3</v>
      </c>
      <c r="P702" s="2">
        <v>0</v>
      </c>
      <c r="Q702" s="2">
        <v>0</v>
      </c>
      <c r="R702" s="2">
        <v>0</v>
      </c>
      <c r="S702" s="2">
        <v>0</v>
      </c>
      <c r="T702" s="2">
        <v>0</v>
      </c>
      <c r="U702" s="2">
        <v>3</v>
      </c>
      <c r="V702" t="s">
        <v>55</v>
      </c>
    </row>
    <row r="703" spans="1:22" ht="15.75" hidden="1" thickBot="1" x14ac:dyDescent="0.3">
      <c r="A703" t="s">
        <v>8105</v>
      </c>
      <c r="B703" s="12" t="s">
        <v>10775</v>
      </c>
      <c r="C703" t="s">
        <v>1</v>
      </c>
      <c r="D703" t="s">
        <v>7503</v>
      </c>
      <c r="E703" t="s">
        <v>9793</v>
      </c>
      <c r="F703" t="s">
        <v>9794</v>
      </c>
      <c r="G703">
        <v>2884</v>
      </c>
      <c r="H703">
        <v>2884</v>
      </c>
      <c r="I703">
        <v>2884</v>
      </c>
      <c r="J703">
        <v>2884</v>
      </c>
      <c r="K703">
        <v>0</v>
      </c>
      <c r="L703" s="2">
        <v>0</v>
      </c>
      <c r="M703" s="2">
        <v>0</v>
      </c>
      <c r="N703" s="2">
        <v>0</v>
      </c>
      <c r="O703" s="2">
        <v>2.5</v>
      </c>
      <c r="P703" s="2">
        <v>0</v>
      </c>
      <c r="Q703" s="2">
        <v>0</v>
      </c>
      <c r="R703" s="2">
        <v>0</v>
      </c>
      <c r="S703" s="2">
        <v>0</v>
      </c>
      <c r="T703" s="2">
        <v>0</v>
      </c>
      <c r="U703" s="2">
        <v>2.5</v>
      </c>
      <c r="V703" t="s">
        <v>55</v>
      </c>
    </row>
    <row r="704" spans="1:22" ht="15.75" hidden="1" thickBot="1" x14ac:dyDescent="0.3">
      <c r="A704" t="s">
        <v>8105</v>
      </c>
      <c r="B704" s="12" t="s">
        <v>10775</v>
      </c>
      <c r="C704" t="s">
        <v>1</v>
      </c>
      <c r="D704" t="s">
        <v>7503</v>
      </c>
      <c r="E704" t="s">
        <v>9793</v>
      </c>
      <c r="F704" t="s">
        <v>9794</v>
      </c>
      <c r="G704">
        <v>2883</v>
      </c>
      <c r="H704">
        <v>2883</v>
      </c>
      <c r="I704">
        <v>2883</v>
      </c>
      <c r="J704">
        <v>2883</v>
      </c>
      <c r="K704">
        <v>0</v>
      </c>
      <c r="L704" s="2">
        <v>0</v>
      </c>
      <c r="M704" s="2">
        <v>0</v>
      </c>
      <c r="N704" s="2">
        <v>0</v>
      </c>
      <c r="O704" s="2">
        <v>0</v>
      </c>
      <c r="P704" s="2">
        <v>0</v>
      </c>
      <c r="Q704" s="2">
        <v>0</v>
      </c>
      <c r="R704" s="2">
        <v>0</v>
      </c>
      <c r="S704" s="2">
        <v>0</v>
      </c>
      <c r="T704" s="2">
        <v>0</v>
      </c>
      <c r="U704" s="2">
        <v>0</v>
      </c>
      <c r="V704" t="s">
        <v>55</v>
      </c>
    </row>
    <row r="705" spans="1:22" ht="15.75" hidden="1" thickBot="1" x14ac:dyDescent="0.3">
      <c r="A705" t="s">
        <v>8105</v>
      </c>
      <c r="B705" s="12" t="s">
        <v>10775</v>
      </c>
      <c r="C705" t="s">
        <v>1</v>
      </c>
      <c r="D705" t="s">
        <v>7503</v>
      </c>
      <c r="E705" t="s">
        <v>9793</v>
      </c>
      <c r="F705" t="s">
        <v>9794</v>
      </c>
      <c r="G705">
        <v>2882</v>
      </c>
      <c r="H705">
        <v>2882</v>
      </c>
      <c r="I705">
        <v>2882</v>
      </c>
      <c r="J705">
        <v>2882</v>
      </c>
      <c r="K705">
        <v>0</v>
      </c>
      <c r="L705" s="2">
        <v>0</v>
      </c>
      <c r="M705" s="2">
        <v>0</v>
      </c>
      <c r="N705" s="2">
        <v>0</v>
      </c>
      <c r="O705" s="2">
        <v>8</v>
      </c>
      <c r="P705" s="2">
        <v>0</v>
      </c>
      <c r="Q705" s="2">
        <v>0</v>
      </c>
      <c r="R705" s="2">
        <v>0</v>
      </c>
      <c r="S705" s="2">
        <v>0</v>
      </c>
      <c r="T705" s="2">
        <v>0</v>
      </c>
      <c r="U705" s="2">
        <v>8</v>
      </c>
      <c r="V705" t="s">
        <v>55</v>
      </c>
    </row>
    <row r="706" spans="1:22" ht="15.75" hidden="1" thickBot="1" x14ac:dyDescent="0.3">
      <c r="A706" t="s">
        <v>8105</v>
      </c>
      <c r="B706" s="12" t="s">
        <v>10775</v>
      </c>
      <c r="C706" t="s">
        <v>1</v>
      </c>
      <c r="D706" t="s">
        <v>7503</v>
      </c>
      <c r="E706" t="s">
        <v>9793</v>
      </c>
      <c r="F706" t="s">
        <v>9794</v>
      </c>
      <c r="G706">
        <v>2881</v>
      </c>
      <c r="H706">
        <v>2881</v>
      </c>
      <c r="I706">
        <v>2881</v>
      </c>
      <c r="J706">
        <v>2881</v>
      </c>
      <c r="K706">
        <v>0</v>
      </c>
      <c r="L706" s="2">
        <v>0</v>
      </c>
      <c r="M706" s="2">
        <v>0</v>
      </c>
      <c r="N706" s="2">
        <v>0</v>
      </c>
      <c r="O706" s="2">
        <v>25</v>
      </c>
      <c r="P706" s="2">
        <v>0</v>
      </c>
      <c r="Q706" s="2">
        <v>0</v>
      </c>
      <c r="R706" s="2">
        <v>0</v>
      </c>
      <c r="S706" s="2">
        <v>0</v>
      </c>
      <c r="T706" s="2">
        <v>0</v>
      </c>
      <c r="U706" s="2">
        <v>25</v>
      </c>
      <c r="V706" t="s">
        <v>55</v>
      </c>
    </row>
    <row r="707" spans="1:22" ht="15.75" hidden="1" thickBot="1" x14ac:dyDescent="0.3">
      <c r="A707" t="s">
        <v>8105</v>
      </c>
      <c r="B707" s="12" t="s">
        <v>10775</v>
      </c>
      <c r="C707" t="s">
        <v>1</v>
      </c>
      <c r="D707" t="s">
        <v>7503</v>
      </c>
      <c r="E707" t="s">
        <v>9793</v>
      </c>
      <c r="F707" t="s">
        <v>9794</v>
      </c>
      <c r="G707">
        <v>2880</v>
      </c>
      <c r="H707">
        <v>2880</v>
      </c>
      <c r="I707">
        <v>2880</v>
      </c>
      <c r="J707">
        <v>2880</v>
      </c>
      <c r="K707">
        <v>0</v>
      </c>
      <c r="L707" s="2">
        <v>0</v>
      </c>
      <c r="M707" s="2">
        <v>0</v>
      </c>
      <c r="N707" s="2">
        <v>0</v>
      </c>
      <c r="O707" s="2">
        <v>46</v>
      </c>
      <c r="P707" s="2">
        <v>0</v>
      </c>
      <c r="Q707" s="2">
        <v>0</v>
      </c>
      <c r="R707" s="2">
        <v>0</v>
      </c>
      <c r="S707" s="2">
        <v>0</v>
      </c>
      <c r="T707" s="2">
        <v>0</v>
      </c>
      <c r="U707" s="2">
        <v>46</v>
      </c>
      <c r="V707" t="s">
        <v>55</v>
      </c>
    </row>
    <row r="708" spans="1:22" ht="15.75" hidden="1" thickBot="1" x14ac:dyDescent="0.3">
      <c r="A708" t="s">
        <v>8105</v>
      </c>
      <c r="B708" s="12" t="s">
        <v>10775</v>
      </c>
      <c r="C708" t="s">
        <v>1</v>
      </c>
      <c r="D708" t="s">
        <v>7503</v>
      </c>
      <c r="E708" t="s">
        <v>9793</v>
      </c>
      <c r="F708" t="s">
        <v>9794</v>
      </c>
      <c r="G708">
        <v>2879</v>
      </c>
      <c r="H708">
        <v>2879</v>
      </c>
      <c r="I708">
        <v>2879</v>
      </c>
      <c r="J708">
        <v>2879</v>
      </c>
      <c r="K708">
        <v>0</v>
      </c>
      <c r="L708" s="2">
        <v>0</v>
      </c>
      <c r="M708" s="2">
        <v>0</v>
      </c>
      <c r="N708" s="2">
        <v>0</v>
      </c>
      <c r="O708" s="2">
        <v>0</v>
      </c>
      <c r="P708" s="2">
        <v>0</v>
      </c>
      <c r="Q708" s="2">
        <v>0</v>
      </c>
      <c r="R708" s="2">
        <v>0</v>
      </c>
      <c r="S708" s="2">
        <v>0</v>
      </c>
      <c r="T708" s="2">
        <v>0</v>
      </c>
      <c r="U708" s="2">
        <v>0</v>
      </c>
      <c r="V708" t="s">
        <v>55</v>
      </c>
    </row>
    <row r="709" spans="1:22" ht="15.75" hidden="1" thickBot="1" x14ac:dyDescent="0.3">
      <c r="A709" t="s">
        <v>8105</v>
      </c>
      <c r="B709" s="12" t="s">
        <v>10775</v>
      </c>
      <c r="C709" t="s">
        <v>1</v>
      </c>
      <c r="D709" t="s">
        <v>7503</v>
      </c>
      <c r="E709" t="s">
        <v>9793</v>
      </c>
      <c r="F709" t="s">
        <v>9794</v>
      </c>
      <c r="G709">
        <v>2878</v>
      </c>
      <c r="H709">
        <v>2878</v>
      </c>
      <c r="I709">
        <v>2878</v>
      </c>
      <c r="J709">
        <v>2878</v>
      </c>
      <c r="K709">
        <v>0</v>
      </c>
      <c r="L709" s="2">
        <v>0</v>
      </c>
      <c r="M709" s="2">
        <v>0</v>
      </c>
      <c r="N709" s="2">
        <v>0</v>
      </c>
      <c r="O709" s="2">
        <v>4.5</v>
      </c>
      <c r="P709" s="2">
        <v>0</v>
      </c>
      <c r="Q709" s="2">
        <v>0</v>
      </c>
      <c r="R709" s="2">
        <v>0</v>
      </c>
      <c r="S709" s="2">
        <v>0</v>
      </c>
      <c r="T709" s="2">
        <v>0</v>
      </c>
      <c r="U709" s="2">
        <v>4.5</v>
      </c>
      <c r="V709" t="s">
        <v>55</v>
      </c>
    </row>
    <row r="710" spans="1:22" ht="15.75" hidden="1" thickBot="1" x14ac:dyDescent="0.3">
      <c r="A710" t="s">
        <v>8105</v>
      </c>
      <c r="B710" s="12" t="s">
        <v>10775</v>
      </c>
      <c r="C710" t="s">
        <v>1</v>
      </c>
      <c r="D710" t="s">
        <v>7503</v>
      </c>
      <c r="E710" t="s">
        <v>9793</v>
      </c>
      <c r="F710" t="s">
        <v>9794</v>
      </c>
      <c r="G710">
        <v>2877</v>
      </c>
      <c r="H710">
        <v>2877</v>
      </c>
      <c r="I710">
        <v>2877</v>
      </c>
      <c r="J710">
        <v>2877</v>
      </c>
      <c r="K710">
        <v>0</v>
      </c>
      <c r="L710" s="2">
        <v>0</v>
      </c>
      <c r="M710" s="2">
        <v>0</v>
      </c>
      <c r="N710" s="2">
        <v>0</v>
      </c>
      <c r="O710" s="2">
        <v>38.5</v>
      </c>
      <c r="P710" s="2">
        <v>0</v>
      </c>
      <c r="Q710" s="2">
        <v>0</v>
      </c>
      <c r="R710" s="2">
        <v>0</v>
      </c>
      <c r="S710" s="2">
        <v>0</v>
      </c>
      <c r="T710" s="2">
        <v>0</v>
      </c>
      <c r="U710" s="2">
        <v>38.5</v>
      </c>
      <c r="V710" t="s">
        <v>55</v>
      </c>
    </row>
    <row r="711" spans="1:22" ht="15.75" hidden="1" thickBot="1" x14ac:dyDescent="0.3">
      <c r="A711" t="s">
        <v>8105</v>
      </c>
      <c r="B711" s="12" t="s">
        <v>10775</v>
      </c>
      <c r="C711" t="s">
        <v>1</v>
      </c>
      <c r="D711" t="s">
        <v>7503</v>
      </c>
      <c r="E711" t="s">
        <v>9793</v>
      </c>
      <c r="F711" t="s">
        <v>9794</v>
      </c>
      <c r="G711">
        <v>2876</v>
      </c>
      <c r="H711">
        <v>2876</v>
      </c>
      <c r="I711">
        <v>2876</v>
      </c>
      <c r="J711">
        <v>2876</v>
      </c>
      <c r="K711">
        <v>0</v>
      </c>
      <c r="L711" s="2">
        <v>0</v>
      </c>
      <c r="M711" s="2">
        <v>0</v>
      </c>
      <c r="N711" s="2">
        <v>0</v>
      </c>
      <c r="O711" s="2">
        <v>0</v>
      </c>
      <c r="P711" s="2">
        <v>0</v>
      </c>
      <c r="Q711" s="2">
        <v>0</v>
      </c>
      <c r="R711" s="2">
        <v>0</v>
      </c>
      <c r="S711" s="2">
        <v>0</v>
      </c>
      <c r="T711" s="2">
        <v>0</v>
      </c>
      <c r="U711" s="2">
        <v>0</v>
      </c>
      <c r="V711" t="s">
        <v>55</v>
      </c>
    </row>
    <row r="712" spans="1:22" ht="15.75" hidden="1" thickBot="1" x14ac:dyDescent="0.3">
      <c r="A712" t="s">
        <v>8105</v>
      </c>
      <c r="B712" s="12" t="s">
        <v>10774</v>
      </c>
      <c r="C712" t="s">
        <v>1</v>
      </c>
      <c r="D712" t="s">
        <v>7503</v>
      </c>
      <c r="E712" t="s">
        <v>9793</v>
      </c>
      <c r="F712" t="s">
        <v>9794</v>
      </c>
      <c r="G712">
        <v>2875</v>
      </c>
      <c r="H712">
        <v>2875</v>
      </c>
      <c r="I712">
        <v>2875</v>
      </c>
      <c r="J712">
        <v>2875</v>
      </c>
      <c r="K712">
        <v>0</v>
      </c>
      <c r="L712" s="2">
        <v>0</v>
      </c>
      <c r="M712" s="2">
        <v>0</v>
      </c>
      <c r="N712" s="2">
        <v>0</v>
      </c>
      <c r="O712" s="2">
        <v>9.25</v>
      </c>
      <c r="P712" s="2">
        <v>0</v>
      </c>
      <c r="Q712" s="2">
        <v>0</v>
      </c>
      <c r="R712" s="2">
        <v>0</v>
      </c>
      <c r="S712" s="2">
        <v>0</v>
      </c>
      <c r="T712" s="2">
        <v>0</v>
      </c>
      <c r="U712" s="2">
        <v>9.25</v>
      </c>
      <c r="V712" t="s">
        <v>55</v>
      </c>
    </row>
    <row r="713" spans="1:22" ht="15.75" hidden="1" thickBot="1" x14ac:dyDescent="0.3">
      <c r="A713" t="s">
        <v>8105</v>
      </c>
      <c r="B713" s="12" t="s">
        <v>10774</v>
      </c>
      <c r="C713" t="s">
        <v>1</v>
      </c>
      <c r="D713" t="s">
        <v>7503</v>
      </c>
      <c r="E713" t="s">
        <v>9793</v>
      </c>
      <c r="F713" t="s">
        <v>9794</v>
      </c>
      <c r="G713">
        <v>2874</v>
      </c>
      <c r="H713">
        <v>2874</v>
      </c>
      <c r="I713">
        <v>2874</v>
      </c>
      <c r="J713">
        <v>2874</v>
      </c>
      <c r="K713">
        <v>0</v>
      </c>
      <c r="L713" s="2">
        <v>0</v>
      </c>
      <c r="M713" s="2">
        <v>0</v>
      </c>
      <c r="N713" s="2">
        <v>0</v>
      </c>
      <c r="O713" s="2">
        <v>8.5</v>
      </c>
      <c r="P713" s="2">
        <v>0</v>
      </c>
      <c r="Q713" s="2">
        <v>0</v>
      </c>
      <c r="R713" s="2">
        <v>0</v>
      </c>
      <c r="S713" s="2">
        <v>0</v>
      </c>
      <c r="T713" s="2">
        <v>0</v>
      </c>
      <c r="U713" s="2">
        <v>8.5</v>
      </c>
      <c r="V713" t="s">
        <v>55</v>
      </c>
    </row>
    <row r="714" spans="1:22" ht="15.75" hidden="1" thickBot="1" x14ac:dyDescent="0.3">
      <c r="A714" t="s">
        <v>8105</v>
      </c>
      <c r="B714" s="12" t="s">
        <v>10774</v>
      </c>
      <c r="C714" t="s">
        <v>1</v>
      </c>
      <c r="D714" t="s">
        <v>7503</v>
      </c>
      <c r="E714" t="s">
        <v>9793</v>
      </c>
      <c r="F714" t="s">
        <v>9794</v>
      </c>
      <c r="G714">
        <v>2873</v>
      </c>
      <c r="H714">
        <v>2873</v>
      </c>
      <c r="I714">
        <v>2873</v>
      </c>
      <c r="J714">
        <v>2873</v>
      </c>
      <c r="K714">
        <v>0</v>
      </c>
      <c r="L714" s="2">
        <v>0</v>
      </c>
      <c r="M714" s="2">
        <v>0</v>
      </c>
      <c r="N714" s="2">
        <v>0</v>
      </c>
      <c r="O714" s="2">
        <v>60</v>
      </c>
      <c r="P714" s="2">
        <v>0</v>
      </c>
      <c r="Q714" s="2">
        <v>0</v>
      </c>
      <c r="R714" s="2">
        <v>0</v>
      </c>
      <c r="S714" s="2">
        <v>0</v>
      </c>
      <c r="T714" s="2">
        <v>0</v>
      </c>
      <c r="U714" s="2">
        <v>60</v>
      </c>
      <c r="V714" t="s">
        <v>55</v>
      </c>
    </row>
    <row r="715" spans="1:22" ht="15.75" hidden="1" thickBot="1" x14ac:dyDescent="0.3">
      <c r="A715" t="s">
        <v>8105</v>
      </c>
      <c r="B715" s="12" t="s">
        <v>10774</v>
      </c>
      <c r="C715" t="s">
        <v>1</v>
      </c>
      <c r="D715" t="s">
        <v>7503</v>
      </c>
      <c r="E715" t="s">
        <v>9793</v>
      </c>
      <c r="F715" t="s">
        <v>9794</v>
      </c>
      <c r="G715">
        <v>2872</v>
      </c>
      <c r="H715">
        <v>2872</v>
      </c>
      <c r="I715">
        <v>2872</v>
      </c>
      <c r="J715">
        <v>2872</v>
      </c>
      <c r="K715">
        <v>0</v>
      </c>
      <c r="L715" s="2">
        <v>0</v>
      </c>
      <c r="M715" s="2">
        <v>0</v>
      </c>
      <c r="N715" s="2">
        <v>0</v>
      </c>
      <c r="O715" s="2">
        <v>15</v>
      </c>
      <c r="P715" s="2">
        <v>0</v>
      </c>
      <c r="Q715" s="2">
        <v>0</v>
      </c>
      <c r="R715" s="2">
        <v>0</v>
      </c>
      <c r="S715" s="2">
        <v>0</v>
      </c>
      <c r="T715" s="2">
        <v>0</v>
      </c>
      <c r="U715" s="2">
        <v>15</v>
      </c>
      <c r="V715" t="s">
        <v>55</v>
      </c>
    </row>
    <row r="716" spans="1:22" ht="15.75" hidden="1" thickBot="1" x14ac:dyDescent="0.3">
      <c r="A716" t="s">
        <v>8105</v>
      </c>
      <c r="B716" s="12" t="s">
        <v>10774</v>
      </c>
      <c r="C716" t="s">
        <v>1</v>
      </c>
      <c r="D716" t="s">
        <v>7503</v>
      </c>
      <c r="E716" t="s">
        <v>9793</v>
      </c>
      <c r="F716" t="s">
        <v>9794</v>
      </c>
      <c r="G716">
        <v>2871</v>
      </c>
      <c r="H716">
        <v>2871</v>
      </c>
      <c r="I716">
        <v>2871</v>
      </c>
      <c r="J716">
        <v>2871</v>
      </c>
      <c r="K716">
        <v>0</v>
      </c>
      <c r="L716" s="2">
        <v>0</v>
      </c>
      <c r="M716" s="2">
        <v>0</v>
      </c>
      <c r="N716" s="2">
        <v>0</v>
      </c>
      <c r="O716" s="2">
        <v>2</v>
      </c>
      <c r="P716" s="2">
        <v>0</v>
      </c>
      <c r="Q716" s="2">
        <v>0</v>
      </c>
      <c r="R716" s="2">
        <v>0</v>
      </c>
      <c r="S716" s="2">
        <v>0</v>
      </c>
      <c r="T716" s="2">
        <v>0</v>
      </c>
      <c r="U716" s="2">
        <v>2</v>
      </c>
      <c r="V716" t="s">
        <v>55</v>
      </c>
    </row>
    <row r="717" spans="1:22" ht="15.75" hidden="1" thickBot="1" x14ac:dyDescent="0.3">
      <c r="A717" t="s">
        <v>8105</v>
      </c>
      <c r="B717" s="12" t="s">
        <v>10774</v>
      </c>
      <c r="C717" t="s">
        <v>1</v>
      </c>
      <c r="D717" t="s">
        <v>7503</v>
      </c>
      <c r="E717" t="s">
        <v>9793</v>
      </c>
      <c r="F717" t="s">
        <v>9794</v>
      </c>
      <c r="G717">
        <v>2870</v>
      </c>
      <c r="H717">
        <v>2870</v>
      </c>
      <c r="I717">
        <v>2870</v>
      </c>
      <c r="J717">
        <v>2870</v>
      </c>
      <c r="K717">
        <v>0</v>
      </c>
      <c r="L717" s="2">
        <v>0</v>
      </c>
      <c r="M717" s="2">
        <v>0</v>
      </c>
      <c r="N717" s="2">
        <v>0</v>
      </c>
      <c r="O717" s="2">
        <v>15</v>
      </c>
      <c r="P717" s="2">
        <v>0</v>
      </c>
      <c r="Q717" s="2">
        <v>0</v>
      </c>
      <c r="R717" s="2">
        <v>0</v>
      </c>
      <c r="S717" s="2">
        <v>0</v>
      </c>
      <c r="T717" s="2">
        <v>0</v>
      </c>
      <c r="U717" s="2">
        <v>15</v>
      </c>
      <c r="V717" t="s">
        <v>55</v>
      </c>
    </row>
    <row r="718" spans="1:22" ht="15.75" hidden="1" thickBot="1" x14ac:dyDescent="0.3">
      <c r="A718" t="s">
        <v>8105</v>
      </c>
      <c r="B718" s="12" t="s">
        <v>10774</v>
      </c>
      <c r="C718" t="s">
        <v>1</v>
      </c>
      <c r="D718" t="s">
        <v>7503</v>
      </c>
      <c r="E718" t="s">
        <v>9793</v>
      </c>
      <c r="F718" t="s">
        <v>9794</v>
      </c>
      <c r="G718">
        <v>2869</v>
      </c>
      <c r="H718">
        <v>2869</v>
      </c>
      <c r="I718">
        <v>2869</v>
      </c>
      <c r="J718">
        <v>2869</v>
      </c>
      <c r="K718">
        <v>0</v>
      </c>
      <c r="L718" s="2">
        <v>0</v>
      </c>
      <c r="M718" s="2">
        <v>0</v>
      </c>
      <c r="N718" s="2">
        <v>0</v>
      </c>
      <c r="O718" s="2">
        <v>5.2</v>
      </c>
      <c r="P718" s="2">
        <v>0</v>
      </c>
      <c r="Q718" s="2">
        <v>0</v>
      </c>
      <c r="R718" s="2">
        <v>0</v>
      </c>
      <c r="S718" s="2">
        <v>0</v>
      </c>
      <c r="T718" s="2">
        <v>0</v>
      </c>
      <c r="U718" s="2">
        <v>5.2</v>
      </c>
      <c r="V718" t="s">
        <v>55</v>
      </c>
    </row>
    <row r="719" spans="1:22" ht="15.75" hidden="1" thickBot="1" x14ac:dyDescent="0.3">
      <c r="A719" t="s">
        <v>8105</v>
      </c>
      <c r="B719" s="12" t="s">
        <v>10774</v>
      </c>
      <c r="C719" t="s">
        <v>1</v>
      </c>
      <c r="D719" t="s">
        <v>7503</v>
      </c>
      <c r="E719" t="s">
        <v>9793</v>
      </c>
      <c r="F719" t="s">
        <v>9794</v>
      </c>
      <c r="G719">
        <v>2868</v>
      </c>
      <c r="H719">
        <v>2868</v>
      </c>
      <c r="I719">
        <v>2868</v>
      </c>
      <c r="J719">
        <v>2868</v>
      </c>
      <c r="K719">
        <v>0</v>
      </c>
      <c r="L719" s="2">
        <v>0</v>
      </c>
      <c r="M719" s="2">
        <v>0</v>
      </c>
      <c r="N719" s="2">
        <v>0</v>
      </c>
      <c r="O719" s="2">
        <v>3.7</v>
      </c>
      <c r="P719" s="2">
        <v>0</v>
      </c>
      <c r="Q719" s="2">
        <v>0</v>
      </c>
      <c r="R719" s="2">
        <v>0</v>
      </c>
      <c r="S719" s="2">
        <v>0</v>
      </c>
      <c r="T719" s="2">
        <v>0</v>
      </c>
      <c r="U719" s="2">
        <v>3.7</v>
      </c>
      <c r="V719" t="s">
        <v>55</v>
      </c>
    </row>
    <row r="720" spans="1:22" ht="15.75" hidden="1" thickBot="1" x14ac:dyDescent="0.3">
      <c r="A720" t="s">
        <v>8105</v>
      </c>
      <c r="B720" s="12" t="s">
        <v>10774</v>
      </c>
      <c r="C720" t="s">
        <v>1</v>
      </c>
      <c r="D720" t="s">
        <v>7503</v>
      </c>
      <c r="E720" t="s">
        <v>9793</v>
      </c>
      <c r="F720" t="s">
        <v>9794</v>
      </c>
      <c r="G720">
        <v>2867</v>
      </c>
      <c r="H720">
        <v>2867</v>
      </c>
      <c r="I720">
        <v>2867</v>
      </c>
      <c r="J720">
        <v>2867</v>
      </c>
      <c r="K720">
        <v>0</v>
      </c>
      <c r="L720" s="2">
        <v>0</v>
      </c>
      <c r="M720" s="2">
        <v>0</v>
      </c>
      <c r="N720" s="2">
        <v>0</v>
      </c>
      <c r="O720" s="2">
        <v>6.5</v>
      </c>
      <c r="P720" s="2">
        <v>0</v>
      </c>
      <c r="Q720" s="2">
        <v>0</v>
      </c>
      <c r="R720" s="2">
        <v>0</v>
      </c>
      <c r="S720" s="2">
        <v>0</v>
      </c>
      <c r="T720" s="2">
        <v>0</v>
      </c>
      <c r="U720" s="2">
        <v>6.5</v>
      </c>
      <c r="V720" t="s">
        <v>55</v>
      </c>
    </row>
    <row r="721" spans="1:22" ht="15.75" hidden="1" thickBot="1" x14ac:dyDescent="0.3">
      <c r="A721" t="s">
        <v>8105</v>
      </c>
      <c r="B721" s="12" t="s">
        <v>10774</v>
      </c>
      <c r="C721" t="s">
        <v>1</v>
      </c>
      <c r="D721" t="s">
        <v>7503</v>
      </c>
      <c r="E721" t="s">
        <v>9793</v>
      </c>
      <c r="F721" t="s">
        <v>9794</v>
      </c>
      <c r="G721">
        <v>2866</v>
      </c>
      <c r="H721">
        <v>2866</v>
      </c>
      <c r="I721">
        <v>2866</v>
      </c>
      <c r="J721">
        <v>2866</v>
      </c>
      <c r="K721">
        <v>0</v>
      </c>
      <c r="L721" s="2">
        <v>0</v>
      </c>
      <c r="M721" s="2">
        <v>0</v>
      </c>
      <c r="N721" s="2">
        <v>0</v>
      </c>
      <c r="O721" s="2">
        <v>12</v>
      </c>
      <c r="P721" s="2">
        <v>0</v>
      </c>
      <c r="Q721" s="2">
        <v>0</v>
      </c>
      <c r="R721" s="2">
        <v>0</v>
      </c>
      <c r="S721" s="2">
        <v>0</v>
      </c>
      <c r="T721" s="2">
        <v>0</v>
      </c>
      <c r="U721" s="2">
        <v>12</v>
      </c>
      <c r="V721" t="s">
        <v>55</v>
      </c>
    </row>
    <row r="722" spans="1:22" ht="15.75" hidden="1" thickBot="1" x14ac:dyDescent="0.3">
      <c r="A722" t="s">
        <v>8105</v>
      </c>
      <c r="B722" s="12" t="s">
        <v>10773</v>
      </c>
      <c r="C722" t="s">
        <v>1</v>
      </c>
      <c r="D722" t="s">
        <v>7503</v>
      </c>
      <c r="E722" t="s">
        <v>9793</v>
      </c>
      <c r="F722" t="s">
        <v>9794</v>
      </c>
      <c r="G722">
        <v>2865</v>
      </c>
      <c r="H722">
        <v>2865</v>
      </c>
      <c r="I722">
        <v>2865</v>
      </c>
      <c r="J722">
        <v>2865</v>
      </c>
      <c r="K722">
        <v>0</v>
      </c>
      <c r="L722" s="2">
        <v>0</v>
      </c>
      <c r="M722" s="2">
        <v>0</v>
      </c>
      <c r="N722" s="2">
        <v>0</v>
      </c>
      <c r="O722" s="2">
        <v>15.8</v>
      </c>
      <c r="P722" s="2">
        <v>0</v>
      </c>
      <c r="Q722" s="2">
        <v>0</v>
      </c>
      <c r="R722" s="2">
        <v>0</v>
      </c>
      <c r="S722" s="2">
        <v>0</v>
      </c>
      <c r="T722" s="2">
        <v>0</v>
      </c>
      <c r="U722" s="2">
        <v>15.8</v>
      </c>
      <c r="V722" t="s">
        <v>55</v>
      </c>
    </row>
    <row r="723" spans="1:22" ht="15.75" hidden="1" thickBot="1" x14ac:dyDescent="0.3">
      <c r="A723" t="s">
        <v>8105</v>
      </c>
      <c r="B723" s="12" t="s">
        <v>10773</v>
      </c>
      <c r="C723" t="s">
        <v>1</v>
      </c>
      <c r="D723" t="s">
        <v>7503</v>
      </c>
      <c r="E723" t="s">
        <v>9793</v>
      </c>
      <c r="F723" t="s">
        <v>9794</v>
      </c>
      <c r="G723">
        <v>2864</v>
      </c>
      <c r="H723">
        <v>2864</v>
      </c>
      <c r="I723">
        <v>2864</v>
      </c>
      <c r="J723">
        <v>2864</v>
      </c>
      <c r="K723">
        <v>0</v>
      </c>
      <c r="L723" s="2">
        <v>0</v>
      </c>
      <c r="M723" s="2">
        <v>0</v>
      </c>
      <c r="N723" s="2">
        <v>0</v>
      </c>
      <c r="O723" s="2">
        <v>3.5</v>
      </c>
      <c r="P723" s="2">
        <v>0</v>
      </c>
      <c r="Q723" s="2">
        <v>0</v>
      </c>
      <c r="R723" s="2">
        <v>0</v>
      </c>
      <c r="S723" s="2">
        <v>0</v>
      </c>
      <c r="T723" s="2">
        <v>0</v>
      </c>
      <c r="U723" s="2">
        <v>3.5</v>
      </c>
      <c r="V723" t="s">
        <v>55</v>
      </c>
    </row>
    <row r="724" spans="1:22" ht="15.75" hidden="1" thickBot="1" x14ac:dyDescent="0.3">
      <c r="A724" t="s">
        <v>8105</v>
      </c>
      <c r="B724" s="12" t="s">
        <v>10773</v>
      </c>
      <c r="C724" t="s">
        <v>1</v>
      </c>
      <c r="D724" t="s">
        <v>7503</v>
      </c>
      <c r="E724" t="s">
        <v>9793</v>
      </c>
      <c r="F724" t="s">
        <v>9794</v>
      </c>
      <c r="G724">
        <v>2863</v>
      </c>
      <c r="H724">
        <v>2863</v>
      </c>
      <c r="I724">
        <v>2863</v>
      </c>
      <c r="J724">
        <v>2863</v>
      </c>
      <c r="K724">
        <v>0</v>
      </c>
      <c r="L724" s="2">
        <v>0</v>
      </c>
      <c r="M724" s="2">
        <v>0</v>
      </c>
      <c r="N724" s="2">
        <v>0</v>
      </c>
      <c r="O724" s="2">
        <v>15.75</v>
      </c>
      <c r="P724" s="2">
        <v>0</v>
      </c>
      <c r="Q724" s="2">
        <v>0</v>
      </c>
      <c r="R724" s="2">
        <v>0</v>
      </c>
      <c r="S724" s="2">
        <v>0</v>
      </c>
      <c r="T724" s="2">
        <v>0</v>
      </c>
      <c r="U724" s="2">
        <v>15.75</v>
      </c>
      <c r="V724" t="s">
        <v>55</v>
      </c>
    </row>
    <row r="725" spans="1:22" ht="15.75" hidden="1" thickBot="1" x14ac:dyDescent="0.3">
      <c r="A725" t="s">
        <v>8105</v>
      </c>
      <c r="B725" s="12" t="s">
        <v>10773</v>
      </c>
      <c r="C725" t="s">
        <v>1</v>
      </c>
      <c r="D725" t="s">
        <v>7503</v>
      </c>
      <c r="E725" t="s">
        <v>9793</v>
      </c>
      <c r="F725" t="s">
        <v>9794</v>
      </c>
      <c r="G725">
        <v>2862</v>
      </c>
      <c r="H725">
        <v>2862</v>
      </c>
      <c r="I725">
        <v>2862</v>
      </c>
      <c r="J725">
        <v>2862</v>
      </c>
      <c r="K725">
        <v>0</v>
      </c>
      <c r="L725" s="2">
        <v>0</v>
      </c>
      <c r="M725" s="2">
        <v>0</v>
      </c>
      <c r="N725" s="2">
        <v>0</v>
      </c>
      <c r="O725" s="2">
        <v>15.75</v>
      </c>
      <c r="P725" s="2">
        <v>0</v>
      </c>
      <c r="Q725" s="2">
        <v>0</v>
      </c>
      <c r="R725" s="2">
        <v>0</v>
      </c>
      <c r="S725" s="2">
        <v>0</v>
      </c>
      <c r="T725" s="2">
        <v>0</v>
      </c>
      <c r="U725" s="2">
        <v>15.75</v>
      </c>
      <c r="V725" t="s">
        <v>55</v>
      </c>
    </row>
    <row r="726" spans="1:22" ht="15.75" hidden="1" thickBot="1" x14ac:dyDescent="0.3">
      <c r="A726" t="s">
        <v>8105</v>
      </c>
      <c r="B726" s="12" t="s">
        <v>10773</v>
      </c>
      <c r="C726" t="s">
        <v>1</v>
      </c>
      <c r="D726" t="s">
        <v>7503</v>
      </c>
      <c r="E726" t="s">
        <v>9793</v>
      </c>
      <c r="F726" t="s">
        <v>9794</v>
      </c>
      <c r="G726">
        <v>2861</v>
      </c>
      <c r="H726">
        <v>2861</v>
      </c>
      <c r="I726">
        <v>2861</v>
      </c>
      <c r="J726">
        <v>2861</v>
      </c>
      <c r="K726">
        <v>0</v>
      </c>
      <c r="L726" s="2">
        <v>0</v>
      </c>
      <c r="M726" s="2">
        <v>0</v>
      </c>
      <c r="N726" s="2">
        <v>0</v>
      </c>
      <c r="O726" s="2">
        <v>4</v>
      </c>
      <c r="P726" s="2">
        <v>0</v>
      </c>
      <c r="Q726" s="2">
        <v>0</v>
      </c>
      <c r="R726" s="2">
        <v>0</v>
      </c>
      <c r="S726" s="2">
        <v>0</v>
      </c>
      <c r="T726" s="2">
        <v>0</v>
      </c>
      <c r="U726" s="2">
        <v>4</v>
      </c>
      <c r="V726" t="s">
        <v>55</v>
      </c>
    </row>
    <row r="727" spans="1:22" ht="15.75" hidden="1" thickBot="1" x14ac:dyDescent="0.3">
      <c r="A727" t="s">
        <v>8105</v>
      </c>
      <c r="B727" s="12" t="s">
        <v>10772</v>
      </c>
      <c r="C727" t="s">
        <v>1</v>
      </c>
      <c r="D727" t="s">
        <v>7503</v>
      </c>
      <c r="E727" t="s">
        <v>9793</v>
      </c>
      <c r="F727" t="s">
        <v>9794</v>
      </c>
      <c r="G727">
        <v>2860</v>
      </c>
      <c r="H727">
        <v>2860</v>
      </c>
      <c r="I727">
        <v>2860</v>
      </c>
      <c r="J727">
        <v>2860</v>
      </c>
      <c r="K727">
        <v>0</v>
      </c>
      <c r="L727" s="2">
        <v>0</v>
      </c>
      <c r="M727" s="2">
        <v>0</v>
      </c>
      <c r="N727" s="2">
        <v>0</v>
      </c>
      <c r="O727" s="2">
        <v>12</v>
      </c>
      <c r="P727" s="2">
        <v>0</v>
      </c>
      <c r="Q727" s="2">
        <v>0</v>
      </c>
      <c r="R727" s="2">
        <v>0</v>
      </c>
      <c r="S727" s="2">
        <v>0</v>
      </c>
      <c r="T727" s="2">
        <v>0</v>
      </c>
      <c r="U727" s="2">
        <v>12</v>
      </c>
      <c r="V727" t="s">
        <v>55</v>
      </c>
    </row>
    <row r="728" spans="1:22" ht="15.75" hidden="1" thickBot="1" x14ac:dyDescent="0.3">
      <c r="A728" t="s">
        <v>8105</v>
      </c>
      <c r="B728" s="12" t="s">
        <v>10772</v>
      </c>
      <c r="C728" t="s">
        <v>1</v>
      </c>
      <c r="D728" t="s">
        <v>7503</v>
      </c>
      <c r="E728" t="s">
        <v>9793</v>
      </c>
      <c r="F728" t="s">
        <v>9794</v>
      </c>
      <c r="G728">
        <v>2859</v>
      </c>
      <c r="H728">
        <v>2859</v>
      </c>
      <c r="I728">
        <v>2859</v>
      </c>
      <c r="J728">
        <v>2859</v>
      </c>
      <c r="K728">
        <v>0</v>
      </c>
      <c r="L728" s="2">
        <v>0</v>
      </c>
      <c r="M728" s="2">
        <v>0</v>
      </c>
      <c r="N728" s="2">
        <v>0</v>
      </c>
      <c r="O728" s="2">
        <v>6.5</v>
      </c>
      <c r="P728" s="2">
        <v>0</v>
      </c>
      <c r="Q728" s="2">
        <v>0</v>
      </c>
      <c r="R728" s="2">
        <v>0</v>
      </c>
      <c r="S728" s="2">
        <v>0</v>
      </c>
      <c r="T728" s="2">
        <v>0</v>
      </c>
      <c r="U728" s="2">
        <v>6.5</v>
      </c>
      <c r="V728" t="s">
        <v>55</v>
      </c>
    </row>
    <row r="729" spans="1:22" ht="15.75" hidden="1" thickBot="1" x14ac:dyDescent="0.3">
      <c r="A729" t="s">
        <v>8105</v>
      </c>
      <c r="B729" s="12" t="s">
        <v>10772</v>
      </c>
      <c r="C729" t="s">
        <v>1</v>
      </c>
      <c r="D729" t="s">
        <v>7503</v>
      </c>
      <c r="E729" t="s">
        <v>9793</v>
      </c>
      <c r="F729" t="s">
        <v>9794</v>
      </c>
      <c r="G729">
        <v>2858</v>
      </c>
      <c r="H729">
        <v>2858</v>
      </c>
      <c r="I729">
        <v>2858</v>
      </c>
      <c r="J729">
        <v>2858</v>
      </c>
      <c r="K729">
        <v>0</v>
      </c>
      <c r="L729" s="2">
        <v>0</v>
      </c>
      <c r="M729" s="2">
        <v>0</v>
      </c>
      <c r="N729" s="2">
        <v>0</v>
      </c>
      <c r="O729" s="2">
        <v>0</v>
      </c>
      <c r="P729" s="2">
        <v>0</v>
      </c>
      <c r="Q729" s="2">
        <v>0</v>
      </c>
      <c r="R729" s="2">
        <v>0</v>
      </c>
      <c r="S729" s="2">
        <v>0</v>
      </c>
      <c r="T729" s="2">
        <v>0</v>
      </c>
      <c r="U729" s="2">
        <v>0</v>
      </c>
      <c r="V729" t="s">
        <v>55</v>
      </c>
    </row>
    <row r="730" spans="1:22" ht="15.75" hidden="1" thickBot="1" x14ac:dyDescent="0.3">
      <c r="A730" t="s">
        <v>8105</v>
      </c>
      <c r="B730" s="12" t="s">
        <v>10772</v>
      </c>
      <c r="C730" t="s">
        <v>1</v>
      </c>
      <c r="D730" t="s">
        <v>7503</v>
      </c>
      <c r="E730" t="s">
        <v>9793</v>
      </c>
      <c r="F730" t="s">
        <v>9794</v>
      </c>
      <c r="G730">
        <v>2857</v>
      </c>
      <c r="H730">
        <v>2857</v>
      </c>
      <c r="I730">
        <v>2857</v>
      </c>
      <c r="J730">
        <v>2857</v>
      </c>
      <c r="K730">
        <v>0</v>
      </c>
      <c r="L730" s="2">
        <v>0</v>
      </c>
      <c r="M730" s="2">
        <v>0</v>
      </c>
      <c r="N730" s="2">
        <v>0</v>
      </c>
      <c r="O730" s="2">
        <v>122</v>
      </c>
      <c r="P730" s="2">
        <v>0</v>
      </c>
      <c r="Q730" s="2">
        <v>0</v>
      </c>
      <c r="R730" s="2">
        <v>0</v>
      </c>
      <c r="S730" s="2">
        <v>0</v>
      </c>
      <c r="T730" s="2">
        <v>0</v>
      </c>
      <c r="U730" s="2">
        <v>122</v>
      </c>
      <c r="V730" t="s">
        <v>55</v>
      </c>
    </row>
    <row r="731" spans="1:22" ht="15.75" hidden="1" thickBot="1" x14ac:dyDescent="0.3">
      <c r="A731" t="s">
        <v>8105</v>
      </c>
      <c r="B731" s="12" t="s">
        <v>10772</v>
      </c>
      <c r="C731" t="s">
        <v>1</v>
      </c>
      <c r="D731" t="s">
        <v>7503</v>
      </c>
      <c r="E731" t="s">
        <v>9793</v>
      </c>
      <c r="F731" t="s">
        <v>9794</v>
      </c>
      <c r="G731">
        <v>2856</v>
      </c>
      <c r="H731">
        <v>2856</v>
      </c>
      <c r="I731">
        <v>2856</v>
      </c>
      <c r="J731">
        <v>2856</v>
      </c>
      <c r="K731">
        <v>0</v>
      </c>
      <c r="L731" s="2">
        <v>0</v>
      </c>
      <c r="M731" s="2">
        <v>0</v>
      </c>
      <c r="N731" s="2">
        <v>0</v>
      </c>
      <c r="O731" s="2">
        <v>17.75</v>
      </c>
      <c r="P731" s="2">
        <v>0</v>
      </c>
      <c r="Q731" s="2">
        <v>0</v>
      </c>
      <c r="R731" s="2">
        <v>0</v>
      </c>
      <c r="S731" s="2">
        <v>0</v>
      </c>
      <c r="T731" s="2">
        <v>0</v>
      </c>
      <c r="U731" s="2">
        <v>17.75</v>
      </c>
      <c r="V731" t="s">
        <v>55</v>
      </c>
    </row>
    <row r="732" spans="1:22" ht="15.75" hidden="1" thickBot="1" x14ac:dyDescent="0.3">
      <c r="A732" t="s">
        <v>8105</v>
      </c>
      <c r="B732" s="12" t="s">
        <v>10772</v>
      </c>
      <c r="C732" t="s">
        <v>1</v>
      </c>
      <c r="D732" t="s">
        <v>7503</v>
      </c>
      <c r="E732" t="s">
        <v>9793</v>
      </c>
      <c r="F732" t="s">
        <v>9794</v>
      </c>
      <c r="G732">
        <v>2855</v>
      </c>
      <c r="H732">
        <v>2855</v>
      </c>
      <c r="I732">
        <v>2855</v>
      </c>
      <c r="J732">
        <v>2855</v>
      </c>
      <c r="K732">
        <v>0</v>
      </c>
      <c r="L732" s="2">
        <v>0</v>
      </c>
      <c r="M732" s="2">
        <v>0</v>
      </c>
      <c r="N732" s="2">
        <v>0</v>
      </c>
      <c r="O732" s="2">
        <v>33</v>
      </c>
      <c r="P732" s="2">
        <v>0</v>
      </c>
      <c r="Q732" s="2">
        <v>0</v>
      </c>
      <c r="R732" s="2">
        <v>0</v>
      </c>
      <c r="S732" s="2">
        <v>0</v>
      </c>
      <c r="T732" s="2">
        <v>0</v>
      </c>
      <c r="U732" s="2">
        <v>33</v>
      </c>
      <c r="V732" t="s">
        <v>55</v>
      </c>
    </row>
    <row r="733" spans="1:22" ht="15.75" hidden="1" thickBot="1" x14ac:dyDescent="0.3">
      <c r="A733" t="s">
        <v>8105</v>
      </c>
      <c r="B733" s="12" t="s">
        <v>10772</v>
      </c>
      <c r="C733" t="s">
        <v>1</v>
      </c>
      <c r="D733" t="s">
        <v>7503</v>
      </c>
      <c r="E733" t="s">
        <v>9793</v>
      </c>
      <c r="F733" t="s">
        <v>9794</v>
      </c>
      <c r="G733">
        <v>2854</v>
      </c>
      <c r="H733">
        <v>2854</v>
      </c>
      <c r="I733">
        <v>2854</v>
      </c>
      <c r="J733">
        <v>2854</v>
      </c>
      <c r="K733">
        <v>0</v>
      </c>
      <c r="L733" s="2">
        <v>0</v>
      </c>
      <c r="M733" s="2">
        <v>0</v>
      </c>
      <c r="N733" s="2">
        <v>0</v>
      </c>
      <c r="O733" s="2">
        <v>11.25</v>
      </c>
      <c r="P733" s="2">
        <v>0</v>
      </c>
      <c r="Q733" s="2">
        <v>0</v>
      </c>
      <c r="R733" s="2">
        <v>0</v>
      </c>
      <c r="S733" s="2">
        <v>0</v>
      </c>
      <c r="T733" s="2">
        <v>0</v>
      </c>
      <c r="U733" s="2">
        <v>11.25</v>
      </c>
      <c r="V733" t="s">
        <v>55</v>
      </c>
    </row>
    <row r="734" spans="1:22" ht="15.75" hidden="1" thickBot="1" x14ac:dyDescent="0.3">
      <c r="A734" t="s">
        <v>8105</v>
      </c>
      <c r="B734" s="12" t="s">
        <v>10771</v>
      </c>
      <c r="C734" t="s">
        <v>1</v>
      </c>
      <c r="D734" t="s">
        <v>7503</v>
      </c>
      <c r="E734" t="s">
        <v>9793</v>
      </c>
      <c r="F734" t="s">
        <v>9794</v>
      </c>
      <c r="G734">
        <v>2853</v>
      </c>
      <c r="H734">
        <v>2853</v>
      </c>
      <c r="I734">
        <v>2853</v>
      </c>
      <c r="J734">
        <v>2853</v>
      </c>
      <c r="K734">
        <v>0</v>
      </c>
      <c r="L734" s="2">
        <v>0</v>
      </c>
      <c r="M734" s="2">
        <v>0</v>
      </c>
      <c r="N734" s="2">
        <v>0</v>
      </c>
      <c r="O734" s="2">
        <v>8</v>
      </c>
      <c r="P734" s="2">
        <v>0</v>
      </c>
      <c r="Q734" s="2">
        <v>0</v>
      </c>
      <c r="R734" s="2">
        <v>0</v>
      </c>
      <c r="S734" s="2">
        <v>0</v>
      </c>
      <c r="T734" s="2">
        <v>0</v>
      </c>
      <c r="U734" s="2">
        <v>8</v>
      </c>
      <c r="V734" t="s">
        <v>55</v>
      </c>
    </row>
    <row r="735" spans="1:22" ht="15.75" hidden="1" thickBot="1" x14ac:dyDescent="0.3">
      <c r="A735" t="s">
        <v>8105</v>
      </c>
      <c r="B735" s="12" t="s">
        <v>10771</v>
      </c>
      <c r="C735" t="s">
        <v>1</v>
      </c>
      <c r="D735" t="s">
        <v>7503</v>
      </c>
      <c r="E735" t="s">
        <v>9793</v>
      </c>
      <c r="F735" t="s">
        <v>9794</v>
      </c>
      <c r="G735">
        <v>2852</v>
      </c>
      <c r="H735">
        <v>2852</v>
      </c>
      <c r="I735">
        <v>2852</v>
      </c>
      <c r="J735">
        <v>2852</v>
      </c>
      <c r="K735">
        <v>0</v>
      </c>
      <c r="L735" s="2">
        <v>0</v>
      </c>
      <c r="M735" s="2">
        <v>0</v>
      </c>
      <c r="N735" s="2">
        <v>0</v>
      </c>
      <c r="O735" s="2">
        <v>7.35</v>
      </c>
      <c r="P735" s="2">
        <v>0</v>
      </c>
      <c r="Q735" s="2">
        <v>0</v>
      </c>
      <c r="R735" s="2">
        <v>0</v>
      </c>
      <c r="S735" s="2">
        <v>0</v>
      </c>
      <c r="T735" s="2">
        <v>0</v>
      </c>
      <c r="U735" s="2">
        <v>7.35</v>
      </c>
      <c r="V735" t="s">
        <v>55</v>
      </c>
    </row>
    <row r="736" spans="1:22" ht="15.75" hidden="1" thickBot="1" x14ac:dyDescent="0.3">
      <c r="A736" t="s">
        <v>8105</v>
      </c>
      <c r="B736" s="12" t="s">
        <v>10771</v>
      </c>
      <c r="C736" t="s">
        <v>1</v>
      </c>
      <c r="D736" t="s">
        <v>7503</v>
      </c>
      <c r="E736" t="s">
        <v>9793</v>
      </c>
      <c r="F736" t="s">
        <v>9794</v>
      </c>
      <c r="G736">
        <v>2851</v>
      </c>
      <c r="H736">
        <v>2851</v>
      </c>
      <c r="I736">
        <v>2851</v>
      </c>
      <c r="J736">
        <v>2851</v>
      </c>
      <c r="K736">
        <v>0</v>
      </c>
      <c r="L736" s="2">
        <v>0</v>
      </c>
      <c r="M736" s="2">
        <v>0</v>
      </c>
      <c r="N736" s="2">
        <v>0</v>
      </c>
      <c r="O736" s="2">
        <v>24</v>
      </c>
      <c r="P736" s="2">
        <v>0</v>
      </c>
      <c r="Q736" s="2">
        <v>0</v>
      </c>
      <c r="R736" s="2">
        <v>0</v>
      </c>
      <c r="S736" s="2">
        <v>0</v>
      </c>
      <c r="T736" s="2">
        <v>0</v>
      </c>
      <c r="U736" s="2">
        <v>24</v>
      </c>
      <c r="V736" t="s">
        <v>55</v>
      </c>
    </row>
    <row r="737" spans="1:22" ht="15.75" hidden="1" thickBot="1" x14ac:dyDescent="0.3">
      <c r="A737" t="s">
        <v>8105</v>
      </c>
      <c r="B737" s="12" t="s">
        <v>10771</v>
      </c>
      <c r="C737" t="s">
        <v>1</v>
      </c>
      <c r="D737" t="s">
        <v>7503</v>
      </c>
      <c r="E737" t="s">
        <v>9793</v>
      </c>
      <c r="F737" t="s">
        <v>9794</v>
      </c>
      <c r="G737">
        <v>2850</v>
      </c>
      <c r="H737">
        <v>2850</v>
      </c>
      <c r="I737">
        <v>2850</v>
      </c>
      <c r="J737">
        <v>2850</v>
      </c>
      <c r="K737">
        <v>0</v>
      </c>
      <c r="L737" s="2">
        <v>0</v>
      </c>
      <c r="M737" s="2">
        <v>0</v>
      </c>
      <c r="N737" s="2">
        <v>0</v>
      </c>
      <c r="O737" s="2">
        <v>0</v>
      </c>
      <c r="P737" s="2">
        <v>0</v>
      </c>
      <c r="Q737" s="2">
        <v>0</v>
      </c>
      <c r="R737" s="2">
        <v>0</v>
      </c>
      <c r="S737" s="2">
        <v>0</v>
      </c>
      <c r="T737" s="2">
        <v>0</v>
      </c>
      <c r="U737" s="2">
        <v>0</v>
      </c>
      <c r="V737" t="s">
        <v>55</v>
      </c>
    </row>
    <row r="738" spans="1:22" ht="15.75" hidden="1" thickBot="1" x14ac:dyDescent="0.3">
      <c r="A738" t="s">
        <v>8105</v>
      </c>
      <c r="B738" s="12" t="s">
        <v>10771</v>
      </c>
      <c r="C738" t="s">
        <v>1</v>
      </c>
      <c r="D738" t="s">
        <v>7503</v>
      </c>
      <c r="E738" t="s">
        <v>9793</v>
      </c>
      <c r="F738" t="s">
        <v>9794</v>
      </c>
      <c r="G738">
        <v>2849</v>
      </c>
      <c r="H738">
        <v>2849</v>
      </c>
      <c r="I738">
        <v>2849</v>
      </c>
      <c r="J738">
        <v>2849</v>
      </c>
      <c r="K738">
        <v>0</v>
      </c>
      <c r="L738" s="2">
        <v>0</v>
      </c>
      <c r="M738" s="2">
        <v>0</v>
      </c>
      <c r="N738" s="2">
        <v>0</v>
      </c>
      <c r="O738" s="2">
        <v>4</v>
      </c>
      <c r="P738" s="2">
        <v>0</v>
      </c>
      <c r="Q738" s="2">
        <v>0</v>
      </c>
      <c r="R738" s="2">
        <v>0</v>
      </c>
      <c r="S738" s="2">
        <v>0</v>
      </c>
      <c r="T738" s="2">
        <v>0</v>
      </c>
      <c r="U738" s="2">
        <v>4</v>
      </c>
      <c r="V738" t="s">
        <v>55</v>
      </c>
    </row>
    <row r="739" spans="1:22" ht="15.75" hidden="1" thickBot="1" x14ac:dyDescent="0.3">
      <c r="A739" t="s">
        <v>8105</v>
      </c>
      <c r="B739" s="12" t="s">
        <v>10771</v>
      </c>
      <c r="C739" t="s">
        <v>1</v>
      </c>
      <c r="D739" t="s">
        <v>7503</v>
      </c>
      <c r="E739" t="s">
        <v>9793</v>
      </c>
      <c r="F739" t="s">
        <v>9794</v>
      </c>
      <c r="G739">
        <v>2848</v>
      </c>
      <c r="H739">
        <v>2848</v>
      </c>
      <c r="I739">
        <v>2848</v>
      </c>
      <c r="J739">
        <v>2848</v>
      </c>
      <c r="K739">
        <v>0</v>
      </c>
      <c r="L739" s="2">
        <v>0</v>
      </c>
      <c r="M739" s="2">
        <v>0</v>
      </c>
      <c r="N739" s="2">
        <v>0</v>
      </c>
      <c r="O739" s="2">
        <v>0</v>
      </c>
      <c r="P739" s="2">
        <v>0</v>
      </c>
      <c r="Q739" s="2">
        <v>0</v>
      </c>
      <c r="R739" s="2">
        <v>0</v>
      </c>
      <c r="S739" s="2">
        <v>0</v>
      </c>
      <c r="T739" s="2">
        <v>0</v>
      </c>
      <c r="U739" s="2">
        <v>0</v>
      </c>
      <c r="V739" t="s">
        <v>55</v>
      </c>
    </row>
    <row r="740" spans="1:22" ht="15.75" hidden="1" thickBot="1" x14ac:dyDescent="0.3">
      <c r="A740" t="s">
        <v>8105</v>
      </c>
      <c r="B740" s="12" t="s">
        <v>10771</v>
      </c>
      <c r="C740" t="s">
        <v>1</v>
      </c>
      <c r="D740" t="s">
        <v>7503</v>
      </c>
      <c r="E740" t="s">
        <v>9793</v>
      </c>
      <c r="F740" t="s">
        <v>9794</v>
      </c>
      <c r="G740">
        <v>2847</v>
      </c>
      <c r="H740">
        <v>2847</v>
      </c>
      <c r="I740">
        <v>2847</v>
      </c>
      <c r="J740">
        <v>2847</v>
      </c>
      <c r="K740">
        <v>0</v>
      </c>
      <c r="L740" s="2">
        <v>0</v>
      </c>
      <c r="M740" s="2">
        <v>0</v>
      </c>
      <c r="N740" s="2">
        <v>0</v>
      </c>
      <c r="O740" s="2">
        <v>16</v>
      </c>
      <c r="P740" s="2">
        <v>0</v>
      </c>
      <c r="Q740" s="2">
        <v>0</v>
      </c>
      <c r="R740" s="2">
        <v>0</v>
      </c>
      <c r="S740" s="2">
        <v>0</v>
      </c>
      <c r="T740" s="2">
        <v>0</v>
      </c>
      <c r="U740" s="2">
        <v>16</v>
      </c>
      <c r="V740" t="s">
        <v>55</v>
      </c>
    </row>
    <row r="741" spans="1:22" ht="15.75" hidden="1" thickBot="1" x14ac:dyDescent="0.3">
      <c r="A741" t="s">
        <v>8105</v>
      </c>
      <c r="B741" s="12" t="s">
        <v>10770</v>
      </c>
      <c r="C741" t="s">
        <v>1</v>
      </c>
      <c r="D741" t="s">
        <v>7503</v>
      </c>
      <c r="E741" t="s">
        <v>9793</v>
      </c>
      <c r="F741" t="s">
        <v>9794</v>
      </c>
      <c r="G741">
        <v>2846</v>
      </c>
      <c r="H741">
        <v>2846</v>
      </c>
      <c r="I741">
        <v>2846</v>
      </c>
      <c r="J741">
        <v>2846</v>
      </c>
      <c r="K741">
        <v>0</v>
      </c>
      <c r="L741" s="2">
        <v>0</v>
      </c>
      <c r="M741" s="2">
        <v>0</v>
      </c>
      <c r="N741" s="2">
        <v>0</v>
      </c>
      <c r="O741" s="2">
        <v>2.5</v>
      </c>
      <c r="P741" s="2">
        <v>0</v>
      </c>
      <c r="Q741" s="2">
        <v>0</v>
      </c>
      <c r="R741" s="2">
        <v>0</v>
      </c>
      <c r="S741" s="2">
        <v>0</v>
      </c>
      <c r="T741" s="2">
        <v>0</v>
      </c>
      <c r="U741" s="2">
        <v>2.5</v>
      </c>
      <c r="V741" t="s">
        <v>55</v>
      </c>
    </row>
    <row r="742" spans="1:22" ht="15.75" hidden="1" thickBot="1" x14ac:dyDescent="0.3">
      <c r="A742" t="s">
        <v>8105</v>
      </c>
      <c r="B742" s="12" t="s">
        <v>10770</v>
      </c>
      <c r="C742" t="s">
        <v>1</v>
      </c>
      <c r="D742" t="s">
        <v>7503</v>
      </c>
      <c r="E742" t="s">
        <v>9793</v>
      </c>
      <c r="F742" t="s">
        <v>9794</v>
      </c>
      <c r="G742">
        <v>2845</v>
      </c>
      <c r="H742">
        <v>2845</v>
      </c>
      <c r="I742">
        <v>2845</v>
      </c>
      <c r="J742">
        <v>2845</v>
      </c>
      <c r="K742">
        <v>0</v>
      </c>
      <c r="L742" s="2">
        <v>0</v>
      </c>
      <c r="M742" s="2">
        <v>0</v>
      </c>
      <c r="N742" s="2">
        <v>0</v>
      </c>
      <c r="O742" s="2">
        <v>13.5</v>
      </c>
      <c r="P742" s="2">
        <v>0</v>
      </c>
      <c r="Q742" s="2">
        <v>0</v>
      </c>
      <c r="R742" s="2">
        <v>0</v>
      </c>
      <c r="S742" s="2">
        <v>0</v>
      </c>
      <c r="T742" s="2">
        <v>0</v>
      </c>
      <c r="U742" s="2">
        <v>13.5</v>
      </c>
      <c r="V742" t="s">
        <v>55</v>
      </c>
    </row>
    <row r="743" spans="1:22" ht="15.75" hidden="1" thickBot="1" x14ac:dyDescent="0.3">
      <c r="A743" t="s">
        <v>8105</v>
      </c>
      <c r="B743" s="12" t="s">
        <v>10770</v>
      </c>
      <c r="C743" t="s">
        <v>1</v>
      </c>
      <c r="D743" t="s">
        <v>7503</v>
      </c>
      <c r="E743" t="s">
        <v>9793</v>
      </c>
      <c r="F743" t="s">
        <v>9794</v>
      </c>
      <c r="G743">
        <v>2844</v>
      </c>
      <c r="H743">
        <v>2844</v>
      </c>
      <c r="I743">
        <v>2844</v>
      </c>
      <c r="J743">
        <v>2844</v>
      </c>
      <c r="K743">
        <v>0</v>
      </c>
      <c r="L743" s="2">
        <v>0</v>
      </c>
      <c r="M743" s="2">
        <v>0</v>
      </c>
      <c r="N743" s="2">
        <v>0</v>
      </c>
      <c r="O743" s="2">
        <v>26</v>
      </c>
      <c r="P743" s="2">
        <v>0</v>
      </c>
      <c r="Q743" s="2">
        <v>0</v>
      </c>
      <c r="R743" s="2">
        <v>0</v>
      </c>
      <c r="S743" s="2">
        <v>0</v>
      </c>
      <c r="T743" s="2">
        <v>0</v>
      </c>
      <c r="U743" s="2">
        <v>26</v>
      </c>
      <c r="V743" t="s">
        <v>55</v>
      </c>
    </row>
    <row r="744" spans="1:22" ht="15.75" hidden="1" thickBot="1" x14ac:dyDescent="0.3">
      <c r="A744" t="s">
        <v>8105</v>
      </c>
      <c r="B744" s="12" t="s">
        <v>10770</v>
      </c>
      <c r="C744" t="s">
        <v>1</v>
      </c>
      <c r="D744" t="s">
        <v>7503</v>
      </c>
      <c r="E744" t="s">
        <v>9793</v>
      </c>
      <c r="F744" t="s">
        <v>9794</v>
      </c>
      <c r="G744">
        <v>2843</v>
      </c>
      <c r="H744">
        <v>2843</v>
      </c>
      <c r="I744">
        <v>2843</v>
      </c>
      <c r="J744">
        <v>2843</v>
      </c>
      <c r="K744">
        <v>0</v>
      </c>
      <c r="L744" s="2">
        <v>0</v>
      </c>
      <c r="M744" s="2">
        <v>0</v>
      </c>
      <c r="N744" s="2">
        <v>0</v>
      </c>
      <c r="O744" s="2">
        <v>6.5</v>
      </c>
      <c r="P744" s="2">
        <v>0</v>
      </c>
      <c r="Q744" s="2">
        <v>0</v>
      </c>
      <c r="R744" s="2">
        <v>0</v>
      </c>
      <c r="S744" s="2">
        <v>0</v>
      </c>
      <c r="T744" s="2">
        <v>0</v>
      </c>
      <c r="U744" s="2">
        <v>6.5</v>
      </c>
      <c r="V744" t="s">
        <v>55</v>
      </c>
    </row>
    <row r="745" spans="1:22" ht="15.75" hidden="1" thickBot="1" x14ac:dyDescent="0.3">
      <c r="A745" t="s">
        <v>8105</v>
      </c>
      <c r="B745" s="12" t="s">
        <v>10770</v>
      </c>
      <c r="C745" t="s">
        <v>1</v>
      </c>
      <c r="D745" t="s">
        <v>7503</v>
      </c>
      <c r="E745" t="s">
        <v>9793</v>
      </c>
      <c r="F745" t="s">
        <v>9794</v>
      </c>
      <c r="G745">
        <v>2842</v>
      </c>
      <c r="H745">
        <v>2842</v>
      </c>
      <c r="I745">
        <v>2842</v>
      </c>
      <c r="J745">
        <v>2842</v>
      </c>
      <c r="K745">
        <v>0</v>
      </c>
      <c r="L745" s="2">
        <v>0</v>
      </c>
      <c r="M745" s="2">
        <v>0</v>
      </c>
      <c r="N745" s="2">
        <v>0</v>
      </c>
      <c r="O745" s="2">
        <v>38.75</v>
      </c>
      <c r="P745" s="2">
        <v>0</v>
      </c>
      <c r="Q745" s="2">
        <v>0</v>
      </c>
      <c r="R745" s="2">
        <v>0</v>
      </c>
      <c r="S745" s="2">
        <v>0</v>
      </c>
      <c r="T745" s="2">
        <v>0</v>
      </c>
      <c r="U745" s="2">
        <v>38.75</v>
      </c>
      <c r="V745" t="s">
        <v>55</v>
      </c>
    </row>
    <row r="746" spans="1:22" ht="15.75" hidden="1" thickBot="1" x14ac:dyDescent="0.3">
      <c r="A746" t="s">
        <v>8105</v>
      </c>
      <c r="B746" s="12" t="s">
        <v>10770</v>
      </c>
      <c r="C746" t="s">
        <v>1</v>
      </c>
      <c r="D746" t="s">
        <v>7503</v>
      </c>
      <c r="E746" t="s">
        <v>9793</v>
      </c>
      <c r="F746" t="s">
        <v>9794</v>
      </c>
      <c r="G746">
        <v>2841</v>
      </c>
      <c r="H746">
        <v>2841</v>
      </c>
      <c r="I746">
        <v>2841</v>
      </c>
      <c r="J746">
        <v>2841</v>
      </c>
      <c r="K746">
        <v>0</v>
      </c>
      <c r="L746" s="2">
        <v>0</v>
      </c>
      <c r="M746" s="2">
        <v>0</v>
      </c>
      <c r="N746" s="2">
        <v>0</v>
      </c>
      <c r="O746" s="2">
        <v>10</v>
      </c>
      <c r="P746" s="2">
        <v>0</v>
      </c>
      <c r="Q746" s="2">
        <v>0</v>
      </c>
      <c r="R746" s="2">
        <v>0</v>
      </c>
      <c r="S746" s="2">
        <v>0</v>
      </c>
      <c r="T746" s="2">
        <v>0</v>
      </c>
      <c r="U746" s="2">
        <v>10</v>
      </c>
      <c r="V746" t="s">
        <v>55</v>
      </c>
    </row>
    <row r="747" spans="1:22" ht="15.75" hidden="1" thickBot="1" x14ac:dyDescent="0.3">
      <c r="A747" t="s">
        <v>8105</v>
      </c>
      <c r="B747" s="12" t="s">
        <v>10769</v>
      </c>
      <c r="C747" t="s">
        <v>1</v>
      </c>
      <c r="D747" t="s">
        <v>7503</v>
      </c>
      <c r="E747" t="s">
        <v>9793</v>
      </c>
      <c r="F747" t="s">
        <v>9794</v>
      </c>
      <c r="G747">
        <v>2840</v>
      </c>
      <c r="H747">
        <v>2840</v>
      </c>
      <c r="I747">
        <v>2840</v>
      </c>
      <c r="J747">
        <v>2840</v>
      </c>
      <c r="K747">
        <v>0</v>
      </c>
      <c r="L747" s="2">
        <v>0</v>
      </c>
      <c r="M747" s="2">
        <v>0</v>
      </c>
      <c r="N747" s="2">
        <v>0</v>
      </c>
      <c r="O747" s="2">
        <v>55.56</v>
      </c>
      <c r="P747" s="2">
        <v>0</v>
      </c>
      <c r="Q747" s="2">
        <v>0</v>
      </c>
      <c r="R747" s="2">
        <v>0</v>
      </c>
      <c r="S747" s="2">
        <v>0</v>
      </c>
      <c r="T747" s="2">
        <v>0</v>
      </c>
      <c r="U747" s="2">
        <v>55.56</v>
      </c>
      <c r="V747" t="s">
        <v>55</v>
      </c>
    </row>
    <row r="748" spans="1:22" ht="15.75" hidden="1" thickBot="1" x14ac:dyDescent="0.3">
      <c r="A748" t="s">
        <v>8105</v>
      </c>
      <c r="B748" s="12" t="s">
        <v>10769</v>
      </c>
      <c r="C748" t="s">
        <v>1</v>
      </c>
      <c r="D748" t="s">
        <v>7503</v>
      </c>
      <c r="E748" t="s">
        <v>9793</v>
      </c>
      <c r="F748" t="s">
        <v>9794</v>
      </c>
      <c r="G748">
        <v>2839</v>
      </c>
      <c r="H748">
        <v>2839</v>
      </c>
      <c r="I748">
        <v>2839</v>
      </c>
      <c r="J748">
        <v>2839</v>
      </c>
      <c r="K748">
        <v>0</v>
      </c>
      <c r="L748" s="2">
        <v>0</v>
      </c>
      <c r="M748" s="2">
        <v>0</v>
      </c>
      <c r="N748" s="2">
        <v>0</v>
      </c>
      <c r="O748" s="2">
        <v>45</v>
      </c>
      <c r="P748" s="2">
        <v>0</v>
      </c>
      <c r="Q748" s="2">
        <v>0</v>
      </c>
      <c r="R748" s="2">
        <v>0</v>
      </c>
      <c r="S748" s="2">
        <v>0</v>
      </c>
      <c r="T748" s="2">
        <v>0</v>
      </c>
      <c r="U748" s="2">
        <v>45</v>
      </c>
      <c r="V748" t="s">
        <v>55</v>
      </c>
    </row>
    <row r="749" spans="1:22" ht="15.75" hidden="1" thickBot="1" x14ac:dyDescent="0.3">
      <c r="A749" t="s">
        <v>8105</v>
      </c>
      <c r="B749" s="12" t="s">
        <v>10769</v>
      </c>
      <c r="C749" t="s">
        <v>1</v>
      </c>
      <c r="D749" t="s">
        <v>7503</v>
      </c>
      <c r="E749" t="s">
        <v>9793</v>
      </c>
      <c r="F749" t="s">
        <v>9794</v>
      </c>
      <c r="G749">
        <v>2838</v>
      </c>
      <c r="H749">
        <v>2838</v>
      </c>
      <c r="I749">
        <v>2838</v>
      </c>
      <c r="J749">
        <v>2838</v>
      </c>
      <c r="K749">
        <v>0</v>
      </c>
      <c r="L749" s="2">
        <v>0</v>
      </c>
      <c r="M749" s="2">
        <v>0</v>
      </c>
      <c r="N749" s="2">
        <v>0</v>
      </c>
      <c r="O749" s="2">
        <v>5</v>
      </c>
      <c r="P749" s="2">
        <v>0</v>
      </c>
      <c r="Q749" s="2">
        <v>0</v>
      </c>
      <c r="R749" s="2">
        <v>0</v>
      </c>
      <c r="S749" s="2">
        <v>0</v>
      </c>
      <c r="T749" s="2">
        <v>0</v>
      </c>
      <c r="U749" s="2">
        <v>5</v>
      </c>
      <c r="V749" t="s">
        <v>55</v>
      </c>
    </row>
    <row r="750" spans="1:22" ht="15.75" hidden="1" thickBot="1" x14ac:dyDescent="0.3">
      <c r="A750" t="s">
        <v>8105</v>
      </c>
      <c r="B750" s="12" t="s">
        <v>10769</v>
      </c>
      <c r="C750" t="s">
        <v>1</v>
      </c>
      <c r="D750" t="s">
        <v>7503</v>
      </c>
      <c r="E750" t="s">
        <v>9793</v>
      </c>
      <c r="F750" t="s">
        <v>9794</v>
      </c>
      <c r="G750">
        <v>2837</v>
      </c>
      <c r="H750">
        <v>2837</v>
      </c>
      <c r="I750">
        <v>2837</v>
      </c>
      <c r="J750">
        <v>2837</v>
      </c>
      <c r="K750">
        <v>0</v>
      </c>
      <c r="L750" s="2">
        <v>0</v>
      </c>
      <c r="M750" s="2">
        <v>0</v>
      </c>
      <c r="N750" s="2">
        <v>0</v>
      </c>
      <c r="O750" s="2">
        <v>0</v>
      </c>
      <c r="P750" s="2">
        <v>0</v>
      </c>
      <c r="Q750" s="2">
        <v>0</v>
      </c>
      <c r="R750" s="2">
        <v>0</v>
      </c>
      <c r="S750" s="2">
        <v>0</v>
      </c>
      <c r="T750" s="2">
        <v>0</v>
      </c>
      <c r="U750" s="2">
        <v>0</v>
      </c>
      <c r="V750" t="s">
        <v>55</v>
      </c>
    </row>
    <row r="751" spans="1:22" ht="15.75" hidden="1" thickBot="1" x14ac:dyDescent="0.3">
      <c r="A751" t="s">
        <v>8105</v>
      </c>
      <c r="B751" s="12" t="s">
        <v>10768</v>
      </c>
      <c r="C751" t="s">
        <v>1</v>
      </c>
      <c r="D751" t="s">
        <v>7503</v>
      </c>
      <c r="E751" t="s">
        <v>9793</v>
      </c>
      <c r="F751" t="s">
        <v>9794</v>
      </c>
      <c r="G751">
        <v>2836</v>
      </c>
      <c r="H751">
        <v>2836</v>
      </c>
      <c r="I751">
        <v>2836</v>
      </c>
      <c r="J751">
        <v>2836</v>
      </c>
      <c r="K751">
        <v>0</v>
      </c>
      <c r="L751" s="2">
        <v>0</v>
      </c>
      <c r="M751" s="2">
        <v>0</v>
      </c>
      <c r="N751" s="2">
        <v>0</v>
      </c>
      <c r="O751" s="2">
        <v>12.25</v>
      </c>
      <c r="P751" s="2">
        <v>0</v>
      </c>
      <c r="Q751" s="2">
        <v>0</v>
      </c>
      <c r="R751" s="2">
        <v>0</v>
      </c>
      <c r="S751" s="2">
        <v>0</v>
      </c>
      <c r="T751" s="2">
        <v>0</v>
      </c>
      <c r="U751" s="2">
        <v>12.25</v>
      </c>
      <c r="V751" t="s">
        <v>55</v>
      </c>
    </row>
    <row r="752" spans="1:22" ht="15.75" hidden="1" thickBot="1" x14ac:dyDescent="0.3">
      <c r="A752" t="s">
        <v>8105</v>
      </c>
      <c r="B752" s="12" t="s">
        <v>10768</v>
      </c>
      <c r="C752" t="s">
        <v>1</v>
      </c>
      <c r="D752" t="s">
        <v>7503</v>
      </c>
      <c r="E752" t="s">
        <v>9793</v>
      </c>
      <c r="F752" t="s">
        <v>9794</v>
      </c>
      <c r="G752">
        <v>2835</v>
      </c>
      <c r="H752">
        <v>2835</v>
      </c>
      <c r="I752">
        <v>2835</v>
      </c>
      <c r="J752">
        <v>2835</v>
      </c>
      <c r="K752">
        <v>0</v>
      </c>
      <c r="L752" s="2">
        <v>0</v>
      </c>
      <c r="M752" s="2">
        <v>0</v>
      </c>
      <c r="N752" s="2">
        <v>0</v>
      </c>
      <c r="O752" s="2">
        <v>9.1</v>
      </c>
      <c r="P752" s="2">
        <v>0</v>
      </c>
      <c r="Q752" s="2">
        <v>0</v>
      </c>
      <c r="R752" s="2">
        <v>0</v>
      </c>
      <c r="S752" s="2">
        <v>0</v>
      </c>
      <c r="T752" s="2">
        <v>0</v>
      </c>
      <c r="U752" s="2">
        <v>9.1</v>
      </c>
      <c r="V752" t="s">
        <v>55</v>
      </c>
    </row>
    <row r="753" spans="1:22" ht="15.75" hidden="1" thickBot="1" x14ac:dyDescent="0.3">
      <c r="A753" t="s">
        <v>8105</v>
      </c>
      <c r="B753" s="12" t="s">
        <v>10768</v>
      </c>
      <c r="C753" t="s">
        <v>1</v>
      </c>
      <c r="D753" t="s">
        <v>7503</v>
      </c>
      <c r="E753" t="s">
        <v>9793</v>
      </c>
      <c r="F753" t="s">
        <v>9794</v>
      </c>
      <c r="G753">
        <v>2834</v>
      </c>
      <c r="H753">
        <v>2834</v>
      </c>
      <c r="I753">
        <v>2834</v>
      </c>
      <c r="J753">
        <v>2834</v>
      </c>
      <c r="K753">
        <v>0</v>
      </c>
      <c r="L753" s="2">
        <v>0</v>
      </c>
      <c r="M753" s="2">
        <v>0</v>
      </c>
      <c r="N753" s="2">
        <v>0</v>
      </c>
      <c r="O753" s="2">
        <v>12.9</v>
      </c>
      <c r="P753" s="2">
        <v>0</v>
      </c>
      <c r="Q753" s="2">
        <v>0</v>
      </c>
      <c r="R753" s="2">
        <v>0</v>
      </c>
      <c r="S753" s="2">
        <v>0</v>
      </c>
      <c r="T753" s="2">
        <v>0</v>
      </c>
      <c r="U753" s="2">
        <v>12.9</v>
      </c>
      <c r="V753" t="s">
        <v>55</v>
      </c>
    </row>
    <row r="754" spans="1:22" ht="15.75" hidden="1" thickBot="1" x14ac:dyDescent="0.3">
      <c r="A754" t="s">
        <v>8105</v>
      </c>
      <c r="B754" s="12" t="s">
        <v>10768</v>
      </c>
      <c r="C754" t="s">
        <v>1</v>
      </c>
      <c r="D754" t="s">
        <v>7503</v>
      </c>
      <c r="E754" t="s">
        <v>9793</v>
      </c>
      <c r="F754" t="s">
        <v>9794</v>
      </c>
      <c r="G754">
        <v>2833</v>
      </c>
      <c r="H754">
        <v>2833</v>
      </c>
      <c r="I754">
        <v>2833</v>
      </c>
      <c r="J754">
        <v>2833</v>
      </c>
      <c r="K754">
        <v>0</v>
      </c>
      <c r="L754" s="2">
        <v>0</v>
      </c>
      <c r="M754" s="2">
        <v>0</v>
      </c>
      <c r="N754" s="2">
        <v>0</v>
      </c>
      <c r="O754" s="2">
        <v>24</v>
      </c>
      <c r="P754" s="2">
        <v>0</v>
      </c>
      <c r="Q754" s="2">
        <v>0</v>
      </c>
      <c r="R754" s="2">
        <v>0</v>
      </c>
      <c r="S754" s="2">
        <v>0</v>
      </c>
      <c r="T754" s="2">
        <v>0</v>
      </c>
      <c r="U754" s="2">
        <v>24</v>
      </c>
      <c r="V754" t="s">
        <v>55</v>
      </c>
    </row>
    <row r="755" spans="1:22" ht="15.75" hidden="1" thickBot="1" x14ac:dyDescent="0.3">
      <c r="A755" t="s">
        <v>8105</v>
      </c>
      <c r="B755" s="12" t="s">
        <v>10768</v>
      </c>
      <c r="C755" t="s">
        <v>1</v>
      </c>
      <c r="D755" t="s">
        <v>7503</v>
      </c>
      <c r="E755" t="s">
        <v>9793</v>
      </c>
      <c r="F755" t="s">
        <v>9794</v>
      </c>
      <c r="G755">
        <v>2832</v>
      </c>
      <c r="H755">
        <v>2832</v>
      </c>
      <c r="I755">
        <v>2832</v>
      </c>
      <c r="J755">
        <v>2832</v>
      </c>
      <c r="K755">
        <v>0</v>
      </c>
      <c r="L755" s="2">
        <v>0</v>
      </c>
      <c r="M755" s="2">
        <v>0</v>
      </c>
      <c r="N755" s="2">
        <v>0</v>
      </c>
      <c r="O755" s="2">
        <v>7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>
        <v>7</v>
      </c>
      <c r="V755" t="s">
        <v>55</v>
      </c>
    </row>
    <row r="756" spans="1:22" ht="15.75" hidden="1" thickBot="1" x14ac:dyDescent="0.3">
      <c r="A756" t="s">
        <v>8105</v>
      </c>
      <c r="B756" s="12" t="s">
        <v>10768</v>
      </c>
      <c r="C756" t="s">
        <v>1</v>
      </c>
      <c r="D756" t="s">
        <v>7503</v>
      </c>
      <c r="E756" t="s">
        <v>9793</v>
      </c>
      <c r="F756" t="s">
        <v>9794</v>
      </c>
      <c r="G756">
        <v>2831</v>
      </c>
      <c r="H756">
        <v>2831</v>
      </c>
      <c r="I756">
        <v>2831</v>
      </c>
      <c r="J756">
        <v>2831</v>
      </c>
      <c r="K756">
        <v>0</v>
      </c>
      <c r="L756" s="2">
        <v>0</v>
      </c>
      <c r="M756" s="2">
        <v>0</v>
      </c>
      <c r="N756" s="2">
        <v>0</v>
      </c>
      <c r="O756" s="2">
        <v>2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>
        <v>2</v>
      </c>
      <c r="V756" t="s">
        <v>55</v>
      </c>
    </row>
    <row r="757" spans="1:22" ht="15.75" hidden="1" thickBot="1" x14ac:dyDescent="0.3">
      <c r="A757" t="s">
        <v>8105</v>
      </c>
      <c r="B757" s="12" t="s">
        <v>10767</v>
      </c>
      <c r="C757" t="s">
        <v>1</v>
      </c>
      <c r="D757" t="s">
        <v>7503</v>
      </c>
      <c r="E757" t="s">
        <v>9793</v>
      </c>
      <c r="F757" t="s">
        <v>9794</v>
      </c>
      <c r="G757">
        <v>2830</v>
      </c>
      <c r="H757">
        <v>2830</v>
      </c>
      <c r="I757">
        <v>2830</v>
      </c>
      <c r="J757">
        <v>2830</v>
      </c>
      <c r="K757">
        <v>0</v>
      </c>
      <c r="L757" s="2">
        <v>0</v>
      </c>
      <c r="M757" s="2">
        <v>0</v>
      </c>
      <c r="N757" s="2">
        <v>0</v>
      </c>
      <c r="O757" s="2">
        <v>5.5</v>
      </c>
      <c r="P757" s="2">
        <v>0</v>
      </c>
      <c r="Q757" s="2">
        <v>0</v>
      </c>
      <c r="R757" s="2">
        <v>0</v>
      </c>
      <c r="S757" s="2">
        <v>0</v>
      </c>
      <c r="T757" s="2">
        <v>0</v>
      </c>
      <c r="U757" s="2">
        <v>5.5</v>
      </c>
      <c r="V757" t="s">
        <v>55</v>
      </c>
    </row>
    <row r="758" spans="1:22" ht="15.75" hidden="1" thickBot="1" x14ac:dyDescent="0.3">
      <c r="A758" t="s">
        <v>8105</v>
      </c>
      <c r="B758" s="12" t="s">
        <v>10767</v>
      </c>
      <c r="C758" t="s">
        <v>1</v>
      </c>
      <c r="D758" t="s">
        <v>7503</v>
      </c>
      <c r="E758" t="s">
        <v>9793</v>
      </c>
      <c r="F758" t="s">
        <v>9794</v>
      </c>
      <c r="G758">
        <v>2829</v>
      </c>
      <c r="H758">
        <v>2829</v>
      </c>
      <c r="I758">
        <v>2829</v>
      </c>
      <c r="J758">
        <v>2829</v>
      </c>
      <c r="K758">
        <v>0</v>
      </c>
      <c r="L758" s="2">
        <v>0</v>
      </c>
      <c r="M758" s="2">
        <v>0</v>
      </c>
      <c r="N758" s="2">
        <v>0</v>
      </c>
      <c r="O758" s="2">
        <v>53</v>
      </c>
      <c r="P758" s="2">
        <v>0</v>
      </c>
      <c r="Q758" s="2">
        <v>0</v>
      </c>
      <c r="R758" s="2">
        <v>0</v>
      </c>
      <c r="S758" s="2">
        <v>0</v>
      </c>
      <c r="T758" s="2">
        <v>0</v>
      </c>
      <c r="U758" s="2">
        <v>53</v>
      </c>
      <c r="V758" t="s">
        <v>55</v>
      </c>
    </row>
    <row r="759" spans="1:22" ht="15.75" hidden="1" thickBot="1" x14ac:dyDescent="0.3">
      <c r="A759" t="s">
        <v>8105</v>
      </c>
      <c r="B759" s="12" t="s">
        <v>10767</v>
      </c>
      <c r="C759" t="s">
        <v>1</v>
      </c>
      <c r="D759" t="s">
        <v>7503</v>
      </c>
      <c r="E759" t="s">
        <v>9793</v>
      </c>
      <c r="F759" t="s">
        <v>9794</v>
      </c>
      <c r="G759">
        <v>2828</v>
      </c>
      <c r="H759">
        <v>2828</v>
      </c>
      <c r="I759">
        <v>2828</v>
      </c>
      <c r="J759">
        <v>2828</v>
      </c>
      <c r="K759">
        <v>0</v>
      </c>
      <c r="L759" s="2">
        <v>0</v>
      </c>
      <c r="M759" s="2">
        <v>0</v>
      </c>
      <c r="N759" s="2">
        <v>0</v>
      </c>
      <c r="O759" s="2">
        <v>10.5</v>
      </c>
      <c r="P759" s="2">
        <v>0</v>
      </c>
      <c r="Q759" s="2">
        <v>0</v>
      </c>
      <c r="R759" s="2">
        <v>0</v>
      </c>
      <c r="S759" s="2">
        <v>0</v>
      </c>
      <c r="T759" s="2">
        <v>0</v>
      </c>
      <c r="U759" s="2">
        <v>10.5</v>
      </c>
      <c r="V759" t="s">
        <v>55</v>
      </c>
    </row>
    <row r="760" spans="1:22" ht="15.75" hidden="1" thickBot="1" x14ac:dyDescent="0.3">
      <c r="A760" t="s">
        <v>8105</v>
      </c>
      <c r="B760" s="12" t="s">
        <v>10767</v>
      </c>
      <c r="C760" t="s">
        <v>1</v>
      </c>
      <c r="D760" t="s">
        <v>7503</v>
      </c>
      <c r="E760" t="s">
        <v>9793</v>
      </c>
      <c r="F760" t="s">
        <v>9794</v>
      </c>
      <c r="G760">
        <v>2827</v>
      </c>
      <c r="H760">
        <v>2827</v>
      </c>
      <c r="I760">
        <v>2827</v>
      </c>
      <c r="J760">
        <v>2827</v>
      </c>
      <c r="K760">
        <v>0</v>
      </c>
      <c r="L760" s="2">
        <v>0</v>
      </c>
      <c r="M760" s="2">
        <v>0</v>
      </c>
      <c r="N760" s="2">
        <v>0</v>
      </c>
      <c r="O760" s="2">
        <v>9</v>
      </c>
      <c r="P760" s="2">
        <v>0</v>
      </c>
      <c r="Q760" s="2">
        <v>0</v>
      </c>
      <c r="R760" s="2">
        <v>0</v>
      </c>
      <c r="S760" s="2">
        <v>0</v>
      </c>
      <c r="T760" s="2">
        <v>0</v>
      </c>
      <c r="U760" s="2">
        <v>9</v>
      </c>
      <c r="V760" t="s">
        <v>55</v>
      </c>
    </row>
    <row r="761" spans="1:22" ht="15.75" hidden="1" thickBot="1" x14ac:dyDescent="0.3">
      <c r="A761" t="s">
        <v>8105</v>
      </c>
      <c r="B761" s="12" t="s">
        <v>10766</v>
      </c>
      <c r="C761" t="s">
        <v>1</v>
      </c>
      <c r="D761" t="s">
        <v>7503</v>
      </c>
      <c r="E761" t="s">
        <v>9793</v>
      </c>
      <c r="F761" t="s">
        <v>9794</v>
      </c>
      <c r="G761">
        <v>2826</v>
      </c>
      <c r="H761">
        <v>2826</v>
      </c>
      <c r="I761">
        <v>2826</v>
      </c>
      <c r="J761">
        <v>2826</v>
      </c>
      <c r="K761">
        <v>0</v>
      </c>
      <c r="L761" s="2">
        <v>0</v>
      </c>
      <c r="M761" s="2">
        <v>0</v>
      </c>
      <c r="N761" s="2">
        <v>0</v>
      </c>
      <c r="O761" s="2">
        <v>11.35</v>
      </c>
      <c r="P761" s="2">
        <v>0</v>
      </c>
      <c r="Q761" s="2">
        <v>0</v>
      </c>
      <c r="R761" s="2">
        <v>0</v>
      </c>
      <c r="S761" s="2">
        <v>0</v>
      </c>
      <c r="T761" s="2">
        <v>0</v>
      </c>
      <c r="U761" s="2">
        <v>11.35</v>
      </c>
      <c r="V761" t="s">
        <v>55</v>
      </c>
    </row>
    <row r="762" spans="1:22" ht="15.75" hidden="1" thickBot="1" x14ac:dyDescent="0.3">
      <c r="A762" t="s">
        <v>8105</v>
      </c>
      <c r="B762" s="12" t="s">
        <v>10766</v>
      </c>
      <c r="C762" t="s">
        <v>1</v>
      </c>
      <c r="D762" t="s">
        <v>7503</v>
      </c>
      <c r="E762" t="s">
        <v>9793</v>
      </c>
      <c r="F762" t="s">
        <v>9794</v>
      </c>
      <c r="G762">
        <v>2825</v>
      </c>
      <c r="H762">
        <v>2825</v>
      </c>
      <c r="I762">
        <v>2825</v>
      </c>
      <c r="J762">
        <v>2825</v>
      </c>
      <c r="K762">
        <v>0</v>
      </c>
      <c r="L762" s="2">
        <v>0</v>
      </c>
      <c r="M762" s="2">
        <v>0</v>
      </c>
      <c r="N762" s="2">
        <v>0</v>
      </c>
      <c r="O762" s="2">
        <v>10</v>
      </c>
      <c r="P762" s="2">
        <v>0</v>
      </c>
      <c r="Q762" s="2">
        <v>0</v>
      </c>
      <c r="R762" s="2">
        <v>0</v>
      </c>
      <c r="S762" s="2">
        <v>0</v>
      </c>
      <c r="T762" s="2">
        <v>0</v>
      </c>
      <c r="U762" s="2">
        <v>10</v>
      </c>
      <c r="V762" t="s">
        <v>55</v>
      </c>
    </row>
    <row r="763" spans="1:22" ht="15.75" hidden="1" thickBot="1" x14ac:dyDescent="0.3">
      <c r="A763" t="s">
        <v>8105</v>
      </c>
      <c r="B763" s="12" t="s">
        <v>10765</v>
      </c>
      <c r="C763" t="s">
        <v>1</v>
      </c>
      <c r="D763" t="s">
        <v>7503</v>
      </c>
      <c r="E763" t="s">
        <v>9793</v>
      </c>
      <c r="F763" t="s">
        <v>9794</v>
      </c>
      <c r="G763">
        <v>2824</v>
      </c>
      <c r="H763">
        <v>2824</v>
      </c>
      <c r="I763">
        <v>2824</v>
      </c>
      <c r="J763">
        <v>2824</v>
      </c>
      <c r="K763">
        <v>0</v>
      </c>
      <c r="L763" s="2">
        <v>0</v>
      </c>
      <c r="M763" s="2">
        <v>0</v>
      </c>
      <c r="N763" s="2">
        <v>0</v>
      </c>
      <c r="O763" s="2">
        <v>20</v>
      </c>
      <c r="P763" s="2">
        <v>0</v>
      </c>
      <c r="Q763" s="2">
        <v>0</v>
      </c>
      <c r="R763" s="2">
        <v>0</v>
      </c>
      <c r="S763" s="2">
        <v>0</v>
      </c>
      <c r="T763" s="2">
        <v>0</v>
      </c>
      <c r="U763" s="2">
        <v>20</v>
      </c>
      <c r="V763" t="s">
        <v>55</v>
      </c>
    </row>
    <row r="764" spans="1:22" ht="15.75" hidden="1" thickBot="1" x14ac:dyDescent="0.3">
      <c r="A764" t="s">
        <v>8105</v>
      </c>
      <c r="B764" s="12" t="s">
        <v>10765</v>
      </c>
      <c r="C764" t="s">
        <v>1</v>
      </c>
      <c r="D764" t="s">
        <v>7503</v>
      </c>
      <c r="E764" t="s">
        <v>9793</v>
      </c>
      <c r="F764" t="s">
        <v>9794</v>
      </c>
      <c r="G764">
        <v>2823</v>
      </c>
      <c r="H764">
        <v>2823</v>
      </c>
      <c r="I764">
        <v>2823</v>
      </c>
      <c r="J764">
        <v>2823</v>
      </c>
      <c r="K764">
        <v>0</v>
      </c>
      <c r="L764" s="2">
        <v>0</v>
      </c>
      <c r="M764" s="2">
        <v>0</v>
      </c>
      <c r="N764" s="2">
        <v>0</v>
      </c>
      <c r="O764" s="2">
        <v>20</v>
      </c>
      <c r="P764" s="2">
        <v>0</v>
      </c>
      <c r="Q764" s="2">
        <v>0</v>
      </c>
      <c r="R764" s="2">
        <v>0</v>
      </c>
      <c r="S764" s="2">
        <v>0</v>
      </c>
      <c r="T764" s="2">
        <v>0</v>
      </c>
      <c r="U764" s="2">
        <v>20</v>
      </c>
      <c r="V764" t="s">
        <v>55</v>
      </c>
    </row>
    <row r="765" spans="1:22" ht="15.75" hidden="1" thickBot="1" x14ac:dyDescent="0.3">
      <c r="A765" t="s">
        <v>8105</v>
      </c>
      <c r="B765" s="12" t="s">
        <v>10765</v>
      </c>
      <c r="C765" t="s">
        <v>1</v>
      </c>
      <c r="D765" t="s">
        <v>7503</v>
      </c>
      <c r="E765" t="s">
        <v>9793</v>
      </c>
      <c r="F765" t="s">
        <v>9794</v>
      </c>
      <c r="G765">
        <v>2822</v>
      </c>
      <c r="H765">
        <v>2822</v>
      </c>
      <c r="I765">
        <v>2822</v>
      </c>
      <c r="J765">
        <v>2822</v>
      </c>
      <c r="K765">
        <v>0</v>
      </c>
      <c r="L765" s="2">
        <v>0</v>
      </c>
      <c r="M765" s="2">
        <v>0</v>
      </c>
      <c r="N765" s="2">
        <v>0</v>
      </c>
      <c r="O765" s="2">
        <v>9.5</v>
      </c>
      <c r="P765" s="2">
        <v>0</v>
      </c>
      <c r="Q765" s="2">
        <v>0</v>
      </c>
      <c r="R765" s="2">
        <v>0</v>
      </c>
      <c r="S765" s="2">
        <v>0</v>
      </c>
      <c r="T765" s="2">
        <v>0</v>
      </c>
      <c r="U765" s="2">
        <v>9.5</v>
      </c>
      <c r="V765" t="s">
        <v>55</v>
      </c>
    </row>
    <row r="766" spans="1:22" ht="15.75" hidden="1" thickBot="1" x14ac:dyDescent="0.3">
      <c r="A766" t="s">
        <v>8105</v>
      </c>
      <c r="B766" s="12" t="s">
        <v>10765</v>
      </c>
      <c r="C766" t="s">
        <v>1</v>
      </c>
      <c r="D766" t="s">
        <v>7503</v>
      </c>
      <c r="E766" t="s">
        <v>9793</v>
      </c>
      <c r="F766" t="s">
        <v>9794</v>
      </c>
      <c r="G766">
        <v>2821</v>
      </c>
      <c r="H766">
        <v>2821</v>
      </c>
      <c r="I766">
        <v>2821</v>
      </c>
      <c r="J766">
        <v>2821</v>
      </c>
      <c r="K766">
        <v>0</v>
      </c>
      <c r="L766" s="2">
        <v>0</v>
      </c>
      <c r="M766" s="2">
        <v>0</v>
      </c>
      <c r="N766" s="2">
        <v>0</v>
      </c>
      <c r="O766" s="2">
        <v>7</v>
      </c>
      <c r="P766" s="2">
        <v>0</v>
      </c>
      <c r="Q766" s="2">
        <v>0</v>
      </c>
      <c r="R766" s="2">
        <v>0</v>
      </c>
      <c r="S766" s="2">
        <v>0</v>
      </c>
      <c r="T766" s="2">
        <v>0</v>
      </c>
      <c r="U766" s="2">
        <v>7</v>
      </c>
      <c r="V766" t="s">
        <v>55</v>
      </c>
    </row>
    <row r="767" spans="1:22" ht="15.75" hidden="1" thickBot="1" x14ac:dyDescent="0.3">
      <c r="A767" t="s">
        <v>8105</v>
      </c>
      <c r="B767" s="12" t="s">
        <v>10765</v>
      </c>
      <c r="C767" t="s">
        <v>1</v>
      </c>
      <c r="D767" t="s">
        <v>7503</v>
      </c>
      <c r="E767" t="s">
        <v>9793</v>
      </c>
      <c r="F767" t="s">
        <v>9794</v>
      </c>
      <c r="G767">
        <v>2820</v>
      </c>
      <c r="H767">
        <v>2820</v>
      </c>
      <c r="I767">
        <v>2820</v>
      </c>
      <c r="J767">
        <v>2820</v>
      </c>
      <c r="K767">
        <v>0</v>
      </c>
      <c r="L767" s="2">
        <v>0</v>
      </c>
      <c r="M767" s="2">
        <v>0</v>
      </c>
      <c r="N767" s="2">
        <v>0</v>
      </c>
      <c r="O767" s="2">
        <v>13.75</v>
      </c>
      <c r="P767" s="2">
        <v>0</v>
      </c>
      <c r="Q767" s="2">
        <v>0</v>
      </c>
      <c r="R767" s="2">
        <v>0</v>
      </c>
      <c r="S767" s="2">
        <v>0</v>
      </c>
      <c r="T767" s="2">
        <v>0</v>
      </c>
      <c r="U767" s="2">
        <v>13.75</v>
      </c>
      <c r="V767" t="s">
        <v>55</v>
      </c>
    </row>
    <row r="768" spans="1:22" ht="15.75" hidden="1" thickBot="1" x14ac:dyDescent="0.3">
      <c r="A768" t="s">
        <v>8105</v>
      </c>
      <c r="B768" s="12" t="s">
        <v>10765</v>
      </c>
      <c r="C768" t="s">
        <v>1</v>
      </c>
      <c r="D768" t="s">
        <v>7503</v>
      </c>
      <c r="E768" t="s">
        <v>9793</v>
      </c>
      <c r="F768" t="s">
        <v>9794</v>
      </c>
      <c r="G768">
        <v>2819</v>
      </c>
      <c r="H768">
        <v>2819</v>
      </c>
      <c r="I768">
        <v>2819</v>
      </c>
      <c r="J768">
        <v>2819</v>
      </c>
      <c r="K768">
        <v>0</v>
      </c>
      <c r="L768" s="2">
        <v>0</v>
      </c>
      <c r="M768" s="2">
        <v>0</v>
      </c>
      <c r="N768" s="2">
        <v>0</v>
      </c>
      <c r="O768" s="2">
        <v>48</v>
      </c>
      <c r="P768" s="2">
        <v>0</v>
      </c>
      <c r="Q768" s="2">
        <v>0</v>
      </c>
      <c r="R768" s="2">
        <v>0</v>
      </c>
      <c r="S768" s="2">
        <v>0</v>
      </c>
      <c r="T768" s="2">
        <v>0</v>
      </c>
      <c r="U768" s="2">
        <v>48</v>
      </c>
      <c r="V768" t="s">
        <v>55</v>
      </c>
    </row>
    <row r="769" spans="1:22" ht="15.75" hidden="1" thickBot="1" x14ac:dyDescent="0.3">
      <c r="A769" t="s">
        <v>8105</v>
      </c>
      <c r="B769" s="12" t="s">
        <v>10765</v>
      </c>
      <c r="C769" t="s">
        <v>1</v>
      </c>
      <c r="D769" t="s">
        <v>7503</v>
      </c>
      <c r="E769" t="s">
        <v>9793</v>
      </c>
      <c r="F769" t="s">
        <v>9794</v>
      </c>
      <c r="G769">
        <v>2818</v>
      </c>
      <c r="H769">
        <v>2818</v>
      </c>
      <c r="I769">
        <v>2818</v>
      </c>
      <c r="J769">
        <v>2818</v>
      </c>
      <c r="K769">
        <v>0</v>
      </c>
      <c r="L769" s="2">
        <v>0</v>
      </c>
      <c r="M769" s="2">
        <v>0</v>
      </c>
      <c r="N769" s="2">
        <v>0</v>
      </c>
      <c r="O769" s="2">
        <v>9.5</v>
      </c>
      <c r="P769" s="2">
        <v>0</v>
      </c>
      <c r="Q769" s="2">
        <v>0</v>
      </c>
      <c r="R769" s="2">
        <v>0</v>
      </c>
      <c r="S769" s="2">
        <v>0</v>
      </c>
      <c r="T769" s="2">
        <v>0</v>
      </c>
      <c r="U769" s="2">
        <v>9.5</v>
      </c>
      <c r="V769" t="s">
        <v>55</v>
      </c>
    </row>
    <row r="770" spans="1:22" ht="15.75" hidden="1" thickBot="1" x14ac:dyDescent="0.3">
      <c r="A770" t="s">
        <v>8105</v>
      </c>
      <c r="B770" s="12" t="s">
        <v>10764</v>
      </c>
      <c r="C770" t="s">
        <v>1</v>
      </c>
      <c r="D770" t="s">
        <v>7503</v>
      </c>
      <c r="E770" t="s">
        <v>9793</v>
      </c>
      <c r="F770" t="s">
        <v>9794</v>
      </c>
      <c r="G770">
        <v>2817</v>
      </c>
      <c r="H770">
        <v>2817</v>
      </c>
      <c r="I770">
        <v>2817</v>
      </c>
      <c r="J770">
        <v>2817</v>
      </c>
      <c r="K770">
        <v>0</v>
      </c>
      <c r="L770" s="2">
        <v>0</v>
      </c>
      <c r="M770" s="2">
        <v>0</v>
      </c>
      <c r="N770" s="2">
        <v>0</v>
      </c>
      <c r="O770" s="2">
        <v>1.25</v>
      </c>
      <c r="P770" s="2">
        <v>0</v>
      </c>
      <c r="Q770" s="2">
        <v>0</v>
      </c>
      <c r="R770" s="2">
        <v>0</v>
      </c>
      <c r="S770" s="2">
        <v>0</v>
      </c>
      <c r="T770" s="2">
        <v>0</v>
      </c>
      <c r="U770" s="2">
        <v>1.25</v>
      </c>
      <c r="V770" t="s">
        <v>55</v>
      </c>
    </row>
    <row r="771" spans="1:22" ht="15.75" hidden="1" thickBot="1" x14ac:dyDescent="0.3">
      <c r="A771" t="s">
        <v>8105</v>
      </c>
      <c r="B771" s="12" t="s">
        <v>10763</v>
      </c>
      <c r="C771" t="s">
        <v>1</v>
      </c>
      <c r="D771" t="s">
        <v>7503</v>
      </c>
      <c r="E771" t="s">
        <v>9793</v>
      </c>
      <c r="F771" t="s">
        <v>9794</v>
      </c>
      <c r="G771">
        <v>2816</v>
      </c>
      <c r="H771">
        <v>2816</v>
      </c>
      <c r="I771">
        <v>2816</v>
      </c>
      <c r="J771">
        <v>2816</v>
      </c>
      <c r="K771">
        <v>0</v>
      </c>
      <c r="L771" s="2">
        <v>0</v>
      </c>
      <c r="M771" s="2">
        <v>0</v>
      </c>
      <c r="N771" s="2">
        <v>0</v>
      </c>
      <c r="O771" s="2">
        <v>2</v>
      </c>
      <c r="P771" s="2">
        <v>0</v>
      </c>
      <c r="Q771" s="2">
        <v>0</v>
      </c>
      <c r="R771" s="2">
        <v>0</v>
      </c>
      <c r="S771" s="2">
        <v>0</v>
      </c>
      <c r="T771" s="2">
        <v>0</v>
      </c>
      <c r="U771" s="2">
        <v>2</v>
      </c>
      <c r="V771" t="s">
        <v>55</v>
      </c>
    </row>
    <row r="772" spans="1:22" ht="15.75" hidden="1" thickBot="1" x14ac:dyDescent="0.3">
      <c r="A772" t="s">
        <v>8105</v>
      </c>
      <c r="B772" s="12" t="s">
        <v>10763</v>
      </c>
      <c r="C772" t="s">
        <v>1</v>
      </c>
      <c r="D772" t="s">
        <v>7503</v>
      </c>
      <c r="E772" t="s">
        <v>9793</v>
      </c>
      <c r="F772" t="s">
        <v>9794</v>
      </c>
      <c r="G772">
        <v>2815</v>
      </c>
      <c r="H772">
        <v>2815</v>
      </c>
      <c r="I772">
        <v>2815</v>
      </c>
      <c r="J772">
        <v>2815</v>
      </c>
      <c r="K772">
        <v>0</v>
      </c>
      <c r="L772" s="2">
        <v>0</v>
      </c>
      <c r="M772" s="2">
        <v>0</v>
      </c>
      <c r="N772" s="2">
        <v>0</v>
      </c>
      <c r="O772" s="2">
        <v>8</v>
      </c>
      <c r="P772" s="2">
        <v>0</v>
      </c>
      <c r="Q772" s="2">
        <v>0</v>
      </c>
      <c r="R772" s="2">
        <v>0</v>
      </c>
      <c r="S772" s="2">
        <v>0</v>
      </c>
      <c r="T772" s="2">
        <v>0</v>
      </c>
      <c r="U772" s="2">
        <v>8</v>
      </c>
      <c r="V772" t="s">
        <v>55</v>
      </c>
    </row>
    <row r="773" spans="1:22" ht="15.75" hidden="1" thickBot="1" x14ac:dyDescent="0.3">
      <c r="A773" t="s">
        <v>8105</v>
      </c>
      <c r="B773" s="12" t="s">
        <v>10763</v>
      </c>
      <c r="C773" t="s">
        <v>1</v>
      </c>
      <c r="D773" t="s">
        <v>7503</v>
      </c>
      <c r="E773" t="s">
        <v>9793</v>
      </c>
      <c r="F773" t="s">
        <v>9794</v>
      </c>
      <c r="G773">
        <v>2814</v>
      </c>
      <c r="H773">
        <v>2814</v>
      </c>
      <c r="I773">
        <v>2814</v>
      </c>
      <c r="J773">
        <v>2814</v>
      </c>
      <c r="K773">
        <v>0</v>
      </c>
      <c r="L773" s="2">
        <v>0</v>
      </c>
      <c r="M773" s="2">
        <v>0</v>
      </c>
      <c r="N773" s="2">
        <v>0</v>
      </c>
      <c r="O773" s="2">
        <v>10</v>
      </c>
      <c r="P773" s="2">
        <v>0</v>
      </c>
      <c r="Q773" s="2">
        <v>0</v>
      </c>
      <c r="R773" s="2">
        <v>0</v>
      </c>
      <c r="S773" s="2">
        <v>0</v>
      </c>
      <c r="T773" s="2">
        <v>0</v>
      </c>
      <c r="U773" s="2">
        <v>10</v>
      </c>
      <c r="V773" t="s">
        <v>55</v>
      </c>
    </row>
    <row r="774" spans="1:22" ht="15.75" hidden="1" thickBot="1" x14ac:dyDescent="0.3">
      <c r="A774" t="s">
        <v>8105</v>
      </c>
      <c r="B774" s="12" t="s">
        <v>10763</v>
      </c>
      <c r="C774" t="s">
        <v>1</v>
      </c>
      <c r="D774" t="s">
        <v>7503</v>
      </c>
      <c r="E774" t="s">
        <v>9793</v>
      </c>
      <c r="F774" t="s">
        <v>9794</v>
      </c>
      <c r="G774">
        <v>2813</v>
      </c>
      <c r="H774">
        <v>2813</v>
      </c>
      <c r="I774">
        <v>2813</v>
      </c>
      <c r="J774">
        <v>2813</v>
      </c>
      <c r="K774">
        <v>0</v>
      </c>
      <c r="L774" s="2">
        <v>0</v>
      </c>
      <c r="M774" s="2">
        <v>0</v>
      </c>
      <c r="N774" s="2">
        <v>0</v>
      </c>
      <c r="O774" s="2">
        <v>23.62</v>
      </c>
      <c r="P774" s="2">
        <v>0</v>
      </c>
      <c r="Q774" s="2">
        <v>0</v>
      </c>
      <c r="R774" s="2">
        <v>0</v>
      </c>
      <c r="S774" s="2">
        <v>0</v>
      </c>
      <c r="T774" s="2">
        <v>0</v>
      </c>
      <c r="U774" s="2">
        <v>23.62</v>
      </c>
      <c r="V774" t="s">
        <v>55</v>
      </c>
    </row>
    <row r="775" spans="1:22" ht="15.75" hidden="1" thickBot="1" x14ac:dyDescent="0.3">
      <c r="A775" t="s">
        <v>8105</v>
      </c>
      <c r="B775" s="12" t="s">
        <v>10763</v>
      </c>
      <c r="C775" t="s">
        <v>1</v>
      </c>
      <c r="D775" t="s">
        <v>7503</v>
      </c>
      <c r="E775" t="s">
        <v>9793</v>
      </c>
      <c r="F775" t="s">
        <v>9794</v>
      </c>
      <c r="G775">
        <v>2812</v>
      </c>
      <c r="H775">
        <v>2812</v>
      </c>
      <c r="I775">
        <v>2812</v>
      </c>
      <c r="J775">
        <v>2812</v>
      </c>
      <c r="K775">
        <v>0</v>
      </c>
      <c r="L775" s="2">
        <v>0</v>
      </c>
      <c r="M775" s="2">
        <v>0</v>
      </c>
      <c r="N775" s="2">
        <v>0</v>
      </c>
      <c r="O775" s="2">
        <v>55</v>
      </c>
      <c r="P775" s="2">
        <v>0</v>
      </c>
      <c r="Q775" s="2">
        <v>0</v>
      </c>
      <c r="R775" s="2">
        <v>0</v>
      </c>
      <c r="S775" s="2">
        <v>0</v>
      </c>
      <c r="T775" s="2">
        <v>0</v>
      </c>
      <c r="U775" s="2">
        <v>55</v>
      </c>
      <c r="V775" t="s">
        <v>55</v>
      </c>
    </row>
    <row r="776" spans="1:22" ht="15.75" hidden="1" thickBot="1" x14ac:dyDescent="0.3">
      <c r="A776" t="s">
        <v>8105</v>
      </c>
      <c r="B776" s="12" t="s">
        <v>10763</v>
      </c>
      <c r="C776" t="s">
        <v>1</v>
      </c>
      <c r="D776" t="s">
        <v>7503</v>
      </c>
      <c r="E776" t="s">
        <v>9793</v>
      </c>
      <c r="F776" t="s">
        <v>9794</v>
      </c>
      <c r="G776">
        <v>2811</v>
      </c>
      <c r="H776">
        <v>2811</v>
      </c>
      <c r="I776">
        <v>2811</v>
      </c>
      <c r="J776">
        <v>2811</v>
      </c>
      <c r="K776">
        <v>0</v>
      </c>
      <c r="L776" s="2">
        <v>0</v>
      </c>
      <c r="M776" s="2">
        <v>0</v>
      </c>
      <c r="N776" s="2">
        <v>0</v>
      </c>
      <c r="O776" s="2">
        <v>38</v>
      </c>
      <c r="P776" s="2">
        <v>0</v>
      </c>
      <c r="Q776" s="2">
        <v>0</v>
      </c>
      <c r="R776" s="2">
        <v>0</v>
      </c>
      <c r="S776" s="2">
        <v>0</v>
      </c>
      <c r="T776" s="2">
        <v>0</v>
      </c>
      <c r="U776" s="2">
        <v>38</v>
      </c>
      <c r="V776" t="s">
        <v>55</v>
      </c>
    </row>
    <row r="777" spans="1:22" ht="15.75" hidden="1" thickBot="1" x14ac:dyDescent="0.3">
      <c r="A777" t="s">
        <v>8105</v>
      </c>
      <c r="B777" s="12" t="s">
        <v>10763</v>
      </c>
      <c r="C777" t="s">
        <v>1</v>
      </c>
      <c r="D777" t="s">
        <v>7503</v>
      </c>
      <c r="E777" t="s">
        <v>9793</v>
      </c>
      <c r="F777" t="s">
        <v>9794</v>
      </c>
      <c r="G777">
        <v>2810</v>
      </c>
      <c r="H777">
        <v>2810</v>
      </c>
      <c r="I777">
        <v>2810</v>
      </c>
      <c r="J777">
        <v>2810</v>
      </c>
      <c r="K777">
        <v>0</v>
      </c>
      <c r="L777" s="2">
        <v>0</v>
      </c>
      <c r="M777" s="2">
        <v>0</v>
      </c>
      <c r="N777" s="2">
        <v>0</v>
      </c>
      <c r="O777" s="2">
        <v>15</v>
      </c>
      <c r="P777" s="2">
        <v>0</v>
      </c>
      <c r="Q777" s="2">
        <v>0</v>
      </c>
      <c r="R777" s="2">
        <v>0</v>
      </c>
      <c r="S777" s="2">
        <v>0</v>
      </c>
      <c r="T777" s="2">
        <v>0</v>
      </c>
      <c r="U777" s="2">
        <v>15</v>
      </c>
      <c r="V777" t="s">
        <v>55</v>
      </c>
    </row>
    <row r="778" spans="1:22" ht="15.75" hidden="1" thickBot="1" x14ac:dyDescent="0.3">
      <c r="A778" t="s">
        <v>8105</v>
      </c>
      <c r="B778" s="12" t="s">
        <v>10761</v>
      </c>
      <c r="C778" t="s">
        <v>1</v>
      </c>
      <c r="D778" t="s">
        <v>7503</v>
      </c>
      <c r="E778" t="s">
        <v>9793</v>
      </c>
      <c r="F778" t="s">
        <v>9794</v>
      </c>
      <c r="G778">
        <v>2809</v>
      </c>
      <c r="H778">
        <v>2809</v>
      </c>
      <c r="I778">
        <v>2809</v>
      </c>
      <c r="J778">
        <v>2809</v>
      </c>
      <c r="K778">
        <v>0</v>
      </c>
      <c r="L778" s="2">
        <v>0</v>
      </c>
      <c r="M778" s="2">
        <v>0</v>
      </c>
      <c r="N778" s="2">
        <v>0</v>
      </c>
      <c r="O778" s="2">
        <v>17.3</v>
      </c>
      <c r="P778" s="2">
        <v>0</v>
      </c>
      <c r="Q778" s="2">
        <v>0</v>
      </c>
      <c r="R778" s="2">
        <v>0</v>
      </c>
      <c r="S778" s="2">
        <v>0</v>
      </c>
      <c r="T778" s="2">
        <v>0</v>
      </c>
      <c r="U778" s="2">
        <v>17.3</v>
      </c>
      <c r="V778" t="s">
        <v>55</v>
      </c>
    </row>
    <row r="779" spans="1:22" ht="15.75" hidden="1" thickBot="1" x14ac:dyDescent="0.3">
      <c r="A779" t="s">
        <v>8105</v>
      </c>
      <c r="B779" s="12" t="s">
        <v>10761</v>
      </c>
      <c r="C779" t="s">
        <v>1</v>
      </c>
      <c r="D779" t="s">
        <v>7503</v>
      </c>
      <c r="E779" t="s">
        <v>9793</v>
      </c>
      <c r="F779" t="s">
        <v>9794</v>
      </c>
      <c r="G779">
        <v>2808</v>
      </c>
      <c r="H779">
        <v>2808</v>
      </c>
      <c r="I779">
        <v>2808</v>
      </c>
      <c r="J779">
        <v>2808</v>
      </c>
      <c r="K779">
        <v>0</v>
      </c>
      <c r="L779" s="2">
        <v>0</v>
      </c>
      <c r="M779" s="2">
        <v>0</v>
      </c>
      <c r="N779" s="2">
        <v>0</v>
      </c>
      <c r="O779" s="2">
        <v>13.5</v>
      </c>
      <c r="P779" s="2">
        <v>0</v>
      </c>
      <c r="Q779" s="2">
        <v>0</v>
      </c>
      <c r="R779" s="2">
        <v>0</v>
      </c>
      <c r="S779" s="2">
        <v>0</v>
      </c>
      <c r="T779" s="2">
        <v>0</v>
      </c>
      <c r="U779" s="2">
        <v>13.5</v>
      </c>
      <c r="V779" t="s">
        <v>55</v>
      </c>
    </row>
    <row r="780" spans="1:22" ht="15.75" hidden="1" thickBot="1" x14ac:dyDescent="0.3">
      <c r="A780" t="s">
        <v>8105</v>
      </c>
      <c r="B780" s="12" t="s">
        <v>10761</v>
      </c>
      <c r="C780" t="s">
        <v>1</v>
      </c>
      <c r="D780" t="s">
        <v>7503</v>
      </c>
      <c r="E780" t="s">
        <v>9793</v>
      </c>
      <c r="F780" t="s">
        <v>9794</v>
      </c>
      <c r="G780">
        <v>2807</v>
      </c>
      <c r="H780">
        <v>2807</v>
      </c>
      <c r="I780">
        <v>2807</v>
      </c>
      <c r="J780">
        <v>2807</v>
      </c>
      <c r="K780">
        <v>0</v>
      </c>
      <c r="L780" s="2">
        <v>0</v>
      </c>
      <c r="M780" s="2">
        <v>0</v>
      </c>
      <c r="N780" s="2">
        <v>0</v>
      </c>
      <c r="O780" s="2">
        <v>26</v>
      </c>
      <c r="P780" s="2">
        <v>0</v>
      </c>
      <c r="Q780" s="2">
        <v>0</v>
      </c>
      <c r="R780" s="2">
        <v>0</v>
      </c>
      <c r="S780" s="2">
        <v>0</v>
      </c>
      <c r="T780" s="2">
        <v>0</v>
      </c>
      <c r="U780" s="2">
        <v>26</v>
      </c>
      <c r="V780" t="s">
        <v>55</v>
      </c>
    </row>
    <row r="781" spans="1:22" ht="15.75" hidden="1" thickBot="1" x14ac:dyDescent="0.3">
      <c r="A781" t="s">
        <v>8105</v>
      </c>
      <c r="B781" s="12" t="s">
        <v>10761</v>
      </c>
      <c r="C781" t="s">
        <v>1</v>
      </c>
      <c r="D781" t="s">
        <v>7503</v>
      </c>
      <c r="E781" t="s">
        <v>9793</v>
      </c>
      <c r="F781" t="s">
        <v>9794</v>
      </c>
      <c r="G781">
        <v>2806</v>
      </c>
      <c r="H781">
        <v>2806</v>
      </c>
      <c r="I781">
        <v>2806</v>
      </c>
      <c r="J781">
        <v>2806</v>
      </c>
      <c r="K781">
        <v>0</v>
      </c>
      <c r="L781" s="2">
        <v>0</v>
      </c>
      <c r="M781" s="2">
        <v>0</v>
      </c>
      <c r="N781" s="2">
        <v>0</v>
      </c>
      <c r="O781" s="2">
        <v>26</v>
      </c>
      <c r="P781" s="2">
        <v>0</v>
      </c>
      <c r="Q781" s="2">
        <v>0</v>
      </c>
      <c r="R781" s="2">
        <v>0</v>
      </c>
      <c r="S781" s="2">
        <v>0</v>
      </c>
      <c r="T781" s="2">
        <v>0</v>
      </c>
      <c r="U781" s="2">
        <v>26</v>
      </c>
      <c r="V781" t="s">
        <v>55</v>
      </c>
    </row>
    <row r="782" spans="1:22" ht="15.75" hidden="1" thickBot="1" x14ac:dyDescent="0.3">
      <c r="A782" t="s">
        <v>8105</v>
      </c>
      <c r="B782" s="12" t="s">
        <v>10761</v>
      </c>
      <c r="C782" t="s">
        <v>1</v>
      </c>
      <c r="D782" t="s">
        <v>7503</v>
      </c>
      <c r="E782" t="s">
        <v>9793</v>
      </c>
      <c r="F782" t="s">
        <v>9794</v>
      </c>
      <c r="G782">
        <v>2805</v>
      </c>
      <c r="H782">
        <v>2805</v>
      </c>
      <c r="I782">
        <v>2805</v>
      </c>
      <c r="J782">
        <v>2805</v>
      </c>
      <c r="K782">
        <v>0</v>
      </c>
      <c r="L782" s="2">
        <v>0</v>
      </c>
      <c r="M782" s="2">
        <v>0</v>
      </c>
      <c r="N782" s="2">
        <v>0</v>
      </c>
      <c r="O782" s="2">
        <v>4</v>
      </c>
      <c r="P782" s="2">
        <v>0</v>
      </c>
      <c r="Q782" s="2">
        <v>0</v>
      </c>
      <c r="R782" s="2">
        <v>0</v>
      </c>
      <c r="S782" s="2">
        <v>0</v>
      </c>
      <c r="T782" s="2">
        <v>0</v>
      </c>
      <c r="U782" s="2">
        <v>4</v>
      </c>
      <c r="V782" t="s">
        <v>55</v>
      </c>
    </row>
    <row r="783" spans="1:22" ht="15.75" hidden="1" thickBot="1" x14ac:dyDescent="0.3">
      <c r="A783" t="s">
        <v>8104</v>
      </c>
      <c r="B783" s="12" t="s">
        <v>10688</v>
      </c>
      <c r="C783" t="s">
        <v>1</v>
      </c>
      <c r="D783" t="s">
        <v>7503</v>
      </c>
      <c r="E783" t="s">
        <v>9793</v>
      </c>
      <c r="F783" t="s">
        <v>9794</v>
      </c>
      <c r="G783">
        <v>2804</v>
      </c>
      <c r="H783">
        <v>2804</v>
      </c>
      <c r="I783">
        <v>2804</v>
      </c>
      <c r="J783">
        <v>2804</v>
      </c>
      <c r="K783">
        <v>0</v>
      </c>
      <c r="L783" s="2">
        <v>0</v>
      </c>
      <c r="M783" s="2">
        <v>0</v>
      </c>
      <c r="N783" s="2">
        <v>0</v>
      </c>
      <c r="O783" s="2">
        <v>9</v>
      </c>
      <c r="P783" s="2">
        <v>0</v>
      </c>
      <c r="Q783" s="2">
        <v>0</v>
      </c>
      <c r="R783" s="2">
        <v>0</v>
      </c>
      <c r="S783" s="2">
        <v>0</v>
      </c>
      <c r="T783" s="2">
        <v>0</v>
      </c>
      <c r="U783" s="2">
        <v>9</v>
      </c>
      <c r="V783" t="s">
        <v>55</v>
      </c>
    </row>
    <row r="784" spans="1:22" ht="15.75" hidden="1" thickBot="1" x14ac:dyDescent="0.3">
      <c r="A784" t="s">
        <v>8104</v>
      </c>
      <c r="B784" s="12" t="s">
        <v>10688</v>
      </c>
      <c r="C784" t="s">
        <v>1</v>
      </c>
      <c r="D784" t="s">
        <v>7503</v>
      </c>
      <c r="E784" t="s">
        <v>9793</v>
      </c>
      <c r="F784" t="s">
        <v>9794</v>
      </c>
      <c r="G784">
        <v>2803</v>
      </c>
      <c r="H784">
        <v>2803</v>
      </c>
      <c r="I784">
        <v>2803</v>
      </c>
      <c r="J784">
        <v>2803</v>
      </c>
      <c r="K784">
        <v>0</v>
      </c>
      <c r="L784" s="2">
        <v>0</v>
      </c>
      <c r="M784" s="2">
        <v>0</v>
      </c>
      <c r="N784" s="2">
        <v>0</v>
      </c>
      <c r="O784" s="2">
        <v>18</v>
      </c>
      <c r="P784" s="2">
        <v>0</v>
      </c>
      <c r="Q784" s="2">
        <v>0</v>
      </c>
      <c r="R784" s="2">
        <v>0</v>
      </c>
      <c r="S784" s="2">
        <v>0</v>
      </c>
      <c r="T784" s="2">
        <v>0</v>
      </c>
      <c r="U784" s="2">
        <v>18</v>
      </c>
      <c r="V784" t="s">
        <v>55</v>
      </c>
    </row>
    <row r="785" spans="1:22" ht="15.75" hidden="1" thickBot="1" x14ac:dyDescent="0.3">
      <c r="A785" t="s">
        <v>8104</v>
      </c>
      <c r="B785" s="12" t="s">
        <v>10688</v>
      </c>
      <c r="C785" t="s">
        <v>1</v>
      </c>
      <c r="D785" t="s">
        <v>7503</v>
      </c>
      <c r="E785" t="s">
        <v>9793</v>
      </c>
      <c r="F785" t="s">
        <v>9794</v>
      </c>
      <c r="G785">
        <v>2802</v>
      </c>
      <c r="H785">
        <v>2802</v>
      </c>
      <c r="I785">
        <v>2802</v>
      </c>
      <c r="J785">
        <v>2802</v>
      </c>
      <c r="K785">
        <v>0</v>
      </c>
      <c r="L785" s="2">
        <v>0</v>
      </c>
      <c r="M785" s="2">
        <v>0</v>
      </c>
      <c r="N785" s="2">
        <v>0</v>
      </c>
      <c r="O785" s="2">
        <v>10</v>
      </c>
      <c r="P785" s="2">
        <v>0</v>
      </c>
      <c r="Q785" s="2">
        <v>0</v>
      </c>
      <c r="R785" s="2">
        <v>0</v>
      </c>
      <c r="S785" s="2">
        <v>0</v>
      </c>
      <c r="T785" s="2">
        <v>0</v>
      </c>
      <c r="U785" s="2">
        <v>10</v>
      </c>
      <c r="V785" t="s">
        <v>55</v>
      </c>
    </row>
    <row r="786" spans="1:22" ht="15.75" hidden="1" thickBot="1" x14ac:dyDescent="0.3">
      <c r="A786" t="s">
        <v>8104</v>
      </c>
      <c r="B786" s="12" t="s">
        <v>10687</v>
      </c>
      <c r="C786" t="s">
        <v>1</v>
      </c>
      <c r="D786" t="s">
        <v>7503</v>
      </c>
      <c r="E786" t="s">
        <v>9793</v>
      </c>
      <c r="F786" t="s">
        <v>9794</v>
      </c>
      <c r="G786">
        <v>2801</v>
      </c>
      <c r="H786">
        <v>2801</v>
      </c>
      <c r="I786">
        <v>2801</v>
      </c>
      <c r="J786">
        <v>2801</v>
      </c>
      <c r="K786">
        <v>0</v>
      </c>
      <c r="L786" s="2">
        <v>0</v>
      </c>
      <c r="M786" s="2">
        <v>0</v>
      </c>
      <c r="N786" s="2">
        <v>0</v>
      </c>
      <c r="O786" s="2">
        <v>18.600000000000001</v>
      </c>
      <c r="P786" s="2">
        <v>0</v>
      </c>
      <c r="Q786" s="2">
        <v>0</v>
      </c>
      <c r="R786" s="2">
        <v>0</v>
      </c>
      <c r="S786" s="2">
        <v>0</v>
      </c>
      <c r="T786" s="2">
        <v>0</v>
      </c>
      <c r="U786" s="2">
        <v>18.600000000000001</v>
      </c>
      <c r="V786" t="s">
        <v>55</v>
      </c>
    </row>
    <row r="787" spans="1:22" ht="15.75" hidden="1" thickBot="1" x14ac:dyDescent="0.3">
      <c r="A787" t="s">
        <v>8104</v>
      </c>
      <c r="B787" s="12" t="s">
        <v>10687</v>
      </c>
      <c r="C787" t="s">
        <v>1</v>
      </c>
      <c r="D787" t="s">
        <v>7503</v>
      </c>
      <c r="E787" t="s">
        <v>9793</v>
      </c>
      <c r="F787" t="s">
        <v>9794</v>
      </c>
      <c r="G787">
        <v>2800</v>
      </c>
      <c r="H787">
        <v>2800</v>
      </c>
      <c r="I787">
        <v>2800</v>
      </c>
      <c r="J787">
        <v>2800</v>
      </c>
      <c r="K787">
        <v>0</v>
      </c>
      <c r="L787" s="2">
        <v>0</v>
      </c>
      <c r="M787" s="2">
        <v>0</v>
      </c>
      <c r="N787" s="2">
        <v>0</v>
      </c>
      <c r="O787" s="2">
        <v>1220.4000000000001</v>
      </c>
      <c r="P787" s="2">
        <v>0</v>
      </c>
      <c r="Q787" s="2">
        <v>0</v>
      </c>
      <c r="R787" s="2">
        <v>0</v>
      </c>
      <c r="S787" s="2">
        <v>0</v>
      </c>
      <c r="T787" s="2">
        <v>0</v>
      </c>
      <c r="U787" s="2">
        <v>1220.4000000000001</v>
      </c>
      <c r="V787" t="s">
        <v>55</v>
      </c>
    </row>
    <row r="788" spans="1:22" ht="15.75" hidden="1" thickBot="1" x14ac:dyDescent="0.3">
      <c r="A788" t="s">
        <v>8104</v>
      </c>
      <c r="B788" s="12" t="s">
        <v>10687</v>
      </c>
      <c r="C788" t="s">
        <v>1</v>
      </c>
      <c r="D788" t="s">
        <v>7503</v>
      </c>
      <c r="E788" t="s">
        <v>9793</v>
      </c>
      <c r="F788" t="s">
        <v>9794</v>
      </c>
      <c r="G788">
        <v>2799</v>
      </c>
      <c r="H788">
        <v>2799</v>
      </c>
      <c r="I788">
        <v>2799</v>
      </c>
      <c r="J788">
        <v>2799</v>
      </c>
      <c r="K788">
        <v>0</v>
      </c>
      <c r="L788" s="2">
        <v>0</v>
      </c>
      <c r="M788" s="2">
        <v>0</v>
      </c>
      <c r="N788" s="2">
        <v>0</v>
      </c>
      <c r="O788" s="2">
        <v>31.2</v>
      </c>
      <c r="P788" s="2">
        <v>0</v>
      </c>
      <c r="Q788" s="2">
        <v>0</v>
      </c>
      <c r="R788" s="2">
        <v>0</v>
      </c>
      <c r="S788" s="2">
        <v>0</v>
      </c>
      <c r="T788" s="2">
        <v>0</v>
      </c>
      <c r="U788" s="2">
        <v>31.2</v>
      </c>
      <c r="V788" t="s">
        <v>55</v>
      </c>
    </row>
    <row r="789" spans="1:22" ht="15.75" hidden="1" thickBot="1" x14ac:dyDescent="0.3">
      <c r="A789" t="s">
        <v>8104</v>
      </c>
      <c r="B789" s="12" t="s">
        <v>10686</v>
      </c>
      <c r="C789" t="s">
        <v>1</v>
      </c>
      <c r="D789" t="s">
        <v>7503</v>
      </c>
      <c r="E789" t="s">
        <v>9793</v>
      </c>
      <c r="F789" t="s">
        <v>9794</v>
      </c>
      <c r="G789">
        <v>2798</v>
      </c>
      <c r="H789">
        <v>2798</v>
      </c>
      <c r="I789">
        <v>2798</v>
      </c>
      <c r="J789">
        <v>2798</v>
      </c>
      <c r="K789">
        <v>0</v>
      </c>
      <c r="L789" s="2">
        <v>0</v>
      </c>
      <c r="M789" s="2">
        <v>0</v>
      </c>
      <c r="N789" s="2">
        <v>0</v>
      </c>
      <c r="O789" s="2">
        <v>5.85</v>
      </c>
      <c r="P789" s="2">
        <v>0</v>
      </c>
      <c r="Q789" s="2">
        <v>0</v>
      </c>
      <c r="R789" s="2">
        <v>0</v>
      </c>
      <c r="S789" s="2">
        <v>0</v>
      </c>
      <c r="T789" s="2">
        <v>0</v>
      </c>
      <c r="U789" s="2">
        <v>5.85</v>
      </c>
      <c r="V789" t="s">
        <v>55</v>
      </c>
    </row>
    <row r="790" spans="1:22" ht="15.75" hidden="1" thickBot="1" x14ac:dyDescent="0.3">
      <c r="A790" t="s">
        <v>8104</v>
      </c>
      <c r="B790" s="12" t="s">
        <v>10686</v>
      </c>
      <c r="C790" t="s">
        <v>1</v>
      </c>
      <c r="D790" t="s">
        <v>7503</v>
      </c>
      <c r="E790" t="s">
        <v>9793</v>
      </c>
      <c r="F790" t="s">
        <v>9794</v>
      </c>
      <c r="G790">
        <v>2797</v>
      </c>
      <c r="H790">
        <v>2797</v>
      </c>
      <c r="I790">
        <v>2797</v>
      </c>
      <c r="J790">
        <v>2797</v>
      </c>
      <c r="K790">
        <v>0</v>
      </c>
      <c r="L790" s="2">
        <v>0</v>
      </c>
      <c r="M790" s="2">
        <v>0</v>
      </c>
      <c r="N790" s="2">
        <v>0</v>
      </c>
      <c r="O790" s="2">
        <v>2.5</v>
      </c>
      <c r="P790" s="2">
        <v>0</v>
      </c>
      <c r="Q790" s="2">
        <v>0</v>
      </c>
      <c r="R790" s="2">
        <v>0</v>
      </c>
      <c r="S790" s="2">
        <v>0</v>
      </c>
      <c r="T790" s="2">
        <v>0</v>
      </c>
      <c r="U790" s="2">
        <v>2.5</v>
      </c>
      <c r="V790" t="s">
        <v>55</v>
      </c>
    </row>
    <row r="791" spans="1:22" ht="15.75" hidden="1" thickBot="1" x14ac:dyDescent="0.3">
      <c r="A791" t="s">
        <v>8104</v>
      </c>
      <c r="B791" s="12" t="s">
        <v>10686</v>
      </c>
      <c r="C791" t="s">
        <v>1</v>
      </c>
      <c r="D791" t="s">
        <v>7503</v>
      </c>
      <c r="E791" t="s">
        <v>9793</v>
      </c>
      <c r="F791" t="s">
        <v>9794</v>
      </c>
      <c r="G791">
        <v>2796</v>
      </c>
      <c r="H791">
        <v>2796</v>
      </c>
      <c r="I791">
        <v>2796</v>
      </c>
      <c r="J791">
        <v>2796</v>
      </c>
      <c r="K791">
        <v>0</v>
      </c>
      <c r="L791" s="2">
        <v>0</v>
      </c>
      <c r="M791" s="2">
        <v>0</v>
      </c>
      <c r="N791" s="2">
        <v>0</v>
      </c>
      <c r="O791" s="2">
        <v>15.12</v>
      </c>
      <c r="P791" s="2">
        <v>0</v>
      </c>
      <c r="Q791" s="2">
        <v>0</v>
      </c>
      <c r="R791" s="2">
        <v>0</v>
      </c>
      <c r="S791" s="2">
        <v>0</v>
      </c>
      <c r="T791" s="2">
        <v>0</v>
      </c>
      <c r="U791" s="2">
        <v>15.12</v>
      </c>
      <c r="V791" t="s">
        <v>55</v>
      </c>
    </row>
    <row r="792" spans="1:22" ht="15.75" hidden="1" thickBot="1" x14ac:dyDescent="0.3">
      <c r="A792" t="s">
        <v>8104</v>
      </c>
      <c r="B792" s="12" t="s">
        <v>10685</v>
      </c>
      <c r="C792" t="s">
        <v>1</v>
      </c>
      <c r="D792" t="s">
        <v>7503</v>
      </c>
      <c r="E792" t="s">
        <v>9793</v>
      </c>
      <c r="F792" t="s">
        <v>9794</v>
      </c>
      <c r="G792">
        <v>2795</v>
      </c>
      <c r="H792">
        <v>2795</v>
      </c>
      <c r="I792">
        <v>2795</v>
      </c>
      <c r="J792">
        <v>2795</v>
      </c>
      <c r="K792">
        <v>0</v>
      </c>
      <c r="L792" s="2">
        <v>0</v>
      </c>
      <c r="M792" s="2">
        <v>0</v>
      </c>
      <c r="N792" s="2">
        <v>0</v>
      </c>
      <c r="O792" s="2">
        <v>0</v>
      </c>
      <c r="P792" s="2">
        <v>0</v>
      </c>
      <c r="Q792" s="2">
        <v>0</v>
      </c>
      <c r="R792" s="2">
        <v>0</v>
      </c>
      <c r="S792" s="2">
        <v>0</v>
      </c>
      <c r="T792" s="2">
        <v>0</v>
      </c>
      <c r="U792" s="2">
        <v>0</v>
      </c>
      <c r="V792" t="s">
        <v>55</v>
      </c>
    </row>
    <row r="793" spans="1:22" ht="15.75" hidden="1" thickBot="1" x14ac:dyDescent="0.3">
      <c r="A793" t="s">
        <v>8104</v>
      </c>
      <c r="B793" s="12" t="s">
        <v>10685</v>
      </c>
      <c r="C793" t="s">
        <v>1</v>
      </c>
      <c r="D793" t="s">
        <v>7503</v>
      </c>
      <c r="E793" t="s">
        <v>9793</v>
      </c>
      <c r="F793" t="s">
        <v>9794</v>
      </c>
      <c r="G793">
        <v>2794</v>
      </c>
      <c r="H793">
        <v>2794</v>
      </c>
      <c r="I793">
        <v>2794</v>
      </c>
      <c r="J793">
        <v>2794</v>
      </c>
      <c r="K793">
        <v>0</v>
      </c>
      <c r="L793" s="2">
        <v>0</v>
      </c>
      <c r="M793" s="2">
        <v>0</v>
      </c>
      <c r="N793" s="2">
        <v>0</v>
      </c>
      <c r="O793" s="2">
        <v>18.5</v>
      </c>
      <c r="P793" s="2">
        <v>0</v>
      </c>
      <c r="Q793" s="2">
        <v>0</v>
      </c>
      <c r="R793" s="2">
        <v>0</v>
      </c>
      <c r="S793" s="2">
        <v>0</v>
      </c>
      <c r="T793" s="2">
        <v>0</v>
      </c>
      <c r="U793" s="2">
        <v>18.5</v>
      </c>
      <c r="V793" t="s">
        <v>55</v>
      </c>
    </row>
    <row r="794" spans="1:22" ht="15.75" hidden="1" thickBot="1" x14ac:dyDescent="0.3">
      <c r="A794" t="s">
        <v>8104</v>
      </c>
      <c r="B794" s="12" t="s">
        <v>10685</v>
      </c>
      <c r="C794" t="s">
        <v>1</v>
      </c>
      <c r="D794" t="s">
        <v>7503</v>
      </c>
      <c r="E794" t="s">
        <v>9793</v>
      </c>
      <c r="F794" t="s">
        <v>9794</v>
      </c>
      <c r="G794">
        <v>2793</v>
      </c>
      <c r="H794">
        <v>2793</v>
      </c>
      <c r="I794">
        <v>2793</v>
      </c>
      <c r="J794">
        <v>2793</v>
      </c>
      <c r="K794">
        <v>0</v>
      </c>
      <c r="L794" s="2">
        <v>0</v>
      </c>
      <c r="M794" s="2">
        <v>0</v>
      </c>
      <c r="N794" s="2">
        <v>0</v>
      </c>
      <c r="O794" s="2">
        <v>13.33</v>
      </c>
      <c r="P794" s="2">
        <v>0</v>
      </c>
      <c r="Q794" s="2">
        <v>0</v>
      </c>
      <c r="R794" s="2">
        <v>0</v>
      </c>
      <c r="S794" s="2">
        <v>0</v>
      </c>
      <c r="T794" s="2">
        <v>0</v>
      </c>
      <c r="U794" s="2">
        <v>13.33</v>
      </c>
      <c r="V794" t="s">
        <v>55</v>
      </c>
    </row>
    <row r="795" spans="1:22" ht="15.75" hidden="1" thickBot="1" x14ac:dyDescent="0.3">
      <c r="A795" t="s">
        <v>8104</v>
      </c>
      <c r="B795" s="12" t="s">
        <v>10685</v>
      </c>
      <c r="C795" t="s">
        <v>1</v>
      </c>
      <c r="D795" t="s">
        <v>7503</v>
      </c>
      <c r="E795" t="s">
        <v>9793</v>
      </c>
      <c r="F795" t="s">
        <v>9794</v>
      </c>
      <c r="G795">
        <v>2792</v>
      </c>
      <c r="H795">
        <v>2792</v>
      </c>
      <c r="I795">
        <v>2792</v>
      </c>
      <c r="J795">
        <v>2792</v>
      </c>
      <c r="K795">
        <v>0</v>
      </c>
      <c r="L795" s="2">
        <v>0</v>
      </c>
      <c r="M795" s="2">
        <v>0</v>
      </c>
      <c r="N795" s="2">
        <v>0</v>
      </c>
      <c r="O795" s="2">
        <v>4</v>
      </c>
      <c r="P795" s="2">
        <v>0</v>
      </c>
      <c r="Q795" s="2">
        <v>0</v>
      </c>
      <c r="R795" s="2">
        <v>0</v>
      </c>
      <c r="S795" s="2">
        <v>0</v>
      </c>
      <c r="T795" s="2">
        <v>0</v>
      </c>
      <c r="U795" s="2">
        <v>4</v>
      </c>
      <c r="V795" t="s">
        <v>55</v>
      </c>
    </row>
    <row r="796" spans="1:22" ht="15.75" hidden="1" thickBot="1" x14ac:dyDescent="0.3">
      <c r="A796" t="s">
        <v>8104</v>
      </c>
      <c r="B796" s="12" t="s">
        <v>10685</v>
      </c>
      <c r="C796" t="s">
        <v>1</v>
      </c>
      <c r="D796" t="s">
        <v>7503</v>
      </c>
      <c r="E796" t="s">
        <v>9793</v>
      </c>
      <c r="F796" t="s">
        <v>9794</v>
      </c>
      <c r="G796">
        <v>2791</v>
      </c>
      <c r="H796">
        <v>2791</v>
      </c>
      <c r="I796">
        <v>2791</v>
      </c>
      <c r="J796">
        <v>2791</v>
      </c>
      <c r="K796">
        <v>0</v>
      </c>
      <c r="L796" s="2">
        <v>0</v>
      </c>
      <c r="M796" s="2">
        <v>0</v>
      </c>
      <c r="N796" s="2">
        <v>0</v>
      </c>
      <c r="O796" s="2">
        <v>3.25</v>
      </c>
      <c r="P796" s="2">
        <v>0</v>
      </c>
      <c r="Q796" s="2">
        <v>0</v>
      </c>
      <c r="R796" s="2">
        <v>0</v>
      </c>
      <c r="S796" s="2">
        <v>0</v>
      </c>
      <c r="T796" s="2">
        <v>0</v>
      </c>
      <c r="U796" s="2">
        <v>3.25</v>
      </c>
      <c r="V796" t="s">
        <v>55</v>
      </c>
    </row>
    <row r="797" spans="1:22" ht="15.75" hidden="1" thickBot="1" x14ac:dyDescent="0.3">
      <c r="A797" t="s">
        <v>8104</v>
      </c>
      <c r="B797" s="12" t="s">
        <v>10685</v>
      </c>
      <c r="C797" t="s">
        <v>1</v>
      </c>
      <c r="D797" t="s">
        <v>7503</v>
      </c>
      <c r="E797" t="s">
        <v>9793</v>
      </c>
      <c r="F797" t="s">
        <v>9794</v>
      </c>
      <c r="G797">
        <v>2790</v>
      </c>
      <c r="H797">
        <v>2790</v>
      </c>
      <c r="I797">
        <v>2790</v>
      </c>
      <c r="J797">
        <v>2790</v>
      </c>
      <c r="K797">
        <v>0</v>
      </c>
      <c r="L797" s="2">
        <v>0</v>
      </c>
      <c r="M797" s="2">
        <v>0</v>
      </c>
      <c r="N797" s="2">
        <v>0</v>
      </c>
      <c r="O797" s="2">
        <v>34</v>
      </c>
      <c r="P797" s="2">
        <v>0</v>
      </c>
      <c r="Q797" s="2">
        <v>0</v>
      </c>
      <c r="R797" s="2">
        <v>0</v>
      </c>
      <c r="S797" s="2">
        <v>0</v>
      </c>
      <c r="T797" s="2">
        <v>0</v>
      </c>
      <c r="U797" s="2">
        <v>34</v>
      </c>
      <c r="V797" t="s">
        <v>55</v>
      </c>
    </row>
    <row r="798" spans="1:22" ht="15.75" hidden="1" thickBot="1" x14ac:dyDescent="0.3">
      <c r="A798" t="s">
        <v>8104</v>
      </c>
      <c r="B798" s="12" t="s">
        <v>10685</v>
      </c>
      <c r="C798" t="s">
        <v>1</v>
      </c>
      <c r="D798" t="s">
        <v>7503</v>
      </c>
      <c r="E798" t="s">
        <v>9793</v>
      </c>
      <c r="F798" t="s">
        <v>9794</v>
      </c>
      <c r="G798">
        <v>2789</v>
      </c>
      <c r="H798">
        <v>2789</v>
      </c>
      <c r="I798">
        <v>2789</v>
      </c>
      <c r="J798">
        <v>2789</v>
      </c>
      <c r="K798">
        <v>0</v>
      </c>
      <c r="L798" s="2">
        <v>0</v>
      </c>
      <c r="M798" s="2">
        <v>0</v>
      </c>
      <c r="N798" s="2">
        <v>0</v>
      </c>
      <c r="O798" s="2">
        <v>14</v>
      </c>
      <c r="P798" s="2">
        <v>0</v>
      </c>
      <c r="Q798" s="2">
        <v>0</v>
      </c>
      <c r="R798" s="2">
        <v>0</v>
      </c>
      <c r="S798" s="2">
        <v>0</v>
      </c>
      <c r="T798" s="2">
        <v>0</v>
      </c>
      <c r="U798" s="2">
        <v>14</v>
      </c>
      <c r="V798" t="s">
        <v>55</v>
      </c>
    </row>
    <row r="799" spans="1:22" ht="15.75" hidden="1" thickBot="1" x14ac:dyDescent="0.3">
      <c r="A799" t="s">
        <v>8104</v>
      </c>
      <c r="B799" s="12" t="s">
        <v>10685</v>
      </c>
      <c r="C799" t="s">
        <v>1</v>
      </c>
      <c r="D799" t="s">
        <v>7503</v>
      </c>
      <c r="E799" t="s">
        <v>9793</v>
      </c>
      <c r="F799" t="s">
        <v>9794</v>
      </c>
      <c r="G799">
        <v>2788</v>
      </c>
      <c r="H799">
        <v>2788</v>
      </c>
      <c r="I799">
        <v>2788</v>
      </c>
      <c r="J799">
        <v>2788</v>
      </c>
      <c r="K799">
        <v>0</v>
      </c>
      <c r="L799" s="2">
        <v>0</v>
      </c>
      <c r="M799" s="2">
        <v>0</v>
      </c>
      <c r="N799" s="2">
        <v>0</v>
      </c>
      <c r="O799" s="2">
        <v>0</v>
      </c>
      <c r="P799" s="2">
        <v>0</v>
      </c>
      <c r="Q799" s="2">
        <v>0</v>
      </c>
      <c r="R799" s="2">
        <v>0</v>
      </c>
      <c r="S799" s="2">
        <v>0</v>
      </c>
      <c r="T799" s="2">
        <v>0</v>
      </c>
      <c r="U799" s="2">
        <v>0</v>
      </c>
      <c r="V799" t="s">
        <v>55</v>
      </c>
    </row>
    <row r="800" spans="1:22" ht="15.75" hidden="1" thickBot="1" x14ac:dyDescent="0.3">
      <c r="A800" t="s">
        <v>8104</v>
      </c>
      <c r="B800" s="12" t="s">
        <v>10685</v>
      </c>
      <c r="C800" t="s">
        <v>1</v>
      </c>
      <c r="D800" t="s">
        <v>7503</v>
      </c>
      <c r="E800" t="s">
        <v>9793</v>
      </c>
      <c r="F800" t="s">
        <v>9794</v>
      </c>
      <c r="G800">
        <v>2787</v>
      </c>
      <c r="H800">
        <v>2787</v>
      </c>
      <c r="I800">
        <v>2787</v>
      </c>
      <c r="J800">
        <v>2787</v>
      </c>
      <c r="K800">
        <v>0</v>
      </c>
      <c r="L800" s="2">
        <v>0</v>
      </c>
      <c r="M800" s="2">
        <v>0</v>
      </c>
      <c r="N800" s="2">
        <v>0</v>
      </c>
      <c r="O800" s="2">
        <v>2.5</v>
      </c>
      <c r="P800" s="2">
        <v>0</v>
      </c>
      <c r="Q800" s="2">
        <v>0</v>
      </c>
      <c r="R800" s="2">
        <v>0</v>
      </c>
      <c r="S800" s="2">
        <v>0</v>
      </c>
      <c r="T800" s="2">
        <v>0</v>
      </c>
      <c r="U800" s="2">
        <v>2.5</v>
      </c>
      <c r="V800" t="s">
        <v>55</v>
      </c>
    </row>
    <row r="801" spans="1:22" ht="15.75" hidden="1" thickBot="1" x14ac:dyDescent="0.3">
      <c r="A801" t="s">
        <v>8104</v>
      </c>
      <c r="B801" s="12" t="s">
        <v>10684</v>
      </c>
      <c r="C801" t="s">
        <v>1</v>
      </c>
      <c r="D801" t="s">
        <v>7503</v>
      </c>
      <c r="E801" t="s">
        <v>9793</v>
      </c>
      <c r="F801" t="s">
        <v>9794</v>
      </c>
      <c r="G801">
        <v>2786</v>
      </c>
      <c r="H801">
        <v>2786</v>
      </c>
      <c r="I801">
        <v>2786</v>
      </c>
      <c r="J801">
        <v>2786</v>
      </c>
      <c r="K801">
        <v>0</v>
      </c>
      <c r="L801" s="2">
        <v>0</v>
      </c>
      <c r="M801" s="2">
        <v>0</v>
      </c>
      <c r="N801" s="2">
        <v>0</v>
      </c>
      <c r="O801" s="2">
        <v>67.8</v>
      </c>
      <c r="P801" s="2">
        <v>0</v>
      </c>
      <c r="Q801" s="2">
        <v>0</v>
      </c>
      <c r="R801" s="2">
        <v>0</v>
      </c>
      <c r="S801" s="2">
        <v>0</v>
      </c>
      <c r="T801" s="2">
        <v>0</v>
      </c>
      <c r="U801" s="2">
        <v>67.8</v>
      </c>
      <c r="V801" t="s">
        <v>55</v>
      </c>
    </row>
    <row r="802" spans="1:22" ht="15.75" hidden="1" thickBot="1" x14ac:dyDescent="0.3">
      <c r="A802" t="s">
        <v>8104</v>
      </c>
      <c r="B802" s="12" t="s">
        <v>10684</v>
      </c>
      <c r="C802" t="s">
        <v>1</v>
      </c>
      <c r="D802" t="s">
        <v>7503</v>
      </c>
      <c r="E802" t="s">
        <v>9793</v>
      </c>
      <c r="F802" t="s">
        <v>9794</v>
      </c>
      <c r="G802">
        <v>2785</v>
      </c>
      <c r="H802">
        <v>2785</v>
      </c>
      <c r="I802">
        <v>2785</v>
      </c>
      <c r="J802">
        <v>2785</v>
      </c>
      <c r="K802">
        <v>0</v>
      </c>
      <c r="L802" s="2">
        <v>0</v>
      </c>
      <c r="M802" s="2">
        <v>0</v>
      </c>
      <c r="N802" s="2">
        <v>0</v>
      </c>
      <c r="O802" s="2">
        <v>13.5</v>
      </c>
      <c r="P802" s="2">
        <v>0</v>
      </c>
      <c r="Q802" s="2">
        <v>0</v>
      </c>
      <c r="R802" s="2">
        <v>0</v>
      </c>
      <c r="S802" s="2">
        <v>0</v>
      </c>
      <c r="T802" s="2">
        <v>0</v>
      </c>
      <c r="U802" s="2">
        <v>13.5</v>
      </c>
      <c r="V802" t="s">
        <v>55</v>
      </c>
    </row>
    <row r="803" spans="1:22" ht="15.75" hidden="1" thickBot="1" x14ac:dyDescent="0.3">
      <c r="A803" t="s">
        <v>8104</v>
      </c>
      <c r="B803" s="12" t="s">
        <v>10683</v>
      </c>
      <c r="C803" t="s">
        <v>1</v>
      </c>
      <c r="D803" t="s">
        <v>7503</v>
      </c>
      <c r="E803" t="s">
        <v>9793</v>
      </c>
      <c r="F803" t="s">
        <v>9794</v>
      </c>
      <c r="G803">
        <v>2784</v>
      </c>
      <c r="H803">
        <v>2784</v>
      </c>
      <c r="I803">
        <v>2784</v>
      </c>
      <c r="J803">
        <v>2784</v>
      </c>
      <c r="K803">
        <v>0</v>
      </c>
      <c r="L803" s="2">
        <v>0</v>
      </c>
      <c r="M803" s="2">
        <v>0</v>
      </c>
      <c r="N803" s="2">
        <v>0</v>
      </c>
      <c r="O803" s="2">
        <v>13.4</v>
      </c>
      <c r="P803" s="2">
        <v>0</v>
      </c>
      <c r="Q803" s="2">
        <v>0</v>
      </c>
      <c r="R803" s="2">
        <v>0</v>
      </c>
      <c r="S803" s="2">
        <v>0</v>
      </c>
      <c r="T803" s="2">
        <v>0</v>
      </c>
      <c r="U803" s="2">
        <v>13.4</v>
      </c>
      <c r="V803" t="s">
        <v>55</v>
      </c>
    </row>
    <row r="804" spans="1:22" ht="15.75" hidden="1" thickBot="1" x14ac:dyDescent="0.3">
      <c r="A804" t="s">
        <v>8104</v>
      </c>
      <c r="B804" s="12" t="s">
        <v>10683</v>
      </c>
      <c r="C804" t="s">
        <v>1</v>
      </c>
      <c r="D804" t="s">
        <v>7503</v>
      </c>
      <c r="E804" t="s">
        <v>9793</v>
      </c>
      <c r="F804" t="s">
        <v>9794</v>
      </c>
      <c r="G804">
        <v>2783</v>
      </c>
      <c r="H804">
        <v>2783</v>
      </c>
      <c r="I804">
        <v>2783</v>
      </c>
      <c r="J804">
        <v>2783</v>
      </c>
      <c r="K804">
        <v>0</v>
      </c>
      <c r="L804" s="2">
        <v>0</v>
      </c>
      <c r="M804" s="2">
        <v>0</v>
      </c>
      <c r="N804" s="2">
        <v>0</v>
      </c>
      <c r="O804" s="2">
        <v>16</v>
      </c>
      <c r="P804" s="2">
        <v>0</v>
      </c>
      <c r="Q804" s="2">
        <v>0</v>
      </c>
      <c r="R804" s="2">
        <v>0</v>
      </c>
      <c r="S804" s="2">
        <v>0</v>
      </c>
      <c r="T804" s="2">
        <v>0</v>
      </c>
      <c r="U804" s="2">
        <v>16</v>
      </c>
      <c r="V804" t="s">
        <v>55</v>
      </c>
    </row>
    <row r="805" spans="1:22" ht="15.75" hidden="1" thickBot="1" x14ac:dyDescent="0.3">
      <c r="A805" t="s">
        <v>8104</v>
      </c>
      <c r="B805" s="12" t="s">
        <v>10683</v>
      </c>
      <c r="C805" t="s">
        <v>1</v>
      </c>
      <c r="D805" t="s">
        <v>7503</v>
      </c>
      <c r="E805" t="s">
        <v>9793</v>
      </c>
      <c r="F805" t="s">
        <v>9794</v>
      </c>
      <c r="G805">
        <v>2782</v>
      </c>
      <c r="H805">
        <v>2782</v>
      </c>
      <c r="I805">
        <v>2782</v>
      </c>
      <c r="J805">
        <v>2782</v>
      </c>
      <c r="K805">
        <v>0</v>
      </c>
      <c r="L805" s="2">
        <v>0</v>
      </c>
      <c r="M805" s="2">
        <v>0</v>
      </c>
      <c r="N805" s="2">
        <v>0</v>
      </c>
      <c r="O805" s="2">
        <v>25.75</v>
      </c>
      <c r="P805" s="2">
        <v>0</v>
      </c>
      <c r="Q805" s="2">
        <v>0</v>
      </c>
      <c r="R805" s="2">
        <v>0</v>
      </c>
      <c r="S805" s="2">
        <v>0</v>
      </c>
      <c r="T805" s="2">
        <v>0</v>
      </c>
      <c r="U805" s="2">
        <v>25.75</v>
      </c>
      <c r="V805" t="s">
        <v>55</v>
      </c>
    </row>
    <row r="806" spans="1:22" ht="15.75" hidden="1" thickBot="1" x14ac:dyDescent="0.3">
      <c r="A806" t="s">
        <v>8104</v>
      </c>
      <c r="B806" s="12" t="s">
        <v>10683</v>
      </c>
      <c r="C806" t="s">
        <v>1</v>
      </c>
      <c r="D806" t="s">
        <v>7503</v>
      </c>
      <c r="E806" t="s">
        <v>9793</v>
      </c>
      <c r="F806" t="s">
        <v>9794</v>
      </c>
      <c r="G806">
        <v>2781</v>
      </c>
      <c r="H806">
        <v>2781</v>
      </c>
      <c r="I806">
        <v>2781</v>
      </c>
      <c r="J806">
        <v>2781</v>
      </c>
      <c r="K806">
        <v>0</v>
      </c>
      <c r="L806" s="2">
        <v>0</v>
      </c>
      <c r="M806" s="2">
        <v>0</v>
      </c>
      <c r="N806" s="2">
        <v>0</v>
      </c>
      <c r="O806" s="2">
        <v>4</v>
      </c>
      <c r="P806" s="2">
        <v>0</v>
      </c>
      <c r="Q806" s="2">
        <v>0</v>
      </c>
      <c r="R806" s="2">
        <v>0</v>
      </c>
      <c r="S806" s="2">
        <v>0</v>
      </c>
      <c r="T806" s="2">
        <v>0</v>
      </c>
      <c r="U806" s="2">
        <v>4</v>
      </c>
      <c r="V806" t="s">
        <v>55</v>
      </c>
    </row>
    <row r="807" spans="1:22" ht="15.75" hidden="1" thickBot="1" x14ac:dyDescent="0.3">
      <c r="A807" t="s">
        <v>8104</v>
      </c>
      <c r="B807" s="12" t="s">
        <v>10683</v>
      </c>
      <c r="C807" t="s">
        <v>1</v>
      </c>
      <c r="D807" t="s">
        <v>7503</v>
      </c>
      <c r="E807" t="s">
        <v>9793</v>
      </c>
      <c r="F807" t="s">
        <v>9794</v>
      </c>
      <c r="G807">
        <v>2780</v>
      </c>
      <c r="H807">
        <v>2780</v>
      </c>
      <c r="I807">
        <v>2780</v>
      </c>
      <c r="J807">
        <v>2780</v>
      </c>
      <c r="K807">
        <v>0</v>
      </c>
      <c r="L807" s="2">
        <v>0</v>
      </c>
      <c r="M807" s="2">
        <v>0</v>
      </c>
      <c r="N807" s="2">
        <v>0</v>
      </c>
      <c r="O807" s="2">
        <v>36</v>
      </c>
      <c r="P807" s="2">
        <v>0</v>
      </c>
      <c r="Q807" s="2">
        <v>0</v>
      </c>
      <c r="R807" s="2">
        <v>0</v>
      </c>
      <c r="S807" s="2">
        <v>0</v>
      </c>
      <c r="T807" s="2">
        <v>0</v>
      </c>
      <c r="U807" s="2">
        <v>36</v>
      </c>
      <c r="V807" t="s">
        <v>55</v>
      </c>
    </row>
    <row r="808" spans="1:22" ht="15.75" hidden="1" thickBot="1" x14ac:dyDescent="0.3">
      <c r="A808" t="s">
        <v>8104</v>
      </c>
      <c r="B808" s="12" t="s">
        <v>10683</v>
      </c>
      <c r="C808" t="s">
        <v>1</v>
      </c>
      <c r="D808" t="s">
        <v>7503</v>
      </c>
      <c r="E808" t="s">
        <v>9793</v>
      </c>
      <c r="F808" t="s">
        <v>9794</v>
      </c>
      <c r="G808">
        <v>2779</v>
      </c>
      <c r="H808">
        <v>2779</v>
      </c>
      <c r="I808">
        <v>2779</v>
      </c>
      <c r="J808">
        <v>2779</v>
      </c>
      <c r="K808">
        <v>0</v>
      </c>
      <c r="L808" s="2">
        <v>0</v>
      </c>
      <c r="M808" s="2">
        <v>0</v>
      </c>
      <c r="N808" s="2">
        <v>0</v>
      </c>
      <c r="O808" s="2">
        <v>13</v>
      </c>
      <c r="P808" s="2">
        <v>0</v>
      </c>
      <c r="Q808" s="2">
        <v>0</v>
      </c>
      <c r="R808" s="2">
        <v>0</v>
      </c>
      <c r="S808" s="2">
        <v>0</v>
      </c>
      <c r="T808" s="2">
        <v>0</v>
      </c>
      <c r="U808" s="2">
        <v>13</v>
      </c>
      <c r="V808" t="s">
        <v>55</v>
      </c>
    </row>
    <row r="809" spans="1:22" ht="15.75" hidden="1" thickBot="1" x14ac:dyDescent="0.3">
      <c r="A809" t="s">
        <v>8104</v>
      </c>
      <c r="B809" s="12" t="s">
        <v>10683</v>
      </c>
      <c r="C809" t="s">
        <v>1</v>
      </c>
      <c r="D809" t="s">
        <v>7503</v>
      </c>
      <c r="E809" t="s">
        <v>9793</v>
      </c>
      <c r="F809" t="s">
        <v>9794</v>
      </c>
      <c r="G809">
        <v>2778</v>
      </c>
      <c r="H809">
        <v>2778</v>
      </c>
      <c r="I809">
        <v>2778</v>
      </c>
      <c r="J809">
        <v>2778</v>
      </c>
      <c r="K809">
        <v>0</v>
      </c>
      <c r="L809" s="2">
        <v>0</v>
      </c>
      <c r="M809" s="2">
        <v>0</v>
      </c>
      <c r="N809" s="2">
        <v>0</v>
      </c>
      <c r="O809" s="2">
        <v>4.75</v>
      </c>
      <c r="P809" s="2">
        <v>0</v>
      </c>
      <c r="Q809" s="2">
        <v>0</v>
      </c>
      <c r="R809" s="2">
        <v>0</v>
      </c>
      <c r="S809" s="2">
        <v>0</v>
      </c>
      <c r="T809" s="2">
        <v>0</v>
      </c>
      <c r="U809" s="2">
        <v>4.75</v>
      </c>
      <c r="V809" t="s">
        <v>55</v>
      </c>
    </row>
    <row r="810" spans="1:22" ht="15.75" hidden="1" thickBot="1" x14ac:dyDescent="0.3">
      <c r="A810" t="s">
        <v>8104</v>
      </c>
      <c r="B810" s="12" t="s">
        <v>10683</v>
      </c>
      <c r="C810" t="s">
        <v>1</v>
      </c>
      <c r="D810" t="s">
        <v>7503</v>
      </c>
      <c r="E810" t="s">
        <v>9793</v>
      </c>
      <c r="F810" t="s">
        <v>9794</v>
      </c>
      <c r="G810">
        <v>2777</v>
      </c>
      <c r="H810">
        <v>2777</v>
      </c>
      <c r="I810">
        <v>2777</v>
      </c>
      <c r="J810">
        <v>2777</v>
      </c>
      <c r="K810">
        <v>0</v>
      </c>
      <c r="L810" s="2">
        <v>0</v>
      </c>
      <c r="M810" s="2">
        <v>0</v>
      </c>
      <c r="N810" s="2">
        <v>0</v>
      </c>
      <c r="O810" s="2">
        <v>41</v>
      </c>
      <c r="P810" s="2">
        <v>0</v>
      </c>
      <c r="Q810" s="2">
        <v>0</v>
      </c>
      <c r="R810" s="2">
        <v>0</v>
      </c>
      <c r="S810" s="2">
        <v>0</v>
      </c>
      <c r="T810" s="2">
        <v>0</v>
      </c>
      <c r="U810" s="2">
        <v>41</v>
      </c>
      <c r="V810" t="s">
        <v>55</v>
      </c>
    </row>
    <row r="811" spans="1:22" ht="15.75" hidden="1" thickBot="1" x14ac:dyDescent="0.3">
      <c r="A811" t="s">
        <v>8104</v>
      </c>
      <c r="B811" s="12" t="s">
        <v>10682</v>
      </c>
      <c r="C811" t="s">
        <v>1</v>
      </c>
      <c r="D811" t="s">
        <v>7503</v>
      </c>
      <c r="E811" t="s">
        <v>9793</v>
      </c>
      <c r="F811" t="s">
        <v>9794</v>
      </c>
      <c r="G811">
        <v>2776</v>
      </c>
      <c r="H811">
        <v>2776</v>
      </c>
      <c r="I811">
        <v>2776</v>
      </c>
      <c r="J811">
        <v>2776</v>
      </c>
      <c r="K811">
        <v>0</v>
      </c>
      <c r="L811" s="2">
        <v>0</v>
      </c>
      <c r="M811" s="2">
        <v>0</v>
      </c>
      <c r="N811" s="2">
        <v>0</v>
      </c>
      <c r="O811" s="2">
        <v>0</v>
      </c>
      <c r="P811" s="2">
        <v>0</v>
      </c>
      <c r="Q811" s="2">
        <v>0</v>
      </c>
      <c r="R811" s="2">
        <v>0</v>
      </c>
      <c r="S811" s="2">
        <v>0</v>
      </c>
      <c r="T811" s="2">
        <v>0</v>
      </c>
      <c r="U811" s="2">
        <v>0</v>
      </c>
      <c r="V811" t="s">
        <v>55</v>
      </c>
    </row>
    <row r="812" spans="1:22" ht="15.75" hidden="1" thickBot="1" x14ac:dyDescent="0.3">
      <c r="A812" t="s">
        <v>8104</v>
      </c>
      <c r="B812" s="12" t="s">
        <v>10682</v>
      </c>
      <c r="C812" t="s">
        <v>1</v>
      </c>
      <c r="D812" t="s">
        <v>7503</v>
      </c>
      <c r="E812" t="s">
        <v>9793</v>
      </c>
      <c r="F812" t="s">
        <v>9794</v>
      </c>
      <c r="G812">
        <v>2775</v>
      </c>
      <c r="H812">
        <v>2775</v>
      </c>
      <c r="I812">
        <v>2775</v>
      </c>
      <c r="J812">
        <v>2775</v>
      </c>
      <c r="K812">
        <v>0</v>
      </c>
      <c r="L812" s="2">
        <v>0</v>
      </c>
      <c r="M812" s="2">
        <v>0</v>
      </c>
      <c r="N812" s="2">
        <v>0</v>
      </c>
      <c r="O812" s="2">
        <v>4.25</v>
      </c>
      <c r="P812" s="2">
        <v>0</v>
      </c>
      <c r="Q812" s="2">
        <v>0</v>
      </c>
      <c r="R812" s="2">
        <v>0</v>
      </c>
      <c r="S812" s="2">
        <v>0</v>
      </c>
      <c r="T812" s="2">
        <v>0</v>
      </c>
      <c r="U812" s="2">
        <v>4.25</v>
      </c>
      <c r="V812" t="s">
        <v>55</v>
      </c>
    </row>
    <row r="813" spans="1:22" ht="15.75" hidden="1" thickBot="1" x14ac:dyDescent="0.3">
      <c r="A813" t="s">
        <v>8104</v>
      </c>
      <c r="B813" s="12" t="s">
        <v>10682</v>
      </c>
      <c r="C813" t="s">
        <v>1</v>
      </c>
      <c r="D813" t="s">
        <v>7503</v>
      </c>
      <c r="E813" t="s">
        <v>9793</v>
      </c>
      <c r="F813" t="s">
        <v>9794</v>
      </c>
      <c r="G813">
        <v>2774</v>
      </c>
      <c r="H813">
        <v>2774</v>
      </c>
      <c r="I813">
        <v>2774</v>
      </c>
      <c r="J813">
        <v>2774</v>
      </c>
      <c r="K813">
        <v>0</v>
      </c>
      <c r="L813" s="2">
        <v>0</v>
      </c>
      <c r="M813" s="2">
        <v>0</v>
      </c>
      <c r="N813" s="2">
        <v>0</v>
      </c>
      <c r="O813" s="2">
        <v>54.4</v>
      </c>
      <c r="P813" s="2">
        <v>0</v>
      </c>
      <c r="Q813" s="2">
        <v>0</v>
      </c>
      <c r="R813" s="2">
        <v>0</v>
      </c>
      <c r="S813" s="2">
        <v>0</v>
      </c>
      <c r="T813" s="2">
        <v>0</v>
      </c>
      <c r="U813" s="2">
        <v>54.4</v>
      </c>
      <c r="V813" t="s">
        <v>55</v>
      </c>
    </row>
    <row r="814" spans="1:22" ht="15.75" hidden="1" thickBot="1" x14ac:dyDescent="0.3">
      <c r="A814" t="s">
        <v>8104</v>
      </c>
      <c r="B814" s="12" t="s">
        <v>10682</v>
      </c>
      <c r="C814" t="s">
        <v>1</v>
      </c>
      <c r="D814" t="s">
        <v>7503</v>
      </c>
      <c r="E814" t="s">
        <v>9793</v>
      </c>
      <c r="F814" t="s">
        <v>9794</v>
      </c>
      <c r="G814">
        <v>2773</v>
      </c>
      <c r="H814">
        <v>2773</v>
      </c>
      <c r="I814">
        <v>2773</v>
      </c>
      <c r="J814">
        <v>2773</v>
      </c>
      <c r="K814">
        <v>0</v>
      </c>
      <c r="L814" s="2">
        <v>0</v>
      </c>
      <c r="M814" s="2">
        <v>0</v>
      </c>
      <c r="N814" s="2">
        <v>0</v>
      </c>
      <c r="O814" s="2">
        <v>9.75</v>
      </c>
      <c r="P814" s="2">
        <v>0</v>
      </c>
      <c r="Q814" s="2">
        <v>0</v>
      </c>
      <c r="R814" s="2">
        <v>0</v>
      </c>
      <c r="S814" s="2">
        <v>0</v>
      </c>
      <c r="T814" s="2">
        <v>0</v>
      </c>
      <c r="U814" s="2">
        <v>9.75</v>
      </c>
      <c r="V814" t="s">
        <v>55</v>
      </c>
    </row>
    <row r="815" spans="1:22" ht="15.75" hidden="1" thickBot="1" x14ac:dyDescent="0.3">
      <c r="A815" t="s">
        <v>8104</v>
      </c>
      <c r="B815" s="12" t="s">
        <v>10682</v>
      </c>
      <c r="C815" t="s">
        <v>1</v>
      </c>
      <c r="D815" t="s">
        <v>7503</v>
      </c>
      <c r="E815" t="s">
        <v>9793</v>
      </c>
      <c r="F815" t="s">
        <v>9794</v>
      </c>
      <c r="G815">
        <v>2772</v>
      </c>
      <c r="H815">
        <v>2772</v>
      </c>
      <c r="I815">
        <v>2772</v>
      </c>
      <c r="J815">
        <v>2772</v>
      </c>
      <c r="K815">
        <v>0</v>
      </c>
      <c r="L815" s="2">
        <v>0</v>
      </c>
      <c r="M815" s="2">
        <v>0</v>
      </c>
      <c r="N815" s="2">
        <v>0</v>
      </c>
      <c r="O815" s="2">
        <v>27.5</v>
      </c>
      <c r="P815" s="2">
        <v>0</v>
      </c>
      <c r="Q815" s="2">
        <v>0</v>
      </c>
      <c r="R815" s="2">
        <v>0</v>
      </c>
      <c r="S815" s="2">
        <v>0</v>
      </c>
      <c r="T815" s="2">
        <v>0</v>
      </c>
      <c r="U815" s="2">
        <v>27.5</v>
      </c>
      <c r="V815" t="s">
        <v>55</v>
      </c>
    </row>
    <row r="816" spans="1:22" ht="15.75" hidden="1" thickBot="1" x14ac:dyDescent="0.3">
      <c r="A816" t="s">
        <v>8104</v>
      </c>
      <c r="B816" s="12" t="s">
        <v>10682</v>
      </c>
      <c r="C816" t="s">
        <v>1</v>
      </c>
      <c r="D816" t="s">
        <v>7503</v>
      </c>
      <c r="E816" t="s">
        <v>9793</v>
      </c>
      <c r="F816" t="s">
        <v>9794</v>
      </c>
      <c r="G816">
        <v>2771</v>
      </c>
      <c r="H816">
        <v>2771</v>
      </c>
      <c r="I816">
        <v>2771</v>
      </c>
      <c r="J816">
        <v>2771</v>
      </c>
      <c r="K816">
        <v>0</v>
      </c>
      <c r="L816" s="2">
        <v>0</v>
      </c>
      <c r="M816" s="2">
        <v>0</v>
      </c>
      <c r="N816" s="2">
        <v>0</v>
      </c>
      <c r="O816" s="2">
        <v>15</v>
      </c>
      <c r="P816" s="2">
        <v>0</v>
      </c>
      <c r="Q816" s="2">
        <v>0</v>
      </c>
      <c r="R816" s="2">
        <v>0</v>
      </c>
      <c r="S816" s="2">
        <v>0</v>
      </c>
      <c r="T816" s="2">
        <v>0</v>
      </c>
      <c r="U816" s="2">
        <v>15</v>
      </c>
      <c r="V816" t="s">
        <v>55</v>
      </c>
    </row>
    <row r="817" spans="1:22" ht="15.75" hidden="1" thickBot="1" x14ac:dyDescent="0.3">
      <c r="A817" t="s">
        <v>8104</v>
      </c>
      <c r="B817" s="12" t="s">
        <v>10682</v>
      </c>
      <c r="C817" t="s">
        <v>1</v>
      </c>
      <c r="D817" t="s">
        <v>7503</v>
      </c>
      <c r="E817" t="s">
        <v>9793</v>
      </c>
      <c r="F817" t="s">
        <v>9794</v>
      </c>
      <c r="G817">
        <v>2770</v>
      </c>
      <c r="H817">
        <v>2770</v>
      </c>
      <c r="I817">
        <v>2770</v>
      </c>
      <c r="J817">
        <v>2770</v>
      </c>
      <c r="K817">
        <v>0</v>
      </c>
      <c r="L817" s="2">
        <v>0</v>
      </c>
      <c r="M817" s="2">
        <v>0</v>
      </c>
      <c r="N817" s="2">
        <v>0</v>
      </c>
      <c r="O817" s="2">
        <v>8.75</v>
      </c>
      <c r="P817" s="2">
        <v>0</v>
      </c>
      <c r="Q817" s="2">
        <v>0</v>
      </c>
      <c r="R817" s="2">
        <v>0</v>
      </c>
      <c r="S817" s="2">
        <v>0</v>
      </c>
      <c r="T817" s="2">
        <v>0</v>
      </c>
      <c r="U817" s="2">
        <v>8.75</v>
      </c>
      <c r="V817" t="s">
        <v>55</v>
      </c>
    </row>
    <row r="818" spans="1:22" ht="15.75" hidden="1" thickBot="1" x14ac:dyDescent="0.3">
      <c r="A818" t="s">
        <v>8104</v>
      </c>
      <c r="B818" s="12" t="s">
        <v>10682</v>
      </c>
      <c r="C818" t="s">
        <v>1</v>
      </c>
      <c r="D818" t="s">
        <v>7503</v>
      </c>
      <c r="E818" t="s">
        <v>9793</v>
      </c>
      <c r="F818" t="s">
        <v>9794</v>
      </c>
      <c r="G818">
        <v>2769</v>
      </c>
      <c r="H818">
        <v>2769</v>
      </c>
      <c r="I818">
        <v>2769</v>
      </c>
      <c r="J818">
        <v>2769</v>
      </c>
      <c r="K818">
        <v>0</v>
      </c>
      <c r="L818" s="2">
        <v>0</v>
      </c>
      <c r="M818" s="2">
        <v>0</v>
      </c>
      <c r="N818" s="2">
        <v>0</v>
      </c>
      <c r="O818" s="2">
        <v>35</v>
      </c>
      <c r="P818" s="2">
        <v>0</v>
      </c>
      <c r="Q818" s="2">
        <v>0</v>
      </c>
      <c r="R818" s="2">
        <v>0</v>
      </c>
      <c r="S818" s="2">
        <v>0</v>
      </c>
      <c r="T818" s="2">
        <v>0</v>
      </c>
      <c r="U818" s="2">
        <v>35</v>
      </c>
      <c r="V818" t="s">
        <v>55</v>
      </c>
    </row>
    <row r="819" spans="1:22" ht="15.75" hidden="1" thickBot="1" x14ac:dyDescent="0.3">
      <c r="A819" t="s">
        <v>8104</v>
      </c>
      <c r="B819" s="12" t="s">
        <v>10682</v>
      </c>
      <c r="C819" t="s">
        <v>1</v>
      </c>
      <c r="D819" t="s">
        <v>7503</v>
      </c>
      <c r="E819" t="s">
        <v>9793</v>
      </c>
      <c r="F819" t="s">
        <v>9794</v>
      </c>
      <c r="G819">
        <v>2768</v>
      </c>
      <c r="H819">
        <v>2768</v>
      </c>
      <c r="I819">
        <v>2768</v>
      </c>
      <c r="J819">
        <v>2768</v>
      </c>
      <c r="K819">
        <v>0</v>
      </c>
      <c r="L819" s="2">
        <v>0</v>
      </c>
      <c r="M819" s="2">
        <v>0</v>
      </c>
      <c r="N819" s="2">
        <v>0</v>
      </c>
      <c r="O819" s="2">
        <v>27.2</v>
      </c>
      <c r="P819" s="2">
        <v>0</v>
      </c>
      <c r="Q819" s="2">
        <v>0</v>
      </c>
      <c r="R819" s="2">
        <v>0</v>
      </c>
      <c r="S819" s="2">
        <v>0</v>
      </c>
      <c r="T819" s="2">
        <v>0</v>
      </c>
      <c r="U819" s="2">
        <v>27.2</v>
      </c>
      <c r="V819" t="s">
        <v>55</v>
      </c>
    </row>
    <row r="820" spans="1:22" ht="15.75" hidden="1" thickBot="1" x14ac:dyDescent="0.3">
      <c r="A820" t="s">
        <v>8104</v>
      </c>
      <c r="B820" s="12" t="s">
        <v>10682</v>
      </c>
      <c r="C820" t="s">
        <v>1</v>
      </c>
      <c r="D820" t="s">
        <v>7503</v>
      </c>
      <c r="E820" t="s">
        <v>9793</v>
      </c>
      <c r="F820" t="s">
        <v>9794</v>
      </c>
      <c r="G820">
        <v>2767</v>
      </c>
      <c r="H820">
        <v>2767</v>
      </c>
      <c r="I820">
        <v>2767</v>
      </c>
      <c r="J820">
        <v>2767</v>
      </c>
      <c r="K820">
        <v>0</v>
      </c>
      <c r="L820" s="2">
        <v>0</v>
      </c>
      <c r="M820" s="2">
        <v>0</v>
      </c>
      <c r="N820" s="2">
        <v>0</v>
      </c>
      <c r="O820" s="2">
        <v>3</v>
      </c>
      <c r="P820" s="2">
        <v>0</v>
      </c>
      <c r="Q820" s="2">
        <v>0</v>
      </c>
      <c r="R820" s="2">
        <v>0</v>
      </c>
      <c r="S820" s="2">
        <v>0</v>
      </c>
      <c r="T820" s="2">
        <v>0</v>
      </c>
      <c r="U820" s="2">
        <v>3</v>
      </c>
      <c r="V820" t="s">
        <v>55</v>
      </c>
    </row>
    <row r="821" spans="1:22" ht="15.75" hidden="1" thickBot="1" x14ac:dyDescent="0.3">
      <c r="A821" t="s">
        <v>8104</v>
      </c>
      <c r="B821" s="12" t="s">
        <v>10681</v>
      </c>
      <c r="C821" t="s">
        <v>1</v>
      </c>
      <c r="D821" t="s">
        <v>7503</v>
      </c>
      <c r="E821" t="s">
        <v>9793</v>
      </c>
      <c r="F821" t="s">
        <v>9794</v>
      </c>
      <c r="G821">
        <v>2766</v>
      </c>
      <c r="H821">
        <v>2766</v>
      </c>
      <c r="I821">
        <v>2766</v>
      </c>
      <c r="J821">
        <v>2766</v>
      </c>
      <c r="K821">
        <v>0</v>
      </c>
      <c r="L821" s="2">
        <v>0</v>
      </c>
      <c r="M821" s="2">
        <v>0</v>
      </c>
      <c r="N821" s="2">
        <v>0</v>
      </c>
      <c r="O821" s="2">
        <v>27</v>
      </c>
      <c r="P821" s="2">
        <v>0</v>
      </c>
      <c r="Q821" s="2">
        <v>0</v>
      </c>
      <c r="R821" s="2">
        <v>0</v>
      </c>
      <c r="S821" s="2">
        <v>0</v>
      </c>
      <c r="T821" s="2">
        <v>0</v>
      </c>
      <c r="U821" s="2">
        <v>27</v>
      </c>
      <c r="V821" t="s">
        <v>55</v>
      </c>
    </row>
    <row r="822" spans="1:22" ht="15.75" hidden="1" thickBot="1" x14ac:dyDescent="0.3">
      <c r="A822" t="s">
        <v>8104</v>
      </c>
      <c r="B822" s="12" t="s">
        <v>10681</v>
      </c>
      <c r="C822" t="s">
        <v>1</v>
      </c>
      <c r="D822" t="s">
        <v>7503</v>
      </c>
      <c r="E822" t="s">
        <v>9793</v>
      </c>
      <c r="F822" t="s">
        <v>9794</v>
      </c>
      <c r="G822">
        <v>2765</v>
      </c>
      <c r="H822">
        <v>2765</v>
      </c>
      <c r="I822">
        <v>2765</v>
      </c>
      <c r="J822">
        <v>2765</v>
      </c>
      <c r="K822">
        <v>0</v>
      </c>
      <c r="L822" s="2">
        <v>0</v>
      </c>
      <c r="M822" s="2">
        <v>0</v>
      </c>
      <c r="N822" s="2">
        <v>0</v>
      </c>
      <c r="O822" s="2">
        <v>2</v>
      </c>
      <c r="P822" s="2">
        <v>0</v>
      </c>
      <c r="Q822" s="2">
        <v>0</v>
      </c>
      <c r="R822" s="2">
        <v>0</v>
      </c>
      <c r="S822" s="2">
        <v>0</v>
      </c>
      <c r="T822" s="2">
        <v>0</v>
      </c>
      <c r="U822" s="2">
        <v>2</v>
      </c>
      <c r="V822" t="s">
        <v>55</v>
      </c>
    </row>
    <row r="823" spans="1:22" ht="15.75" hidden="1" thickBot="1" x14ac:dyDescent="0.3">
      <c r="A823" t="s">
        <v>8104</v>
      </c>
      <c r="B823" s="12" t="s">
        <v>10681</v>
      </c>
      <c r="C823" t="s">
        <v>1</v>
      </c>
      <c r="D823" t="s">
        <v>7503</v>
      </c>
      <c r="E823" t="s">
        <v>9793</v>
      </c>
      <c r="F823" t="s">
        <v>9794</v>
      </c>
      <c r="G823">
        <v>2764</v>
      </c>
      <c r="H823">
        <v>2764</v>
      </c>
      <c r="I823">
        <v>2764</v>
      </c>
      <c r="J823">
        <v>2764</v>
      </c>
      <c r="K823">
        <v>0</v>
      </c>
      <c r="L823" s="2">
        <v>0</v>
      </c>
      <c r="M823" s="2">
        <v>0</v>
      </c>
      <c r="N823" s="2">
        <v>0</v>
      </c>
      <c r="O823" s="2">
        <v>6.5</v>
      </c>
      <c r="P823" s="2">
        <v>0</v>
      </c>
      <c r="Q823" s="2">
        <v>0</v>
      </c>
      <c r="R823" s="2">
        <v>0</v>
      </c>
      <c r="S823" s="2">
        <v>0</v>
      </c>
      <c r="T823" s="2">
        <v>0</v>
      </c>
      <c r="U823" s="2">
        <v>6.5</v>
      </c>
      <c r="V823" t="s">
        <v>55</v>
      </c>
    </row>
    <row r="824" spans="1:22" ht="15.75" hidden="1" thickBot="1" x14ac:dyDescent="0.3">
      <c r="A824" t="s">
        <v>8104</v>
      </c>
      <c r="B824" s="12" t="s">
        <v>10681</v>
      </c>
      <c r="C824" t="s">
        <v>1</v>
      </c>
      <c r="D824" t="s">
        <v>7503</v>
      </c>
      <c r="E824" t="s">
        <v>9793</v>
      </c>
      <c r="F824" t="s">
        <v>9794</v>
      </c>
      <c r="G824">
        <v>2763</v>
      </c>
      <c r="H824">
        <v>2763</v>
      </c>
      <c r="I824">
        <v>2763</v>
      </c>
      <c r="J824">
        <v>2763</v>
      </c>
      <c r="K824">
        <v>0</v>
      </c>
      <c r="L824" s="2">
        <v>0</v>
      </c>
      <c r="M824" s="2">
        <v>0</v>
      </c>
      <c r="N824" s="2">
        <v>0</v>
      </c>
      <c r="O824" s="2">
        <v>12</v>
      </c>
      <c r="P824" s="2">
        <v>0</v>
      </c>
      <c r="Q824" s="2">
        <v>0</v>
      </c>
      <c r="R824" s="2">
        <v>0</v>
      </c>
      <c r="S824" s="2">
        <v>0</v>
      </c>
      <c r="T824" s="2">
        <v>0</v>
      </c>
      <c r="U824" s="2">
        <v>12</v>
      </c>
      <c r="V824" t="s">
        <v>55</v>
      </c>
    </row>
    <row r="825" spans="1:22" ht="15.75" hidden="1" thickBot="1" x14ac:dyDescent="0.3">
      <c r="A825" t="s">
        <v>8104</v>
      </c>
      <c r="B825" s="12" t="s">
        <v>10681</v>
      </c>
      <c r="C825" t="s">
        <v>1</v>
      </c>
      <c r="D825" t="s">
        <v>7503</v>
      </c>
      <c r="E825" t="s">
        <v>9793</v>
      </c>
      <c r="F825" t="s">
        <v>9794</v>
      </c>
      <c r="G825">
        <v>2762</v>
      </c>
      <c r="H825">
        <v>2762</v>
      </c>
      <c r="I825">
        <v>2762</v>
      </c>
      <c r="J825">
        <v>2762</v>
      </c>
      <c r="K825">
        <v>0</v>
      </c>
      <c r="L825" s="2">
        <v>0</v>
      </c>
      <c r="M825" s="2">
        <v>0</v>
      </c>
      <c r="N825" s="2">
        <v>0</v>
      </c>
      <c r="O825" s="2">
        <v>8</v>
      </c>
      <c r="P825" s="2">
        <v>0</v>
      </c>
      <c r="Q825" s="2">
        <v>0</v>
      </c>
      <c r="R825" s="2">
        <v>0</v>
      </c>
      <c r="S825" s="2">
        <v>0</v>
      </c>
      <c r="T825" s="2">
        <v>0</v>
      </c>
      <c r="U825" s="2">
        <v>8</v>
      </c>
      <c r="V825" t="s">
        <v>55</v>
      </c>
    </row>
    <row r="826" spans="1:22" ht="15.75" hidden="1" thickBot="1" x14ac:dyDescent="0.3">
      <c r="A826" t="s">
        <v>8104</v>
      </c>
      <c r="B826" s="12" t="s">
        <v>10681</v>
      </c>
      <c r="C826" t="s">
        <v>1</v>
      </c>
      <c r="D826" t="s">
        <v>7503</v>
      </c>
      <c r="E826" t="s">
        <v>9793</v>
      </c>
      <c r="F826" t="s">
        <v>9794</v>
      </c>
      <c r="G826">
        <v>2761</v>
      </c>
      <c r="H826">
        <v>2761</v>
      </c>
      <c r="I826">
        <v>2761</v>
      </c>
      <c r="J826">
        <v>2761</v>
      </c>
      <c r="K826">
        <v>0</v>
      </c>
      <c r="L826" s="2">
        <v>0</v>
      </c>
      <c r="M826" s="2">
        <v>0</v>
      </c>
      <c r="N826" s="2">
        <v>0</v>
      </c>
      <c r="O826" s="2">
        <v>27</v>
      </c>
      <c r="P826" s="2">
        <v>0</v>
      </c>
      <c r="Q826" s="2">
        <v>0</v>
      </c>
      <c r="R826" s="2">
        <v>0</v>
      </c>
      <c r="S826" s="2">
        <v>0</v>
      </c>
      <c r="T826" s="2">
        <v>0</v>
      </c>
      <c r="U826" s="2">
        <v>27</v>
      </c>
      <c r="V826" t="s">
        <v>55</v>
      </c>
    </row>
    <row r="827" spans="1:22" ht="15.75" hidden="1" thickBot="1" x14ac:dyDescent="0.3">
      <c r="A827" t="s">
        <v>8104</v>
      </c>
      <c r="B827" s="12" t="s">
        <v>10681</v>
      </c>
      <c r="C827" t="s">
        <v>1</v>
      </c>
      <c r="D827" t="s">
        <v>7503</v>
      </c>
      <c r="E827" t="s">
        <v>9793</v>
      </c>
      <c r="F827" t="s">
        <v>9794</v>
      </c>
      <c r="G827">
        <v>2760</v>
      </c>
      <c r="H827">
        <v>2760</v>
      </c>
      <c r="I827">
        <v>2760</v>
      </c>
      <c r="J827">
        <v>2760</v>
      </c>
      <c r="K827">
        <v>0</v>
      </c>
      <c r="L827" s="2">
        <v>0</v>
      </c>
      <c r="M827" s="2">
        <v>0</v>
      </c>
      <c r="N827" s="2">
        <v>0</v>
      </c>
      <c r="O827" s="2">
        <v>4</v>
      </c>
      <c r="P827" s="2">
        <v>0</v>
      </c>
      <c r="Q827" s="2">
        <v>0</v>
      </c>
      <c r="R827" s="2">
        <v>0</v>
      </c>
      <c r="S827" s="2">
        <v>0</v>
      </c>
      <c r="T827" s="2">
        <v>0</v>
      </c>
      <c r="U827" s="2">
        <v>4</v>
      </c>
      <c r="V827" t="s">
        <v>55</v>
      </c>
    </row>
    <row r="828" spans="1:22" ht="15.75" hidden="1" thickBot="1" x14ac:dyDescent="0.3">
      <c r="A828" t="s">
        <v>8104</v>
      </c>
      <c r="B828" s="12" t="s">
        <v>10681</v>
      </c>
      <c r="C828" t="s">
        <v>1</v>
      </c>
      <c r="D828" t="s">
        <v>7503</v>
      </c>
      <c r="E828" t="s">
        <v>9793</v>
      </c>
      <c r="F828" t="s">
        <v>9794</v>
      </c>
      <c r="G828">
        <v>2759</v>
      </c>
      <c r="H828">
        <v>2759</v>
      </c>
      <c r="I828">
        <v>2759</v>
      </c>
      <c r="J828">
        <v>2759</v>
      </c>
      <c r="K828">
        <v>0</v>
      </c>
      <c r="L828" s="2">
        <v>0</v>
      </c>
      <c r="M828" s="2">
        <v>0</v>
      </c>
      <c r="N828" s="2">
        <v>0</v>
      </c>
      <c r="O828" s="2">
        <v>13.33</v>
      </c>
      <c r="P828" s="2">
        <v>0</v>
      </c>
      <c r="Q828" s="2">
        <v>0</v>
      </c>
      <c r="R828" s="2">
        <v>0</v>
      </c>
      <c r="S828" s="2">
        <v>0</v>
      </c>
      <c r="T828" s="2">
        <v>0</v>
      </c>
      <c r="U828" s="2">
        <v>13.33</v>
      </c>
      <c r="V828" t="s">
        <v>55</v>
      </c>
    </row>
    <row r="829" spans="1:22" ht="15.75" hidden="1" thickBot="1" x14ac:dyDescent="0.3">
      <c r="A829" t="s">
        <v>8104</v>
      </c>
      <c r="B829" s="12" t="s">
        <v>10680</v>
      </c>
      <c r="C829" t="s">
        <v>1</v>
      </c>
      <c r="D829" t="s">
        <v>7503</v>
      </c>
      <c r="E829" t="s">
        <v>9793</v>
      </c>
      <c r="F829" t="s">
        <v>9794</v>
      </c>
      <c r="G829">
        <v>2758</v>
      </c>
      <c r="H829">
        <v>2758</v>
      </c>
      <c r="I829">
        <v>2758</v>
      </c>
      <c r="J829">
        <v>2758</v>
      </c>
      <c r="K829">
        <v>0</v>
      </c>
      <c r="L829" s="2">
        <v>0</v>
      </c>
      <c r="M829" s="2">
        <v>0</v>
      </c>
      <c r="N829" s="2">
        <v>0</v>
      </c>
      <c r="O829" s="2">
        <v>18</v>
      </c>
      <c r="P829" s="2">
        <v>0</v>
      </c>
      <c r="Q829" s="2">
        <v>0</v>
      </c>
      <c r="R829" s="2">
        <v>0</v>
      </c>
      <c r="S829" s="2">
        <v>0</v>
      </c>
      <c r="T829" s="2">
        <v>0</v>
      </c>
      <c r="U829" s="2">
        <v>18</v>
      </c>
      <c r="V829" t="s">
        <v>55</v>
      </c>
    </row>
    <row r="830" spans="1:22" ht="15.75" hidden="1" thickBot="1" x14ac:dyDescent="0.3">
      <c r="A830" t="s">
        <v>8104</v>
      </c>
      <c r="B830" s="12" t="s">
        <v>10680</v>
      </c>
      <c r="C830" t="s">
        <v>1</v>
      </c>
      <c r="D830" t="s">
        <v>7503</v>
      </c>
      <c r="E830" t="s">
        <v>9793</v>
      </c>
      <c r="F830" t="s">
        <v>9794</v>
      </c>
      <c r="G830">
        <v>2757</v>
      </c>
      <c r="H830">
        <v>2757</v>
      </c>
      <c r="I830">
        <v>2757</v>
      </c>
      <c r="J830">
        <v>2757</v>
      </c>
      <c r="K830">
        <v>0</v>
      </c>
      <c r="L830" s="2">
        <v>0</v>
      </c>
      <c r="M830" s="2">
        <v>0</v>
      </c>
      <c r="N830" s="2">
        <v>0</v>
      </c>
      <c r="O830" s="2">
        <v>0</v>
      </c>
      <c r="P830" s="2">
        <v>0</v>
      </c>
      <c r="Q830" s="2">
        <v>0</v>
      </c>
      <c r="R830" s="2">
        <v>0</v>
      </c>
      <c r="S830" s="2">
        <v>0</v>
      </c>
      <c r="T830" s="2">
        <v>0</v>
      </c>
      <c r="U830" s="2">
        <v>0</v>
      </c>
      <c r="V830" t="s">
        <v>55</v>
      </c>
    </row>
    <row r="831" spans="1:22" ht="15.75" hidden="1" thickBot="1" x14ac:dyDescent="0.3">
      <c r="A831" t="s">
        <v>8104</v>
      </c>
      <c r="B831" s="12" t="s">
        <v>10680</v>
      </c>
      <c r="C831" t="s">
        <v>1</v>
      </c>
      <c r="D831" t="s">
        <v>7503</v>
      </c>
      <c r="E831" t="s">
        <v>9793</v>
      </c>
      <c r="F831" t="s">
        <v>9794</v>
      </c>
      <c r="G831">
        <v>2756</v>
      </c>
      <c r="H831">
        <v>2756</v>
      </c>
      <c r="I831">
        <v>2756</v>
      </c>
      <c r="J831">
        <v>2756</v>
      </c>
      <c r="K831">
        <v>0</v>
      </c>
      <c r="L831" s="2">
        <v>0</v>
      </c>
      <c r="M831" s="2">
        <v>0</v>
      </c>
      <c r="N831" s="2">
        <v>0</v>
      </c>
      <c r="O831" s="2">
        <v>3.75</v>
      </c>
      <c r="P831" s="2">
        <v>0</v>
      </c>
      <c r="Q831" s="2">
        <v>0</v>
      </c>
      <c r="R831" s="2">
        <v>0</v>
      </c>
      <c r="S831" s="2">
        <v>0</v>
      </c>
      <c r="T831" s="2">
        <v>0</v>
      </c>
      <c r="U831" s="2">
        <v>3.75</v>
      </c>
      <c r="V831" t="s">
        <v>55</v>
      </c>
    </row>
    <row r="832" spans="1:22" ht="15.75" hidden="1" thickBot="1" x14ac:dyDescent="0.3">
      <c r="A832" t="s">
        <v>8104</v>
      </c>
      <c r="B832" s="12" t="s">
        <v>10679</v>
      </c>
      <c r="C832" t="s">
        <v>1</v>
      </c>
      <c r="D832" t="s">
        <v>7503</v>
      </c>
      <c r="E832" t="s">
        <v>9793</v>
      </c>
      <c r="F832" t="s">
        <v>9794</v>
      </c>
      <c r="G832">
        <v>2755</v>
      </c>
      <c r="H832">
        <v>2755</v>
      </c>
      <c r="I832">
        <v>2755</v>
      </c>
      <c r="J832">
        <v>2755</v>
      </c>
      <c r="K832">
        <v>0</v>
      </c>
      <c r="L832" s="2">
        <v>0</v>
      </c>
      <c r="M832" s="2">
        <v>0</v>
      </c>
      <c r="N832" s="2">
        <v>0</v>
      </c>
      <c r="O832" s="2">
        <v>34</v>
      </c>
      <c r="P832" s="2">
        <v>0</v>
      </c>
      <c r="Q832" s="2">
        <v>0</v>
      </c>
      <c r="R832" s="2">
        <v>0</v>
      </c>
      <c r="S832" s="2">
        <v>0</v>
      </c>
      <c r="T832" s="2">
        <v>0</v>
      </c>
      <c r="U832" s="2">
        <v>34</v>
      </c>
      <c r="V832" t="s">
        <v>55</v>
      </c>
    </row>
    <row r="833" spans="1:22" ht="15.75" hidden="1" thickBot="1" x14ac:dyDescent="0.3">
      <c r="A833" t="s">
        <v>8104</v>
      </c>
      <c r="B833" s="12" t="s">
        <v>10679</v>
      </c>
      <c r="C833" t="s">
        <v>1</v>
      </c>
      <c r="D833" t="s">
        <v>7503</v>
      </c>
      <c r="E833" t="s">
        <v>9793</v>
      </c>
      <c r="F833" t="s">
        <v>9794</v>
      </c>
      <c r="G833">
        <v>2754</v>
      </c>
      <c r="H833">
        <v>2754</v>
      </c>
      <c r="I833">
        <v>2754</v>
      </c>
      <c r="J833">
        <v>2754</v>
      </c>
      <c r="K833">
        <v>0</v>
      </c>
      <c r="L833" s="2">
        <v>0</v>
      </c>
      <c r="M833" s="2">
        <v>0</v>
      </c>
      <c r="N833" s="2">
        <v>0</v>
      </c>
      <c r="O833" s="2">
        <v>55</v>
      </c>
      <c r="P833" s="2">
        <v>0</v>
      </c>
      <c r="Q833" s="2">
        <v>0</v>
      </c>
      <c r="R833" s="2">
        <v>0</v>
      </c>
      <c r="S833" s="2">
        <v>0</v>
      </c>
      <c r="T833" s="2">
        <v>0</v>
      </c>
      <c r="U833" s="2">
        <v>55</v>
      </c>
      <c r="V833" t="s">
        <v>55</v>
      </c>
    </row>
    <row r="834" spans="1:22" ht="15.75" hidden="1" thickBot="1" x14ac:dyDescent="0.3">
      <c r="A834" t="s">
        <v>8104</v>
      </c>
      <c r="B834" s="12" t="s">
        <v>10679</v>
      </c>
      <c r="C834" t="s">
        <v>1</v>
      </c>
      <c r="D834" t="s">
        <v>7503</v>
      </c>
      <c r="E834" t="s">
        <v>9793</v>
      </c>
      <c r="F834" t="s">
        <v>9794</v>
      </c>
      <c r="G834">
        <v>2753</v>
      </c>
      <c r="H834">
        <v>2753</v>
      </c>
      <c r="I834">
        <v>2753</v>
      </c>
      <c r="J834">
        <v>2753</v>
      </c>
      <c r="K834">
        <v>0</v>
      </c>
      <c r="L834" s="2">
        <v>0</v>
      </c>
      <c r="M834" s="2">
        <v>0</v>
      </c>
      <c r="N834" s="2">
        <v>0</v>
      </c>
      <c r="O834" s="2">
        <v>0</v>
      </c>
      <c r="P834" s="2">
        <v>0</v>
      </c>
      <c r="Q834" s="2">
        <v>0</v>
      </c>
      <c r="R834" s="2">
        <v>0</v>
      </c>
      <c r="S834" s="2">
        <v>0</v>
      </c>
      <c r="T834" s="2">
        <v>0</v>
      </c>
      <c r="U834" s="2">
        <v>0</v>
      </c>
      <c r="V834" t="s">
        <v>55</v>
      </c>
    </row>
    <row r="835" spans="1:22" ht="15.75" hidden="1" thickBot="1" x14ac:dyDescent="0.3">
      <c r="A835" t="s">
        <v>8104</v>
      </c>
      <c r="B835" s="12" t="s">
        <v>10679</v>
      </c>
      <c r="C835" t="s">
        <v>1</v>
      </c>
      <c r="D835" t="s">
        <v>7503</v>
      </c>
      <c r="E835" t="s">
        <v>9793</v>
      </c>
      <c r="F835" t="s">
        <v>9794</v>
      </c>
      <c r="G835">
        <v>2752</v>
      </c>
      <c r="H835">
        <v>2752</v>
      </c>
      <c r="I835">
        <v>2752</v>
      </c>
      <c r="J835">
        <v>2752</v>
      </c>
      <c r="K835">
        <v>0</v>
      </c>
      <c r="L835" s="2">
        <v>0</v>
      </c>
      <c r="M835" s="2">
        <v>0</v>
      </c>
      <c r="N835" s="2">
        <v>0</v>
      </c>
      <c r="O835" s="2">
        <v>8.9</v>
      </c>
      <c r="P835" s="2">
        <v>0</v>
      </c>
      <c r="Q835" s="2">
        <v>0</v>
      </c>
      <c r="R835" s="2">
        <v>0</v>
      </c>
      <c r="S835" s="2">
        <v>0</v>
      </c>
      <c r="T835" s="2">
        <v>0</v>
      </c>
      <c r="U835" s="2">
        <v>8.9</v>
      </c>
      <c r="V835" t="s">
        <v>55</v>
      </c>
    </row>
    <row r="836" spans="1:22" ht="15.75" hidden="1" thickBot="1" x14ac:dyDescent="0.3">
      <c r="A836" t="s">
        <v>8104</v>
      </c>
      <c r="B836" s="12" t="s">
        <v>10679</v>
      </c>
      <c r="C836" t="s">
        <v>1</v>
      </c>
      <c r="D836" t="s">
        <v>7503</v>
      </c>
      <c r="E836" t="s">
        <v>9793</v>
      </c>
      <c r="F836" t="s">
        <v>9794</v>
      </c>
      <c r="G836">
        <v>2751</v>
      </c>
      <c r="H836">
        <v>2751</v>
      </c>
      <c r="I836">
        <v>2751</v>
      </c>
      <c r="J836">
        <v>2751</v>
      </c>
      <c r="K836">
        <v>0</v>
      </c>
      <c r="L836" s="2">
        <v>0</v>
      </c>
      <c r="M836" s="2">
        <v>0</v>
      </c>
      <c r="N836" s="2">
        <v>0</v>
      </c>
      <c r="O836" s="2">
        <v>19</v>
      </c>
      <c r="P836" s="2">
        <v>0</v>
      </c>
      <c r="Q836" s="2">
        <v>0</v>
      </c>
      <c r="R836" s="2">
        <v>0</v>
      </c>
      <c r="S836" s="2">
        <v>0</v>
      </c>
      <c r="T836" s="2">
        <v>0</v>
      </c>
      <c r="U836" s="2">
        <v>19</v>
      </c>
      <c r="V836" t="s">
        <v>55</v>
      </c>
    </row>
    <row r="837" spans="1:22" ht="15.75" hidden="1" thickBot="1" x14ac:dyDescent="0.3">
      <c r="A837" t="s">
        <v>8104</v>
      </c>
      <c r="B837" s="12" t="s">
        <v>10679</v>
      </c>
      <c r="C837" t="s">
        <v>1</v>
      </c>
      <c r="D837" t="s">
        <v>7503</v>
      </c>
      <c r="E837" t="s">
        <v>9793</v>
      </c>
      <c r="F837" t="s">
        <v>9794</v>
      </c>
      <c r="G837">
        <v>2750</v>
      </c>
      <c r="H837">
        <v>2750</v>
      </c>
      <c r="I837">
        <v>2750</v>
      </c>
      <c r="J837">
        <v>2750</v>
      </c>
      <c r="K837">
        <v>0</v>
      </c>
      <c r="L837" s="2">
        <v>0</v>
      </c>
      <c r="M837" s="2">
        <v>0</v>
      </c>
      <c r="N837" s="2">
        <v>0</v>
      </c>
      <c r="O837" s="2">
        <v>4.75</v>
      </c>
      <c r="P837" s="2">
        <v>0</v>
      </c>
      <c r="Q837" s="2">
        <v>0</v>
      </c>
      <c r="R837" s="2">
        <v>0</v>
      </c>
      <c r="S837" s="2">
        <v>0</v>
      </c>
      <c r="T837" s="2">
        <v>0</v>
      </c>
      <c r="U837" s="2">
        <v>4.75</v>
      </c>
      <c r="V837" t="s">
        <v>55</v>
      </c>
    </row>
    <row r="838" spans="1:22" ht="15.75" hidden="1" thickBot="1" x14ac:dyDescent="0.3">
      <c r="A838" t="s">
        <v>8104</v>
      </c>
      <c r="B838" s="12" t="s">
        <v>10678</v>
      </c>
      <c r="C838" t="s">
        <v>1</v>
      </c>
      <c r="D838" t="s">
        <v>7503</v>
      </c>
      <c r="E838" t="s">
        <v>9793</v>
      </c>
      <c r="F838" t="s">
        <v>9794</v>
      </c>
      <c r="G838">
        <v>2749</v>
      </c>
      <c r="H838">
        <v>2749</v>
      </c>
      <c r="I838">
        <v>2749</v>
      </c>
      <c r="J838">
        <v>2749</v>
      </c>
      <c r="K838">
        <v>0</v>
      </c>
      <c r="L838" s="2">
        <v>0</v>
      </c>
      <c r="M838" s="2">
        <v>0</v>
      </c>
      <c r="N838" s="2">
        <v>0</v>
      </c>
      <c r="O838" s="2">
        <v>2</v>
      </c>
      <c r="P838" s="2">
        <v>0</v>
      </c>
      <c r="Q838" s="2">
        <v>0</v>
      </c>
      <c r="R838" s="2">
        <v>0</v>
      </c>
      <c r="S838" s="2">
        <v>0</v>
      </c>
      <c r="T838" s="2">
        <v>0</v>
      </c>
      <c r="U838" s="2">
        <v>2</v>
      </c>
      <c r="V838" t="s">
        <v>55</v>
      </c>
    </row>
    <row r="839" spans="1:22" ht="15.75" hidden="1" thickBot="1" x14ac:dyDescent="0.3">
      <c r="A839" t="s">
        <v>8104</v>
      </c>
      <c r="B839" s="12" t="s">
        <v>10678</v>
      </c>
      <c r="C839" t="s">
        <v>1</v>
      </c>
      <c r="D839" t="s">
        <v>7503</v>
      </c>
      <c r="E839" t="s">
        <v>9793</v>
      </c>
      <c r="F839" t="s">
        <v>9794</v>
      </c>
      <c r="G839">
        <v>2748</v>
      </c>
      <c r="H839">
        <v>2748</v>
      </c>
      <c r="I839">
        <v>2748</v>
      </c>
      <c r="J839">
        <v>2748</v>
      </c>
      <c r="K839">
        <v>0</v>
      </c>
      <c r="L839" s="2">
        <v>0</v>
      </c>
      <c r="M839" s="2">
        <v>0</v>
      </c>
      <c r="N839" s="2">
        <v>0</v>
      </c>
      <c r="O839" s="2">
        <v>56</v>
      </c>
      <c r="P839" s="2">
        <v>0</v>
      </c>
      <c r="Q839" s="2">
        <v>0</v>
      </c>
      <c r="R839" s="2">
        <v>0</v>
      </c>
      <c r="S839" s="2">
        <v>0</v>
      </c>
      <c r="T839" s="2">
        <v>0</v>
      </c>
      <c r="U839" s="2">
        <v>56</v>
      </c>
      <c r="V839" t="s">
        <v>55</v>
      </c>
    </row>
    <row r="840" spans="1:22" ht="15.75" hidden="1" thickBot="1" x14ac:dyDescent="0.3">
      <c r="A840" t="s">
        <v>8104</v>
      </c>
      <c r="B840" s="12" t="s">
        <v>10678</v>
      </c>
      <c r="C840" t="s">
        <v>1</v>
      </c>
      <c r="D840" t="s">
        <v>7503</v>
      </c>
      <c r="E840" t="s">
        <v>9793</v>
      </c>
      <c r="F840" t="s">
        <v>9794</v>
      </c>
      <c r="G840">
        <v>2747</v>
      </c>
      <c r="H840">
        <v>2747</v>
      </c>
      <c r="I840">
        <v>2747</v>
      </c>
      <c r="J840">
        <v>2747</v>
      </c>
      <c r="K840">
        <v>0</v>
      </c>
      <c r="L840" s="2">
        <v>0</v>
      </c>
      <c r="M840" s="2">
        <v>0</v>
      </c>
      <c r="N840" s="2">
        <v>0</v>
      </c>
      <c r="O840" s="2">
        <v>34</v>
      </c>
      <c r="P840" s="2">
        <v>0</v>
      </c>
      <c r="Q840" s="2">
        <v>0</v>
      </c>
      <c r="R840" s="2">
        <v>0</v>
      </c>
      <c r="S840" s="2">
        <v>0</v>
      </c>
      <c r="T840" s="2">
        <v>0</v>
      </c>
      <c r="U840" s="2">
        <v>34</v>
      </c>
      <c r="V840" t="s">
        <v>55</v>
      </c>
    </row>
    <row r="841" spans="1:22" ht="15.75" hidden="1" thickBot="1" x14ac:dyDescent="0.3">
      <c r="A841" t="s">
        <v>8104</v>
      </c>
      <c r="B841" s="12" t="s">
        <v>10678</v>
      </c>
      <c r="C841" t="s">
        <v>1</v>
      </c>
      <c r="D841" t="s">
        <v>7503</v>
      </c>
      <c r="E841" t="s">
        <v>9793</v>
      </c>
      <c r="F841" t="s">
        <v>9794</v>
      </c>
      <c r="G841">
        <v>2746</v>
      </c>
      <c r="H841">
        <v>2746</v>
      </c>
      <c r="I841">
        <v>2746</v>
      </c>
      <c r="J841">
        <v>2746</v>
      </c>
      <c r="K841">
        <v>0</v>
      </c>
      <c r="L841" s="2">
        <v>0</v>
      </c>
      <c r="M841" s="2">
        <v>0</v>
      </c>
      <c r="N841" s="2">
        <v>0</v>
      </c>
      <c r="O841" s="2">
        <v>5.75</v>
      </c>
      <c r="P841" s="2">
        <v>0</v>
      </c>
      <c r="Q841" s="2">
        <v>0</v>
      </c>
      <c r="R841" s="2">
        <v>0</v>
      </c>
      <c r="S841" s="2">
        <v>0</v>
      </c>
      <c r="T841" s="2">
        <v>0</v>
      </c>
      <c r="U841" s="2">
        <v>5.75</v>
      </c>
      <c r="V841" t="s">
        <v>55</v>
      </c>
    </row>
    <row r="842" spans="1:22" ht="15.75" hidden="1" thickBot="1" x14ac:dyDescent="0.3">
      <c r="A842" t="s">
        <v>8104</v>
      </c>
      <c r="B842" s="12" t="s">
        <v>10677</v>
      </c>
      <c r="C842" t="s">
        <v>1</v>
      </c>
      <c r="D842" t="s">
        <v>7503</v>
      </c>
      <c r="E842" t="s">
        <v>9793</v>
      </c>
      <c r="F842" t="s">
        <v>9794</v>
      </c>
      <c r="G842">
        <v>2745</v>
      </c>
      <c r="H842">
        <v>2745</v>
      </c>
      <c r="I842">
        <v>2745</v>
      </c>
      <c r="J842">
        <v>2745</v>
      </c>
      <c r="K842">
        <v>0</v>
      </c>
      <c r="L842" s="2">
        <v>0</v>
      </c>
      <c r="M842" s="2">
        <v>0</v>
      </c>
      <c r="N842" s="2">
        <v>0</v>
      </c>
      <c r="O842" s="2">
        <v>9.5</v>
      </c>
      <c r="P842" s="2">
        <v>0</v>
      </c>
      <c r="Q842" s="2">
        <v>0</v>
      </c>
      <c r="R842" s="2">
        <v>0</v>
      </c>
      <c r="S842" s="2">
        <v>0</v>
      </c>
      <c r="T842" s="2">
        <v>0</v>
      </c>
      <c r="U842" s="2">
        <v>9.5</v>
      </c>
      <c r="V842" t="s">
        <v>55</v>
      </c>
    </row>
    <row r="843" spans="1:22" ht="15.75" hidden="1" thickBot="1" x14ac:dyDescent="0.3">
      <c r="A843" t="s">
        <v>8104</v>
      </c>
      <c r="B843" s="12" t="s">
        <v>10677</v>
      </c>
      <c r="C843" t="s">
        <v>1</v>
      </c>
      <c r="D843" t="s">
        <v>7503</v>
      </c>
      <c r="E843" t="s">
        <v>9793</v>
      </c>
      <c r="F843" t="s">
        <v>9794</v>
      </c>
      <c r="G843">
        <v>2744</v>
      </c>
      <c r="H843">
        <v>2744</v>
      </c>
      <c r="I843">
        <v>2744</v>
      </c>
      <c r="J843">
        <v>2744</v>
      </c>
      <c r="K843">
        <v>0</v>
      </c>
      <c r="L843" s="2">
        <v>0</v>
      </c>
      <c r="M843" s="2">
        <v>0</v>
      </c>
      <c r="N843" s="2">
        <v>0</v>
      </c>
      <c r="O843" s="2">
        <v>3</v>
      </c>
      <c r="P843" s="2">
        <v>0</v>
      </c>
      <c r="Q843" s="2">
        <v>0</v>
      </c>
      <c r="R843" s="2">
        <v>0</v>
      </c>
      <c r="S843" s="2">
        <v>0</v>
      </c>
      <c r="T843" s="2">
        <v>0</v>
      </c>
      <c r="U843" s="2">
        <v>3</v>
      </c>
      <c r="V843" t="s">
        <v>55</v>
      </c>
    </row>
    <row r="844" spans="1:22" ht="15.75" hidden="1" thickBot="1" x14ac:dyDescent="0.3">
      <c r="A844" t="s">
        <v>8104</v>
      </c>
      <c r="B844" s="12" t="s">
        <v>10677</v>
      </c>
      <c r="C844" t="s">
        <v>1</v>
      </c>
      <c r="D844" t="s">
        <v>7503</v>
      </c>
      <c r="E844" t="s">
        <v>9793</v>
      </c>
      <c r="F844" t="s">
        <v>9794</v>
      </c>
      <c r="G844">
        <v>2743</v>
      </c>
      <c r="H844">
        <v>2743</v>
      </c>
      <c r="I844">
        <v>2743</v>
      </c>
      <c r="J844">
        <v>2743</v>
      </c>
      <c r="K844">
        <v>0</v>
      </c>
      <c r="L844" s="2">
        <v>0</v>
      </c>
      <c r="M844" s="2">
        <v>0</v>
      </c>
      <c r="N844" s="2">
        <v>0</v>
      </c>
      <c r="O844" s="2">
        <v>13</v>
      </c>
      <c r="P844" s="2">
        <v>0</v>
      </c>
      <c r="Q844" s="2">
        <v>0</v>
      </c>
      <c r="R844" s="2">
        <v>0</v>
      </c>
      <c r="S844" s="2">
        <v>0</v>
      </c>
      <c r="T844" s="2">
        <v>0</v>
      </c>
      <c r="U844" s="2">
        <v>13</v>
      </c>
      <c r="V844" t="s">
        <v>55</v>
      </c>
    </row>
    <row r="845" spans="1:22" ht="15.75" hidden="1" thickBot="1" x14ac:dyDescent="0.3">
      <c r="A845" t="s">
        <v>8104</v>
      </c>
      <c r="B845" s="12" t="s">
        <v>10676</v>
      </c>
      <c r="C845" t="s">
        <v>1</v>
      </c>
      <c r="D845" t="s">
        <v>7503</v>
      </c>
      <c r="E845" t="s">
        <v>9793</v>
      </c>
      <c r="F845" t="s">
        <v>9794</v>
      </c>
      <c r="G845">
        <v>2742</v>
      </c>
      <c r="H845">
        <v>2742</v>
      </c>
      <c r="I845">
        <v>2742</v>
      </c>
      <c r="J845">
        <v>2742</v>
      </c>
      <c r="K845">
        <v>0</v>
      </c>
      <c r="L845" s="2">
        <v>0</v>
      </c>
      <c r="M845" s="2">
        <v>0</v>
      </c>
      <c r="N845" s="2">
        <v>0</v>
      </c>
      <c r="O845" s="2">
        <v>2</v>
      </c>
      <c r="P845" s="2">
        <v>0</v>
      </c>
      <c r="Q845" s="2">
        <v>0</v>
      </c>
      <c r="R845" s="2">
        <v>0</v>
      </c>
      <c r="S845" s="2">
        <v>0</v>
      </c>
      <c r="T845" s="2">
        <v>0</v>
      </c>
      <c r="U845" s="2">
        <v>2</v>
      </c>
      <c r="V845" t="s">
        <v>55</v>
      </c>
    </row>
    <row r="846" spans="1:22" ht="15.75" hidden="1" thickBot="1" x14ac:dyDescent="0.3">
      <c r="A846" t="s">
        <v>8104</v>
      </c>
      <c r="B846" s="12" t="s">
        <v>10676</v>
      </c>
      <c r="C846" t="s">
        <v>1</v>
      </c>
      <c r="D846" t="s">
        <v>7503</v>
      </c>
      <c r="E846" t="s">
        <v>9793</v>
      </c>
      <c r="F846" t="s">
        <v>9794</v>
      </c>
      <c r="G846">
        <v>2741</v>
      </c>
      <c r="H846">
        <v>2741</v>
      </c>
      <c r="I846">
        <v>2741</v>
      </c>
      <c r="J846">
        <v>2741</v>
      </c>
      <c r="K846">
        <v>0</v>
      </c>
      <c r="L846" s="2">
        <v>0</v>
      </c>
      <c r="M846" s="2">
        <v>0</v>
      </c>
      <c r="N846" s="2">
        <v>0</v>
      </c>
      <c r="O846" s="2">
        <v>2.5</v>
      </c>
      <c r="P846" s="2">
        <v>0</v>
      </c>
      <c r="Q846" s="2">
        <v>0</v>
      </c>
      <c r="R846" s="2">
        <v>0</v>
      </c>
      <c r="S846" s="2">
        <v>0</v>
      </c>
      <c r="T846" s="2">
        <v>0</v>
      </c>
      <c r="U846" s="2">
        <v>2.5</v>
      </c>
      <c r="V846" t="s">
        <v>55</v>
      </c>
    </row>
    <row r="847" spans="1:22" ht="15.75" hidden="1" thickBot="1" x14ac:dyDescent="0.3">
      <c r="A847" t="s">
        <v>8104</v>
      </c>
      <c r="B847" s="12" t="s">
        <v>10675</v>
      </c>
      <c r="C847" t="s">
        <v>1</v>
      </c>
      <c r="D847" t="s">
        <v>7503</v>
      </c>
      <c r="E847" t="s">
        <v>9793</v>
      </c>
      <c r="F847" t="s">
        <v>9794</v>
      </c>
      <c r="G847">
        <v>2740</v>
      </c>
      <c r="H847">
        <v>2740</v>
      </c>
      <c r="I847">
        <v>2740</v>
      </c>
      <c r="J847">
        <v>2740</v>
      </c>
      <c r="K847">
        <v>0</v>
      </c>
      <c r="L847" s="2">
        <v>0</v>
      </c>
      <c r="M847" s="2">
        <v>0</v>
      </c>
      <c r="N847" s="2">
        <v>0</v>
      </c>
      <c r="O847" s="2">
        <v>3.5</v>
      </c>
      <c r="P847" s="2">
        <v>0</v>
      </c>
      <c r="Q847" s="2">
        <v>0</v>
      </c>
      <c r="R847" s="2">
        <v>0</v>
      </c>
      <c r="S847" s="2">
        <v>0</v>
      </c>
      <c r="T847" s="2">
        <v>0</v>
      </c>
      <c r="U847" s="2">
        <v>3.5</v>
      </c>
      <c r="V847" t="s">
        <v>55</v>
      </c>
    </row>
    <row r="848" spans="1:22" ht="15.75" hidden="1" thickBot="1" x14ac:dyDescent="0.3">
      <c r="A848" t="s">
        <v>8104</v>
      </c>
      <c r="B848" s="12" t="s">
        <v>10675</v>
      </c>
      <c r="C848" t="s">
        <v>1</v>
      </c>
      <c r="D848" t="s">
        <v>7503</v>
      </c>
      <c r="E848" t="s">
        <v>9793</v>
      </c>
      <c r="F848" t="s">
        <v>9794</v>
      </c>
      <c r="G848">
        <v>2739</v>
      </c>
      <c r="H848">
        <v>2739</v>
      </c>
      <c r="I848">
        <v>2739</v>
      </c>
      <c r="J848">
        <v>2739</v>
      </c>
      <c r="K848">
        <v>0</v>
      </c>
      <c r="L848" s="2">
        <v>0</v>
      </c>
      <c r="M848" s="2">
        <v>0</v>
      </c>
      <c r="N848" s="2">
        <v>0</v>
      </c>
      <c r="O848" s="2">
        <v>15.75</v>
      </c>
      <c r="P848" s="2">
        <v>0</v>
      </c>
      <c r="Q848" s="2">
        <v>0</v>
      </c>
      <c r="R848" s="2">
        <v>0</v>
      </c>
      <c r="S848" s="2">
        <v>0</v>
      </c>
      <c r="T848" s="2">
        <v>0</v>
      </c>
      <c r="U848" s="2">
        <v>15.75</v>
      </c>
      <c r="V848" t="s">
        <v>55</v>
      </c>
    </row>
    <row r="849" spans="1:22" ht="15.75" hidden="1" thickBot="1" x14ac:dyDescent="0.3">
      <c r="A849" t="s">
        <v>8104</v>
      </c>
      <c r="B849" s="12" t="s">
        <v>10675</v>
      </c>
      <c r="C849" t="s">
        <v>1</v>
      </c>
      <c r="D849" t="s">
        <v>7503</v>
      </c>
      <c r="E849" t="s">
        <v>9793</v>
      </c>
      <c r="F849" t="s">
        <v>9794</v>
      </c>
      <c r="G849">
        <v>2738</v>
      </c>
      <c r="H849">
        <v>2738</v>
      </c>
      <c r="I849">
        <v>2738</v>
      </c>
      <c r="J849">
        <v>2738</v>
      </c>
      <c r="K849">
        <v>0</v>
      </c>
      <c r="L849" s="2">
        <v>0</v>
      </c>
      <c r="M849" s="2">
        <v>0</v>
      </c>
      <c r="N849" s="2">
        <v>0</v>
      </c>
      <c r="O849" s="2">
        <v>52</v>
      </c>
      <c r="P849" s="2">
        <v>0</v>
      </c>
      <c r="Q849" s="2">
        <v>0</v>
      </c>
      <c r="R849" s="2">
        <v>0</v>
      </c>
      <c r="S849" s="2">
        <v>0</v>
      </c>
      <c r="T849" s="2">
        <v>0</v>
      </c>
      <c r="U849" s="2">
        <v>52</v>
      </c>
      <c r="V849" t="s">
        <v>55</v>
      </c>
    </row>
    <row r="850" spans="1:22" ht="15.75" hidden="1" thickBot="1" x14ac:dyDescent="0.3">
      <c r="A850" t="s">
        <v>8104</v>
      </c>
      <c r="B850" s="12" t="s">
        <v>10675</v>
      </c>
      <c r="C850" t="s">
        <v>1</v>
      </c>
      <c r="D850" t="s">
        <v>7503</v>
      </c>
      <c r="E850" t="s">
        <v>9793</v>
      </c>
      <c r="F850" t="s">
        <v>9794</v>
      </c>
      <c r="G850">
        <v>2737</v>
      </c>
      <c r="H850">
        <v>2737</v>
      </c>
      <c r="I850">
        <v>2737</v>
      </c>
      <c r="J850">
        <v>2737</v>
      </c>
      <c r="K850">
        <v>0</v>
      </c>
      <c r="L850" s="2">
        <v>0</v>
      </c>
      <c r="M850" s="2">
        <v>0</v>
      </c>
      <c r="N850" s="2">
        <v>0</v>
      </c>
      <c r="O850" s="2">
        <v>13</v>
      </c>
      <c r="P850" s="2">
        <v>0</v>
      </c>
      <c r="Q850" s="2">
        <v>0</v>
      </c>
      <c r="R850" s="2">
        <v>0</v>
      </c>
      <c r="S850" s="2">
        <v>0</v>
      </c>
      <c r="T850" s="2">
        <v>0</v>
      </c>
      <c r="U850" s="2">
        <v>13</v>
      </c>
      <c r="V850" t="s">
        <v>55</v>
      </c>
    </row>
    <row r="851" spans="1:22" ht="15.75" hidden="1" thickBot="1" x14ac:dyDescent="0.3">
      <c r="A851" t="s">
        <v>8104</v>
      </c>
      <c r="B851" s="12" t="s">
        <v>10674</v>
      </c>
      <c r="C851" t="s">
        <v>1</v>
      </c>
      <c r="D851" t="s">
        <v>7503</v>
      </c>
      <c r="E851" t="s">
        <v>9793</v>
      </c>
      <c r="F851" t="s">
        <v>9794</v>
      </c>
      <c r="G851">
        <v>2736</v>
      </c>
      <c r="H851">
        <v>2736</v>
      </c>
      <c r="I851">
        <v>2736</v>
      </c>
      <c r="J851">
        <v>2736</v>
      </c>
      <c r="K851">
        <v>0</v>
      </c>
      <c r="L851" s="2">
        <v>0</v>
      </c>
      <c r="M851" s="2">
        <v>0</v>
      </c>
      <c r="N851" s="2">
        <v>0</v>
      </c>
      <c r="O851" s="2">
        <v>4.5</v>
      </c>
      <c r="P851" s="2">
        <v>0</v>
      </c>
      <c r="Q851" s="2">
        <v>0</v>
      </c>
      <c r="R851" s="2">
        <v>0</v>
      </c>
      <c r="S851" s="2">
        <v>0</v>
      </c>
      <c r="T851" s="2">
        <v>0</v>
      </c>
      <c r="U851" s="2">
        <v>4.5</v>
      </c>
      <c r="V851" t="s">
        <v>55</v>
      </c>
    </row>
    <row r="852" spans="1:22" ht="15.75" hidden="1" thickBot="1" x14ac:dyDescent="0.3">
      <c r="A852" t="s">
        <v>8104</v>
      </c>
      <c r="B852" s="12" t="s">
        <v>10674</v>
      </c>
      <c r="C852" t="s">
        <v>1</v>
      </c>
      <c r="D852" t="s">
        <v>7503</v>
      </c>
      <c r="E852" t="s">
        <v>9793</v>
      </c>
      <c r="F852" t="s">
        <v>9794</v>
      </c>
      <c r="G852">
        <v>2735</v>
      </c>
      <c r="H852">
        <v>2735</v>
      </c>
      <c r="I852">
        <v>2735</v>
      </c>
      <c r="J852">
        <v>2735</v>
      </c>
      <c r="K852">
        <v>0</v>
      </c>
      <c r="L852" s="2">
        <v>0</v>
      </c>
      <c r="M852" s="2">
        <v>0</v>
      </c>
      <c r="N852" s="2">
        <v>0</v>
      </c>
      <c r="O852" s="2">
        <v>180.5</v>
      </c>
      <c r="P852" s="2">
        <v>0</v>
      </c>
      <c r="Q852" s="2">
        <v>0</v>
      </c>
      <c r="R852" s="2">
        <v>0</v>
      </c>
      <c r="S852" s="2">
        <v>0</v>
      </c>
      <c r="T852" s="2">
        <v>0</v>
      </c>
      <c r="U852" s="2">
        <v>180.5</v>
      </c>
      <c r="V852" t="s">
        <v>55</v>
      </c>
    </row>
    <row r="853" spans="1:22" ht="15.75" hidden="1" thickBot="1" x14ac:dyDescent="0.3">
      <c r="A853" t="s">
        <v>8104</v>
      </c>
      <c r="B853" s="12" t="s">
        <v>10673</v>
      </c>
      <c r="C853" t="s">
        <v>1</v>
      </c>
      <c r="D853" t="s">
        <v>7503</v>
      </c>
      <c r="E853" t="s">
        <v>9793</v>
      </c>
      <c r="F853" t="s">
        <v>9794</v>
      </c>
      <c r="G853">
        <v>2734</v>
      </c>
      <c r="H853">
        <v>2734</v>
      </c>
      <c r="I853">
        <v>2734</v>
      </c>
      <c r="J853">
        <v>2734</v>
      </c>
      <c r="K853">
        <v>0</v>
      </c>
      <c r="L853" s="2">
        <v>0</v>
      </c>
      <c r="M853" s="2">
        <v>0</v>
      </c>
      <c r="N853" s="2">
        <v>0</v>
      </c>
      <c r="O853" s="2">
        <v>2.4</v>
      </c>
      <c r="P853" s="2">
        <v>0</v>
      </c>
      <c r="Q853" s="2">
        <v>0</v>
      </c>
      <c r="R853" s="2">
        <v>0</v>
      </c>
      <c r="S853" s="2">
        <v>0</v>
      </c>
      <c r="T853" s="2">
        <v>0</v>
      </c>
      <c r="U853" s="2">
        <v>2.4</v>
      </c>
      <c r="V853" t="s">
        <v>55</v>
      </c>
    </row>
    <row r="854" spans="1:22" ht="15.75" hidden="1" thickBot="1" x14ac:dyDescent="0.3">
      <c r="A854" t="s">
        <v>8104</v>
      </c>
      <c r="B854" s="12" t="s">
        <v>10673</v>
      </c>
      <c r="C854" t="s">
        <v>1</v>
      </c>
      <c r="D854" t="s">
        <v>7503</v>
      </c>
      <c r="E854" t="s">
        <v>9793</v>
      </c>
      <c r="F854" t="s">
        <v>9794</v>
      </c>
      <c r="G854">
        <v>2733</v>
      </c>
      <c r="H854">
        <v>2733</v>
      </c>
      <c r="I854">
        <v>2733</v>
      </c>
      <c r="J854">
        <v>2733</v>
      </c>
      <c r="K854">
        <v>0</v>
      </c>
      <c r="L854" s="2">
        <v>0</v>
      </c>
      <c r="M854" s="2">
        <v>0</v>
      </c>
      <c r="N854" s="2">
        <v>0</v>
      </c>
      <c r="O854" s="2">
        <v>13</v>
      </c>
      <c r="P854" s="2">
        <v>0</v>
      </c>
      <c r="Q854" s="2">
        <v>0</v>
      </c>
      <c r="R854" s="2">
        <v>0</v>
      </c>
      <c r="S854" s="2">
        <v>0</v>
      </c>
      <c r="T854" s="2">
        <v>0</v>
      </c>
      <c r="U854" s="2">
        <v>13</v>
      </c>
      <c r="V854" t="s">
        <v>55</v>
      </c>
    </row>
    <row r="855" spans="1:22" ht="15.75" hidden="1" thickBot="1" x14ac:dyDescent="0.3">
      <c r="A855" t="s">
        <v>8104</v>
      </c>
      <c r="B855" s="12" t="s">
        <v>10673</v>
      </c>
      <c r="C855" t="s">
        <v>1</v>
      </c>
      <c r="D855" t="s">
        <v>7503</v>
      </c>
      <c r="E855" t="s">
        <v>9793</v>
      </c>
      <c r="F855" t="s">
        <v>9794</v>
      </c>
      <c r="G855">
        <v>2732</v>
      </c>
      <c r="H855">
        <v>2732</v>
      </c>
      <c r="I855">
        <v>2732</v>
      </c>
      <c r="J855">
        <v>2732</v>
      </c>
      <c r="K855">
        <v>0</v>
      </c>
      <c r="L855" s="2">
        <v>0</v>
      </c>
      <c r="M855" s="2">
        <v>0</v>
      </c>
      <c r="N855" s="2">
        <v>0</v>
      </c>
      <c r="O855" s="2">
        <v>24</v>
      </c>
      <c r="P855" s="2">
        <v>0</v>
      </c>
      <c r="Q855" s="2">
        <v>0</v>
      </c>
      <c r="R855" s="2">
        <v>0</v>
      </c>
      <c r="S855" s="2">
        <v>0</v>
      </c>
      <c r="T855" s="2">
        <v>0</v>
      </c>
      <c r="U855" s="2">
        <v>24</v>
      </c>
      <c r="V855" t="s">
        <v>55</v>
      </c>
    </row>
    <row r="856" spans="1:22" ht="15.75" hidden="1" thickBot="1" x14ac:dyDescent="0.3">
      <c r="A856" t="s">
        <v>8104</v>
      </c>
      <c r="B856" s="12" t="s">
        <v>10673</v>
      </c>
      <c r="C856" t="s">
        <v>1</v>
      </c>
      <c r="D856" t="s">
        <v>7503</v>
      </c>
      <c r="E856" t="s">
        <v>9793</v>
      </c>
      <c r="F856" t="s">
        <v>9794</v>
      </c>
      <c r="G856">
        <v>2731</v>
      </c>
      <c r="H856">
        <v>2731</v>
      </c>
      <c r="I856">
        <v>2731</v>
      </c>
      <c r="J856">
        <v>2731</v>
      </c>
      <c r="K856">
        <v>0</v>
      </c>
      <c r="L856" s="2">
        <v>0</v>
      </c>
      <c r="M856" s="2">
        <v>0</v>
      </c>
      <c r="N856" s="2">
        <v>0</v>
      </c>
      <c r="O856" s="2">
        <v>33</v>
      </c>
      <c r="P856" s="2">
        <v>0</v>
      </c>
      <c r="Q856" s="2">
        <v>0</v>
      </c>
      <c r="R856" s="2">
        <v>0</v>
      </c>
      <c r="S856" s="2">
        <v>0</v>
      </c>
      <c r="T856" s="2">
        <v>0</v>
      </c>
      <c r="U856" s="2">
        <v>33</v>
      </c>
      <c r="V856" t="s">
        <v>55</v>
      </c>
    </row>
    <row r="857" spans="1:22" ht="15.75" hidden="1" thickBot="1" x14ac:dyDescent="0.3">
      <c r="A857" t="s">
        <v>8104</v>
      </c>
      <c r="B857" s="12" t="s">
        <v>10673</v>
      </c>
      <c r="C857" t="s">
        <v>1</v>
      </c>
      <c r="D857" t="s">
        <v>7503</v>
      </c>
      <c r="E857" t="s">
        <v>9793</v>
      </c>
      <c r="F857" t="s">
        <v>9794</v>
      </c>
      <c r="G857">
        <v>2730</v>
      </c>
      <c r="H857">
        <v>2730</v>
      </c>
      <c r="I857">
        <v>2730</v>
      </c>
      <c r="J857">
        <v>2730</v>
      </c>
      <c r="K857">
        <v>0</v>
      </c>
      <c r="L857" s="2">
        <v>0</v>
      </c>
      <c r="M857" s="2">
        <v>0</v>
      </c>
      <c r="N857" s="2">
        <v>0</v>
      </c>
      <c r="O857" s="2">
        <v>16</v>
      </c>
      <c r="P857" s="2">
        <v>0</v>
      </c>
      <c r="Q857" s="2">
        <v>0</v>
      </c>
      <c r="R857" s="2">
        <v>0</v>
      </c>
      <c r="S857" s="2">
        <v>0</v>
      </c>
      <c r="T857" s="2">
        <v>0</v>
      </c>
      <c r="U857" s="2">
        <v>16</v>
      </c>
      <c r="V857" t="s">
        <v>55</v>
      </c>
    </row>
    <row r="858" spans="1:22" ht="15.75" hidden="1" thickBot="1" x14ac:dyDescent="0.3">
      <c r="A858" t="s">
        <v>8104</v>
      </c>
      <c r="B858" s="12" t="s">
        <v>10673</v>
      </c>
      <c r="C858" t="s">
        <v>1</v>
      </c>
      <c r="D858" t="s">
        <v>7503</v>
      </c>
      <c r="E858" t="s">
        <v>9793</v>
      </c>
      <c r="F858" t="s">
        <v>9794</v>
      </c>
      <c r="G858">
        <v>2729</v>
      </c>
      <c r="H858">
        <v>2729</v>
      </c>
      <c r="I858">
        <v>2729</v>
      </c>
      <c r="J858">
        <v>2729</v>
      </c>
      <c r="K858">
        <v>0</v>
      </c>
      <c r="L858" s="2">
        <v>0</v>
      </c>
      <c r="M858" s="2">
        <v>0</v>
      </c>
      <c r="N858" s="2">
        <v>0</v>
      </c>
      <c r="O858" s="2">
        <v>4.5</v>
      </c>
      <c r="P858" s="2">
        <v>0</v>
      </c>
      <c r="Q858" s="2">
        <v>0</v>
      </c>
      <c r="R858" s="2">
        <v>0</v>
      </c>
      <c r="S858" s="2">
        <v>0</v>
      </c>
      <c r="T858" s="2">
        <v>0</v>
      </c>
      <c r="U858" s="2">
        <v>4.5</v>
      </c>
      <c r="V858" t="s">
        <v>55</v>
      </c>
    </row>
    <row r="859" spans="1:22" ht="15.75" hidden="1" thickBot="1" x14ac:dyDescent="0.3">
      <c r="A859" t="s">
        <v>8104</v>
      </c>
      <c r="B859" s="12" t="s">
        <v>10673</v>
      </c>
      <c r="C859" t="s">
        <v>1</v>
      </c>
      <c r="D859" t="s">
        <v>7503</v>
      </c>
      <c r="E859" t="s">
        <v>9793</v>
      </c>
      <c r="F859" t="s">
        <v>9794</v>
      </c>
      <c r="G859">
        <v>2728</v>
      </c>
      <c r="H859">
        <v>2728</v>
      </c>
      <c r="I859">
        <v>2728</v>
      </c>
      <c r="J859">
        <v>2728</v>
      </c>
      <c r="K859">
        <v>0</v>
      </c>
      <c r="L859" s="2">
        <v>0</v>
      </c>
      <c r="M859" s="2">
        <v>0</v>
      </c>
      <c r="N859" s="2">
        <v>0</v>
      </c>
      <c r="O859" s="2">
        <v>3.5</v>
      </c>
      <c r="P859" s="2">
        <v>0</v>
      </c>
      <c r="Q859" s="2">
        <v>0</v>
      </c>
      <c r="R859" s="2">
        <v>0</v>
      </c>
      <c r="S859" s="2">
        <v>0</v>
      </c>
      <c r="T859" s="2">
        <v>0</v>
      </c>
      <c r="U859" s="2">
        <v>3.5</v>
      </c>
      <c r="V859" t="s">
        <v>55</v>
      </c>
    </row>
    <row r="860" spans="1:22" ht="15.75" hidden="1" thickBot="1" x14ac:dyDescent="0.3">
      <c r="A860" t="s">
        <v>8104</v>
      </c>
      <c r="B860" s="12" t="s">
        <v>10672</v>
      </c>
      <c r="C860" t="s">
        <v>1</v>
      </c>
      <c r="D860" t="s">
        <v>7503</v>
      </c>
      <c r="E860" t="s">
        <v>9793</v>
      </c>
      <c r="F860" t="s">
        <v>9794</v>
      </c>
      <c r="G860">
        <v>2727</v>
      </c>
      <c r="H860">
        <v>2727</v>
      </c>
      <c r="I860">
        <v>2727</v>
      </c>
      <c r="J860">
        <v>2727</v>
      </c>
      <c r="K860">
        <v>0</v>
      </c>
      <c r="L860" s="2">
        <v>0</v>
      </c>
      <c r="M860" s="2">
        <v>0</v>
      </c>
      <c r="N860" s="2">
        <v>0</v>
      </c>
      <c r="O860" s="2">
        <v>15</v>
      </c>
      <c r="P860" s="2">
        <v>0</v>
      </c>
      <c r="Q860" s="2">
        <v>0</v>
      </c>
      <c r="R860" s="2">
        <v>0</v>
      </c>
      <c r="S860" s="2">
        <v>0</v>
      </c>
      <c r="T860" s="2">
        <v>0</v>
      </c>
      <c r="U860" s="2">
        <v>15</v>
      </c>
      <c r="V860" t="s">
        <v>55</v>
      </c>
    </row>
    <row r="861" spans="1:22" ht="15.75" hidden="1" thickBot="1" x14ac:dyDescent="0.3">
      <c r="A861" t="s">
        <v>8104</v>
      </c>
      <c r="B861" s="12" t="s">
        <v>10672</v>
      </c>
      <c r="C861" t="s">
        <v>1</v>
      </c>
      <c r="D861" t="s">
        <v>7503</v>
      </c>
      <c r="E861" t="s">
        <v>9793</v>
      </c>
      <c r="F861" t="s">
        <v>9794</v>
      </c>
      <c r="G861">
        <v>2726</v>
      </c>
      <c r="H861">
        <v>2726</v>
      </c>
      <c r="I861">
        <v>2726</v>
      </c>
      <c r="J861">
        <v>2726</v>
      </c>
      <c r="K861">
        <v>0</v>
      </c>
      <c r="L861" s="2">
        <v>0</v>
      </c>
      <c r="M861" s="2">
        <v>0</v>
      </c>
      <c r="N861" s="2">
        <v>0</v>
      </c>
      <c r="O861" s="2">
        <v>15</v>
      </c>
      <c r="P861" s="2">
        <v>0</v>
      </c>
      <c r="Q861" s="2">
        <v>0</v>
      </c>
      <c r="R861" s="2">
        <v>0</v>
      </c>
      <c r="S861" s="2">
        <v>0</v>
      </c>
      <c r="T861" s="2">
        <v>0</v>
      </c>
      <c r="U861" s="2">
        <v>15</v>
      </c>
      <c r="V861" t="s">
        <v>55</v>
      </c>
    </row>
    <row r="862" spans="1:22" ht="15.75" hidden="1" thickBot="1" x14ac:dyDescent="0.3">
      <c r="A862" t="s">
        <v>8104</v>
      </c>
      <c r="B862" s="12" t="s">
        <v>10671</v>
      </c>
      <c r="C862" t="s">
        <v>1</v>
      </c>
      <c r="D862" t="s">
        <v>7503</v>
      </c>
      <c r="E862" t="s">
        <v>9793</v>
      </c>
      <c r="F862" t="s">
        <v>9794</v>
      </c>
      <c r="G862">
        <v>2725</v>
      </c>
      <c r="H862">
        <v>2725</v>
      </c>
      <c r="I862">
        <v>2725</v>
      </c>
      <c r="J862">
        <v>2725</v>
      </c>
      <c r="K862">
        <v>0</v>
      </c>
      <c r="L862" s="2">
        <v>0</v>
      </c>
      <c r="M862" s="2">
        <v>0</v>
      </c>
      <c r="N862" s="2">
        <v>0</v>
      </c>
      <c r="O862" s="2">
        <v>16</v>
      </c>
      <c r="P862" s="2">
        <v>0</v>
      </c>
      <c r="Q862" s="2">
        <v>0</v>
      </c>
      <c r="R862" s="2">
        <v>0</v>
      </c>
      <c r="S862" s="2">
        <v>0</v>
      </c>
      <c r="T862" s="2">
        <v>0</v>
      </c>
      <c r="U862" s="2">
        <v>16</v>
      </c>
      <c r="V862" t="s">
        <v>55</v>
      </c>
    </row>
    <row r="863" spans="1:22" ht="15.75" hidden="1" thickBot="1" x14ac:dyDescent="0.3">
      <c r="A863" t="s">
        <v>8104</v>
      </c>
      <c r="B863" s="12" t="s">
        <v>10671</v>
      </c>
      <c r="C863" t="s">
        <v>1</v>
      </c>
      <c r="D863" t="s">
        <v>7503</v>
      </c>
      <c r="E863" t="s">
        <v>9793</v>
      </c>
      <c r="F863" t="s">
        <v>9794</v>
      </c>
      <c r="G863">
        <v>2724</v>
      </c>
      <c r="H863">
        <v>2724</v>
      </c>
      <c r="I863">
        <v>2724</v>
      </c>
      <c r="J863">
        <v>2724</v>
      </c>
      <c r="K863">
        <v>0</v>
      </c>
      <c r="L863" s="2">
        <v>0</v>
      </c>
      <c r="M863" s="2">
        <v>0</v>
      </c>
      <c r="N863" s="2">
        <v>0</v>
      </c>
      <c r="O863" s="2">
        <v>68</v>
      </c>
      <c r="P863" s="2">
        <v>0</v>
      </c>
      <c r="Q863" s="2">
        <v>0</v>
      </c>
      <c r="R863" s="2">
        <v>0</v>
      </c>
      <c r="S863" s="2">
        <v>0</v>
      </c>
      <c r="T863" s="2">
        <v>0</v>
      </c>
      <c r="U863" s="2">
        <v>68</v>
      </c>
      <c r="V863" t="s">
        <v>55</v>
      </c>
    </row>
    <row r="864" spans="1:22" ht="15.75" hidden="1" thickBot="1" x14ac:dyDescent="0.3">
      <c r="A864" t="s">
        <v>8104</v>
      </c>
      <c r="B864" s="12" t="s">
        <v>10671</v>
      </c>
      <c r="C864" t="s">
        <v>1</v>
      </c>
      <c r="D864" t="s">
        <v>7503</v>
      </c>
      <c r="E864" t="s">
        <v>9793</v>
      </c>
      <c r="F864" t="s">
        <v>9794</v>
      </c>
      <c r="G864">
        <v>2723</v>
      </c>
      <c r="H864">
        <v>2723</v>
      </c>
      <c r="I864">
        <v>2723</v>
      </c>
      <c r="J864">
        <v>2723</v>
      </c>
      <c r="K864">
        <v>0</v>
      </c>
      <c r="L864" s="2">
        <v>0</v>
      </c>
      <c r="M864" s="2">
        <v>0</v>
      </c>
      <c r="N864" s="2">
        <v>0</v>
      </c>
      <c r="O864" s="2">
        <v>16</v>
      </c>
      <c r="P864" s="2">
        <v>0</v>
      </c>
      <c r="Q864" s="2">
        <v>0</v>
      </c>
      <c r="R864" s="2">
        <v>0</v>
      </c>
      <c r="S864" s="2">
        <v>0</v>
      </c>
      <c r="T864" s="2">
        <v>0</v>
      </c>
      <c r="U864" s="2">
        <v>16</v>
      </c>
      <c r="V864" t="s">
        <v>55</v>
      </c>
    </row>
    <row r="865" spans="1:22" ht="15.75" hidden="1" thickBot="1" x14ac:dyDescent="0.3">
      <c r="A865" t="s">
        <v>8104</v>
      </c>
      <c r="B865" s="12" t="s">
        <v>10671</v>
      </c>
      <c r="C865" t="s">
        <v>1</v>
      </c>
      <c r="D865" t="s">
        <v>7503</v>
      </c>
      <c r="E865" t="s">
        <v>9793</v>
      </c>
      <c r="F865" t="s">
        <v>9794</v>
      </c>
      <c r="G865">
        <v>2722</v>
      </c>
      <c r="H865">
        <v>2722</v>
      </c>
      <c r="I865">
        <v>2722</v>
      </c>
      <c r="J865">
        <v>2722</v>
      </c>
      <c r="K865">
        <v>0</v>
      </c>
      <c r="L865" s="2">
        <v>0</v>
      </c>
      <c r="M865" s="2">
        <v>0</v>
      </c>
      <c r="N865" s="2">
        <v>0</v>
      </c>
      <c r="O865" s="2">
        <v>7</v>
      </c>
      <c r="P865" s="2">
        <v>0</v>
      </c>
      <c r="Q865" s="2">
        <v>0</v>
      </c>
      <c r="R865" s="2">
        <v>0</v>
      </c>
      <c r="S865" s="2">
        <v>0</v>
      </c>
      <c r="T865" s="2">
        <v>0</v>
      </c>
      <c r="U865" s="2">
        <v>7</v>
      </c>
      <c r="V865" t="s">
        <v>55</v>
      </c>
    </row>
    <row r="866" spans="1:22" ht="15.75" hidden="1" thickBot="1" x14ac:dyDescent="0.3">
      <c r="A866" t="s">
        <v>8104</v>
      </c>
      <c r="B866" s="12" t="s">
        <v>10670</v>
      </c>
      <c r="C866" t="s">
        <v>1</v>
      </c>
      <c r="D866" t="s">
        <v>7503</v>
      </c>
      <c r="E866" t="s">
        <v>9793</v>
      </c>
      <c r="F866" t="s">
        <v>9794</v>
      </c>
      <c r="G866">
        <v>2721</v>
      </c>
      <c r="H866">
        <v>2721</v>
      </c>
      <c r="I866">
        <v>2721</v>
      </c>
      <c r="J866">
        <v>2721</v>
      </c>
      <c r="K866">
        <v>0</v>
      </c>
      <c r="L866" s="2">
        <v>0</v>
      </c>
      <c r="M866" s="2">
        <v>0</v>
      </c>
      <c r="N866" s="2">
        <v>0</v>
      </c>
      <c r="O866" s="2">
        <v>2.5</v>
      </c>
      <c r="P866" s="2">
        <v>0</v>
      </c>
      <c r="Q866" s="2">
        <v>0</v>
      </c>
      <c r="R866" s="2">
        <v>0</v>
      </c>
      <c r="S866" s="2">
        <v>0</v>
      </c>
      <c r="T866" s="2">
        <v>0</v>
      </c>
      <c r="U866" s="2">
        <v>2.5</v>
      </c>
      <c r="V866" t="s">
        <v>55</v>
      </c>
    </row>
    <row r="867" spans="1:22" ht="15.75" hidden="1" thickBot="1" x14ac:dyDescent="0.3">
      <c r="A867" t="s">
        <v>8104</v>
      </c>
      <c r="B867" s="12" t="s">
        <v>10670</v>
      </c>
      <c r="C867" t="s">
        <v>1</v>
      </c>
      <c r="D867" t="s">
        <v>7503</v>
      </c>
      <c r="E867" t="s">
        <v>9793</v>
      </c>
      <c r="F867" t="s">
        <v>9794</v>
      </c>
      <c r="G867">
        <v>2720</v>
      </c>
      <c r="H867">
        <v>2720</v>
      </c>
      <c r="I867">
        <v>2720</v>
      </c>
      <c r="J867">
        <v>2720</v>
      </c>
      <c r="K867">
        <v>0</v>
      </c>
      <c r="L867" s="2">
        <v>0</v>
      </c>
      <c r="M867" s="2">
        <v>0</v>
      </c>
      <c r="N867" s="2">
        <v>0</v>
      </c>
      <c r="O867" s="2">
        <v>130</v>
      </c>
      <c r="P867" s="2">
        <v>0</v>
      </c>
      <c r="Q867" s="2">
        <v>0</v>
      </c>
      <c r="R867" s="2">
        <v>0</v>
      </c>
      <c r="S867" s="2">
        <v>0</v>
      </c>
      <c r="T867" s="2">
        <v>0</v>
      </c>
      <c r="U867" s="2">
        <v>130</v>
      </c>
      <c r="V867" t="s">
        <v>55</v>
      </c>
    </row>
    <row r="868" spans="1:22" ht="15.75" hidden="1" thickBot="1" x14ac:dyDescent="0.3">
      <c r="A868" t="s">
        <v>8104</v>
      </c>
      <c r="B868" s="12" t="s">
        <v>10670</v>
      </c>
      <c r="C868" t="s">
        <v>1</v>
      </c>
      <c r="D868" t="s">
        <v>7503</v>
      </c>
      <c r="E868" t="s">
        <v>9793</v>
      </c>
      <c r="F868" t="s">
        <v>9794</v>
      </c>
      <c r="G868">
        <v>2719</v>
      </c>
      <c r="H868">
        <v>2719</v>
      </c>
      <c r="I868">
        <v>2719</v>
      </c>
      <c r="J868">
        <v>2719</v>
      </c>
      <c r="K868">
        <v>0</v>
      </c>
      <c r="L868" s="2">
        <v>0</v>
      </c>
      <c r="M868" s="2">
        <v>0</v>
      </c>
      <c r="N868" s="2">
        <v>0</v>
      </c>
      <c r="O868" s="2">
        <v>3</v>
      </c>
      <c r="P868" s="2">
        <v>0</v>
      </c>
      <c r="Q868" s="2">
        <v>0</v>
      </c>
      <c r="R868" s="2">
        <v>0</v>
      </c>
      <c r="S868" s="2">
        <v>0</v>
      </c>
      <c r="T868" s="2">
        <v>0</v>
      </c>
      <c r="U868" s="2">
        <v>3</v>
      </c>
      <c r="V868" t="s">
        <v>55</v>
      </c>
    </row>
    <row r="869" spans="1:22" ht="15.75" hidden="1" thickBot="1" x14ac:dyDescent="0.3">
      <c r="A869" t="s">
        <v>8104</v>
      </c>
      <c r="B869" s="12" t="s">
        <v>10669</v>
      </c>
      <c r="C869" t="s">
        <v>1</v>
      </c>
      <c r="D869" t="s">
        <v>7503</v>
      </c>
      <c r="E869" t="s">
        <v>9793</v>
      </c>
      <c r="F869" t="s">
        <v>9794</v>
      </c>
      <c r="G869">
        <v>2718</v>
      </c>
      <c r="H869">
        <v>2718</v>
      </c>
      <c r="I869">
        <v>2718</v>
      </c>
      <c r="J869">
        <v>2718</v>
      </c>
      <c r="K869">
        <v>0</v>
      </c>
      <c r="L869" s="2">
        <v>0</v>
      </c>
      <c r="M869" s="2">
        <v>0</v>
      </c>
      <c r="N869" s="2">
        <v>0</v>
      </c>
      <c r="O869" s="2">
        <v>26</v>
      </c>
      <c r="P869" s="2">
        <v>0</v>
      </c>
      <c r="Q869" s="2">
        <v>0</v>
      </c>
      <c r="R869" s="2">
        <v>0</v>
      </c>
      <c r="S869" s="2">
        <v>0</v>
      </c>
      <c r="T869" s="2">
        <v>0</v>
      </c>
      <c r="U869" s="2">
        <v>26</v>
      </c>
      <c r="V869" t="s">
        <v>55</v>
      </c>
    </row>
    <row r="870" spans="1:22" ht="15.75" hidden="1" thickBot="1" x14ac:dyDescent="0.3">
      <c r="A870" t="s">
        <v>8104</v>
      </c>
      <c r="B870" s="12" t="s">
        <v>10669</v>
      </c>
      <c r="C870" t="s">
        <v>1</v>
      </c>
      <c r="D870" t="s">
        <v>7503</v>
      </c>
      <c r="E870" t="s">
        <v>9793</v>
      </c>
      <c r="F870" t="s">
        <v>9794</v>
      </c>
      <c r="G870">
        <v>2717</v>
      </c>
      <c r="H870">
        <v>2717</v>
      </c>
      <c r="I870">
        <v>2717</v>
      </c>
      <c r="J870">
        <v>2717</v>
      </c>
      <c r="K870">
        <v>0</v>
      </c>
      <c r="L870" s="2">
        <v>0</v>
      </c>
      <c r="M870" s="2">
        <v>0</v>
      </c>
      <c r="N870" s="2">
        <v>0</v>
      </c>
      <c r="O870" s="2">
        <v>27</v>
      </c>
      <c r="P870" s="2">
        <v>0</v>
      </c>
      <c r="Q870" s="2">
        <v>0</v>
      </c>
      <c r="R870" s="2">
        <v>0</v>
      </c>
      <c r="S870" s="2">
        <v>0</v>
      </c>
      <c r="T870" s="2">
        <v>0</v>
      </c>
      <c r="U870" s="2">
        <v>27</v>
      </c>
      <c r="V870" t="s">
        <v>55</v>
      </c>
    </row>
    <row r="871" spans="1:22" ht="15.75" hidden="1" thickBot="1" x14ac:dyDescent="0.3">
      <c r="A871" t="s">
        <v>8104</v>
      </c>
      <c r="B871" s="12" t="s">
        <v>10669</v>
      </c>
      <c r="C871" t="s">
        <v>1</v>
      </c>
      <c r="D871" t="s">
        <v>7503</v>
      </c>
      <c r="E871" t="s">
        <v>9793</v>
      </c>
      <c r="F871" t="s">
        <v>9794</v>
      </c>
      <c r="G871">
        <v>2716</v>
      </c>
      <c r="H871">
        <v>2716</v>
      </c>
      <c r="I871">
        <v>2716</v>
      </c>
      <c r="J871">
        <v>2716</v>
      </c>
      <c r="K871">
        <v>0</v>
      </c>
      <c r="L871" s="2">
        <v>0</v>
      </c>
      <c r="M871" s="2">
        <v>0</v>
      </c>
      <c r="N871" s="2">
        <v>0</v>
      </c>
      <c r="O871" s="2">
        <v>35</v>
      </c>
      <c r="P871" s="2">
        <v>0</v>
      </c>
      <c r="Q871" s="2">
        <v>0</v>
      </c>
      <c r="R871" s="2">
        <v>0</v>
      </c>
      <c r="S871" s="2">
        <v>0</v>
      </c>
      <c r="T871" s="2">
        <v>0</v>
      </c>
      <c r="U871" s="2">
        <v>35</v>
      </c>
      <c r="V871" t="s">
        <v>55</v>
      </c>
    </row>
    <row r="872" spans="1:22" ht="15.75" hidden="1" thickBot="1" x14ac:dyDescent="0.3">
      <c r="A872" t="s">
        <v>8104</v>
      </c>
      <c r="B872" s="12" t="s">
        <v>10669</v>
      </c>
      <c r="C872" t="s">
        <v>1</v>
      </c>
      <c r="D872" t="s">
        <v>7503</v>
      </c>
      <c r="E872" t="s">
        <v>9793</v>
      </c>
      <c r="F872" t="s">
        <v>9794</v>
      </c>
      <c r="G872">
        <v>2715</v>
      </c>
      <c r="H872">
        <v>2715</v>
      </c>
      <c r="I872">
        <v>2715</v>
      </c>
      <c r="J872">
        <v>2715</v>
      </c>
      <c r="K872">
        <v>0</v>
      </c>
      <c r="L872" s="2">
        <v>0</v>
      </c>
      <c r="M872" s="2">
        <v>0</v>
      </c>
      <c r="N872" s="2">
        <v>0</v>
      </c>
      <c r="O872" s="2">
        <v>4</v>
      </c>
      <c r="P872" s="2">
        <v>0</v>
      </c>
      <c r="Q872" s="2">
        <v>0</v>
      </c>
      <c r="R872" s="2">
        <v>0</v>
      </c>
      <c r="S872" s="2">
        <v>0</v>
      </c>
      <c r="T872" s="2">
        <v>0</v>
      </c>
      <c r="U872" s="2">
        <v>4</v>
      </c>
      <c r="V872" t="s">
        <v>55</v>
      </c>
    </row>
    <row r="873" spans="1:22" ht="15.75" hidden="1" thickBot="1" x14ac:dyDescent="0.3">
      <c r="A873" t="s">
        <v>8104</v>
      </c>
      <c r="B873" s="12" t="s">
        <v>10669</v>
      </c>
      <c r="C873" t="s">
        <v>1</v>
      </c>
      <c r="D873" t="s">
        <v>7503</v>
      </c>
      <c r="E873" t="s">
        <v>9793</v>
      </c>
      <c r="F873" t="s">
        <v>9794</v>
      </c>
      <c r="G873">
        <v>2714</v>
      </c>
      <c r="H873">
        <v>2714</v>
      </c>
      <c r="I873">
        <v>2714</v>
      </c>
      <c r="J873">
        <v>2714</v>
      </c>
      <c r="K873">
        <v>0</v>
      </c>
      <c r="L873" s="2">
        <v>0</v>
      </c>
      <c r="M873" s="2">
        <v>0</v>
      </c>
      <c r="N873" s="2">
        <v>0</v>
      </c>
      <c r="O873" s="2">
        <v>2</v>
      </c>
      <c r="P873" s="2">
        <v>0</v>
      </c>
      <c r="Q873" s="2">
        <v>0</v>
      </c>
      <c r="R873" s="2">
        <v>0</v>
      </c>
      <c r="S873" s="2">
        <v>0</v>
      </c>
      <c r="T873" s="2">
        <v>0</v>
      </c>
      <c r="U873" s="2">
        <v>2</v>
      </c>
      <c r="V873" t="s">
        <v>55</v>
      </c>
    </row>
    <row r="874" spans="1:22" ht="15.75" hidden="1" thickBot="1" x14ac:dyDescent="0.3">
      <c r="A874" t="s">
        <v>8104</v>
      </c>
      <c r="B874" s="12" t="s">
        <v>10669</v>
      </c>
      <c r="C874" t="s">
        <v>1</v>
      </c>
      <c r="D874" t="s">
        <v>7503</v>
      </c>
      <c r="E874" t="s">
        <v>9793</v>
      </c>
      <c r="F874" t="s">
        <v>9794</v>
      </c>
      <c r="G874">
        <v>2713</v>
      </c>
      <c r="H874">
        <v>2713</v>
      </c>
      <c r="I874">
        <v>2713</v>
      </c>
      <c r="J874">
        <v>2713</v>
      </c>
      <c r="K874">
        <v>0</v>
      </c>
      <c r="L874" s="2">
        <v>0</v>
      </c>
      <c r="M874" s="2">
        <v>0</v>
      </c>
      <c r="N874" s="2">
        <v>0</v>
      </c>
      <c r="O874" s="2">
        <v>12</v>
      </c>
      <c r="P874" s="2">
        <v>0</v>
      </c>
      <c r="Q874" s="2">
        <v>0</v>
      </c>
      <c r="R874" s="2">
        <v>0</v>
      </c>
      <c r="S874" s="2">
        <v>0</v>
      </c>
      <c r="T874" s="2">
        <v>0</v>
      </c>
      <c r="U874" s="2">
        <v>12</v>
      </c>
      <c r="V874" t="s">
        <v>55</v>
      </c>
    </row>
    <row r="875" spans="1:22" ht="15.75" hidden="1" thickBot="1" x14ac:dyDescent="0.3">
      <c r="A875" t="s">
        <v>8104</v>
      </c>
      <c r="B875" s="12" t="s">
        <v>10668</v>
      </c>
      <c r="C875" t="s">
        <v>1</v>
      </c>
      <c r="D875" t="s">
        <v>7503</v>
      </c>
      <c r="E875" t="s">
        <v>9793</v>
      </c>
      <c r="F875" t="s">
        <v>9794</v>
      </c>
      <c r="G875">
        <v>2712</v>
      </c>
      <c r="H875">
        <v>2712</v>
      </c>
      <c r="I875">
        <v>2712</v>
      </c>
      <c r="J875">
        <v>2712</v>
      </c>
      <c r="K875">
        <v>0</v>
      </c>
      <c r="L875" s="2">
        <v>0</v>
      </c>
      <c r="M875" s="2">
        <v>0</v>
      </c>
      <c r="N875" s="2">
        <v>0</v>
      </c>
      <c r="O875" s="2">
        <v>35</v>
      </c>
      <c r="P875" s="2">
        <v>0</v>
      </c>
      <c r="Q875" s="2">
        <v>0</v>
      </c>
      <c r="R875" s="2">
        <v>0</v>
      </c>
      <c r="S875" s="2">
        <v>0</v>
      </c>
      <c r="T875" s="2">
        <v>0</v>
      </c>
      <c r="U875" s="2">
        <v>35</v>
      </c>
      <c r="V875" t="s">
        <v>55</v>
      </c>
    </row>
    <row r="876" spans="1:22" ht="15.75" hidden="1" thickBot="1" x14ac:dyDescent="0.3">
      <c r="A876" t="s">
        <v>8104</v>
      </c>
      <c r="B876" s="12" t="s">
        <v>10668</v>
      </c>
      <c r="C876" t="s">
        <v>1</v>
      </c>
      <c r="D876" t="s">
        <v>7503</v>
      </c>
      <c r="E876" t="s">
        <v>9793</v>
      </c>
      <c r="F876" t="s">
        <v>9794</v>
      </c>
      <c r="G876">
        <v>2711</v>
      </c>
      <c r="H876">
        <v>2711</v>
      </c>
      <c r="I876">
        <v>2711</v>
      </c>
      <c r="J876">
        <v>2711</v>
      </c>
      <c r="K876">
        <v>0</v>
      </c>
      <c r="L876" s="2">
        <v>0</v>
      </c>
      <c r="M876" s="2">
        <v>0</v>
      </c>
      <c r="N876" s="2">
        <v>0</v>
      </c>
      <c r="O876" s="2">
        <v>7.5</v>
      </c>
      <c r="P876" s="2">
        <v>0</v>
      </c>
      <c r="Q876" s="2">
        <v>0</v>
      </c>
      <c r="R876" s="2">
        <v>0</v>
      </c>
      <c r="S876" s="2">
        <v>0</v>
      </c>
      <c r="T876" s="2">
        <v>0</v>
      </c>
      <c r="U876" s="2">
        <v>7.5</v>
      </c>
      <c r="V876" t="s">
        <v>55</v>
      </c>
    </row>
    <row r="877" spans="1:22" ht="15.75" hidden="1" thickBot="1" x14ac:dyDescent="0.3">
      <c r="A877" t="s">
        <v>8104</v>
      </c>
      <c r="B877" s="12" t="s">
        <v>10668</v>
      </c>
      <c r="C877" t="s">
        <v>1</v>
      </c>
      <c r="D877" t="s">
        <v>7503</v>
      </c>
      <c r="E877" t="s">
        <v>9793</v>
      </c>
      <c r="F877" t="s">
        <v>9794</v>
      </c>
      <c r="G877">
        <v>2710</v>
      </c>
      <c r="H877">
        <v>2710</v>
      </c>
      <c r="I877">
        <v>2710</v>
      </c>
      <c r="J877">
        <v>2710</v>
      </c>
      <c r="K877">
        <v>0</v>
      </c>
      <c r="L877" s="2">
        <v>0</v>
      </c>
      <c r="M877" s="2">
        <v>0</v>
      </c>
      <c r="N877" s="2">
        <v>0</v>
      </c>
      <c r="O877" s="2">
        <v>54.5</v>
      </c>
      <c r="P877" s="2">
        <v>0</v>
      </c>
      <c r="Q877" s="2">
        <v>0</v>
      </c>
      <c r="R877" s="2">
        <v>0</v>
      </c>
      <c r="S877" s="2">
        <v>0</v>
      </c>
      <c r="T877" s="2">
        <v>0</v>
      </c>
      <c r="U877" s="2">
        <v>54.5</v>
      </c>
      <c r="V877" t="s">
        <v>55</v>
      </c>
    </row>
    <row r="878" spans="1:22" ht="15.75" hidden="1" thickBot="1" x14ac:dyDescent="0.3">
      <c r="A878" t="s">
        <v>8104</v>
      </c>
      <c r="B878" s="12" t="s">
        <v>10668</v>
      </c>
      <c r="C878" t="s">
        <v>1</v>
      </c>
      <c r="D878" t="s">
        <v>7503</v>
      </c>
      <c r="E878" t="s">
        <v>9793</v>
      </c>
      <c r="F878" t="s">
        <v>9794</v>
      </c>
      <c r="G878">
        <v>2709</v>
      </c>
      <c r="H878">
        <v>2709</v>
      </c>
      <c r="I878">
        <v>2709</v>
      </c>
      <c r="J878">
        <v>2709</v>
      </c>
      <c r="K878">
        <v>0</v>
      </c>
      <c r="L878" s="2">
        <v>0</v>
      </c>
      <c r="M878" s="2">
        <v>0</v>
      </c>
      <c r="N878" s="2">
        <v>0</v>
      </c>
      <c r="O878" s="2">
        <v>9</v>
      </c>
      <c r="P878" s="2">
        <v>0</v>
      </c>
      <c r="Q878" s="2">
        <v>0</v>
      </c>
      <c r="R878" s="2">
        <v>0</v>
      </c>
      <c r="S878" s="2">
        <v>0</v>
      </c>
      <c r="T878" s="2">
        <v>0</v>
      </c>
      <c r="U878" s="2">
        <v>9</v>
      </c>
      <c r="V878" t="s">
        <v>55</v>
      </c>
    </row>
    <row r="879" spans="1:22" ht="15.75" hidden="1" thickBot="1" x14ac:dyDescent="0.3">
      <c r="A879" t="s">
        <v>8104</v>
      </c>
      <c r="B879" s="12" t="s">
        <v>10668</v>
      </c>
      <c r="C879" t="s">
        <v>1</v>
      </c>
      <c r="D879" t="s">
        <v>7503</v>
      </c>
      <c r="E879" t="s">
        <v>9793</v>
      </c>
      <c r="F879" t="s">
        <v>9794</v>
      </c>
      <c r="G879">
        <v>2708</v>
      </c>
      <c r="H879">
        <v>2708</v>
      </c>
      <c r="I879">
        <v>2708</v>
      </c>
      <c r="J879">
        <v>2708</v>
      </c>
      <c r="K879">
        <v>0</v>
      </c>
      <c r="L879" s="2">
        <v>0</v>
      </c>
      <c r="M879" s="2">
        <v>0</v>
      </c>
      <c r="N879" s="2">
        <v>0</v>
      </c>
      <c r="O879" s="2">
        <v>45</v>
      </c>
      <c r="P879" s="2">
        <v>0</v>
      </c>
      <c r="Q879" s="2">
        <v>0</v>
      </c>
      <c r="R879" s="2">
        <v>0</v>
      </c>
      <c r="S879" s="2">
        <v>0</v>
      </c>
      <c r="T879" s="2">
        <v>0</v>
      </c>
      <c r="U879" s="2">
        <v>45</v>
      </c>
      <c r="V879" t="s">
        <v>55</v>
      </c>
    </row>
    <row r="880" spans="1:22" ht="15.75" hidden="1" thickBot="1" x14ac:dyDescent="0.3">
      <c r="A880" t="s">
        <v>8104</v>
      </c>
      <c r="B880" s="12" t="s">
        <v>10667</v>
      </c>
      <c r="C880" t="s">
        <v>1</v>
      </c>
      <c r="D880" t="s">
        <v>7503</v>
      </c>
      <c r="E880" t="s">
        <v>9793</v>
      </c>
      <c r="F880" t="s">
        <v>9794</v>
      </c>
      <c r="G880">
        <v>2707</v>
      </c>
      <c r="H880">
        <v>2707</v>
      </c>
      <c r="I880">
        <v>2707</v>
      </c>
      <c r="J880">
        <v>2707</v>
      </c>
      <c r="K880">
        <v>0</v>
      </c>
      <c r="L880" s="2">
        <v>0</v>
      </c>
      <c r="M880" s="2">
        <v>0</v>
      </c>
      <c r="N880" s="2">
        <v>0</v>
      </c>
      <c r="O880" s="2">
        <v>29</v>
      </c>
      <c r="P880" s="2">
        <v>0</v>
      </c>
      <c r="Q880" s="2">
        <v>0</v>
      </c>
      <c r="R880" s="2">
        <v>0</v>
      </c>
      <c r="S880" s="2">
        <v>0</v>
      </c>
      <c r="T880" s="2">
        <v>0</v>
      </c>
      <c r="U880" s="2">
        <v>29</v>
      </c>
      <c r="V880" t="s">
        <v>55</v>
      </c>
    </row>
    <row r="881" spans="1:22" ht="15.75" hidden="1" thickBot="1" x14ac:dyDescent="0.3">
      <c r="A881" t="s">
        <v>8104</v>
      </c>
      <c r="B881" s="12" t="s">
        <v>10667</v>
      </c>
      <c r="C881" t="s">
        <v>1</v>
      </c>
      <c r="D881" t="s">
        <v>7503</v>
      </c>
      <c r="E881" t="s">
        <v>9793</v>
      </c>
      <c r="F881" t="s">
        <v>9794</v>
      </c>
      <c r="G881">
        <v>2706</v>
      </c>
      <c r="H881">
        <v>2706</v>
      </c>
      <c r="I881">
        <v>2706</v>
      </c>
      <c r="J881">
        <v>2706</v>
      </c>
      <c r="K881">
        <v>0</v>
      </c>
      <c r="L881" s="2">
        <v>0</v>
      </c>
      <c r="M881" s="2">
        <v>0</v>
      </c>
      <c r="N881" s="2">
        <v>0</v>
      </c>
      <c r="O881" s="2">
        <v>0</v>
      </c>
      <c r="P881" s="2">
        <v>0</v>
      </c>
      <c r="Q881" s="2">
        <v>0</v>
      </c>
      <c r="R881" s="2">
        <v>0</v>
      </c>
      <c r="S881" s="2">
        <v>0</v>
      </c>
      <c r="T881" s="2">
        <v>0</v>
      </c>
      <c r="U881" s="2">
        <v>0</v>
      </c>
      <c r="V881" t="s">
        <v>55</v>
      </c>
    </row>
    <row r="882" spans="1:22" ht="15.75" hidden="1" thickBot="1" x14ac:dyDescent="0.3">
      <c r="A882" t="s">
        <v>8104</v>
      </c>
      <c r="B882" s="12" t="s">
        <v>10667</v>
      </c>
      <c r="C882" t="s">
        <v>1</v>
      </c>
      <c r="D882" t="s">
        <v>7503</v>
      </c>
      <c r="E882" t="s">
        <v>9793</v>
      </c>
      <c r="F882" t="s">
        <v>9794</v>
      </c>
      <c r="G882">
        <v>2705</v>
      </c>
      <c r="H882">
        <v>2705</v>
      </c>
      <c r="I882">
        <v>2705</v>
      </c>
      <c r="J882">
        <v>2705</v>
      </c>
      <c r="K882">
        <v>0</v>
      </c>
      <c r="L882" s="2">
        <v>0</v>
      </c>
      <c r="M882" s="2">
        <v>0</v>
      </c>
      <c r="N882" s="2">
        <v>0</v>
      </c>
      <c r="O882" s="2">
        <v>2034</v>
      </c>
      <c r="P882" s="2">
        <v>0</v>
      </c>
      <c r="Q882" s="2">
        <v>0</v>
      </c>
      <c r="R882" s="2">
        <v>0</v>
      </c>
      <c r="S882" s="2">
        <v>0</v>
      </c>
      <c r="T882" s="2">
        <v>0</v>
      </c>
      <c r="U882" s="2">
        <v>2034</v>
      </c>
      <c r="V882" t="s">
        <v>55</v>
      </c>
    </row>
    <row r="883" spans="1:22" ht="15.75" hidden="1" thickBot="1" x14ac:dyDescent="0.3">
      <c r="A883" t="s">
        <v>8104</v>
      </c>
      <c r="B883" s="12" t="s">
        <v>10667</v>
      </c>
      <c r="C883" t="s">
        <v>1</v>
      </c>
      <c r="D883" t="s">
        <v>7503</v>
      </c>
      <c r="E883" t="s">
        <v>9793</v>
      </c>
      <c r="F883" t="s">
        <v>9794</v>
      </c>
      <c r="G883">
        <v>2704</v>
      </c>
      <c r="H883">
        <v>2704</v>
      </c>
      <c r="I883">
        <v>2704</v>
      </c>
      <c r="J883">
        <v>2704</v>
      </c>
      <c r="K883">
        <v>0</v>
      </c>
      <c r="L883" s="2">
        <v>0</v>
      </c>
      <c r="M883" s="2">
        <v>0</v>
      </c>
      <c r="N883" s="2">
        <v>0</v>
      </c>
      <c r="O883" s="2">
        <v>6.5</v>
      </c>
      <c r="P883" s="2">
        <v>0</v>
      </c>
      <c r="Q883" s="2">
        <v>0</v>
      </c>
      <c r="R883" s="2">
        <v>0</v>
      </c>
      <c r="S883" s="2">
        <v>0</v>
      </c>
      <c r="T883" s="2">
        <v>0</v>
      </c>
      <c r="U883" s="2">
        <v>6.5</v>
      </c>
      <c r="V883" t="s">
        <v>55</v>
      </c>
    </row>
    <row r="884" spans="1:22" ht="15.75" hidden="1" thickBot="1" x14ac:dyDescent="0.3">
      <c r="A884" t="s">
        <v>8104</v>
      </c>
      <c r="B884" s="12" t="s">
        <v>10667</v>
      </c>
      <c r="C884" t="s">
        <v>1</v>
      </c>
      <c r="D884" t="s">
        <v>7503</v>
      </c>
      <c r="E884" t="s">
        <v>9793</v>
      </c>
      <c r="F884" t="s">
        <v>9794</v>
      </c>
      <c r="G884">
        <v>2703</v>
      </c>
      <c r="H884">
        <v>2703</v>
      </c>
      <c r="I884">
        <v>2703</v>
      </c>
      <c r="J884">
        <v>2703</v>
      </c>
      <c r="K884">
        <v>0</v>
      </c>
      <c r="L884" s="2">
        <v>0</v>
      </c>
      <c r="M884" s="2">
        <v>0</v>
      </c>
      <c r="N884" s="2">
        <v>0</v>
      </c>
      <c r="O884" s="2">
        <v>36.799999999999997</v>
      </c>
      <c r="P884" s="2">
        <v>0</v>
      </c>
      <c r="Q884" s="2">
        <v>0</v>
      </c>
      <c r="R884" s="2">
        <v>0</v>
      </c>
      <c r="S884" s="2">
        <v>0</v>
      </c>
      <c r="T884" s="2">
        <v>0</v>
      </c>
      <c r="U884" s="2">
        <v>36.799999999999997</v>
      </c>
      <c r="V884" t="s">
        <v>55</v>
      </c>
    </row>
    <row r="885" spans="1:22" ht="15.75" hidden="1" thickBot="1" x14ac:dyDescent="0.3">
      <c r="A885" t="s">
        <v>8103</v>
      </c>
      <c r="B885" s="12" t="s">
        <v>10343</v>
      </c>
      <c r="C885" t="s">
        <v>1</v>
      </c>
      <c r="D885" t="s">
        <v>7503</v>
      </c>
      <c r="E885" t="s">
        <v>9793</v>
      </c>
      <c r="F885" t="s">
        <v>9794</v>
      </c>
      <c r="G885">
        <v>2702</v>
      </c>
      <c r="H885">
        <v>2702</v>
      </c>
      <c r="I885">
        <v>2702</v>
      </c>
      <c r="J885">
        <v>2702</v>
      </c>
      <c r="K885">
        <v>0</v>
      </c>
      <c r="L885" s="2">
        <v>0</v>
      </c>
      <c r="M885" s="2">
        <v>0</v>
      </c>
      <c r="N885" s="2">
        <v>0</v>
      </c>
      <c r="O885" s="2">
        <v>20</v>
      </c>
      <c r="P885" s="2">
        <v>0</v>
      </c>
      <c r="Q885" s="2">
        <v>0</v>
      </c>
      <c r="R885" s="2">
        <v>0</v>
      </c>
      <c r="S885" s="2">
        <v>0</v>
      </c>
      <c r="T885" s="2">
        <v>0</v>
      </c>
      <c r="U885" s="2">
        <v>20</v>
      </c>
      <c r="V885" t="s">
        <v>55</v>
      </c>
    </row>
    <row r="886" spans="1:22" ht="15.75" hidden="1" thickBot="1" x14ac:dyDescent="0.3">
      <c r="A886" t="s">
        <v>8103</v>
      </c>
      <c r="B886" s="12" t="s">
        <v>10343</v>
      </c>
      <c r="C886" t="s">
        <v>1</v>
      </c>
      <c r="D886" t="s">
        <v>7503</v>
      </c>
      <c r="E886" t="s">
        <v>9793</v>
      </c>
      <c r="F886" t="s">
        <v>9794</v>
      </c>
      <c r="G886">
        <v>2701</v>
      </c>
      <c r="H886">
        <v>2701</v>
      </c>
      <c r="I886">
        <v>2701</v>
      </c>
      <c r="J886">
        <v>2701</v>
      </c>
      <c r="K886">
        <v>0</v>
      </c>
      <c r="L886" s="2">
        <v>0</v>
      </c>
      <c r="M886" s="2">
        <v>0</v>
      </c>
      <c r="N886" s="2">
        <v>0</v>
      </c>
      <c r="O886" s="2">
        <v>13.19</v>
      </c>
      <c r="P886" s="2">
        <v>0</v>
      </c>
      <c r="Q886" s="2">
        <v>0</v>
      </c>
      <c r="R886" s="2">
        <v>0</v>
      </c>
      <c r="S886" s="2">
        <v>0</v>
      </c>
      <c r="T886" s="2">
        <v>0</v>
      </c>
      <c r="U886" s="2">
        <v>13.19</v>
      </c>
      <c r="V886" t="s">
        <v>55</v>
      </c>
    </row>
    <row r="887" spans="1:22" ht="15.75" hidden="1" thickBot="1" x14ac:dyDescent="0.3">
      <c r="A887" t="s">
        <v>8103</v>
      </c>
      <c r="B887" s="12" t="s">
        <v>10343</v>
      </c>
      <c r="C887" t="s">
        <v>1</v>
      </c>
      <c r="D887" t="s">
        <v>7503</v>
      </c>
      <c r="E887" t="s">
        <v>9793</v>
      </c>
      <c r="F887" t="s">
        <v>9794</v>
      </c>
      <c r="G887">
        <v>2700</v>
      </c>
      <c r="H887">
        <v>2700</v>
      </c>
      <c r="I887">
        <v>2700</v>
      </c>
      <c r="J887">
        <v>2700</v>
      </c>
      <c r="K887">
        <v>0</v>
      </c>
      <c r="L887" s="2">
        <v>0</v>
      </c>
      <c r="M887" s="2">
        <v>0</v>
      </c>
      <c r="N887" s="2">
        <v>0</v>
      </c>
      <c r="O887" s="2">
        <v>5.5</v>
      </c>
      <c r="P887" s="2">
        <v>0</v>
      </c>
      <c r="Q887" s="2">
        <v>0</v>
      </c>
      <c r="R887" s="2">
        <v>0</v>
      </c>
      <c r="S887" s="2">
        <v>0</v>
      </c>
      <c r="T887" s="2">
        <v>0</v>
      </c>
      <c r="U887" s="2">
        <v>5.5</v>
      </c>
      <c r="V887" t="s">
        <v>55</v>
      </c>
    </row>
    <row r="888" spans="1:22" ht="15.75" hidden="1" thickBot="1" x14ac:dyDescent="0.3">
      <c r="A888" t="s">
        <v>8103</v>
      </c>
      <c r="B888" s="12" t="s">
        <v>10343</v>
      </c>
      <c r="C888" t="s">
        <v>1</v>
      </c>
      <c r="D888" t="s">
        <v>7503</v>
      </c>
      <c r="E888" t="s">
        <v>9793</v>
      </c>
      <c r="F888" t="s">
        <v>9794</v>
      </c>
      <c r="G888">
        <v>2699</v>
      </c>
      <c r="H888">
        <v>2699</v>
      </c>
      <c r="I888">
        <v>2699</v>
      </c>
      <c r="J888">
        <v>2699</v>
      </c>
      <c r="K888">
        <v>0</v>
      </c>
      <c r="L888" s="2">
        <v>0</v>
      </c>
      <c r="M888" s="2">
        <v>0</v>
      </c>
      <c r="N888" s="2">
        <v>0</v>
      </c>
      <c r="O888" s="2">
        <v>0</v>
      </c>
      <c r="P888" s="2">
        <v>0</v>
      </c>
      <c r="Q888" s="2">
        <v>0</v>
      </c>
      <c r="R888" s="2">
        <v>0</v>
      </c>
      <c r="S888" s="2">
        <v>0</v>
      </c>
      <c r="T888" s="2">
        <v>0</v>
      </c>
      <c r="U888" s="2">
        <v>0</v>
      </c>
      <c r="V888" t="s">
        <v>55</v>
      </c>
    </row>
    <row r="889" spans="1:22" ht="15.75" hidden="1" thickBot="1" x14ac:dyDescent="0.3">
      <c r="A889" t="s">
        <v>8103</v>
      </c>
      <c r="B889" s="12" t="s">
        <v>10343</v>
      </c>
      <c r="C889" t="s">
        <v>1</v>
      </c>
      <c r="D889" t="s">
        <v>7503</v>
      </c>
      <c r="E889" t="s">
        <v>9793</v>
      </c>
      <c r="F889" t="s">
        <v>9794</v>
      </c>
      <c r="G889">
        <v>2698</v>
      </c>
      <c r="H889">
        <v>2698</v>
      </c>
      <c r="I889">
        <v>2698</v>
      </c>
      <c r="J889">
        <v>2698</v>
      </c>
      <c r="K889">
        <v>0</v>
      </c>
      <c r="L889" s="2">
        <v>0</v>
      </c>
      <c r="M889" s="2">
        <v>0</v>
      </c>
      <c r="N889" s="2">
        <v>0</v>
      </c>
      <c r="O889" s="2">
        <v>5</v>
      </c>
      <c r="P889" s="2">
        <v>0</v>
      </c>
      <c r="Q889" s="2">
        <v>0</v>
      </c>
      <c r="R889" s="2">
        <v>0</v>
      </c>
      <c r="S889" s="2">
        <v>0</v>
      </c>
      <c r="T889" s="2">
        <v>0</v>
      </c>
      <c r="U889" s="2">
        <v>5</v>
      </c>
      <c r="V889" t="s">
        <v>55</v>
      </c>
    </row>
    <row r="890" spans="1:22" ht="15.75" hidden="1" thickBot="1" x14ac:dyDescent="0.3">
      <c r="A890" t="s">
        <v>8103</v>
      </c>
      <c r="B890" s="12" t="s">
        <v>10342</v>
      </c>
      <c r="C890" t="s">
        <v>1</v>
      </c>
      <c r="D890" t="s">
        <v>7503</v>
      </c>
      <c r="E890" t="s">
        <v>9793</v>
      </c>
      <c r="F890" t="s">
        <v>9794</v>
      </c>
      <c r="G890">
        <v>2697</v>
      </c>
      <c r="H890">
        <v>2697</v>
      </c>
      <c r="I890">
        <v>2697</v>
      </c>
      <c r="J890">
        <v>2697</v>
      </c>
      <c r="K890">
        <v>0</v>
      </c>
      <c r="L890" s="2">
        <v>0</v>
      </c>
      <c r="M890" s="2">
        <v>0</v>
      </c>
      <c r="N890" s="2">
        <v>0</v>
      </c>
      <c r="O890" s="2">
        <v>210</v>
      </c>
      <c r="P890" s="2">
        <v>0</v>
      </c>
      <c r="Q890" s="2">
        <v>0</v>
      </c>
      <c r="R890" s="2">
        <v>0</v>
      </c>
      <c r="S890" s="2">
        <v>0</v>
      </c>
      <c r="T890" s="2">
        <v>0</v>
      </c>
      <c r="U890" s="2">
        <v>210</v>
      </c>
      <c r="V890" t="s">
        <v>55</v>
      </c>
    </row>
    <row r="891" spans="1:22" ht="15.75" hidden="1" thickBot="1" x14ac:dyDescent="0.3">
      <c r="A891" t="s">
        <v>8103</v>
      </c>
      <c r="B891" s="12" t="s">
        <v>10342</v>
      </c>
      <c r="C891" t="s">
        <v>1</v>
      </c>
      <c r="D891" t="s">
        <v>7503</v>
      </c>
      <c r="E891" t="s">
        <v>9793</v>
      </c>
      <c r="F891" t="s">
        <v>9794</v>
      </c>
      <c r="G891">
        <v>2696</v>
      </c>
      <c r="H891">
        <v>2696</v>
      </c>
      <c r="I891">
        <v>2696</v>
      </c>
      <c r="J891">
        <v>2696</v>
      </c>
      <c r="K891">
        <v>0</v>
      </c>
      <c r="L891" s="2">
        <v>0</v>
      </c>
      <c r="M891" s="2">
        <v>0</v>
      </c>
      <c r="N891" s="2">
        <v>0</v>
      </c>
      <c r="O891" s="2">
        <v>207.8</v>
      </c>
      <c r="P891" s="2">
        <v>0</v>
      </c>
      <c r="Q891" s="2">
        <v>0</v>
      </c>
      <c r="R891" s="2">
        <v>0</v>
      </c>
      <c r="S891" s="2">
        <v>0</v>
      </c>
      <c r="T891" s="2">
        <v>0</v>
      </c>
      <c r="U891" s="2">
        <v>207.8</v>
      </c>
      <c r="V891" t="s">
        <v>55</v>
      </c>
    </row>
    <row r="892" spans="1:22" ht="15.75" hidden="1" thickBot="1" x14ac:dyDescent="0.3">
      <c r="A892" t="s">
        <v>8103</v>
      </c>
      <c r="B892" s="12" t="s">
        <v>10341</v>
      </c>
      <c r="C892" t="s">
        <v>1</v>
      </c>
      <c r="D892" t="s">
        <v>7503</v>
      </c>
      <c r="E892" t="s">
        <v>9793</v>
      </c>
      <c r="F892" t="s">
        <v>9794</v>
      </c>
      <c r="G892">
        <v>2695</v>
      </c>
      <c r="H892">
        <v>2695</v>
      </c>
      <c r="I892">
        <v>2695</v>
      </c>
      <c r="J892">
        <v>2695</v>
      </c>
      <c r="K892">
        <v>0</v>
      </c>
      <c r="L892" s="2">
        <v>0</v>
      </c>
      <c r="M892" s="2">
        <v>0</v>
      </c>
      <c r="N892" s="2">
        <v>0</v>
      </c>
      <c r="O892" s="2">
        <v>50</v>
      </c>
      <c r="P892" s="2">
        <v>0</v>
      </c>
      <c r="Q892" s="2">
        <v>0</v>
      </c>
      <c r="R892" s="2">
        <v>0</v>
      </c>
      <c r="S892" s="2">
        <v>0</v>
      </c>
      <c r="T892" s="2">
        <v>0</v>
      </c>
      <c r="U892" s="2">
        <v>50</v>
      </c>
      <c r="V892" t="s">
        <v>55</v>
      </c>
    </row>
    <row r="893" spans="1:22" ht="15.75" hidden="1" thickBot="1" x14ac:dyDescent="0.3">
      <c r="A893" t="s">
        <v>8103</v>
      </c>
      <c r="B893" s="12" t="s">
        <v>10341</v>
      </c>
      <c r="C893" t="s">
        <v>1</v>
      </c>
      <c r="D893" t="s">
        <v>7503</v>
      </c>
      <c r="E893" t="s">
        <v>9793</v>
      </c>
      <c r="F893" t="s">
        <v>9794</v>
      </c>
      <c r="G893">
        <v>2694</v>
      </c>
      <c r="H893">
        <v>2694</v>
      </c>
      <c r="I893">
        <v>2694</v>
      </c>
      <c r="J893">
        <v>2694</v>
      </c>
      <c r="K893">
        <v>0</v>
      </c>
      <c r="L893" s="2">
        <v>0</v>
      </c>
      <c r="M893" s="2">
        <v>0</v>
      </c>
      <c r="N893" s="2">
        <v>0</v>
      </c>
      <c r="O893" s="2">
        <v>7</v>
      </c>
      <c r="P893" s="2">
        <v>0</v>
      </c>
      <c r="Q893" s="2">
        <v>0</v>
      </c>
      <c r="R893" s="2">
        <v>0</v>
      </c>
      <c r="S893" s="2">
        <v>0</v>
      </c>
      <c r="T893" s="2">
        <v>0</v>
      </c>
      <c r="U893" s="2">
        <v>7</v>
      </c>
      <c r="V893" t="s">
        <v>55</v>
      </c>
    </row>
    <row r="894" spans="1:22" ht="15.75" hidden="1" thickBot="1" x14ac:dyDescent="0.3">
      <c r="A894" t="s">
        <v>8103</v>
      </c>
      <c r="B894" s="12" t="s">
        <v>10341</v>
      </c>
      <c r="C894" t="s">
        <v>1</v>
      </c>
      <c r="D894" t="s">
        <v>7503</v>
      </c>
      <c r="E894" t="s">
        <v>9793</v>
      </c>
      <c r="F894" t="s">
        <v>9794</v>
      </c>
      <c r="G894">
        <v>2693</v>
      </c>
      <c r="H894">
        <v>2693</v>
      </c>
      <c r="I894">
        <v>2693</v>
      </c>
      <c r="J894">
        <v>2693</v>
      </c>
      <c r="K894">
        <v>0</v>
      </c>
      <c r="L894" s="2">
        <v>0</v>
      </c>
      <c r="M894" s="2">
        <v>0</v>
      </c>
      <c r="N894" s="2">
        <v>0</v>
      </c>
      <c r="O894" s="2">
        <v>20</v>
      </c>
      <c r="P894" s="2">
        <v>0</v>
      </c>
      <c r="Q894" s="2">
        <v>0</v>
      </c>
      <c r="R894" s="2">
        <v>0</v>
      </c>
      <c r="S894" s="2">
        <v>0</v>
      </c>
      <c r="T894" s="2">
        <v>0</v>
      </c>
      <c r="U894" s="2">
        <v>20</v>
      </c>
      <c r="V894" t="s">
        <v>55</v>
      </c>
    </row>
    <row r="895" spans="1:22" ht="15.75" hidden="1" thickBot="1" x14ac:dyDescent="0.3">
      <c r="A895" t="s">
        <v>8103</v>
      </c>
      <c r="B895" s="12" t="s">
        <v>10341</v>
      </c>
      <c r="C895" t="s">
        <v>1</v>
      </c>
      <c r="D895" t="s">
        <v>7503</v>
      </c>
      <c r="E895" t="s">
        <v>9793</v>
      </c>
      <c r="F895" t="s">
        <v>9794</v>
      </c>
      <c r="G895">
        <v>2692</v>
      </c>
      <c r="H895">
        <v>2692</v>
      </c>
      <c r="I895">
        <v>2692</v>
      </c>
      <c r="J895">
        <v>2692</v>
      </c>
      <c r="K895">
        <v>0</v>
      </c>
      <c r="L895" s="2">
        <v>0</v>
      </c>
      <c r="M895" s="2">
        <v>0</v>
      </c>
      <c r="N895" s="2">
        <v>0</v>
      </c>
      <c r="O895" s="2">
        <v>16</v>
      </c>
      <c r="P895" s="2">
        <v>0</v>
      </c>
      <c r="Q895" s="2">
        <v>0</v>
      </c>
      <c r="R895" s="2">
        <v>0</v>
      </c>
      <c r="S895" s="2">
        <v>0</v>
      </c>
      <c r="T895" s="2">
        <v>0</v>
      </c>
      <c r="U895" s="2">
        <v>16</v>
      </c>
      <c r="V895" t="s">
        <v>55</v>
      </c>
    </row>
    <row r="896" spans="1:22" ht="15.75" hidden="1" thickBot="1" x14ac:dyDescent="0.3">
      <c r="A896" t="s">
        <v>8103</v>
      </c>
      <c r="B896" s="12" t="s">
        <v>10341</v>
      </c>
      <c r="C896" t="s">
        <v>1</v>
      </c>
      <c r="D896" t="s">
        <v>7503</v>
      </c>
      <c r="E896" t="s">
        <v>9793</v>
      </c>
      <c r="F896" t="s">
        <v>9794</v>
      </c>
      <c r="G896">
        <v>2691</v>
      </c>
      <c r="H896">
        <v>2691</v>
      </c>
      <c r="I896">
        <v>2691</v>
      </c>
      <c r="J896">
        <v>2691</v>
      </c>
      <c r="K896">
        <v>0</v>
      </c>
      <c r="L896" s="2">
        <v>0</v>
      </c>
      <c r="M896" s="2">
        <v>0</v>
      </c>
      <c r="N896" s="2">
        <v>0</v>
      </c>
      <c r="O896" s="2">
        <v>22</v>
      </c>
      <c r="P896" s="2">
        <v>0</v>
      </c>
      <c r="Q896" s="2">
        <v>0</v>
      </c>
      <c r="R896" s="2">
        <v>0</v>
      </c>
      <c r="S896" s="2">
        <v>0</v>
      </c>
      <c r="T896" s="2">
        <v>0</v>
      </c>
      <c r="U896" s="2">
        <v>22</v>
      </c>
      <c r="V896" t="s">
        <v>55</v>
      </c>
    </row>
    <row r="897" spans="1:22" ht="15.75" hidden="1" thickBot="1" x14ac:dyDescent="0.3">
      <c r="A897" t="s">
        <v>8103</v>
      </c>
      <c r="B897" s="12" t="s">
        <v>10341</v>
      </c>
      <c r="C897" t="s">
        <v>1</v>
      </c>
      <c r="D897" t="s">
        <v>7503</v>
      </c>
      <c r="E897" t="s">
        <v>9793</v>
      </c>
      <c r="F897" t="s">
        <v>9794</v>
      </c>
      <c r="G897">
        <v>2690</v>
      </c>
      <c r="H897">
        <v>2690</v>
      </c>
      <c r="I897">
        <v>2690</v>
      </c>
      <c r="J897">
        <v>2690</v>
      </c>
      <c r="K897">
        <v>0</v>
      </c>
      <c r="L897" s="2">
        <v>0</v>
      </c>
      <c r="M897" s="2">
        <v>0</v>
      </c>
      <c r="N897" s="2">
        <v>0</v>
      </c>
      <c r="O897" s="2">
        <v>66</v>
      </c>
      <c r="P897" s="2">
        <v>0</v>
      </c>
      <c r="Q897" s="2">
        <v>0</v>
      </c>
      <c r="R897" s="2">
        <v>0</v>
      </c>
      <c r="S897" s="2">
        <v>0</v>
      </c>
      <c r="T897" s="2">
        <v>0</v>
      </c>
      <c r="U897" s="2">
        <v>66</v>
      </c>
      <c r="V897" t="s">
        <v>55</v>
      </c>
    </row>
    <row r="898" spans="1:22" ht="15.75" hidden="1" thickBot="1" x14ac:dyDescent="0.3">
      <c r="A898" t="s">
        <v>8103</v>
      </c>
      <c r="B898" s="12" t="s">
        <v>10341</v>
      </c>
      <c r="C898" t="s">
        <v>1</v>
      </c>
      <c r="D898" t="s">
        <v>7503</v>
      </c>
      <c r="E898" t="s">
        <v>9793</v>
      </c>
      <c r="F898" t="s">
        <v>9794</v>
      </c>
      <c r="G898">
        <v>2689</v>
      </c>
      <c r="H898">
        <v>2689</v>
      </c>
      <c r="I898">
        <v>2689</v>
      </c>
      <c r="J898">
        <v>2689</v>
      </c>
      <c r="K898">
        <v>0</v>
      </c>
      <c r="L898" s="2">
        <v>0</v>
      </c>
      <c r="M898" s="2">
        <v>0</v>
      </c>
      <c r="N898" s="2">
        <v>0</v>
      </c>
      <c r="O898" s="2">
        <v>56</v>
      </c>
      <c r="P898" s="2">
        <v>0</v>
      </c>
      <c r="Q898" s="2">
        <v>0</v>
      </c>
      <c r="R898" s="2">
        <v>0</v>
      </c>
      <c r="S898" s="2">
        <v>0</v>
      </c>
      <c r="T898" s="2">
        <v>0</v>
      </c>
      <c r="U898" s="2">
        <v>56</v>
      </c>
      <c r="V898" t="s">
        <v>55</v>
      </c>
    </row>
    <row r="899" spans="1:22" ht="15.75" hidden="1" thickBot="1" x14ac:dyDescent="0.3">
      <c r="A899" t="s">
        <v>8103</v>
      </c>
      <c r="B899" s="12" t="s">
        <v>10340</v>
      </c>
      <c r="C899" t="s">
        <v>1</v>
      </c>
      <c r="D899" t="s">
        <v>7503</v>
      </c>
      <c r="E899" t="s">
        <v>9793</v>
      </c>
      <c r="F899" t="s">
        <v>9794</v>
      </c>
      <c r="G899">
        <v>2688</v>
      </c>
      <c r="H899">
        <v>2688</v>
      </c>
      <c r="I899">
        <v>2688</v>
      </c>
      <c r="J899">
        <v>2688</v>
      </c>
      <c r="K899">
        <v>0</v>
      </c>
      <c r="L899" s="2">
        <v>0</v>
      </c>
      <c r="M899" s="2">
        <v>0</v>
      </c>
      <c r="N899" s="2">
        <v>0</v>
      </c>
      <c r="O899" s="2">
        <v>7.5</v>
      </c>
      <c r="P899" s="2">
        <v>0</v>
      </c>
      <c r="Q899" s="2">
        <v>0</v>
      </c>
      <c r="R899" s="2">
        <v>0</v>
      </c>
      <c r="S899" s="2">
        <v>0</v>
      </c>
      <c r="T899" s="2">
        <v>0</v>
      </c>
      <c r="U899" s="2">
        <v>7.5</v>
      </c>
      <c r="V899" t="s">
        <v>55</v>
      </c>
    </row>
    <row r="900" spans="1:22" ht="15.75" hidden="1" thickBot="1" x14ac:dyDescent="0.3">
      <c r="A900" t="s">
        <v>8103</v>
      </c>
      <c r="B900" s="12" t="s">
        <v>10340</v>
      </c>
      <c r="C900" t="s">
        <v>1</v>
      </c>
      <c r="D900" t="s">
        <v>7503</v>
      </c>
      <c r="E900" t="s">
        <v>9793</v>
      </c>
      <c r="F900" t="s">
        <v>9794</v>
      </c>
      <c r="G900">
        <v>2687</v>
      </c>
      <c r="H900">
        <v>2687</v>
      </c>
      <c r="I900">
        <v>2687</v>
      </c>
      <c r="J900">
        <v>2687</v>
      </c>
      <c r="K900">
        <v>0</v>
      </c>
      <c r="L900" s="2">
        <v>0</v>
      </c>
      <c r="M900" s="2">
        <v>0</v>
      </c>
      <c r="N900" s="2">
        <v>0</v>
      </c>
      <c r="O900" s="2">
        <v>7.5</v>
      </c>
      <c r="P900" s="2">
        <v>0</v>
      </c>
      <c r="Q900" s="2">
        <v>0</v>
      </c>
      <c r="R900" s="2">
        <v>0</v>
      </c>
      <c r="S900" s="2">
        <v>0</v>
      </c>
      <c r="T900" s="2">
        <v>0</v>
      </c>
      <c r="U900" s="2">
        <v>7.5</v>
      </c>
      <c r="V900" t="s">
        <v>55</v>
      </c>
    </row>
    <row r="901" spans="1:22" ht="15.75" hidden="1" thickBot="1" x14ac:dyDescent="0.3">
      <c r="A901" t="s">
        <v>8103</v>
      </c>
      <c r="B901" s="12" t="s">
        <v>10340</v>
      </c>
      <c r="C901" t="s">
        <v>1</v>
      </c>
      <c r="D901" t="s">
        <v>7503</v>
      </c>
      <c r="E901" t="s">
        <v>9793</v>
      </c>
      <c r="F901" t="s">
        <v>9794</v>
      </c>
      <c r="G901">
        <v>2686</v>
      </c>
      <c r="H901">
        <v>2686</v>
      </c>
      <c r="I901">
        <v>2686</v>
      </c>
      <c r="J901">
        <v>2686</v>
      </c>
      <c r="K901">
        <v>0</v>
      </c>
      <c r="L901" s="2">
        <v>0</v>
      </c>
      <c r="M901" s="2">
        <v>0</v>
      </c>
      <c r="N901" s="2">
        <v>0</v>
      </c>
      <c r="O901" s="2">
        <v>10</v>
      </c>
      <c r="P901" s="2">
        <v>0</v>
      </c>
      <c r="Q901" s="2">
        <v>0</v>
      </c>
      <c r="R901" s="2">
        <v>0</v>
      </c>
      <c r="S901" s="2">
        <v>0</v>
      </c>
      <c r="T901" s="2">
        <v>0</v>
      </c>
      <c r="U901" s="2">
        <v>10</v>
      </c>
      <c r="V901" t="s">
        <v>55</v>
      </c>
    </row>
    <row r="902" spans="1:22" ht="15.75" hidden="1" thickBot="1" x14ac:dyDescent="0.3">
      <c r="A902" t="s">
        <v>8103</v>
      </c>
      <c r="B902" s="12" t="s">
        <v>10340</v>
      </c>
      <c r="C902" t="s">
        <v>1</v>
      </c>
      <c r="D902" t="s">
        <v>7503</v>
      </c>
      <c r="E902" t="s">
        <v>9793</v>
      </c>
      <c r="F902" t="s">
        <v>9794</v>
      </c>
      <c r="G902">
        <v>2685</v>
      </c>
      <c r="H902">
        <v>2685</v>
      </c>
      <c r="I902">
        <v>2685</v>
      </c>
      <c r="J902">
        <v>2685</v>
      </c>
      <c r="K902">
        <v>0</v>
      </c>
      <c r="L902" s="2">
        <v>0</v>
      </c>
      <c r="M902" s="2">
        <v>0</v>
      </c>
      <c r="N902" s="2">
        <v>0</v>
      </c>
      <c r="O902" s="2">
        <v>4</v>
      </c>
      <c r="P902" s="2">
        <v>0</v>
      </c>
      <c r="Q902" s="2">
        <v>0</v>
      </c>
      <c r="R902" s="2">
        <v>0</v>
      </c>
      <c r="S902" s="2">
        <v>0</v>
      </c>
      <c r="T902" s="2">
        <v>0</v>
      </c>
      <c r="U902" s="2">
        <v>4</v>
      </c>
      <c r="V902" t="s">
        <v>55</v>
      </c>
    </row>
    <row r="903" spans="1:22" ht="15.75" hidden="1" thickBot="1" x14ac:dyDescent="0.3">
      <c r="A903" t="s">
        <v>8103</v>
      </c>
      <c r="B903" s="12" t="s">
        <v>10340</v>
      </c>
      <c r="C903" t="s">
        <v>1</v>
      </c>
      <c r="D903" t="s">
        <v>7503</v>
      </c>
      <c r="E903" t="s">
        <v>9793</v>
      </c>
      <c r="F903" t="s">
        <v>9794</v>
      </c>
      <c r="G903">
        <v>2684</v>
      </c>
      <c r="H903">
        <v>2684</v>
      </c>
      <c r="I903">
        <v>2684</v>
      </c>
      <c r="J903">
        <v>2684</v>
      </c>
      <c r="K903">
        <v>0</v>
      </c>
      <c r="L903" s="2">
        <v>0</v>
      </c>
      <c r="M903" s="2">
        <v>0</v>
      </c>
      <c r="N903" s="2">
        <v>0</v>
      </c>
      <c r="O903" s="2">
        <v>0</v>
      </c>
      <c r="P903" s="2">
        <v>0</v>
      </c>
      <c r="Q903" s="2">
        <v>0</v>
      </c>
      <c r="R903" s="2">
        <v>0</v>
      </c>
      <c r="S903" s="2">
        <v>0</v>
      </c>
      <c r="T903" s="2">
        <v>0</v>
      </c>
      <c r="U903" s="2">
        <v>0</v>
      </c>
      <c r="V903" t="s">
        <v>55</v>
      </c>
    </row>
    <row r="904" spans="1:22" ht="15.75" hidden="1" thickBot="1" x14ac:dyDescent="0.3">
      <c r="A904" t="s">
        <v>8103</v>
      </c>
      <c r="B904" s="12" t="s">
        <v>10339</v>
      </c>
      <c r="C904" t="s">
        <v>1</v>
      </c>
      <c r="D904" t="s">
        <v>7503</v>
      </c>
      <c r="E904" t="s">
        <v>9793</v>
      </c>
      <c r="F904" t="s">
        <v>9794</v>
      </c>
      <c r="G904">
        <v>2683</v>
      </c>
      <c r="H904">
        <v>2683</v>
      </c>
      <c r="I904">
        <v>2683</v>
      </c>
      <c r="J904">
        <v>2683</v>
      </c>
      <c r="K904">
        <v>0</v>
      </c>
      <c r="L904" s="2">
        <v>0</v>
      </c>
      <c r="M904" s="2">
        <v>0</v>
      </c>
      <c r="N904" s="2">
        <v>0</v>
      </c>
      <c r="O904" s="2">
        <v>11.5</v>
      </c>
      <c r="P904" s="2">
        <v>0</v>
      </c>
      <c r="Q904" s="2">
        <v>0</v>
      </c>
      <c r="R904" s="2">
        <v>0</v>
      </c>
      <c r="S904" s="2">
        <v>0</v>
      </c>
      <c r="T904" s="2">
        <v>0</v>
      </c>
      <c r="U904" s="2">
        <v>11.5</v>
      </c>
      <c r="V904" t="s">
        <v>55</v>
      </c>
    </row>
    <row r="905" spans="1:22" ht="15.75" hidden="1" thickBot="1" x14ac:dyDescent="0.3">
      <c r="A905" t="s">
        <v>8103</v>
      </c>
      <c r="B905" s="12" t="s">
        <v>10339</v>
      </c>
      <c r="C905" t="s">
        <v>1</v>
      </c>
      <c r="D905" t="s">
        <v>7503</v>
      </c>
      <c r="E905" t="s">
        <v>9793</v>
      </c>
      <c r="F905" t="s">
        <v>9794</v>
      </c>
      <c r="G905">
        <v>2682</v>
      </c>
      <c r="H905">
        <v>2682</v>
      </c>
      <c r="I905">
        <v>2682</v>
      </c>
      <c r="J905">
        <v>2682</v>
      </c>
      <c r="K905">
        <v>0</v>
      </c>
      <c r="L905" s="2">
        <v>0</v>
      </c>
      <c r="M905" s="2">
        <v>0</v>
      </c>
      <c r="N905" s="2">
        <v>0</v>
      </c>
      <c r="O905" s="2">
        <v>20</v>
      </c>
      <c r="P905" s="2">
        <v>0</v>
      </c>
      <c r="Q905" s="2">
        <v>0</v>
      </c>
      <c r="R905" s="2">
        <v>0</v>
      </c>
      <c r="S905" s="2">
        <v>0</v>
      </c>
      <c r="T905" s="2">
        <v>0</v>
      </c>
      <c r="U905" s="2">
        <v>20</v>
      </c>
      <c r="V905" t="s">
        <v>55</v>
      </c>
    </row>
    <row r="906" spans="1:22" ht="15.75" hidden="1" thickBot="1" x14ac:dyDescent="0.3">
      <c r="A906" t="s">
        <v>8103</v>
      </c>
      <c r="B906" s="12" t="s">
        <v>10339</v>
      </c>
      <c r="C906" t="s">
        <v>1</v>
      </c>
      <c r="D906" t="s">
        <v>7503</v>
      </c>
      <c r="E906" t="s">
        <v>9793</v>
      </c>
      <c r="F906" t="s">
        <v>9794</v>
      </c>
      <c r="G906">
        <v>2681</v>
      </c>
      <c r="H906">
        <v>2681</v>
      </c>
      <c r="I906">
        <v>2681</v>
      </c>
      <c r="J906">
        <v>2681</v>
      </c>
      <c r="K906">
        <v>0</v>
      </c>
      <c r="L906" s="2">
        <v>0</v>
      </c>
      <c r="M906" s="2">
        <v>0</v>
      </c>
      <c r="N906" s="2">
        <v>0</v>
      </c>
      <c r="O906" s="2">
        <v>28</v>
      </c>
      <c r="P906" s="2">
        <v>0</v>
      </c>
      <c r="Q906" s="2">
        <v>0</v>
      </c>
      <c r="R906" s="2">
        <v>0</v>
      </c>
      <c r="S906" s="2">
        <v>0</v>
      </c>
      <c r="T906" s="2">
        <v>0</v>
      </c>
      <c r="U906" s="2">
        <v>28</v>
      </c>
      <c r="V906" t="s">
        <v>55</v>
      </c>
    </row>
    <row r="907" spans="1:22" ht="15.75" hidden="1" thickBot="1" x14ac:dyDescent="0.3">
      <c r="A907" t="s">
        <v>8103</v>
      </c>
      <c r="B907" s="12" t="s">
        <v>10339</v>
      </c>
      <c r="C907" t="s">
        <v>1</v>
      </c>
      <c r="D907" t="s">
        <v>7503</v>
      </c>
      <c r="E907" t="s">
        <v>9793</v>
      </c>
      <c r="F907" t="s">
        <v>9794</v>
      </c>
      <c r="G907">
        <v>2680</v>
      </c>
      <c r="H907">
        <v>2680</v>
      </c>
      <c r="I907">
        <v>2680</v>
      </c>
      <c r="J907">
        <v>2680</v>
      </c>
      <c r="K907">
        <v>0</v>
      </c>
      <c r="L907" s="2">
        <v>0</v>
      </c>
      <c r="M907" s="2">
        <v>0</v>
      </c>
      <c r="N907" s="2">
        <v>0</v>
      </c>
      <c r="O907" s="2">
        <v>6</v>
      </c>
      <c r="P907" s="2">
        <v>0</v>
      </c>
      <c r="Q907" s="2">
        <v>0</v>
      </c>
      <c r="R907" s="2">
        <v>0</v>
      </c>
      <c r="S907" s="2">
        <v>0</v>
      </c>
      <c r="T907" s="2">
        <v>0</v>
      </c>
      <c r="U907" s="2">
        <v>6</v>
      </c>
      <c r="V907" t="s">
        <v>55</v>
      </c>
    </row>
    <row r="908" spans="1:22" ht="15.75" hidden="1" thickBot="1" x14ac:dyDescent="0.3">
      <c r="A908" t="s">
        <v>8103</v>
      </c>
      <c r="B908" s="12" t="s">
        <v>10339</v>
      </c>
      <c r="C908" t="s">
        <v>1</v>
      </c>
      <c r="D908" t="s">
        <v>7503</v>
      </c>
      <c r="E908" t="s">
        <v>9793</v>
      </c>
      <c r="F908" t="s">
        <v>9794</v>
      </c>
      <c r="G908">
        <v>2679</v>
      </c>
      <c r="H908">
        <v>2679</v>
      </c>
      <c r="I908">
        <v>2679</v>
      </c>
      <c r="J908">
        <v>2679</v>
      </c>
      <c r="K908">
        <v>0</v>
      </c>
      <c r="L908" s="2">
        <v>0</v>
      </c>
      <c r="M908" s="2">
        <v>0</v>
      </c>
      <c r="N908" s="2">
        <v>0</v>
      </c>
      <c r="O908" s="2">
        <v>20</v>
      </c>
      <c r="P908" s="2">
        <v>0</v>
      </c>
      <c r="Q908" s="2">
        <v>0</v>
      </c>
      <c r="R908" s="2">
        <v>0</v>
      </c>
      <c r="S908" s="2">
        <v>0</v>
      </c>
      <c r="T908" s="2">
        <v>0</v>
      </c>
      <c r="U908" s="2">
        <v>20</v>
      </c>
      <c r="V908" t="s">
        <v>55</v>
      </c>
    </row>
    <row r="909" spans="1:22" ht="15.75" hidden="1" thickBot="1" x14ac:dyDescent="0.3">
      <c r="A909" t="s">
        <v>8103</v>
      </c>
      <c r="B909" s="12" t="s">
        <v>10339</v>
      </c>
      <c r="C909" t="s">
        <v>1</v>
      </c>
      <c r="D909" t="s">
        <v>7503</v>
      </c>
      <c r="E909" t="s">
        <v>9793</v>
      </c>
      <c r="F909" t="s">
        <v>9794</v>
      </c>
      <c r="G909">
        <v>2678</v>
      </c>
      <c r="H909">
        <v>2678</v>
      </c>
      <c r="I909">
        <v>2678</v>
      </c>
      <c r="J909">
        <v>2678</v>
      </c>
      <c r="K909">
        <v>0</v>
      </c>
      <c r="L909" s="2">
        <v>0</v>
      </c>
      <c r="M909" s="2">
        <v>0</v>
      </c>
      <c r="N909" s="2">
        <v>0</v>
      </c>
      <c r="O909" s="2">
        <v>10.8</v>
      </c>
      <c r="P909" s="2">
        <v>0</v>
      </c>
      <c r="Q909" s="2">
        <v>0</v>
      </c>
      <c r="R909" s="2">
        <v>0</v>
      </c>
      <c r="S909" s="2">
        <v>0</v>
      </c>
      <c r="T909" s="2">
        <v>0</v>
      </c>
      <c r="U909" s="2">
        <v>10.8</v>
      </c>
      <c r="V909" t="s">
        <v>55</v>
      </c>
    </row>
    <row r="910" spans="1:22" ht="15.75" hidden="1" thickBot="1" x14ac:dyDescent="0.3">
      <c r="A910" t="s">
        <v>8103</v>
      </c>
      <c r="B910" s="12" t="s">
        <v>10339</v>
      </c>
      <c r="C910" t="s">
        <v>1</v>
      </c>
      <c r="D910" t="s">
        <v>7503</v>
      </c>
      <c r="E910" t="s">
        <v>9793</v>
      </c>
      <c r="F910" t="s">
        <v>9794</v>
      </c>
      <c r="G910">
        <v>2677</v>
      </c>
      <c r="H910">
        <v>2677</v>
      </c>
      <c r="I910">
        <v>2677</v>
      </c>
      <c r="J910">
        <v>2677</v>
      </c>
      <c r="K910">
        <v>0</v>
      </c>
      <c r="L910" s="2">
        <v>0</v>
      </c>
      <c r="M910" s="2">
        <v>0</v>
      </c>
      <c r="N910" s="2">
        <v>0</v>
      </c>
      <c r="O910" s="2">
        <v>15.75</v>
      </c>
      <c r="P910" s="2">
        <v>0</v>
      </c>
      <c r="Q910" s="2">
        <v>0</v>
      </c>
      <c r="R910" s="2">
        <v>0</v>
      </c>
      <c r="S910" s="2">
        <v>0</v>
      </c>
      <c r="T910" s="2">
        <v>0</v>
      </c>
      <c r="U910" s="2">
        <v>15.75</v>
      </c>
      <c r="V910" t="s">
        <v>55</v>
      </c>
    </row>
    <row r="911" spans="1:22" ht="15.75" hidden="1" thickBot="1" x14ac:dyDescent="0.3">
      <c r="A911" t="s">
        <v>8103</v>
      </c>
      <c r="B911" s="12" t="s">
        <v>10339</v>
      </c>
      <c r="C911" t="s">
        <v>1</v>
      </c>
      <c r="D911" t="s">
        <v>7503</v>
      </c>
      <c r="E911" t="s">
        <v>9793</v>
      </c>
      <c r="F911" t="s">
        <v>9794</v>
      </c>
      <c r="G911">
        <v>2676</v>
      </c>
      <c r="H911">
        <v>2676</v>
      </c>
      <c r="I911">
        <v>2676</v>
      </c>
      <c r="J911">
        <v>2676</v>
      </c>
      <c r="K911">
        <v>0</v>
      </c>
      <c r="L911" s="2">
        <v>0</v>
      </c>
      <c r="M911" s="2">
        <v>0</v>
      </c>
      <c r="N911" s="2">
        <v>0</v>
      </c>
      <c r="O911" s="2">
        <v>2</v>
      </c>
      <c r="P911" s="2">
        <v>0</v>
      </c>
      <c r="Q911" s="2">
        <v>0</v>
      </c>
      <c r="R911" s="2">
        <v>0</v>
      </c>
      <c r="S911" s="2">
        <v>0</v>
      </c>
      <c r="T911" s="2">
        <v>0</v>
      </c>
      <c r="U911" s="2">
        <v>2</v>
      </c>
      <c r="V911" t="s">
        <v>55</v>
      </c>
    </row>
    <row r="912" spans="1:22" ht="15.75" hidden="1" thickBot="1" x14ac:dyDescent="0.3">
      <c r="A912" t="s">
        <v>8103</v>
      </c>
      <c r="B912" s="12" t="s">
        <v>10339</v>
      </c>
      <c r="C912" t="s">
        <v>1</v>
      </c>
      <c r="D912" t="s">
        <v>7503</v>
      </c>
      <c r="E912" t="s">
        <v>9793</v>
      </c>
      <c r="F912" t="s">
        <v>9794</v>
      </c>
      <c r="G912">
        <v>2675</v>
      </c>
      <c r="H912">
        <v>2675</v>
      </c>
      <c r="I912">
        <v>2675</v>
      </c>
      <c r="J912">
        <v>2675</v>
      </c>
      <c r="K912">
        <v>0</v>
      </c>
      <c r="L912" s="2">
        <v>0</v>
      </c>
      <c r="M912" s="2">
        <v>0</v>
      </c>
      <c r="N912" s="2">
        <v>0</v>
      </c>
      <c r="O912" s="2">
        <v>10.3</v>
      </c>
      <c r="P912" s="2">
        <v>0</v>
      </c>
      <c r="Q912" s="2">
        <v>0</v>
      </c>
      <c r="R912" s="2">
        <v>0</v>
      </c>
      <c r="S912" s="2">
        <v>0</v>
      </c>
      <c r="T912" s="2">
        <v>0</v>
      </c>
      <c r="U912" s="2">
        <v>10.3</v>
      </c>
      <c r="V912" t="s">
        <v>55</v>
      </c>
    </row>
    <row r="913" spans="1:22" ht="15.75" hidden="1" thickBot="1" x14ac:dyDescent="0.3">
      <c r="A913" t="s">
        <v>8103</v>
      </c>
      <c r="B913" s="12" t="s">
        <v>10339</v>
      </c>
      <c r="C913" t="s">
        <v>1</v>
      </c>
      <c r="D913" t="s">
        <v>7503</v>
      </c>
      <c r="E913" t="s">
        <v>9793</v>
      </c>
      <c r="F913" t="s">
        <v>9794</v>
      </c>
      <c r="G913">
        <v>2674</v>
      </c>
      <c r="H913">
        <v>2674</v>
      </c>
      <c r="I913">
        <v>2674</v>
      </c>
      <c r="J913">
        <v>2674</v>
      </c>
      <c r="K913">
        <v>0</v>
      </c>
      <c r="L913" s="2">
        <v>0</v>
      </c>
      <c r="M913" s="2">
        <v>0</v>
      </c>
      <c r="N913" s="2">
        <v>0</v>
      </c>
      <c r="O913" s="2">
        <v>5.5</v>
      </c>
      <c r="P913" s="2">
        <v>0</v>
      </c>
      <c r="Q913" s="2">
        <v>0</v>
      </c>
      <c r="R913" s="2">
        <v>0</v>
      </c>
      <c r="S913" s="2">
        <v>0</v>
      </c>
      <c r="T913" s="2">
        <v>0</v>
      </c>
      <c r="U913" s="2">
        <v>5.5</v>
      </c>
      <c r="V913" t="s">
        <v>55</v>
      </c>
    </row>
    <row r="914" spans="1:22" ht="15.75" hidden="1" thickBot="1" x14ac:dyDescent="0.3">
      <c r="A914" t="s">
        <v>8103</v>
      </c>
      <c r="B914" s="12" t="s">
        <v>10338</v>
      </c>
      <c r="C914" t="s">
        <v>1</v>
      </c>
      <c r="D914" t="s">
        <v>7503</v>
      </c>
      <c r="E914" t="s">
        <v>9793</v>
      </c>
      <c r="F914" t="s">
        <v>9794</v>
      </c>
      <c r="G914">
        <v>2673</v>
      </c>
      <c r="H914">
        <v>2673</v>
      </c>
      <c r="I914">
        <v>2673</v>
      </c>
      <c r="J914">
        <v>2673</v>
      </c>
      <c r="K914">
        <v>0</v>
      </c>
      <c r="L914" s="2">
        <v>0</v>
      </c>
      <c r="M914" s="2">
        <v>0</v>
      </c>
      <c r="N914" s="2">
        <v>0</v>
      </c>
      <c r="O914" s="2">
        <v>3</v>
      </c>
      <c r="P914" s="2">
        <v>0</v>
      </c>
      <c r="Q914" s="2">
        <v>0</v>
      </c>
      <c r="R914" s="2">
        <v>0</v>
      </c>
      <c r="S914" s="2">
        <v>0</v>
      </c>
      <c r="T914" s="2">
        <v>0</v>
      </c>
      <c r="U914" s="2">
        <v>3</v>
      </c>
      <c r="V914" t="s">
        <v>55</v>
      </c>
    </row>
    <row r="915" spans="1:22" ht="15.75" hidden="1" thickBot="1" x14ac:dyDescent="0.3">
      <c r="A915" t="s">
        <v>8103</v>
      </c>
      <c r="B915" s="12" t="s">
        <v>10338</v>
      </c>
      <c r="C915" t="s">
        <v>1</v>
      </c>
      <c r="D915" t="s">
        <v>7503</v>
      </c>
      <c r="E915" t="s">
        <v>9793</v>
      </c>
      <c r="F915" t="s">
        <v>9794</v>
      </c>
      <c r="G915">
        <v>2672</v>
      </c>
      <c r="H915">
        <v>2672</v>
      </c>
      <c r="I915">
        <v>2672</v>
      </c>
      <c r="J915">
        <v>2672</v>
      </c>
      <c r="K915">
        <v>0</v>
      </c>
      <c r="L915" s="2">
        <v>0</v>
      </c>
      <c r="M915" s="2">
        <v>0</v>
      </c>
      <c r="N915" s="2">
        <v>0</v>
      </c>
      <c r="O915" s="2">
        <v>3</v>
      </c>
      <c r="P915" s="2">
        <v>0</v>
      </c>
      <c r="Q915" s="2">
        <v>0</v>
      </c>
      <c r="R915" s="2">
        <v>0</v>
      </c>
      <c r="S915" s="2">
        <v>0</v>
      </c>
      <c r="T915" s="2">
        <v>0</v>
      </c>
      <c r="U915" s="2">
        <v>3</v>
      </c>
      <c r="V915" t="s">
        <v>55</v>
      </c>
    </row>
    <row r="916" spans="1:22" ht="15.75" hidden="1" thickBot="1" x14ac:dyDescent="0.3">
      <c r="A916" t="s">
        <v>8103</v>
      </c>
      <c r="B916" s="12" t="s">
        <v>10338</v>
      </c>
      <c r="C916" t="s">
        <v>1</v>
      </c>
      <c r="D916" t="s">
        <v>7503</v>
      </c>
      <c r="E916" t="s">
        <v>9793</v>
      </c>
      <c r="F916" t="s">
        <v>9794</v>
      </c>
      <c r="G916">
        <v>2671</v>
      </c>
      <c r="H916">
        <v>2671</v>
      </c>
      <c r="I916">
        <v>2671</v>
      </c>
      <c r="J916">
        <v>2671</v>
      </c>
      <c r="K916">
        <v>0</v>
      </c>
      <c r="L916" s="2">
        <v>0</v>
      </c>
      <c r="M916" s="2">
        <v>0</v>
      </c>
      <c r="N916" s="2">
        <v>0</v>
      </c>
      <c r="O916" s="2">
        <v>21.5</v>
      </c>
      <c r="P916" s="2">
        <v>0</v>
      </c>
      <c r="Q916" s="2">
        <v>0</v>
      </c>
      <c r="R916" s="2">
        <v>0</v>
      </c>
      <c r="S916" s="2">
        <v>0</v>
      </c>
      <c r="T916" s="2">
        <v>0</v>
      </c>
      <c r="U916" s="2">
        <v>21.5</v>
      </c>
      <c r="V916" t="s">
        <v>55</v>
      </c>
    </row>
    <row r="917" spans="1:22" ht="15.75" hidden="1" thickBot="1" x14ac:dyDescent="0.3">
      <c r="A917" t="s">
        <v>8103</v>
      </c>
      <c r="B917" s="12" t="s">
        <v>10338</v>
      </c>
      <c r="C917" t="s">
        <v>1</v>
      </c>
      <c r="D917" t="s">
        <v>7503</v>
      </c>
      <c r="E917" t="s">
        <v>9793</v>
      </c>
      <c r="F917" t="s">
        <v>9794</v>
      </c>
      <c r="G917">
        <v>2670</v>
      </c>
      <c r="H917">
        <v>2670</v>
      </c>
      <c r="I917">
        <v>2670</v>
      </c>
      <c r="J917">
        <v>2670</v>
      </c>
      <c r="K917">
        <v>0</v>
      </c>
      <c r="L917" s="2">
        <v>0</v>
      </c>
      <c r="M917" s="2">
        <v>0</v>
      </c>
      <c r="N917" s="2">
        <v>0</v>
      </c>
      <c r="O917" s="2">
        <v>47.35</v>
      </c>
      <c r="P917" s="2">
        <v>0</v>
      </c>
      <c r="Q917" s="2">
        <v>0</v>
      </c>
      <c r="R917" s="2">
        <v>0</v>
      </c>
      <c r="S917" s="2">
        <v>0</v>
      </c>
      <c r="T917" s="2">
        <v>0</v>
      </c>
      <c r="U917" s="2">
        <v>47.35</v>
      </c>
      <c r="V917" t="s">
        <v>55</v>
      </c>
    </row>
    <row r="918" spans="1:22" ht="15.75" hidden="1" thickBot="1" x14ac:dyDescent="0.3">
      <c r="A918" t="s">
        <v>8103</v>
      </c>
      <c r="B918" s="12" t="s">
        <v>10338</v>
      </c>
      <c r="C918" t="s">
        <v>1</v>
      </c>
      <c r="D918" t="s">
        <v>7503</v>
      </c>
      <c r="E918" t="s">
        <v>9793</v>
      </c>
      <c r="F918" t="s">
        <v>9794</v>
      </c>
      <c r="G918">
        <v>2669</v>
      </c>
      <c r="H918">
        <v>2669</v>
      </c>
      <c r="I918">
        <v>2669</v>
      </c>
      <c r="J918">
        <v>2669</v>
      </c>
      <c r="K918">
        <v>0</v>
      </c>
      <c r="L918" s="2">
        <v>0</v>
      </c>
      <c r="M918" s="2">
        <v>0</v>
      </c>
      <c r="N918" s="2">
        <v>0</v>
      </c>
      <c r="O918" s="2">
        <v>34</v>
      </c>
      <c r="P918" s="2">
        <v>0</v>
      </c>
      <c r="Q918" s="2">
        <v>0</v>
      </c>
      <c r="R918" s="2">
        <v>0</v>
      </c>
      <c r="S918" s="2">
        <v>0</v>
      </c>
      <c r="T918" s="2">
        <v>0</v>
      </c>
      <c r="U918" s="2">
        <v>34</v>
      </c>
      <c r="V918" t="s">
        <v>55</v>
      </c>
    </row>
    <row r="919" spans="1:22" ht="15.75" hidden="1" thickBot="1" x14ac:dyDescent="0.3">
      <c r="A919" t="s">
        <v>8103</v>
      </c>
      <c r="B919" s="12" t="s">
        <v>10338</v>
      </c>
      <c r="C919" t="s">
        <v>1</v>
      </c>
      <c r="D919" t="s">
        <v>7503</v>
      </c>
      <c r="E919" t="s">
        <v>9793</v>
      </c>
      <c r="F919" t="s">
        <v>9794</v>
      </c>
      <c r="G919">
        <v>2668</v>
      </c>
      <c r="H919">
        <v>2668</v>
      </c>
      <c r="I919">
        <v>2668</v>
      </c>
      <c r="J919">
        <v>2668</v>
      </c>
      <c r="K919">
        <v>0</v>
      </c>
      <c r="L919" s="2">
        <v>0</v>
      </c>
      <c r="M919" s="2">
        <v>0</v>
      </c>
      <c r="N919" s="2">
        <v>0</v>
      </c>
      <c r="O919" s="2">
        <v>6</v>
      </c>
      <c r="P919" s="2">
        <v>0</v>
      </c>
      <c r="Q919" s="2">
        <v>0</v>
      </c>
      <c r="R919" s="2">
        <v>0</v>
      </c>
      <c r="S919" s="2">
        <v>0</v>
      </c>
      <c r="T919" s="2">
        <v>0</v>
      </c>
      <c r="U919" s="2">
        <v>6</v>
      </c>
      <c r="V919" t="s">
        <v>55</v>
      </c>
    </row>
    <row r="920" spans="1:22" ht="15.75" hidden="1" thickBot="1" x14ac:dyDescent="0.3">
      <c r="A920" t="s">
        <v>8103</v>
      </c>
      <c r="B920" s="12" t="s">
        <v>10338</v>
      </c>
      <c r="C920" t="s">
        <v>1</v>
      </c>
      <c r="D920" t="s">
        <v>7503</v>
      </c>
      <c r="E920" t="s">
        <v>9793</v>
      </c>
      <c r="F920" t="s">
        <v>9794</v>
      </c>
      <c r="G920">
        <v>2667</v>
      </c>
      <c r="H920">
        <v>2667</v>
      </c>
      <c r="I920">
        <v>2667</v>
      </c>
      <c r="J920">
        <v>2667</v>
      </c>
      <c r="K920">
        <v>0</v>
      </c>
      <c r="L920" s="2">
        <v>0</v>
      </c>
      <c r="M920" s="2">
        <v>0</v>
      </c>
      <c r="N920" s="2">
        <v>0</v>
      </c>
      <c r="O920" s="2">
        <v>30</v>
      </c>
      <c r="P920" s="2">
        <v>0</v>
      </c>
      <c r="Q920" s="2">
        <v>0</v>
      </c>
      <c r="R920" s="2">
        <v>0</v>
      </c>
      <c r="S920" s="2">
        <v>0</v>
      </c>
      <c r="T920" s="2">
        <v>0</v>
      </c>
      <c r="U920" s="2">
        <v>30</v>
      </c>
      <c r="V920" t="s">
        <v>55</v>
      </c>
    </row>
    <row r="921" spans="1:22" ht="15.75" hidden="1" thickBot="1" x14ac:dyDescent="0.3">
      <c r="A921" t="s">
        <v>8103</v>
      </c>
      <c r="B921" s="12" t="s">
        <v>10337</v>
      </c>
      <c r="C921" t="s">
        <v>1</v>
      </c>
      <c r="D921" t="s">
        <v>7503</v>
      </c>
      <c r="E921" t="s">
        <v>9793</v>
      </c>
      <c r="F921" t="s">
        <v>9794</v>
      </c>
      <c r="G921">
        <v>2666</v>
      </c>
      <c r="H921">
        <v>2666</v>
      </c>
      <c r="I921">
        <v>2666</v>
      </c>
      <c r="J921">
        <v>2666</v>
      </c>
      <c r="K921">
        <v>0</v>
      </c>
      <c r="L921" s="2">
        <v>0</v>
      </c>
      <c r="M921" s="2">
        <v>0</v>
      </c>
      <c r="N921" s="2">
        <v>0</v>
      </c>
      <c r="O921" s="2">
        <v>2</v>
      </c>
      <c r="P921" s="2">
        <v>0</v>
      </c>
      <c r="Q921" s="2">
        <v>0</v>
      </c>
      <c r="R921" s="2">
        <v>0</v>
      </c>
      <c r="S921" s="2">
        <v>0</v>
      </c>
      <c r="T921" s="2">
        <v>0</v>
      </c>
      <c r="U921" s="2">
        <v>2</v>
      </c>
      <c r="V921" t="s">
        <v>55</v>
      </c>
    </row>
    <row r="922" spans="1:22" ht="15.75" hidden="1" thickBot="1" x14ac:dyDescent="0.3">
      <c r="A922" t="s">
        <v>8103</v>
      </c>
      <c r="B922" s="12" t="s">
        <v>10337</v>
      </c>
      <c r="C922" t="s">
        <v>1</v>
      </c>
      <c r="D922" t="s">
        <v>7503</v>
      </c>
      <c r="E922" t="s">
        <v>9793</v>
      </c>
      <c r="F922" t="s">
        <v>9794</v>
      </c>
      <c r="G922">
        <v>2665</v>
      </c>
      <c r="H922">
        <v>2665</v>
      </c>
      <c r="I922">
        <v>2665</v>
      </c>
      <c r="J922">
        <v>2665</v>
      </c>
      <c r="K922">
        <v>0</v>
      </c>
      <c r="L922" s="2">
        <v>0</v>
      </c>
      <c r="M922" s="2">
        <v>0</v>
      </c>
      <c r="N922" s="2">
        <v>0</v>
      </c>
      <c r="O922" s="2">
        <v>8.5</v>
      </c>
      <c r="P922" s="2">
        <v>0</v>
      </c>
      <c r="Q922" s="2">
        <v>0</v>
      </c>
      <c r="R922" s="2">
        <v>0</v>
      </c>
      <c r="S922" s="2">
        <v>0</v>
      </c>
      <c r="T922" s="2">
        <v>0</v>
      </c>
      <c r="U922" s="2">
        <v>8.5</v>
      </c>
      <c r="V922" t="s">
        <v>55</v>
      </c>
    </row>
    <row r="923" spans="1:22" ht="15.75" hidden="1" thickBot="1" x14ac:dyDescent="0.3">
      <c r="A923" t="s">
        <v>8103</v>
      </c>
      <c r="B923" s="12" t="s">
        <v>10337</v>
      </c>
      <c r="C923" t="s">
        <v>1</v>
      </c>
      <c r="D923" t="s">
        <v>7503</v>
      </c>
      <c r="E923" t="s">
        <v>9793</v>
      </c>
      <c r="F923" t="s">
        <v>9794</v>
      </c>
      <c r="G923">
        <v>2664</v>
      </c>
      <c r="H923">
        <v>2664</v>
      </c>
      <c r="I923">
        <v>2664</v>
      </c>
      <c r="J923">
        <v>2664</v>
      </c>
      <c r="K923">
        <v>0</v>
      </c>
      <c r="L923" s="2">
        <v>0</v>
      </c>
      <c r="M923" s="2">
        <v>0</v>
      </c>
      <c r="N923" s="2">
        <v>0</v>
      </c>
      <c r="O923" s="2">
        <v>9.5</v>
      </c>
      <c r="P923" s="2">
        <v>0</v>
      </c>
      <c r="Q923" s="2">
        <v>0</v>
      </c>
      <c r="R923" s="2">
        <v>0</v>
      </c>
      <c r="S923" s="2">
        <v>0</v>
      </c>
      <c r="T923" s="2">
        <v>0</v>
      </c>
      <c r="U923" s="2">
        <v>9.5</v>
      </c>
      <c r="V923" t="s">
        <v>55</v>
      </c>
    </row>
    <row r="924" spans="1:22" ht="15.75" hidden="1" thickBot="1" x14ac:dyDescent="0.3">
      <c r="A924" t="s">
        <v>8103</v>
      </c>
      <c r="B924" s="12" t="s">
        <v>10337</v>
      </c>
      <c r="C924" t="s">
        <v>1</v>
      </c>
      <c r="D924" t="s">
        <v>7503</v>
      </c>
      <c r="E924" t="s">
        <v>9793</v>
      </c>
      <c r="F924" t="s">
        <v>9794</v>
      </c>
      <c r="G924">
        <v>2663</v>
      </c>
      <c r="H924">
        <v>2663</v>
      </c>
      <c r="I924">
        <v>2663</v>
      </c>
      <c r="J924">
        <v>2663</v>
      </c>
      <c r="K924">
        <v>0</v>
      </c>
      <c r="L924" s="2">
        <v>0</v>
      </c>
      <c r="M924" s="2">
        <v>0</v>
      </c>
      <c r="N924" s="2">
        <v>0</v>
      </c>
      <c r="O924" s="2">
        <v>7.5</v>
      </c>
      <c r="P924" s="2">
        <v>0</v>
      </c>
      <c r="Q924" s="2">
        <v>0</v>
      </c>
      <c r="R924" s="2">
        <v>0</v>
      </c>
      <c r="S924" s="2">
        <v>0</v>
      </c>
      <c r="T924" s="2">
        <v>0</v>
      </c>
      <c r="U924" s="2">
        <v>7.5</v>
      </c>
      <c r="V924" t="s">
        <v>55</v>
      </c>
    </row>
    <row r="925" spans="1:22" ht="15.75" hidden="1" thickBot="1" x14ac:dyDescent="0.3">
      <c r="A925" t="s">
        <v>8103</v>
      </c>
      <c r="B925" s="12" t="s">
        <v>10337</v>
      </c>
      <c r="C925" t="s">
        <v>1</v>
      </c>
      <c r="D925" t="s">
        <v>7503</v>
      </c>
      <c r="E925" t="s">
        <v>9793</v>
      </c>
      <c r="F925" t="s">
        <v>9794</v>
      </c>
      <c r="G925">
        <v>2662</v>
      </c>
      <c r="H925">
        <v>2662</v>
      </c>
      <c r="I925">
        <v>2662</v>
      </c>
      <c r="J925">
        <v>2662</v>
      </c>
      <c r="K925">
        <v>0</v>
      </c>
      <c r="L925" s="2">
        <v>0</v>
      </c>
      <c r="M925" s="2">
        <v>0</v>
      </c>
      <c r="N925" s="2">
        <v>0</v>
      </c>
      <c r="O925" s="2">
        <v>41.25</v>
      </c>
      <c r="P925" s="2">
        <v>0</v>
      </c>
      <c r="Q925" s="2">
        <v>0</v>
      </c>
      <c r="R925" s="2">
        <v>0</v>
      </c>
      <c r="S925" s="2">
        <v>0</v>
      </c>
      <c r="T925" s="2">
        <v>0</v>
      </c>
      <c r="U925" s="2">
        <v>41.25</v>
      </c>
      <c r="V925" t="s">
        <v>55</v>
      </c>
    </row>
    <row r="926" spans="1:22" ht="15.75" hidden="1" thickBot="1" x14ac:dyDescent="0.3">
      <c r="A926" t="s">
        <v>8103</v>
      </c>
      <c r="B926" s="12" t="s">
        <v>10336</v>
      </c>
      <c r="C926" t="s">
        <v>1</v>
      </c>
      <c r="D926" t="s">
        <v>7503</v>
      </c>
      <c r="E926" t="s">
        <v>9793</v>
      </c>
      <c r="F926" t="s">
        <v>9794</v>
      </c>
      <c r="G926">
        <v>2661</v>
      </c>
      <c r="H926">
        <v>2661</v>
      </c>
      <c r="I926">
        <v>2661</v>
      </c>
      <c r="J926">
        <v>2661</v>
      </c>
      <c r="K926">
        <v>0</v>
      </c>
      <c r="L926" s="2">
        <v>0</v>
      </c>
      <c r="M926" s="2">
        <v>0</v>
      </c>
      <c r="N926" s="2">
        <v>0</v>
      </c>
      <c r="O926" s="2">
        <v>0</v>
      </c>
      <c r="P926" s="2">
        <v>0</v>
      </c>
      <c r="Q926" s="2">
        <v>0</v>
      </c>
      <c r="R926" s="2">
        <v>0</v>
      </c>
      <c r="S926" s="2">
        <v>0</v>
      </c>
      <c r="T926" s="2">
        <v>0</v>
      </c>
      <c r="U926" s="2">
        <v>0</v>
      </c>
      <c r="V926" t="s">
        <v>55</v>
      </c>
    </row>
    <row r="927" spans="1:22" ht="15.75" hidden="1" thickBot="1" x14ac:dyDescent="0.3">
      <c r="A927" t="s">
        <v>8103</v>
      </c>
      <c r="B927" s="12" t="s">
        <v>10336</v>
      </c>
      <c r="C927" t="s">
        <v>1</v>
      </c>
      <c r="D927" t="s">
        <v>7503</v>
      </c>
      <c r="E927" t="s">
        <v>9793</v>
      </c>
      <c r="F927" t="s">
        <v>9794</v>
      </c>
      <c r="G927">
        <v>2660</v>
      </c>
      <c r="H927">
        <v>2660</v>
      </c>
      <c r="I927">
        <v>2660</v>
      </c>
      <c r="J927">
        <v>2660</v>
      </c>
      <c r="K927">
        <v>0</v>
      </c>
      <c r="L927" s="2">
        <v>0</v>
      </c>
      <c r="M927" s="2">
        <v>0</v>
      </c>
      <c r="N927" s="2">
        <v>0</v>
      </c>
      <c r="O927" s="2">
        <v>75</v>
      </c>
      <c r="P927" s="2">
        <v>0</v>
      </c>
      <c r="Q927" s="2">
        <v>0</v>
      </c>
      <c r="R927" s="2">
        <v>0</v>
      </c>
      <c r="S927" s="2">
        <v>0</v>
      </c>
      <c r="T927" s="2">
        <v>0</v>
      </c>
      <c r="U927" s="2">
        <v>75</v>
      </c>
      <c r="V927" t="s">
        <v>55</v>
      </c>
    </row>
    <row r="928" spans="1:22" ht="15.75" hidden="1" thickBot="1" x14ac:dyDescent="0.3">
      <c r="A928" t="s">
        <v>8103</v>
      </c>
      <c r="B928" s="12" t="s">
        <v>10336</v>
      </c>
      <c r="C928" t="s">
        <v>1</v>
      </c>
      <c r="D928" t="s">
        <v>7503</v>
      </c>
      <c r="E928" t="s">
        <v>9793</v>
      </c>
      <c r="F928" t="s">
        <v>9794</v>
      </c>
      <c r="G928">
        <v>2659</v>
      </c>
      <c r="H928">
        <v>2659</v>
      </c>
      <c r="I928">
        <v>2659</v>
      </c>
      <c r="J928">
        <v>2659</v>
      </c>
      <c r="K928">
        <v>0</v>
      </c>
      <c r="L928" s="2">
        <v>0</v>
      </c>
      <c r="M928" s="2">
        <v>0</v>
      </c>
      <c r="N928" s="2">
        <v>0</v>
      </c>
      <c r="O928" s="2">
        <v>4.75</v>
      </c>
      <c r="P928" s="2">
        <v>0</v>
      </c>
      <c r="Q928" s="2">
        <v>0</v>
      </c>
      <c r="R928" s="2">
        <v>0</v>
      </c>
      <c r="S928" s="2">
        <v>0</v>
      </c>
      <c r="T928" s="2">
        <v>0</v>
      </c>
      <c r="U928" s="2">
        <v>4.75</v>
      </c>
      <c r="V928" t="s">
        <v>55</v>
      </c>
    </row>
    <row r="929" spans="1:22" ht="15.75" hidden="1" thickBot="1" x14ac:dyDescent="0.3">
      <c r="A929" t="s">
        <v>8103</v>
      </c>
      <c r="B929" s="12" t="s">
        <v>10336</v>
      </c>
      <c r="C929" t="s">
        <v>1</v>
      </c>
      <c r="D929" t="s">
        <v>7503</v>
      </c>
      <c r="E929" t="s">
        <v>9793</v>
      </c>
      <c r="F929" t="s">
        <v>9794</v>
      </c>
      <c r="G929">
        <v>2658</v>
      </c>
      <c r="H929">
        <v>2658</v>
      </c>
      <c r="I929">
        <v>2658</v>
      </c>
      <c r="J929">
        <v>2658</v>
      </c>
      <c r="K929">
        <v>0</v>
      </c>
      <c r="L929" s="2">
        <v>0</v>
      </c>
      <c r="M929" s="2">
        <v>0</v>
      </c>
      <c r="N929" s="2">
        <v>0</v>
      </c>
      <c r="O929" s="2">
        <v>8.5</v>
      </c>
      <c r="P929" s="2">
        <v>0</v>
      </c>
      <c r="Q929" s="2">
        <v>0</v>
      </c>
      <c r="R929" s="2">
        <v>0</v>
      </c>
      <c r="S929" s="2">
        <v>0</v>
      </c>
      <c r="T929" s="2">
        <v>0</v>
      </c>
      <c r="U929" s="2">
        <v>8.5</v>
      </c>
      <c r="V929" t="s">
        <v>55</v>
      </c>
    </row>
    <row r="930" spans="1:22" ht="15.75" hidden="1" thickBot="1" x14ac:dyDescent="0.3">
      <c r="A930" t="s">
        <v>8103</v>
      </c>
      <c r="B930" s="12" t="s">
        <v>10336</v>
      </c>
      <c r="C930" t="s">
        <v>1</v>
      </c>
      <c r="D930" t="s">
        <v>7503</v>
      </c>
      <c r="E930" t="s">
        <v>9793</v>
      </c>
      <c r="F930" t="s">
        <v>9794</v>
      </c>
      <c r="G930">
        <v>2657</v>
      </c>
      <c r="H930">
        <v>2657</v>
      </c>
      <c r="I930">
        <v>2657</v>
      </c>
      <c r="J930">
        <v>2657</v>
      </c>
      <c r="K930">
        <v>0</v>
      </c>
      <c r="L930" s="2">
        <v>0</v>
      </c>
      <c r="M930" s="2">
        <v>0</v>
      </c>
      <c r="N930" s="2">
        <v>0</v>
      </c>
      <c r="O930" s="2">
        <v>20</v>
      </c>
      <c r="P930" s="2">
        <v>0</v>
      </c>
      <c r="Q930" s="2">
        <v>0</v>
      </c>
      <c r="R930" s="2">
        <v>0</v>
      </c>
      <c r="S930" s="2">
        <v>0</v>
      </c>
      <c r="T930" s="2">
        <v>0</v>
      </c>
      <c r="U930" s="2">
        <v>20</v>
      </c>
      <c r="V930" t="s">
        <v>55</v>
      </c>
    </row>
    <row r="931" spans="1:22" ht="15.75" hidden="1" thickBot="1" x14ac:dyDescent="0.3">
      <c r="A931" t="s">
        <v>8103</v>
      </c>
      <c r="B931" s="12" t="s">
        <v>10335</v>
      </c>
      <c r="C931" t="s">
        <v>1</v>
      </c>
      <c r="D931" t="s">
        <v>7503</v>
      </c>
      <c r="E931" t="s">
        <v>9793</v>
      </c>
      <c r="F931" t="s">
        <v>9794</v>
      </c>
      <c r="G931">
        <v>2656</v>
      </c>
      <c r="H931">
        <v>2656</v>
      </c>
      <c r="I931">
        <v>2656</v>
      </c>
      <c r="J931">
        <v>2656</v>
      </c>
      <c r="K931">
        <v>0</v>
      </c>
      <c r="L931" s="2">
        <v>0</v>
      </c>
      <c r="M931" s="2">
        <v>0</v>
      </c>
      <c r="N931" s="2">
        <v>0</v>
      </c>
      <c r="O931" s="2">
        <v>1.4</v>
      </c>
      <c r="P931" s="2">
        <v>0</v>
      </c>
      <c r="Q931" s="2">
        <v>0</v>
      </c>
      <c r="R931" s="2">
        <v>0</v>
      </c>
      <c r="S931" s="2">
        <v>0</v>
      </c>
      <c r="T931" s="2">
        <v>0</v>
      </c>
      <c r="U931" s="2">
        <v>1.4</v>
      </c>
      <c r="V931" t="s">
        <v>55</v>
      </c>
    </row>
    <row r="932" spans="1:22" ht="15.75" hidden="1" thickBot="1" x14ac:dyDescent="0.3">
      <c r="A932" t="s">
        <v>8103</v>
      </c>
      <c r="B932" s="12" t="s">
        <v>10335</v>
      </c>
      <c r="C932" t="s">
        <v>1</v>
      </c>
      <c r="D932" t="s">
        <v>7503</v>
      </c>
      <c r="E932" t="s">
        <v>9793</v>
      </c>
      <c r="F932" t="s">
        <v>9794</v>
      </c>
      <c r="G932">
        <v>2655</v>
      </c>
      <c r="H932">
        <v>2655</v>
      </c>
      <c r="I932">
        <v>2655</v>
      </c>
      <c r="J932">
        <v>2655</v>
      </c>
      <c r="K932">
        <v>0</v>
      </c>
      <c r="L932" s="2">
        <v>0</v>
      </c>
      <c r="M932" s="2">
        <v>0</v>
      </c>
      <c r="N932" s="2">
        <v>0</v>
      </c>
      <c r="O932" s="2">
        <v>4.75</v>
      </c>
      <c r="P932" s="2">
        <v>0</v>
      </c>
      <c r="Q932" s="2">
        <v>0</v>
      </c>
      <c r="R932" s="2">
        <v>0</v>
      </c>
      <c r="S932" s="2">
        <v>0</v>
      </c>
      <c r="T932" s="2">
        <v>0</v>
      </c>
      <c r="U932" s="2">
        <v>4.75</v>
      </c>
      <c r="V932" t="s">
        <v>55</v>
      </c>
    </row>
    <row r="933" spans="1:22" ht="15.75" hidden="1" thickBot="1" x14ac:dyDescent="0.3">
      <c r="A933" t="s">
        <v>8103</v>
      </c>
      <c r="B933" s="12" t="s">
        <v>10335</v>
      </c>
      <c r="C933" t="s">
        <v>1</v>
      </c>
      <c r="D933" t="s">
        <v>7503</v>
      </c>
      <c r="E933" t="s">
        <v>9793</v>
      </c>
      <c r="F933" t="s">
        <v>9794</v>
      </c>
      <c r="G933">
        <v>2654</v>
      </c>
      <c r="H933">
        <v>2654</v>
      </c>
      <c r="I933">
        <v>2654</v>
      </c>
      <c r="J933">
        <v>2654</v>
      </c>
      <c r="K933">
        <v>0</v>
      </c>
      <c r="L933" s="2">
        <v>0</v>
      </c>
      <c r="M933" s="2">
        <v>0</v>
      </c>
      <c r="N933" s="2">
        <v>0</v>
      </c>
      <c r="O933" s="2">
        <v>35</v>
      </c>
      <c r="P933" s="2">
        <v>0</v>
      </c>
      <c r="Q933" s="2">
        <v>0</v>
      </c>
      <c r="R933" s="2">
        <v>0</v>
      </c>
      <c r="S933" s="2">
        <v>0</v>
      </c>
      <c r="T933" s="2">
        <v>0</v>
      </c>
      <c r="U933" s="2">
        <v>35</v>
      </c>
      <c r="V933" t="s">
        <v>55</v>
      </c>
    </row>
    <row r="934" spans="1:22" ht="15.75" hidden="1" thickBot="1" x14ac:dyDescent="0.3">
      <c r="A934" t="s">
        <v>8103</v>
      </c>
      <c r="B934" s="12" t="s">
        <v>10335</v>
      </c>
      <c r="C934" t="s">
        <v>1</v>
      </c>
      <c r="D934" t="s">
        <v>7503</v>
      </c>
      <c r="E934" t="s">
        <v>9793</v>
      </c>
      <c r="F934" t="s">
        <v>9794</v>
      </c>
      <c r="G934">
        <v>2653</v>
      </c>
      <c r="H934">
        <v>2653</v>
      </c>
      <c r="I934">
        <v>2653</v>
      </c>
      <c r="J934">
        <v>2653</v>
      </c>
      <c r="K934">
        <v>0</v>
      </c>
      <c r="L934" s="2">
        <v>0</v>
      </c>
      <c r="M934" s="2">
        <v>0</v>
      </c>
      <c r="N934" s="2">
        <v>0</v>
      </c>
      <c r="O934" s="2">
        <v>35.5</v>
      </c>
      <c r="P934" s="2">
        <v>0</v>
      </c>
      <c r="Q934" s="2">
        <v>0</v>
      </c>
      <c r="R934" s="2">
        <v>0</v>
      </c>
      <c r="S934" s="2">
        <v>0</v>
      </c>
      <c r="T934" s="2">
        <v>0</v>
      </c>
      <c r="U934" s="2">
        <v>35.5</v>
      </c>
      <c r="V934" t="s">
        <v>55</v>
      </c>
    </row>
    <row r="935" spans="1:22" ht="15.75" hidden="1" thickBot="1" x14ac:dyDescent="0.3">
      <c r="A935" t="s">
        <v>8103</v>
      </c>
      <c r="B935" s="12" t="s">
        <v>10334</v>
      </c>
      <c r="C935" t="s">
        <v>1</v>
      </c>
      <c r="D935" t="s">
        <v>7503</v>
      </c>
      <c r="E935" t="s">
        <v>9793</v>
      </c>
      <c r="F935" t="s">
        <v>9794</v>
      </c>
      <c r="G935">
        <v>2652</v>
      </c>
      <c r="H935">
        <v>2652</v>
      </c>
      <c r="I935">
        <v>2652</v>
      </c>
      <c r="J935">
        <v>2652</v>
      </c>
      <c r="K935">
        <v>0</v>
      </c>
      <c r="L935" s="2">
        <v>0</v>
      </c>
      <c r="M935" s="2">
        <v>0</v>
      </c>
      <c r="N935" s="2">
        <v>0</v>
      </c>
      <c r="O935" s="2">
        <v>13.4</v>
      </c>
      <c r="P935" s="2">
        <v>0</v>
      </c>
      <c r="Q935" s="2">
        <v>0</v>
      </c>
      <c r="R935" s="2">
        <v>0</v>
      </c>
      <c r="S935" s="2">
        <v>0</v>
      </c>
      <c r="T935" s="2">
        <v>0</v>
      </c>
      <c r="U935" s="2">
        <v>13.4</v>
      </c>
      <c r="V935" t="s">
        <v>55</v>
      </c>
    </row>
    <row r="936" spans="1:22" ht="15.75" hidden="1" thickBot="1" x14ac:dyDescent="0.3">
      <c r="A936" t="s">
        <v>8103</v>
      </c>
      <c r="B936" s="12" t="s">
        <v>10334</v>
      </c>
      <c r="C936" t="s">
        <v>1</v>
      </c>
      <c r="D936" t="s">
        <v>7503</v>
      </c>
      <c r="E936" t="s">
        <v>9793</v>
      </c>
      <c r="F936" t="s">
        <v>9794</v>
      </c>
      <c r="G936">
        <v>2651</v>
      </c>
      <c r="H936">
        <v>2651</v>
      </c>
      <c r="I936">
        <v>2651</v>
      </c>
      <c r="J936">
        <v>2651</v>
      </c>
      <c r="K936">
        <v>0</v>
      </c>
      <c r="L936" s="2">
        <v>0</v>
      </c>
      <c r="M936" s="2">
        <v>0</v>
      </c>
      <c r="N936" s="2">
        <v>0</v>
      </c>
      <c r="O936" s="2">
        <v>6</v>
      </c>
      <c r="P936" s="2">
        <v>0</v>
      </c>
      <c r="Q936" s="2">
        <v>0</v>
      </c>
      <c r="R936" s="2">
        <v>0</v>
      </c>
      <c r="S936" s="2">
        <v>0</v>
      </c>
      <c r="T936" s="2">
        <v>0</v>
      </c>
      <c r="U936" s="2">
        <v>6</v>
      </c>
      <c r="V936" t="s">
        <v>55</v>
      </c>
    </row>
    <row r="937" spans="1:22" ht="15.75" hidden="1" thickBot="1" x14ac:dyDescent="0.3">
      <c r="A937" t="s">
        <v>8103</v>
      </c>
      <c r="B937" s="12" t="s">
        <v>10334</v>
      </c>
      <c r="C937" t="s">
        <v>1</v>
      </c>
      <c r="D937" t="s">
        <v>7503</v>
      </c>
      <c r="E937" t="s">
        <v>9793</v>
      </c>
      <c r="F937" t="s">
        <v>9794</v>
      </c>
      <c r="G937">
        <v>2650</v>
      </c>
      <c r="H937">
        <v>2650</v>
      </c>
      <c r="I937">
        <v>2650</v>
      </c>
      <c r="J937">
        <v>2650</v>
      </c>
      <c r="K937">
        <v>0</v>
      </c>
      <c r="L937" s="2">
        <v>0</v>
      </c>
      <c r="M937" s="2">
        <v>0</v>
      </c>
      <c r="N937" s="2">
        <v>0</v>
      </c>
      <c r="O937" s="2">
        <v>0</v>
      </c>
      <c r="P937" s="2">
        <v>0</v>
      </c>
      <c r="Q937" s="2">
        <v>0</v>
      </c>
      <c r="R937" s="2">
        <v>0</v>
      </c>
      <c r="S937" s="2">
        <v>0</v>
      </c>
      <c r="T937" s="2">
        <v>0</v>
      </c>
      <c r="U937" s="2">
        <v>0</v>
      </c>
      <c r="V937" t="s">
        <v>55</v>
      </c>
    </row>
    <row r="938" spans="1:22" ht="15.75" hidden="1" thickBot="1" x14ac:dyDescent="0.3">
      <c r="A938" t="s">
        <v>8103</v>
      </c>
      <c r="B938" s="12" t="s">
        <v>10334</v>
      </c>
      <c r="C938" t="s">
        <v>1</v>
      </c>
      <c r="D938" t="s">
        <v>7503</v>
      </c>
      <c r="E938" t="s">
        <v>9793</v>
      </c>
      <c r="F938" t="s">
        <v>9794</v>
      </c>
      <c r="G938">
        <v>2649</v>
      </c>
      <c r="H938">
        <v>2649</v>
      </c>
      <c r="I938">
        <v>2649</v>
      </c>
      <c r="J938">
        <v>2649</v>
      </c>
      <c r="K938">
        <v>0</v>
      </c>
      <c r="L938" s="2">
        <v>0</v>
      </c>
      <c r="M938" s="2">
        <v>0</v>
      </c>
      <c r="N938" s="2">
        <v>0</v>
      </c>
      <c r="O938" s="2">
        <v>35</v>
      </c>
      <c r="P938" s="2">
        <v>0</v>
      </c>
      <c r="Q938" s="2">
        <v>0</v>
      </c>
      <c r="R938" s="2">
        <v>0</v>
      </c>
      <c r="S938" s="2">
        <v>0</v>
      </c>
      <c r="T938" s="2">
        <v>0</v>
      </c>
      <c r="U938" s="2">
        <v>35</v>
      </c>
      <c r="V938" t="s">
        <v>55</v>
      </c>
    </row>
    <row r="939" spans="1:22" ht="15.75" hidden="1" thickBot="1" x14ac:dyDescent="0.3">
      <c r="A939" t="s">
        <v>8103</v>
      </c>
      <c r="B939" s="12" t="s">
        <v>10334</v>
      </c>
      <c r="C939" t="s">
        <v>1</v>
      </c>
      <c r="D939" t="s">
        <v>7503</v>
      </c>
      <c r="E939" t="s">
        <v>9793</v>
      </c>
      <c r="F939" t="s">
        <v>9794</v>
      </c>
      <c r="G939">
        <v>2648</v>
      </c>
      <c r="H939">
        <v>2648</v>
      </c>
      <c r="I939">
        <v>2648</v>
      </c>
      <c r="J939">
        <v>2648</v>
      </c>
      <c r="K939">
        <v>0</v>
      </c>
      <c r="L939" s="2">
        <v>0</v>
      </c>
      <c r="M939" s="2">
        <v>0</v>
      </c>
      <c r="N939" s="2">
        <v>0</v>
      </c>
      <c r="O939" s="2">
        <v>27</v>
      </c>
      <c r="P939" s="2">
        <v>0</v>
      </c>
      <c r="Q939" s="2">
        <v>0</v>
      </c>
      <c r="R939" s="2">
        <v>0</v>
      </c>
      <c r="S939" s="2">
        <v>0</v>
      </c>
      <c r="T939" s="2">
        <v>0</v>
      </c>
      <c r="U939" s="2">
        <v>27</v>
      </c>
      <c r="V939" t="s">
        <v>55</v>
      </c>
    </row>
    <row r="940" spans="1:22" ht="15.75" hidden="1" thickBot="1" x14ac:dyDescent="0.3">
      <c r="A940" t="s">
        <v>8103</v>
      </c>
      <c r="B940" s="12" t="s">
        <v>10334</v>
      </c>
      <c r="C940" t="s">
        <v>1</v>
      </c>
      <c r="D940" t="s">
        <v>7503</v>
      </c>
      <c r="E940" t="s">
        <v>9793</v>
      </c>
      <c r="F940" t="s">
        <v>9794</v>
      </c>
      <c r="G940">
        <v>2647</v>
      </c>
      <c r="H940">
        <v>2647</v>
      </c>
      <c r="I940">
        <v>2647</v>
      </c>
      <c r="J940">
        <v>2647</v>
      </c>
      <c r="K940">
        <v>0</v>
      </c>
      <c r="L940" s="2">
        <v>0</v>
      </c>
      <c r="M940" s="2">
        <v>0</v>
      </c>
      <c r="N940" s="2">
        <v>0</v>
      </c>
      <c r="O940" s="2">
        <v>37.75</v>
      </c>
      <c r="P940" s="2">
        <v>0</v>
      </c>
      <c r="Q940" s="2">
        <v>0</v>
      </c>
      <c r="R940" s="2">
        <v>0</v>
      </c>
      <c r="S940" s="2">
        <v>0</v>
      </c>
      <c r="T940" s="2">
        <v>0</v>
      </c>
      <c r="U940" s="2">
        <v>37.75</v>
      </c>
      <c r="V940" t="s">
        <v>55</v>
      </c>
    </row>
    <row r="941" spans="1:22" ht="15.75" hidden="1" thickBot="1" x14ac:dyDescent="0.3">
      <c r="A941" t="s">
        <v>8103</v>
      </c>
      <c r="B941" s="12" t="s">
        <v>10334</v>
      </c>
      <c r="C941" t="s">
        <v>1</v>
      </c>
      <c r="D941" t="s">
        <v>7503</v>
      </c>
      <c r="E941" t="s">
        <v>9793</v>
      </c>
      <c r="F941" t="s">
        <v>9794</v>
      </c>
      <c r="G941">
        <v>2646</v>
      </c>
      <c r="H941">
        <v>2646</v>
      </c>
      <c r="I941">
        <v>2646</v>
      </c>
      <c r="J941">
        <v>2646</v>
      </c>
      <c r="K941">
        <v>0</v>
      </c>
      <c r="L941" s="2">
        <v>0</v>
      </c>
      <c r="M941" s="2">
        <v>0</v>
      </c>
      <c r="N941" s="2">
        <v>0</v>
      </c>
      <c r="O941" s="2">
        <v>0</v>
      </c>
      <c r="P941" s="2">
        <v>0</v>
      </c>
      <c r="Q941" s="2">
        <v>0</v>
      </c>
      <c r="R941" s="2">
        <v>0</v>
      </c>
      <c r="S941" s="2">
        <v>0</v>
      </c>
      <c r="T941" s="2">
        <v>0</v>
      </c>
      <c r="U941" s="2">
        <v>0</v>
      </c>
      <c r="V941" t="s">
        <v>55</v>
      </c>
    </row>
    <row r="942" spans="1:22" ht="15.75" hidden="1" thickBot="1" x14ac:dyDescent="0.3">
      <c r="A942" t="s">
        <v>8103</v>
      </c>
      <c r="B942" s="12" t="s">
        <v>10334</v>
      </c>
      <c r="C942" t="s">
        <v>1</v>
      </c>
      <c r="D942" t="s">
        <v>7503</v>
      </c>
      <c r="E942" t="s">
        <v>9793</v>
      </c>
      <c r="F942" t="s">
        <v>9794</v>
      </c>
      <c r="G942">
        <v>2645</v>
      </c>
      <c r="H942">
        <v>2645</v>
      </c>
      <c r="I942">
        <v>2645</v>
      </c>
      <c r="J942">
        <v>2645</v>
      </c>
      <c r="K942">
        <v>0</v>
      </c>
      <c r="L942" s="2">
        <v>0</v>
      </c>
      <c r="M942" s="2">
        <v>0</v>
      </c>
      <c r="N942" s="2">
        <v>0</v>
      </c>
      <c r="O942" s="2">
        <v>4.75</v>
      </c>
      <c r="P942" s="2">
        <v>0</v>
      </c>
      <c r="Q942" s="2">
        <v>0</v>
      </c>
      <c r="R942" s="2">
        <v>0</v>
      </c>
      <c r="S942" s="2">
        <v>0</v>
      </c>
      <c r="T942" s="2">
        <v>0</v>
      </c>
      <c r="U942" s="2">
        <v>4.75</v>
      </c>
      <c r="V942" t="s">
        <v>55</v>
      </c>
    </row>
    <row r="943" spans="1:22" ht="15.75" hidden="1" thickBot="1" x14ac:dyDescent="0.3">
      <c r="A943" t="s">
        <v>8103</v>
      </c>
      <c r="B943" s="12" t="s">
        <v>10334</v>
      </c>
      <c r="C943" t="s">
        <v>1</v>
      </c>
      <c r="D943" t="s">
        <v>7503</v>
      </c>
      <c r="E943" t="s">
        <v>9793</v>
      </c>
      <c r="F943" t="s">
        <v>9794</v>
      </c>
      <c r="G943">
        <v>2644</v>
      </c>
      <c r="H943">
        <v>2644</v>
      </c>
      <c r="I943">
        <v>2644</v>
      </c>
      <c r="J943">
        <v>2644</v>
      </c>
      <c r="K943">
        <v>0</v>
      </c>
      <c r="L943" s="2">
        <v>0</v>
      </c>
      <c r="M943" s="2">
        <v>0</v>
      </c>
      <c r="N943" s="2">
        <v>0</v>
      </c>
      <c r="O943" s="2">
        <v>7.8</v>
      </c>
      <c r="P943" s="2">
        <v>0</v>
      </c>
      <c r="Q943" s="2">
        <v>0</v>
      </c>
      <c r="R943" s="2">
        <v>0</v>
      </c>
      <c r="S943" s="2">
        <v>0</v>
      </c>
      <c r="T943" s="2">
        <v>0</v>
      </c>
      <c r="U943" s="2">
        <v>7.8</v>
      </c>
      <c r="V943" t="s">
        <v>55</v>
      </c>
    </row>
    <row r="944" spans="1:22" ht="15.75" hidden="1" thickBot="1" x14ac:dyDescent="0.3">
      <c r="A944" t="s">
        <v>8103</v>
      </c>
      <c r="B944" s="12" t="s">
        <v>10333</v>
      </c>
      <c r="C944" t="s">
        <v>1</v>
      </c>
      <c r="D944" t="s">
        <v>7503</v>
      </c>
      <c r="E944" t="s">
        <v>9793</v>
      </c>
      <c r="F944" t="s">
        <v>9794</v>
      </c>
      <c r="G944">
        <v>2643</v>
      </c>
      <c r="H944">
        <v>2643</v>
      </c>
      <c r="I944">
        <v>2643</v>
      </c>
      <c r="J944">
        <v>2643</v>
      </c>
      <c r="K944">
        <v>0</v>
      </c>
      <c r="L944" s="2">
        <v>0</v>
      </c>
      <c r="M944" s="2">
        <v>0</v>
      </c>
      <c r="N944" s="2">
        <v>0</v>
      </c>
      <c r="O944" s="2">
        <v>2.5</v>
      </c>
      <c r="P944" s="2">
        <v>0</v>
      </c>
      <c r="Q944" s="2">
        <v>0</v>
      </c>
      <c r="R944" s="2">
        <v>0</v>
      </c>
      <c r="S944" s="2">
        <v>0</v>
      </c>
      <c r="T944" s="2">
        <v>0</v>
      </c>
      <c r="U944" s="2">
        <v>2.5</v>
      </c>
      <c r="V944" t="s">
        <v>55</v>
      </c>
    </row>
    <row r="945" spans="1:22" ht="15.75" hidden="1" thickBot="1" x14ac:dyDescent="0.3">
      <c r="A945" t="s">
        <v>8103</v>
      </c>
      <c r="B945" s="12" t="s">
        <v>10333</v>
      </c>
      <c r="C945" t="s">
        <v>1</v>
      </c>
      <c r="D945" t="s">
        <v>7503</v>
      </c>
      <c r="E945" t="s">
        <v>9793</v>
      </c>
      <c r="F945" t="s">
        <v>9794</v>
      </c>
      <c r="G945">
        <v>2642</v>
      </c>
      <c r="H945">
        <v>2642</v>
      </c>
      <c r="I945">
        <v>2642</v>
      </c>
      <c r="J945">
        <v>2642</v>
      </c>
      <c r="K945">
        <v>0</v>
      </c>
      <c r="L945" s="2">
        <v>0</v>
      </c>
      <c r="M945" s="2">
        <v>0</v>
      </c>
      <c r="N945" s="2">
        <v>0</v>
      </c>
      <c r="O945" s="2">
        <v>8</v>
      </c>
      <c r="P945" s="2">
        <v>0</v>
      </c>
      <c r="Q945" s="2">
        <v>0</v>
      </c>
      <c r="R945" s="2">
        <v>0</v>
      </c>
      <c r="S945" s="2">
        <v>0</v>
      </c>
      <c r="T945" s="2">
        <v>0</v>
      </c>
      <c r="U945" s="2">
        <v>8</v>
      </c>
      <c r="V945" t="s">
        <v>55</v>
      </c>
    </row>
    <row r="946" spans="1:22" ht="15.75" hidden="1" thickBot="1" x14ac:dyDescent="0.3">
      <c r="A946" t="s">
        <v>8103</v>
      </c>
      <c r="B946" s="12" t="s">
        <v>10333</v>
      </c>
      <c r="C946" t="s">
        <v>1</v>
      </c>
      <c r="D946" t="s">
        <v>7503</v>
      </c>
      <c r="E946" t="s">
        <v>9793</v>
      </c>
      <c r="F946" t="s">
        <v>9794</v>
      </c>
      <c r="G946">
        <v>2641</v>
      </c>
      <c r="H946">
        <v>2641</v>
      </c>
      <c r="I946">
        <v>2641</v>
      </c>
      <c r="J946">
        <v>2641</v>
      </c>
      <c r="K946">
        <v>0</v>
      </c>
      <c r="L946" s="2">
        <v>0</v>
      </c>
      <c r="M946" s="2">
        <v>0</v>
      </c>
      <c r="N946" s="2">
        <v>0</v>
      </c>
      <c r="O946" s="2">
        <v>10</v>
      </c>
      <c r="P946" s="2">
        <v>0</v>
      </c>
      <c r="Q946" s="2">
        <v>0</v>
      </c>
      <c r="R946" s="2">
        <v>0</v>
      </c>
      <c r="S946" s="2">
        <v>0</v>
      </c>
      <c r="T946" s="2">
        <v>0</v>
      </c>
      <c r="U946" s="2">
        <v>10</v>
      </c>
      <c r="V946" t="s">
        <v>55</v>
      </c>
    </row>
    <row r="947" spans="1:22" ht="15.75" hidden="1" thickBot="1" x14ac:dyDescent="0.3">
      <c r="A947" t="s">
        <v>8103</v>
      </c>
      <c r="B947" s="12" t="s">
        <v>10333</v>
      </c>
      <c r="C947" t="s">
        <v>1</v>
      </c>
      <c r="D947" t="s">
        <v>7503</v>
      </c>
      <c r="E947" t="s">
        <v>9793</v>
      </c>
      <c r="F947" t="s">
        <v>9794</v>
      </c>
      <c r="G947">
        <v>2640</v>
      </c>
      <c r="H947">
        <v>2640</v>
      </c>
      <c r="I947">
        <v>2640</v>
      </c>
      <c r="J947">
        <v>2640</v>
      </c>
      <c r="K947">
        <v>0</v>
      </c>
      <c r="L947" s="2">
        <v>0</v>
      </c>
      <c r="M947" s="2">
        <v>0</v>
      </c>
      <c r="N947" s="2">
        <v>0</v>
      </c>
      <c r="O947" s="2">
        <v>30</v>
      </c>
      <c r="P947" s="2">
        <v>0</v>
      </c>
      <c r="Q947" s="2">
        <v>0</v>
      </c>
      <c r="R947" s="2">
        <v>0</v>
      </c>
      <c r="S947" s="2">
        <v>0</v>
      </c>
      <c r="T947" s="2">
        <v>0</v>
      </c>
      <c r="U947" s="2">
        <v>30</v>
      </c>
      <c r="V947" t="s">
        <v>55</v>
      </c>
    </row>
    <row r="948" spans="1:22" ht="15.75" hidden="1" thickBot="1" x14ac:dyDescent="0.3">
      <c r="A948" t="s">
        <v>8103</v>
      </c>
      <c r="B948" s="12" t="s">
        <v>10333</v>
      </c>
      <c r="C948" t="s">
        <v>1</v>
      </c>
      <c r="D948" t="s">
        <v>7503</v>
      </c>
      <c r="E948" t="s">
        <v>9793</v>
      </c>
      <c r="F948" t="s">
        <v>9794</v>
      </c>
      <c r="G948">
        <v>2639</v>
      </c>
      <c r="H948">
        <v>2639</v>
      </c>
      <c r="I948">
        <v>2639</v>
      </c>
      <c r="J948">
        <v>2639</v>
      </c>
      <c r="K948">
        <v>0</v>
      </c>
      <c r="L948" s="2">
        <v>0</v>
      </c>
      <c r="M948" s="2">
        <v>0</v>
      </c>
      <c r="N948" s="2">
        <v>0</v>
      </c>
      <c r="O948" s="2">
        <v>4.75</v>
      </c>
      <c r="P948" s="2">
        <v>0</v>
      </c>
      <c r="Q948" s="2">
        <v>0</v>
      </c>
      <c r="R948" s="2">
        <v>0</v>
      </c>
      <c r="S948" s="2">
        <v>0</v>
      </c>
      <c r="T948" s="2">
        <v>0</v>
      </c>
      <c r="U948" s="2">
        <v>4.75</v>
      </c>
      <c r="V948" t="s">
        <v>55</v>
      </c>
    </row>
    <row r="949" spans="1:22" ht="15.75" hidden="1" thickBot="1" x14ac:dyDescent="0.3">
      <c r="A949" t="s">
        <v>8103</v>
      </c>
      <c r="B949" s="12" t="s">
        <v>10333</v>
      </c>
      <c r="C949" t="s">
        <v>1</v>
      </c>
      <c r="D949" t="s">
        <v>7503</v>
      </c>
      <c r="E949" t="s">
        <v>9793</v>
      </c>
      <c r="F949" t="s">
        <v>9794</v>
      </c>
      <c r="G949">
        <v>2638</v>
      </c>
      <c r="H949">
        <v>2638</v>
      </c>
      <c r="I949">
        <v>2638</v>
      </c>
      <c r="J949">
        <v>2638</v>
      </c>
      <c r="K949">
        <v>0</v>
      </c>
      <c r="L949" s="2">
        <v>0</v>
      </c>
      <c r="M949" s="2">
        <v>0</v>
      </c>
      <c r="N949" s="2">
        <v>0</v>
      </c>
      <c r="O949" s="2">
        <v>65</v>
      </c>
      <c r="P949" s="2">
        <v>0</v>
      </c>
      <c r="Q949" s="2">
        <v>0</v>
      </c>
      <c r="R949" s="2">
        <v>0</v>
      </c>
      <c r="S949" s="2">
        <v>0</v>
      </c>
      <c r="T949" s="2">
        <v>0</v>
      </c>
      <c r="U949" s="2">
        <v>65</v>
      </c>
      <c r="V949" t="s">
        <v>55</v>
      </c>
    </row>
    <row r="950" spans="1:22" ht="15.75" hidden="1" thickBot="1" x14ac:dyDescent="0.3">
      <c r="A950" t="s">
        <v>8103</v>
      </c>
      <c r="B950" s="12" t="s">
        <v>10333</v>
      </c>
      <c r="C950" t="s">
        <v>1</v>
      </c>
      <c r="D950" t="s">
        <v>7503</v>
      </c>
      <c r="E950" t="s">
        <v>9793</v>
      </c>
      <c r="F950" t="s">
        <v>9794</v>
      </c>
      <c r="G950">
        <v>2637</v>
      </c>
      <c r="H950">
        <v>2637</v>
      </c>
      <c r="I950">
        <v>2637</v>
      </c>
      <c r="J950">
        <v>2637</v>
      </c>
      <c r="K950">
        <v>0</v>
      </c>
      <c r="L950" s="2">
        <v>0</v>
      </c>
      <c r="M950" s="2">
        <v>0</v>
      </c>
      <c r="N950" s="2">
        <v>0</v>
      </c>
      <c r="O950" s="2">
        <v>22.6</v>
      </c>
      <c r="P950" s="2">
        <v>0</v>
      </c>
      <c r="Q950" s="2">
        <v>0</v>
      </c>
      <c r="R950" s="2">
        <v>0</v>
      </c>
      <c r="S950" s="2">
        <v>0</v>
      </c>
      <c r="T950" s="2">
        <v>0</v>
      </c>
      <c r="U950" s="2">
        <v>22.6</v>
      </c>
      <c r="V950" t="s">
        <v>55</v>
      </c>
    </row>
    <row r="951" spans="1:22" ht="15.75" hidden="1" thickBot="1" x14ac:dyDescent="0.3">
      <c r="A951" t="s">
        <v>8103</v>
      </c>
      <c r="B951" s="12" t="s">
        <v>10333</v>
      </c>
      <c r="C951" t="s">
        <v>1</v>
      </c>
      <c r="D951" t="s">
        <v>7503</v>
      </c>
      <c r="E951" t="s">
        <v>9793</v>
      </c>
      <c r="F951" t="s">
        <v>9794</v>
      </c>
      <c r="G951">
        <v>2636</v>
      </c>
      <c r="H951">
        <v>2636</v>
      </c>
      <c r="I951">
        <v>2636</v>
      </c>
      <c r="J951">
        <v>2636</v>
      </c>
      <c r="K951">
        <v>0</v>
      </c>
      <c r="L951" s="2">
        <v>0</v>
      </c>
      <c r="M951" s="2">
        <v>0</v>
      </c>
      <c r="N951" s="2">
        <v>0</v>
      </c>
      <c r="O951" s="2">
        <v>5</v>
      </c>
      <c r="P951" s="2">
        <v>0</v>
      </c>
      <c r="Q951" s="2">
        <v>0</v>
      </c>
      <c r="R951" s="2">
        <v>0</v>
      </c>
      <c r="S951" s="2">
        <v>0</v>
      </c>
      <c r="T951" s="2">
        <v>0</v>
      </c>
      <c r="U951" s="2">
        <v>5</v>
      </c>
      <c r="V951" t="s">
        <v>55</v>
      </c>
    </row>
    <row r="952" spans="1:22" ht="15.75" hidden="1" thickBot="1" x14ac:dyDescent="0.3">
      <c r="A952" t="s">
        <v>8103</v>
      </c>
      <c r="B952" s="12" t="s">
        <v>10332</v>
      </c>
      <c r="C952" t="s">
        <v>1</v>
      </c>
      <c r="D952" t="s">
        <v>7503</v>
      </c>
      <c r="E952" t="s">
        <v>9793</v>
      </c>
      <c r="F952" t="s">
        <v>9794</v>
      </c>
      <c r="G952">
        <v>2635</v>
      </c>
      <c r="H952">
        <v>2635</v>
      </c>
      <c r="I952">
        <v>2635</v>
      </c>
      <c r="J952">
        <v>2635</v>
      </c>
      <c r="K952">
        <v>0</v>
      </c>
      <c r="L952" s="2">
        <v>0</v>
      </c>
      <c r="M952" s="2">
        <v>0</v>
      </c>
      <c r="N952" s="2">
        <v>0</v>
      </c>
      <c r="O952" s="2">
        <v>29.3</v>
      </c>
      <c r="P952" s="2">
        <v>0</v>
      </c>
      <c r="Q952" s="2">
        <v>0</v>
      </c>
      <c r="R952" s="2">
        <v>0</v>
      </c>
      <c r="S952" s="2">
        <v>0</v>
      </c>
      <c r="T952" s="2">
        <v>0</v>
      </c>
      <c r="U952" s="2">
        <v>29.3</v>
      </c>
      <c r="V952" t="s">
        <v>55</v>
      </c>
    </row>
    <row r="953" spans="1:22" ht="15.75" hidden="1" thickBot="1" x14ac:dyDescent="0.3">
      <c r="A953" t="s">
        <v>8103</v>
      </c>
      <c r="B953" s="12" t="s">
        <v>10332</v>
      </c>
      <c r="C953" t="s">
        <v>1</v>
      </c>
      <c r="D953" t="s">
        <v>7503</v>
      </c>
      <c r="E953" t="s">
        <v>9793</v>
      </c>
      <c r="F953" t="s">
        <v>9794</v>
      </c>
      <c r="G953">
        <v>2634</v>
      </c>
      <c r="H953">
        <v>2634</v>
      </c>
      <c r="I953">
        <v>2634</v>
      </c>
      <c r="J953">
        <v>2634</v>
      </c>
      <c r="K953">
        <v>0</v>
      </c>
      <c r="L953" s="2">
        <v>0</v>
      </c>
      <c r="M953" s="2">
        <v>0</v>
      </c>
      <c r="N953" s="2">
        <v>0</v>
      </c>
      <c r="O953" s="2">
        <v>3.5</v>
      </c>
      <c r="P953" s="2">
        <v>0</v>
      </c>
      <c r="Q953" s="2">
        <v>0</v>
      </c>
      <c r="R953" s="2">
        <v>0</v>
      </c>
      <c r="S953" s="2">
        <v>0</v>
      </c>
      <c r="T953" s="2">
        <v>0</v>
      </c>
      <c r="U953" s="2">
        <v>3.5</v>
      </c>
      <c r="V953" t="s">
        <v>55</v>
      </c>
    </row>
    <row r="954" spans="1:22" ht="15.75" hidden="1" thickBot="1" x14ac:dyDescent="0.3">
      <c r="A954" t="s">
        <v>8103</v>
      </c>
      <c r="B954" s="12" t="s">
        <v>10332</v>
      </c>
      <c r="C954" t="s">
        <v>1</v>
      </c>
      <c r="D954" t="s">
        <v>7503</v>
      </c>
      <c r="E954" t="s">
        <v>9793</v>
      </c>
      <c r="F954" t="s">
        <v>9794</v>
      </c>
      <c r="G954">
        <v>2633</v>
      </c>
      <c r="H954">
        <v>2633</v>
      </c>
      <c r="I954">
        <v>2633</v>
      </c>
      <c r="J954">
        <v>2633</v>
      </c>
      <c r="K954">
        <v>0</v>
      </c>
      <c r="L954" s="2">
        <v>0</v>
      </c>
      <c r="M954" s="2">
        <v>0</v>
      </c>
      <c r="N954" s="2">
        <v>0</v>
      </c>
      <c r="O954" s="2">
        <v>4.5</v>
      </c>
      <c r="P954" s="2">
        <v>0</v>
      </c>
      <c r="Q954" s="2">
        <v>0</v>
      </c>
      <c r="R954" s="2">
        <v>0</v>
      </c>
      <c r="S954" s="2">
        <v>0</v>
      </c>
      <c r="T954" s="2">
        <v>0</v>
      </c>
      <c r="U954" s="2">
        <v>4.5</v>
      </c>
      <c r="V954" t="s">
        <v>55</v>
      </c>
    </row>
    <row r="955" spans="1:22" ht="15.75" hidden="1" thickBot="1" x14ac:dyDescent="0.3">
      <c r="A955" t="s">
        <v>8103</v>
      </c>
      <c r="B955" s="12" t="s">
        <v>10332</v>
      </c>
      <c r="C955" t="s">
        <v>1</v>
      </c>
      <c r="D955" t="s">
        <v>7503</v>
      </c>
      <c r="E955" t="s">
        <v>9793</v>
      </c>
      <c r="F955" t="s">
        <v>9794</v>
      </c>
      <c r="G955">
        <v>2632</v>
      </c>
      <c r="H955">
        <v>2632</v>
      </c>
      <c r="I955">
        <v>2632</v>
      </c>
      <c r="J955">
        <v>2632</v>
      </c>
      <c r="K955">
        <v>0</v>
      </c>
      <c r="L955" s="2">
        <v>0</v>
      </c>
      <c r="M955" s="2">
        <v>0</v>
      </c>
      <c r="N955" s="2">
        <v>0</v>
      </c>
      <c r="O955" s="2">
        <v>15.5</v>
      </c>
      <c r="P955" s="2">
        <v>0</v>
      </c>
      <c r="Q955" s="2">
        <v>0</v>
      </c>
      <c r="R955" s="2">
        <v>0</v>
      </c>
      <c r="S955" s="2">
        <v>0</v>
      </c>
      <c r="T955" s="2">
        <v>0</v>
      </c>
      <c r="U955" s="2">
        <v>15.5</v>
      </c>
      <c r="V955" t="s">
        <v>55</v>
      </c>
    </row>
    <row r="956" spans="1:22" ht="15.75" hidden="1" thickBot="1" x14ac:dyDescent="0.3">
      <c r="A956" t="s">
        <v>8103</v>
      </c>
      <c r="B956" s="12" t="s">
        <v>10332</v>
      </c>
      <c r="C956" t="s">
        <v>1</v>
      </c>
      <c r="D956" t="s">
        <v>7503</v>
      </c>
      <c r="E956" t="s">
        <v>9793</v>
      </c>
      <c r="F956" t="s">
        <v>9794</v>
      </c>
      <c r="G956">
        <v>2631</v>
      </c>
      <c r="H956">
        <v>2631</v>
      </c>
      <c r="I956">
        <v>2631</v>
      </c>
      <c r="J956">
        <v>2631</v>
      </c>
      <c r="K956">
        <v>0</v>
      </c>
      <c r="L956" s="2">
        <v>0</v>
      </c>
      <c r="M956" s="2">
        <v>0</v>
      </c>
      <c r="N956" s="2">
        <v>0</v>
      </c>
      <c r="O956" s="2">
        <v>4.75</v>
      </c>
      <c r="P956" s="2">
        <v>0</v>
      </c>
      <c r="Q956" s="2">
        <v>0</v>
      </c>
      <c r="R956" s="2">
        <v>0</v>
      </c>
      <c r="S956" s="2">
        <v>0</v>
      </c>
      <c r="T956" s="2">
        <v>0</v>
      </c>
      <c r="U956" s="2">
        <v>4.75</v>
      </c>
      <c r="V956" t="s">
        <v>55</v>
      </c>
    </row>
    <row r="957" spans="1:22" ht="15.75" hidden="1" thickBot="1" x14ac:dyDescent="0.3">
      <c r="A957" t="s">
        <v>8103</v>
      </c>
      <c r="B957" s="12" t="s">
        <v>10332</v>
      </c>
      <c r="C957" t="s">
        <v>1</v>
      </c>
      <c r="D957" t="s">
        <v>7503</v>
      </c>
      <c r="E957" t="s">
        <v>9793</v>
      </c>
      <c r="F957" t="s">
        <v>9794</v>
      </c>
      <c r="G957">
        <v>2630</v>
      </c>
      <c r="H957">
        <v>2630</v>
      </c>
      <c r="I957">
        <v>2630</v>
      </c>
      <c r="J957">
        <v>2630</v>
      </c>
      <c r="K957">
        <v>0</v>
      </c>
      <c r="L957" s="2">
        <v>0</v>
      </c>
      <c r="M957" s="2">
        <v>0</v>
      </c>
      <c r="N957" s="2">
        <v>0</v>
      </c>
      <c r="O957" s="2">
        <v>58.15</v>
      </c>
      <c r="P957" s="2">
        <v>0</v>
      </c>
      <c r="Q957" s="2">
        <v>0</v>
      </c>
      <c r="R957" s="2">
        <v>0</v>
      </c>
      <c r="S957" s="2">
        <v>0</v>
      </c>
      <c r="T957" s="2">
        <v>0</v>
      </c>
      <c r="U957" s="2">
        <v>58.15</v>
      </c>
      <c r="V957" t="s">
        <v>55</v>
      </c>
    </row>
    <row r="958" spans="1:22" ht="15.75" hidden="1" thickBot="1" x14ac:dyDescent="0.3">
      <c r="A958" t="s">
        <v>8103</v>
      </c>
      <c r="B958" s="12" t="s">
        <v>10332</v>
      </c>
      <c r="C958" t="s">
        <v>1</v>
      </c>
      <c r="D958" t="s">
        <v>7503</v>
      </c>
      <c r="E958" t="s">
        <v>9793</v>
      </c>
      <c r="F958" t="s">
        <v>9794</v>
      </c>
      <c r="G958">
        <v>2629</v>
      </c>
      <c r="H958">
        <v>2629</v>
      </c>
      <c r="I958">
        <v>2629</v>
      </c>
      <c r="J958">
        <v>2629</v>
      </c>
      <c r="K958">
        <v>0</v>
      </c>
      <c r="L958" s="2">
        <v>0</v>
      </c>
      <c r="M958" s="2">
        <v>0</v>
      </c>
      <c r="N958" s="2">
        <v>0</v>
      </c>
      <c r="O958" s="2">
        <v>8.9499999999999993</v>
      </c>
      <c r="P958" s="2">
        <v>0</v>
      </c>
      <c r="Q958" s="2">
        <v>0</v>
      </c>
      <c r="R958" s="2">
        <v>0</v>
      </c>
      <c r="S958" s="2">
        <v>0</v>
      </c>
      <c r="T958" s="2">
        <v>0</v>
      </c>
      <c r="U958" s="2">
        <v>8.9499999999999993</v>
      </c>
      <c r="V958" t="s">
        <v>55</v>
      </c>
    </row>
    <row r="959" spans="1:22" ht="15.75" hidden="1" thickBot="1" x14ac:dyDescent="0.3">
      <c r="A959" t="s">
        <v>8103</v>
      </c>
      <c r="B959" s="12" t="s">
        <v>10332</v>
      </c>
      <c r="C959" t="s">
        <v>1</v>
      </c>
      <c r="D959" t="s">
        <v>7503</v>
      </c>
      <c r="E959" t="s">
        <v>9793</v>
      </c>
      <c r="F959" t="s">
        <v>9794</v>
      </c>
      <c r="G959">
        <v>2628</v>
      </c>
      <c r="H959">
        <v>2628</v>
      </c>
      <c r="I959">
        <v>2628</v>
      </c>
      <c r="J959">
        <v>2628</v>
      </c>
      <c r="K959">
        <v>0</v>
      </c>
      <c r="L959" s="2">
        <v>0</v>
      </c>
      <c r="M959" s="2">
        <v>0</v>
      </c>
      <c r="N959" s="2">
        <v>0</v>
      </c>
      <c r="O959" s="2">
        <v>99</v>
      </c>
      <c r="P959" s="2">
        <v>0</v>
      </c>
      <c r="Q959" s="2">
        <v>0</v>
      </c>
      <c r="R959" s="2">
        <v>0</v>
      </c>
      <c r="S959" s="2">
        <v>0</v>
      </c>
      <c r="T959" s="2">
        <v>0</v>
      </c>
      <c r="U959" s="2">
        <v>99</v>
      </c>
      <c r="V959" t="s">
        <v>55</v>
      </c>
    </row>
    <row r="960" spans="1:22" ht="15.75" hidden="1" thickBot="1" x14ac:dyDescent="0.3">
      <c r="A960" t="s">
        <v>8103</v>
      </c>
      <c r="B960" s="12" t="s">
        <v>10331</v>
      </c>
      <c r="C960" t="s">
        <v>1</v>
      </c>
      <c r="D960" t="s">
        <v>7503</v>
      </c>
      <c r="E960" t="s">
        <v>9793</v>
      </c>
      <c r="F960" t="s">
        <v>9794</v>
      </c>
      <c r="G960">
        <v>2627</v>
      </c>
      <c r="H960">
        <v>2627</v>
      </c>
      <c r="I960">
        <v>2627</v>
      </c>
      <c r="J960">
        <v>2627</v>
      </c>
      <c r="K960">
        <v>0</v>
      </c>
      <c r="L960" s="2">
        <v>0</v>
      </c>
      <c r="M960" s="2">
        <v>0</v>
      </c>
      <c r="N960" s="2">
        <v>0</v>
      </c>
      <c r="O960" s="2">
        <v>27.2</v>
      </c>
      <c r="P960" s="2">
        <v>0</v>
      </c>
      <c r="Q960" s="2">
        <v>0</v>
      </c>
      <c r="R960" s="2">
        <v>0</v>
      </c>
      <c r="S960" s="2">
        <v>0</v>
      </c>
      <c r="T960" s="2">
        <v>0</v>
      </c>
      <c r="U960" s="2">
        <v>27.2</v>
      </c>
      <c r="V960" t="s">
        <v>55</v>
      </c>
    </row>
    <row r="961" spans="1:22" ht="15.75" hidden="1" thickBot="1" x14ac:dyDescent="0.3">
      <c r="A961" t="s">
        <v>8103</v>
      </c>
      <c r="B961" s="12" t="s">
        <v>10331</v>
      </c>
      <c r="C961" t="s">
        <v>1</v>
      </c>
      <c r="D961" t="s">
        <v>7503</v>
      </c>
      <c r="E961" t="s">
        <v>9793</v>
      </c>
      <c r="F961" t="s">
        <v>9794</v>
      </c>
      <c r="G961">
        <v>2626</v>
      </c>
      <c r="H961">
        <v>2626</v>
      </c>
      <c r="I961">
        <v>2626</v>
      </c>
      <c r="J961">
        <v>2626</v>
      </c>
      <c r="K961">
        <v>0</v>
      </c>
      <c r="L961" s="2">
        <v>0</v>
      </c>
      <c r="M961" s="2">
        <v>0</v>
      </c>
      <c r="N961" s="2">
        <v>0</v>
      </c>
      <c r="O961" s="2">
        <v>7.5</v>
      </c>
      <c r="P961" s="2">
        <v>0</v>
      </c>
      <c r="Q961" s="2">
        <v>0</v>
      </c>
      <c r="R961" s="2">
        <v>0</v>
      </c>
      <c r="S961" s="2">
        <v>0</v>
      </c>
      <c r="T961" s="2">
        <v>0</v>
      </c>
      <c r="U961" s="2">
        <v>7.5</v>
      </c>
      <c r="V961" t="s">
        <v>55</v>
      </c>
    </row>
    <row r="962" spans="1:22" ht="15.75" hidden="1" thickBot="1" x14ac:dyDescent="0.3">
      <c r="A962" t="s">
        <v>8103</v>
      </c>
      <c r="B962" s="12" t="s">
        <v>10331</v>
      </c>
      <c r="C962" t="s">
        <v>1</v>
      </c>
      <c r="D962" t="s">
        <v>7503</v>
      </c>
      <c r="E962" t="s">
        <v>9793</v>
      </c>
      <c r="F962" t="s">
        <v>9794</v>
      </c>
      <c r="G962">
        <v>2625</v>
      </c>
      <c r="H962">
        <v>2625</v>
      </c>
      <c r="I962">
        <v>2625</v>
      </c>
      <c r="J962">
        <v>2625</v>
      </c>
      <c r="K962">
        <v>0</v>
      </c>
      <c r="L962" s="2">
        <v>0</v>
      </c>
      <c r="M962" s="2">
        <v>0</v>
      </c>
      <c r="N962" s="2">
        <v>0</v>
      </c>
      <c r="O962" s="2">
        <v>7</v>
      </c>
      <c r="P962" s="2">
        <v>0</v>
      </c>
      <c r="Q962" s="2">
        <v>0</v>
      </c>
      <c r="R962" s="2">
        <v>0</v>
      </c>
      <c r="S962" s="2">
        <v>0</v>
      </c>
      <c r="T962" s="2">
        <v>0</v>
      </c>
      <c r="U962" s="2">
        <v>7</v>
      </c>
      <c r="V962" t="s">
        <v>55</v>
      </c>
    </row>
    <row r="963" spans="1:22" ht="15.75" hidden="1" thickBot="1" x14ac:dyDescent="0.3">
      <c r="A963" t="s">
        <v>8103</v>
      </c>
      <c r="B963" s="12" t="s">
        <v>10331</v>
      </c>
      <c r="C963" t="s">
        <v>1</v>
      </c>
      <c r="D963" t="s">
        <v>7503</v>
      </c>
      <c r="E963" t="s">
        <v>9793</v>
      </c>
      <c r="F963" t="s">
        <v>9794</v>
      </c>
      <c r="G963">
        <v>2624</v>
      </c>
      <c r="H963">
        <v>2624</v>
      </c>
      <c r="I963">
        <v>2624</v>
      </c>
      <c r="J963">
        <v>2624</v>
      </c>
      <c r="K963">
        <v>0</v>
      </c>
      <c r="L963" s="2">
        <v>0</v>
      </c>
      <c r="M963" s="2">
        <v>0</v>
      </c>
      <c r="N963" s="2">
        <v>0</v>
      </c>
      <c r="O963" s="2">
        <v>2.5</v>
      </c>
      <c r="P963" s="2">
        <v>0</v>
      </c>
      <c r="Q963" s="2">
        <v>0</v>
      </c>
      <c r="R963" s="2">
        <v>0</v>
      </c>
      <c r="S963" s="2">
        <v>0</v>
      </c>
      <c r="T963" s="2">
        <v>0</v>
      </c>
      <c r="U963" s="2">
        <v>2.5</v>
      </c>
      <c r="V963" t="s">
        <v>55</v>
      </c>
    </row>
    <row r="964" spans="1:22" ht="15.75" hidden="1" thickBot="1" x14ac:dyDescent="0.3">
      <c r="A964" t="s">
        <v>8103</v>
      </c>
      <c r="B964" s="12" t="s">
        <v>10331</v>
      </c>
      <c r="C964" t="s">
        <v>1</v>
      </c>
      <c r="D964" t="s">
        <v>7503</v>
      </c>
      <c r="E964" t="s">
        <v>9793</v>
      </c>
      <c r="F964" t="s">
        <v>9794</v>
      </c>
      <c r="G964">
        <v>2623</v>
      </c>
      <c r="H964">
        <v>2623</v>
      </c>
      <c r="I964">
        <v>2623</v>
      </c>
      <c r="J964">
        <v>2623</v>
      </c>
      <c r="K964">
        <v>0</v>
      </c>
      <c r="L964" s="2">
        <v>0</v>
      </c>
      <c r="M964" s="2">
        <v>0</v>
      </c>
      <c r="N964" s="2">
        <v>0</v>
      </c>
      <c r="O964" s="2">
        <v>24.95</v>
      </c>
      <c r="P964" s="2">
        <v>0</v>
      </c>
      <c r="Q964" s="2">
        <v>0</v>
      </c>
      <c r="R964" s="2">
        <v>0</v>
      </c>
      <c r="S964" s="2">
        <v>0</v>
      </c>
      <c r="T964" s="2">
        <v>0</v>
      </c>
      <c r="U964" s="2">
        <v>24.95</v>
      </c>
      <c r="V964" t="s">
        <v>55</v>
      </c>
    </row>
    <row r="965" spans="1:22" ht="15.75" hidden="1" thickBot="1" x14ac:dyDescent="0.3">
      <c r="A965" t="s">
        <v>8103</v>
      </c>
      <c r="B965" s="12" t="s">
        <v>10330</v>
      </c>
      <c r="C965" t="s">
        <v>1</v>
      </c>
      <c r="D965" t="s">
        <v>7503</v>
      </c>
      <c r="E965" t="s">
        <v>9793</v>
      </c>
      <c r="F965" t="s">
        <v>9794</v>
      </c>
      <c r="G965">
        <v>2622</v>
      </c>
      <c r="H965">
        <v>2622</v>
      </c>
      <c r="I965">
        <v>2622</v>
      </c>
      <c r="J965">
        <v>2622</v>
      </c>
      <c r="K965">
        <v>0</v>
      </c>
      <c r="L965" s="2">
        <v>0</v>
      </c>
      <c r="M965" s="2">
        <v>0</v>
      </c>
      <c r="N965" s="2">
        <v>0</v>
      </c>
      <c r="O965" s="2">
        <v>4.5</v>
      </c>
      <c r="P965" s="2">
        <v>0</v>
      </c>
      <c r="Q965" s="2">
        <v>0</v>
      </c>
      <c r="R965" s="2">
        <v>0</v>
      </c>
      <c r="S965" s="2">
        <v>0</v>
      </c>
      <c r="T965" s="2">
        <v>0</v>
      </c>
      <c r="U965" s="2">
        <v>4.5</v>
      </c>
      <c r="V965" t="s">
        <v>55</v>
      </c>
    </row>
    <row r="966" spans="1:22" ht="15.75" hidden="1" thickBot="1" x14ac:dyDescent="0.3">
      <c r="A966" t="s">
        <v>8103</v>
      </c>
      <c r="B966" s="12" t="s">
        <v>10330</v>
      </c>
      <c r="C966" t="s">
        <v>1</v>
      </c>
      <c r="D966" t="s">
        <v>7503</v>
      </c>
      <c r="E966" t="s">
        <v>9793</v>
      </c>
      <c r="F966" t="s">
        <v>9794</v>
      </c>
      <c r="G966">
        <v>2621</v>
      </c>
      <c r="H966">
        <v>2621</v>
      </c>
      <c r="I966">
        <v>2621</v>
      </c>
      <c r="J966">
        <v>2621</v>
      </c>
      <c r="K966">
        <v>0</v>
      </c>
      <c r="L966" s="2">
        <v>0</v>
      </c>
      <c r="M966" s="2">
        <v>0</v>
      </c>
      <c r="N966" s="2">
        <v>0</v>
      </c>
      <c r="O966" s="2">
        <v>13.5</v>
      </c>
      <c r="P966" s="2">
        <v>0</v>
      </c>
      <c r="Q966" s="2">
        <v>0</v>
      </c>
      <c r="R966" s="2">
        <v>0</v>
      </c>
      <c r="S966" s="2">
        <v>0</v>
      </c>
      <c r="T966" s="2">
        <v>0</v>
      </c>
      <c r="U966" s="2">
        <v>13.5</v>
      </c>
      <c r="V966" t="s">
        <v>55</v>
      </c>
    </row>
    <row r="967" spans="1:22" ht="15.75" hidden="1" thickBot="1" x14ac:dyDescent="0.3">
      <c r="A967" t="s">
        <v>8103</v>
      </c>
      <c r="B967" s="12" t="s">
        <v>10330</v>
      </c>
      <c r="C967" t="s">
        <v>1</v>
      </c>
      <c r="D967" t="s">
        <v>7503</v>
      </c>
      <c r="E967" t="s">
        <v>9793</v>
      </c>
      <c r="F967" t="s">
        <v>9794</v>
      </c>
      <c r="G967">
        <v>2620</v>
      </c>
      <c r="H967">
        <v>2620</v>
      </c>
      <c r="I967">
        <v>2620</v>
      </c>
      <c r="J967">
        <v>2620</v>
      </c>
      <c r="K967">
        <v>0</v>
      </c>
      <c r="L967" s="2">
        <v>0</v>
      </c>
      <c r="M967" s="2">
        <v>0</v>
      </c>
      <c r="N967" s="2">
        <v>0</v>
      </c>
      <c r="O967" s="2">
        <v>4.75</v>
      </c>
      <c r="P967" s="2">
        <v>0</v>
      </c>
      <c r="Q967" s="2">
        <v>0</v>
      </c>
      <c r="R967" s="2">
        <v>0</v>
      </c>
      <c r="S967" s="2">
        <v>0</v>
      </c>
      <c r="T967" s="2">
        <v>0</v>
      </c>
      <c r="U967" s="2">
        <v>4.75</v>
      </c>
      <c r="V967" t="s">
        <v>55</v>
      </c>
    </row>
    <row r="968" spans="1:22" ht="15.75" hidden="1" thickBot="1" x14ac:dyDescent="0.3">
      <c r="A968" t="s">
        <v>8103</v>
      </c>
      <c r="B968" s="12" t="s">
        <v>10329</v>
      </c>
      <c r="C968" t="s">
        <v>1</v>
      </c>
      <c r="D968" t="s">
        <v>7503</v>
      </c>
      <c r="E968" t="s">
        <v>9793</v>
      </c>
      <c r="F968" t="s">
        <v>9794</v>
      </c>
      <c r="G968">
        <v>2619</v>
      </c>
      <c r="H968">
        <v>2619</v>
      </c>
      <c r="I968">
        <v>2619</v>
      </c>
      <c r="J968">
        <v>2619</v>
      </c>
      <c r="K968">
        <v>0</v>
      </c>
      <c r="L968" s="2">
        <v>0</v>
      </c>
      <c r="M968" s="2">
        <v>0</v>
      </c>
      <c r="N968" s="2">
        <v>0</v>
      </c>
      <c r="O968" s="2">
        <v>2</v>
      </c>
      <c r="P968" s="2">
        <v>0</v>
      </c>
      <c r="Q968" s="2">
        <v>0</v>
      </c>
      <c r="R968" s="2">
        <v>0</v>
      </c>
      <c r="S968" s="2">
        <v>0</v>
      </c>
      <c r="T968" s="2">
        <v>0</v>
      </c>
      <c r="U968" s="2">
        <v>2</v>
      </c>
      <c r="V968" t="s">
        <v>55</v>
      </c>
    </row>
    <row r="969" spans="1:22" ht="15.75" hidden="1" thickBot="1" x14ac:dyDescent="0.3">
      <c r="A969" t="s">
        <v>8103</v>
      </c>
      <c r="B969" s="12" t="s">
        <v>10329</v>
      </c>
      <c r="C969" t="s">
        <v>1</v>
      </c>
      <c r="D969" t="s">
        <v>7503</v>
      </c>
      <c r="E969" t="s">
        <v>9793</v>
      </c>
      <c r="F969" t="s">
        <v>9794</v>
      </c>
      <c r="G969">
        <v>2618</v>
      </c>
      <c r="H969">
        <v>2618</v>
      </c>
      <c r="I969">
        <v>2618</v>
      </c>
      <c r="J969">
        <v>2618</v>
      </c>
      <c r="K969">
        <v>0</v>
      </c>
      <c r="L969" s="2">
        <v>0</v>
      </c>
      <c r="M969" s="2">
        <v>0</v>
      </c>
      <c r="N969" s="2">
        <v>0</v>
      </c>
      <c r="O969" s="2">
        <v>39.549999999999997</v>
      </c>
      <c r="P969" s="2">
        <v>0</v>
      </c>
      <c r="Q969" s="2">
        <v>0</v>
      </c>
      <c r="R969" s="2">
        <v>0</v>
      </c>
      <c r="S969" s="2">
        <v>0</v>
      </c>
      <c r="T969" s="2">
        <v>0</v>
      </c>
      <c r="U969" s="2">
        <v>39.549999999999997</v>
      </c>
      <c r="V969" t="s">
        <v>55</v>
      </c>
    </row>
    <row r="970" spans="1:22" ht="15.75" hidden="1" thickBot="1" x14ac:dyDescent="0.3">
      <c r="A970" t="s">
        <v>8103</v>
      </c>
      <c r="B970" s="12" t="s">
        <v>10329</v>
      </c>
      <c r="C970" t="s">
        <v>1</v>
      </c>
      <c r="D970" t="s">
        <v>7503</v>
      </c>
      <c r="E970" t="s">
        <v>9793</v>
      </c>
      <c r="F970" t="s">
        <v>9794</v>
      </c>
      <c r="G970">
        <v>2617</v>
      </c>
      <c r="H970">
        <v>2617</v>
      </c>
      <c r="I970">
        <v>2617</v>
      </c>
      <c r="J970">
        <v>2617</v>
      </c>
      <c r="K970">
        <v>0</v>
      </c>
      <c r="L970" s="2">
        <v>0</v>
      </c>
      <c r="M970" s="2">
        <v>0</v>
      </c>
      <c r="N970" s="2">
        <v>0</v>
      </c>
      <c r="O970" s="2">
        <v>0</v>
      </c>
      <c r="P970" s="2">
        <v>0</v>
      </c>
      <c r="Q970" s="2">
        <v>0</v>
      </c>
      <c r="R970" s="2">
        <v>0</v>
      </c>
      <c r="S970" s="2">
        <v>0</v>
      </c>
      <c r="T970" s="2">
        <v>0</v>
      </c>
      <c r="U970" s="2">
        <v>0</v>
      </c>
      <c r="V970" t="s">
        <v>55</v>
      </c>
    </row>
    <row r="971" spans="1:22" ht="15.75" hidden="1" thickBot="1" x14ac:dyDescent="0.3">
      <c r="A971" t="s">
        <v>8103</v>
      </c>
      <c r="B971" s="12" t="s">
        <v>10329</v>
      </c>
      <c r="C971" t="s">
        <v>1</v>
      </c>
      <c r="D971" t="s">
        <v>7503</v>
      </c>
      <c r="E971" t="s">
        <v>9793</v>
      </c>
      <c r="F971" t="s">
        <v>9794</v>
      </c>
      <c r="G971">
        <v>2616</v>
      </c>
      <c r="H971">
        <v>2616</v>
      </c>
      <c r="I971">
        <v>2616</v>
      </c>
      <c r="J971">
        <v>2616</v>
      </c>
      <c r="K971">
        <v>0</v>
      </c>
      <c r="L971" s="2">
        <v>0</v>
      </c>
      <c r="M971" s="2">
        <v>0</v>
      </c>
      <c r="N971" s="2">
        <v>0</v>
      </c>
      <c r="O971" s="2">
        <v>10.25</v>
      </c>
      <c r="P971" s="2">
        <v>0</v>
      </c>
      <c r="Q971" s="2">
        <v>0</v>
      </c>
      <c r="R971" s="2">
        <v>0</v>
      </c>
      <c r="S971" s="2">
        <v>0</v>
      </c>
      <c r="T971" s="2">
        <v>0</v>
      </c>
      <c r="U971" s="2">
        <v>10.25</v>
      </c>
      <c r="V971" t="s">
        <v>55</v>
      </c>
    </row>
    <row r="972" spans="1:22" ht="15.75" hidden="1" thickBot="1" x14ac:dyDescent="0.3">
      <c r="A972" t="s">
        <v>8103</v>
      </c>
      <c r="B972" s="12" t="s">
        <v>10329</v>
      </c>
      <c r="C972" t="s">
        <v>1</v>
      </c>
      <c r="D972" t="s">
        <v>7503</v>
      </c>
      <c r="E972" t="s">
        <v>9793</v>
      </c>
      <c r="F972" t="s">
        <v>9794</v>
      </c>
      <c r="G972">
        <v>2615</v>
      </c>
      <c r="H972">
        <v>2615</v>
      </c>
      <c r="I972">
        <v>2615</v>
      </c>
      <c r="J972">
        <v>2615</v>
      </c>
      <c r="K972">
        <v>0</v>
      </c>
      <c r="L972" s="2">
        <v>0</v>
      </c>
      <c r="M972" s="2">
        <v>0</v>
      </c>
      <c r="N972" s="2">
        <v>0</v>
      </c>
      <c r="O972" s="2">
        <v>18</v>
      </c>
      <c r="P972" s="2">
        <v>0</v>
      </c>
      <c r="Q972" s="2">
        <v>0</v>
      </c>
      <c r="R972" s="2">
        <v>0</v>
      </c>
      <c r="S972" s="2">
        <v>0</v>
      </c>
      <c r="T972" s="2">
        <v>0</v>
      </c>
      <c r="U972" s="2">
        <v>18</v>
      </c>
      <c r="V972" t="s">
        <v>55</v>
      </c>
    </row>
    <row r="973" spans="1:22" ht="15.75" hidden="1" thickBot="1" x14ac:dyDescent="0.3">
      <c r="A973" t="s">
        <v>8103</v>
      </c>
      <c r="B973" s="12" t="s">
        <v>10328</v>
      </c>
      <c r="C973" t="s">
        <v>1</v>
      </c>
      <c r="D973" t="s">
        <v>7503</v>
      </c>
      <c r="E973" t="s">
        <v>9793</v>
      </c>
      <c r="F973" t="s">
        <v>9794</v>
      </c>
      <c r="G973">
        <v>2614</v>
      </c>
      <c r="H973">
        <v>2614</v>
      </c>
      <c r="I973">
        <v>2614</v>
      </c>
      <c r="J973">
        <v>2614</v>
      </c>
      <c r="K973">
        <v>0</v>
      </c>
      <c r="L973" s="2">
        <v>0</v>
      </c>
      <c r="M973" s="2">
        <v>0</v>
      </c>
      <c r="N973" s="2">
        <v>0</v>
      </c>
      <c r="O973" s="2">
        <v>21.7</v>
      </c>
      <c r="P973" s="2">
        <v>0</v>
      </c>
      <c r="Q973" s="2">
        <v>0</v>
      </c>
      <c r="R973" s="2">
        <v>0</v>
      </c>
      <c r="S973" s="2">
        <v>0</v>
      </c>
      <c r="T973" s="2">
        <v>0</v>
      </c>
      <c r="U973" s="2">
        <v>21.7</v>
      </c>
      <c r="V973" t="s">
        <v>55</v>
      </c>
    </row>
    <row r="974" spans="1:22" ht="15.75" hidden="1" thickBot="1" x14ac:dyDescent="0.3">
      <c r="A974" t="s">
        <v>8103</v>
      </c>
      <c r="B974" s="12" t="s">
        <v>10328</v>
      </c>
      <c r="C974" t="s">
        <v>1</v>
      </c>
      <c r="D974" t="s">
        <v>7503</v>
      </c>
      <c r="E974" t="s">
        <v>9793</v>
      </c>
      <c r="F974" t="s">
        <v>9794</v>
      </c>
      <c r="G974">
        <v>2613</v>
      </c>
      <c r="H974">
        <v>2613</v>
      </c>
      <c r="I974">
        <v>2613</v>
      </c>
      <c r="J974">
        <v>2613</v>
      </c>
      <c r="K974">
        <v>0</v>
      </c>
      <c r="L974" s="2">
        <v>0</v>
      </c>
      <c r="M974" s="2">
        <v>0</v>
      </c>
      <c r="N974" s="2">
        <v>0</v>
      </c>
      <c r="O974" s="2">
        <v>13.68</v>
      </c>
      <c r="P974" s="2">
        <v>0</v>
      </c>
      <c r="Q974" s="2">
        <v>0</v>
      </c>
      <c r="R974" s="2">
        <v>0</v>
      </c>
      <c r="S974" s="2">
        <v>0</v>
      </c>
      <c r="T974" s="2">
        <v>0</v>
      </c>
      <c r="U974" s="2">
        <v>13.68</v>
      </c>
      <c r="V974" t="s">
        <v>55</v>
      </c>
    </row>
    <row r="975" spans="1:22" ht="15.75" hidden="1" thickBot="1" x14ac:dyDescent="0.3">
      <c r="A975" t="s">
        <v>8103</v>
      </c>
      <c r="B975" s="12" t="s">
        <v>10328</v>
      </c>
      <c r="C975" t="s">
        <v>1</v>
      </c>
      <c r="D975" t="s">
        <v>7503</v>
      </c>
      <c r="E975" t="s">
        <v>9793</v>
      </c>
      <c r="F975" t="s">
        <v>9794</v>
      </c>
      <c r="G975">
        <v>2612</v>
      </c>
      <c r="H975">
        <v>2612</v>
      </c>
      <c r="I975">
        <v>2612</v>
      </c>
      <c r="J975">
        <v>2612</v>
      </c>
      <c r="K975">
        <v>0</v>
      </c>
      <c r="L975" s="2">
        <v>0</v>
      </c>
      <c r="M975" s="2">
        <v>0</v>
      </c>
      <c r="N975" s="2">
        <v>0</v>
      </c>
      <c r="O975" s="2">
        <v>17.75</v>
      </c>
      <c r="P975" s="2">
        <v>0</v>
      </c>
      <c r="Q975" s="2">
        <v>0</v>
      </c>
      <c r="R975" s="2">
        <v>0</v>
      </c>
      <c r="S975" s="2">
        <v>0</v>
      </c>
      <c r="T975" s="2">
        <v>0</v>
      </c>
      <c r="U975" s="2">
        <v>17.75</v>
      </c>
      <c r="V975" t="s">
        <v>55</v>
      </c>
    </row>
    <row r="976" spans="1:22" ht="15.75" hidden="1" thickBot="1" x14ac:dyDescent="0.3">
      <c r="A976" t="s">
        <v>8103</v>
      </c>
      <c r="B976" s="12" t="s">
        <v>10328</v>
      </c>
      <c r="C976" t="s">
        <v>1</v>
      </c>
      <c r="D976" t="s">
        <v>7503</v>
      </c>
      <c r="E976" t="s">
        <v>9793</v>
      </c>
      <c r="F976" t="s">
        <v>9794</v>
      </c>
      <c r="G976">
        <v>2611</v>
      </c>
      <c r="H976">
        <v>2611</v>
      </c>
      <c r="I976">
        <v>2611</v>
      </c>
      <c r="J976">
        <v>2611</v>
      </c>
      <c r="K976">
        <v>0</v>
      </c>
      <c r="L976" s="2">
        <v>0</v>
      </c>
      <c r="M976" s="2">
        <v>0</v>
      </c>
      <c r="N976" s="2">
        <v>0</v>
      </c>
      <c r="O976" s="2">
        <v>13</v>
      </c>
      <c r="P976" s="2">
        <v>0</v>
      </c>
      <c r="Q976" s="2">
        <v>0</v>
      </c>
      <c r="R976" s="2">
        <v>0</v>
      </c>
      <c r="S976" s="2">
        <v>0</v>
      </c>
      <c r="T976" s="2">
        <v>0</v>
      </c>
      <c r="U976" s="2">
        <v>13</v>
      </c>
      <c r="V976" t="s">
        <v>55</v>
      </c>
    </row>
    <row r="977" spans="1:22" ht="15.75" hidden="1" thickBot="1" x14ac:dyDescent="0.3">
      <c r="A977" t="s">
        <v>8103</v>
      </c>
      <c r="B977" s="12" t="s">
        <v>10328</v>
      </c>
      <c r="C977" t="s">
        <v>1</v>
      </c>
      <c r="D977" t="s">
        <v>7503</v>
      </c>
      <c r="E977" t="s">
        <v>9793</v>
      </c>
      <c r="F977" t="s">
        <v>9794</v>
      </c>
      <c r="G977">
        <v>2610</v>
      </c>
      <c r="H977">
        <v>2610</v>
      </c>
      <c r="I977">
        <v>2610</v>
      </c>
      <c r="J977">
        <v>2610</v>
      </c>
      <c r="K977">
        <v>0</v>
      </c>
      <c r="L977" s="2">
        <v>0</v>
      </c>
      <c r="M977" s="2">
        <v>0</v>
      </c>
      <c r="N977" s="2">
        <v>0</v>
      </c>
      <c r="O977" s="2">
        <v>56</v>
      </c>
      <c r="P977" s="2">
        <v>0</v>
      </c>
      <c r="Q977" s="2">
        <v>0</v>
      </c>
      <c r="R977" s="2">
        <v>0</v>
      </c>
      <c r="S977" s="2">
        <v>0</v>
      </c>
      <c r="T977" s="2">
        <v>0</v>
      </c>
      <c r="U977" s="2">
        <v>56</v>
      </c>
      <c r="V977" t="s">
        <v>55</v>
      </c>
    </row>
    <row r="978" spans="1:22" ht="15.75" hidden="1" thickBot="1" x14ac:dyDescent="0.3">
      <c r="A978" t="s">
        <v>8103</v>
      </c>
      <c r="B978" s="12" t="s">
        <v>10327</v>
      </c>
      <c r="C978" t="s">
        <v>1</v>
      </c>
      <c r="D978" t="s">
        <v>7503</v>
      </c>
      <c r="E978" t="s">
        <v>9793</v>
      </c>
      <c r="F978" t="s">
        <v>9794</v>
      </c>
      <c r="G978">
        <v>2609</v>
      </c>
      <c r="H978">
        <v>2609</v>
      </c>
      <c r="I978">
        <v>2609</v>
      </c>
      <c r="J978">
        <v>2609</v>
      </c>
      <c r="K978">
        <v>0</v>
      </c>
      <c r="L978" s="2">
        <v>0</v>
      </c>
      <c r="M978" s="2">
        <v>0</v>
      </c>
      <c r="N978" s="2">
        <v>0</v>
      </c>
      <c r="O978" s="2">
        <v>7.5</v>
      </c>
      <c r="P978" s="2">
        <v>0</v>
      </c>
      <c r="Q978" s="2">
        <v>0</v>
      </c>
      <c r="R978" s="2">
        <v>0</v>
      </c>
      <c r="S978" s="2">
        <v>0</v>
      </c>
      <c r="T978" s="2">
        <v>0</v>
      </c>
      <c r="U978" s="2">
        <v>7.5</v>
      </c>
      <c r="V978" t="s">
        <v>55</v>
      </c>
    </row>
    <row r="979" spans="1:22" ht="15.75" hidden="1" thickBot="1" x14ac:dyDescent="0.3">
      <c r="A979" t="s">
        <v>8103</v>
      </c>
      <c r="B979" s="12" t="s">
        <v>10327</v>
      </c>
      <c r="C979" t="s">
        <v>1</v>
      </c>
      <c r="D979" t="s">
        <v>7503</v>
      </c>
      <c r="E979" t="s">
        <v>9793</v>
      </c>
      <c r="F979" t="s">
        <v>9794</v>
      </c>
      <c r="G979">
        <v>2608</v>
      </c>
      <c r="H979">
        <v>2608</v>
      </c>
      <c r="I979">
        <v>2608</v>
      </c>
      <c r="J979">
        <v>2608</v>
      </c>
      <c r="K979">
        <v>0</v>
      </c>
      <c r="L979" s="2">
        <v>0</v>
      </c>
      <c r="M979" s="2">
        <v>0</v>
      </c>
      <c r="N979" s="2">
        <v>0</v>
      </c>
      <c r="O979" s="2">
        <v>18.75</v>
      </c>
      <c r="P979" s="2">
        <v>0</v>
      </c>
      <c r="Q979" s="2">
        <v>0</v>
      </c>
      <c r="R979" s="2">
        <v>0</v>
      </c>
      <c r="S979" s="2">
        <v>0</v>
      </c>
      <c r="T979" s="2">
        <v>0</v>
      </c>
      <c r="U979" s="2">
        <v>18.75</v>
      </c>
      <c r="V979" t="s">
        <v>55</v>
      </c>
    </row>
    <row r="980" spans="1:22" ht="15.75" hidden="1" thickBot="1" x14ac:dyDescent="0.3">
      <c r="A980" t="s">
        <v>8103</v>
      </c>
      <c r="B980" s="12" t="s">
        <v>10327</v>
      </c>
      <c r="C980" t="s">
        <v>1</v>
      </c>
      <c r="D980" t="s">
        <v>7503</v>
      </c>
      <c r="E980" t="s">
        <v>9793</v>
      </c>
      <c r="F980" t="s">
        <v>9794</v>
      </c>
      <c r="G980">
        <v>2607</v>
      </c>
      <c r="H980">
        <v>2607</v>
      </c>
      <c r="I980">
        <v>2607</v>
      </c>
      <c r="J980">
        <v>2607</v>
      </c>
      <c r="K980">
        <v>0</v>
      </c>
      <c r="L980" s="2">
        <v>0</v>
      </c>
      <c r="M980" s="2">
        <v>0</v>
      </c>
      <c r="N980" s="2">
        <v>0</v>
      </c>
      <c r="O980" s="2">
        <v>100</v>
      </c>
      <c r="P980" s="2">
        <v>0</v>
      </c>
      <c r="Q980" s="2">
        <v>0</v>
      </c>
      <c r="R980" s="2">
        <v>0</v>
      </c>
      <c r="S980" s="2">
        <v>0</v>
      </c>
      <c r="T980" s="2">
        <v>0</v>
      </c>
      <c r="U980" s="2">
        <v>100</v>
      </c>
      <c r="V980" t="s">
        <v>55</v>
      </c>
    </row>
    <row r="981" spans="1:22" ht="15.75" hidden="1" thickBot="1" x14ac:dyDescent="0.3">
      <c r="A981" t="s">
        <v>8103</v>
      </c>
      <c r="B981" s="12" t="s">
        <v>10327</v>
      </c>
      <c r="C981" t="s">
        <v>1</v>
      </c>
      <c r="D981" t="s">
        <v>7503</v>
      </c>
      <c r="E981" t="s">
        <v>9793</v>
      </c>
      <c r="F981" t="s">
        <v>9794</v>
      </c>
      <c r="G981">
        <v>2606</v>
      </c>
      <c r="H981">
        <v>2606</v>
      </c>
      <c r="I981">
        <v>2606</v>
      </c>
      <c r="J981">
        <v>2606</v>
      </c>
      <c r="K981">
        <v>0</v>
      </c>
      <c r="L981" s="2">
        <v>0</v>
      </c>
      <c r="M981" s="2">
        <v>0</v>
      </c>
      <c r="N981" s="2">
        <v>0</v>
      </c>
      <c r="O981" s="2">
        <v>111</v>
      </c>
      <c r="P981" s="2">
        <v>0</v>
      </c>
      <c r="Q981" s="2">
        <v>0</v>
      </c>
      <c r="R981" s="2">
        <v>0</v>
      </c>
      <c r="S981" s="2">
        <v>0</v>
      </c>
      <c r="T981" s="2">
        <v>0</v>
      </c>
      <c r="U981" s="2">
        <v>111</v>
      </c>
      <c r="V981" t="s">
        <v>55</v>
      </c>
    </row>
    <row r="982" spans="1:22" ht="15.75" hidden="1" thickBot="1" x14ac:dyDescent="0.3">
      <c r="A982" t="s">
        <v>8103</v>
      </c>
      <c r="B982" s="12" t="s">
        <v>10327</v>
      </c>
      <c r="C982" t="s">
        <v>1</v>
      </c>
      <c r="D982" t="s">
        <v>7503</v>
      </c>
      <c r="E982" t="s">
        <v>9793</v>
      </c>
      <c r="F982" t="s">
        <v>9794</v>
      </c>
      <c r="G982">
        <v>2605</v>
      </c>
      <c r="H982">
        <v>2605</v>
      </c>
      <c r="I982">
        <v>2605</v>
      </c>
      <c r="J982">
        <v>2605</v>
      </c>
      <c r="K982">
        <v>0</v>
      </c>
      <c r="L982" s="2">
        <v>0</v>
      </c>
      <c r="M982" s="2">
        <v>0</v>
      </c>
      <c r="N982" s="2">
        <v>0</v>
      </c>
      <c r="O982" s="2">
        <v>4.75</v>
      </c>
      <c r="P982" s="2">
        <v>0</v>
      </c>
      <c r="Q982" s="2">
        <v>0</v>
      </c>
      <c r="R982" s="2">
        <v>0</v>
      </c>
      <c r="S982" s="2">
        <v>0</v>
      </c>
      <c r="T982" s="2">
        <v>0</v>
      </c>
      <c r="U982" s="2">
        <v>4.75</v>
      </c>
      <c r="V982" t="s">
        <v>55</v>
      </c>
    </row>
    <row r="983" spans="1:22" ht="15.75" hidden="1" thickBot="1" x14ac:dyDescent="0.3">
      <c r="A983" t="s">
        <v>8103</v>
      </c>
      <c r="B983" s="12" t="s">
        <v>10327</v>
      </c>
      <c r="C983" t="s">
        <v>1</v>
      </c>
      <c r="D983" t="s">
        <v>7503</v>
      </c>
      <c r="E983" t="s">
        <v>9793</v>
      </c>
      <c r="F983" t="s">
        <v>9794</v>
      </c>
      <c r="G983">
        <v>2604</v>
      </c>
      <c r="H983">
        <v>2604</v>
      </c>
      <c r="I983">
        <v>2604</v>
      </c>
      <c r="J983">
        <v>2604</v>
      </c>
      <c r="K983">
        <v>0</v>
      </c>
      <c r="L983" s="2">
        <v>0</v>
      </c>
      <c r="M983" s="2">
        <v>0</v>
      </c>
      <c r="N983" s="2">
        <v>0</v>
      </c>
      <c r="O983" s="2">
        <v>17</v>
      </c>
      <c r="P983" s="2">
        <v>0</v>
      </c>
      <c r="Q983" s="2">
        <v>0</v>
      </c>
      <c r="R983" s="2">
        <v>0</v>
      </c>
      <c r="S983" s="2">
        <v>0</v>
      </c>
      <c r="T983" s="2">
        <v>0</v>
      </c>
      <c r="U983" s="2">
        <v>17</v>
      </c>
      <c r="V983" t="s">
        <v>55</v>
      </c>
    </row>
    <row r="984" spans="1:22" ht="15.75" hidden="1" thickBot="1" x14ac:dyDescent="0.3">
      <c r="A984" t="s">
        <v>8103</v>
      </c>
      <c r="B984" s="12" t="s">
        <v>10327</v>
      </c>
      <c r="C984" t="s">
        <v>1</v>
      </c>
      <c r="D984" t="s">
        <v>7503</v>
      </c>
      <c r="E984" t="s">
        <v>9793</v>
      </c>
      <c r="F984" t="s">
        <v>9794</v>
      </c>
      <c r="G984">
        <v>2603</v>
      </c>
      <c r="H984">
        <v>2603</v>
      </c>
      <c r="I984">
        <v>2603</v>
      </c>
      <c r="J984">
        <v>2603</v>
      </c>
      <c r="K984">
        <v>0</v>
      </c>
      <c r="L984" s="2">
        <v>0</v>
      </c>
      <c r="M984" s="2">
        <v>0</v>
      </c>
      <c r="N984" s="2">
        <v>0</v>
      </c>
      <c r="O984" s="2">
        <v>4</v>
      </c>
      <c r="P984" s="2">
        <v>0</v>
      </c>
      <c r="Q984" s="2">
        <v>0</v>
      </c>
      <c r="R984" s="2">
        <v>0</v>
      </c>
      <c r="S984" s="2">
        <v>0</v>
      </c>
      <c r="T984" s="2">
        <v>0</v>
      </c>
      <c r="U984" s="2">
        <v>4</v>
      </c>
      <c r="V984" t="s">
        <v>55</v>
      </c>
    </row>
    <row r="985" spans="1:22" ht="15.75" hidden="1" thickBot="1" x14ac:dyDescent="0.3">
      <c r="A985" t="s">
        <v>8103</v>
      </c>
      <c r="B985" s="12" t="s">
        <v>10327</v>
      </c>
      <c r="C985" t="s">
        <v>1</v>
      </c>
      <c r="D985" t="s">
        <v>7503</v>
      </c>
      <c r="E985" t="s">
        <v>9793</v>
      </c>
      <c r="F985" t="s">
        <v>9794</v>
      </c>
      <c r="G985">
        <v>2602</v>
      </c>
      <c r="H985">
        <v>2602</v>
      </c>
      <c r="I985">
        <v>2602</v>
      </c>
      <c r="J985">
        <v>2602</v>
      </c>
      <c r="K985">
        <v>0</v>
      </c>
      <c r="L985" s="2">
        <v>0</v>
      </c>
      <c r="M985" s="2">
        <v>0</v>
      </c>
      <c r="N985" s="2">
        <v>0</v>
      </c>
      <c r="O985" s="2">
        <v>28</v>
      </c>
      <c r="P985" s="2">
        <v>0</v>
      </c>
      <c r="Q985" s="2">
        <v>0</v>
      </c>
      <c r="R985" s="2">
        <v>0</v>
      </c>
      <c r="S985" s="2">
        <v>0</v>
      </c>
      <c r="T985" s="2">
        <v>0</v>
      </c>
      <c r="U985" s="2">
        <v>28</v>
      </c>
      <c r="V985" t="s">
        <v>55</v>
      </c>
    </row>
    <row r="986" spans="1:22" ht="15.75" hidden="1" thickBot="1" x14ac:dyDescent="0.3">
      <c r="A986" t="s">
        <v>8103</v>
      </c>
      <c r="B986" s="12" t="s">
        <v>10327</v>
      </c>
      <c r="C986" t="s">
        <v>1</v>
      </c>
      <c r="D986" t="s">
        <v>7503</v>
      </c>
      <c r="E986" t="s">
        <v>9793</v>
      </c>
      <c r="F986" t="s">
        <v>9794</v>
      </c>
      <c r="G986">
        <v>2601</v>
      </c>
      <c r="H986">
        <v>2601</v>
      </c>
      <c r="I986">
        <v>2601</v>
      </c>
      <c r="J986">
        <v>2601</v>
      </c>
      <c r="K986">
        <v>0</v>
      </c>
      <c r="L986" s="2">
        <v>0</v>
      </c>
      <c r="M986" s="2">
        <v>0</v>
      </c>
      <c r="N986" s="2">
        <v>0</v>
      </c>
      <c r="O986" s="2">
        <v>11.3</v>
      </c>
      <c r="P986" s="2">
        <v>0</v>
      </c>
      <c r="Q986" s="2">
        <v>0</v>
      </c>
      <c r="R986" s="2">
        <v>0</v>
      </c>
      <c r="S986" s="2">
        <v>0</v>
      </c>
      <c r="T986" s="2">
        <v>0</v>
      </c>
      <c r="U986" s="2">
        <v>11.3</v>
      </c>
      <c r="V986" t="s">
        <v>55</v>
      </c>
    </row>
    <row r="987" spans="1:22" ht="15.75" hidden="1" thickBot="1" x14ac:dyDescent="0.3">
      <c r="A987" t="s">
        <v>8103</v>
      </c>
      <c r="B987" s="12" t="s">
        <v>10326</v>
      </c>
      <c r="C987" t="s">
        <v>1</v>
      </c>
      <c r="D987" t="s">
        <v>7503</v>
      </c>
      <c r="E987" t="s">
        <v>9793</v>
      </c>
      <c r="F987" t="s">
        <v>9794</v>
      </c>
      <c r="G987">
        <v>2600</v>
      </c>
      <c r="H987">
        <v>2600</v>
      </c>
      <c r="I987">
        <v>2600</v>
      </c>
      <c r="J987">
        <v>2600</v>
      </c>
      <c r="K987">
        <v>0</v>
      </c>
      <c r="L987" s="2">
        <v>0</v>
      </c>
      <c r="M987" s="2">
        <v>0</v>
      </c>
      <c r="N987" s="2">
        <v>0</v>
      </c>
      <c r="O987" s="2">
        <v>0</v>
      </c>
      <c r="P987" s="2">
        <v>0</v>
      </c>
      <c r="Q987" s="2">
        <v>0</v>
      </c>
      <c r="R987" s="2">
        <v>0</v>
      </c>
      <c r="S987" s="2">
        <v>0</v>
      </c>
      <c r="T987" s="2">
        <v>0</v>
      </c>
      <c r="U987" s="2">
        <v>0</v>
      </c>
      <c r="V987" t="s">
        <v>55</v>
      </c>
    </row>
    <row r="988" spans="1:22" ht="15.75" hidden="1" thickBot="1" x14ac:dyDescent="0.3">
      <c r="A988" t="s">
        <v>8103</v>
      </c>
      <c r="B988" s="12" t="s">
        <v>10326</v>
      </c>
      <c r="C988" t="s">
        <v>1</v>
      </c>
      <c r="D988" t="s">
        <v>7503</v>
      </c>
      <c r="E988" t="s">
        <v>9793</v>
      </c>
      <c r="F988" t="s">
        <v>9794</v>
      </c>
      <c r="G988">
        <v>2599</v>
      </c>
      <c r="H988">
        <v>2599</v>
      </c>
      <c r="I988">
        <v>2599</v>
      </c>
      <c r="J988">
        <v>2599</v>
      </c>
      <c r="K988">
        <v>0</v>
      </c>
      <c r="L988" s="2">
        <v>0</v>
      </c>
      <c r="M988" s="2">
        <v>0</v>
      </c>
      <c r="N988" s="2">
        <v>0</v>
      </c>
      <c r="O988" s="2">
        <v>14.5</v>
      </c>
      <c r="P988" s="2">
        <v>0</v>
      </c>
      <c r="Q988" s="2">
        <v>0</v>
      </c>
      <c r="R988" s="2">
        <v>0</v>
      </c>
      <c r="S988" s="2">
        <v>0</v>
      </c>
      <c r="T988" s="2">
        <v>0</v>
      </c>
      <c r="U988" s="2">
        <v>14.5</v>
      </c>
      <c r="V988" t="s">
        <v>55</v>
      </c>
    </row>
    <row r="989" spans="1:22" ht="15.75" hidden="1" thickBot="1" x14ac:dyDescent="0.3">
      <c r="A989" t="s">
        <v>8103</v>
      </c>
      <c r="B989" s="12" t="s">
        <v>10326</v>
      </c>
      <c r="C989" t="s">
        <v>1</v>
      </c>
      <c r="D989" t="s">
        <v>7503</v>
      </c>
      <c r="E989" t="s">
        <v>9793</v>
      </c>
      <c r="F989" t="s">
        <v>9794</v>
      </c>
      <c r="G989">
        <v>2598</v>
      </c>
      <c r="H989">
        <v>2598</v>
      </c>
      <c r="I989">
        <v>2598</v>
      </c>
      <c r="J989">
        <v>2598</v>
      </c>
      <c r="K989">
        <v>0</v>
      </c>
      <c r="L989" s="2">
        <v>0</v>
      </c>
      <c r="M989" s="2">
        <v>0</v>
      </c>
      <c r="N989" s="2">
        <v>0</v>
      </c>
      <c r="O989" s="2">
        <v>9.5</v>
      </c>
      <c r="P989" s="2">
        <v>0</v>
      </c>
      <c r="Q989" s="2">
        <v>0</v>
      </c>
      <c r="R989" s="2">
        <v>0</v>
      </c>
      <c r="S989" s="2">
        <v>0</v>
      </c>
      <c r="T989" s="2">
        <v>0</v>
      </c>
      <c r="U989" s="2">
        <v>9.5</v>
      </c>
      <c r="V989" t="s">
        <v>55</v>
      </c>
    </row>
    <row r="990" spans="1:22" ht="15.75" hidden="1" thickBot="1" x14ac:dyDescent="0.3">
      <c r="A990" t="s">
        <v>8103</v>
      </c>
      <c r="B990" s="12" t="s">
        <v>10325</v>
      </c>
      <c r="C990" t="s">
        <v>1</v>
      </c>
      <c r="D990" t="s">
        <v>7503</v>
      </c>
      <c r="E990" t="s">
        <v>9793</v>
      </c>
      <c r="F990" t="s">
        <v>9794</v>
      </c>
      <c r="G990">
        <v>2597</v>
      </c>
      <c r="H990">
        <v>2597</v>
      </c>
      <c r="I990">
        <v>2597</v>
      </c>
      <c r="J990">
        <v>2597</v>
      </c>
      <c r="K990">
        <v>0</v>
      </c>
      <c r="L990" s="2">
        <v>0</v>
      </c>
      <c r="M990" s="2">
        <v>0</v>
      </c>
      <c r="N990" s="2">
        <v>0</v>
      </c>
      <c r="O990" s="2">
        <v>111</v>
      </c>
      <c r="P990" s="2">
        <v>0</v>
      </c>
      <c r="Q990" s="2">
        <v>0</v>
      </c>
      <c r="R990" s="2">
        <v>0</v>
      </c>
      <c r="S990" s="2">
        <v>0</v>
      </c>
      <c r="T990" s="2">
        <v>0</v>
      </c>
      <c r="U990" s="2">
        <v>111</v>
      </c>
      <c r="V990" t="s">
        <v>55</v>
      </c>
    </row>
    <row r="991" spans="1:22" ht="15.75" hidden="1" thickBot="1" x14ac:dyDescent="0.3">
      <c r="A991" t="s">
        <v>8103</v>
      </c>
      <c r="B991" s="12" t="s">
        <v>10325</v>
      </c>
      <c r="C991" t="s">
        <v>1</v>
      </c>
      <c r="D991" t="s">
        <v>7503</v>
      </c>
      <c r="E991" t="s">
        <v>9793</v>
      </c>
      <c r="F991" t="s">
        <v>9794</v>
      </c>
      <c r="G991">
        <v>2596</v>
      </c>
      <c r="H991">
        <v>2596</v>
      </c>
      <c r="I991">
        <v>2596</v>
      </c>
      <c r="J991">
        <v>2596</v>
      </c>
      <c r="K991">
        <v>0</v>
      </c>
      <c r="L991" s="2">
        <v>0</v>
      </c>
      <c r="M991" s="2">
        <v>0</v>
      </c>
      <c r="N991" s="2">
        <v>0</v>
      </c>
      <c r="O991" s="2">
        <v>12</v>
      </c>
      <c r="P991" s="2">
        <v>0</v>
      </c>
      <c r="Q991" s="2">
        <v>0</v>
      </c>
      <c r="R991" s="2">
        <v>0</v>
      </c>
      <c r="S991" s="2">
        <v>0</v>
      </c>
      <c r="T991" s="2">
        <v>0</v>
      </c>
      <c r="U991" s="2">
        <v>12</v>
      </c>
      <c r="V991" t="s">
        <v>55</v>
      </c>
    </row>
    <row r="992" spans="1:22" ht="15.75" hidden="1" thickBot="1" x14ac:dyDescent="0.3">
      <c r="A992" t="s">
        <v>8103</v>
      </c>
      <c r="B992" s="12" t="s">
        <v>10324</v>
      </c>
      <c r="C992" t="s">
        <v>1</v>
      </c>
      <c r="D992" t="s">
        <v>7503</v>
      </c>
      <c r="E992" t="s">
        <v>9793</v>
      </c>
      <c r="F992" t="s">
        <v>9794</v>
      </c>
      <c r="G992">
        <v>2595</v>
      </c>
      <c r="H992">
        <v>2595</v>
      </c>
      <c r="I992">
        <v>2595</v>
      </c>
      <c r="J992">
        <v>2595</v>
      </c>
      <c r="K992">
        <v>0</v>
      </c>
      <c r="L992" s="2">
        <v>0</v>
      </c>
      <c r="M992" s="2">
        <v>0</v>
      </c>
      <c r="N992" s="2">
        <v>0</v>
      </c>
      <c r="O992" s="2">
        <v>27.2</v>
      </c>
      <c r="P992" s="2">
        <v>0</v>
      </c>
      <c r="Q992" s="2">
        <v>0</v>
      </c>
      <c r="R992" s="2">
        <v>0</v>
      </c>
      <c r="S992" s="2">
        <v>0</v>
      </c>
      <c r="T992" s="2">
        <v>0</v>
      </c>
      <c r="U992" s="2">
        <v>27.2</v>
      </c>
      <c r="V992" t="s">
        <v>55</v>
      </c>
    </row>
    <row r="993" spans="1:22" ht="15.75" hidden="1" thickBot="1" x14ac:dyDescent="0.3">
      <c r="A993" t="s">
        <v>8103</v>
      </c>
      <c r="B993" s="12" t="s">
        <v>10324</v>
      </c>
      <c r="C993" t="s">
        <v>1</v>
      </c>
      <c r="D993" t="s">
        <v>7503</v>
      </c>
      <c r="E993" t="s">
        <v>9793</v>
      </c>
      <c r="F993" t="s">
        <v>9794</v>
      </c>
      <c r="G993">
        <v>2594</v>
      </c>
      <c r="H993">
        <v>2594</v>
      </c>
      <c r="I993">
        <v>2594</v>
      </c>
      <c r="J993">
        <v>2594</v>
      </c>
      <c r="K993">
        <v>0</v>
      </c>
      <c r="L993" s="2">
        <v>0</v>
      </c>
      <c r="M993" s="2">
        <v>0</v>
      </c>
      <c r="N993" s="2">
        <v>0</v>
      </c>
      <c r="O993" s="2">
        <v>8</v>
      </c>
      <c r="P993" s="2">
        <v>0</v>
      </c>
      <c r="Q993" s="2">
        <v>0</v>
      </c>
      <c r="R993" s="2">
        <v>0</v>
      </c>
      <c r="S993" s="2">
        <v>0</v>
      </c>
      <c r="T993" s="2">
        <v>0</v>
      </c>
      <c r="U993" s="2">
        <v>8</v>
      </c>
      <c r="V993" t="s">
        <v>55</v>
      </c>
    </row>
    <row r="994" spans="1:22" ht="15.75" hidden="1" thickBot="1" x14ac:dyDescent="0.3">
      <c r="A994" t="s">
        <v>8103</v>
      </c>
      <c r="B994" s="12" t="s">
        <v>10324</v>
      </c>
      <c r="C994" t="s">
        <v>1</v>
      </c>
      <c r="D994" t="s">
        <v>7503</v>
      </c>
      <c r="E994" t="s">
        <v>9793</v>
      </c>
      <c r="F994" t="s">
        <v>9794</v>
      </c>
      <c r="G994">
        <v>2593</v>
      </c>
      <c r="H994">
        <v>2593</v>
      </c>
      <c r="I994">
        <v>2593</v>
      </c>
      <c r="J994">
        <v>2593</v>
      </c>
      <c r="K994">
        <v>0</v>
      </c>
      <c r="L994" s="2">
        <v>0</v>
      </c>
      <c r="M994" s="2">
        <v>0</v>
      </c>
      <c r="N994" s="2">
        <v>0</v>
      </c>
      <c r="O994" s="2">
        <v>9.5</v>
      </c>
      <c r="P994" s="2">
        <v>0</v>
      </c>
      <c r="Q994" s="2">
        <v>0</v>
      </c>
      <c r="R994" s="2">
        <v>0</v>
      </c>
      <c r="S994" s="2">
        <v>0</v>
      </c>
      <c r="T994" s="2">
        <v>0</v>
      </c>
      <c r="U994" s="2">
        <v>9.5</v>
      </c>
      <c r="V994" t="s">
        <v>55</v>
      </c>
    </row>
    <row r="995" spans="1:22" ht="15.75" hidden="1" thickBot="1" x14ac:dyDescent="0.3">
      <c r="A995" t="s">
        <v>8103</v>
      </c>
      <c r="B995" s="12" t="s">
        <v>10324</v>
      </c>
      <c r="C995" t="s">
        <v>1</v>
      </c>
      <c r="D995" t="s">
        <v>7503</v>
      </c>
      <c r="E995" t="s">
        <v>9793</v>
      </c>
      <c r="F995" t="s">
        <v>9794</v>
      </c>
      <c r="G995">
        <v>2592</v>
      </c>
      <c r="H995">
        <v>2592</v>
      </c>
      <c r="I995">
        <v>2592</v>
      </c>
      <c r="J995">
        <v>2592</v>
      </c>
      <c r="K995">
        <v>0</v>
      </c>
      <c r="L995" s="2">
        <v>0</v>
      </c>
      <c r="M995" s="2">
        <v>0</v>
      </c>
      <c r="N995" s="2">
        <v>0</v>
      </c>
      <c r="O995" s="2">
        <v>12.5</v>
      </c>
      <c r="P995" s="2">
        <v>0</v>
      </c>
      <c r="Q995" s="2">
        <v>0</v>
      </c>
      <c r="R995" s="2">
        <v>0</v>
      </c>
      <c r="S995" s="2">
        <v>0</v>
      </c>
      <c r="T995" s="2">
        <v>0</v>
      </c>
      <c r="U995" s="2">
        <v>12.5</v>
      </c>
      <c r="V995" t="s">
        <v>55</v>
      </c>
    </row>
    <row r="996" spans="1:22" ht="15.75" hidden="1" thickBot="1" x14ac:dyDescent="0.3">
      <c r="A996" t="s">
        <v>8103</v>
      </c>
      <c r="B996" s="12" t="s">
        <v>10324</v>
      </c>
      <c r="C996" t="s">
        <v>1</v>
      </c>
      <c r="D996" t="s">
        <v>7503</v>
      </c>
      <c r="E996" t="s">
        <v>9793</v>
      </c>
      <c r="F996" t="s">
        <v>9794</v>
      </c>
      <c r="G996">
        <v>2591</v>
      </c>
      <c r="H996">
        <v>2591</v>
      </c>
      <c r="I996">
        <v>2591</v>
      </c>
      <c r="J996">
        <v>2591</v>
      </c>
      <c r="K996">
        <v>0</v>
      </c>
      <c r="L996" s="2">
        <v>0</v>
      </c>
      <c r="M996" s="2">
        <v>0</v>
      </c>
      <c r="N996" s="2">
        <v>0</v>
      </c>
      <c r="O996" s="2">
        <v>40</v>
      </c>
      <c r="P996" s="2">
        <v>0</v>
      </c>
      <c r="Q996" s="2">
        <v>0</v>
      </c>
      <c r="R996" s="2">
        <v>0</v>
      </c>
      <c r="S996" s="2">
        <v>0</v>
      </c>
      <c r="T996" s="2">
        <v>0</v>
      </c>
      <c r="U996" s="2">
        <v>40</v>
      </c>
      <c r="V996" t="s">
        <v>55</v>
      </c>
    </row>
    <row r="997" spans="1:22" ht="15.75" hidden="1" thickBot="1" x14ac:dyDescent="0.3">
      <c r="A997" t="s">
        <v>8103</v>
      </c>
      <c r="B997" s="12" t="s">
        <v>10324</v>
      </c>
      <c r="C997" t="s">
        <v>1</v>
      </c>
      <c r="D997" t="s">
        <v>7503</v>
      </c>
      <c r="E997" t="s">
        <v>9793</v>
      </c>
      <c r="F997" t="s">
        <v>9794</v>
      </c>
      <c r="G997">
        <v>2590</v>
      </c>
      <c r="H997">
        <v>2590</v>
      </c>
      <c r="I997">
        <v>2590</v>
      </c>
      <c r="J997">
        <v>2590</v>
      </c>
      <c r="K997">
        <v>0</v>
      </c>
      <c r="L997" s="2">
        <v>0</v>
      </c>
      <c r="M997" s="2">
        <v>0</v>
      </c>
      <c r="N997" s="2">
        <v>0</v>
      </c>
      <c r="O997" s="2">
        <v>21</v>
      </c>
      <c r="P997" s="2">
        <v>0</v>
      </c>
      <c r="Q997" s="2">
        <v>0</v>
      </c>
      <c r="R997" s="2">
        <v>0</v>
      </c>
      <c r="S997" s="2">
        <v>0</v>
      </c>
      <c r="T997" s="2">
        <v>0</v>
      </c>
      <c r="U997" s="2">
        <v>21</v>
      </c>
      <c r="V997" t="s">
        <v>55</v>
      </c>
    </row>
    <row r="998" spans="1:22" ht="15.75" hidden="1" thickBot="1" x14ac:dyDescent="0.3">
      <c r="A998" t="s">
        <v>8103</v>
      </c>
      <c r="B998" s="12" t="s">
        <v>10323</v>
      </c>
      <c r="C998" t="s">
        <v>1</v>
      </c>
      <c r="D998" t="s">
        <v>7503</v>
      </c>
      <c r="E998" t="s">
        <v>9793</v>
      </c>
      <c r="F998" t="s">
        <v>9794</v>
      </c>
      <c r="G998">
        <v>2589</v>
      </c>
      <c r="H998">
        <v>2589</v>
      </c>
      <c r="I998">
        <v>2589</v>
      </c>
      <c r="J998">
        <v>2589</v>
      </c>
      <c r="K998">
        <v>0</v>
      </c>
      <c r="L998" s="2">
        <v>0</v>
      </c>
      <c r="M998" s="2">
        <v>0</v>
      </c>
      <c r="N998" s="2">
        <v>0</v>
      </c>
      <c r="O998" s="2">
        <v>2.5</v>
      </c>
      <c r="P998" s="2">
        <v>0</v>
      </c>
      <c r="Q998" s="2">
        <v>0</v>
      </c>
      <c r="R998" s="2">
        <v>0</v>
      </c>
      <c r="S998" s="2">
        <v>0</v>
      </c>
      <c r="T998" s="2">
        <v>0</v>
      </c>
      <c r="U998" s="2">
        <v>2.5</v>
      </c>
      <c r="V998" t="s">
        <v>55</v>
      </c>
    </row>
    <row r="999" spans="1:22" ht="15.75" hidden="1" thickBot="1" x14ac:dyDescent="0.3">
      <c r="A999" t="s">
        <v>8103</v>
      </c>
      <c r="B999" s="12" t="s">
        <v>10323</v>
      </c>
      <c r="C999" t="s">
        <v>1</v>
      </c>
      <c r="D999" t="s">
        <v>7503</v>
      </c>
      <c r="E999" t="s">
        <v>9793</v>
      </c>
      <c r="F999" t="s">
        <v>9794</v>
      </c>
      <c r="G999">
        <v>2588</v>
      </c>
      <c r="H999">
        <v>2588</v>
      </c>
      <c r="I999">
        <v>2588</v>
      </c>
      <c r="J999">
        <v>2588</v>
      </c>
      <c r="K999">
        <v>0</v>
      </c>
      <c r="L999" s="2">
        <v>0</v>
      </c>
      <c r="M999" s="2">
        <v>0</v>
      </c>
      <c r="N999" s="2">
        <v>0</v>
      </c>
      <c r="O999" s="2">
        <v>23.25</v>
      </c>
      <c r="P999" s="2">
        <v>0</v>
      </c>
      <c r="Q999" s="2">
        <v>0</v>
      </c>
      <c r="R999" s="2">
        <v>0</v>
      </c>
      <c r="S999" s="2">
        <v>0</v>
      </c>
      <c r="T999" s="2">
        <v>0</v>
      </c>
      <c r="U999" s="2">
        <v>23.25</v>
      </c>
      <c r="V999" t="s">
        <v>55</v>
      </c>
    </row>
    <row r="1000" spans="1:22" ht="15.75" hidden="1" thickBot="1" x14ac:dyDescent="0.3">
      <c r="A1000" t="s">
        <v>8103</v>
      </c>
      <c r="B1000" s="12" t="s">
        <v>10323</v>
      </c>
      <c r="C1000" t="s">
        <v>1</v>
      </c>
      <c r="D1000" t="s">
        <v>7503</v>
      </c>
      <c r="E1000" t="s">
        <v>9793</v>
      </c>
      <c r="F1000" t="s">
        <v>9794</v>
      </c>
      <c r="G1000">
        <v>2587</v>
      </c>
      <c r="H1000">
        <v>2587</v>
      </c>
      <c r="I1000">
        <v>2587</v>
      </c>
      <c r="J1000">
        <v>2587</v>
      </c>
      <c r="K1000">
        <v>0</v>
      </c>
      <c r="L1000" s="2">
        <v>0</v>
      </c>
      <c r="M1000" s="2">
        <v>0</v>
      </c>
      <c r="N1000" s="2">
        <v>0</v>
      </c>
      <c r="O1000" s="2">
        <v>3.75</v>
      </c>
      <c r="P1000" s="2">
        <v>0</v>
      </c>
      <c r="Q1000" s="2">
        <v>0</v>
      </c>
      <c r="R1000" s="2">
        <v>0</v>
      </c>
      <c r="S1000" s="2">
        <v>0</v>
      </c>
      <c r="T1000" s="2">
        <v>0</v>
      </c>
      <c r="U1000" s="2">
        <v>3.75</v>
      </c>
      <c r="V1000" t="s">
        <v>55</v>
      </c>
    </row>
    <row r="1001" spans="1:22" ht="15.75" hidden="1" thickBot="1" x14ac:dyDescent="0.3">
      <c r="A1001" t="s">
        <v>8103</v>
      </c>
      <c r="B1001" s="12" t="s">
        <v>10323</v>
      </c>
      <c r="C1001" t="s">
        <v>1</v>
      </c>
      <c r="D1001" t="s">
        <v>7503</v>
      </c>
      <c r="E1001" t="s">
        <v>9793</v>
      </c>
      <c r="F1001" t="s">
        <v>9794</v>
      </c>
      <c r="G1001">
        <v>2586</v>
      </c>
      <c r="H1001">
        <v>2586</v>
      </c>
      <c r="I1001">
        <v>2586</v>
      </c>
      <c r="J1001">
        <v>2586</v>
      </c>
      <c r="K1001">
        <v>0</v>
      </c>
      <c r="L1001" s="2">
        <v>0</v>
      </c>
      <c r="M1001" s="2">
        <v>0</v>
      </c>
      <c r="N1001" s="2">
        <v>0</v>
      </c>
      <c r="O1001" s="2">
        <v>66</v>
      </c>
      <c r="P1001" s="2">
        <v>0</v>
      </c>
      <c r="Q1001" s="2">
        <v>0</v>
      </c>
      <c r="R1001" s="2">
        <v>0</v>
      </c>
      <c r="S1001" s="2">
        <v>0</v>
      </c>
      <c r="T1001" s="2">
        <v>0</v>
      </c>
      <c r="U1001" s="2">
        <v>66</v>
      </c>
      <c r="V1001" t="s">
        <v>55</v>
      </c>
    </row>
    <row r="1002" spans="1:22" ht="15.75" hidden="1" thickBot="1" x14ac:dyDescent="0.3">
      <c r="A1002" t="s">
        <v>8103</v>
      </c>
      <c r="B1002" s="12" t="s">
        <v>10323</v>
      </c>
      <c r="C1002" t="s">
        <v>1</v>
      </c>
      <c r="D1002" t="s">
        <v>7503</v>
      </c>
      <c r="E1002" t="s">
        <v>9793</v>
      </c>
      <c r="F1002" t="s">
        <v>9794</v>
      </c>
      <c r="G1002">
        <v>2585</v>
      </c>
      <c r="H1002">
        <v>2585</v>
      </c>
      <c r="I1002">
        <v>2585</v>
      </c>
      <c r="J1002">
        <v>2585</v>
      </c>
      <c r="K1002">
        <v>0</v>
      </c>
      <c r="L1002" s="2">
        <v>0</v>
      </c>
      <c r="M1002" s="2">
        <v>0</v>
      </c>
      <c r="N1002" s="2">
        <v>0</v>
      </c>
      <c r="O1002" s="2">
        <v>0</v>
      </c>
      <c r="P1002" s="2">
        <v>0</v>
      </c>
      <c r="Q1002" s="2">
        <v>0</v>
      </c>
      <c r="R1002" s="2">
        <v>0</v>
      </c>
      <c r="S1002" s="2">
        <v>0</v>
      </c>
      <c r="T1002" s="2">
        <v>0</v>
      </c>
      <c r="U1002" s="2">
        <v>0</v>
      </c>
      <c r="V1002" t="s">
        <v>55</v>
      </c>
    </row>
    <row r="1003" spans="1:22" ht="15.75" hidden="1" thickBot="1" x14ac:dyDescent="0.3">
      <c r="A1003" t="s">
        <v>8103</v>
      </c>
      <c r="B1003" s="12" t="s">
        <v>10323</v>
      </c>
      <c r="C1003" t="s">
        <v>1</v>
      </c>
      <c r="D1003" t="s">
        <v>7503</v>
      </c>
      <c r="E1003" t="s">
        <v>9793</v>
      </c>
      <c r="F1003" t="s">
        <v>9794</v>
      </c>
      <c r="G1003">
        <v>2584</v>
      </c>
      <c r="H1003">
        <v>2584</v>
      </c>
      <c r="I1003">
        <v>2584</v>
      </c>
      <c r="J1003">
        <v>2584</v>
      </c>
      <c r="K1003">
        <v>0</v>
      </c>
      <c r="L1003" s="2">
        <v>0</v>
      </c>
      <c r="M1003" s="2">
        <v>0</v>
      </c>
      <c r="N1003" s="2">
        <v>0</v>
      </c>
      <c r="O1003" s="2">
        <v>85.7</v>
      </c>
      <c r="P1003" s="2">
        <v>0</v>
      </c>
      <c r="Q1003" s="2">
        <v>0</v>
      </c>
      <c r="R1003" s="2">
        <v>0</v>
      </c>
      <c r="S1003" s="2">
        <v>0</v>
      </c>
      <c r="T1003" s="2">
        <v>0</v>
      </c>
      <c r="U1003" s="2">
        <v>85.7</v>
      </c>
      <c r="V1003" t="s">
        <v>55</v>
      </c>
    </row>
    <row r="1004" spans="1:22" ht="15.75" hidden="1" thickBot="1" x14ac:dyDescent="0.3">
      <c r="A1004" t="s">
        <v>8103</v>
      </c>
      <c r="B1004" s="12" t="s">
        <v>10322</v>
      </c>
      <c r="C1004" t="s">
        <v>1</v>
      </c>
      <c r="D1004" t="s">
        <v>7503</v>
      </c>
      <c r="E1004" t="s">
        <v>9793</v>
      </c>
      <c r="F1004" t="s">
        <v>9794</v>
      </c>
      <c r="G1004">
        <v>2583</v>
      </c>
      <c r="H1004">
        <v>2583</v>
      </c>
      <c r="I1004">
        <v>2583</v>
      </c>
      <c r="J1004">
        <v>2583</v>
      </c>
      <c r="K1004">
        <v>0</v>
      </c>
      <c r="L1004" s="2">
        <v>0</v>
      </c>
      <c r="M1004" s="2">
        <v>0</v>
      </c>
      <c r="N1004" s="2">
        <v>0</v>
      </c>
      <c r="O1004" s="2">
        <v>10.3</v>
      </c>
      <c r="P1004" s="2">
        <v>0</v>
      </c>
      <c r="Q1004" s="2">
        <v>0</v>
      </c>
      <c r="R1004" s="2">
        <v>0</v>
      </c>
      <c r="S1004" s="2">
        <v>0</v>
      </c>
      <c r="T1004" s="2">
        <v>0</v>
      </c>
      <c r="U1004" s="2">
        <v>10.3</v>
      </c>
      <c r="V1004" t="s">
        <v>55</v>
      </c>
    </row>
    <row r="1005" spans="1:22" ht="15.75" hidden="1" thickBot="1" x14ac:dyDescent="0.3">
      <c r="A1005" t="s">
        <v>8103</v>
      </c>
      <c r="B1005" s="12" t="s">
        <v>10322</v>
      </c>
      <c r="C1005" t="s">
        <v>1</v>
      </c>
      <c r="D1005" t="s">
        <v>7503</v>
      </c>
      <c r="E1005" t="s">
        <v>9793</v>
      </c>
      <c r="F1005" t="s">
        <v>9794</v>
      </c>
      <c r="G1005">
        <v>2582</v>
      </c>
      <c r="H1005">
        <v>2582</v>
      </c>
      <c r="I1005">
        <v>2582</v>
      </c>
      <c r="J1005">
        <v>2582</v>
      </c>
      <c r="K1005">
        <v>0</v>
      </c>
      <c r="L1005" s="2">
        <v>0</v>
      </c>
      <c r="M1005" s="2">
        <v>0</v>
      </c>
      <c r="N1005" s="2">
        <v>0</v>
      </c>
      <c r="O1005" s="2">
        <v>5</v>
      </c>
      <c r="P1005" s="2">
        <v>0</v>
      </c>
      <c r="Q1005" s="2">
        <v>0</v>
      </c>
      <c r="R1005" s="2">
        <v>0</v>
      </c>
      <c r="S1005" s="2">
        <v>0</v>
      </c>
      <c r="T1005" s="2">
        <v>0</v>
      </c>
      <c r="U1005" s="2">
        <v>5</v>
      </c>
      <c r="V1005" t="s">
        <v>55</v>
      </c>
    </row>
    <row r="1006" spans="1:22" ht="15.75" hidden="1" thickBot="1" x14ac:dyDescent="0.3">
      <c r="A1006" t="s">
        <v>8103</v>
      </c>
      <c r="B1006" s="12" t="s">
        <v>10322</v>
      </c>
      <c r="C1006" t="s">
        <v>1</v>
      </c>
      <c r="D1006" t="s">
        <v>7503</v>
      </c>
      <c r="E1006" t="s">
        <v>9793</v>
      </c>
      <c r="F1006" t="s">
        <v>9794</v>
      </c>
      <c r="G1006">
        <v>2581</v>
      </c>
      <c r="H1006">
        <v>2581</v>
      </c>
      <c r="I1006">
        <v>2581</v>
      </c>
      <c r="J1006">
        <v>2581</v>
      </c>
      <c r="K1006">
        <v>0</v>
      </c>
      <c r="L1006" s="2">
        <v>0</v>
      </c>
      <c r="M1006" s="2">
        <v>0</v>
      </c>
      <c r="N1006" s="2">
        <v>0</v>
      </c>
      <c r="O1006" s="2">
        <v>20.5</v>
      </c>
      <c r="P1006" s="2">
        <v>0</v>
      </c>
      <c r="Q1006" s="2">
        <v>0</v>
      </c>
      <c r="R1006" s="2">
        <v>0</v>
      </c>
      <c r="S1006" s="2">
        <v>0</v>
      </c>
      <c r="T1006" s="2">
        <v>0</v>
      </c>
      <c r="U1006" s="2">
        <v>20.5</v>
      </c>
      <c r="V1006" t="s">
        <v>55</v>
      </c>
    </row>
    <row r="1007" spans="1:22" ht="15.75" hidden="1" thickBot="1" x14ac:dyDescent="0.3">
      <c r="A1007" t="s">
        <v>8103</v>
      </c>
      <c r="B1007" s="12" t="s">
        <v>10322</v>
      </c>
      <c r="C1007" t="s">
        <v>1</v>
      </c>
      <c r="D1007" t="s">
        <v>7503</v>
      </c>
      <c r="E1007" t="s">
        <v>9793</v>
      </c>
      <c r="F1007" t="s">
        <v>9794</v>
      </c>
      <c r="G1007">
        <v>2580</v>
      </c>
      <c r="H1007">
        <v>2580</v>
      </c>
      <c r="I1007">
        <v>2580</v>
      </c>
      <c r="J1007">
        <v>2580</v>
      </c>
      <c r="K1007">
        <v>0</v>
      </c>
      <c r="L1007" s="2">
        <v>0</v>
      </c>
      <c r="M1007" s="2">
        <v>0</v>
      </c>
      <c r="N1007" s="2">
        <v>0</v>
      </c>
      <c r="O1007" s="2">
        <v>12.5</v>
      </c>
      <c r="P1007" s="2">
        <v>0</v>
      </c>
      <c r="Q1007" s="2">
        <v>0</v>
      </c>
      <c r="R1007" s="2">
        <v>0</v>
      </c>
      <c r="S1007" s="2">
        <v>0</v>
      </c>
      <c r="T1007" s="2">
        <v>0</v>
      </c>
      <c r="U1007" s="2">
        <v>12.5</v>
      </c>
      <c r="V1007" t="s">
        <v>55</v>
      </c>
    </row>
    <row r="1008" spans="1:22" ht="15.75" hidden="1" thickBot="1" x14ac:dyDescent="0.3">
      <c r="A1008" t="s">
        <v>8103</v>
      </c>
      <c r="B1008" s="12" t="s">
        <v>10322</v>
      </c>
      <c r="C1008" t="s">
        <v>1</v>
      </c>
      <c r="D1008" t="s">
        <v>7503</v>
      </c>
      <c r="E1008" t="s">
        <v>9793</v>
      </c>
      <c r="F1008" t="s">
        <v>9794</v>
      </c>
      <c r="G1008">
        <v>2579</v>
      </c>
      <c r="H1008">
        <v>2579</v>
      </c>
      <c r="I1008">
        <v>2579</v>
      </c>
      <c r="J1008">
        <v>2579</v>
      </c>
      <c r="K1008">
        <v>0</v>
      </c>
      <c r="L1008" s="2">
        <v>0</v>
      </c>
      <c r="M1008" s="2">
        <v>0</v>
      </c>
      <c r="N1008" s="2">
        <v>0</v>
      </c>
      <c r="O1008" s="2">
        <v>6</v>
      </c>
      <c r="P1008" s="2">
        <v>0</v>
      </c>
      <c r="Q1008" s="2">
        <v>0</v>
      </c>
      <c r="R1008" s="2">
        <v>0</v>
      </c>
      <c r="S1008" s="2">
        <v>0</v>
      </c>
      <c r="T1008" s="2">
        <v>0</v>
      </c>
      <c r="U1008" s="2">
        <v>6</v>
      </c>
      <c r="V1008" t="s">
        <v>55</v>
      </c>
    </row>
    <row r="1009" spans="1:22" ht="15.75" hidden="1" thickBot="1" x14ac:dyDescent="0.3">
      <c r="A1009" t="s">
        <v>8103</v>
      </c>
      <c r="B1009" s="12" t="s">
        <v>10322</v>
      </c>
      <c r="C1009" t="s">
        <v>1</v>
      </c>
      <c r="D1009" t="s">
        <v>7503</v>
      </c>
      <c r="E1009" t="s">
        <v>9793</v>
      </c>
      <c r="F1009" t="s">
        <v>9794</v>
      </c>
      <c r="G1009">
        <v>2578</v>
      </c>
      <c r="H1009">
        <v>2578</v>
      </c>
      <c r="I1009">
        <v>2578</v>
      </c>
      <c r="J1009">
        <v>2578</v>
      </c>
      <c r="K1009">
        <v>0</v>
      </c>
      <c r="L1009" s="2">
        <v>0</v>
      </c>
      <c r="M1009" s="2">
        <v>0</v>
      </c>
      <c r="N1009" s="2">
        <v>0</v>
      </c>
      <c r="O1009" s="2">
        <v>0</v>
      </c>
      <c r="P1009" s="2">
        <v>0</v>
      </c>
      <c r="Q1009" s="2">
        <v>0</v>
      </c>
      <c r="R1009" s="2">
        <v>0</v>
      </c>
      <c r="S1009" s="2">
        <v>0</v>
      </c>
      <c r="T1009" s="2">
        <v>0</v>
      </c>
      <c r="U1009" s="2">
        <v>0</v>
      </c>
      <c r="V1009" t="s">
        <v>55</v>
      </c>
    </row>
    <row r="1010" spans="1:22" ht="15.75" hidden="1" thickBot="1" x14ac:dyDescent="0.3">
      <c r="A1010" t="s">
        <v>8103</v>
      </c>
      <c r="B1010" s="12" t="s">
        <v>10322</v>
      </c>
      <c r="C1010" t="s">
        <v>1</v>
      </c>
      <c r="D1010" t="s">
        <v>7503</v>
      </c>
      <c r="E1010" t="s">
        <v>9793</v>
      </c>
      <c r="F1010" t="s">
        <v>9794</v>
      </c>
      <c r="G1010">
        <v>2577</v>
      </c>
      <c r="H1010">
        <v>2577</v>
      </c>
      <c r="I1010">
        <v>2577</v>
      </c>
      <c r="J1010">
        <v>2577</v>
      </c>
      <c r="K1010">
        <v>0</v>
      </c>
      <c r="L1010" s="2">
        <v>0</v>
      </c>
      <c r="M1010" s="2">
        <v>0</v>
      </c>
      <c r="N1010" s="2">
        <v>0</v>
      </c>
      <c r="O1010" s="2">
        <v>110</v>
      </c>
      <c r="P1010" s="2">
        <v>0</v>
      </c>
      <c r="Q1010" s="2">
        <v>0</v>
      </c>
      <c r="R1010" s="2">
        <v>0</v>
      </c>
      <c r="S1010" s="2">
        <v>0</v>
      </c>
      <c r="T1010" s="2">
        <v>0</v>
      </c>
      <c r="U1010" s="2">
        <v>110</v>
      </c>
      <c r="V1010" t="s">
        <v>55</v>
      </c>
    </row>
    <row r="1011" spans="1:22" ht="15.75" hidden="1" thickBot="1" x14ac:dyDescent="0.3">
      <c r="A1011" t="s">
        <v>8103</v>
      </c>
      <c r="B1011" s="12" t="s">
        <v>10322</v>
      </c>
      <c r="C1011" t="s">
        <v>1</v>
      </c>
      <c r="D1011" t="s">
        <v>7503</v>
      </c>
      <c r="E1011" t="s">
        <v>9793</v>
      </c>
      <c r="F1011" t="s">
        <v>9794</v>
      </c>
      <c r="G1011">
        <v>2576</v>
      </c>
      <c r="H1011">
        <v>2576</v>
      </c>
      <c r="I1011">
        <v>2576</v>
      </c>
      <c r="J1011">
        <v>2576</v>
      </c>
      <c r="K1011">
        <v>0</v>
      </c>
      <c r="L1011" s="2">
        <v>0</v>
      </c>
      <c r="M1011" s="2">
        <v>0</v>
      </c>
      <c r="N1011" s="2">
        <v>0</v>
      </c>
      <c r="O1011" s="2">
        <v>4.75</v>
      </c>
      <c r="P1011" s="2">
        <v>0</v>
      </c>
      <c r="Q1011" s="2">
        <v>0</v>
      </c>
      <c r="R1011" s="2">
        <v>0</v>
      </c>
      <c r="S1011" s="2">
        <v>0</v>
      </c>
      <c r="T1011" s="2">
        <v>0</v>
      </c>
      <c r="U1011" s="2">
        <v>4.75</v>
      </c>
      <c r="V1011" t="s">
        <v>55</v>
      </c>
    </row>
    <row r="1012" spans="1:22" ht="15.75" hidden="1" thickBot="1" x14ac:dyDescent="0.3">
      <c r="A1012" t="s">
        <v>8103</v>
      </c>
      <c r="B1012" s="12" t="s">
        <v>10321</v>
      </c>
      <c r="C1012" t="s">
        <v>1</v>
      </c>
      <c r="D1012" t="s">
        <v>7503</v>
      </c>
      <c r="E1012" t="s">
        <v>9793</v>
      </c>
      <c r="F1012" t="s">
        <v>9794</v>
      </c>
      <c r="G1012">
        <v>2575</v>
      </c>
      <c r="H1012">
        <v>2575</v>
      </c>
      <c r="I1012">
        <v>2575</v>
      </c>
      <c r="J1012">
        <v>2575</v>
      </c>
      <c r="K1012">
        <v>0</v>
      </c>
      <c r="L1012" s="2">
        <v>0</v>
      </c>
      <c r="M1012" s="2">
        <v>0</v>
      </c>
      <c r="N1012" s="2">
        <v>0</v>
      </c>
      <c r="O1012" s="2">
        <v>24</v>
      </c>
      <c r="P1012" s="2">
        <v>0</v>
      </c>
      <c r="Q1012" s="2">
        <v>0</v>
      </c>
      <c r="R1012" s="2">
        <v>0</v>
      </c>
      <c r="S1012" s="2">
        <v>0</v>
      </c>
      <c r="T1012" s="2">
        <v>0</v>
      </c>
      <c r="U1012" s="2">
        <v>24</v>
      </c>
      <c r="V1012" t="s">
        <v>55</v>
      </c>
    </row>
    <row r="1013" spans="1:22" ht="15.75" hidden="1" thickBot="1" x14ac:dyDescent="0.3">
      <c r="A1013" t="s">
        <v>8103</v>
      </c>
      <c r="B1013" s="12" t="s">
        <v>10321</v>
      </c>
      <c r="C1013" t="s">
        <v>1</v>
      </c>
      <c r="D1013" t="s">
        <v>7503</v>
      </c>
      <c r="E1013" t="s">
        <v>9793</v>
      </c>
      <c r="F1013" t="s">
        <v>9794</v>
      </c>
      <c r="G1013">
        <v>2574</v>
      </c>
      <c r="H1013">
        <v>2574</v>
      </c>
      <c r="I1013">
        <v>2574</v>
      </c>
      <c r="J1013">
        <v>2574</v>
      </c>
      <c r="K1013">
        <v>0</v>
      </c>
      <c r="L1013" s="2">
        <v>0</v>
      </c>
      <c r="M1013" s="2">
        <v>0</v>
      </c>
      <c r="N1013" s="2">
        <v>0</v>
      </c>
      <c r="O1013" s="2">
        <v>27.2</v>
      </c>
      <c r="P1013" s="2">
        <v>0</v>
      </c>
      <c r="Q1013" s="2">
        <v>0</v>
      </c>
      <c r="R1013" s="2">
        <v>0</v>
      </c>
      <c r="S1013" s="2">
        <v>0</v>
      </c>
      <c r="T1013" s="2">
        <v>0</v>
      </c>
      <c r="U1013" s="2">
        <v>27.2</v>
      </c>
      <c r="V1013" t="s">
        <v>55</v>
      </c>
    </row>
    <row r="1014" spans="1:22" ht="15.75" hidden="1" thickBot="1" x14ac:dyDescent="0.3">
      <c r="A1014" t="s">
        <v>8103</v>
      </c>
      <c r="B1014" s="12" t="s">
        <v>10321</v>
      </c>
      <c r="C1014" t="s">
        <v>1</v>
      </c>
      <c r="D1014" t="s">
        <v>7503</v>
      </c>
      <c r="E1014" t="s">
        <v>9793</v>
      </c>
      <c r="F1014" t="s">
        <v>9794</v>
      </c>
      <c r="G1014">
        <v>2573</v>
      </c>
      <c r="H1014">
        <v>2573</v>
      </c>
      <c r="I1014">
        <v>2573</v>
      </c>
      <c r="J1014">
        <v>2573</v>
      </c>
      <c r="K1014">
        <v>0</v>
      </c>
      <c r="L1014" s="2">
        <v>0</v>
      </c>
      <c r="M1014" s="2">
        <v>0</v>
      </c>
      <c r="N1014" s="2">
        <v>0</v>
      </c>
      <c r="O1014" s="2">
        <v>30</v>
      </c>
      <c r="P1014" s="2">
        <v>0</v>
      </c>
      <c r="Q1014" s="2">
        <v>0</v>
      </c>
      <c r="R1014" s="2">
        <v>0</v>
      </c>
      <c r="S1014" s="2">
        <v>0</v>
      </c>
      <c r="T1014" s="2">
        <v>0</v>
      </c>
      <c r="U1014" s="2">
        <v>30</v>
      </c>
      <c r="V1014" t="s">
        <v>55</v>
      </c>
    </row>
    <row r="1015" spans="1:22" ht="15.75" hidden="1" thickBot="1" x14ac:dyDescent="0.3">
      <c r="A1015" t="s">
        <v>8103</v>
      </c>
      <c r="B1015" s="12" t="s">
        <v>10321</v>
      </c>
      <c r="C1015" t="s">
        <v>1</v>
      </c>
      <c r="D1015" t="s">
        <v>7503</v>
      </c>
      <c r="E1015" t="s">
        <v>9793</v>
      </c>
      <c r="F1015" t="s">
        <v>9794</v>
      </c>
      <c r="G1015">
        <v>2572</v>
      </c>
      <c r="H1015">
        <v>2572</v>
      </c>
      <c r="I1015">
        <v>2572</v>
      </c>
      <c r="J1015">
        <v>2572</v>
      </c>
      <c r="K1015">
        <v>0</v>
      </c>
      <c r="L1015" s="2">
        <v>0</v>
      </c>
      <c r="M1015" s="2">
        <v>0</v>
      </c>
      <c r="N1015" s="2">
        <v>0</v>
      </c>
      <c r="O1015" s="2">
        <v>3.5</v>
      </c>
      <c r="P1015" s="2">
        <v>0</v>
      </c>
      <c r="Q1015" s="2">
        <v>0</v>
      </c>
      <c r="R1015" s="2">
        <v>0</v>
      </c>
      <c r="S1015" s="2">
        <v>0</v>
      </c>
      <c r="T1015" s="2">
        <v>0</v>
      </c>
      <c r="U1015" s="2">
        <v>3.5</v>
      </c>
      <c r="V1015" t="s">
        <v>55</v>
      </c>
    </row>
    <row r="1016" spans="1:22" ht="15.75" hidden="1" thickBot="1" x14ac:dyDescent="0.3">
      <c r="A1016" t="s">
        <v>8103</v>
      </c>
      <c r="B1016" s="12" t="s">
        <v>10321</v>
      </c>
      <c r="C1016" t="s">
        <v>1</v>
      </c>
      <c r="D1016" t="s">
        <v>7503</v>
      </c>
      <c r="E1016" t="s">
        <v>9793</v>
      </c>
      <c r="F1016" t="s">
        <v>9794</v>
      </c>
      <c r="G1016">
        <v>2571</v>
      </c>
      <c r="H1016">
        <v>2571</v>
      </c>
      <c r="I1016">
        <v>2571</v>
      </c>
      <c r="J1016">
        <v>2571</v>
      </c>
      <c r="K1016">
        <v>0</v>
      </c>
      <c r="L1016" s="2">
        <v>0</v>
      </c>
      <c r="M1016" s="2">
        <v>0</v>
      </c>
      <c r="N1016" s="2">
        <v>0</v>
      </c>
      <c r="O1016" s="2">
        <v>4.75</v>
      </c>
      <c r="P1016" s="2">
        <v>0</v>
      </c>
      <c r="Q1016" s="2">
        <v>0</v>
      </c>
      <c r="R1016" s="2">
        <v>0</v>
      </c>
      <c r="S1016" s="2">
        <v>0</v>
      </c>
      <c r="T1016" s="2">
        <v>0</v>
      </c>
      <c r="U1016" s="2">
        <v>4.75</v>
      </c>
      <c r="V1016" t="s">
        <v>55</v>
      </c>
    </row>
    <row r="1017" spans="1:22" ht="15.75" hidden="1" thickBot="1" x14ac:dyDescent="0.3">
      <c r="A1017" t="s">
        <v>8103</v>
      </c>
      <c r="B1017" s="12" t="s">
        <v>10321</v>
      </c>
      <c r="C1017" t="s">
        <v>1</v>
      </c>
      <c r="D1017" t="s">
        <v>7503</v>
      </c>
      <c r="E1017" t="s">
        <v>9793</v>
      </c>
      <c r="F1017" t="s">
        <v>9794</v>
      </c>
      <c r="G1017">
        <v>2570</v>
      </c>
      <c r="H1017">
        <v>2570</v>
      </c>
      <c r="I1017">
        <v>2570</v>
      </c>
      <c r="J1017">
        <v>2570</v>
      </c>
      <c r="K1017">
        <v>0</v>
      </c>
      <c r="L1017" s="2">
        <v>0</v>
      </c>
      <c r="M1017" s="2">
        <v>0</v>
      </c>
      <c r="N1017" s="2">
        <v>0</v>
      </c>
      <c r="O1017" s="2">
        <v>8.75</v>
      </c>
      <c r="P1017" s="2">
        <v>0</v>
      </c>
      <c r="Q1017" s="2">
        <v>0</v>
      </c>
      <c r="R1017" s="2">
        <v>0</v>
      </c>
      <c r="S1017" s="2">
        <v>0</v>
      </c>
      <c r="T1017" s="2">
        <v>0</v>
      </c>
      <c r="U1017" s="2">
        <v>8.75</v>
      </c>
      <c r="V1017" t="s">
        <v>55</v>
      </c>
    </row>
    <row r="1018" spans="1:22" ht="15.75" hidden="1" thickBot="1" x14ac:dyDescent="0.3">
      <c r="A1018" t="s">
        <v>8103</v>
      </c>
      <c r="B1018" s="12" t="s">
        <v>10321</v>
      </c>
      <c r="C1018" t="s">
        <v>1</v>
      </c>
      <c r="D1018" t="s">
        <v>7503</v>
      </c>
      <c r="E1018" t="s">
        <v>9793</v>
      </c>
      <c r="F1018" t="s">
        <v>9794</v>
      </c>
      <c r="G1018">
        <v>2569</v>
      </c>
      <c r="H1018">
        <v>2569</v>
      </c>
      <c r="I1018">
        <v>2569</v>
      </c>
      <c r="J1018">
        <v>2569</v>
      </c>
      <c r="K1018">
        <v>0</v>
      </c>
      <c r="L1018" s="2">
        <v>0</v>
      </c>
      <c r="M1018" s="2">
        <v>0</v>
      </c>
      <c r="N1018" s="2">
        <v>0</v>
      </c>
      <c r="O1018" s="2">
        <v>9</v>
      </c>
      <c r="P1018" s="2">
        <v>0</v>
      </c>
      <c r="Q1018" s="2">
        <v>0</v>
      </c>
      <c r="R1018" s="2">
        <v>0</v>
      </c>
      <c r="S1018" s="2">
        <v>0</v>
      </c>
      <c r="T1018" s="2">
        <v>0</v>
      </c>
      <c r="U1018" s="2">
        <v>9</v>
      </c>
      <c r="V1018" t="s">
        <v>55</v>
      </c>
    </row>
    <row r="1019" spans="1:22" ht="15.75" hidden="1" thickBot="1" x14ac:dyDescent="0.3">
      <c r="A1019" t="s">
        <v>8103</v>
      </c>
      <c r="B1019" s="12" t="s">
        <v>10321</v>
      </c>
      <c r="C1019" t="s">
        <v>1</v>
      </c>
      <c r="D1019" t="s">
        <v>7503</v>
      </c>
      <c r="E1019" t="s">
        <v>9793</v>
      </c>
      <c r="F1019" t="s">
        <v>9794</v>
      </c>
      <c r="G1019">
        <v>2568</v>
      </c>
      <c r="H1019">
        <v>2568</v>
      </c>
      <c r="I1019">
        <v>2568</v>
      </c>
      <c r="J1019">
        <v>2568</v>
      </c>
      <c r="K1019">
        <v>0</v>
      </c>
      <c r="L1019" s="2">
        <v>0</v>
      </c>
      <c r="M1019" s="2">
        <v>0</v>
      </c>
      <c r="N1019" s="2">
        <v>0</v>
      </c>
      <c r="O1019" s="2">
        <v>3.8</v>
      </c>
      <c r="P1019" s="2">
        <v>0</v>
      </c>
      <c r="Q1019" s="2">
        <v>0</v>
      </c>
      <c r="R1019" s="2">
        <v>0</v>
      </c>
      <c r="S1019" s="2">
        <v>0</v>
      </c>
      <c r="T1019" s="2">
        <v>0</v>
      </c>
      <c r="U1019" s="2">
        <v>3.8</v>
      </c>
      <c r="V1019" t="s">
        <v>55</v>
      </c>
    </row>
    <row r="1020" spans="1:22" ht="15.75" hidden="1" thickBot="1" x14ac:dyDescent="0.3">
      <c r="A1020" t="s">
        <v>8103</v>
      </c>
      <c r="B1020" s="12" t="s">
        <v>10320</v>
      </c>
      <c r="C1020" t="s">
        <v>1</v>
      </c>
      <c r="D1020" t="s">
        <v>7503</v>
      </c>
      <c r="E1020" t="s">
        <v>9793</v>
      </c>
      <c r="F1020" t="s">
        <v>9794</v>
      </c>
      <c r="G1020">
        <v>2567</v>
      </c>
      <c r="H1020">
        <v>2567</v>
      </c>
      <c r="I1020">
        <v>2567</v>
      </c>
      <c r="J1020">
        <v>2567</v>
      </c>
      <c r="K1020">
        <v>0</v>
      </c>
      <c r="L1020" s="2">
        <v>0</v>
      </c>
      <c r="M1020" s="2">
        <v>0</v>
      </c>
      <c r="N1020" s="2">
        <v>0</v>
      </c>
      <c r="O1020" s="2">
        <v>13.75</v>
      </c>
      <c r="P1020" s="2">
        <v>0</v>
      </c>
      <c r="Q1020" s="2">
        <v>0</v>
      </c>
      <c r="R1020" s="2">
        <v>0</v>
      </c>
      <c r="S1020" s="2">
        <v>0</v>
      </c>
      <c r="T1020" s="2">
        <v>0</v>
      </c>
      <c r="U1020" s="2">
        <v>13.75</v>
      </c>
      <c r="V1020" t="s">
        <v>55</v>
      </c>
    </row>
    <row r="1021" spans="1:22" ht="15.75" hidden="1" thickBot="1" x14ac:dyDescent="0.3">
      <c r="A1021" t="s">
        <v>8103</v>
      </c>
      <c r="B1021" s="12" t="s">
        <v>10320</v>
      </c>
      <c r="C1021" t="s">
        <v>1</v>
      </c>
      <c r="D1021" t="s">
        <v>7503</v>
      </c>
      <c r="E1021" t="s">
        <v>9793</v>
      </c>
      <c r="F1021" t="s">
        <v>9794</v>
      </c>
      <c r="G1021">
        <v>2566</v>
      </c>
      <c r="H1021">
        <v>2566</v>
      </c>
      <c r="I1021">
        <v>2566</v>
      </c>
      <c r="J1021">
        <v>2566</v>
      </c>
      <c r="K1021">
        <v>0</v>
      </c>
      <c r="L1021" s="2">
        <v>0</v>
      </c>
      <c r="M1021" s="2">
        <v>0</v>
      </c>
      <c r="N1021" s="2">
        <v>0</v>
      </c>
      <c r="O1021" s="2">
        <v>20.5</v>
      </c>
      <c r="P1021" s="2">
        <v>0</v>
      </c>
      <c r="Q1021" s="2">
        <v>0</v>
      </c>
      <c r="R1021" s="2">
        <v>0</v>
      </c>
      <c r="S1021" s="2">
        <v>0</v>
      </c>
      <c r="T1021" s="2">
        <v>0</v>
      </c>
      <c r="U1021" s="2">
        <v>20.5</v>
      </c>
      <c r="V1021" t="s">
        <v>55</v>
      </c>
    </row>
    <row r="1022" spans="1:22" ht="15.75" hidden="1" thickBot="1" x14ac:dyDescent="0.3">
      <c r="A1022" t="s">
        <v>8103</v>
      </c>
      <c r="B1022" s="12" t="s">
        <v>10320</v>
      </c>
      <c r="C1022" t="s">
        <v>1</v>
      </c>
      <c r="D1022" t="s">
        <v>7503</v>
      </c>
      <c r="E1022" t="s">
        <v>9793</v>
      </c>
      <c r="F1022" t="s">
        <v>9794</v>
      </c>
      <c r="G1022">
        <v>2565</v>
      </c>
      <c r="H1022">
        <v>2565</v>
      </c>
      <c r="I1022">
        <v>2565</v>
      </c>
      <c r="J1022">
        <v>2565</v>
      </c>
      <c r="K1022">
        <v>0</v>
      </c>
      <c r="L1022" s="2">
        <v>0</v>
      </c>
      <c r="M1022" s="2">
        <v>0</v>
      </c>
      <c r="N1022" s="2">
        <v>0</v>
      </c>
      <c r="O1022" s="2">
        <v>60</v>
      </c>
      <c r="P1022" s="2">
        <v>0</v>
      </c>
      <c r="Q1022" s="2">
        <v>0</v>
      </c>
      <c r="R1022" s="2">
        <v>0</v>
      </c>
      <c r="S1022" s="2">
        <v>0</v>
      </c>
      <c r="T1022" s="2">
        <v>0</v>
      </c>
      <c r="U1022" s="2">
        <v>60</v>
      </c>
      <c r="V1022" t="s">
        <v>55</v>
      </c>
    </row>
    <row r="1023" spans="1:22" ht="15.75" hidden="1" thickBot="1" x14ac:dyDescent="0.3">
      <c r="A1023" t="s">
        <v>8103</v>
      </c>
      <c r="B1023" s="12" t="s">
        <v>10320</v>
      </c>
      <c r="C1023" t="s">
        <v>1</v>
      </c>
      <c r="D1023" t="s">
        <v>7503</v>
      </c>
      <c r="E1023" t="s">
        <v>9793</v>
      </c>
      <c r="F1023" t="s">
        <v>9794</v>
      </c>
      <c r="G1023">
        <v>2564</v>
      </c>
      <c r="H1023">
        <v>2564</v>
      </c>
      <c r="I1023">
        <v>2564</v>
      </c>
      <c r="J1023">
        <v>2564</v>
      </c>
      <c r="K1023">
        <v>0</v>
      </c>
      <c r="L1023" s="2">
        <v>0</v>
      </c>
      <c r="M1023" s="2">
        <v>0</v>
      </c>
      <c r="N1023" s="2">
        <v>0</v>
      </c>
      <c r="O1023" s="2">
        <v>5.25</v>
      </c>
      <c r="P1023" s="2">
        <v>0</v>
      </c>
      <c r="Q1023" s="2">
        <v>0</v>
      </c>
      <c r="R1023" s="2">
        <v>0</v>
      </c>
      <c r="S1023" s="2">
        <v>0</v>
      </c>
      <c r="T1023" s="2">
        <v>0</v>
      </c>
      <c r="U1023" s="2">
        <v>5.25</v>
      </c>
      <c r="V1023" t="s">
        <v>55</v>
      </c>
    </row>
    <row r="1024" spans="1:22" ht="15.75" hidden="1" thickBot="1" x14ac:dyDescent="0.3">
      <c r="A1024" t="s">
        <v>8047</v>
      </c>
      <c r="B1024" s="12" t="s">
        <v>10180</v>
      </c>
      <c r="C1024" t="s">
        <v>1</v>
      </c>
      <c r="D1024" t="s">
        <v>7503</v>
      </c>
      <c r="E1024" t="s">
        <v>9793</v>
      </c>
      <c r="F1024" t="s">
        <v>9794</v>
      </c>
      <c r="G1024">
        <v>2563</v>
      </c>
      <c r="H1024">
        <v>2563</v>
      </c>
      <c r="I1024">
        <v>2563</v>
      </c>
      <c r="J1024">
        <v>2563</v>
      </c>
      <c r="K1024">
        <v>0</v>
      </c>
      <c r="L1024" s="2">
        <v>0</v>
      </c>
      <c r="M1024" s="2">
        <v>0</v>
      </c>
      <c r="N1024" s="2">
        <v>0</v>
      </c>
      <c r="O1024" s="2">
        <v>14</v>
      </c>
      <c r="P1024" s="2">
        <v>0</v>
      </c>
      <c r="Q1024" s="2">
        <v>0</v>
      </c>
      <c r="R1024" s="2">
        <v>0</v>
      </c>
      <c r="S1024" s="2">
        <v>0</v>
      </c>
      <c r="T1024" s="2">
        <v>0</v>
      </c>
      <c r="U1024" s="2">
        <v>14</v>
      </c>
      <c r="V1024" t="s">
        <v>55</v>
      </c>
    </row>
    <row r="1025" spans="1:22" ht="15.75" hidden="1" thickBot="1" x14ac:dyDescent="0.3">
      <c r="A1025" t="s">
        <v>8047</v>
      </c>
      <c r="B1025" s="12" t="s">
        <v>10180</v>
      </c>
      <c r="C1025" t="s">
        <v>1</v>
      </c>
      <c r="D1025" t="s">
        <v>7503</v>
      </c>
      <c r="E1025" t="s">
        <v>9793</v>
      </c>
      <c r="F1025" t="s">
        <v>9794</v>
      </c>
      <c r="G1025">
        <v>2562</v>
      </c>
      <c r="H1025">
        <v>2562</v>
      </c>
      <c r="I1025">
        <v>2562</v>
      </c>
      <c r="J1025">
        <v>2562</v>
      </c>
      <c r="K1025">
        <v>0</v>
      </c>
      <c r="L1025" s="2">
        <v>0</v>
      </c>
      <c r="M1025" s="2">
        <v>0</v>
      </c>
      <c r="N1025" s="2">
        <v>0</v>
      </c>
      <c r="O1025" s="2">
        <v>70</v>
      </c>
      <c r="P1025" s="2">
        <v>0</v>
      </c>
      <c r="Q1025" s="2">
        <v>0</v>
      </c>
      <c r="R1025" s="2">
        <v>0</v>
      </c>
      <c r="S1025" s="2">
        <v>0</v>
      </c>
      <c r="T1025" s="2">
        <v>0</v>
      </c>
      <c r="U1025" s="2">
        <v>70</v>
      </c>
      <c r="V1025" t="s">
        <v>55</v>
      </c>
    </row>
    <row r="1026" spans="1:22" ht="15.75" hidden="1" thickBot="1" x14ac:dyDescent="0.3">
      <c r="A1026" t="s">
        <v>8047</v>
      </c>
      <c r="B1026" s="12" t="s">
        <v>10180</v>
      </c>
      <c r="C1026" t="s">
        <v>1</v>
      </c>
      <c r="D1026" t="s">
        <v>7503</v>
      </c>
      <c r="E1026" t="s">
        <v>9793</v>
      </c>
      <c r="F1026" t="s">
        <v>9794</v>
      </c>
      <c r="G1026">
        <v>2561</v>
      </c>
      <c r="H1026">
        <v>2561</v>
      </c>
      <c r="I1026">
        <v>2561</v>
      </c>
      <c r="J1026">
        <v>2561</v>
      </c>
      <c r="K1026">
        <v>0</v>
      </c>
      <c r="L1026" s="2">
        <v>0</v>
      </c>
      <c r="M1026" s="2">
        <v>0</v>
      </c>
      <c r="N1026" s="2">
        <v>0</v>
      </c>
      <c r="O1026" s="2">
        <v>86.1</v>
      </c>
      <c r="P1026" s="2">
        <v>0</v>
      </c>
      <c r="Q1026" s="2">
        <v>0</v>
      </c>
      <c r="R1026" s="2">
        <v>0</v>
      </c>
      <c r="S1026" s="2">
        <v>0</v>
      </c>
      <c r="T1026" s="2">
        <v>0</v>
      </c>
      <c r="U1026" s="2">
        <v>86.1</v>
      </c>
      <c r="V1026" t="s">
        <v>55</v>
      </c>
    </row>
    <row r="1027" spans="1:22" ht="15.75" hidden="1" thickBot="1" x14ac:dyDescent="0.3">
      <c r="A1027" t="s">
        <v>8047</v>
      </c>
      <c r="B1027" s="12" t="s">
        <v>10180</v>
      </c>
      <c r="C1027" t="s">
        <v>1</v>
      </c>
      <c r="D1027" t="s">
        <v>7503</v>
      </c>
      <c r="E1027" t="s">
        <v>9793</v>
      </c>
      <c r="F1027" t="s">
        <v>9794</v>
      </c>
      <c r="G1027">
        <v>2560</v>
      </c>
      <c r="H1027">
        <v>2560</v>
      </c>
      <c r="I1027">
        <v>2560</v>
      </c>
      <c r="J1027">
        <v>2560</v>
      </c>
      <c r="K1027">
        <v>0</v>
      </c>
      <c r="L1027" s="2">
        <v>0</v>
      </c>
      <c r="M1027" s="2">
        <v>0</v>
      </c>
      <c r="N1027" s="2">
        <v>0</v>
      </c>
      <c r="O1027" s="2">
        <v>72</v>
      </c>
      <c r="P1027" s="2">
        <v>0</v>
      </c>
      <c r="Q1027" s="2">
        <v>0</v>
      </c>
      <c r="R1027" s="2">
        <v>0</v>
      </c>
      <c r="S1027" s="2">
        <v>0</v>
      </c>
      <c r="T1027" s="2">
        <v>0</v>
      </c>
      <c r="U1027" s="2">
        <v>72</v>
      </c>
      <c r="V1027" t="s">
        <v>55</v>
      </c>
    </row>
    <row r="1028" spans="1:22" ht="15.75" hidden="1" thickBot="1" x14ac:dyDescent="0.3">
      <c r="A1028" t="s">
        <v>8047</v>
      </c>
      <c r="B1028" s="12" t="s">
        <v>10204</v>
      </c>
      <c r="C1028" t="s">
        <v>1</v>
      </c>
      <c r="D1028" t="s">
        <v>7503</v>
      </c>
      <c r="E1028" t="s">
        <v>9793</v>
      </c>
      <c r="F1028" t="s">
        <v>9794</v>
      </c>
      <c r="G1028">
        <v>2559</v>
      </c>
      <c r="H1028">
        <v>2559</v>
      </c>
      <c r="I1028">
        <v>2559</v>
      </c>
      <c r="J1028">
        <v>2559</v>
      </c>
      <c r="K1028">
        <v>0</v>
      </c>
      <c r="L1028" s="2">
        <v>0</v>
      </c>
      <c r="M1028" s="2">
        <v>0</v>
      </c>
      <c r="N1028" s="2">
        <v>0</v>
      </c>
      <c r="O1028" s="2">
        <v>15.35</v>
      </c>
      <c r="P1028" s="2">
        <v>0</v>
      </c>
      <c r="Q1028" s="2">
        <v>0</v>
      </c>
      <c r="R1028" s="2">
        <v>0</v>
      </c>
      <c r="S1028" s="2">
        <v>0</v>
      </c>
      <c r="T1028" s="2">
        <v>0</v>
      </c>
      <c r="U1028" s="2">
        <v>15.35</v>
      </c>
      <c r="V1028" t="s">
        <v>55</v>
      </c>
    </row>
    <row r="1029" spans="1:22" ht="15.75" hidden="1" thickBot="1" x14ac:dyDescent="0.3">
      <c r="A1029" t="s">
        <v>8047</v>
      </c>
      <c r="B1029" s="12" t="s">
        <v>10204</v>
      </c>
      <c r="C1029" t="s">
        <v>1</v>
      </c>
      <c r="D1029" t="s">
        <v>7503</v>
      </c>
      <c r="E1029" t="s">
        <v>9793</v>
      </c>
      <c r="F1029" t="s">
        <v>9794</v>
      </c>
      <c r="G1029">
        <v>2558</v>
      </c>
      <c r="H1029">
        <v>2558</v>
      </c>
      <c r="I1029">
        <v>2558</v>
      </c>
      <c r="J1029">
        <v>2558</v>
      </c>
      <c r="K1029">
        <v>0</v>
      </c>
      <c r="L1029" s="2">
        <v>0</v>
      </c>
      <c r="M1029" s="2">
        <v>0</v>
      </c>
      <c r="N1029" s="2">
        <v>0</v>
      </c>
      <c r="O1029" s="2">
        <v>19.5</v>
      </c>
      <c r="P1029" s="2">
        <v>0</v>
      </c>
      <c r="Q1029" s="2">
        <v>0</v>
      </c>
      <c r="R1029" s="2">
        <v>0</v>
      </c>
      <c r="S1029" s="2">
        <v>0</v>
      </c>
      <c r="T1029" s="2">
        <v>0</v>
      </c>
      <c r="U1029" s="2">
        <v>19.5</v>
      </c>
      <c r="V1029" t="s">
        <v>55</v>
      </c>
    </row>
    <row r="1030" spans="1:22" ht="15.75" hidden="1" thickBot="1" x14ac:dyDescent="0.3">
      <c r="A1030" t="s">
        <v>8047</v>
      </c>
      <c r="B1030" s="12" t="s">
        <v>10204</v>
      </c>
      <c r="C1030" t="s">
        <v>1</v>
      </c>
      <c r="D1030" t="s">
        <v>7503</v>
      </c>
      <c r="E1030" t="s">
        <v>9793</v>
      </c>
      <c r="F1030" t="s">
        <v>9794</v>
      </c>
      <c r="G1030">
        <v>2557</v>
      </c>
      <c r="H1030">
        <v>2557</v>
      </c>
      <c r="I1030">
        <v>2557</v>
      </c>
      <c r="J1030">
        <v>2557</v>
      </c>
      <c r="K1030">
        <v>0</v>
      </c>
      <c r="L1030" s="2">
        <v>0</v>
      </c>
      <c r="M1030" s="2">
        <v>0</v>
      </c>
      <c r="N1030" s="2">
        <v>0</v>
      </c>
      <c r="O1030" s="2">
        <v>3.75</v>
      </c>
      <c r="P1030" s="2">
        <v>0</v>
      </c>
      <c r="Q1030" s="2">
        <v>0</v>
      </c>
      <c r="R1030" s="2">
        <v>0</v>
      </c>
      <c r="S1030" s="2">
        <v>0</v>
      </c>
      <c r="T1030" s="2">
        <v>0</v>
      </c>
      <c r="U1030" s="2">
        <v>3.75</v>
      </c>
      <c r="V1030" t="s">
        <v>55</v>
      </c>
    </row>
    <row r="1031" spans="1:22" ht="15.75" hidden="1" thickBot="1" x14ac:dyDescent="0.3">
      <c r="A1031" t="s">
        <v>8047</v>
      </c>
      <c r="B1031" s="12" t="s">
        <v>10204</v>
      </c>
      <c r="C1031" t="s">
        <v>1</v>
      </c>
      <c r="D1031" t="s">
        <v>7503</v>
      </c>
      <c r="E1031" t="s">
        <v>9793</v>
      </c>
      <c r="F1031" t="s">
        <v>9794</v>
      </c>
      <c r="G1031">
        <v>2556</v>
      </c>
      <c r="H1031">
        <v>2556</v>
      </c>
      <c r="I1031">
        <v>2556</v>
      </c>
      <c r="J1031">
        <v>2556</v>
      </c>
      <c r="K1031">
        <v>0</v>
      </c>
      <c r="L1031" s="2">
        <v>0</v>
      </c>
      <c r="M1031" s="2">
        <v>0</v>
      </c>
      <c r="N1031" s="2">
        <v>0</v>
      </c>
      <c r="O1031" s="2">
        <v>7.85</v>
      </c>
      <c r="P1031" s="2">
        <v>0</v>
      </c>
      <c r="Q1031" s="2">
        <v>0</v>
      </c>
      <c r="R1031" s="2">
        <v>0</v>
      </c>
      <c r="S1031" s="2">
        <v>0</v>
      </c>
      <c r="T1031" s="2">
        <v>0</v>
      </c>
      <c r="U1031" s="2">
        <v>7.85</v>
      </c>
      <c r="V1031" t="s">
        <v>55</v>
      </c>
    </row>
    <row r="1032" spans="1:22" ht="15.75" hidden="1" thickBot="1" x14ac:dyDescent="0.3">
      <c r="A1032" t="s">
        <v>8047</v>
      </c>
      <c r="B1032" s="12" t="s">
        <v>10204</v>
      </c>
      <c r="C1032" t="s">
        <v>1</v>
      </c>
      <c r="D1032" t="s">
        <v>7503</v>
      </c>
      <c r="E1032" t="s">
        <v>9793</v>
      </c>
      <c r="F1032" t="s">
        <v>9794</v>
      </c>
      <c r="G1032">
        <v>2555</v>
      </c>
      <c r="H1032">
        <v>2555</v>
      </c>
      <c r="I1032">
        <v>2555</v>
      </c>
      <c r="J1032">
        <v>2555</v>
      </c>
      <c r="K1032">
        <v>0</v>
      </c>
      <c r="L1032" s="2">
        <v>0</v>
      </c>
      <c r="M1032" s="2">
        <v>0</v>
      </c>
      <c r="N1032" s="2">
        <v>0</v>
      </c>
      <c r="O1032" s="2">
        <v>6.5</v>
      </c>
      <c r="P1032" s="2">
        <v>0</v>
      </c>
      <c r="Q1032" s="2">
        <v>0</v>
      </c>
      <c r="R1032" s="2">
        <v>0</v>
      </c>
      <c r="S1032" s="2">
        <v>0</v>
      </c>
      <c r="T1032" s="2">
        <v>0</v>
      </c>
      <c r="U1032" s="2">
        <v>6.5</v>
      </c>
      <c r="V1032" t="s">
        <v>55</v>
      </c>
    </row>
    <row r="1033" spans="1:22" ht="15.75" hidden="1" thickBot="1" x14ac:dyDescent="0.3">
      <c r="A1033" t="s">
        <v>8047</v>
      </c>
      <c r="B1033" s="12" t="s">
        <v>10204</v>
      </c>
      <c r="C1033" t="s">
        <v>1</v>
      </c>
      <c r="D1033" t="s">
        <v>7503</v>
      </c>
      <c r="E1033" t="s">
        <v>9793</v>
      </c>
      <c r="F1033" t="s">
        <v>9794</v>
      </c>
      <c r="G1033">
        <v>2554</v>
      </c>
      <c r="H1033">
        <v>2554</v>
      </c>
      <c r="I1033">
        <v>2554</v>
      </c>
      <c r="J1033">
        <v>2554</v>
      </c>
      <c r="K1033">
        <v>0</v>
      </c>
      <c r="L1033" s="2">
        <v>0</v>
      </c>
      <c r="M1033" s="2">
        <v>0</v>
      </c>
      <c r="N1033" s="2">
        <v>0</v>
      </c>
      <c r="O1033" s="2">
        <v>7</v>
      </c>
      <c r="P1033" s="2">
        <v>0</v>
      </c>
      <c r="Q1033" s="2">
        <v>0</v>
      </c>
      <c r="R1033" s="2">
        <v>0</v>
      </c>
      <c r="S1033" s="2">
        <v>0</v>
      </c>
      <c r="T1033" s="2">
        <v>0</v>
      </c>
      <c r="U1033" s="2">
        <v>7</v>
      </c>
      <c r="V1033" t="s">
        <v>55</v>
      </c>
    </row>
    <row r="1034" spans="1:22" ht="15.75" hidden="1" thickBot="1" x14ac:dyDescent="0.3">
      <c r="A1034" t="s">
        <v>8047</v>
      </c>
      <c r="B1034" s="12" t="s">
        <v>10204</v>
      </c>
      <c r="C1034" t="s">
        <v>1</v>
      </c>
      <c r="D1034" t="s">
        <v>7503</v>
      </c>
      <c r="E1034" t="s">
        <v>9793</v>
      </c>
      <c r="F1034" t="s">
        <v>9794</v>
      </c>
      <c r="G1034">
        <v>2553</v>
      </c>
      <c r="H1034">
        <v>2553</v>
      </c>
      <c r="I1034">
        <v>2553</v>
      </c>
      <c r="J1034">
        <v>2553</v>
      </c>
      <c r="K1034">
        <v>0</v>
      </c>
      <c r="L1034" s="2">
        <v>0</v>
      </c>
      <c r="M1034" s="2">
        <v>0</v>
      </c>
      <c r="N1034" s="2">
        <v>0</v>
      </c>
      <c r="O1034" s="2">
        <v>3.78</v>
      </c>
      <c r="P1034" s="2">
        <v>0</v>
      </c>
      <c r="Q1034" s="2">
        <v>0</v>
      </c>
      <c r="R1034" s="2">
        <v>0</v>
      </c>
      <c r="S1034" s="2">
        <v>0</v>
      </c>
      <c r="T1034" s="2">
        <v>0</v>
      </c>
      <c r="U1034" s="2">
        <v>3.78</v>
      </c>
      <c r="V1034" t="s">
        <v>55</v>
      </c>
    </row>
    <row r="1035" spans="1:22" ht="15.75" hidden="1" thickBot="1" x14ac:dyDescent="0.3">
      <c r="A1035" t="s">
        <v>8047</v>
      </c>
      <c r="B1035" s="12" t="s">
        <v>10203</v>
      </c>
      <c r="C1035" t="s">
        <v>1</v>
      </c>
      <c r="D1035" t="s">
        <v>7503</v>
      </c>
      <c r="E1035" t="s">
        <v>9793</v>
      </c>
      <c r="F1035" t="s">
        <v>9794</v>
      </c>
      <c r="G1035">
        <v>2552</v>
      </c>
      <c r="H1035">
        <v>2552</v>
      </c>
      <c r="I1035">
        <v>2552</v>
      </c>
      <c r="J1035">
        <v>2552</v>
      </c>
      <c r="K1035">
        <v>0</v>
      </c>
      <c r="L1035" s="2">
        <v>0</v>
      </c>
      <c r="M1035" s="2">
        <v>0</v>
      </c>
      <c r="N1035" s="2">
        <v>0</v>
      </c>
      <c r="O1035" s="2">
        <v>33.75</v>
      </c>
      <c r="P1035" s="2">
        <v>0</v>
      </c>
      <c r="Q1035" s="2">
        <v>0</v>
      </c>
      <c r="R1035" s="2">
        <v>0</v>
      </c>
      <c r="S1035" s="2">
        <v>0</v>
      </c>
      <c r="T1035" s="2">
        <v>0</v>
      </c>
      <c r="U1035" s="2">
        <v>33.75</v>
      </c>
      <c r="V1035" t="s">
        <v>55</v>
      </c>
    </row>
    <row r="1036" spans="1:22" ht="15.75" hidden="1" thickBot="1" x14ac:dyDescent="0.3">
      <c r="A1036" t="s">
        <v>8047</v>
      </c>
      <c r="B1036" s="164" t="s">
        <v>10203</v>
      </c>
      <c r="C1036" t="s">
        <v>1</v>
      </c>
      <c r="D1036" t="s">
        <v>7503</v>
      </c>
      <c r="E1036" t="s">
        <v>9793</v>
      </c>
      <c r="F1036" t="s">
        <v>9794</v>
      </c>
      <c r="G1036">
        <v>2551</v>
      </c>
      <c r="H1036">
        <v>2551</v>
      </c>
      <c r="I1036">
        <v>2551</v>
      </c>
      <c r="J1036">
        <v>2551</v>
      </c>
      <c r="K1036">
        <v>0</v>
      </c>
      <c r="L1036" s="2">
        <v>0</v>
      </c>
      <c r="M1036" s="2">
        <v>0</v>
      </c>
      <c r="N1036" s="2">
        <v>0</v>
      </c>
      <c r="O1036" s="2">
        <v>3</v>
      </c>
      <c r="P1036" s="2">
        <v>0</v>
      </c>
      <c r="Q1036" s="2">
        <v>0</v>
      </c>
      <c r="R1036" s="2">
        <v>0</v>
      </c>
      <c r="S1036" s="2">
        <v>0</v>
      </c>
      <c r="T1036" s="2">
        <v>0</v>
      </c>
      <c r="U1036" s="2">
        <v>3</v>
      </c>
      <c r="V1036" t="s">
        <v>55</v>
      </c>
    </row>
    <row r="1037" spans="1:22" ht="15.75" hidden="1" thickBot="1" x14ac:dyDescent="0.3">
      <c r="A1037" t="s">
        <v>8047</v>
      </c>
      <c r="B1037" s="12" t="s">
        <v>10202</v>
      </c>
      <c r="C1037" t="s">
        <v>1</v>
      </c>
      <c r="D1037" t="s">
        <v>7503</v>
      </c>
      <c r="E1037" t="s">
        <v>9793</v>
      </c>
      <c r="F1037" t="s">
        <v>9794</v>
      </c>
      <c r="G1037">
        <v>2550</v>
      </c>
      <c r="H1037">
        <v>2550</v>
      </c>
      <c r="I1037">
        <v>2550</v>
      </c>
      <c r="J1037">
        <v>2550</v>
      </c>
      <c r="K1037">
        <v>0</v>
      </c>
      <c r="L1037" s="2">
        <v>0</v>
      </c>
      <c r="M1037" s="2">
        <v>0</v>
      </c>
      <c r="N1037" s="2">
        <v>0</v>
      </c>
      <c r="O1037" s="2">
        <v>6.5</v>
      </c>
      <c r="P1037" s="2">
        <v>0</v>
      </c>
      <c r="Q1037" s="2">
        <v>0</v>
      </c>
      <c r="R1037" s="2">
        <v>0</v>
      </c>
      <c r="S1037" s="2">
        <v>0</v>
      </c>
      <c r="T1037" s="2">
        <v>0</v>
      </c>
      <c r="U1037" s="2">
        <v>6.5</v>
      </c>
      <c r="V1037" t="s">
        <v>55</v>
      </c>
    </row>
    <row r="1038" spans="1:22" ht="15.75" hidden="1" thickBot="1" x14ac:dyDescent="0.3">
      <c r="A1038" t="s">
        <v>8047</v>
      </c>
      <c r="B1038" s="12" t="s">
        <v>10202</v>
      </c>
      <c r="C1038" t="s">
        <v>1</v>
      </c>
      <c r="D1038" t="s">
        <v>7503</v>
      </c>
      <c r="E1038" t="s">
        <v>9793</v>
      </c>
      <c r="F1038" t="s">
        <v>9794</v>
      </c>
      <c r="G1038">
        <v>2549</v>
      </c>
      <c r="H1038">
        <v>2549</v>
      </c>
      <c r="I1038">
        <v>2549</v>
      </c>
      <c r="J1038">
        <v>2549</v>
      </c>
      <c r="K1038">
        <v>0</v>
      </c>
      <c r="L1038" s="2">
        <v>0</v>
      </c>
      <c r="M1038" s="2">
        <v>0</v>
      </c>
      <c r="N1038" s="2">
        <v>0</v>
      </c>
      <c r="O1038" s="2">
        <v>9.75</v>
      </c>
      <c r="P1038" s="2">
        <v>0</v>
      </c>
      <c r="Q1038" s="2">
        <v>0</v>
      </c>
      <c r="R1038" s="2">
        <v>0</v>
      </c>
      <c r="S1038" s="2">
        <v>0</v>
      </c>
      <c r="T1038" s="2">
        <v>0</v>
      </c>
      <c r="U1038" s="2">
        <v>9.75</v>
      </c>
      <c r="V1038" t="s">
        <v>55</v>
      </c>
    </row>
    <row r="1039" spans="1:22" ht="15.75" hidden="1" thickBot="1" x14ac:dyDescent="0.3">
      <c r="A1039" t="s">
        <v>8047</v>
      </c>
      <c r="B1039" s="12" t="s">
        <v>10202</v>
      </c>
      <c r="C1039" t="s">
        <v>1</v>
      </c>
      <c r="D1039" t="s">
        <v>7503</v>
      </c>
      <c r="E1039" t="s">
        <v>9793</v>
      </c>
      <c r="F1039" t="s">
        <v>9794</v>
      </c>
      <c r="G1039">
        <v>2548</v>
      </c>
      <c r="H1039">
        <v>2548</v>
      </c>
      <c r="I1039">
        <v>2548</v>
      </c>
      <c r="J1039">
        <v>2548</v>
      </c>
      <c r="K1039">
        <v>0</v>
      </c>
      <c r="L1039" s="2">
        <v>0</v>
      </c>
      <c r="M1039" s="2">
        <v>0</v>
      </c>
      <c r="N1039" s="2">
        <v>0</v>
      </c>
      <c r="O1039" s="2">
        <v>14</v>
      </c>
      <c r="P1039" s="2">
        <v>0</v>
      </c>
      <c r="Q1039" s="2">
        <v>0</v>
      </c>
      <c r="R1039" s="2">
        <v>0</v>
      </c>
      <c r="S1039" s="2">
        <v>0</v>
      </c>
      <c r="T1039" s="2">
        <v>0</v>
      </c>
      <c r="U1039" s="2">
        <v>14</v>
      </c>
      <c r="V1039" t="s">
        <v>55</v>
      </c>
    </row>
    <row r="1040" spans="1:22" ht="15.75" hidden="1" thickBot="1" x14ac:dyDescent="0.3">
      <c r="A1040" t="s">
        <v>8047</v>
      </c>
      <c r="B1040" s="12" t="s">
        <v>10201</v>
      </c>
      <c r="C1040" t="s">
        <v>1</v>
      </c>
      <c r="D1040" t="s">
        <v>7503</v>
      </c>
      <c r="E1040" t="s">
        <v>9793</v>
      </c>
      <c r="F1040" t="s">
        <v>9794</v>
      </c>
      <c r="G1040">
        <v>2547</v>
      </c>
      <c r="H1040">
        <v>2547</v>
      </c>
      <c r="I1040">
        <v>2547</v>
      </c>
      <c r="J1040">
        <v>2547</v>
      </c>
      <c r="K1040">
        <v>0</v>
      </c>
      <c r="L1040" s="2">
        <v>0</v>
      </c>
      <c r="M1040" s="2">
        <v>0</v>
      </c>
      <c r="N1040" s="2">
        <v>0</v>
      </c>
      <c r="O1040" s="2">
        <v>3.75</v>
      </c>
      <c r="P1040" s="2">
        <v>0</v>
      </c>
      <c r="Q1040" s="2">
        <v>0</v>
      </c>
      <c r="R1040" s="2">
        <v>0</v>
      </c>
      <c r="S1040" s="2">
        <v>0</v>
      </c>
      <c r="T1040" s="2">
        <v>0</v>
      </c>
      <c r="U1040" s="2">
        <v>3.75</v>
      </c>
      <c r="V1040" t="s">
        <v>55</v>
      </c>
    </row>
    <row r="1041" spans="1:22" ht="15.75" hidden="1" thickBot="1" x14ac:dyDescent="0.3">
      <c r="A1041" t="s">
        <v>8047</v>
      </c>
      <c r="B1041" s="12" t="s">
        <v>10201</v>
      </c>
      <c r="C1041" t="s">
        <v>1</v>
      </c>
      <c r="D1041" t="s">
        <v>7503</v>
      </c>
      <c r="E1041" t="s">
        <v>9793</v>
      </c>
      <c r="F1041" t="s">
        <v>9794</v>
      </c>
      <c r="G1041">
        <v>2546</v>
      </c>
      <c r="H1041">
        <v>2546</v>
      </c>
      <c r="I1041">
        <v>2546</v>
      </c>
      <c r="J1041">
        <v>2546</v>
      </c>
      <c r="K1041">
        <v>0</v>
      </c>
      <c r="L1041" s="2">
        <v>0</v>
      </c>
      <c r="M1041" s="2">
        <v>0</v>
      </c>
      <c r="N1041" s="2">
        <v>0</v>
      </c>
      <c r="O1041" s="2">
        <v>7</v>
      </c>
      <c r="P1041" s="2">
        <v>0</v>
      </c>
      <c r="Q1041" s="2">
        <v>0</v>
      </c>
      <c r="R1041" s="2">
        <v>0</v>
      </c>
      <c r="S1041" s="2">
        <v>0</v>
      </c>
      <c r="T1041" s="2">
        <v>0</v>
      </c>
      <c r="U1041" s="2">
        <v>7</v>
      </c>
      <c r="V1041" t="s">
        <v>55</v>
      </c>
    </row>
    <row r="1042" spans="1:22" ht="15.75" hidden="1" thickBot="1" x14ac:dyDescent="0.3">
      <c r="A1042" t="s">
        <v>8047</v>
      </c>
      <c r="B1042" s="12" t="s">
        <v>10201</v>
      </c>
      <c r="C1042" t="s">
        <v>1</v>
      </c>
      <c r="D1042" t="s">
        <v>7503</v>
      </c>
      <c r="E1042" t="s">
        <v>9793</v>
      </c>
      <c r="F1042" t="s">
        <v>9794</v>
      </c>
      <c r="G1042">
        <v>2545</v>
      </c>
      <c r="H1042">
        <v>2545</v>
      </c>
      <c r="I1042">
        <v>2545</v>
      </c>
      <c r="J1042">
        <v>2545</v>
      </c>
      <c r="K1042">
        <v>0</v>
      </c>
      <c r="L1042" s="2">
        <v>0</v>
      </c>
      <c r="M1042" s="2">
        <v>0</v>
      </c>
      <c r="N1042" s="2">
        <v>0</v>
      </c>
      <c r="O1042" s="2">
        <v>45.2</v>
      </c>
      <c r="P1042" s="2">
        <v>0</v>
      </c>
      <c r="Q1042" s="2">
        <v>0</v>
      </c>
      <c r="R1042" s="2">
        <v>0</v>
      </c>
      <c r="S1042" s="2">
        <v>0</v>
      </c>
      <c r="T1042" s="2">
        <v>0</v>
      </c>
      <c r="U1042" s="2">
        <v>45.2</v>
      </c>
      <c r="V1042" t="s">
        <v>55</v>
      </c>
    </row>
    <row r="1043" spans="1:22" ht="15.75" hidden="1" thickBot="1" x14ac:dyDescent="0.3">
      <c r="A1043" t="s">
        <v>8047</v>
      </c>
      <c r="B1043" s="12" t="s">
        <v>10201</v>
      </c>
      <c r="C1043" t="s">
        <v>1</v>
      </c>
      <c r="D1043" t="s">
        <v>7503</v>
      </c>
      <c r="E1043" t="s">
        <v>9793</v>
      </c>
      <c r="F1043" t="s">
        <v>9794</v>
      </c>
      <c r="G1043">
        <v>2544</v>
      </c>
      <c r="H1043">
        <v>2544</v>
      </c>
      <c r="I1043">
        <v>2544</v>
      </c>
      <c r="J1043">
        <v>2544</v>
      </c>
      <c r="K1043">
        <v>0</v>
      </c>
      <c r="L1043" s="2">
        <v>0</v>
      </c>
      <c r="M1043" s="2">
        <v>0</v>
      </c>
      <c r="N1043" s="2">
        <v>0</v>
      </c>
      <c r="O1043" s="2">
        <v>23.39</v>
      </c>
      <c r="P1043" s="2">
        <v>0</v>
      </c>
      <c r="Q1043" s="2">
        <v>0</v>
      </c>
      <c r="R1043" s="2">
        <v>0</v>
      </c>
      <c r="S1043" s="2">
        <v>0</v>
      </c>
      <c r="T1043" s="2">
        <v>0</v>
      </c>
      <c r="U1043" s="2">
        <v>23.39</v>
      </c>
      <c r="V1043" t="s">
        <v>55</v>
      </c>
    </row>
    <row r="1044" spans="1:22" ht="15.75" hidden="1" thickBot="1" x14ac:dyDescent="0.3">
      <c r="A1044" t="s">
        <v>8047</v>
      </c>
      <c r="B1044" s="12" t="s">
        <v>10201</v>
      </c>
      <c r="C1044" t="s">
        <v>1</v>
      </c>
      <c r="D1044" t="s">
        <v>7503</v>
      </c>
      <c r="E1044" t="s">
        <v>9793</v>
      </c>
      <c r="F1044" t="s">
        <v>9794</v>
      </c>
      <c r="G1044">
        <v>2543</v>
      </c>
      <c r="H1044">
        <v>2543</v>
      </c>
      <c r="I1044">
        <v>2543</v>
      </c>
      <c r="J1044">
        <v>2543</v>
      </c>
      <c r="K1044">
        <v>0</v>
      </c>
      <c r="L1044" s="2">
        <v>0</v>
      </c>
      <c r="M1044" s="2">
        <v>0</v>
      </c>
      <c r="N1044" s="2">
        <v>0</v>
      </c>
      <c r="O1044" s="2">
        <v>112.85</v>
      </c>
      <c r="P1044" s="2">
        <v>0</v>
      </c>
      <c r="Q1044" s="2">
        <v>0</v>
      </c>
      <c r="R1044" s="2">
        <v>0</v>
      </c>
      <c r="S1044" s="2">
        <v>0</v>
      </c>
      <c r="T1044" s="2">
        <v>0</v>
      </c>
      <c r="U1044" s="2">
        <v>112.85</v>
      </c>
      <c r="V1044" t="s">
        <v>55</v>
      </c>
    </row>
    <row r="1045" spans="1:22" ht="15.75" hidden="1" thickBot="1" x14ac:dyDescent="0.3">
      <c r="A1045" t="s">
        <v>8047</v>
      </c>
      <c r="B1045" s="12" t="s">
        <v>10201</v>
      </c>
      <c r="C1045" t="s">
        <v>1</v>
      </c>
      <c r="D1045" t="s">
        <v>7503</v>
      </c>
      <c r="E1045" t="s">
        <v>9793</v>
      </c>
      <c r="F1045" t="s">
        <v>9794</v>
      </c>
      <c r="G1045">
        <v>2542</v>
      </c>
      <c r="H1045">
        <v>2542</v>
      </c>
      <c r="I1045">
        <v>2542</v>
      </c>
      <c r="J1045">
        <v>2542</v>
      </c>
      <c r="K1045">
        <v>0</v>
      </c>
      <c r="L1045" s="2">
        <v>0</v>
      </c>
      <c r="M1045" s="2">
        <v>0</v>
      </c>
      <c r="N1045" s="2">
        <v>0</v>
      </c>
      <c r="O1045" s="2">
        <v>10</v>
      </c>
      <c r="P1045" s="2">
        <v>0</v>
      </c>
      <c r="Q1045" s="2">
        <v>0</v>
      </c>
      <c r="R1045" s="2">
        <v>0</v>
      </c>
      <c r="S1045" s="2">
        <v>0</v>
      </c>
      <c r="T1045" s="2">
        <v>0</v>
      </c>
      <c r="U1045" s="2">
        <v>10</v>
      </c>
      <c r="V1045" t="s">
        <v>55</v>
      </c>
    </row>
    <row r="1046" spans="1:22" ht="15.75" hidden="1" thickBot="1" x14ac:dyDescent="0.3">
      <c r="A1046" t="s">
        <v>8047</v>
      </c>
      <c r="B1046" s="12" t="s">
        <v>10200</v>
      </c>
      <c r="C1046" t="s">
        <v>1</v>
      </c>
      <c r="D1046" t="s">
        <v>7503</v>
      </c>
      <c r="E1046" t="s">
        <v>9793</v>
      </c>
      <c r="F1046" t="s">
        <v>9794</v>
      </c>
      <c r="G1046">
        <v>2541</v>
      </c>
      <c r="H1046">
        <v>2541</v>
      </c>
      <c r="I1046">
        <v>2541</v>
      </c>
      <c r="J1046">
        <v>2541</v>
      </c>
      <c r="K1046">
        <v>0</v>
      </c>
      <c r="L1046" s="2">
        <v>0</v>
      </c>
      <c r="M1046" s="2">
        <v>0</v>
      </c>
      <c r="N1046" s="2">
        <v>0</v>
      </c>
      <c r="O1046" s="2">
        <v>8</v>
      </c>
      <c r="P1046" s="2">
        <v>0</v>
      </c>
      <c r="Q1046" s="2">
        <v>0</v>
      </c>
      <c r="R1046" s="2">
        <v>0</v>
      </c>
      <c r="S1046" s="2">
        <v>0</v>
      </c>
      <c r="T1046" s="2">
        <v>0</v>
      </c>
      <c r="U1046" s="2">
        <v>8</v>
      </c>
      <c r="V1046" t="s">
        <v>55</v>
      </c>
    </row>
    <row r="1047" spans="1:22" ht="15.75" hidden="1" thickBot="1" x14ac:dyDescent="0.3">
      <c r="A1047" t="s">
        <v>8047</v>
      </c>
      <c r="B1047" s="12" t="s">
        <v>10200</v>
      </c>
      <c r="C1047" t="s">
        <v>1</v>
      </c>
      <c r="D1047" t="s">
        <v>7503</v>
      </c>
      <c r="E1047" t="s">
        <v>9793</v>
      </c>
      <c r="F1047" t="s">
        <v>9794</v>
      </c>
      <c r="G1047">
        <v>2540</v>
      </c>
      <c r="H1047">
        <v>2540</v>
      </c>
      <c r="I1047">
        <v>2540</v>
      </c>
      <c r="J1047">
        <v>2540</v>
      </c>
      <c r="K1047">
        <v>0</v>
      </c>
      <c r="L1047" s="2">
        <v>0</v>
      </c>
      <c r="M1047" s="2">
        <v>0</v>
      </c>
      <c r="N1047" s="2">
        <v>0</v>
      </c>
      <c r="O1047" s="2">
        <v>7</v>
      </c>
      <c r="P1047" s="2">
        <v>0</v>
      </c>
      <c r="Q1047" s="2">
        <v>0</v>
      </c>
      <c r="R1047" s="2">
        <v>0</v>
      </c>
      <c r="S1047" s="2">
        <v>0</v>
      </c>
      <c r="T1047" s="2">
        <v>0</v>
      </c>
      <c r="U1047" s="2">
        <v>7</v>
      </c>
      <c r="V1047" t="s">
        <v>55</v>
      </c>
    </row>
    <row r="1048" spans="1:22" ht="15.75" hidden="1" thickBot="1" x14ac:dyDescent="0.3">
      <c r="A1048" t="s">
        <v>8047</v>
      </c>
      <c r="B1048" s="12" t="s">
        <v>10200</v>
      </c>
      <c r="C1048" t="s">
        <v>1</v>
      </c>
      <c r="D1048" t="s">
        <v>7503</v>
      </c>
      <c r="E1048" t="s">
        <v>9793</v>
      </c>
      <c r="F1048" t="s">
        <v>9794</v>
      </c>
      <c r="G1048">
        <v>2539</v>
      </c>
      <c r="H1048">
        <v>2539</v>
      </c>
      <c r="I1048">
        <v>2539</v>
      </c>
      <c r="J1048">
        <v>2539</v>
      </c>
      <c r="K1048">
        <v>0</v>
      </c>
      <c r="L1048" s="2">
        <v>0</v>
      </c>
      <c r="M1048" s="2">
        <v>0</v>
      </c>
      <c r="N1048" s="2">
        <v>0</v>
      </c>
      <c r="O1048" s="2">
        <v>7</v>
      </c>
      <c r="P1048" s="2">
        <v>0</v>
      </c>
      <c r="Q1048" s="2">
        <v>0</v>
      </c>
      <c r="R1048" s="2">
        <v>0</v>
      </c>
      <c r="S1048" s="2">
        <v>0</v>
      </c>
      <c r="T1048" s="2">
        <v>0</v>
      </c>
      <c r="U1048" s="2">
        <v>7</v>
      </c>
      <c r="V1048" t="s">
        <v>55</v>
      </c>
    </row>
    <row r="1049" spans="1:22" ht="15.75" hidden="1" thickBot="1" x14ac:dyDescent="0.3">
      <c r="A1049" t="s">
        <v>8047</v>
      </c>
      <c r="B1049" s="12" t="s">
        <v>10200</v>
      </c>
      <c r="C1049" t="s">
        <v>1</v>
      </c>
      <c r="D1049" t="s">
        <v>7503</v>
      </c>
      <c r="E1049" t="s">
        <v>9793</v>
      </c>
      <c r="F1049" t="s">
        <v>9794</v>
      </c>
      <c r="G1049">
        <v>2538</v>
      </c>
      <c r="H1049">
        <v>2538</v>
      </c>
      <c r="I1049">
        <v>2538</v>
      </c>
      <c r="J1049">
        <v>2538</v>
      </c>
      <c r="K1049">
        <v>0</v>
      </c>
      <c r="L1049" s="2">
        <v>0</v>
      </c>
      <c r="M1049" s="2">
        <v>0</v>
      </c>
      <c r="N1049" s="2">
        <v>0</v>
      </c>
      <c r="O1049" s="2">
        <v>46</v>
      </c>
      <c r="P1049" s="2">
        <v>0</v>
      </c>
      <c r="Q1049" s="2">
        <v>0</v>
      </c>
      <c r="R1049" s="2">
        <v>0</v>
      </c>
      <c r="S1049" s="2">
        <v>0</v>
      </c>
      <c r="T1049" s="2">
        <v>0</v>
      </c>
      <c r="U1049" s="2">
        <v>46</v>
      </c>
      <c r="V1049" t="s">
        <v>55</v>
      </c>
    </row>
    <row r="1050" spans="1:22" ht="15.75" hidden="1" thickBot="1" x14ac:dyDescent="0.3">
      <c r="A1050" t="s">
        <v>8047</v>
      </c>
      <c r="B1050" s="12" t="s">
        <v>10200</v>
      </c>
      <c r="C1050" t="s">
        <v>1</v>
      </c>
      <c r="D1050" t="s">
        <v>7503</v>
      </c>
      <c r="E1050" t="s">
        <v>9793</v>
      </c>
      <c r="F1050" t="s">
        <v>9794</v>
      </c>
      <c r="G1050">
        <v>2537</v>
      </c>
      <c r="H1050">
        <v>2537</v>
      </c>
      <c r="I1050">
        <v>2537</v>
      </c>
      <c r="J1050">
        <v>2537</v>
      </c>
      <c r="K1050">
        <v>0</v>
      </c>
      <c r="L1050" s="2">
        <v>0</v>
      </c>
      <c r="M1050" s="2">
        <v>0</v>
      </c>
      <c r="N1050" s="2">
        <v>0</v>
      </c>
      <c r="O1050" s="2">
        <v>15</v>
      </c>
      <c r="P1050" s="2">
        <v>0</v>
      </c>
      <c r="Q1050" s="2">
        <v>0</v>
      </c>
      <c r="R1050" s="2">
        <v>0</v>
      </c>
      <c r="S1050" s="2">
        <v>0</v>
      </c>
      <c r="T1050" s="2">
        <v>0</v>
      </c>
      <c r="U1050" s="2">
        <v>15</v>
      </c>
      <c r="V1050" t="s">
        <v>55</v>
      </c>
    </row>
    <row r="1051" spans="1:22" ht="15.75" hidden="1" thickBot="1" x14ac:dyDescent="0.3">
      <c r="A1051" t="s">
        <v>8047</v>
      </c>
      <c r="B1051" s="12" t="s">
        <v>10200</v>
      </c>
      <c r="C1051" t="s">
        <v>1</v>
      </c>
      <c r="D1051" t="s">
        <v>7503</v>
      </c>
      <c r="E1051" t="s">
        <v>9793</v>
      </c>
      <c r="F1051" t="s">
        <v>9794</v>
      </c>
      <c r="G1051">
        <v>2536</v>
      </c>
      <c r="H1051">
        <v>2536</v>
      </c>
      <c r="I1051">
        <v>2536</v>
      </c>
      <c r="J1051">
        <v>2536</v>
      </c>
      <c r="K1051">
        <v>0</v>
      </c>
      <c r="L1051" s="2">
        <v>0</v>
      </c>
      <c r="M1051" s="2">
        <v>0</v>
      </c>
      <c r="N1051" s="2">
        <v>0</v>
      </c>
      <c r="O1051" s="2">
        <v>7.5</v>
      </c>
      <c r="P1051" s="2">
        <v>0</v>
      </c>
      <c r="Q1051" s="2">
        <v>0</v>
      </c>
      <c r="R1051" s="2">
        <v>0</v>
      </c>
      <c r="S1051" s="2">
        <v>0</v>
      </c>
      <c r="T1051" s="2">
        <v>0</v>
      </c>
      <c r="U1051" s="2">
        <v>7.5</v>
      </c>
      <c r="V1051" t="s">
        <v>55</v>
      </c>
    </row>
    <row r="1052" spans="1:22" ht="15.75" hidden="1" thickBot="1" x14ac:dyDescent="0.3">
      <c r="A1052" t="s">
        <v>8047</v>
      </c>
      <c r="B1052" s="12" t="s">
        <v>10199</v>
      </c>
      <c r="C1052" t="s">
        <v>1</v>
      </c>
      <c r="D1052" t="s">
        <v>7503</v>
      </c>
      <c r="E1052" t="s">
        <v>9793</v>
      </c>
      <c r="F1052" t="s">
        <v>9794</v>
      </c>
      <c r="G1052">
        <v>2535</v>
      </c>
      <c r="H1052">
        <v>2535</v>
      </c>
      <c r="I1052">
        <v>2535</v>
      </c>
      <c r="J1052">
        <v>2535</v>
      </c>
      <c r="K1052">
        <v>0</v>
      </c>
      <c r="L1052" s="2">
        <v>0</v>
      </c>
      <c r="M1052" s="2">
        <v>0</v>
      </c>
      <c r="N1052" s="2">
        <v>0</v>
      </c>
      <c r="O1052" s="2">
        <v>3.5</v>
      </c>
      <c r="P1052" s="2">
        <v>0</v>
      </c>
      <c r="Q1052" s="2">
        <v>0</v>
      </c>
      <c r="R1052" s="2">
        <v>0</v>
      </c>
      <c r="S1052" s="2">
        <v>0</v>
      </c>
      <c r="T1052" s="2">
        <v>0</v>
      </c>
      <c r="U1052" s="2">
        <v>3.5</v>
      </c>
      <c r="V1052" t="s">
        <v>55</v>
      </c>
    </row>
    <row r="1053" spans="1:22" ht="15.75" hidden="1" thickBot="1" x14ac:dyDescent="0.3">
      <c r="A1053" t="s">
        <v>8047</v>
      </c>
      <c r="B1053" s="12" t="s">
        <v>10199</v>
      </c>
      <c r="C1053" t="s">
        <v>1</v>
      </c>
      <c r="D1053" t="s">
        <v>7503</v>
      </c>
      <c r="E1053" t="s">
        <v>9793</v>
      </c>
      <c r="F1053" t="s">
        <v>9794</v>
      </c>
      <c r="G1053">
        <v>2534</v>
      </c>
      <c r="H1053">
        <v>2534</v>
      </c>
      <c r="I1053">
        <v>2534</v>
      </c>
      <c r="J1053">
        <v>2534</v>
      </c>
      <c r="K1053">
        <v>0</v>
      </c>
      <c r="L1053" s="2">
        <v>0</v>
      </c>
      <c r="M1053" s="2">
        <v>0</v>
      </c>
      <c r="N1053" s="2">
        <v>0</v>
      </c>
      <c r="O1053" s="2">
        <v>66</v>
      </c>
      <c r="P1053" s="2">
        <v>0</v>
      </c>
      <c r="Q1053" s="2">
        <v>0</v>
      </c>
      <c r="R1053" s="2">
        <v>0</v>
      </c>
      <c r="S1053" s="2">
        <v>0</v>
      </c>
      <c r="T1053" s="2">
        <v>0</v>
      </c>
      <c r="U1053" s="2">
        <v>66</v>
      </c>
      <c r="V1053" t="s">
        <v>55</v>
      </c>
    </row>
    <row r="1054" spans="1:22" ht="15.75" hidden="1" thickBot="1" x14ac:dyDescent="0.3">
      <c r="A1054" t="s">
        <v>8047</v>
      </c>
      <c r="B1054" s="12" t="s">
        <v>10199</v>
      </c>
      <c r="C1054" t="s">
        <v>1</v>
      </c>
      <c r="D1054" t="s">
        <v>7503</v>
      </c>
      <c r="E1054" t="s">
        <v>9793</v>
      </c>
      <c r="F1054" t="s">
        <v>9794</v>
      </c>
      <c r="G1054">
        <v>2533</v>
      </c>
      <c r="H1054">
        <v>2533</v>
      </c>
      <c r="I1054">
        <v>2533</v>
      </c>
      <c r="J1054">
        <v>2533</v>
      </c>
      <c r="K1054">
        <v>0</v>
      </c>
      <c r="L1054" s="2">
        <v>0</v>
      </c>
      <c r="M1054" s="2">
        <v>0</v>
      </c>
      <c r="N1054" s="2">
        <v>0</v>
      </c>
      <c r="O1054" s="2">
        <v>216.05</v>
      </c>
      <c r="P1054" s="2">
        <v>0</v>
      </c>
      <c r="Q1054" s="2">
        <v>0</v>
      </c>
      <c r="R1054" s="2">
        <v>0</v>
      </c>
      <c r="S1054" s="2">
        <v>0</v>
      </c>
      <c r="T1054" s="2">
        <v>0</v>
      </c>
      <c r="U1054" s="2">
        <v>216.05</v>
      </c>
      <c r="V1054" t="s">
        <v>55</v>
      </c>
    </row>
    <row r="1055" spans="1:22" ht="15.75" hidden="1" thickBot="1" x14ac:dyDescent="0.3">
      <c r="A1055" t="s">
        <v>8047</v>
      </c>
      <c r="B1055" s="12" t="s">
        <v>10199</v>
      </c>
      <c r="C1055" t="s">
        <v>1</v>
      </c>
      <c r="D1055" t="s">
        <v>7503</v>
      </c>
      <c r="E1055" t="s">
        <v>9793</v>
      </c>
      <c r="F1055" t="s">
        <v>9794</v>
      </c>
      <c r="G1055">
        <v>2532</v>
      </c>
      <c r="H1055">
        <v>2532</v>
      </c>
      <c r="I1055">
        <v>2532</v>
      </c>
      <c r="J1055">
        <v>2532</v>
      </c>
      <c r="K1055">
        <v>0</v>
      </c>
      <c r="L1055" s="2">
        <v>0</v>
      </c>
      <c r="M1055" s="2">
        <v>0</v>
      </c>
      <c r="N1055" s="2">
        <v>0</v>
      </c>
      <c r="O1055" s="2">
        <v>0</v>
      </c>
      <c r="P1055" s="2">
        <v>0</v>
      </c>
      <c r="Q1055" s="2">
        <v>0</v>
      </c>
      <c r="R1055" s="2">
        <v>0</v>
      </c>
      <c r="S1055" s="2">
        <v>0</v>
      </c>
      <c r="T1055" s="2">
        <v>0</v>
      </c>
      <c r="U1055" s="2">
        <v>0</v>
      </c>
      <c r="V1055" t="s">
        <v>55</v>
      </c>
    </row>
    <row r="1056" spans="1:22" ht="15.75" hidden="1" thickBot="1" x14ac:dyDescent="0.3">
      <c r="A1056" t="s">
        <v>8047</v>
      </c>
      <c r="B1056" s="12" t="s">
        <v>10198</v>
      </c>
      <c r="C1056" t="s">
        <v>1</v>
      </c>
      <c r="D1056" t="s">
        <v>7503</v>
      </c>
      <c r="E1056" t="s">
        <v>9793</v>
      </c>
      <c r="F1056" t="s">
        <v>9794</v>
      </c>
      <c r="G1056">
        <v>2531</v>
      </c>
      <c r="H1056">
        <v>2531</v>
      </c>
      <c r="I1056">
        <v>2531</v>
      </c>
      <c r="J1056">
        <v>2531</v>
      </c>
      <c r="K1056">
        <v>0</v>
      </c>
      <c r="L1056" s="2">
        <v>0</v>
      </c>
      <c r="M1056" s="2">
        <v>0</v>
      </c>
      <c r="N1056" s="2">
        <v>0</v>
      </c>
      <c r="O1056" s="2">
        <v>6.5</v>
      </c>
      <c r="P1056" s="2">
        <v>0</v>
      </c>
      <c r="Q1056" s="2">
        <v>0</v>
      </c>
      <c r="R1056" s="2">
        <v>0</v>
      </c>
      <c r="S1056" s="2">
        <v>0</v>
      </c>
      <c r="T1056" s="2">
        <v>0</v>
      </c>
      <c r="U1056" s="2">
        <v>6.5</v>
      </c>
      <c r="V1056" t="s">
        <v>55</v>
      </c>
    </row>
    <row r="1057" spans="1:22" ht="15.75" hidden="1" thickBot="1" x14ac:dyDescent="0.3">
      <c r="A1057" t="s">
        <v>8047</v>
      </c>
      <c r="B1057" s="12" t="s">
        <v>10198</v>
      </c>
      <c r="C1057" t="s">
        <v>1</v>
      </c>
      <c r="D1057" t="s">
        <v>7503</v>
      </c>
      <c r="E1057" t="s">
        <v>9793</v>
      </c>
      <c r="F1057" t="s">
        <v>9794</v>
      </c>
      <c r="G1057">
        <v>2530</v>
      </c>
      <c r="H1057">
        <v>2530</v>
      </c>
      <c r="I1057">
        <v>2530</v>
      </c>
      <c r="J1057">
        <v>2530</v>
      </c>
      <c r="K1057">
        <v>0</v>
      </c>
      <c r="L1057" s="2">
        <v>0</v>
      </c>
      <c r="M1057" s="2">
        <v>0</v>
      </c>
      <c r="N1057" s="2">
        <v>0</v>
      </c>
      <c r="O1057" s="2">
        <v>6.5</v>
      </c>
      <c r="P1057" s="2">
        <v>0</v>
      </c>
      <c r="Q1057" s="2">
        <v>0</v>
      </c>
      <c r="R1057" s="2">
        <v>0</v>
      </c>
      <c r="S1057" s="2">
        <v>0</v>
      </c>
      <c r="T1057" s="2">
        <v>0</v>
      </c>
      <c r="U1057" s="2">
        <v>6.5</v>
      </c>
      <c r="V1057" t="s">
        <v>55</v>
      </c>
    </row>
    <row r="1058" spans="1:22" ht="15.75" hidden="1" thickBot="1" x14ac:dyDescent="0.3">
      <c r="A1058" t="s">
        <v>8047</v>
      </c>
      <c r="B1058" s="12" t="s">
        <v>10197</v>
      </c>
      <c r="C1058" t="s">
        <v>1</v>
      </c>
      <c r="D1058" t="s">
        <v>7503</v>
      </c>
      <c r="E1058" t="s">
        <v>9793</v>
      </c>
      <c r="F1058" t="s">
        <v>9794</v>
      </c>
      <c r="G1058">
        <v>2529</v>
      </c>
      <c r="H1058">
        <v>2529</v>
      </c>
      <c r="I1058">
        <v>2529</v>
      </c>
      <c r="J1058">
        <v>2529</v>
      </c>
      <c r="K1058">
        <v>0</v>
      </c>
      <c r="L1058" s="2">
        <v>0</v>
      </c>
      <c r="M1058" s="2">
        <v>0</v>
      </c>
      <c r="N1058" s="2">
        <v>0</v>
      </c>
      <c r="O1058" s="2">
        <v>8</v>
      </c>
      <c r="P1058" s="2">
        <v>0</v>
      </c>
      <c r="Q1058" s="2">
        <v>0</v>
      </c>
      <c r="R1058" s="2">
        <v>0</v>
      </c>
      <c r="S1058" s="2">
        <v>0</v>
      </c>
      <c r="T1058" s="2">
        <v>0</v>
      </c>
      <c r="U1058" s="2">
        <v>8</v>
      </c>
      <c r="V1058" t="s">
        <v>55</v>
      </c>
    </row>
    <row r="1059" spans="1:22" ht="15.75" hidden="1" thickBot="1" x14ac:dyDescent="0.3">
      <c r="A1059" t="s">
        <v>8047</v>
      </c>
      <c r="B1059" s="12" t="s">
        <v>10197</v>
      </c>
      <c r="C1059" t="s">
        <v>1</v>
      </c>
      <c r="D1059" t="s">
        <v>7503</v>
      </c>
      <c r="E1059" t="s">
        <v>9793</v>
      </c>
      <c r="F1059" t="s">
        <v>9794</v>
      </c>
      <c r="G1059">
        <v>2528</v>
      </c>
      <c r="H1059">
        <v>2528</v>
      </c>
      <c r="I1059">
        <v>2528</v>
      </c>
      <c r="J1059">
        <v>2528</v>
      </c>
      <c r="K1059">
        <v>0</v>
      </c>
      <c r="L1059" s="2">
        <v>0</v>
      </c>
      <c r="M1059" s="2">
        <v>0</v>
      </c>
      <c r="N1059" s="2">
        <v>0</v>
      </c>
      <c r="O1059" s="2">
        <v>9</v>
      </c>
      <c r="P1059" s="2">
        <v>0</v>
      </c>
      <c r="Q1059" s="2">
        <v>0</v>
      </c>
      <c r="R1059" s="2">
        <v>0</v>
      </c>
      <c r="S1059" s="2">
        <v>0</v>
      </c>
      <c r="T1059" s="2">
        <v>0</v>
      </c>
      <c r="U1059" s="2">
        <v>9</v>
      </c>
      <c r="V1059" t="s">
        <v>55</v>
      </c>
    </row>
    <row r="1060" spans="1:22" ht="15.75" hidden="1" thickBot="1" x14ac:dyDescent="0.3">
      <c r="A1060" t="s">
        <v>8047</v>
      </c>
      <c r="B1060" s="12" t="s">
        <v>10196</v>
      </c>
      <c r="C1060" t="s">
        <v>1</v>
      </c>
      <c r="D1060" t="s">
        <v>7503</v>
      </c>
      <c r="E1060" t="s">
        <v>9793</v>
      </c>
      <c r="F1060" t="s">
        <v>9794</v>
      </c>
      <c r="G1060">
        <v>2527</v>
      </c>
      <c r="H1060">
        <v>2527</v>
      </c>
      <c r="I1060">
        <v>2527</v>
      </c>
      <c r="J1060">
        <v>2527</v>
      </c>
      <c r="K1060">
        <v>0</v>
      </c>
      <c r="L1060" s="2">
        <v>0</v>
      </c>
      <c r="M1060" s="2">
        <v>0</v>
      </c>
      <c r="N1060" s="2">
        <v>0</v>
      </c>
      <c r="O1060" s="2">
        <v>0</v>
      </c>
      <c r="P1060" s="2">
        <v>0</v>
      </c>
      <c r="Q1060" s="2">
        <v>0</v>
      </c>
      <c r="R1060" s="2">
        <v>0</v>
      </c>
      <c r="S1060" s="2">
        <v>0</v>
      </c>
      <c r="T1060" s="2">
        <v>0</v>
      </c>
      <c r="U1060" s="2">
        <v>0</v>
      </c>
      <c r="V1060" t="s">
        <v>55</v>
      </c>
    </row>
    <row r="1061" spans="1:22" ht="15.75" hidden="1" thickBot="1" x14ac:dyDescent="0.3">
      <c r="A1061" t="s">
        <v>8047</v>
      </c>
      <c r="B1061" s="12" t="s">
        <v>10196</v>
      </c>
      <c r="C1061" t="s">
        <v>1</v>
      </c>
      <c r="D1061" t="s">
        <v>7503</v>
      </c>
      <c r="E1061" t="s">
        <v>9793</v>
      </c>
      <c r="F1061" t="s">
        <v>9794</v>
      </c>
      <c r="G1061">
        <v>2526</v>
      </c>
      <c r="H1061">
        <v>2526</v>
      </c>
      <c r="I1061">
        <v>2526</v>
      </c>
      <c r="J1061">
        <v>2526</v>
      </c>
      <c r="K1061">
        <v>0</v>
      </c>
      <c r="L1061" s="2">
        <v>0</v>
      </c>
      <c r="M1061" s="2">
        <v>0</v>
      </c>
      <c r="N1061" s="2">
        <v>0</v>
      </c>
      <c r="O1061" s="2">
        <v>0</v>
      </c>
      <c r="P1061" s="2">
        <v>0</v>
      </c>
      <c r="Q1061" s="2">
        <v>0</v>
      </c>
      <c r="R1061" s="2">
        <v>0</v>
      </c>
      <c r="S1061" s="2">
        <v>0</v>
      </c>
      <c r="T1061" s="2">
        <v>0</v>
      </c>
      <c r="U1061" s="2">
        <v>0</v>
      </c>
      <c r="V1061" t="s">
        <v>55</v>
      </c>
    </row>
    <row r="1062" spans="1:22" ht="15.75" hidden="1" thickBot="1" x14ac:dyDescent="0.3">
      <c r="A1062" t="s">
        <v>8047</v>
      </c>
      <c r="B1062" s="12" t="s">
        <v>10196</v>
      </c>
      <c r="C1062" t="s">
        <v>1</v>
      </c>
      <c r="D1062" t="s">
        <v>7503</v>
      </c>
      <c r="E1062" t="s">
        <v>9793</v>
      </c>
      <c r="F1062" t="s">
        <v>9794</v>
      </c>
      <c r="G1062">
        <v>2525</v>
      </c>
      <c r="H1062">
        <v>2525</v>
      </c>
      <c r="I1062">
        <v>2525</v>
      </c>
      <c r="J1062">
        <v>2525</v>
      </c>
      <c r="K1062">
        <v>0</v>
      </c>
      <c r="L1062" s="2">
        <v>0</v>
      </c>
      <c r="M1062" s="2">
        <v>0</v>
      </c>
      <c r="N1062" s="2">
        <v>0</v>
      </c>
      <c r="O1062" s="2">
        <v>3</v>
      </c>
      <c r="P1062" s="2">
        <v>0</v>
      </c>
      <c r="Q1062" s="2">
        <v>0</v>
      </c>
      <c r="R1062" s="2">
        <v>0</v>
      </c>
      <c r="S1062" s="2">
        <v>0</v>
      </c>
      <c r="T1062" s="2">
        <v>0</v>
      </c>
      <c r="U1062" s="2">
        <v>3</v>
      </c>
      <c r="V1062" t="s">
        <v>55</v>
      </c>
    </row>
    <row r="1063" spans="1:22" ht="15.75" hidden="1" thickBot="1" x14ac:dyDescent="0.3">
      <c r="A1063" t="s">
        <v>8047</v>
      </c>
      <c r="B1063" s="12" t="s">
        <v>10195</v>
      </c>
      <c r="C1063" t="s">
        <v>1</v>
      </c>
      <c r="D1063" t="s">
        <v>7503</v>
      </c>
      <c r="E1063" t="s">
        <v>9793</v>
      </c>
      <c r="F1063" t="s">
        <v>9794</v>
      </c>
      <c r="G1063">
        <v>2524</v>
      </c>
      <c r="H1063">
        <v>2524</v>
      </c>
      <c r="I1063">
        <v>2524</v>
      </c>
      <c r="J1063">
        <v>2524</v>
      </c>
      <c r="K1063">
        <v>0</v>
      </c>
      <c r="L1063" s="2">
        <v>0</v>
      </c>
      <c r="M1063" s="2">
        <v>0</v>
      </c>
      <c r="N1063" s="2">
        <v>0</v>
      </c>
      <c r="O1063" s="2">
        <v>12.5</v>
      </c>
      <c r="P1063" s="2">
        <v>0</v>
      </c>
      <c r="Q1063" s="2">
        <v>0</v>
      </c>
      <c r="R1063" s="2">
        <v>0</v>
      </c>
      <c r="S1063" s="2">
        <v>0</v>
      </c>
      <c r="T1063" s="2">
        <v>0</v>
      </c>
      <c r="U1063" s="2">
        <v>12.5</v>
      </c>
      <c r="V1063" t="s">
        <v>55</v>
      </c>
    </row>
    <row r="1064" spans="1:22" ht="15.75" hidden="1" thickBot="1" x14ac:dyDescent="0.3">
      <c r="A1064" t="s">
        <v>8047</v>
      </c>
      <c r="B1064" s="12" t="s">
        <v>10195</v>
      </c>
      <c r="C1064" t="s">
        <v>1</v>
      </c>
      <c r="D1064" t="s">
        <v>7503</v>
      </c>
      <c r="E1064" t="s">
        <v>9793</v>
      </c>
      <c r="F1064" t="s">
        <v>9794</v>
      </c>
      <c r="G1064">
        <v>2523</v>
      </c>
      <c r="H1064">
        <v>2523</v>
      </c>
      <c r="I1064">
        <v>2523</v>
      </c>
      <c r="J1064">
        <v>2523</v>
      </c>
      <c r="K1064">
        <v>0</v>
      </c>
      <c r="L1064" s="2">
        <v>0</v>
      </c>
      <c r="M1064" s="2">
        <v>0</v>
      </c>
      <c r="N1064" s="2">
        <v>0</v>
      </c>
      <c r="O1064" s="2">
        <v>34</v>
      </c>
      <c r="P1064" s="2">
        <v>0</v>
      </c>
      <c r="Q1064" s="2">
        <v>0</v>
      </c>
      <c r="R1064" s="2">
        <v>0</v>
      </c>
      <c r="S1064" s="2">
        <v>0</v>
      </c>
      <c r="T1064" s="2">
        <v>0</v>
      </c>
      <c r="U1064" s="2">
        <v>34</v>
      </c>
      <c r="V1064" t="s">
        <v>55</v>
      </c>
    </row>
    <row r="1065" spans="1:22" ht="15.75" hidden="1" thickBot="1" x14ac:dyDescent="0.3">
      <c r="A1065" t="s">
        <v>8047</v>
      </c>
      <c r="B1065" s="12" t="s">
        <v>10195</v>
      </c>
      <c r="C1065" t="s">
        <v>1</v>
      </c>
      <c r="D1065" t="s">
        <v>7503</v>
      </c>
      <c r="E1065" t="s">
        <v>9793</v>
      </c>
      <c r="F1065" t="s">
        <v>9794</v>
      </c>
      <c r="G1065">
        <v>2522</v>
      </c>
      <c r="H1065">
        <v>2522</v>
      </c>
      <c r="I1065">
        <v>2522</v>
      </c>
      <c r="J1065">
        <v>2522</v>
      </c>
      <c r="K1065">
        <v>0</v>
      </c>
      <c r="L1065" s="2">
        <v>0</v>
      </c>
      <c r="M1065" s="2">
        <v>0</v>
      </c>
      <c r="N1065" s="2">
        <v>0</v>
      </c>
      <c r="O1065" s="2">
        <v>3.75</v>
      </c>
      <c r="P1065" s="2">
        <v>0</v>
      </c>
      <c r="Q1065" s="2">
        <v>0</v>
      </c>
      <c r="R1065" s="2">
        <v>0</v>
      </c>
      <c r="S1065" s="2">
        <v>0</v>
      </c>
      <c r="T1065" s="2">
        <v>0</v>
      </c>
      <c r="U1065" s="2">
        <v>3.75</v>
      </c>
      <c r="V1065" t="s">
        <v>55</v>
      </c>
    </row>
    <row r="1066" spans="1:22" ht="15.75" hidden="1" thickBot="1" x14ac:dyDescent="0.3">
      <c r="A1066" t="s">
        <v>8047</v>
      </c>
      <c r="B1066" s="12" t="s">
        <v>10195</v>
      </c>
      <c r="C1066" t="s">
        <v>1</v>
      </c>
      <c r="D1066" t="s">
        <v>7503</v>
      </c>
      <c r="E1066" t="s">
        <v>9793</v>
      </c>
      <c r="F1066" t="s">
        <v>9794</v>
      </c>
      <c r="G1066">
        <v>2521</v>
      </c>
      <c r="H1066">
        <v>2521</v>
      </c>
      <c r="I1066">
        <v>2521</v>
      </c>
      <c r="J1066">
        <v>2521</v>
      </c>
      <c r="K1066">
        <v>0</v>
      </c>
      <c r="L1066" s="2">
        <v>0</v>
      </c>
      <c r="M1066" s="2">
        <v>0</v>
      </c>
      <c r="N1066" s="2">
        <v>0</v>
      </c>
      <c r="O1066" s="2">
        <v>49.82</v>
      </c>
      <c r="P1066" s="2">
        <v>0</v>
      </c>
      <c r="Q1066" s="2">
        <v>0</v>
      </c>
      <c r="R1066" s="2">
        <v>0</v>
      </c>
      <c r="S1066" s="2">
        <v>0</v>
      </c>
      <c r="T1066" s="2">
        <v>0</v>
      </c>
      <c r="U1066" s="2">
        <v>49.82</v>
      </c>
      <c r="V1066" t="s">
        <v>55</v>
      </c>
    </row>
    <row r="1067" spans="1:22" ht="15.75" hidden="1" thickBot="1" x14ac:dyDescent="0.3">
      <c r="A1067" t="s">
        <v>8047</v>
      </c>
      <c r="B1067" s="12" t="s">
        <v>10195</v>
      </c>
      <c r="C1067" t="s">
        <v>1</v>
      </c>
      <c r="D1067" t="s">
        <v>7503</v>
      </c>
      <c r="E1067" t="s">
        <v>9793</v>
      </c>
      <c r="F1067" t="s">
        <v>9794</v>
      </c>
      <c r="G1067">
        <v>2520</v>
      </c>
      <c r="H1067">
        <v>2520</v>
      </c>
      <c r="I1067">
        <v>2520</v>
      </c>
      <c r="J1067">
        <v>2520</v>
      </c>
      <c r="K1067">
        <v>0</v>
      </c>
      <c r="L1067" s="2">
        <v>0</v>
      </c>
      <c r="M1067" s="2">
        <v>0</v>
      </c>
      <c r="N1067" s="2">
        <v>0</v>
      </c>
      <c r="O1067" s="2">
        <v>4.75</v>
      </c>
      <c r="P1067" s="2">
        <v>0</v>
      </c>
      <c r="Q1067" s="2">
        <v>0</v>
      </c>
      <c r="R1067" s="2">
        <v>0</v>
      </c>
      <c r="S1067" s="2">
        <v>0</v>
      </c>
      <c r="T1067" s="2">
        <v>0</v>
      </c>
      <c r="U1067" s="2">
        <v>4.75</v>
      </c>
      <c r="V1067" t="s">
        <v>55</v>
      </c>
    </row>
    <row r="1068" spans="1:22" ht="15.75" hidden="1" thickBot="1" x14ac:dyDescent="0.3">
      <c r="A1068" t="s">
        <v>8047</v>
      </c>
      <c r="B1068" s="12" t="s">
        <v>10194</v>
      </c>
      <c r="C1068" t="s">
        <v>1</v>
      </c>
      <c r="D1068" t="s">
        <v>7503</v>
      </c>
      <c r="E1068" t="s">
        <v>9793</v>
      </c>
      <c r="F1068" t="s">
        <v>9794</v>
      </c>
      <c r="G1068">
        <v>2519</v>
      </c>
      <c r="H1068">
        <v>2519</v>
      </c>
      <c r="I1068">
        <v>2519</v>
      </c>
      <c r="J1068">
        <v>2519</v>
      </c>
      <c r="K1068">
        <v>0</v>
      </c>
      <c r="L1068" s="2">
        <v>0</v>
      </c>
      <c r="M1068" s="2">
        <v>0</v>
      </c>
      <c r="N1068" s="2">
        <v>0</v>
      </c>
      <c r="O1068" s="2">
        <v>0</v>
      </c>
      <c r="P1068" s="2">
        <v>0</v>
      </c>
      <c r="Q1068" s="2">
        <v>0</v>
      </c>
      <c r="R1068" s="2">
        <v>0</v>
      </c>
      <c r="S1068" s="2">
        <v>0</v>
      </c>
      <c r="T1068" s="2">
        <v>0</v>
      </c>
      <c r="U1068" s="2">
        <v>0</v>
      </c>
      <c r="V1068" t="s">
        <v>55</v>
      </c>
    </row>
    <row r="1069" spans="1:22" ht="15.75" hidden="1" thickBot="1" x14ac:dyDescent="0.3">
      <c r="A1069" t="s">
        <v>8047</v>
      </c>
      <c r="B1069" s="12" t="s">
        <v>10194</v>
      </c>
      <c r="C1069" t="s">
        <v>1</v>
      </c>
      <c r="D1069" t="s">
        <v>7503</v>
      </c>
      <c r="E1069" t="s">
        <v>9793</v>
      </c>
      <c r="F1069" t="s">
        <v>9794</v>
      </c>
      <c r="G1069">
        <v>2518</v>
      </c>
      <c r="H1069">
        <v>2518</v>
      </c>
      <c r="I1069">
        <v>2518</v>
      </c>
      <c r="J1069">
        <v>2518</v>
      </c>
      <c r="K1069">
        <v>0</v>
      </c>
      <c r="L1069" s="2">
        <v>0</v>
      </c>
      <c r="M1069" s="2">
        <v>0</v>
      </c>
      <c r="N1069" s="2">
        <v>0</v>
      </c>
      <c r="O1069" s="2">
        <v>30</v>
      </c>
      <c r="P1069" s="2">
        <v>0</v>
      </c>
      <c r="Q1069" s="2">
        <v>0</v>
      </c>
      <c r="R1069" s="2">
        <v>0</v>
      </c>
      <c r="S1069" s="2">
        <v>0</v>
      </c>
      <c r="T1069" s="2">
        <v>0</v>
      </c>
      <c r="U1069" s="2">
        <v>30</v>
      </c>
      <c r="V1069" t="s">
        <v>55</v>
      </c>
    </row>
    <row r="1070" spans="1:22" ht="15.75" hidden="1" thickBot="1" x14ac:dyDescent="0.3">
      <c r="A1070" t="s">
        <v>8047</v>
      </c>
      <c r="B1070" s="12" t="s">
        <v>10194</v>
      </c>
      <c r="C1070" t="s">
        <v>1</v>
      </c>
      <c r="D1070" t="s">
        <v>7503</v>
      </c>
      <c r="E1070" t="s">
        <v>9793</v>
      </c>
      <c r="F1070" t="s">
        <v>9794</v>
      </c>
      <c r="G1070">
        <v>2517</v>
      </c>
      <c r="H1070">
        <v>2517</v>
      </c>
      <c r="I1070">
        <v>2517</v>
      </c>
      <c r="J1070">
        <v>2517</v>
      </c>
      <c r="K1070">
        <v>0</v>
      </c>
      <c r="L1070" s="2">
        <v>0</v>
      </c>
      <c r="M1070" s="2">
        <v>0</v>
      </c>
      <c r="N1070" s="2">
        <v>0</v>
      </c>
      <c r="O1070" s="2">
        <v>0</v>
      </c>
      <c r="P1070" s="2">
        <v>0</v>
      </c>
      <c r="Q1070" s="2">
        <v>0</v>
      </c>
      <c r="R1070" s="2">
        <v>0</v>
      </c>
      <c r="S1070" s="2">
        <v>0</v>
      </c>
      <c r="T1070" s="2">
        <v>0</v>
      </c>
      <c r="U1070" s="2">
        <v>0</v>
      </c>
      <c r="V1070" t="s">
        <v>55</v>
      </c>
    </row>
    <row r="1071" spans="1:22" ht="15.75" hidden="1" thickBot="1" x14ac:dyDescent="0.3">
      <c r="A1071" t="s">
        <v>8047</v>
      </c>
      <c r="B1071" s="12" t="s">
        <v>10194</v>
      </c>
      <c r="C1071" t="s">
        <v>1</v>
      </c>
      <c r="D1071" t="s">
        <v>7503</v>
      </c>
      <c r="E1071" t="s">
        <v>9793</v>
      </c>
      <c r="F1071" t="s">
        <v>9794</v>
      </c>
      <c r="G1071">
        <v>2516</v>
      </c>
      <c r="H1071">
        <v>2516</v>
      </c>
      <c r="I1071">
        <v>2516</v>
      </c>
      <c r="J1071">
        <v>2516</v>
      </c>
      <c r="K1071">
        <v>0</v>
      </c>
      <c r="L1071" s="2">
        <v>0</v>
      </c>
      <c r="M1071" s="2">
        <v>0</v>
      </c>
      <c r="N1071" s="2">
        <v>0</v>
      </c>
      <c r="O1071" s="2">
        <v>20</v>
      </c>
      <c r="P1071" s="2">
        <v>0</v>
      </c>
      <c r="Q1071" s="2">
        <v>0</v>
      </c>
      <c r="R1071" s="2">
        <v>0</v>
      </c>
      <c r="S1071" s="2">
        <v>0</v>
      </c>
      <c r="T1071" s="2">
        <v>0</v>
      </c>
      <c r="U1071" s="2">
        <v>20</v>
      </c>
      <c r="V1071" t="s">
        <v>55</v>
      </c>
    </row>
    <row r="1072" spans="1:22" ht="15.75" hidden="1" thickBot="1" x14ac:dyDescent="0.3">
      <c r="A1072" t="s">
        <v>8047</v>
      </c>
      <c r="B1072" s="12" t="s">
        <v>10194</v>
      </c>
      <c r="C1072" t="s">
        <v>1</v>
      </c>
      <c r="D1072" t="s">
        <v>7503</v>
      </c>
      <c r="E1072" t="s">
        <v>9793</v>
      </c>
      <c r="F1072" t="s">
        <v>9794</v>
      </c>
      <c r="G1072">
        <v>2515</v>
      </c>
      <c r="H1072">
        <v>2515</v>
      </c>
      <c r="I1072">
        <v>2515</v>
      </c>
      <c r="J1072">
        <v>2515</v>
      </c>
      <c r="K1072">
        <v>0</v>
      </c>
      <c r="L1072" s="2">
        <v>0</v>
      </c>
      <c r="M1072" s="2">
        <v>0</v>
      </c>
      <c r="N1072" s="2">
        <v>0</v>
      </c>
      <c r="O1072" s="2">
        <v>90</v>
      </c>
      <c r="P1072" s="2">
        <v>0</v>
      </c>
      <c r="Q1072" s="2">
        <v>0</v>
      </c>
      <c r="R1072" s="2">
        <v>0</v>
      </c>
      <c r="S1072" s="2">
        <v>0</v>
      </c>
      <c r="T1072" s="2">
        <v>0</v>
      </c>
      <c r="U1072" s="2">
        <v>90</v>
      </c>
      <c r="V1072" t="s">
        <v>55</v>
      </c>
    </row>
    <row r="1073" spans="1:22" ht="15.75" hidden="1" thickBot="1" x14ac:dyDescent="0.3">
      <c r="A1073" t="s">
        <v>8047</v>
      </c>
      <c r="B1073" s="12" t="s">
        <v>10194</v>
      </c>
      <c r="C1073" t="s">
        <v>1</v>
      </c>
      <c r="D1073" t="s">
        <v>7503</v>
      </c>
      <c r="E1073" t="s">
        <v>9793</v>
      </c>
      <c r="F1073" t="s">
        <v>9794</v>
      </c>
      <c r="G1073">
        <v>2514</v>
      </c>
      <c r="H1073">
        <v>2514</v>
      </c>
      <c r="I1073">
        <v>2514</v>
      </c>
      <c r="J1073">
        <v>2514</v>
      </c>
      <c r="K1073">
        <v>0</v>
      </c>
      <c r="L1073" s="2">
        <v>0</v>
      </c>
      <c r="M1073" s="2">
        <v>0</v>
      </c>
      <c r="N1073" s="2">
        <v>0</v>
      </c>
      <c r="O1073" s="2">
        <v>31.96</v>
      </c>
      <c r="P1073" s="2">
        <v>0</v>
      </c>
      <c r="Q1073" s="2">
        <v>0</v>
      </c>
      <c r="R1073" s="2">
        <v>0</v>
      </c>
      <c r="S1073" s="2">
        <v>0</v>
      </c>
      <c r="T1073" s="2">
        <v>0</v>
      </c>
      <c r="U1073" s="2">
        <v>31.96</v>
      </c>
      <c r="V1073" t="s">
        <v>55</v>
      </c>
    </row>
    <row r="1074" spans="1:22" ht="15.75" hidden="1" thickBot="1" x14ac:dyDescent="0.3">
      <c r="A1074" t="s">
        <v>8047</v>
      </c>
      <c r="B1074" s="12" t="s">
        <v>10194</v>
      </c>
      <c r="C1074" t="s">
        <v>1</v>
      </c>
      <c r="D1074" t="s">
        <v>7503</v>
      </c>
      <c r="E1074" t="s">
        <v>9793</v>
      </c>
      <c r="F1074" t="s">
        <v>9794</v>
      </c>
      <c r="G1074">
        <v>2513</v>
      </c>
      <c r="H1074">
        <v>2513</v>
      </c>
      <c r="I1074">
        <v>2513</v>
      </c>
      <c r="J1074">
        <v>2513</v>
      </c>
      <c r="K1074">
        <v>0</v>
      </c>
      <c r="L1074" s="2">
        <v>0</v>
      </c>
      <c r="M1074" s="2">
        <v>0</v>
      </c>
      <c r="N1074" s="2">
        <v>0</v>
      </c>
      <c r="O1074" s="2">
        <v>235.45</v>
      </c>
      <c r="P1074" s="2">
        <v>0</v>
      </c>
      <c r="Q1074" s="2">
        <v>0</v>
      </c>
      <c r="R1074" s="2">
        <v>0</v>
      </c>
      <c r="S1074" s="2">
        <v>0</v>
      </c>
      <c r="T1074" s="2">
        <v>0</v>
      </c>
      <c r="U1074" s="2">
        <v>235.45</v>
      </c>
      <c r="V1074" t="s">
        <v>55</v>
      </c>
    </row>
    <row r="1075" spans="1:22" ht="15.75" hidden="1" thickBot="1" x14ac:dyDescent="0.3">
      <c r="A1075" t="s">
        <v>8047</v>
      </c>
      <c r="B1075" s="12" t="s">
        <v>10194</v>
      </c>
      <c r="C1075" t="s">
        <v>1</v>
      </c>
      <c r="D1075" t="s">
        <v>7503</v>
      </c>
      <c r="E1075" t="s">
        <v>9793</v>
      </c>
      <c r="F1075" t="s">
        <v>9794</v>
      </c>
      <c r="G1075">
        <v>2512</v>
      </c>
      <c r="H1075">
        <v>2512</v>
      </c>
      <c r="I1075">
        <v>2512</v>
      </c>
      <c r="J1075">
        <v>2512</v>
      </c>
      <c r="K1075">
        <v>0</v>
      </c>
      <c r="L1075" s="2">
        <v>0</v>
      </c>
      <c r="M1075" s="2">
        <v>0</v>
      </c>
      <c r="N1075" s="2">
        <v>0</v>
      </c>
      <c r="O1075" s="2">
        <v>8</v>
      </c>
      <c r="P1075" s="2">
        <v>0</v>
      </c>
      <c r="Q1075" s="2">
        <v>0</v>
      </c>
      <c r="R1075" s="2">
        <v>0</v>
      </c>
      <c r="S1075" s="2">
        <v>0</v>
      </c>
      <c r="T1075" s="2">
        <v>0</v>
      </c>
      <c r="U1075" s="2">
        <v>8</v>
      </c>
      <c r="V1075" t="s">
        <v>55</v>
      </c>
    </row>
    <row r="1076" spans="1:22" ht="15.75" hidden="1" thickBot="1" x14ac:dyDescent="0.3">
      <c r="A1076" t="s">
        <v>8047</v>
      </c>
      <c r="B1076" s="12" t="s">
        <v>10194</v>
      </c>
      <c r="C1076" t="s">
        <v>1</v>
      </c>
      <c r="D1076" t="s">
        <v>7503</v>
      </c>
      <c r="E1076" t="s">
        <v>9793</v>
      </c>
      <c r="F1076" t="s">
        <v>9794</v>
      </c>
      <c r="G1076">
        <v>2511</v>
      </c>
      <c r="H1076">
        <v>2511</v>
      </c>
      <c r="I1076">
        <v>2511</v>
      </c>
      <c r="J1076">
        <v>2511</v>
      </c>
      <c r="K1076">
        <v>0</v>
      </c>
      <c r="L1076" s="2">
        <v>0</v>
      </c>
      <c r="M1076" s="2">
        <v>0</v>
      </c>
      <c r="N1076" s="2">
        <v>0</v>
      </c>
      <c r="O1076" s="2">
        <v>341.8</v>
      </c>
      <c r="P1076" s="2">
        <v>0</v>
      </c>
      <c r="Q1076" s="2">
        <v>0</v>
      </c>
      <c r="R1076" s="2">
        <v>0</v>
      </c>
      <c r="S1076" s="2">
        <v>0</v>
      </c>
      <c r="T1076" s="2">
        <v>0</v>
      </c>
      <c r="U1076" s="2">
        <v>341.8</v>
      </c>
      <c r="V1076" t="s">
        <v>55</v>
      </c>
    </row>
    <row r="1077" spans="1:22" ht="15.75" hidden="1" thickBot="1" x14ac:dyDescent="0.3">
      <c r="A1077" t="s">
        <v>8047</v>
      </c>
      <c r="B1077" s="12" t="s">
        <v>10194</v>
      </c>
      <c r="C1077" t="s">
        <v>1</v>
      </c>
      <c r="D1077" t="s">
        <v>7503</v>
      </c>
      <c r="E1077" t="s">
        <v>9793</v>
      </c>
      <c r="F1077" t="s">
        <v>9794</v>
      </c>
      <c r="G1077">
        <v>2510</v>
      </c>
      <c r="H1077">
        <v>2510</v>
      </c>
      <c r="I1077">
        <v>2510</v>
      </c>
      <c r="J1077">
        <v>2510</v>
      </c>
      <c r="K1077">
        <v>0</v>
      </c>
      <c r="L1077" s="2">
        <v>0</v>
      </c>
      <c r="M1077" s="2">
        <v>0</v>
      </c>
      <c r="N1077" s="2">
        <v>0</v>
      </c>
      <c r="O1077" s="2">
        <v>60</v>
      </c>
      <c r="P1077" s="2">
        <v>0</v>
      </c>
      <c r="Q1077" s="2">
        <v>0</v>
      </c>
      <c r="R1077" s="2">
        <v>0</v>
      </c>
      <c r="S1077" s="2">
        <v>0</v>
      </c>
      <c r="T1077" s="2">
        <v>0</v>
      </c>
      <c r="U1077" s="2">
        <v>60</v>
      </c>
      <c r="V1077" t="s">
        <v>55</v>
      </c>
    </row>
    <row r="1078" spans="1:22" ht="15.75" hidden="1" thickBot="1" x14ac:dyDescent="0.3">
      <c r="A1078" t="s">
        <v>8047</v>
      </c>
      <c r="B1078" s="12" t="s">
        <v>10194</v>
      </c>
      <c r="C1078" t="s">
        <v>1</v>
      </c>
      <c r="D1078" t="s">
        <v>7503</v>
      </c>
      <c r="E1078" t="s">
        <v>9793</v>
      </c>
      <c r="F1078" t="s">
        <v>9794</v>
      </c>
      <c r="G1078">
        <v>2509</v>
      </c>
      <c r="H1078">
        <v>2509</v>
      </c>
      <c r="I1078">
        <v>2509</v>
      </c>
      <c r="J1078">
        <v>2509</v>
      </c>
      <c r="K1078">
        <v>0</v>
      </c>
      <c r="L1078" s="2">
        <v>0</v>
      </c>
      <c r="M1078" s="2">
        <v>0</v>
      </c>
      <c r="N1078" s="2">
        <v>0</v>
      </c>
      <c r="O1078" s="2">
        <v>0</v>
      </c>
      <c r="P1078" s="2">
        <v>0</v>
      </c>
      <c r="Q1078" s="2">
        <v>0</v>
      </c>
      <c r="R1078" s="2">
        <v>0</v>
      </c>
      <c r="S1078" s="2">
        <v>0</v>
      </c>
      <c r="T1078" s="2">
        <v>0</v>
      </c>
      <c r="U1078" s="2">
        <v>0</v>
      </c>
      <c r="V1078" t="s">
        <v>55</v>
      </c>
    </row>
    <row r="1079" spans="1:22" ht="15.75" hidden="1" thickBot="1" x14ac:dyDescent="0.3">
      <c r="A1079" t="s">
        <v>8047</v>
      </c>
      <c r="B1079" s="12" t="s">
        <v>10194</v>
      </c>
      <c r="C1079" t="s">
        <v>1</v>
      </c>
      <c r="D1079" t="s">
        <v>7503</v>
      </c>
      <c r="E1079" t="s">
        <v>9793</v>
      </c>
      <c r="F1079" t="s">
        <v>9794</v>
      </c>
      <c r="G1079">
        <v>2508</v>
      </c>
      <c r="H1079">
        <v>2508</v>
      </c>
      <c r="I1079">
        <v>2508</v>
      </c>
      <c r="J1079">
        <v>2508</v>
      </c>
      <c r="K1079">
        <v>0</v>
      </c>
      <c r="L1079" s="2">
        <v>0</v>
      </c>
      <c r="M1079" s="2">
        <v>0</v>
      </c>
      <c r="N1079" s="2">
        <v>0</v>
      </c>
      <c r="O1079" s="2">
        <v>4.5</v>
      </c>
      <c r="P1079" s="2">
        <v>0</v>
      </c>
      <c r="Q1079" s="2">
        <v>0</v>
      </c>
      <c r="R1079" s="2">
        <v>0</v>
      </c>
      <c r="S1079" s="2">
        <v>0</v>
      </c>
      <c r="T1079" s="2">
        <v>0</v>
      </c>
      <c r="U1079" s="2">
        <v>4.5</v>
      </c>
      <c r="V1079" t="s">
        <v>55</v>
      </c>
    </row>
    <row r="1080" spans="1:22" ht="15.75" hidden="1" thickBot="1" x14ac:dyDescent="0.3">
      <c r="A1080" t="s">
        <v>8047</v>
      </c>
      <c r="B1080" s="12" t="s">
        <v>10194</v>
      </c>
      <c r="C1080" t="s">
        <v>1</v>
      </c>
      <c r="D1080" t="s">
        <v>7503</v>
      </c>
      <c r="E1080" t="s">
        <v>9793</v>
      </c>
      <c r="F1080" t="s">
        <v>9794</v>
      </c>
      <c r="G1080">
        <v>2507</v>
      </c>
      <c r="H1080">
        <v>2507</v>
      </c>
      <c r="I1080">
        <v>2507</v>
      </c>
      <c r="J1080">
        <v>2507</v>
      </c>
      <c r="K1080">
        <v>0</v>
      </c>
      <c r="L1080" s="2">
        <v>0</v>
      </c>
      <c r="M1080" s="2">
        <v>0</v>
      </c>
      <c r="N1080" s="2">
        <v>0</v>
      </c>
      <c r="O1080" s="2">
        <v>10</v>
      </c>
      <c r="P1080" s="2">
        <v>0</v>
      </c>
      <c r="Q1080" s="2">
        <v>0</v>
      </c>
      <c r="R1080" s="2">
        <v>0</v>
      </c>
      <c r="S1080" s="2">
        <v>0</v>
      </c>
      <c r="T1080" s="2">
        <v>0</v>
      </c>
      <c r="U1080" s="2">
        <v>10</v>
      </c>
      <c r="V1080" t="s">
        <v>55</v>
      </c>
    </row>
    <row r="1081" spans="1:22" ht="15.75" hidden="1" thickBot="1" x14ac:dyDescent="0.3">
      <c r="A1081" t="s">
        <v>8047</v>
      </c>
      <c r="B1081" s="12" t="s">
        <v>10193</v>
      </c>
      <c r="C1081" t="s">
        <v>1</v>
      </c>
      <c r="D1081" t="s">
        <v>7503</v>
      </c>
      <c r="E1081" t="s">
        <v>9793</v>
      </c>
      <c r="F1081" t="s">
        <v>9794</v>
      </c>
      <c r="G1081">
        <v>2506</v>
      </c>
      <c r="H1081">
        <v>2506</v>
      </c>
      <c r="I1081">
        <v>2506</v>
      </c>
      <c r="J1081">
        <v>2506</v>
      </c>
      <c r="K1081">
        <v>0</v>
      </c>
      <c r="L1081" s="2">
        <v>0</v>
      </c>
      <c r="M1081" s="2">
        <v>0</v>
      </c>
      <c r="N1081" s="2">
        <v>0</v>
      </c>
      <c r="O1081" s="2">
        <v>3</v>
      </c>
      <c r="P1081" s="2">
        <v>0</v>
      </c>
      <c r="Q1081" s="2">
        <v>0</v>
      </c>
      <c r="R1081" s="2">
        <v>0</v>
      </c>
      <c r="S1081" s="2">
        <v>0</v>
      </c>
      <c r="T1081" s="2">
        <v>0</v>
      </c>
      <c r="U1081" s="2">
        <v>3</v>
      </c>
      <c r="V1081" t="s">
        <v>55</v>
      </c>
    </row>
    <row r="1082" spans="1:22" ht="15.75" hidden="1" thickBot="1" x14ac:dyDescent="0.3">
      <c r="A1082" t="s">
        <v>8047</v>
      </c>
      <c r="B1082" s="12" t="s">
        <v>10193</v>
      </c>
      <c r="C1082" t="s">
        <v>1</v>
      </c>
      <c r="D1082" t="s">
        <v>7503</v>
      </c>
      <c r="E1082" t="s">
        <v>9793</v>
      </c>
      <c r="F1082" t="s">
        <v>9794</v>
      </c>
      <c r="G1082">
        <v>2505</v>
      </c>
      <c r="H1082">
        <v>2505</v>
      </c>
      <c r="I1082">
        <v>2505</v>
      </c>
      <c r="J1082">
        <v>2505</v>
      </c>
      <c r="K1082">
        <v>0</v>
      </c>
      <c r="L1082" s="2">
        <v>0</v>
      </c>
      <c r="M1082" s="2">
        <v>0</v>
      </c>
      <c r="N1082" s="2">
        <v>0</v>
      </c>
      <c r="O1082" s="2">
        <v>18.079999999999998</v>
      </c>
      <c r="P1082" s="2">
        <v>0</v>
      </c>
      <c r="Q1082" s="2">
        <v>0</v>
      </c>
      <c r="R1082" s="2">
        <v>0</v>
      </c>
      <c r="S1082" s="2">
        <v>0</v>
      </c>
      <c r="T1082" s="2">
        <v>0</v>
      </c>
      <c r="U1082" s="2">
        <v>18.079999999999998</v>
      </c>
      <c r="V1082" t="s">
        <v>55</v>
      </c>
    </row>
    <row r="1083" spans="1:22" ht="15.75" hidden="1" thickBot="1" x14ac:dyDescent="0.3">
      <c r="A1083" t="s">
        <v>8047</v>
      </c>
      <c r="B1083" s="12" t="s">
        <v>10193</v>
      </c>
      <c r="C1083" t="s">
        <v>1</v>
      </c>
      <c r="D1083" t="s">
        <v>7503</v>
      </c>
      <c r="E1083" t="s">
        <v>9793</v>
      </c>
      <c r="F1083" t="s">
        <v>9794</v>
      </c>
      <c r="G1083">
        <v>2504</v>
      </c>
      <c r="H1083">
        <v>2504</v>
      </c>
      <c r="I1083">
        <v>2504</v>
      </c>
      <c r="J1083">
        <v>2504</v>
      </c>
      <c r="K1083">
        <v>0</v>
      </c>
      <c r="L1083" s="2">
        <v>0</v>
      </c>
      <c r="M1083" s="2">
        <v>0</v>
      </c>
      <c r="N1083" s="2">
        <v>0</v>
      </c>
      <c r="O1083" s="2">
        <v>28.25</v>
      </c>
      <c r="P1083" s="2">
        <v>0</v>
      </c>
      <c r="Q1083" s="2">
        <v>0</v>
      </c>
      <c r="R1083" s="2">
        <v>0</v>
      </c>
      <c r="S1083" s="2">
        <v>0</v>
      </c>
      <c r="T1083" s="2">
        <v>0</v>
      </c>
      <c r="U1083" s="2">
        <v>28.25</v>
      </c>
      <c r="V1083" t="s">
        <v>55</v>
      </c>
    </row>
    <row r="1084" spans="1:22" ht="15.75" hidden="1" thickBot="1" x14ac:dyDescent="0.3">
      <c r="A1084" t="s">
        <v>8047</v>
      </c>
      <c r="B1084" s="12" t="s">
        <v>10193</v>
      </c>
      <c r="C1084" t="s">
        <v>1</v>
      </c>
      <c r="D1084" t="s">
        <v>7503</v>
      </c>
      <c r="E1084" t="s">
        <v>9793</v>
      </c>
      <c r="F1084" t="s">
        <v>9794</v>
      </c>
      <c r="G1084">
        <v>2503</v>
      </c>
      <c r="H1084">
        <v>2503</v>
      </c>
      <c r="I1084">
        <v>2503</v>
      </c>
      <c r="J1084">
        <v>2503</v>
      </c>
      <c r="K1084">
        <v>0</v>
      </c>
      <c r="L1084" s="2">
        <v>0</v>
      </c>
      <c r="M1084" s="2">
        <v>0</v>
      </c>
      <c r="N1084" s="2">
        <v>0</v>
      </c>
      <c r="O1084" s="2">
        <v>26.04</v>
      </c>
      <c r="P1084" s="2">
        <v>0</v>
      </c>
      <c r="Q1084" s="2">
        <v>0</v>
      </c>
      <c r="R1084" s="2">
        <v>0</v>
      </c>
      <c r="S1084" s="2">
        <v>0</v>
      </c>
      <c r="T1084" s="2">
        <v>0</v>
      </c>
      <c r="U1084" s="2">
        <v>26.04</v>
      </c>
      <c r="V1084" t="s">
        <v>55</v>
      </c>
    </row>
    <row r="1085" spans="1:22" ht="15.75" hidden="1" thickBot="1" x14ac:dyDescent="0.3">
      <c r="A1085" t="s">
        <v>8047</v>
      </c>
      <c r="B1085" s="12" t="s">
        <v>10193</v>
      </c>
      <c r="C1085" t="s">
        <v>1</v>
      </c>
      <c r="D1085" t="s">
        <v>7503</v>
      </c>
      <c r="E1085" t="s">
        <v>9793</v>
      </c>
      <c r="F1085" t="s">
        <v>9794</v>
      </c>
      <c r="G1085">
        <v>2502</v>
      </c>
      <c r="H1085">
        <v>2502</v>
      </c>
      <c r="I1085">
        <v>2502</v>
      </c>
      <c r="J1085">
        <v>2502</v>
      </c>
      <c r="K1085">
        <v>0</v>
      </c>
      <c r="L1085" s="2">
        <v>0</v>
      </c>
      <c r="M1085" s="2">
        <v>0</v>
      </c>
      <c r="N1085" s="2">
        <v>0</v>
      </c>
      <c r="O1085" s="2">
        <v>30.38</v>
      </c>
      <c r="P1085" s="2">
        <v>0</v>
      </c>
      <c r="Q1085" s="2">
        <v>0</v>
      </c>
      <c r="R1085" s="2">
        <v>0</v>
      </c>
      <c r="S1085" s="2">
        <v>0</v>
      </c>
      <c r="T1085" s="2">
        <v>0</v>
      </c>
      <c r="U1085" s="2">
        <v>30.38</v>
      </c>
      <c r="V1085" t="s">
        <v>55</v>
      </c>
    </row>
    <row r="1086" spans="1:22" ht="15.75" hidden="1" thickBot="1" x14ac:dyDescent="0.3">
      <c r="A1086" t="s">
        <v>8047</v>
      </c>
      <c r="B1086" s="12" t="s">
        <v>10193</v>
      </c>
      <c r="C1086" t="s">
        <v>1</v>
      </c>
      <c r="D1086" t="s">
        <v>7503</v>
      </c>
      <c r="E1086" t="s">
        <v>9793</v>
      </c>
      <c r="F1086" t="s">
        <v>9794</v>
      </c>
      <c r="G1086">
        <v>2501</v>
      </c>
      <c r="H1086">
        <v>2501</v>
      </c>
      <c r="I1086">
        <v>2501</v>
      </c>
      <c r="J1086">
        <v>2501</v>
      </c>
      <c r="K1086">
        <v>0</v>
      </c>
      <c r="L1086" s="2">
        <v>0</v>
      </c>
      <c r="M1086" s="2">
        <v>0</v>
      </c>
      <c r="N1086" s="2">
        <v>0</v>
      </c>
      <c r="O1086" s="2">
        <v>4</v>
      </c>
      <c r="P1086" s="2">
        <v>0</v>
      </c>
      <c r="Q1086" s="2">
        <v>0</v>
      </c>
      <c r="R1086" s="2">
        <v>0</v>
      </c>
      <c r="S1086" s="2">
        <v>0</v>
      </c>
      <c r="T1086" s="2">
        <v>0</v>
      </c>
      <c r="U1086" s="2">
        <v>4</v>
      </c>
      <c r="V1086" t="s">
        <v>55</v>
      </c>
    </row>
    <row r="1087" spans="1:22" ht="15.75" hidden="1" thickBot="1" x14ac:dyDescent="0.3">
      <c r="A1087" t="s">
        <v>8047</v>
      </c>
      <c r="B1087" s="12" t="s">
        <v>10192</v>
      </c>
      <c r="C1087" t="s">
        <v>1</v>
      </c>
      <c r="D1087" t="s">
        <v>7503</v>
      </c>
      <c r="E1087" t="s">
        <v>9793</v>
      </c>
      <c r="F1087" t="s">
        <v>9794</v>
      </c>
      <c r="G1087">
        <v>2500</v>
      </c>
      <c r="H1087">
        <v>2500</v>
      </c>
      <c r="I1087">
        <v>2500</v>
      </c>
      <c r="J1087">
        <v>2500</v>
      </c>
      <c r="K1087">
        <v>0</v>
      </c>
      <c r="L1087" s="2">
        <v>0</v>
      </c>
      <c r="M1087" s="2">
        <v>0</v>
      </c>
      <c r="N1087" s="2">
        <v>0</v>
      </c>
      <c r="O1087" s="2">
        <v>11.75</v>
      </c>
      <c r="P1087" s="2">
        <v>0</v>
      </c>
      <c r="Q1087" s="2">
        <v>0</v>
      </c>
      <c r="R1087" s="2">
        <v>0</v>
      </c>
      <c r="S1087" s="2">
        <v>0</v>
      </c>
      <c r="T1087" s="2">
        <v>0</v>
      </c>
      <c r="U1087" s="2">
        <v>11.75</v>
      </c>
      <c r="V1087" t="s">
        <v>55</v>
      </c>
    </row>
    <row r="1088" spans="1:22" ht="15.75" hidden="1" thickBot="1" x14ac:dyDescent="0.3">
      <c r="A1088" t="s">
        <v>8047</v>
      </c>
      <c r="B1088" s="12" t="s">
        <v>10192</v>
      </c>
      <c r="C1088" t="s">
        <v>1</v>
      </c>
      <c r="D1088" t="s">
        <v>7503</v>
      </c>
      <c r="E1088" t="s">
        <v>9793</v>
      </c>
      <c r="F1088" t="s">
        <v>9794</v>
      </c>
      <c r="G1088">
        <v>2499</v>
      </c>
      <c r="H1088">
        <v>2499</v>
      </c>
      <c r="I1088">
        <v>2499</v>
      </c>
      <c r="J1088">
        <v>2499</v>
      </c>
      <c r="K1088">
        <v>0</v>
      </c>
      <c r="L1088" s="2">
        <v>0</v>
      </c>
      <c r="M1088" s="2">
        <v>0</v>
      </c>
      <c r="N1088" s="2">
        <v>0</v>
      </c>
      <c r="O1088" s="2">
        <v>43.1</v>
      </c>
      <c r="P1088" s="2">
        <v>0</v>
      </c>
      <c r="Q1088" s="2">
        <v>0</v>
      </c>
      <c r="R1088" s="2">
        <v>0</v>
      </c>
      <c r="S1088" s="2">
        <v>0</v>
      </c>
      <c r="T1088" s="2">
        <v>0</v>
      </c>
      <c r="U1088" s="2">
        <v>43.1</v>
      </c>
      <c r="V1088" t="s">
        <v>55</v>
      </c>
    </row>
    <row r="1089" spans="1:22" ht="15.75" hidden="1" thickBot="1" x14ac:dyDescent="0.3">
      <c r="A1089" t="s">
        <v>8047</v>
      </c>
      <c r="B1089" s="12" t="s">
        <v>10192</v>
      </c>
      <c r="C1089" t="s">
        <v>1</v>
      </c>
      <c r="D1089" t="s">
        <v>7503</v>
      </c>
      <c r="E1089" t="s">
        <v>9793</v>
      </c>
      <c r="F1089" t="s">
        <v>9794</v>
      </c>
      <c r="G1089">
        <v>2498</v>
      </c>
      <c r="H1089">
        <v>2498</v>
      </c>
      <c r="I1089">
        <v>2498</v>
      </c>
      <c r="J1089">
        <v>2498</v>
      </c>
      <c r="K1089">
        <v>0</v>
      </c>
      <c r="L1089" s="2">
        <v>0</v>
      </c>
      <c r="M1089" s="2">
        <v>0</v>
      </c>
      <c r="N1089" s="2">
        <v>0</v>
      </c>
      <c r="O1089" s="2">
        <v>3.75</v>
      </c>
      <c r="P1089" s="2">
        <v>0</v>
      </c>
      <c r="Q1089" s="2">
        <v>0</v>
      </c>
      <c r="R1089" s="2">
        <v>0</v>
      </c>
      <c r="S1089" s="2">
        <v>0</v>
      </c>
      <c r="T1089" s="2">
        <v>0</v>
      </c>
      <c r="U1089" s="2">
        <v>3.75</v>
      </c>
      <c r="V1089" t="s">
        <v>55</v>
      </c>
    </row>
    <row r="1090" spans="1:22" ht="15.75" hidden="1" thickBot="1" x14ac:dyDescent="0.3">
      <c r="A1090" t="s">
        <v>8047</v>
      </c>
      <c r="B1090" s="12" t="s">
        <v>10192</v>
      </c>
      <c r="C1090" t="s">
        <v>1</v>
      </c>
      <c r="D1090" t="s">
        <v>7503</v>
      </c>
      <c r="E1090" t="s">
        <v>9793</v>
      </c>
      <c r="F1090" t="s">
        <v>9794</v>
      </c>
      <c r="G1090">
        <v>2497</v>
      </c>
      <c r="H1090">
        <v>2497</v>
      </c>
      <c r="I1090">
        <v>2497</v>
      </c>
      <c r="J1090">
        <v>2497</v>
      </c>
      <c r="K1090">
        <v>0</v>
      </c>
      <c r="L1090" s="2">
        <v>0</v>
      </c>
      <c r="M1090" s="2">
        <v>0</v>
      </c>
      <c r="N1090" s="2">
        <v>0</v>
      </c>
      <c r="O1090" s="2">
        <v>5.5</v>
      </c>
      <c r="P1090" s="2">
        <v>0</v>
      </c>
      <c r="Q1090" s="2">
        <v>0</v>
      </c>
      <c r="R1090" s="2">
        <v>0</v>
      </c>
      <c r="S1090" s="2">
        <v>0</v>
      </c>
      <c r="T1090" s="2">
        <v>0</v>
      </c>
      <c r="U1090" s="2">
        <v>5.5</v>
      </c>
      <c r="V1090" t="s">
        <v>55</v>
      </c>
    </row>
    <row r="1091" spans="1:22" ht="15.75" hidden="1" thickBot="1" x14ac:dyDescent="0.3">
      <c r="A1091" t="s">
        <v>8047</v>
      </c>
      <c r="B1091" s="12" t="s">
        <v>10192</v>
      </c>
      <c r="C1091" t="s">
        <v>1</v>
      </c>
      <c r="D1091" t="s">
        <v>7503</v>
      </c>
      <c r="E1091" t="s">
        <v>9793</v>
      </c>
      <c r="F1091" t="s">
        <v>9794</v>
      </c>
      <c r="G1091">
        <v>2496</v>
      </c>
      <c r="H1091">
        <v>2496</v>
      </c>
      <c r="I1091">
        <v>2496</v>
      </c>
      <c r="J1091">
        <v>2496</v>
      </c>
      <c r="K1091">
        <v>0</v>
      </c>
      <c r="L1091" s="2">
        <v>0</v>
      </c>
      <c r="M1091" s="2">
        <v>0</v>
      </c>
      <c r="N1091" s="2">
        <v>0</v>
      </c>
      <c r="O1091" s="2">
        <v>4.5</v>
      </c>
      <c r="P1091" s="2">
        <v>0</v>
      </c>
      <c r="Q1091" s="2">
        <v>0</v>
      </c>
      <c r="R1091" s="2">
        <v>0</v>
      </c>
      <c r="S1091" s="2">
        <v>0</v>
      </c>
      <c r="T1091" s="2">
        <v>0</v>
      </c>
      <c r="U1091" s="2">
        <v>4.5</v>
      </c>
      <c r="V1091" t="s">
        <v>55</v>
      </c>
    </row>
    <row r="1092" spans="1:22" ht="15.75" hidden="1" thickBot="1" x14ac:dyDescent="0.3">
      <c r="A1092" t="s">
        <v>8047</v>
      </c>
      <c r="B1092" s="12" t="s">
        <v>10192</v>
      </c>
      <c r="C1092" t="s">
        <v>1</v>
      </c>
      <c r="D1092" t="s">
        <v>7503</v>
      </c>
      <c r="E1092" t="s">
        <v>9793</v>
      </c>
      <c r="F1092" t="s">
        <v>9794</v>
      </c>
      <c r="G1092">
        <v>2495</v>
      </c>
      <c r="H1092">
        <v>2495</v>
      </c>
      <c r="I1092">
        <v>2495</v>
      </c>
      <c r="J1092">
        <v>2495</v>
      </c>
      <c r="K1092">
        <v>0</v>
      </c>
      <c r="L1092" s="2">
        <v>0</v>
      </c>
      <c r="M1092" s="2">
        <v>0</v>
      </c>
      <c r="N1092" s="2">
        <v>0</v>
      </c>
      <c r="O1092" s="2">
        <v>72.319999999999993</v>
      </c>
      <c r="P1092" s="2">
        <v>0</v>
      </c>
      <c r="Q1092" s="2">
        <v>0</v>
      </c>
      <c r="R1092" s="2">
        <v>0</v>
      </c>
      <c r="S1092" s="2">
        <v>0</v>
      </c>
      <c r="T1092" s="2">
        <v>0</v>
      </c>
      <c r="U1092" s="2">
        <v>72.319999999999993</v>
      </c>
      <c r="V1092" t="s">
        <v>55</v>
      </c>
    </row>
    <row r="1093" spans="1:22" ht="15.75" hidden="1" thickBot="1" x14ac:dyDescent="0.3">
      <c r="A1093" t="s">
        <v>8047</v>
      </c>
      <c r="B1093" s="12" t="s">
        <v>10192</v>
      </c>
      <c r="C1093" t="s">
        <v>1</v>
      </c>
      <c r="D1093" t="s">
        <v>7503</v>
      </c>
      <c r="E1093" t="s">
        <v>9793</v>
      </c>
      <c r="F1093" t="s">
        <v>9794</v>
      </c>
      <c r="G1093">
        <v>2494</v>
      </c>
      <c r="H1093">
        <v>2494</v>
      </c>
      <c r="I1093">
        <v>2494</v>
      </c>
      <c r="J1093">
        <v>2494</v>
      </c>
      <c r="K1093">
        <v>0</v>
      </c>
      <c r="L1093" s="2">
        <v>0</v>
      </c>
      <c r="M1093" s="2">
        <v>0</v>
      </c>
      <c r="N1093" s="2">
        <v>0</v>
      </c>
      <c r="O1093" s="2">
        <v>32</v>
      </c>
      <c r="P1093" s="2">
        <v>0</v>
      </c>
      <c r="Q1093" s="2">
        <v>0</v>
      </c>
      <c r="R1093" s="2">
        <v>0</v>
      </c>
      <c r="S1093" s="2">
        <v>0</v>
      </c>
      <c r="T1093" s="2">
        <v>0</v>
      </c>
      <c r="U1093" s="2">
        <v>32</v>
      </c>
      <c r="V1093" t="s">
        <v>55</v>
      </c>
    </row>
    <row r="1094" spans="1:22" ht="15.75" hidden="1" thickBot="1" x14ac:dyDescent="0.3">
      <c r="A1094" t="s">
        <v>8047</v>
      </c>
      <c r="B1094" s="12" t="s">
        <v>10191</v>
      </c>
      <c r="C1094" t="s">
        <v>1</v>
      </c>
      <c r="D1094" t="s">
        <v>7503</v>
      </c>
      <c r="E1094" t="s">
        <v>9793</v>
      </c>
      <c r="F1094" t="s">
        <v>9794</v>
      </c>
      <c r="G1094">
        <v>2493</v>
      </c>
      <c r="H1094">
        <v>2493</v>
      </c>
      <c r="I1094">
        <v>2493</v>
      </c>
      <c r="J1094">
        <v>2493</v>
      </c>
      <c r="K1094">
        <v>0</v>
      </c>
      <c r="L1094" s="2">
        <v>0</v>
      </c>
      <c r="M1094" s="2">
        <v>0</v>
      </c>
      <c r="N1094" s="2">
        <v>0</v>
      </c>
      <c r="O1094" s="2">
        <v>28.58</v>
      </c>
      <c r="P1094" s="2">
        <v>0</v>
      </c>
      <c r="Q1094" s="2">
        <v>0</v>
      </c>
      <c r="R1094" s="2">
        <v>0</v>
      </c>
      <c r="S1094" s="2">
        <v>0</v>
      </c>
      <c r="T1094" s="2">
        <v>0</v>
      </c>
      <c r="U1094" s="2">
        <v>28.58</v>
      </c>
      <c r="V1094" t="s">
        <v>55</v>
      </c>
    </row>
    <row r="1095" spans="1:22" ht="15.75" hidden="1" thickBot="1" x14ac:dyDescent="0.3">
      <c r="A1095" t="s">
        <v>8047</v>
      </c>
      <c r="B1095" s="12" t="s">
        <v>10191</v>
      </c>
      <c r="C1095" t="s">
        <v>1</v>
      </c>
      <c r="D1095" t="s">
        <v>7503</v>
      </c>
      <c r="E1095" t="s">
        <v>9793</v>
      </c>
      <c r="F1095" t="s">
        <v>9794</v>
      </c>
      <c r="G1095">
        <v>2492</v>
      </c>
      <c r="H1095">
        <v>2492</v>
      </c>
      <c r="I1095">
        <v>2492</v>
      </c>
      <c r="J1095">
        <v>2492</v>
      </c>
      <c r="K1095">
        <v>0</v>
      </c>
      <c r="L1095" s="2">
        <v>0</v>
      </c>
      <c r="M1095" s="2">
        <v>0</v>
      </c>
      <c r="N1095" s="2">
        <v>0</v>
      </c>
      <c r="O1095" s="2">
        <v>17.54</v>
      </c>
      <c r="P1095" s="2">
        <v>0</v>
      </c>
      <c r="Q1095" s="2">
        <v>0</v>
      </c>
      <c r="R1095" s="2">
        <v>0</v>
      </c>
      <c r="S1095" s="2">
        <v>0</v>
      </c>
      <c r="T1095" s="2">
        <v>0</v>
      </c>
      <c r="U1095" s="2">
        <v>17.54</v>
      </c>
      <c r="V1095" t="s">
        <v>55</v>
      </c>
    </row>
    <row r="1096" spans="1:22" ht="15.75" hidden="1" thickBot="1" x14ac:dyDescent="0.3">
      <c r="A1096" t="s">
        <v>8047</v>
      </c>
      <c r="B1096" s="12" t="s">
        <v>10190</v>
      </c>
      <c r="C1096" t="s">
        <v>1</v>
      </c>
      <c r="D1096" t="s">
        <v>7503</v>
      </c>
      <c r="E1096" t="s">
        <v>9793</v>
      </c>
      <c r="F1096" t="s">
        <v>9794</v>
      </c>
      <c r="G1096">
        <v>2491</v>
      </c>
      <c r="H1096">
        <v>2491</v>
      </c>
      <c r="I1096">
        <v>2491</v>
      </c>
      <c r="J1096">
        <v>2491</v>
      </c>
      <c r="K1096">
        <v>0</v>
      </c>
      <c r="L1096" s="2">
        <v>0</v>
      </c>
      <c r="M1096" s="2">
        <v>0</v>
      </c>
      <c r="N1096" s="2">
        <v>0</v>
      </c>
      <c r="O1096" s="2">
        <v>23</v>
      </c>
      <c r="P1096" s="2">
        <v>0</v>
      </c>
      <c r="Q1096" s="2">
        <v>0</v>
      </c>
      <c r="R1096" s="2">
        <v>0</v>
      </c>
      <c r="S1096" s="2">
        <v>0</v>
      </c>
      <c r="T1096" s="2">
        <v>0</v>
      </c>
      <c r="U1096" s="2">
        <v>23</v>
      </c>
      <c r="V1096" t="s">
        <v>55</v>
      </c>
    </row>
    <row r="1097" spans="1:22" ht="15.75" hidden="1" thickBot="1" x14ac:dyDescent="0.3">
      <c r="A1097" t="s">
        <v>8047</v>
      </c>
      <c r="B1097" s="12" t="s">
        <v>10190</v>
      </c>
      <c r="C1097" t="s">
        <v>1</v>
      </c>
      <c r="D1097" t="s">
        <v>7503</v>
      </c>
      <c r="E1097" t="s">
        <v>9793</v>
      </c>
      <c r="F1097" t="s">
        <v>9794</v>
      </c>
      <c r="G1097">
        <v>2490</v>
      </c>
      <c r="H1097">
        <v>2490</v>
      </c>
      <c r="I1097">
        <v>2490</v>
      </c>
      <c r="J1097">
        <v>2490</v>
      </c>
      <c r="K1097">
        <v>0</v>
      </c>
      <c r="L1097" s="2">
        <v>0</v>
      </c>
      <c r="M1097" s="2">
        <v>0</v>
      </c>
      <c r="N1097" s="2">
        <v>0</v>
      </c>
      <c r="O1097" s="2">
        <v>23.62</v>
      </c>
      <c r="P1097" s="2">
        <v>0</v>
      </c>
      <c r="Q1097" s="2">
        <v>0</v>
      </c>
      <c r="R1097" s="2">
        <v>0</v>
      </c>
      <c r="S1097" s="2">
        <v>0</v>
      </c>
      <c r="T1097" s="2">
        <v>0</v>
      </c>
      <c r="U1097" s="2">
        <v>23.62</v>
      </c>
      <c r="V1097" t="s">
        <v>55</v>
      </c>
    </row>
    <row r="1098" spans="1:22" ht="15.75" hidden="1" thickBot="1" x14ac:dyDescent="0.3">
      <c r="A1098" t="s">
        <v>8047</v>
      </c>
      <c r="B1098" s="12" t="s">
        <v>10190</v>
      </c>
      <c r="C1098" t="s">
        <v>1</v>
      </c>
      <c r="D1098" t="s">
        <v>7503</v>
      </c>
      <c r="E1098" t="s">
        <v>9793</v>
      </c>
      <c r="F1098" t="s">
        <v>9794</v>
      </c>
      <c r="G1098">
        <v>2489</v>
      </c>
      <c r="H1098">
        <v>2489</v>
      </c>
      <c r="I1098">
        <v>2489</v>
      </c>
      <c r="J1098">
        <v>2489</v>
      </c>
      <c r="K1098">
        <v>0</v>
      </c>
      <c r="L1098" s="2">
        <v>0</v>
      </c>
      <c r="M1098" s="2">
        <v>0</v>
      </c>
      <c r="N1098" s="2">
        <v>0</v>
      </c>
      <c r="O1098" s="2">
        <v>26.75</v>
      </c>
      <c r="P1098" s="2">
        <v>0</v>
      </c>
      <c r="Q1098" s="2">
        <v>0</v>
      </c>
      <c r="R1098" s="2">
        <v>0</v>
      </c>
      <c r="S1098" s="2">
        <v>0</v>
      </c>
      <c r="T1098" s="2">
        <v>0</v>
      </c>
      <c r="U1098" s="2">
        <v>26.75</v>
      </c>
      <c r="V1098" t="s">
        <v>55</v>
      </c>
    </row>
    <row r="1099" spans="1:22" ht="15.75" hidden="1" thickBot="1" x14ac:dyDescent="0.3">
      <c r="A1099" t="s">
        <v>8047</v>
      </c>
      <c r="B1099" s="12" t="s">
        <v>10190</v>
      </c>
      <c r="C1099" t="s">
        <v>1</v>
      </c>
      <c r="D1099" t="s">
        <v>7503</v>
      </c>
      <c r="E1099" t="s">
        <v>9793</v>
      </c>
      <c r="F1099" t="s">
        <v>9794</v>
      </c>
      <c r="G1099">
        <v>2488</v>
      </c>
      <c r="H1099">
        <v>2488</v>
      </c>
      <c r="I1099">
        <v>2488</v>
      </c>
      <c r="J1099">
        <v>2488</v>
      </c>
      <c r="K1099">
        <v>0</v>
      </c>
      <c r="L1099" s="2">
        <v>0</v>
      </c>
      <c r="M1099" s="2">
        <v>0</v>
      </c>
      <c r="N1099" s="2">
        <v>0</v>
      </c>
      <c r="O1099" s="2">
        <v>0</v>
      </c>
      <c r="P1099" s="2">
        <v>0</v>
      </c>
      <c r="Q1099" s="2">
        <v>0</v>
      </c>
      <c r="R1099" s="2">
        <v>0</v>
      </c>
      <c r="S1099" s="2">
        <v>0</v>
      </c>
      <c r="T1099" s="2">
        <v>0</v>
      </c>
      <c r="U1099" s="2">
        <v>0</v>
      </c>
      <c r="V1099" t="s">
        <v>55</v>
      </c>
    </row>
    <row r="1100" spans="1:22" ht="15.75" hidden="1" thickBot="1" x14ac:dyDescent="0.3">
      <c r="A1100" t="s">
        <v>8047</v>
      </c>
      <c r="B1100" s="12" t="s">
        <v>10190</v>
      </c>
      <c r="C1100" t="s">
        <v>1</v>
      </c>
      <c r="D1100" t="s">
        <v>7503</v>
      </c>
      <c r="E1100" t="s">
        <v>9793</v>
      </c>
      <c r="F1100" t="s">
        <v>9794</v>
      </c>
      <c r="G1100">
        <v>2487</v>
      </c>
      <c r="H1100">
        <v>2487</v>
      </c>
      <c r="I1100">
        <v>2487</v>
      </c>
      <c r="J1100">
        <v>2487</v>
      </c>
      <c r="K1100">
        <v>0</v>
      </c>
      <c r="L1100" s="2">
        <v>0</v>
      </c>
      <c r="M1100" s="2">
        <v>0</v>
      </c>
      <c r="N1100" s="2">
        <v>0</v>
      </c>
      <c r="O1100" s="2">
        <v>8.75</v>
      </c>
      <c r="P1100" s="2">
        <v>0</v>
      </c>
      <c r="Q1100" s="2">
        <v>0</v>
      </c>
      <c r="R1100" s="2">
        <v>0</v>
      </c>
      <c r="S1100" s="2">
        <v>0</v>
      </c>
      <c r="T1100" s="2">
        <v>0</v>
      </c>
      <c r="U1100" s="2">
        <v>8.75</v>
      </c>
      <c r="V1100" t="s">
        <v>55</v>
      </c>
    </row>
    <row r="1101" spans="1:22" ht="15.75" hidden="1" thickBot="1" x14ac:dyDescent="0.3">
      <c r="A1101" t="s">
        <v>8047</v>
      </c>
      <c r="B1101" s="12" t="s">
        <v>10189</v>
      </c>
      <c r="C1101" t="s">
        <v>1</v>
      </c>
      <c r="D1101" t="s">
        <v>7503</v>
      </c>
      <c r="E1101" t="s">
        <v>9793</v>
      </c>
      <c r="F1101" t="s">
        <v>9794</v>
      </c>
      <c r="G1101">
        <v>2486</v>
      </c>
      <c r="H1101">
        <v>2486</v>
      </c>
      <c r="I1101">
        <v>2486</v>
      </c>
      <c r="J1101">
        <v>2486</v>
      </c>
      <c r="K1101">
        <v>0</v>
      </c>
      <c r="L1101" s="2">
        <v>0</v>
      </c>
      <c r="M1101" s="2">
        <v>0</v>
      </c>
      <c r="N1101" s="2">
        <v>0</v>
      </c>
      <c r="O1101" s="2">
        <v>1.3</v>
      </c>
      <c r="P1101" s="2">
        <v>0</v>
      </c>
      <c r="Q1101" s="2">
        <v>0</v>
      </c>
      <c r="R1101" s="2">
        <v>0</v>
      </c>
      <c r="S1101" s="2">
        <v>0</v>
      </c>
      <c r="T1101" s="2">
        <v>0</v>
      </c>
      <c r="U1101" s="2">
        <v>1.3</v>
      </c>
      <c r="V1101" t="s">
        <v>55</v>
      </c>
    </row>
    <row r="1102" spans="1:22" ht="15.75" hidden="1" thickBot="1" x14ac:dyDescent="0.3">
      <c r="A1102" t="s">
        <v>8047</v>
      </c>
      <c r="B1102" s="12" t="s">
        <v>10189</v>
      </c>
      <c r="C1102" t="s">
        <v>1</v>
      </c>
      <c r="D1102" t="s">
        <v>7503</v>
      </c>
      <c r="E1102" t="s">
        <v>9793</v>
      </c>
      <c r="F1102" t="s">
        <v>9794</v>
      </c>
      <c r="G1102">
        <v>2485</v>
      </c>
      <c r="H1102">
        <v>2485</v>
      </c>
      <c r="I1102">
        <v>2485</v>
      </c>
      <c r="J1102">
        <v>2485</v>
      </c>
      <c r="K1102">
        <v>0</v>
      </c>
      <c r="L1102" s="2">
        <v>0</v>
      </c>
      <c r="M1102" s="2">
        <v>0</v>
      </c>
      <c r="N1102" s="2">
        <v>0</v>
      </c>
      <c r="O1102" s="2">
        <v>26.15</v>
      </c>
      <c r="P1102" s="2">
        <v>0</v>
      </c>
      <c r="Q1102" s="2">
        <v>0</v>
      </c>
      <c r="R1102" s="2">
        <v>0</v>
      </c>
      <c r="S1102" s="2">
        <v>0</v>
      </c>
      <c r="T1102" s="2">
        <v>0</v>
      </c>
      <c r="U1102" s="2">
        <v>26.15</v>
      </c>
      <c r="V1102" t="s">
        <v>55</v>
      </c>
    </row>
    <row r="1103" spans="1:22" ht="15.75" hidden="1" thickBot="1" x14ac:dyDescent="0.3">
      <c r="A1103" t="s">
        <v>8047</v>
      </c>
      <c r="B1103" s="12" t="s">
        <v>10189</v>
      </c>
      <c r="C1103" t="s">
        <v>1</v>
      </c>
      <c r="D1103" t="s">
        <v>7503</v>
      </c>
      <c r="E1103" t="s">
        <v>9793</v>
      </c>
      <c r="F1103" t="s">
        <v>9794</v>
      </c>
      <c r="G1103">
        <v>2484</v>
      </c>
      <c r="H1103">
        <v>2484</v>
      </c>
      <c r="I1103">
        <v>2484</v>
      </c>
      <c r="J1103">
        <v>2484</v>
      </c>
      <c r="K1103">
        <v>0</v>
      </c>
      <c r="L1103" s="2">
        <v>0</v>
      </c>
      <c r="M1103" s="2">
        <v>0</v>
      </c>
      <c r="N1103" s="2">
        <v>0</v>
      </c>
      <c r="O1103" s="2">
        <v>71.099999999999994</v>
      </c>
      <c r="P1103" s="2">
        <v>0</v>
      </c>
      <c r="Q1103" s="2">
        <v>0</v>
      </c>
      <c r="R1103" s="2">
        <v>0</v>
      </c>
      <c r="S1103" s="2">
        <v>0</v>
      </c>
      <c r="T1103" s="2">
        <v>0</v>
      </c>
      <c r="U1103" s="2">
        <v>71.099999999999994</v>
      </c>
      <c r="V1103" t="s">
        <v>55</v>
      </c>
    </row>
    <row r="1104" spans="1:22" ht="15.75" hidden="1" thickBot="1" x14ac:dyDescent="0.3">
      <c r="A1104" t="s">
        <v>8047</v>
      </c>
      <c r="B1104" s="12" t="s">
        <v>10189</v>
      </c>
      <c r="C1104" t="s">
        <v>1</v>
      </c>
      <c r="D1104" t="s">
        <v>7503</v>
      </c>
      <c r="E1104" t="s">
        <v>9793</v>
      </c>
      <c r="F1104" t="s">
        <v>9794</v>
      </c>
      <c r="G1104">
        <v>2483</v>
      </c>
      <c r="H1104">
        <v>2483</v>
      </c>
      <c r="I1104">
        <v>2483</v>
      </c>
      <c r="J1104">
        <v>2483</v>
      </c>
      <c r="K1104">
        <v>0</v>
      </c>
      <c r="L1104" s="2">
        <v>0</v>
      </c>
      <c r="M1104" s="2">
        <v>0</v>
      </c>
      <c r="N1104" s="2">
        <v>0</v>
      </c>
      <c r="O1104" s="2">
        <v>0</v>
      </c>
      <c r="P1104" s="2">
        <v>0</v>
      </c>
      <c r="Q1104" s="2">
        <v>0</v>
      </c>
      <c r="R1104" s="2">
        <v>0</v>
      </c>
      <c r="S1104" s="2">
        <v>0</v>
      </c>
      <c r="T1104" s="2">
        <v>0</v>
      </c>
      <c r="U1104" s="2">
        <v>0</v>
      </c>
      <c r="V1104" t="s">
        <v>55</v>
      </c>
    </row>
    <row r="1105" spans="1:22" ht="15.75" hidden="1" thickBot="1" x14ac:dyDescent="0.3">
      <c r="A1105" t="s">
        <v>8047</v>
      </c>
      <c r="B1105" s="12" t="s">
        <v>10189</v>
      </c>
      <c r="C1105" t="s">
        <v>1</v>
      </c>
      <c r="D1105" t="s">
        <v>7503</v>
      </c>
      <c r="E1105" t="s">
        <v>9793</v>
      </c>
      <c r="F1105" t="s">
        <v>9794</v>
      </c>
      <c r="G1105">
        <v>2482</v>
      </c>
      <c r="H1105">
        <v>2482</v>
      </c>
      <c r="I1105">
        <v>2482</v>
      </c>
      <c r="J1105">
        <v>2482</v>
      </c>
      <c r="K1105">
        <v>0</v>
      </c>
      <c r="L1105" s="2">
        <v>0</v>
      </c>
      <c r="M1105" s="2">
        <v>0</v>
      </c>
      <c r="N1105" s="2">
        <v>0</v>
      </c>
      <c r="O1105" s="2">
        <v>5.65</v>
      </c>
      <c r="P1105" s="2">
        <v>0</v>
      </c>
      <c r="Q1105" s="2">
        <v>0</v>
      </c>
      <c r="R1105" s="2">
        <v>0</v>
      </c>
      <c r="S1105" s="2">
        <v>0</v>
      </c>
      <c r="T1105" s="2">
        <v>0</v>
      </c>
      <c r="U1105" s="2">
        <v>5.65</v>
      </c>
      <c r="V1105" t="s">
        <v>55</v>
      </c>
    </row>
    <row r="1106" spans="1:22" ht="15.75" hidden="1" thickBot="1" x14ac:dyDescent="0.3">
      <c r="A1106" t="s">
        <v>8047</v>
      </c>
      <c r="B1106" s="12" t="s">
        <v>10188</v>
      </c>
      <c r="C1106" t="s">
        <v>1</v>
      </c>
      <c r="D1106" t="s">
        <v>7503</v>
      </c>
      <c r="E1106" t="s">
        <v>9793</v>
      </c>
      <c r="F1106" t="s">
        <v>9794</v>
      </c>
      <c r="G1106">
        <v>2481</v>
      </c>
      <c r="H1106">
        <v>2481</v>
      </c>
      <c r="I1106">
        <v>2481</v>
      </c>
      <c r="J1106">
        <v>2481</v>
      </c>
      <c r="K1106">
        <v>0</v>
      </c>
      <c r="L1106" s="2">
        <v>0</v>
      </c>
      <c r="M1106" s="2">
        <v>0</v>
      </c>
      <c r="N1106" s="2">
        <v>0</v>
      </c>
      <c r="O1106" s="2">
        <v>9</v>
      </c>
      <c r="P1106" s="2">
        <v>0</v>
      </c>
      <c r="Q1106" s="2">
        <v>0</v>
      </c>
      <c r="R1106" s="2">
        <v>0</v>
      </c>
      <c r="S1106" s="2">
        <v>0</v>
      </c>
      <c r="T1106" s="2">
        <v>0</v>
      </c>
      <c r="U1106" s="2">
        <v>9</v>
      </c>
      <c r="V1106" t="s">
        <v>55</v>
      </c>
    </row>
    <row r="1107" spans="1:22" ht="15.75" hidden="1" thickBot="1" x14ac:dyDescent="0.3">
      <c r="A1107" t="s">
        <v>8047</v>
      </c>
      <c r="B1107" s="12" t="s">
        <v>10188</v>
      </c>
      <c r="C1107" t="s">
        <v>1</v>
      </c>
      <c r="D1107" t="s">
        <v>7503</v>
      </c>
      <c r="E1107" t="s">
        <v>9793</v>
      </c>
      <c r="F1107" t="s">
        <v>9794</v>
      </c>
      <c r="G1107">
        <v>2480</v>
      </c>
      <c r="H1107">
        <v>2480</v>
      </c>
      <c r="I1107">
        <v>2480</v>
      </c>
      <c r="J1107">
        <v>2480</v>
      </c>
      <c r="K1107">
        <v>0</v>
      </c>
      <c r="L1107" s="2">
        <v>0</v>
      </c>
      <c r="M1107" s="2">
        <v>0</v>
      </c>
      <c r="N1107" s="2">
        <v>0</v>
      </c>
      <c r="O1107" s="2">
        <v>3</v>
      </c>
      <c r="P1107" s="2">
        <v>0</v>
      </c>
      <c r="Q1107" s="2">
        <v>0</v>
      </c>
      <c r="R1107" s="2">
        <v>0</v>
      </c>
      <c r="S1107" s="2">
        <v>0</v>
      </c>
      <c r="T1107" s="2">
        <v>0</v>
      </c>
      <c r="U1107" s="2">
        <v>3</v>
      </c>
      <c r="V1107" t="s">
        <v>55</v>
      </c>
    </row>
    <row r="1108" spans="1:22" ht="15.75" hidden="1" thickBot="1" x14ac:dyDescent="0.3">
      <c r="A1108" t="s">
        <v>8047</v>
      </c>
      <c r="B1108" s="12" t="s">
        <v>10188</v>
      </c>
      <c r="C1108" t="s">
        <v>1</v>
      </c>
      <c r="D1108" t="s">
        <v>7503</v>
      </c>
      <c r="E1108" t="s">
        <v>9793</v>
      </c>
      <c r="F1108" t="s">
        <v>9794</v>
      </c>
      <c r="G1108">
        <v>2479</v>
      </c>
      <c r="H1108">
        <v>2479</v>
      </c>
      <c r="I1108">
        <v>2479</v>
      </c>
      <c r="J1108">
        <v>2479</v>
      </c>
      <c r="K1108">
        <v>0</v>
      </c>
      <c r="L1108" s="2">
        <v>0</v>
      </c>
      <c r="M1108" s="2">
        <v>0</v>
      </c>
      <c r="N1108" s="2">
        <v>0</v>
      </c>
      <c r="O1108" s="2">
        <v>82.73</v>
      </c>
      <c r="P1108" s="2">
        <v>0</v>
      </c>
      <c r="Q1108" s="2">
        <v>0</v>
      </c>
      <c r="R1108" s="2">
        <v>0</v>
      </c>
      <c r="S1108" s="2">
        <v>0</v>
      </c>
      <c r="T1108" s="2">
        <v>0</v>
      </c>
      <c r="U1108" s="2">
        <v>82.73</v>
      </c>
      <c r="V1108" t="s">
        <v>55</v>
      </c>
    </row>
    <row r="1109" spans="1:22" ht="15.75" hidden="1" thickBot="1" x14ac:dyDescent="0.3">
      <c r="A1109" t="s">
        <v>8047</v>
      </c>
      <c r="B1109" s="12" t="s">
        <v>10188</v>
      </c>
      <c r="C1109" t="s">
        <v>1</v>
      </c>
      <c r="D1109" t="s">
        <v>7503</v>
      </c>
      <c r="E1109" t="s">
        <v>9793</v>
      </c>
      <c r="F1109" t="s">
        <v>9794</v>
      </c>
      <c r="G1109">
        <v>2478</v>
      </c>
      <c r="H1109">
        <v>2478</v>
      </c>
      <c r="I1109">
        <v>2478</v>
      </c>
      <c r="J1109">
        <v>2478</v>
      </c>
      <c r="K1109">
        <v>0</v>
      </c>
      <c r="L1109" s="2">
        <v>0</v>
      </c>
      <c r="M1109" s="2">
        <v>0</v>
      </c>
      <c r="N1109" s="2">
        <v>0</v>
      </c>
      <c r="O1109" s="2">
        <v>0</v>
      </c>
      <c r="P1109" s="2">
        <v>0</v>
      </c>
      <c r="Q1109" s="2">
        <v>0</v>
      </c>
      <c r="R1109" s="2">
        <v>0</v>
      </c>
      <c r="S1109" s="2">
        <v>0</v>
      </c>
      <c r="T1109" s="2">
        <v>0</v>
      </c>
      <c r="U1109" s="2">
        <v>0</v>
      </c>
      <c r="V1109" t="s">
        <v>55</v>
      </c>
    </row>
    <row r="1110" spans="1:22" ht="15.75" hidden="1" thickBot="1" x14ac:dyDescent="0.3">
      <c r="A1110" t="s">
        <v>8047</v>
      </c>
      <c r="B1110" s="12" t="s">
        <v>10187</v>
      </c>
      <c r="C1110" t="s">
        <v>1</v>
      </c>
      <c r="D1110" t="s">
        <v>7503</v>
      </c>
      <c r="E1110" t="s">
        <v>9793</v>
      </c>
      <c r="F1110" t="s">
        <v>9794</v>
      </c>
      <c r="G1110">
        <v>2477</v>
      </c>
      <c r="H1110">
        <v>2477</v>
      </c>
      <c r="I1110">
        <v>2477</v>
      </c>
      <c r="J1110">
        <v>2477</v>
      </c>
      <c r="K1110">
        <v>0</v>
      </c>
      <c r="L1110" s="2">
        <v>0</v>
      </c>
      <c r="M1110" s="2">
        <v>0</v>
      </c>
      <c r="N1110" s="2">
        <v>0</v>
      </c>
      <c r="O1110" s="2">
        <v>69</v>
      </c>
      <c r="P1110" s="2">
        <v>0</v>
      </c>
      <c r="Q1110" s="2">
        <v>0</v>
      </c>
      <c r="R1110" s="2">
        <v>0</v>
      </c>
      <c r="S1110" s="2">
        <v>0</v>
      </c>
      <c r="T1110" s="2">
        <v>0</v>
      </c>
      <c r="U1110" s="2">
        <v>69</v>
      </c>
      <c r="V1110" t="s">
        <v>55</v>
      </c>
    </row>
    <row r="1111" spans="1:22" ht="15.75" hidden="1" thickBot="1" x14ac:dyDescent="0.3">
      <c r="A1111" t="s">
        <v>8047</v>
      </c>
      <c r="B1111" s="12" t="s">
        <v>10187</v>
      </c>
      <c r="C1111" t="s">
        <v>1</v>
      </c>
      <c r="D1111" t="s">
        <v>7503</v>
      </c>
      <c r="E1111" t="s">
        <v>9793</v>
      </c>
      <c r="F1111" t="s">
        <v>9794</v>
      </c>
      <c r="G1111">
        <v>2476</v>
      </c>
      <c r="H1111">
        <v>2476</v>
      </c>
      <c r="I1111">
        <v>2476</v>
      </c>
      <c r="J1111">
        <v>2476</v>
      </c>
      <c r="K1111">
        <v>0</v>
      </c>
      <c r="L1111" s="2">
        <v>0</v>
      </c>
      <c r="M1111" s="2">
        <v>0</v>
      </c>
      <c r="N1111" s="2">
        <v>0</v>
      </c>
      <c r="O1111" s="2">
        <v>4.5</v>
      </c>
      <c r="P1111" s="2">
        <v>0</v>
      </c>
      <c r="Q1111" s="2">
        <v>0</v>
      </c>
      <c r="R1111" s="2">
        <v>0</v>
      </c>
      <c r="S1111" s="2">
        <v>0</v>
      </c>
      <c r="T1111" s="2">
        <v>0</v>
      </c>
      <c r="U1111" s="2">
        <v>4.5</v>
      </c>
      <c r="V1111" t="s">
        <v>55</v>
      </c>
    </row>
    <row r="1112" spans="1:22" ht="15.75" hidden="1" thickBot="1" x14ac:dyDescent="0.3">
      <c r="A1112" t="s">
        <v>8047</v>
      </c>
      <c r="B1112" s="12" t="s">
        <v>10187</v>
      </c>
      <c r="C1112" t="s">
        <v>1</v>
      </c>
      <c r="D1112" t="s">
        <v>7503</v>
      </c>
      <c r="E1112" t="s">
        <v>9793</v>
      </c>
      <c r="F1112" t="s">
        <v>9794</v>
      </c>
      <c r="G1112">
        <v>2475</v>
      </c>
      <c r="H1112">
        <v>2475</v>
      </c>
      <c r="I1112">
        <v>2475</v>
      </c>
      <c r="J1112">
        <v>2475</v>
      </c>
      <c r="K1112">
        <v>0</v>
      </c>
      <c r="L1112" s="2">
        <v>0</v>
      </c>
      <c r="M1112" s="2">
        <v>0</v>
      </c>
      <c r="N1112" s="2">
        <v>0</v>
      </c>
      <c r="O1112" s="2">
        <v>3.75</v>
      </c>
      <c r="P1112" s="2">
        <v>0</v>
      </c>
      <c r="Q1112" s="2">
        <v>0</v>
      </c>
      <c r="R1112" s="2">
        <v>0</v>
      </c>
      <c r="S1112" s="2">
        <v>0</v>
      </c>
      <c r="T1112" s="2">
        <v>0</v>
      </c>
      <c r="U1112" s="2">
        <v>3.75</v>
      </c>
      <c r="V1112" t="s">
        <v>55</v>
      </c>
    </row>
    <row r="1113" spans="1:22" ht="15.75" hidden="1" thickBot="1" x14ac:dyDescent="0.3">
      <c r="A1113" t="s">
        <v>8047</v>
      </c>
      <c r="B1113" s="12" t="s">
        <v>10187</v>
      </c>
      <c r="C1113" t="s">
        <v>1</v>
      </c>
      <c r="D1113" t="s">
        <v>7503</v>
      </c>
      <c r="E1113" t="s">
        <v>9793</v>
      </c>
      <c r="F1113" t="s">
        <v>9794</v>
      </c>
      <c r="G1113">
        <v>2474</v>
      </c>
      <c r="H1113">
        <v>2474</v>
      </c>
      <c r="I1113">
        <v>2474</v>
      </c>
      <c r="J1113">
        <v>2474</v>
      </c>
      <c r="K1113">
        <v>0</v>
      </c>
      <c r="L1113" s="2">
        <v>0</v>
      </c>
      <c r="M1113" s="2">
        <v>0</v>
      </c>
      <c r="N1113" s="2">
        <v>0</v>
      </c>
      <c r="O1113" s="2">
        <v>23.5</v>
      </c>
      <c r="P1113" s="2">
        <v>0</v>
      </c>
      <c r="Q1113" s="2">
        <v>0</v>
      </c>
      <c r="R1113" s="2">
        <v>0</v>
      </c>
      <c r="S1113" s="2">
        <v>0</v>
      </c>
      <c r="T1113" s="2">
        <v>0</v>
      </c>
      <c r="U1113" s="2">
        <v>23.5</v>
      </c>
      <c r="V1113" t="s">
        <v>55</v>
      </c>
    </row>
    <row r="1114" spans="1:22" ht="15.75" hidden="1" thickBot="1" x14ac:dyDescent="0.3">
      <c r="A1114" t="s">
        <v>8047</v>
      </c>
      <c r="B1114" s="12" t="s">
        <v>10187</v>
      </c>
      <c r="C1114" t="s">
        <v>1</v>
      </c>
      <c r="D1114" t="s">
        <v>7503</v>
      </c>
      <c r="E1114" t="s">
        <v>9793</v>
      </c>
      <c r="F1114" t="s">
        <v>9794</v>
      </c>
      <c r="G1114">
        <v>2473</v>
      </c>
      <c r="H1114">
        <v>2473</v>
      </c>
      <c r="I1114">
        <v>2473</v>
      </c>
      <c r="J1114">
        <v>2473</v>
      </c>
      <c r="K1114">
        <v>0</v>
      </c>
      <c r="L1114" s="2">
        <v>0</v>
      </c>
      <c r="M1114" s="2">
        <v>0</v>
      </c>
      <c r="N1114" s="2">
        <v>0</v>
      </c>
      <c r="O1114" s="2">
        <v>18</v>
      </c>
      <c r="P1114" s="2">
        <v>0</v>
      </c>
      <c r="Q1114" s="2">
        <v>0</v>
      </c>
      <c r="R1114" s="2">
        <v>0</v>
      </c>
      <c r="S1114" s="2">
        <v>0</v>
      </c>
      <c r="T1114" s="2">
        <v>0</v>
      </c>
      <c r="U1114" s="2">
        <v>18</v>
      </c>
      <c r="V1114" t="s">
        <v>55</v>
      </c>
    </row>
    <row r="1115" spans="1:22" ht="15.75" hidden="1" thickBot="1" x14ac:dyDescent="0.3">
      <c r="A1115" t="s">
        <v>8047</v>
      </c>
      <c r="B1115" s="12" t="s">
        <v>10187</v>
      </c>
      <c r="C1115" t="s">
        <v>1</v>
      </c>
      <c r="D1115" t="s">
        <v>7503</v>
      </c>
      <c r="E1115" t="s">
        <v>9793</v>
      </c>
      <c r="F1115" t="s">
        <v>9794</v>
      </c>
      <c r="G1115">
        <v>2472</v>
      </c>
      <c r="H1115">
        <v>2472</v>
      </c>
      <c r="I1115">
        <v>2472</v>
      </c>
      <c r="J1115">
        <v>2472</v>
      </c>
      <c r="K1115">
        <v>0</v>
      </c>
      <c r="L1115" s="2">
        <v>0</v>
      </c>
      <c r="M1115" s="2">
        <v>0</v>
      </c>
      <c r="N1115" s="2">
        <v>0</v>
      </c>
      <c r="O1115" s="2">
        <v>33.9</v>
      </c>
      <c r="P1115" s="2">
        <v>0</v>
      </c>
      <c r="Q1115" s="2">
        <v>0</v>
      </c>
      <c r="R1115" s="2">
        <v>0</v>
      </c>
      <c r="S1115" s="2">
        <v>0</v>
      </c>
      <c r="T1115" s="2">
        <v>0</v>
      </c>
      <c r="U1115" s="2">
        <v>33.9</v>
      </c>
      <c r="V1115" t="s">
        <v>55</v>
      </c>
    </row>
    <row r="1116" spans="1:22" ht="15.75" hidden="1" thickBot="1" x14ac:dyDescent="0.3">
      <c r="A1116" t="s">
        <v>8047</v>
      </c>
      <c r="B1116" s="12" t="s">
        <v>10187</v>
      </c>
      <c r="C1116" t="s">
        <v>1</v>
      </c>
      <c r="D1116" t="s">
        <v>7503</v>
      </c>
      <c r="E1116" t="s">
        <v>9793</v>
      </c>
      <c r="F1116" t="s">
        <v>9794</v>
      </c>
      <c r="G1116">
        <v>2471</v>
      </c>
      <c r="H1116">
        <v>2471</v>
      </c>
      <c r="I1116">
        <v>2471</v>
      </c>
      <c r="J1116">
        <v>2471</v>
      </c>
      <c r="K1116">
        <v>0</v>
      </c>
      <c r="L1116" s="2">
        <v>0</v>
      </c>
      <c r="M1116" s="2">
        <v>0</v>
      </c>
      <c r="N1116" s="2">
        <v>0</v>
      </c>
      <c r="O1116" s="2">
        <v>7.5</v>
      </c>
      <c r="P1116" s="2">
        <v>0</v>
      </c>
      <c r="Q1116" s="2">
        <v>0</v>
      </c>
      <c r="R1116" s="2">
        <v>0</v>
      </c>
      <c r="S1116" s="2">
        <v>0</v>
      </c>
      <c r="T1116" s="2">
        <v>0</v>
      </c>
      <c r="U1116" s="2">
        <v>7.5</v>
      </c>
      <c r="V1116" t="s">
        <v>55</v>
      </c>
    </row>
    <row r="1117" spans="1:22" ht="15.75" hidden="1" thickBot="1" x14ac:dyDescent="0.3">
      <c r="A1117" t="s">
        <v>8047</v>
      </c>
      <c r="B1117" s="12" t="s">
        <v>10187</v>
      </c>
      <c r="C1117" t="s">
        <v>1</v>
      </c>
      <c r="D1117" t="s">
        <v>7503</v>
      </c>
      <c r="E1117" t="s">
        <v>9793</v>
      </c>
      <c r="F1117" t="s">
        <v>9794</v>
      </c>
      <c r="G1117">
        <v>2470</v>
      </c>
      <c r="H1117">
        <v>2470</v>
      </c>
      <c r="I1117">
        <v>2470</v>
      </c>
      <c r="J1117">
        <v>2470</v>
      </c>
      <c r="K1117">
        <v>0</v>
      </c>
      <c r="L1117" s="2">
        <v>0</v>
      </c>
      <c r="M1117" s="2">
        <v>0</v>
      </c>
      <c r="N1117" s="2">
        <v>0</v>
      </c>
      <c r="O1117" s="2">
        <v>151.87</v>
      </c>
      <c r="P1117" s="2">
        <v>0</v>
      </c>
      <c r="Q1117" s="2">
        <v>0</v>
      </c>
      <c r="R1117" s="2">
        <v>0</v>
      </c>
      <c r="S1117" s="2">
        <v>0</v>
      </c>
      <c r="T1117" s="2">
        <v>0</v>
      </c>
      <c r="U1117" s="2">
        <v>151.87</v>
      </c>
      <c r="V1117" t="s">
        <v>55</v>
      </c>
    </row>
    <row r="1118" spans="1:22" ht="15.75" hidden="1" thickBot="1" x14ac:dyDescent="0.3">
      <c r="A1118" t="s">
        <v>8047</v>
      </c>
      <c r="B1118" s="12" t="s">
        <v>10186</v>
      </c>
      <c r="C1118" t="s">
        <v>1</v>
      </c>
      <c r="D1118" t="s">
        <v>7503</v>
      </c>
      <c r="E1118" t="s">
        <v>9793</v>
      </c>
      <c r="F1118" t="s">
        <v>9794</v>
      </c>
      <c r="G1118">
        <v>2469</v>
      </c>
      <c r="H1118">
        <v>2469</v>
      </c>
      <c r="I1118">
        <v>2469</v>
      </c>
      <c r="J1118">
        <v>2469</v>
      </c>
      <c r="K1118">
        <v>0</v>
      </c>
      <c r="L1118" s="2">
        <v>0</v>
      </c>
      <c r="M1118" s="2">
        <v>0</v>
      </c>
      <c r="N1118" s="2">
        <v>0</v>
      </c>
      <c r="O1118" s="2">
        <v>16.760000000000002</v>
      </c>
      <c r="P1118" s="2">
        <v>0</v>
      </c>
      <c r="Q1118" s="2">
        <v>0</v>
      </c>
      <c r="R1118" s="2">
        <v>0</v>
      </c>
      <c r="S1118" s="2">
        <v>0</v>
      </c>
      <c r="T1118" s="2">
        <v>0</v>
      </c>
      <c r="U1118" s="2">
        <v>16.760000000000002</v>
      </c>
      <c r="V1118" t="s">
        <v>55</v>
      </c>
    </row>
    <row r="1119" spans="1:22" ht="15.75" hidden="1" thickBot="1" x14ac:dyDescent="0.3">
      <c r="A1119" t="s">
        <v>8047</v>
      </c>
      <c r="B1119" s="12" t="s">
        <v>10186</v>
      </c>
      <c r="C1119" t="s">
        <v>1</v>
      </c>
      <c r="D1119" t="s">
        <v>7503</v>
      </c>
      <c r="E1119" t="s">
        <v>9793</v>
      </c>
      <c r="F1119" t="s">
        <v>9794</v>
      </c>
      <c r="G1119">
        <v>2468</v>
      </c>
      <c r="H1119">
        <v>2468</v>
      </c>
      <c r="I1119">
        <v>2468</v>
      </c>
      <c r="J1119">
        <v>2468</v>
      </c>
      <c r="K1119">
        <v>0</v>
      </c>
      <c r="L1119" s="2">
        <v>0</v>
      </c>
      <c r="M1119" s="2">
        <v>0</v>
      </c>
      <c r="N1119" s="2">
        <v>0</v>
      </c>
      <c r="O1119" s="2">
        <v>36</v>
      </c>
      <c r="P1119" s="2">
        <v>0</v>
      </c>
      <c r="Q1119" s="2">
        <v>0</v>
      </c>
      <c r="R1119" s="2">
        <v>0</v>
      </c>
      <c r="S1119" s="2">
        <v>0</v>
      </c>
      <c r="T1119" s="2">
        <v>0</v>
      </c>
      <c r="U1119" s="2">
        <v>36</v>
      </c>
      <c r="V1119" t="s">
        <v>55</v>
      </c>
    </row>
    <row r="1120" spans="1:22" ht="15.75" hidden="1" thickBot="1" x14ac:dyDescent="0.3">
      <c r="A1120" t="s">
        <v>8047</v>
      </c>
      <c r="B1120" s="12" t="s">
        <v>10186</v>
      </c>
      <c r="C1120" t="s">
        <v>1</v>
      </c>
      <c r="D1120" t="s">
        <v>7503</v>
      </c>
      <c r="E1120" t="s">
        <v>9793</v>
      </c>
      <c r="F1120" t="s">
        <v>9794</v>
      </c>
      <c r="G1120">
        <v>2467</v>
      </c>
      <c r="H1120">
        <v>2467</v>
      </c>
      <c r="I1120">
        <v>2467</v>
      </c>
      <c r="J1120">
        <v>2467</v>
      </c>
      <c r="K1120">
        <v>0</v>
      </c>
      <c r="L1120" s="2">
        <v>0</v>
      </c>
      <c r="M1120" s="2">
        <v>0</v>
      </c>
      <c r="N1120" s="2">
        <v>0</v>
      </c>
      <c r="O1120" s="2">
        <v>17</v>
      </c>
      <c r="P1120" s="2">
        <v>0</v>
      </c>
      <c r="Q1120" s="2">
        <v>0</v>
      </c>
      <c r="R1120" s="2">
        <v>0</v>
      </c>
      <c r="S1120" s="2">
        <v>0</v>
      </c>
      <c r="T1120" s="2">
        <v>0</v>
      </c>
      <c r="U1120" s="2">
        <v>17</v>
      </c>
      <c r="V1120" t="s">
        <v>55</v>
      </c>
    </row>
    <row r="1121" spans="1:22" ht="15.75" hidden="1" thickBot="1" x14ac:dyDescent="0.3">
      <c r="A1121" t="s">
        <v>8047</v>
      </c>
      <c r="B1121" s="12" t="s">
        <v>10186</v>
      </c>
      <c r="C1121" t="s">
        <v>1</v>
      </c>
      <c r="D1121" t="s">
        <v>7503</v>
      </c>
      <c r="E1121" t="s">
        <v>9793</v>
      </c>
      <c r="F1121" t="s">
        <v>9794</v>
      </c>
      <c r="G1121">
        <v>2466</v>
      </c>
      <c r="H1121">
        <v>2466</v>
      </c>
      <c r="I1121">
        <v>2466</v>
      </c>
      <c r="J1121">
        <v>2466</v>
      </c>
      <c r="K1121">
        <v>0</v>
      </c>
      <c r="L1121" s="2">
        <v>0</v>
      </c>
      <c r="M1121" s="2">
        <v>0</v>
      </c>
      <c r="N1121" s="2">
        <v>0</v>
      </c>
      <c r="O1121" s="2">
        <v>8.9499999999999993</v>
      </c>
      <c r="P1121" s="2">
        <v>0</v>
      </c>
      <c r="Q1121" s="2">
        <v>0</v>
      </c>
      <c r="R1121" s="2">
        <v>0</v>
      </c>
      <c r="S1121" s="2">
        <v>0</v>
      </c>
      <c r="T1121" s="2">
        <v>0</v>
      </c>
      <c r="U1121" s="2">
        <v>8.9499999999999993</v>
      </c>
      <c r="V1121" t="s">
        <v>55</v>
      </c>
    </row>
    <row r="1122" spans="1:22" ht="15.75" hidden="1" thickBot="1" x14ac:dyDescent="0.3">
      <c r="A1122" t="s">
        <v>8047</v>
      </c>
      <c r="B1122" s="12" t="s">
        <v>10185</v>
      </c>
      <c r="C1122" t="s">
        <v>1</v>
      </c>
      <c r="D1122" t="s">
        <v>7503</v>
      </c>
      <c r="E1122" t="s">
        <v>9793</v>
      </c>
      <c r="F1122" t="s">
        <v>9794</v>
      </c>
      <c r="G1122">
        <v>2465</v>
      </c>
      <c r="H1122">
        <v>2465</v>
      </c>
      <c r="I1122">
        <v>2465</v>
      </c>
      <c r="J1122">
        <v>2465</v>
      </c>
      <c r="K1122">
        <v>0</v>
      </c>
      <c r="L1122" s="2">
        <v>0</v>
      </c>
      <c r="M1122" s="2">
        <v>0</v>
      </c>
      <c r="N1122" s="2">
        <v>0</v>
      </c>
      <c r="O1122" s="2">
        <v>13.25</v>
      </c>
      <c r="P1122" s="2">
        <v>0</v>
      </c>
      <c r="Q1122" s="2">
        <v>0</v>
      </c>
      <c r="R1122" s="2">
        <v>0</v>
      </c>
      <c r="S1122" s="2">
        <v>0</v>
      </c>
      <c r="T1122" s="2">
        <v>0</v>
      </c>
      <c r="U1122" s="2">
        <v>13.25</v>
      </c>
      <c r="V1122" t="s">
        <v>55</v>
      </c>
    </row>
    <row r="1123" spans="1:22" ht="15.75" hidden="1" thickBot="1" x14ac:dyDescent="0.3">
      <c r="A1123" t="s">
        <v>8047</v>
      </c>
      <c r="B1123" s="12" t="s">
        <v>10185</v>
      </c>
      <c r="C1123" t="s">
        <v>1</v>
      </c>
      <c r="D1123" t="s">
        <v>7503</v>
      </c>
      <c r="E1123" t="s">
        <v>9793</v>
      </c>
      <c r="F1123" t="s">
        <v>9794</v>
      </c>
      <c r="G1123">
        <v>2464</v>
      </c>
      <c r="H1123">
        <v>2464</v>
      </c>
      <c r="I1123">
        <v>2464</v>
      </c>
      <c r="J1123">
        <v>2464</v>
      </c>
      <c r="K1123">
        <v>0</v>
      </c>
      <c r="L1123" s="2">
        <v>0</v>
      </c>
      <c r="M1123" s="2">
        <v>0</v>
      </c>
      <c r="N1123" s="2">
        <v>0</v>
      </c>
      <c r="O1123" s="2">
        <v>0</v>
      </c>
      <c r="P1123" s="2">
        <v>0</v>
      </c>
      <c r="Q1123" s="2">
        <v>0</v>
      </c>
      <c r="R1123" s="2">
        <v>0</v>
      </c>
      <c r="S1123" s="2">
        <v>0</v>
      </c>
      <c r="T1123" s="2">
        <v>0</v>
      </c>
      <c r="U1123" s="2">
        <v>0</v>
      </c>
      <c r="V1123" t="s">
        <v>55</v>
      </c>
    </row>
    <row r="1124" spans="1:22" ht="15.75" hidden="1" thickBot="1" x14ac:dyDescent="0.3">
      <c r="A1124" t="s">
        <v>8047</v>
      </c>
      <c r="B1124" s="12" t="s">
        <v>10185</v>
      </c>
      <c r="C1124" t="s">
        <v>1</v>
      </c>
      <c r="D1124" t="s">
        <v>7503</v>
      </c>
      <c r="E1124" t="s">
        <v>9793</v>
      </c>
      <c r="F1124" t="s">
        <v>9794</v>
      </c>
      <c r="G1124">
        <v>2463</v>
      </c>
      <c r="H1124">
        <v>2463</v>
      </c>
      <c r="I1124">
        <v>2463</v>
      </c>
      <c r="J1124">
        <v>2463</v>
      </c>
      <c r="K1124">
        <v>0</v>
      </c>
      <c r="L1124" s="2">
        <v>0</v>
      </c>
      <c r="M1124" s="2">
        <v>0</v>
      </c>
      <c r="N1124" s="2">
        <v>0</v>
      </c>
      <c r="O1124" s="2">
        <v>0</v>
      </c>
      <c r="P1124" s="2">
        <v>0</v>
      </c>
      <c r="Q1124" s="2">
        <v>0</v>
      </c>
      <c r="R1124" s="2">
        <v>0</v>
      </c>
      <c r="S1124" s="2">
        <v>0</v>
      </c>
      <c r="T1124" s="2">
        <v>0</v>
      </c>
      <c r="U1124" s="2">
        <v>0</v>
      </c>
      <c r="V1124" t="s">
        <v>55</v>
      </c>
    </row>
    <row r="1125" spans="1:22" ht="15.75" hidden="1" thickBot="1" x14ac:dyDescent="0.3">
      <c r="A1125" t="s">
        <v>8047</v>
      </c>
      <c r="B1125" s="12" t="s">
        <v>10185</v>
      </c>
      <c r="C1125" t="s">
        <v>1</v>
      </c>
      <c r="D1125" t="s">
        <v>7503</v>
      </c>
      <c r="E1125" t="s">
        <v>9793</v>
      </c>
      <c r="F1125" t="s">
        <v>9794</v>
      </c>
      <c r="G1125">
        <v>2462</v>
      </c>
      <c r="H1125">
        <v>2462</v>
      </c>
      <c r="I1125">
        <v>2462</v>
      </c>
      <c r="J1125">
        <v>2462</v>
      </c>
      <c r="K1125">
        <v>0</v>
      </c>
      <c r="L1125" s="2">
        <v>0</v>
      </c>
      <c r="M1125" s="2">
        <v>0</v>
      </c>
      <c r="N1125" s="2">
        <v>0</v>
      </c>
      <c r="O1125" s="2">
        <v>45</v>
      </c>
      <c r="P1125" s="2">
        <v>0</v>
      </c>
      <c r="Q1125" s="2">
        <v>0</v>
      </c>
      <c r="R1125" s="2">
        <v>0</v>
      </c>
      <c r="S1125" s="2">
        <v>0</v>
      </c>
      <c r="T1125" s="2">
        <v>0</v>
      </c>
      <c r="U1125" s="2">
        <v>45</v>
      </c>
      <c r="V1125" t="s">
        <v>55</v>
      </c>
    </row>
    <row r="1126" spans="1:22" ht="15.75" hidden="1" thickBot="1" x14ac:dyDescent="0.3">
      <c r="A1126" t="s">
        <v>8047</v>
      </c>
      <c r="B1126" s="12" t="s">
        <v>10184</v>
      </c>
      <c r="C1126" t="s">
        <v>1</v>
      </c>
      <c r="D1126" t="s">
        <v>7503</v>
      </c>
      <c r="E1126" t="s">
        <v>9793</v>
      </c>
      <c r="F1126" t="s">
        <v>9794</v>
      </c>
      <c r="G1126">
        <v>2461</v>
      </c>
      <c r="H1126">
        <v>2461</v>
      </c>
      <c r="I1126">
        <v>2461</v>
      </c>
      <c r="J1126">
        <v>2461</v>
      </c>
      <c r="K1126">
        <v>0</v>
      </c>
      <c r="L1126" s="2">
        <v>0</v>
      </c>
      <c r="M1126" s="2">
        <v>0</v>
      </c>
      <c r="N1126" s="2">
        <v>0</v>
      </c>
      <c r="O1126" s="2">
        <v>4.75</v>
      </c>
      <c r="P1126" s="2">
        <v>0</v>
      </c>
      <c r="Q1126" s="2">
        <v>0</v>
      </c>
      <c r="R1126" s="2">
        <v>0</v>
      </c>
      <c r="S1126" s="2">
        <v>0</v>
      </c>
      <c r="T1126" s="2">
        <v>0</v>
      </c>
      <c r="U1126" s="2">
        <v>4.75</v>
      </c>
      <c r="V1126" t="s">
        <v>55</v>
      </c>
    </row>
    <row r="1127" spans="1:22" ht="15.75" hidden="1" thickBot="1" x14ac:dyDescent="0.3">
      <c r="A1127" t="s">
        <v>8047</v>
      </c>
      <c r="B1127" s="12" t="s">
        <v>10184</v>
      </c>
      <c r="C1127" t="s">
        <v>1</v>
      </c>
      <c r="D1127" t="s">
        <v>7503</v>
      </c>
      <c r="E1127" t="s">
        <v>9793</v>
      </c>
      <c r="F1127" t="s">
        <v>9794</v>
      </c>
      <c r="G1127">
        <v>2460</v>
      </c>
      <c r="H1127">
        <v>2460</v>
      </c>
      <c r="I1127">
        <v>2460</v>
      </c>
      <c r="J1127">
        <v>2460</v>
      </c>
      <c r="K1127">
        <v>0</v>
      </c>
      <c r="L1127" s="2">
        <v>0</v>
      </c>
      <c r="M1127" s="2">
        <v>0</v>
      </c>
      <c r="N1127" s="2">
        <v>0</v>
      </c>
      <c r="O1127" s="2">
        <v>135.6</v>
      </c>
      <c r="P1127" s="2">
        <v>0</v>
      </c>
      <c r="Q1127" s="2">
        <v>0</v>
      </c>
      <c r="R1127" s="2">
        <v>0</v>
      </c>
      <c r="S1127" s="2">
        <v>0</v>
      </c>
      <c r="T1127" s="2">
        <v>0</v>
      </c>
      <c r="U1127" s="2">
        <v>135.6</v>
      </c>
      <c r="V1127" t="s">
        <v>55</v>
      </c>
    </row>
    <row r="1128" spans="1:22" ht="15.75" hidden="1" thickBot="1" x14ac:dyDescent="0.3">
      <c r="A1128" t="s">
        <v>8047</v>
      </c>
      <c r="B1128" s="12" t="s">
        <v>10184</v>
      </c>
      <c r="C1128" t="s">
        <v>1</v>
      </c>
      <c r="D1128" t="s">
        <v>7503</v>
      </c>
      <c r="E1128" t="s">
        <v>9793</v>
      </c>
      <c r="F1128" t="s">
        <v>9794</v>
      </c>
      <c r="G1128">
        <v>2459</v>
      </c>
      <c r="H1128">
        <v>2459</v>
      </c>
      <c r="I1128">
        <v>2459</v>
      </c>
      <c r="J1128">
        <v>2459</v>
      </c>
      <c r="K1128">
        <v>0</v>
      </c>
      <c r="L1128" s="2">
        <v>0</v>
      </c>
      <c r="M1128" s="2">
        <v>0</v>
      </c>
      <c r="N1128" s="2">
        <v>0</v>
      </c>
      <c r="O1128" s="2">
        <v>2</v>
      </c>
      <c r="P1128" s="2">
        <v>0</v>
      </c>
      <c r="Q1128" s="2">
        <v>0</v>
      </c>
      <c r="R1128" s="2">
        <v>0</v>
      </c>
      <c r="S1128" s="2">
        <v>0</v>
      </c>
      <c r="T1128" s="2">
        <v>0</v>
      </c>
      <c r="U1128" s="2">
        <v>2</v>
      </c>
      <c r="V1128" t="s">
        <v>55</v>
      </c>
    </row>
    <row r="1129" spans="1:22" ht="15.75" hidden="1" thickBot="1" x14ac:dyDescent="0.3">
      <c r="A1129" t="s">
        <v>8047</v>
      </c>
      <c r="B1129" s="12" t="s">
        <v>10184</v>
      </c>
      <c r="C1129" t="s">
        <v>1</v>
      </c>
      <c r="D1129" t="s">
        <v>7503</v>
      </c>
      <c r="E1129" t="s">
        <v>9793</v>
      </c>
      <c r="F1129" t="s">
        <v>9794</v>
      </c>
      <c r="G1129">
        <v>2458</v>
      </c>
      <c r="H1129">
        <v>2458</v>
      </c>
      <c r="I1129">
        <v>2458</v>
      </c>
      <c r="J1129">
        <v>2458</v>
      </c>
      <c r="K1129">
        <v>0</v>
      </c>
      <c r="L1129" s="2">
        <v>0</v>
      </c>
      <c r="M1129" s="2">
        <v>0</v>
      </c>
      <c r="N1129" s="2">
        <v>0</v>
      </c>
      <c r="O1129" s="2">
        <v>5</v>
      </c>
      <c r="P1129" s="2">
        <v>0</v>
      </c>
      <c r="Q1129" s="2">
        <v>0</v>
      </c>
      <c r="R1129" s="2">
        <v>0</v>
      </c>
      <c r="S1129" s="2">
        <v>0</v>
      </c>
      <c r="T1129" s="2">
        <v>0</v>
      </c>
      <c r="U1129" s="2">
        <v>5</v>
      </c>
      <c r="V1129" t="s">
        <v>55</v>
      </c>
    </row>
    <row r="1130" spans="1:22" ht="15.75" hidden="1" thickBot="1" x14ac:dyDescent="0.3">
      <c r="A1130" t="s">
        <v>8047</v>
      </c>
      <c r="B1130" s="12" t="s">
        <v>10184</v>
      </c>
      <c r="C1130" t="s">
        <v>1</v>
      </c>
      <c r="D1130" t="s">
        <v>7503</v>
      </c>
      <c r="E1130" t="s">
        <v>9793</v>
      </c>
      <c r="F1130" t="s">
        <v>9794</v>
      </c>
      <c r="G1130">
        <v>2457</v>
      </c>
      <c r="H1130">
        <v>2457</v>
      </c>
      <c r="I1130">
        <v>2457</v>
      </c>
      <c r="J1130">
        <v>2457</v>
      </c>
      <c r="K1130">
        <v>0</v>
      </c>
      <c r="L1130" s="2">
        <v>0</v>
      </c>
      <c r="M1130" s="2">
        <v>0</v>
      </c>
      <c r="N1130" s="2">
        <v>0</v>
      </c>
      <c r="O1130" s="2">
        <v>5</v>
      </c>
      <c r="P1130" s="2">
        <v>0</v>
      </c>
      <c r="Q1130" s="2">
        <v>0</v>
      </c>
      <c r="R1130" s="2">
        <v>0</v>
      </c>
      <c r="S1130" s="2">
        <v>0</v>
      </c>
      <c r="T1130" s="2">
        <v>0</v>
      </c>
      <c r="U1130" s="2">
        <v>5</v>
      </c>
      <c r="V1130" t="s">
        <v>55</v>
      </c>
    </row>
    <row r="1131" spans="1:22" ht="15.75" hidden="1" thickBot="1" x14ac:dyDescent="0.3">
      <c r="A1131" t="s">
        <v>8047</v>
      </c>
      <c r="B1131" s="12" t="s">
        <v>10184</v>
      </c>
      <c r="C1131" t="s">
        <v>1</v>
      </c>
      <c r="D1131" t="s">
        <v>7503</v>
      </c>
      <c r="E1131" t="s">
        <v>9793</v>
      </c>
      <c r="F1131" t="s">
        <v>9794</v>
      </c>
      <c r="G1131">
        <v>2456</v>
      </c>
      <c r="H1131">
        <v>2456</v>
      </c>
      <c r="I1131">
        <v>2456</v>
      </c>
      <c r="J1131">
        <v>2456</v>
      </c>
      <c r="K1131">
        <v>0</v>
      </c>
      <c r="L1131" s="2">
        <v>0</v>
      </c>
      <c r="M1131" s="2">
        <v>0</v>
      </c>
      <c r="N1131" s="2">
        <v>0</v>
      </c>
      <c r="O1131" s="2">
        <v>24</v>
      </c>
      <c r="P1131" s="2">
        <v>0</v>
      </c>
      <c r="Q1131" s="2">
        <v>0</v>
      </c>
      <c r="R1131" s="2">
        <v>0</v>
      </c>
      <c r="S1131" s="2">
        <v>0</v>
      </c>
      <c r="T1131" s="2">
        <v>0</v>
      </c>
      <c r="U1131" s="2">
        <v>24</v>
      </c>
      <c r="V1131" t="s">
        <v>55</v>
      </c>
    </row>
    <row r="1132" spans="1:22" ht="15.75" hidden="1" thickBot="1" x14ac:dyDescent="0.3">
      <c r="A1132" t="s">
        <v>8047</v>
      </c>
      <c r="B1132" s="12" t="s">
        <v>10183</v>
      </c>
      <c r="C1132" t="s">
        <v>1</v>
      </c>
      <c r="D1132" t="s">
        <v>7503</v>
      </c>
      <c r="E1132" t="s">
        <v>9793</v>
      </c>
      <c r="F1132" t="s">
        <v>9794</v>
      </c>
      <c r="G1132">
        <v>2455</v>
      </c>
      <c r="H1132">
        <v>2455</v>
      </c>
      <c r="I1132">
        <v>2455</v>
      </c>
      <c r="J1132">
        <v>2455</v>
      </c>
      <c r="K1132">
        <v>0</v>
      </c>
      <c r="L1132" s="2">
        <v>0</v>
      </c>
      <c r="M1132" s="2">
        <v>0</v>
      </c>
      <c r="N1132" s="2">
        <v>0</v>
      </c>
      <c r="O1132" s="2">
        <v>15.3</v>
      </c>
      <c r="P1132" s="2">
        <v>0</v>
      </c>
      <c r="Q1132" s="2">
        <v>0</v>
      </c>
      <c r="R1132" s="2">
        <v>0</v>
      </c>
      <c r="S1132" s="2">
        <v>0</v>
      </c>
      <c r="T1132" s="2">
        <v>0</v>
      </c>
      <c r="U1132" s="2">
        <v>15.3</v>
      </c>
      <c r="V1132" t="s">
        <v>55</v>
      </c>
    </row>
    <row r="1133" spans="1:22" ht="15.75" hidden="1" thickBot="1" x14ac:dyDescent="0.3">
      <c r="A1133" t="s">
        <v>8047</v>
      </c>
      <c r="B1133" s="12" t="s">
        <v>10183</v>
      </c>
      <c r="C1133" t="s">
        <v>1</v>
      </c>
      <c r="D1133" t="s">
        <v>7503</v>
      </c>
      <c r="E1133" t="s">
        <v>9793</v>
      </c>
      <c r="F1133" t="s">
        <v>9794</v>
      </c>
      <c r="G1133">
        <v>2454</v>
      </c>
      <c r="H1133">
        <v>2454</v>
      </c>
      <c r="I1133">
        <v>2454</v>
      </c>
      <c r="J1133">
        <v>2454</v>
      </c>
      <c r="K1133">
        <v>0</v>
      </c>
      <c r="L1133" s="2">
        <v>0</v>
      </c>
      <c r="M1133" s="2">
        <v>0</v>
      </c>
      <c r="N1133" s="2">
        <v>0</v>
      </c>
      <c r="O1133" s="2">
        <v>36.1</v>
      </c>
      <c r="P1133" s="2">
        <v>0</v>
      </c>
      <c r="Q1133" s="2">
        <v>0</v>
      </c>
      <c r="R1133" s="2">
        <v>0</v>
      </c>
      <c r="S1133" s="2">
        <v>0</v>
      </c>
      <c r="T1133" s="2">
        <v>0</v>
      </c>
      <c r="U1133" s="2">
        <v>36.1</v>
      </c>
      <c r="V1133" t="s">
        <v>55</v>
      </c>
    </row>
    <row r="1134" spans="1:22" ht="15.75" hidden="1" thickBot="1" x14ac:dyDescent="0.3">
      <c r="A1134" t="s">
        <v>8047</v>
      </c>
      <c r="B1134" s="12" t="s">
        <v>10183</v>
      </c>
      <c r="C1134" t="s">
        <v>1</v>
      </c>
      <c r="D1134" t="s">
        <v>7503</v>
      </c>
      <c r="E1134" t="s">
        <v>9793</v>
      </c>
      <c r="F1134" t="s">
        <v>9794</v>
      </c>
      <c r="G1134">
        <v>2453</v>
      </c>
      <c r="H1134">
        <v>2453</v>
      </c>
      <c r="I1134">
        <v>2453</v>
      </c>
      <c r="J1134">
        <v>2453</v>
      </c>
      <c r="K1134">
        <v>0</v>
      </c>
      <c r="L1134" s="2">
        <v>0</v>
      </c>
      <c r="M1134" s="2">
        <v>0</v>
      </c>
      <c r="N1134" s="2">
        <v>0</v>
      </c>
      <c r="O1134" s="2">
        <v>34</v>
      </c>
      <c r="P1134" s="2">
        <v>0</v>
      </c>
      <c r="Q1134" s="2">
        <v>0</v>
      </c>
      <c r="R1134" s="2">
        <v>0</v>
      </c>
      <c r="S1134" s="2">
        <v>0</v>
      </c>
      <c r="T1134" s="2">
        <v>0</v>
      </c>
      <c r="U1134" s="2">
        <v>34</v>
      </c>
      <c r="V1134" t="s">
        <v>55</v>
      </c>
    </row>
    <row r="1135" spans="1:22" ht="15.75" hidden="1" thickBot="1" x14ac:dyDescent="0.3">
      <c r="A1135" t="s">
        <v>8047</v>
      </c>
      <c r="B1135" s="12" t="s">
        <v>10182</v>
      </c>
      <c r="C1135" t="s">
        <v>1</v>
      </c>
      <c r="D1135" t="s">
        <v>7503</v>
      </c>
      <c r="E1135" t="s">
        <v>9793</v>
      </c>
      <c r="F1135" t="s">
        <v>9794</v>
      </c>
      <c r="G1135">
        <v>2452</v>
      </c>
      <c r="H1135">
        <v>2452</v>
      </c>
      <c r="I1135">
        <v>2452</v>
      </c>
      <c r="J1135">
        <v>2452</v>
      </c>
      <c r="K1135">
        <v>0</v>
      </c>
      <c r="L1135" s="2">
        <v>0</v>
      </c>
      <c r="M1135" s="2">
        <v>0</v>
      </c>
      <c r="N1135" s="2">
        <v>0</v>
      </c>
      <c r="O1135" s="2">
        <v>138.55000000000001</v>
      </c>
      <c r="P1135" s="2">
        <v>0</v>
      </c>
      <c r="Q1135" s="2">
        <v>0</v>
      </c>
      <c r="R1135" s="2">
        <v>0</v>
      </c>
      <c r="S1135" s="2">
        <v>0</v>
      </c>
      <c r="T1135" s="2">
        <v>0</v>
      </c>
      <c r="U1135" s="2">
        <v>138.55000000000001</v>
      </c>
      <c r="V1135" t="s">
        <v>55</v>
      </c>
    </row>
    <row r="1136" spans="1:22" ht="15.75" hidden="1" thickBot="1" x14ac:dyDescent="0.3">
      <c r="A1136" t="s">
        <v>8047</v>
      </c>
      <c r="B1136" s="12" t="s">
        <v>10182</v>
      </c>
      <c r="C1136" t="s">
        <v>1</v>
      </c>
      <c r="D1136" t="s">
        <v>7503</v>
      </c>
      <c r="E1136" t="s">
        <v>9793</v>
      </c>
      <c r="F1136" t="s">
        <v>9794</v>
      </c>
      <c r="G1136">
        <v>2451</v>
      </c>
      <c r="H1136">
        <v>2451</v>
      </c>
      <c r="I1136">
        <v>2451</v>
      </c>
      <c r="J1136">
        <v>2451</v>
      </c>
      <c r="K1136">
        <v>0</v>
      </c>
      <c r="L1136" s="2">
        <v>0</v>
      </c>
      <c r="M1136" s="2">
        <v>0</v>
      </c>
      <c r="N1136" s="2">
        <v>0</v>
      </c>
      <c r="O1136" s="2">
        <v>6.5</v>
      </c>
      <c r="P1136" s="2">
        <v>0</v>
      </c>
      <c r="Q1136" s="2">
        <v>0</v>
      </c>
      <c r="R1136" s="2">
        <v>0</v>
      </c>
      <c r="S1136" s="2">
        <v>0</v>
      </c>
      <c r="T1136" s="2">
        <v>0</v>
      </c>
      <c r="U1136" s="2">
        <v>6.5</v>
      </c>
      <c r="V1136" t="s">
        <v>55</v>
      </c>
    </row>
    <row r="1137" spans="1:22" ht="15.75" hidden="1" thickBot="1" x14ac:dyDescent="0.3">
      <c r="A1137" t="s">
        <v>8047</v>
      </c>
      <c r="B1137" s="12" t="s">
        <v>10182</v>
      </c>
      <c r="C1137" t="s">
        <v>1</v>
      </c>
      <c r="D1137" t="s">
        <v>7503</v>
      </c>
      <c r="E1137" t="s">
        <v>9793</v>
      </c>
      <c r="F1137" t="s">
        <v>9794</v>
      </c>
      <c r="G1137">
        <v>2450</v>
      </c>
      <c r="H1137">
        <v>2450</v>
      </c>
      <c r="I1137">
        <v>2450</v>
      </c>
      <c r="J1137">
        <v>2450</v>
      </c>
      <c r="K1137">
        <v>0</v>
      </c>
      <c r="L1137" s="2">
        <v>0</v>
      </c>
      <c r="M1137" s="2">
        <v>0</v>
      </c>
      <c r="N1137" s="2">
        <v>0</v>
      </c>
      <c r="O1137" s="2">
        <v>3.5</v>
      </c>
      <c r="P1137" s="2">
        <v>0</v>
      </c>
      <c r="Q1137" s="2">
        <v>0</v>
      </c>
      <c r="R1137" s="2">
        <v>0</v>
      </c>
      <c r="S1137" s="2">
        <v>0</v>
      </c>
      <c r="T1137" s="2">
        <v>0</v>
      </c>
      <c r="U1137" s="2">
        <v>3.5</v>
      </c>
      <c r="V1137" t="s">
        <v>55</v>
      </c>
    </row>
    <row r="1138" spans="1:22" ht="15.75" hidden="1" thickBot="1" x14ac:dyDescent="0.3">
      <c r="A1138" t="s">
        <v>8047</v>
      </c>
      <c r="B1138" s="12" t="s">
        <v>10182</v>
      </c>
      <c r="C1138" t="s">
        <v>1</v>
      </c>
      <c r="D1138" t="s">
        <v>7503</v>
      </c>
      <c r="E1138" t="s">
        <v>9793</v>
      </c>
      <c r="F1138" t="s">
        <v>9794</v>
      </c>
      <c r="G1138">
        <v>2449</v>
      </c>
      <c r="H1138">
        <v>2449</v>
      </c>
      <c r="I1138">
        <v>2449</v>
      </c>
      <c r="J1138">
        <v>2449</v>
      </c>
      <c r="K1138">
        <v>0</v>
      </c>
      <c r="L1138" s="2">
        <v>0</v>
      </c>
      <c r="M1138" s="2">
        <v>0</v>
      </c>
      <c r="N1138" s="2">
        <v>0</v>
      </c>
      <c r="O1138" s="2">
        <v>13.56</v>
      </c>
      <c r="P1138" s="2">
        <v>0</v>
      </c>
      <c r="Q1138" s="2">
        <v>0</v>
      </c>
      <c r="R1138" s="2">
        <v>0</v>
      </c>
      <c r="S1138" s="2">
        <v>0</v>
      </c>
      <c r="T1138" s="2">
        <v>0</v>
      </c>
      <c r="U1138" s="2">
        <v>13.56</v>
      </c>
      <c r="V1138" t="s">
        <v>55</v>
      </c>
    </row>
    <row r="1139" spans="1:22" ht="15.75" hidden="1" thickBot="1" x14ac:dyDescent="0.3">
      <c r="A1139" t="s">
        <v>8047</v>
      </c>
      <c r="B1139" s="12" t="s">
        <v>10182</v>
      </c>
      <c r="C1139" t="s">
        <v>1</v>
      </c>
      <c r="D1139" t="s">
        <v>7503</v>
      </c>
      <c r="E1139" t="s">
        <v>9793</v>
      </c>
      <c r="F1139" t="s">
        <v>9794</v>
      </c>
      <c r="G1139">
        <v>2448</v>
      </c>
      <c r="H1139">
        <v>2448</v>
      </c>
      <c r="I1139">
        <v>2448</v>
      </c>
      <c r="J1139">
        <v>2448</v>
      </c>
      <c r="K1139">
        <v>0</v>
      </c>
      <c r="L1139" s="2">
        <v>0</v>
      </c>
      <c r="M1139" s="2">
        <v>0</v>
      </c>
      <c r="N1139" s="2">
        <v>0</v>
      </c>
      <c r="O1139" s="2">
        <v>30</v>
      </c>
      <c r="P1139" s="2">
        <v>0</v>
      </c>
      <c r="Q1139" s="2">
        <v>0</v>
      </c>
      <c r="R1139" s="2">
        <v>0</v>
      </c>
      <c r="S1139" s="2">
        <v>0</v>
      </c>
      <c r="T1139" s="2">
        <v>0</v>
      </c>
      <c r="U1139" s="2">
        <v>30</v>
      </c>
      <c r="V1139" t="s">
        <v>55</v>
      </c>
    </row>
    <row r="1140" spans="1:22" ht="15.75" hidden="1" thickBot="1" x14ac:dyDescent="0.3">
      <c r="A1140" t="s">
        <v>8047</v>
      </c>
      <c r="B1140" s="12" t="s">
        <v>10182</v>
      </c>
      <c r="C1140" t="s">
        <v>1</v>
      </c>
      <c r="D1140" t="s">
        <v>7503</v>
      </c>
      <c r="E1140" t="s">
        <v>9793</v>
      </c>
      <c r="F1140" t="s">
        <v>9794</v>
      </c>
      <c r="G1140">
        <v>2447</v>
      </c>
      <c r="H1140">
        <v>2447</v>
      </c>
      <c r="I1140">
        <v>2447</v>
      </c>
      <c r="J1140">
        <v>2447</v>
      </c>
      <c r="K1140">
        <v>0</v>
      </c>
      <c r="L1140" s="2">
        <v>0</v>
      </c>
      <c r="M1140" s="2">
        <v>0</v>
      </c>
      <c r="N1140" s="2">
        <v>0</v>
      </c>
      <c r="O1140" s="2">
        <v>8</v>
      </c>
      <c r="P1140" s="2">
        <v>0</v>
      </c>
      <c r="Q1140" s="2">
        <v>0</v>
      </c>
      <c r="R1140" s="2">
        <v>0</v>
      </c>
      <c r="S1140" s="2">
        <v>0</v>
      </c>
      <c r="T1140" s="2">
        <v>0</v>
      </c>
      <c r="U1140" s="2">
        <v>8</v>
      </c>
      <c r="V1140" t="s">
        <v>55</v>
      </c>
    </row>
    <row r="1141" spans="1:22" ht="15.75" hidden="1" thickBot="1" x14ac:dyDescent="0.3">
      <c r="A1141" t="s">
        <v>8047</v>
      </c>
      <c r="B1141" s="12" t="s">
        <v>10181</v>
      </c>
      <c r="C1141" t="s">
        <v>1</v>
      </c>
      <c r="D1141" t="s">
        <v>7503</v>
      </c>
      <c r="E1141" t="s">
        <v>9793</v>
      </c>
      <c r="F1141" t="s">
        <v>9794</v>
      </c>
      <c r="G1141">
        <v>2446</v>
      </c>
      <c r="H1141">
        <v>2446</v>
      </c>
      <c r="I1141">
        <v>2446</v>
      </c>
      <c r="J1141">
        <v>2446</v>
      </c>
      <c r="K1141">
        <v>0</v>
      </c>
      <c r="L1141" s="2">
        <v>0</v>
      </c>
      <c r="M1141" s="2">
        <v>0</v>
      </c>
      <c r="N1141" s="2">
        <v>0</v>
      </c>
      <c r="O1141" s="2">
        <v>42.8</v>
      </c>
      <c r="P1141" s="2">
        <v>0</v>
      </c>
      <c r="Q1141" s="2">
        <v>0</v>
      </c>
      <c r="R1141" s="2">
        <v>0</v>
      </c>
      <c r="S1141" s="2">
        <v>0</v>
      </c>
      <c r="T1141" s="2">
        <v>0</v>
      </c>
      <c r="U1141" s="2">
        <v>42.8</v>
      </c>
      <c r="V1141" t="s">
        <v>55</v>
      </c>
    </row>
    <row r="1142" spans="1:22" ht="15.75" hidden="1" thickBot="1" x14ac:dyDescent="0.3">
      <c r="A1142" t="s">
        <v>8047</v>
      </c>
      <c r="B1142" s="12" t="s">
        <v>10181</v>
      </c>
      <c r="C1142" t="s">
        <v>1</v>
      </c>
      <c r="D1142" t="s">
        <v>7503</v>
      </c>
      <c r="E1142" t="s">
        <v>9793</v>
      </c>
      <c r="F1142" t="s">
        <v>9794</v>
      </c>
      <c r="G1142">
        <v>2445</v>
      </c>
      <c r="H1142">
        <v>2445</v>
      </c>
      <c r="I1142">
        <v>2445</v>
      </c>
      <c r="J1142">
        <v>2445</v>
      </c>
      <c r="K1142">
        <v>0</v>
      </c>
      <c r="L1142" s="2">
        <v>0</v>
      </c>
      <c r="M1142" s="2">
        <v>0</v>
      </c>
      <c r="N1142" s="2">
        <v>0</v>
      </c>
      <c r="O1142" s="2">
        <v>49.7</v>
      </c>
      <c r="P1142" s="2">
        <v>0</v>
      </c>
      <c r="Q1142" s="2">
        <v>0</v>
      </c>
      <c r="R1142" s="2">
        <v>0</v>
      </c>
      <c r="S1142" s="2">
        <v>0</v>
      </c>
      <c r="T1142" s="2">
        <v>0</v>
      </c>
      <c r="U1142" s="2">
        <v>49.7</v>
      </c>
      <c r="V1142" t="s">
        <v>55</v>
      </c>
    </row>
    <row r="1143" spans="1:22" ht="15.75" hidden="1" thickBot="1" x14ac:dyDescent="0.3">
      <c r="A1143" t="s">
        <v>8047</v>
      </c>
      <c r="B1143" s="12" t="s">
        <v>10181</v>
      </c>
      <c r="C1143" t="s">
        <v>1</v>
      </c>
      <c r="D1143" t="s">
        <v>7503</v>
      </c>
      <c r="E1143" t="s">
        <v>9793</v>
      </c>
      <c r="F1143" t="s">
        <v>9794</v>
      </c>
      <c r="G1143">
        <v>2444</v>
      </c>
      <c r="H1143">
        <v>2444</v>
      </c>
      <c r="I1143">
        <v>2444</v>
      </c>
      <c r="J1143">
        <v>2444</v>
      </c>
      <c r="K1143">
        <v>0</v>
      </c>
      <c r="L1143" s="2">
        <v>0</v>
      </c>
      <c r="M1143" s="2">
        <v>0</v>
      </c>
      <c r="N1143" s="2">
        <v>0</v>
      </c>
      <c r="O1143" s="2">
        <v>0</v>
      </c>
      <c r="P1143" s="2">
        <v>0</v>
      </c>
      <c r="Q1143" s="2">
        <v>0</v>
      </c>
      <c r="R1143" s="2">
        <v>0</v>
      </c>
      <c r="S1143" s="2">
        <v>0</v>
      </c>
      <c r="T1143" s="2">
        <v>0</v>
      </c>
      <c r="U1143" s="2">
        <v>0</v>
      </c>
      <c r="V1143" t="s">
        <v>55</v>
      </c>
    </row>
    <row r="1144" spans="1:22" ht="15.75" hidden="1" thickBot="1" x14ac:dyDescent="0.3">
      <c r="A1144" t="s">
        <v>8047</v>
      </c>
      <c r="B1144" s="12" t="s">
        <v>10181</v>
      </c>
      <c r="C1144" t="s">
        <v>1</v>
      </c>
      <c r="D1144" t="s">
        <v>7503</v>
      </c>
      <c r="E1144" t="s">
        <v>9793</v>
      </c>
      <c r="F1144" t="s">
        <v>9794</v>
      </c>
      <c r="G1144">
        <v>2443</v>
      </c>
      <c r="H1144">
        <v>2443</v>
      </c>
      <c r="I1144">
        <v>2443</v>
      </c>
      <c r="J1144">
        <v>2443</v>
      </c>
      <c r="K1144">
        <v>0</v>
      </c>
      <c r="L1144" s="2">
        <v>0</v>
      </c>
      <c r="M1144" s="2">
        <v>0</v>
      </c>
      <c r="N1144" s="2">
        <v>0</v>
      </c>
      <c r="O1144" s="2">
        <v>8</v>
      </c>
      <c r="P1144" s="2">
        <v>0</v>
      </c>
      <c r="Q1144" s="2">
        <v>0</v>
      </c>
      <c r="R1144" s="2">
        <v>0</v>
      </c>
      <c r="S1144" s="2">
        <v>0</v>
      </c>
      <c r="T1144" s="2">
        <v>0</v>
      </c>
      <c r="U1144" s="2">
        <v>8</v>
      </c>
      <c r="V1144" t="s">
        <v>55</v>
      </c>
    </row>
    <row r="1145" spans="1:22" ht="15.75" hidden="1" thickBot="1" x14ac:dyDescent="0.3">
      <c r="A1145" t="s">
        <v>8047</v>
      </c>
      <c r="B1145" s="12" t="s">
        <v>10179</v>
      </c>
      <c r="C1145" t="s">
        <v>1</v>
      </c>
      <c r="D1145" t="s">
        <v>7503</v>
      </c>
      <c r="E1145" t="s">
        <v>9793</v>
      </c>
      <c r="F1145" t="s">
        <v>9794</v>
      </c>
      <c r="G1145">
        <v>2442</v>
      </c>
      <c r="H1145">
        <v>2442</v>
      </c>
      <c r="I1145">
        <v>2442</v>
      </c>
      <c r="J1145">
        <v>2442</v>
      </c>
      <c r="K1145">
        <v>0</v>
      </c>
      <c r="L1145" s="2">
        <v>0</v>
      </c>
      <c r="M1145" s="2">
        <v>0</v>
      </c>
      <c r="N1145" s="2">
        <v>0</v>
      </c>
      <c r="O1145" s="2">
        <v>17.84</v>
      </c>
      <c r="P1145" s="2">
        <v>0</v>
      </c>
      <c r="Q1145" s="2">
        <v>0</v>
      </c>
      <c r="R1145" s="2">
        <v>0</v>
      </c>
      <c r="S1145" s="2">
        <v>0</v>
      </c>
      <c r="T1145" s="2">
        <v>0</v>
      </c>
      <c r="U1145" s="2">
        <v>17.84</v>
      </c>
      <c r="V1145" t="s">
        <v>55</v>
      </c>
    </row>
    <row r="1146" spans="1:22" ht="15.75" hidden="1" thickBot="1" x14ac:dyDescent="0.3">
      <c r="A1146" t="s">
        <v>8047</v>
      </c>
      <c r="B1146" s="12" t="s">
        <v>10179</v>
      </c>
      <c r="C1146" t="s">
        <v>1</v>
      </c>
      <c r="D1146" t="s">
        <v>7503</v>
      </c>
      <c r="E1146" t="s">
        <v>9793</v>
      </c>
      <c r="F1146" t="s">
        <v>9794</v>
      </c>
      <c r="G1146">
        <v>2441</v>
      </c>
      <c r="H1146">
        <v>2441</v>
      </c>
      <c r="I1146">
        <v>2441</v>
      </c>
      <c r="J1146">
        <v>2441</v>
      </c>
      <c r="K1146">
        <v>0</v>
      </c>
      <c r="L1146" s="2">
        <v>0</v>
      </c>
      <c r="M1146" s="2">
        <v>0</v>
      </c>
      <c r="N1146" s="2">
        <v>0</v>
      </c>
      <c r="O1146" s="2">
        <v>18</v>
      </c>
      <c r="P1146" s="2">
        <v>0</v>
      </c>
      <c r="Q1146" s="2">
        <v>0</v>
      </c>
      <c r="R1146" s="2">
        <v>0</v>
      </c>
      <c r="S1146" s="2">
        <v>0</v>
      </c>
      <c r="T1146" s="2">
        <v>0</v>
      </c>
      <c r="U1146" s="2">
        <v>18</v>
      </c>
      <c r="V1146" t="s">
        <v>55</v>
      </c>
    </row>
    <row r="1147" spans="1:22" ht="15.75" hidden="1" thickBot="1" x14ac:dyDescent="0.3">
      <c r="A1147" t="s">
        <v>8047</v>
      </c>
      <c r="B1147" s="12" t="s">
        <v>10179</v>
      </c>
      <c r="C1147" t="s">
        <v>1</v>
      </c>
      <c r="D1147" t="s">
        <v>7503</v>
      </c>
      <c r="E1147" t="s">
        <v>9793</v>
      </c>
      <c r="F1147" t="s">
        <v>9794</v>
      </c>
      <c r="G1147">
        <v>2440</v>
      </c>
      <c r="H1147">
        <v>2440</v>
      </c>
      <c r="I1147">
        <v>2440</v>
      </c>
      <c r="J1147">
        <v>2440</v>
      </c>
      <c r="K1147">
        <v>0</v>
      </c>
      <c r="L1147" s="2">
        <v>0</v>
      </c>
      <c r="M1147" s="2">
        <v>0</v>
      </c>
      <c r="N1147" s="2">
        <v>0</v>
      </c>
      <c r="O1147" s="2">
        <v>4.75</v>
      </c>
      <c r="P1147" s="2">
        <v>0</v>
      </c>
      <c r="Q1147" s="2">
        <v>0</v>
      </c>
      <c r="R1147" s="2">
        <v>0</v>
      </c>
      <c r="S1147" s="2">
        <v>0</v>
      </c>
      <c r="T1147" s="2">
        <v>0</v>
      </c>
      <c r="U1147" s="2">
        <v>4.75</v>
      </c>
      <c r="V1147" t="s">
        <v>55</v>
      </c>
    </row>
    <row r="1148" spans="1:22" ht="15.75" hidden="1" thickBot="1" x14ac:dyDescent="0.3">
      <c r="A1148" t="s">
        <v>8047</v>
      </c>
      <c r="B1148" s="12" t="s">
        <v>10179</v>
      </c>
      <c r="C1148" t="s">
        <v>1</v>
      </c>
      <c r="D1148" t="s">
        <v>7503</v>
      </c>
      <c r="E1148" t="s">
        <v>9793</v>
      </c>
      <c r="F1148" t="s">
        <v>9794</v>
      </c>
      <c r="G1148">
        <v>2439</v>
      </c>
      <c r="H1148">
        <v>2439</v>
      </c>
      <c r="I1148">
        <v>2439</v>
      </c>
      <c r="J1148">
        <v>2439</v>
      </c>
      <c r="K1148">
        <v>0</v>
      </c>
      <c r="L1148" s="2">
        <v>0</v>
      </c>
      <c r="M1148" s="2">
        <v>0</v>
      </c>
      <c r="N1148" s="2">
        <v>0</v>
      </c>
      <c r="O1148" s="2">
        <v>23.5</v>
      </c>
      <c r="P1148" s="2">
        <v>0</v>
      </c>
      <c r="Q1148" s="2">
        <v>0</v>
      </c>
      <c r="R1148" s="2">
        <v>0</v>
      </c>
      <c r="S1148" s="2">
        <v>0</v>
      </c>
      <c r="T1148" s="2">
        <v>0</v>
      </c>
      <c r="U1148" s="2">
        <v>23.5</v>
      </c>
      <c r="V1148" t="s">
        <v>55</v>
      </c>
    </row>
    <row r="1149" spans="1:22" ht="15.75" hidden="1" thickBot="1" x14ac:dyDescent="0.3">
      <c r="A1149" t="s">
        <v>8047</v>
      </c>
      <c r="B1149" s="12" t="s">
        <v>10179</v>
      </c>
      <c r="C1149" t="s">
        <v>1</v>
      </c>
      <c r="D1149" t="s">
        <v>7503</v>
      </c>
      <c r="E1149" t="s">
        <v>9793</v>
      </c>
      <c r="F1149" t="s">
        <v>9794</v>
      </c>
      <c r="G1149">
        <v>2438</v>
      </c>
      <c r="H1149">
        <v>2438</v>
      </c>
      <c r="I1149">
        <v>2438</v>
      </c>
      <c r="J1149">
        <v>2438</v>
      </c>
      <c r="K1149">
        <v>0</v>
      </c>
      <c r="L1149" s="2">
        <v>0</v>
      </c>
      <c r="M1149" s="2">
        <v>0</v>
      </c>
      <c r="N1149" s="2">
        <v>0</v>
      </c>
      <c r="O1149" s="2">
        <v>15</v>
      </c>
      <c r="P1149" s="2">
        <v>0</v>
      </c>
      <c r="Q1149" s="2">
        <v>0</v>
      </c>
      <c r="R1149" s="2">
        <v>0</v>
      </c>
      <c r="S1149" s="2">
        <v>0</v>
      </c>
      <c r="T1149" s="2">
        <v>0</v>
      </c>
      <c r="U1149" s="2">
        <v>15</v>
      </c>
      <c r="V1149" t="s">
        <v>55</v>
      </c>
    </row>
    <row r="1150" spans="1:22" ht="15.75" hidden="1" thickBot="1" x14ac:dyDescent="0.3">
      <c r="A1150" t="s">
        <v>8047</v>
      </c>
      <c r="B1150" s="12" t="s">
        <v>10179</v>
      </c>
      <c r="C1150" t="s">
        <v>1</v>
      </c>
      <c r="D1150" t="s">
        <v>7503</v>
      </c>
      <c r="E1150" t="s">
        <v>9793</v>
      </c>
      <c r="F1150" t="s">
        <v>9794</v>
      </c>
      <c r="G1150">
        <v>2437</v>
      </c>
      <c r="H1150">
        <v>2437</v>
      </c>
      <c r="I1150">
        <v>2437</v>
      </c>
      <c r="J1150">
        <v>2437</v>
      </c>
      <c r="K1150">
        <v>0</v>
      </c>
      <c r="L1150" s="2">
        <v>0</v>
      </c>
      <c r="M1150" s="2">
        <v>0</v>
      </c>
      <c r="N1150" s="2">
        <v>0</v>
      </c>
      <c r="O1150" s="2">
        <v>15</v>
      </c>
      <c r="P1150" s="2">
        <v>0</v>
      </c>
      <c r="Q1150" s="2">
        <v>0</v>
      </c>
      <c r="R1150" s="2">
        <v>0</v>
      </c>
      <c r="S1150" s="2">
        <v>0</v>
      </c>
      <c r="T1150" s="2">
        <v>0</v>
      </c>
      <c r="U1150" s="2">
        <v>15</v>
      </c>
      <c r="V1150" t="s">
        <v>55</v>
      </c>
    </row>
    <row r="1151" spans="1:22" ht="15.75" hidden="1" thickBot="1" x14ac:dyDescent="0.3">
      <c r="A1151" t="s">
        <v>7936</v>
      </c>
      <c r="B1151" s="12" t="s">
        <v>10047</v>
      </c>
      <c r="C1151" t="s">
        <v>1</v>
      </c>
      <c r="D1151" t="s">
        <v>7503</v>
      </c>
      <c r="E1151" t="s">
        <v>9793</v>
      </c>
      <c r="F1151" t="s">
        <v>9794</v>
      </c>
      <c r="G1151">
        <v>2436</v>
      </c>
      <c r="H1151">
        <v>2436</v>
      </c>
      <c r="I1151">
        <v>2436</v>
      </c>
      <c r="J1151">
        <v>2436</v>
      </c>
      <c r="K1151">
        <v>0</v>
      </c>
      <c r="L1151" s="2">
        <v>0</v>
      </c>
      <c r="M1151" s="2">
        <v>0</v>
      </c>
      <c r="N1151" s="2">
        <v>0</v>
      </c>
      <c r="O1151" s="2">
        <v>22.6</v>
      </c>
      <c r="P1151" s="2">
        <v>0</v>
      </c>
      <c r="Q1151" s="2">
        <v>0</v>
      </c>
      <c r="R1151" s="2">
        <v>0</v>
      </c>
      <c r="S1151" s="2">
        <v>0</v>
      </c>
      <c r="T1151" s="2">
        <v>0</v>
      </c>
      <c r="U1151" s="2">
        <v>22.6</v>
      </c>
      <c r="V1151" t="s">
        <v>55</v>
      </c>
    </row>
    <row r="1152" spans="1:22" ht="15.75" hidden="1" thickBot="1" x14ac:dyDescent="0.3">
      <c r="A1152" t="s">
        <v>7936</v>
      </c>
      <c r="B1152" s="12" t="s">
        <v>10047</v>
      </c>
      <c r="C1152" t="s">
        <v>1</v>
      </c>
      <c r="D1152" t="s">
        <v>7503</v>
      </c>
      <c r="E1152" t="s">
        <v>9793</v>
      </c>
      <c r="F1152" t="s">
        <v>9794</v>
      </c>
      <c r="G1152">
        <v>2435</v>
      </c>
      <c r="H1152">
        <v>2435</v>
      </c>
      <c r="I1152">
        <v>2435</v>
      </c>
      <c r="J1152">
        <v>2435</v>
      </c>
      <c r="K1152">
        <v>0</v>
      </c>
      <c r="L1152" s="2">
        <v>0</v>
      </c>
      <c r="M1152" s="2">
        <v>0</v>
      </c>
      <c r="N1152" s="2">
        <v>0</v>
      </c>
      <c r="O1152" s="2">
        <v>7.5</v>
      </c>
      <c r="P1152" s="2">
        <v>0</v>
      </c>
      <c r="Q1152" s="2">
        <v>0</v>
      </c>
      <c r="R1152" s="2">
        <v>0</v>
      </c>
      <c r="S1152" s="2">
        <v>0</v>
      </c>
      <c r="T1152" s="2">
        <v>0</v>
      </c>
      <c r="U1152" s="2">
        <v>7.5</v>
      </c>
      <c r="V1152" t="s">
        <v>55</v>
      </c>
    </row>
    <row r="1153" spans="1:22" ht="15.75" hidden="1" thickBot="1" x14ac:dyDescent="0.3">
      <c r="A1153" t="s">
        <v>7936</v>
      </c>
      <c r="B1153" s="12" t="s">
        <v>10047</v>
      </c>
      <c r="C1153" t="s">
        <v>1</v>
      </c>
      <c r="D1153" t="s">
        <v>7503</v>
      </c>
      <c r="E1153" t="s">
        <v>9793</v>
      </c>
      <c r="F1153" t="s">
        <v>9794</v>
      </c>
      <c r="G1153">
        <v>2434</v>
      </c>
      <c r="H1153">
        <v>2434</v>
      </c>
      <c r="I1153">
        <v>2434</v>
      </c>
      <c r="J1153">
        <v>2434</v>
      </c>
      <c r="K1153">
        <v>0</v>
      </c>
      <c r="L1153" s="2">
        <v>0</v>
      </c>
      <c r="M1153" s="2">
        <v>0</v>
      </c>
      <c r="N1153" s="2">
        <v>0</v>
      </c>
      <c r="O1153" s="2">
        <v>34.950000000000003</v>
      </c>
      <c r="P1153" s="2">
        <v>0</v>
      </c>
      <c r="Q1153" s="2">
        <v>0</v>
      </c>
      <c r="R1153" s="2">
        <v>0</v>
      </c>
      <c r="S1153" s="2">
        <v>0</v>
      </c>
      <c r="T1153" s="2">
        <v>0</v>
      </c>
      <c r="U1153" s="2">
        <v>34.950000000000003</v>
      </c>
      <c r="V1153" t="s">
        <v>55</v>
      </c>
    </row>
    <row r="1154" spans="1:22" ht="15.75" hidden="1" thickBot="1" x14ac:dyDescent="0.3">
      <c r="A1154" t="s">
        <v>7936</v>
      </c>
      <c r="B1154" s="12" t="s">
        <v>10047</v>
      </c>
      <c r="C1154" t="s">
        <v>1</v>
      </c>
      <c r="D1154" t="s">
        <v>7503</v>
      </c>
      <c r="E1154" t="s">
        <v>9793</v>
      </c>
      <c r="F1154" t="s">
        <v>9794</v>
      </c>
      <c r="G1154">
        <v>2433</v>
      </c>
      <c r="H1154">
        <v>2433</v>
      </c>
      <c r="I1154">
        <v>2433</v>
      </c>
      <c r="J1154">
        <v>2433</v>
      </c>
      <c r="K1154">
        <v>0</v>
      </c>
      <c r="L1154" s="2">
        <v>0</v>
      </c>
      <c r="M1154" s="2">
        <v>0</v>
      </c>
      <c r="N1154" s="2">
        <v>0</v>
      </c>
      <c r="O1154" s="2">
        <v>35.700000000000003</v>
      </c>
      <c r="P1154" s="2">
        <v>0</v>
      </c>
      <c r="Q1154" s="2">
        <v>0</v>
      </c>
      <c r="R1154" s="2">
        <v>0</v>
      </c>
      <c r="S1154" s="2">
        <v>0</v>
      </c>
      <c r="T1154" s="2">
        <v>0</v>
      </c>
      <c r="U1154" s="2">
        <v>35.700000000000003</v>
      </c>
      <c r="V1154" t="s">
        <v>55</v>
      </c>
    </row>
    <row r="1155" spans="1:22" ht="15.75" hidden="1" thickBot="1" x14ac:dyDescent="0.3">
      <c r="A1155" t="s">
        <v>7936</v>
      </c>
      <c r="B1155" s="12" t="s">
        <v>10047</v>
      </c>
      <c r="C1155" t="s">
        <v>1</v>
      </c>
      <c r="D1155" t="s">
        <v>7503</v>
      </c>
      <c r="E1155" t="s">
        <v>9793</v>
      </c>
      <c r="F1155" t="s">
        <v>9794</v>
      </c>
      <c r="G1155">
        <v>2432</v>
      </c>
      <c r="H1155">
        <v>2432</v>
      </c>
      <c r="I1155">
        <v>2432</v>
      </c>
      <c r="J1155">
        <v>2432</v>
      </c>
      <c r="K1155">
        <v>0</v>
      </c>
      <c r="L1155" s="2">
        <v>0</v>
      </c>
      <c r="M1155" s="2">
        <v>0</v>
      </c>
      <c r="N1155" s="2">
        <v>0</v>
      </c>
      <c r="O1155" s="2">
        <v>3.5</v>
      </c>
      <c r="P1155" s="2">
        <v>0</v>
      </c>
      <c r="Q1155" s="2">
        <v>0</v>
      </c>
      <c r="R1155" s="2">
        <v>0</v>
      </c>
      <c r="S1155" s="2">
        <v>0</v>
      </c>
      <c r="T1155" s="2">
        <v>0</v>
      </c>
      <c r="U1155" s="2">
        <v>3.5</v>
      </c>
      <c r="V1155" t="s">
        <v>55</v>
      </c>
    </row>
    <row r="1156" spans="1:22" ht="15.75" hidden="1" thickBot="1" x14ac:dyDescent="0.3">
      <c r="A1156" t="s">
        <v>7936</v>
      </c>
      <c r="B1156" s="12" t="s">
        <v>10047</v>
      </c>
      <c r="C1156" t="s">
        <v>1</v>
      </c>
      <c r="D1156" t="s">
        <v>7503</v>
      </c>
      <c r="E1156" t="s">
        <v>9793</v>
      </c>
      <c r="F1156" t="s">
        <v>9794</v>
      </c>
      <c r="G1156">
        <v>2431</v>
      </c>
      <c r="H1156">
        <v>2431</v>
      </c>
      <c r="I1156">
        <v>2431</v>
      </c>
      <c r="J1156">
        <v>2431</v>
      </c>
      <c r="K1156">
        <v>0</v>
      </c>
      <c r="L1156" s="2">
        <v>0</v>
      </c>
      <c r="M1156" s="2">
        <v>0</v>
      </c>
      <c r="N1156" s="2">
        <v>0</v>
      </c>
      <c r="O1156" s="2">
        <v>77.7</v>
      </c>
      <c r="P1156" s="2">
        <v>0</v>
      </c>
      <c r="Q1156" s="2">
        <v>0</v>
      </c>
      <c r="R1156" s="2">
        <v>0</v>
      </c>
      <c r="S1156" s="2">
        <v>0</v>
      </c>
      <c r="T1156" s="2">
        <v>0</v>
      </c>
      <c r="U1156" s="2">
        <v>77.7</v>
      </c>
      <c r="V1156" t="s">
        <v>55</v>
      </c>
    </row>
    <row r="1157" spans="1:22" ht="15.75" hidden="1" thickBot="1" x14ac:dyDescent="0.3">
      <c r="A1157" t="s">
        <v>7936</v>
      </c>
      <c r="B1157" s="12" t="s">
        <v>10047</v>
      </c>
      <c r="C1157" t="s">
        <v>1</v>
      </c>
      <c r="D1157" t="s">
        <v>7503</v>
      </c>
      <c r="E1157" t="s">
        <v>9793</v>
      </c>
      <c r="F1157" t="s">
        <v>9794</v>
      </c>
      <c r="G1157">
        <v>2430</v>
      </c>
      <c r="H1157">
        <v>2430</v>
      </c>
      <c r="I1157">
        <v>2430</v>
      </c>
      <c r="J1157">
        <v>2430</v>
      </c>
      <c r="K1157">
        <v>0</v>
      </c>
      <c r="L1157" s="2">
        <v>0</v>
      </c>
      <c r="M1157" s="2">
        <v>0</v>
      </c>
      <c r="N1157" s="2">
        <v>0</v>
      </c>
      <c r="O1157" s="2">
        <v>5</v>
      </c>
      <c r="P1157" s="2">
        <v>0</v>
      </c>
      <c r="Q1157" s="2">
        <v>0</v>
      </c>
      <c r="R1157" s="2">
        <v>0</v>
      </c>
      <c r="S1157" s="2">
        <v>0</v>
      </c>
      <c r="T1157" s="2">
        <v>0</v>
      </c>
      <c r="U1157" s="2">
        <v>5</v>
      </c>
      <c r="V1157" t="s">
        <v>55</v>
      </c>
    </row>
    <row r="1158" spans="1:22" ht="15.75" hidden="1" thickBot="1" x14ac:dyDescent="0.3">
      <c r="A1158" t="s">
        <v>7936</v>
      </c>
      <c r="B1158" s="12" t="s">
        <v>10047</v>
      </c>
      <c r="C1158" t="s">
        <v>1</v>
      </c>
      <c r="D1158" t="s">
        <v>7503</v>
      </c>
      <c r="E1158" t="s">
        <v>9793</v>
      </c>
      <c r="F1158" t="s">
        <v>9794</v>
      </c>
      <c r="G1158">
        <v>2429</v>
      </c>
      <c r="H1158">
        <v>2429</v>
      </c>
      <c r="I1158">
        <v>2429</v>
      </c>
      <c r="J1158">
        <v>2429</v>
      </c>
      <c r="K1158">
        <v>0</v>
      </c>
      <c r="L1158" s="2">
        <v>0</v>
      </c>
      <c r="M1158" s="2">
        <v>0</v>
      </c>
      <c r="N1158" s="2">
        <v>0</v>
      </c>
      <c r="O1158" s="2">
        <v>12.75</v>
      </c>
      <c r="P1158" s="2">
        <v>0</v>
      </c>
      <c r="Q1158" s="2">
        <v>0</v>
      </c>
      <c r="R1158" s="2">
        <v>0</v>
      </c>
      <c r="S1158" s="2">
        <v>0</v>
      </c>
      <c r="T1158" s="2">
        <v>0</v>
      </c>
      <c r="U1158" s="2">
        <v>12.75</v>
      </c>
      <c r="V1158" t="s">
        <v>55</v>
      </c>
    </row>
    <row r="1159" spans="1:22" ht="15.75" hidden="1" thickBot="1" x14ac:dyDescent="0.3">
      <c r="A1159" t="s">
        <v>7936</v>
      </c>
      <c r="B1159" s="12" t="s">
        <v>10046</v>
      </c>
      <c r="C1159" t="s">
        <v>1</v>
      </c>
      <c r="D1159" t="s">
        <v>7503</v>
      </c>
      <c r="E1159" t="s">
        <v>9793</v>
      </c>
      <c r="F1159" t="s">
        <v>9794</v>
      </c>
      <c r="G1159">
        <v>2428</v>
      </c>
      <c r="H1159">
        <v>2428</v>
      </c>
      <c r="I1159">
        <v>2428</v>
      </c>
      <c r="J1159">
        <v>2428</v>
      </c>
      <c r="K1159">
        <v>0</v>
      </c>
      <c r="L1159" s="2">
        <v>0</v>
      </c>
      <c r="M1159" s="2">
        <v>0</v>
      </c>
      <c r="N1159" s="2">
        <v>0</v>
      </c>
      <c r="O1159" s="2">
        <v>12.5</v>
      </c>
      <c r="P1159" s="2">
        <v>0</v>
      </c>
      <c r="Q1159" s="2">
        <v>0</v>
      </c>
      <c r="R1159" s="2">
        <v>0</v>
      </c>
      <c r="S1159" s="2">
        <v>0</v>
      </c>
      <c r="T1159" s="2">
        <v>0</v>
      </c>
      <c r="U1159" s="2">
        <v>12.5</v>
      </c>
      <c r="V1159" t="s">
        <v>55</v>
      </c>
    </row>
    <row r="1160" spans="1:22" ht="15.75" hidden="1" thickBot="1" x14ac:dyDescent="0.3">
      <c r="A1160" t="s">
        <v>7936</v>
      </c>
      <c r="B1160" s="12" t="s">
        <v>10046</v>
      </c>
      <c r="C1160" t="s">
        <v>1</v>
      </c>
      <c r="D1160" t="s">
        <v>7503</v>
      </c>
      <c r="E1160" t="s">
        <v>9793</v>
      </c>
      <c r="F1160" t="s">
        <v>9794</v>
      </c>
      <c r="G1160">
        <v>2427</v>
      </c>
      <c r="H1160">
        <v>2427</v>
      </c>
      <c r="I1160">
        <v>2427</v>
      </c>
      <c r="J1160">
        <v>2427</v>
      </c>
      <c r="K1160">
        <v>0</v>
      </c>
      <c r="L1160" s="2">
        <v>0</v>
      </c>
      <c r="M1160" s="2">
        <v>0</v>
      </c>
      <c r="N1160" s="2">
        <v>0</v>
      </c>
      <c r="O1160" s="2">
        <v>19.5</v>
      </c>
      <c r="P1160" s="2">
        <v>0</v>
      </c>
      <c r="Q1160" s="2">
        <v>0</v>
      </c>
      <c r="R1160" s="2">
        <v>0</v>
      </c>
      <c r="S1160" s="2">
        <v>0</v>
      </c>
      <c r="T1160" s="2">
        <v>0</v>
      </c>
      <c r="U1160" s="2">
        <v>19.5</v>
      </c>
      <c r="V1160" t="s">
        <v>55</v>
      </c>
    </row>
    <row r="1161" spans="1:22" ht="15.75" hidden="1" thickBot="1" x14ac:dyDescent="0.3">
      <c r="A1161" t="s">
        <v>7936</v>
      </c>
      <c r="B1161" s="12" t="s">
        <v>10046</v>
      </c>
      <c r="C1161" t="s">
        <v>1</v>
      </c>
      <c r="D1161" t="s">
        <v>7503</v>
      </c>
      <c r="E1161" t="s">
        <v>9793</v>
      </c>
      <c r="F1161" t="s">
        <v>9794</v>
      </c>
      <c r="G1161">
        <v>2426</v>
      </c>
      <c r="H1161">
        <v>2426</v>
      </c>
      <c r="I1161">
        <v>2426</v>
      </c>
      <c r="J1161">
        <v>2426</v>
      </c>
      <c r="K1161">
        <v>0</v>
      </c>
      <c r="L1161" s="2">
        <v>0</v>
      </c>
      <c r="M1161" s="2">
        <v>0</v>
      </c>
      <c r="N1161" s="2">
        <v>0</v>
      </c>
      <c r="O1161" s="2">
        <v>36</v>
      </c>
      <c r="P1161" s="2">
        <v>0</v>
      </c>
      <c r="Q1161" s="2">
        <v>0</v>
      </c>
      <c r="R1161" s="2">
        <v>0</v>
      </c>
      <c r="S1161" s="2">
        <v>0</v>
      </c>
      <c r="T1161" s="2">
        <v>0</v>
      </c>
      <c r="U1161" s="2">
        <v>36</v>
      </c>
      <c r="V1161" t="s">
        <v>55</v>
      </c>
    </row>
    <row r="1162" spans="1:22" ht="15.75" hidden="1" thickBot="1" x14ac:dyDescent="0.3">
      <c r="A1162" t="s">
        <v>7936</v>
      </c>
      <c r="B1162" s="12" t="s">
        <v>10046</v>
      </c>
      <c r="C1162" t="s">
        <v>1</v>
      </c>
      <c r="D1162" t="s">
        <v>7503</v>
      </c>
      <c r="E1162" t="s">
        <v>9793</v>
      </c>
      <c r="F1162" t="s">
        <v>9794</v>
      </c>
      <c r="G1162">
        <v>2425</v>
      </c>
      <c r="H1162">
        <v>2425</v>
      </c>
      <c r="I1162">
        <v>2425</v>
      </c>
      <c r="J1162">
        <v>2425</v>
      </c>
      <c r="K1162">
        <v>0</v>
      </c>
      <c r="L1162" s="2">
        <v>0</v>
      </c>
      <c r="M1162" s="2">
        <v>0</v>
      </c>
      <c r="N1162" s="2">
        <v>0</v>
      </c>
      <c r="O1162" s="2">
        <v>15</v>
      </c>
      <c r="P1162" s="2">
        <v>0</v>
      </c>
      <c r="Q1162" s="2">
        <v>0</v>
      </c>
      <c r="R1162" s="2">
        <v>0</v>
      </c>
      <c r="S1162" s="2">
        <v>0</v>
      </c>
      <c r="T1162" s="2">
        <v>0</v>
      </c>
      <c r="U1162" s="2">
        <v>15</v>
      </c>
      <c r="V1162" t="s">
        <v>55</v>
      </c>
    </row>
    <row r="1163" spans="1:22" ht="15.75" hidden="1" thickBot="1" x14ac:dyDescent="0.3">
      <c r="A1163" t="s">
        <v>7936</v>
      </c>
      <c r="B1163" s="12" t="s">
        <v>10046</v>
      </c>
      <c r="C1163" t="s">
        <v>1</v>
      </c>
      <c r="D1163" t="s">
        <v>7503</v>
      </c>
      <c r="E1163" t="s">
        <v>9793</v>
      </c>
      <c r="F1163" t="s">
        <v>9794</v>
      </c>
      <c r="G1163">
        <v>2424</v>
      </c>
      <c r="H1163">
        <v>2424</v>
      </c>
      <c r="I1163">
        <v>2424</v>
      </c>
      <c r="J1163">
        <v>2424</v>
      </c>
      <c r="K1163">
        <v>0</v>
      </c>
      <c r="L1163" s="2">
        <v>0</v>
      </c>
      <c r="M1163" s="2">
        <v>0</v>
      </c>
      <c r="N1163" s="2">
        <v>0</v>
      </c>
      <c r="O1163" s="2">
        <v>15</v>
      </c>
      <c r="P1163" s="2">
        <v>0</v>
      </c>
      <c r="Q1163" s="2">
        <v>0</v>
      </c>
      <c r="R1163" s="2">
        <v>0</v>
      </c>
      <c r="S1163" s="2">
        <v>0</v>
      </c>
      <c r="T1163" s="2">
        <v>0</v>
      </c>
      <c r="U1163" s="2">
        <v>15</v>
      </c>
      <c r="V1163" t="s">
        <v>55</v>
      </c>
    </row>
    <row r="1164" spans="1:22" ht="15.75" hidden="1" thickBot="1" x14ac:dyDescent="0.3">
      <c r="A1164" t="s">
        <v>7936</v>
      </c>
      <c r="B1164" s="12" t="s">
        <v>10046</v>
      </c>
      <c r="C1164" t="s">
        <v>1</v>
      </c>
      <c r="D1164" t="s">
        <v>7503</v>
      </c>
      <c r="E1164" t="s">
        <v>9793</v>
      </c>
      <c r="F1164" t="s">
        <v>9794</v>
      </c>
      <c r="G1164">
        <v>2423</v>
      </c>
      <c r="H1164">
        <v>2423</v>
      </c>
      <c r="I1164">
        <v>2423</v>
      </c>
      <c r="J1164">
        <v>2423</v>
      </c>
      <c r="K1164">
        <v>0</v>
      </c>
      <c r="L1164" s="2">
        <v>0</v>
      </c>
      <c r="M1164" s="2">
        <v>0</v>
      </c>
      <c r="N1164" s="2">
        <v>0</v>
      </c>
      <c r="O1164" s="2">
        <v>7.5</v>
      </c>
      <c r="P1164" s="2">
        <v>0</v>
      </c>
      <c r="Q1164" s="2">
        <v>0</v>
      </c>
      <c r="R1164" s="2">
        <v>0</v>
      </c>
      <c r="S1164" s="2">
        <v>0</v>
      </c>
      <c r="T1164" s="2">
        <v>0</v>
      </c>
      <c r="U1164" s="2">
        <v>7.5</v>
      </c>
      <c r="V1164" t="s">
        <v>55</v>
      </c>
    </row>
    <row r="1165" spans="1:22" ht="15.75" hidden="1" thickBot="1" x14ac:dyDescent="0.3">
      <c r="A1165" t="s">
        <v>7936</v>
      </c>
      <c r="B1165" s="12" t="s">
        <v>10046</v>
      </c>
      <c r="C1165" t="s">
        <v>1</v>
      </c>
      <c r="D1165" t="s">
        <v>7503</v>
      </c>
      <c r="E1165" t="s">
        <v>9793</v>
      </c>
      <c r="F1165" t="s">
        <v>9794</v>
      </c>
      <c r="G1165">
        <v>2422</v>
      </c>
      <c r="H1165">
        <v>2422</v>
      </c>
      <c r="I1165">
        <v>2422</v>
      </c>
      <c r="J1165">
        <v>2422</v>
      </c>
      <c r="K1165">
        <v>0</v>
      </c>
      <c r="L1165" s="2">
        <v>0</v>
      </c>
      <c r="M1165" s="2">
        <v>0</v>
      </c>
      <c r="N1165" s="2">
        <v>0</v>
      </c>
      <c r="O1165" s="2">
        <v>30.7</v>
      </c>
      <c r="P1165" s="2">
        <v>0</v>
      </c>
      <c r="Q1165" s="2">
        <v>0</v>
      </c>
      <c r="R1165" s="2">
        <v>0</v>
      </c>
      <c r="S1165" s="2">
        <v>0</v>
      </c>
      <c r="T1165" s="2">
        <v>0</v>
      </c>
      <c r="U1165" s="2">
        <v>30.7</v>
      </c>
      <c r="V1165" t="s">
        <v>55</v>
      </c>
    </row>
    <row r="1166" spans="1:22" ht="15.75" hidden="1" thickBot="1" x14ac:dyDescent="0.3">
      <c r="A1166" t="s">
        <v>7936</v>
      </c>
      <c r="B1166" s="12" t="s">
        <v>10046</v>
      </c>
      <c r="C1166" t="s">
        <v>1</v>
      </c>
      <c r="D1166" t="s">
        <v>7503</v>
      </c>
      <c r="E1166" t="s">
        <v>9793</v>
      </c>
      <c r="F1166" t="s">
        <v>9794</v>
      </c>
      <c r="G1166">
        <v>2421</v>
      </c>
      <c r="H1166">
        <v>2421</v>
      </c>
      <c r="I1166">
        <v>2421</v>
      </c>
      <c r="J1166">
        <v>2421</v>
      </c>
      <c r="K1166">
        <v>0</v>
      </c>
      <c r="L1166" s="2">
        <v>0</v>
      </c>
      <c r="M1166" s="2">
        <v>0</v>
      </c>
      <c r="N1166" s="2">
        <v>0</v>
      </c>
      <c r="O1166" s="2">
        <v>50.91</v>
      </c>
      <c r="P1166" s="2">
        <v>0</v>
      </c>
      <c r="Q1166" s="2">
        <v>0</v>
      </c>
      <c r="R1166" s="2">
        <v>0</v>
      </c>
      <c r="S1166" s="2">
        <v>0</v>
      </c>
      <c r="T1166" s="2">
        <v>0</v>
      </c>
      <c r="U1166" s="2">
        <v>50.91</v>
      </c>
      <c r="V1166" t="s">
        <v>55</v>
      </c>
    </row>
    <row r="1167" spans="1:22" ht="15.75" hidden="1" thickBot="1" x14ac:dyDescent="0.3">
      <c r="A1167" t="s">
        <v>7936</v>
      </c>
      <c r="B1167" s="12" t="s">
        <v>10045</v>
      </c>
      <c r="C1167" t="s">
        <v>1</v>
      </c>
      <c r="D1167" t="s">
        <v>7503</v>
      </c>
      <c r="E1167" t="s">
        <v>9793</v>
      </c>
      <c r="F1167" t="s">
        <v>9794</v>
      </c>
      <c r="G1167">
        <v>2420</v>
      </c>
      <c r="H1167">
        <v>2420</v>
      </c>
      <c r="I1167">
        <v>2420</v>
      </c>
      <c r="J1167">
        <v>2420</v>
      </c>
      <c r="K1167">
        <v>0</v>
      </c>
      <c r="L1167" s="2">
        <v>0</v>
      </c>
      <c r="M1167" s="2">
        <v>0</v>
      </c>
      <c r="N1167" s="2">
        <v>0</v>
      </c>
      <c r="O1167" s="2">
        <v>0</v>
      </c>
      <c r="P1167" s="2">
        <v>0</v>
      </c>
      <c r="Q1167" s="2">
        <v>0</v>
      </c>
      <c r="R1167" s="2">
        <v>0</v>
      </c>
      <c r="S1167" s="2">
        <v>0</v>
      </c>
      <c r="T1167" s="2">
        <v>0</v>
      </c>
      <c r="U1167" s="2">
        <v>0</v>
      </c>
      <c r="V1167" t="s">
        <v>55</v>
      </c>
    </row>
    <row r="1168" spans="1:22" ht="15.75" hidden="1" thickBot="1" x14ac:dyDescent="0.3">
      <c r="A1168" t="s">
        <v>7936</v>
      </c>
      <c r="B1168" s="12" t="s">
        <v>10045</v>
      </c>
      <c r="C1168" t="s">
        <v>1</v>
      </c>
      <c r="D1168" t="s">
        <v>7503</v>
      </c>
      <c r="E1168" t="s">
        <v>9793</v>
      </c>
      <c r="F1168" t="s">
        <v>9794</v>
      </c>
      <c r="G1168">
        <v>2419</v>
      </c>
      <c r="H1168">
        <v>2419</v>
      </c>
      <c r="I1168">
        <v>2419</v>
      </c>
      <c r="J1168">
        <v>2419</v>
      </c>
      <c r="K1168">
        <v>0</v>
      </c>
      <c r="L1168" s="2">
        <v>0</v>
      </c>
      <c r="M1168" s="2">
        <v>0</v>
      </c>
      <c r="N1168" s="2">
        <v>0</v>
      </c>
      <c r="O1168" s="2">
        <v>27.5</v>
      </c>
      <c r="P1168" s="2">
        <v>0</v>
      </c>
      <c r="Q1168" s="2">
        <v>0</v>
      </c>
      <c r="R1168" s="2">
        <v>0</v>
      </c>
      <c r="S1168" s="2">
        <v>0</v>
      </c>
      <c r="T1168" s="2">
        <v>0</v>
      </c>
      <c r="U1168" s="2">
        <v>27.5</v>
      </c>
      <c r="V1168" t="s">
        <v>55</v>
      </c>
    </row>
    <row r="1169" spans="1:24" ht="15.75" hidden="1" thickBot="1" x14ac:dyDescent="0.3">
      <c r="A1169" t="s">
        <v>7936</v>
      </c>
      <c r="B1169" s="12" t="s">
        <v>10045</v>
      </c>
      <c r="C1169" t="s">
        <v>1</v>
      </c>
      <c r="D1169" t="s">
        <v>7503</v>
      </c>
      <c r="E1169" t="s">
        <v>9793</v>
      </c>
      <c r="F1169" t="s">
        <v>9794</v>
      </c>
      <c r="G1169">
        <v>2418</v>
      </c>
      <c r="H1169">
        <v>2418</v>
      </c>
      <c r="I1169">
        <v>2418</v>
      </c>
      <c r="J1169">
        <v>2418</v>
      </c>
      <c r="K1169">
        <v>0</v>
      </c>
      <c r="L1169" s="2">
        <v>0</v>
      </c>
      <c r="M1169" s="2">
        <v>0</v>
      </c>
      <c r="N1169" s="2">
        <v>0</v>
      </c>
      <c r="O1169" s="2">
        <v>12.25</v>
      </c>
      <c r="P1169" s="2">
        <v>0</v>
      </c>
      <c r="Q1169" s="2">
        <v>0</v>
      </c>
      <c r="R1169" s="2">
        <v>0</v>
      </c>
      <c r="S1169" s="2">
        <v>0</v>
      </c>
      <c r="T1169" s="2">
        <v>0</v>
      </c>
      <c r="V1169" t="s">
        <v>55</v>
      </c>
    </row>
    <row r="1170" spans="1:24" ht="15.75" hidden="1" thickBot="1" x14ac:dyDescent="0.3">
      <c r="A1170" t="s">
        <v>7936</v>
      </c>
      <c r="B1170" s="12" t="s">
        <v>10045</v>
      </c>
      <c r="C1170" t="s">
        <v>1</v>
      </c>
      <c r="D1170" t="s">
        <v>7503</v>
      </c>
      <c r="E1170" t="s">
        <v>9793</v>
      </c>
      <c r="F1170" t="s">
        <v>9794</v>
      </c>
      <c r="G1170">
        <v>2417</v>
      </c>
      <c r="H1170">
        <v>2417</v>
      </c>
      <c r="I1170">
        <v>2417</v>
      </c>
      <c r="J1170">
        <v>2417</v>
      </c>
      <c r="K1170">
        <v>0</v>
      </c>
      <c r="L1170" s="2">
        <v>0</v>
      </c>
      <c r="M1170" s="2">
        <v>0</v>
      </c>
      <c r="N1170" s="2">
        <v>0</v>
      </c>
      <c r="O1170" s="2">
        <v>0</v>
      </c>
      <c r="P1170" s="2">
        <v>0</v>
      </c>
      <c r="Q1170" s="2">
        <v>0</v>
      </c>
      <c r="R1170" s="2">
        <v>0</v>
      </c>
      <c r="S1170" s="2">
        <v>0</v>
      </c>
      <c r="T1170" s="2">
        <v>0</v>
      </c>
      <c r="U1170" s="2">
        <v>0</v>
      </c>
      <c r="V1170" t="s">
        <v>55</v>
      </c>
    </row>
    <row r="1171" spans="1:24" ht="15.75" hidden="1" thickBot="1" x14ac:dyDescent="0.3">
      <c r="A1171" t="s">
        <v>7936</v>
      </c>
      <c r="B1171" s="12" t="s">
        <v>10045</v>
      </c>
      <c r="C1171" t="s">
        <v>1</v>
      </c>
      <c r="D1171" t="s">
        <v>7503</v>
      </c>
      <c r="E1171" t="s">
        <v>9793</v>
      </c>
      <c r="F1171" t="s">
        <v>9794</v>
      </c>
      <c r="G1171">
        <v>2416</v>
      </c>
      <c r="H1171">
        <v>2416</v>
      </c>
      <c r="I1171">
        <v>2416</v>
      </c>
      <c r="J1171">
        <v>2416</v>
      </c>
      <c r="K1171">
        <v>0</v>
      </c>
      <c r="L1171" s="2">
        <v>0</v>
      </c>
      <c r="M1171" s="2">
        <v>0</v>
      </c>
      <c r="N1171" s="2">
        <v>0</v>
      </c>
      <c r="O1171" s="2">
        <v>6.5</v>
      </c>
      <c r="P1171" s="2">
        <v>0</v>
      </c>
      <c r="Q1171" s="2">
        <v>0</v>
      </c>
      <c r="R1171" s="2">
        <v>0</v>
      </c>
      <c r="S1171" s="2">
        <v>0</v>
      </c>
      <c r="T1171" s="2">
        <v>0</v>
      </c>
      <c r="U1171" s="2">
        <v>6.5</v>
      </c>
      <c r="V1171" t="s">
        <v>55</v>
      </c>
      <c r="X1171">
        <f t="array" ref="X1171">INDEX(Tabla3[CORRELTIVO],MATCH(FALSE,ISBLANK(Tabla3[CORRELTIVO]),0))</f>
        <v>3584</v>
      </c>
    </row>
    <row r="1172" spans="1:24" ht="15.75" hidden="1" thickBot="1" x14ac:dyDescent="0.3">
      <c r="A1172" t="s">
        <v>7936</v>
      </c>
      <c r="B1172" s="12" t="s">
        <v>10045</v>
      </c>
      <c r="C1172" t="s">
        <v>1</v>
      </c>
      <c r="D1172" t="s">
        <v>7503</v>
      </c>
      <c r="E1172" t="s">
        <v>9793</v>
      </c>
      <c r="F1172" t="s">
        <v>9794</v>
      </c>
      <c r="G1172">
        <v>2415</v>
      </c>
      <c r="H1172">
        <v>2415</v>
      </c>
      <c r="I1172">
        <v>2415</v>
      </c>
      <c r="J1172">
        <v>2415</v>
      </c>
      <c r="K1172">
        <v>0</v>
      </c>
      <c r="L1172" s="2">
        <v>0</v>
      </c>
      <c r="M1172" s="2">
        <v>0</v>
      </c>
      <c r="N1172" s="2">
        <v>0</v>
      </c>
      <c r="O1172" s="2">
        <v>7.5</v>
      </c>
      <c r="P1172" s="2">
        <v>0</v>
      </c>
      <c r="Q1172" s="2">
        <v>0</v>
      </c>
      <c r="R1172" s="2">
        <v>0</v>
      </c>
      <c r="S1172" s="2">
        <v>0</v>
      </c>
      <c r="T1172" s="2">
        <v>0</v>
      </c>
      <c r="U1172" s="2">
        <v>7.5</v>
      </c>
      <c r="V1172" t="s">
        <v>55</v>
      </c>
    </row>
    <row r="1173" spans="1:24" ht="15.75" hidden="1" thickBot="1" x14ac:dyDescent="0.3">
      <c r="A1173" t="s">
        <v>7936</v>
      </c>
      <c r="B1173" s="12" t="s">
        <v>10045</v>
      </c>
      <c r="C1173" t="s">
        <v>1</v>
      </c>
      <c r="D1173" t="s">
        <v>7503</v>
      </c>
      <c r="E1173" t="s">
        <v>9793</v>
      </c>
      <c r="F1173" t="s">
        <v>9794</v>
      </c>
      <c r="G1173">
        <v>2414</v>
      </c>
      <c r="H1173">
        <v>2414</v>
      </c>
      <c r="I1173">
        <v>2414</v>
      </c>
      <c r="J1173">
        <v>2414</v>
      </c>
      <c r="K1173">
        <v>0</v>
      </c>
      <c r="L1173" s="2">
        <v>0</v>
      </c>
      <c r="M1173" s="2">
        <v>0</v>
      </c>
      <c r="N1173" s="2">
        <v>0</v>
      </c>
      <c r="O1173" s="2">
        <v>3.25</v>
      </c>
      <c r="P1173" s="2">
        <v>0</v>
      </c>
      <c r="Q1173" s="2">
        <v>0</v>
      </c>
      <c r="R1173" s="2">
        <v>0</v>
      </c>
      <c r="S1173" s="2">
        <v>0</v>
      </c>
      <c r="T1173" s="2">
        <v>0</v>
      </c>
      <c r="U1173" s="2">
        <v>3.25</v>
      </c>
      <c r="V1173" t="s">
        <v>55</v>
      </c>
    </row>
    <row r="1174" spans="1:24" ht="15.75" hidden="1" thickBot="1" x14ac:dyDescent="0.3">
      <c r="A1174" t="s">
        <v>7936</v>
      </c>
      <c r="B1174" s="12" t="s">
        <v>10044</v>
      </c>
      <c r="C1174" t="s">
        <v>1</v>
      </c>
      <c r="D1174" t="s">
        <v>7503</v>
      </c>
      <c r="E1174" t="s">
        <v>9793</v>
      </c>
      <c r="F1174" t="s">
        <v>9794</v>
      </c>
      <c r="G1174">
        <v>2413</v>
      </c>
      <c r="H1174">
        <v>2413</v>
      </c>
      <c r="I1174">
        <v>2413</v>
      </c>
      <c r="J1174">
        <v>2413</v>
      </c>
      <c r="K1174">
        <v>0</v>
      </c>
      <c r="L1174" s="2">
        <v>0</v>
      </c>
      <c r="M1174" s="2">
        <v>0</v>
      </c>
      <c r="N1174" s="2">
        <v>0</v>
      </c>
      <c r="O1174" s="2">
        <v>45</v>
      </c>
      <c r="P1174" s="2">
        <v>0</v>
      </c>
      <c r="Q1174" s="2">
        <v>0</v>
      </c>
      <c r="R1174" s="2">
        <v>0</v>
      </c>
      <c r="S1174" s="2">
        <v>0</v>
      </c>
      <c r="T1174" s="2">
        <v>0</v>
      </c>
      <c r="U1174" s="2">
        <v>45</v>
      </c>
      <c r="V1174" t="s">
        <v>55</v>
      </c>
    </row>
    <row r="1175" spans="1:24" ht="15.75" hidden="1" thickBot="1" x14ac:dyDescent="0.3">
      <c r="A1175" t="s">
        <v>7936</v>
      </c>
      <c r="B1175" s="12" t="s">
        <v>10044</v>
      </c>
      <c r="C1175" t="s">
        <v>1</v>
      </c>
      <c r="D1175" t="s">
        <v>7503</v>
      </c>
      <c r="E1175" t="s">
        <v>9793</v>
      </c>
      <c r="F1175" t="s">
        <v>9794</v>
      </c>
      <c r="G1175">
        <v>2412</v>
      </c>
      <c r="H1175">
        <v>2412</v>
      </c>
      <c r="I1175">
        <v>2412</v>
      </c>
      <c r="J1175">
        <v>2412</v>
      </c>
      <c r="K1175">
        <v>0</v>
      </c>
      <c r="L1175" s="2">
        <v>0</v>
      </c>
      <c r="M1175" s="2">
        <v>0</v>
      </c>
      <c r="N1175" s="2">
        <v>0</v>
      </c>
      <c r="O1175" s="2">
        <v>235.45</v>
      </c>
      <c r="P1175" s="2">
        <v>0</v>
      </c>
      <c r="Q1175" s="2">
        <v>0</v>
      </c>
      <c r="R1175" s="2">
        <v>0</v>
      </c>
      <c r="S1175" s="2">
        <v>0</v>
      </c>
      <c r="T1175" s="2">
        <v>0</v>
      </c>
      <c r="U1175" s="2">
        <v>235.45</v>
      </c>
      <c r="V1175" t="s">
        <v>55</v>
      </c>
    </row>
    <row r="1176" spans="1:24" ht="15.75" hidden="1" thickBot="1" x14ac:dyDescent="0.3">
      <c r="A1176" t="s">
        <v>7936</v>
      </c>
      <c r="B1176" s="12" t="s">
        <v>10044</v>
      </c>
      <c r="C1176" t="s">
        <v>1</v>
      </c>
      <c r="D1176" t="s">
        <v>7503</v>
      </c>
      <c r="E1176" t="s">
        <v>9793</v>
      </c>
      <c r="F1176" t="s">
        <v>9794</v>
      </c>
      <c r="G1176">
        <v>2411</v>
      </c>
      <c r="H1176">
        <v>2411</v>
      </c>
      <c r="I1176">
        <v>2411</v>
      </c>
      <c r="J1176">
        <v>2411</v>
      </c>
      <c r="K1176">
        <v>0</v>
      </c>
      <c r="L1176" s="2">
        <v>0</v>
      </c>
      <c r="M1176" s="2">
        <v>0</v>
      </c>
      <c r="N1176" s="2">
        <v>0</v>
      </c>
      <c r="O1176" s="2">
        <v>4.75</v>
      </c>
      <c r="P1176" s="2">
        <v>0</v>
      </c>
      <c r="Q1176" s="2">
        <v>0</v>
      </c>
      <c r="R1176" s="2">
        <v>0</v>
      </c>
      <c r="S1176" s="2">
        <v>0</v>
      </c>
      <c r="T1176" s="2">
        <v>0</v>
      </c>
      <c r="U1176" s="2">
        <v>4.75</v>
      </c>
      <c r="V1176" t="s">
        <v>55</v>
      </c>
    </row>
    <row r="1177" spans="1:24" ht="15.75" hidden="1" thickBot="1" x14ac:dyDescent="0.3">
      <c r="A1177" t="s">
        <v>7936</v>
      </c>
      <c r="B1177" s="12" t="s">
        <v>10043</v>
      </c>
      <c r="C1177" t="s">
        <v>1</v>
      </c>
      <c r="D1177" t="s">
        <v>7503</v>
      </c>
      <c r="E1177" t="s">
        <v>9793</v>
      </c>
      <c r="F1177" t="s">
        <v>9794</v>
      </c>
      <c r="G1177">
        <v>2410</v>
      </c>
      <c r="H1177">
        <v>2410</v>
      </c>
      <c r="I1177">
        <v>2410</v>
      </c>
      <c r="J1177">
        <v>2410</v>
      </c>
      <c r="K1177">
        <v>0</v>
      </c>
      <c r="L1177" s="2">
        <v>0</v>
      </c>
      <c r="M1177" s="2">
        <v>0</v>
      </c>
      <c r="N1177" s="2">
        <v>0</v>
      </c>
      <c r="O1177" s="2">
        <v>26</v>
      </c>
      <c r="P1177" s="2">
        <v>0</v>
      </c>
      <c r="Q1177" s="2">
        <v>0</v>
      </c>
      <c r="R1177" s="2">
        <v>0</v>
      </c>
      <c r="S1177" s="2">
        <v>0</v>
      </c>
      <c r="T1177" s="2">
        <v>0</v>
      </c>
      <c r="U1177" s="2">
        <v>26</v>
      </c>
      <c r="V1177" t="s">
        <v>55</v>
      </c>
    </row>
    <row r="1178" spans="1:24" ht="15.75" hidden="1" thickBot="1" x14ac:dyDescent="0.3">
      <c r="A1178" t="s">
        <v>7936</v>
      </c>
      <c r="B1178" s="12" t="s">
        <v>10043</v>
      </c>
      <c r="C1178" t="s">
        <v>1</v>
      </c>
      <c r="D1178" t="s">
        <v>7503</v>
      </c>
      <c r="E1178" t="s">
        <v>9793</v>
      </c>
      <c r="F1178" t="s">
        <v>9794</v>
      </c>
      <c r="G1178">
        <v>2409</v>
      </c>
      <c r="H1178">
        <v>2409</v>
      </c>
      <c r="I1178">
        <v>2409</v>
      </c>
      <c r="J1178">
        <v>2409</v>
      </c>
      <c r="K1178">
        <v>0</v>
      </c>
      <c r="L1178" s="2">
        <v>0</v>
      </c>
      <c r="M1178" s="2">
        <v>0</v>
      </c>
      <c r="N1178" s="2">
        <v>0</v>
      </c>
      <c r="O1178" s="2">
        <v>51.2</v>
      </c>
      <c r="P1178" s="2">
        <v>0</v>
      </c>
      <c r="Q1178" s="2">
        <v>0</v>
      </c>
      <c r="R1178" s="2">
        <v>0</v>
      </c>
      <c r="S1178" s="2">
        <v>0</v>
      </c>
      <c r="T1178" s="2">
        <v>0</v>
      </c>
      <c r="U1178" s="2">
        <v>51.2</v>
      </c>
      <c r="V1178" t="s">
        <v>55</v>
      </c>
    </row>
    <row r="1179" spans="1:24" ht="15.75" hidden="1" thickBot="1" x14ac:dyDescent="0.3">
      <c r="A1179" t="s">
        <v>7936</v>
      </c>
      <c r="B1179" s="12" t="s">
        <v>10043</v>
      </c>
      <c r="C1179" t="s">
        <v>1</v>
      </c>
      <c r="D1179" t="s">
        <v>7503</v>
      </c>
      <c r="E1179" t="s">
        <v>9793</v>
      </c>
      <c r="F1179" t="s">
        <v>9794</v>
      </c>
      <c r="G1179">
        <v>2408</v>
      </c>
      <c r="H1179">
        <v>2408</v>
      </c>
      <c r="I1179">
        <v>2408</v>
      </c>
      <c r="J1179">
        <v>2408</v>
      </c>
      <c r="K1179">
        <v>0</v>
      </c>
      <c r="L1179" s="2">
        <v>0</v>
      </c>
      <c r="M1179" s="2">
        <v>0</v>
      </c>
      <c r="N1179" s="2">
        <v>0</v>
      </c>
      <c r="O1179" s="2">
        <v>4.75</v>
      </c>
      <c r="P1179" s="2">
        <v>0</v>
      </c>
      <c r="Q1179" s="2">
        <v>0</v>
      </c>
      <c r="R1179" s="2">
        <v>0</v>
      </c>
      <c r="S1179" s="2">
        <v>0</v>
      </c>
      <c r="T1179" s="2">
        <v>0</v>
      </c>
      <c r="U1179" s="2">
        <v>4.75</v>
      </c>
      <c r="V1179" t="s">
        <v>55</v>
      </c>
    </row>
    <row r="1180" spans="1:24" ht="15.75" hidden="1" thickBot="1" x14ac:dyDescent="0.3">
      <c r="A1180" t="s">
        <v>7936</v>
      </c>
      <c r="B1180" s="12" t="s">
        <v>10043</v>
      </c>
      <c r="C1180" t="s">
        <v>1</v>
      </c>
      <c r="D1180" t="s">
        <v>7503</v>
      </c>
      <c r="E1180" t="s">
        <v>9793</v>
      </c>
      <c r="F1180" t="s">
        <v>9794</v>
      </c>
      <c r="G1180">
        <v>2407</v>
      </c>
      <c r="H1180">
        <v>2407</v>
      </c>
      <c r="I1180">
        <v>2407</v>
      </c>
      <c r="J1180">
        <v>2407</v>
      </c>
      <c r="K1180">
        <v>0</v>
      </c>
      <c r="L1180" s="2">
        <v>0</v>
      </c>
      <c r="M1180" s="2">
        <v>0</v>
      </c>
      <c r="N1180" s="2">
        <v>0</v>
      </c>
      <c r="O1180" s="2">
        <v>15.75</v>
      </c>
      <c r="P1180" s="2">
        <v>0</v>
      </c>
      <c r="Q1180" s="2">
        <v>0</v>
      </c>
      <c r="R1180" s="2">
        <v>0</v>
      </c>
      <c r="S1180" s="2">
        <v>0</v>
      </c>
      <c r="T1180" s="2">
        <v>0</v>
      </c>
      <c r="U1180" s="2">
        <v>15.75</v>
      </c>
      <c r="V1180" t="s">
        <v>55</v>
      </c>
    </row>
    <row r="1181" spans="1:24" ht="15.75" hidden="1" thickBot="1" x14ac:dyDescent="0.3">
      <c r="A1181" t="s">
        <v>7936</v>
      </c>
      <c r="B1181" s="12" t="s">
        <v>10042</v>
      </c>
      <c r="C1181" t="s">
        <v>1</v>
      </c>
      <c r="D1181" t="s">
        <v>7503</v>
      </c>
      <c r="E1181" t="s">
        <v>9793</v>
      </c>
      <c r="F1181" t="s">
        <v>9794</v>
      </c>
      <c r="G1181">
        <v>2406</v>
      </c>
      <c r="H1181">
        <v>2406</v>
      </c>
      <c r="I1181">
        <v>2406</v>
      </c>
      <c r="J1181">
        <v>2406</v>
      </c>
      <c r="K1181">
        <v>0</v>
      </c>
      <c r="L1181" s="2">
        <v>0</v>
      </c>
      <c r="M1181" s="2">
        <v>0</v>
      </c>
      <c r="N1181" s="2">
        <v>0</v>
      </c>
      <c r="O1181" s="2">
        <v>15.75</v>
      </c>
      <c r="P1181" s="2">
        <v>0</v>
      </c>
      <c r="Q1181" s="2">
        <v>0</v>
      </c>
      <c r="R1181" s="2">
        <v>0</v>
      </c>
      <c r="S1181" s="2">
        <v>0</v>
      </c>
      <c r="T1181" s="2">
        <v>0</v>
      </c>
      <c r="U1181" s="2">
        <v>15.75</v>
      </c>
      <c r="V1181" t="s">
        <v>55</v>
      </c>
    </row>
    <row r="1182" spans="1:24" ht="15.75" hidden="1" thickBot="1" x14ac:dyDescent="0.3">
      <c r="A1182" t="s">
        <v>7936</v>
      </c>
      <c r="B1182" s="12" t="s">
        <v>10042</v>
      </c>
      <c r="C1182" t="s">
        <v>1</v>
      </c>
      <c r="D1182" t="s">
        <v>7503</v>
      </c>
      <c r="E1182" t="s">
        <v>9793</v>
      </c>
      <c r="F1182" t="s">
        <v>9794</v>
      </c>
      <c r="G1182">
        <v>2405</v>
      </c>
      <c r="H1182">
        <v>2405</v>
      </c>
      <c r="I1182">
        <v>2405</v>
      </c>
      <c r="J1182">
        <v>2405</v>
      </c>
      <c r="K1182">
        <v>0</v>
      </c>
      <c r="L1182" s="2">
        <v>0</v>
      </c>
      <c r="M1182" s="2">
        <v>0</v>
      </c>
      <c r="N1182" s="2">
        <v>0</v>
      </c>
      <c r="O1182" s="2">
        <v>22.6</v>
      </c>
      <c r="P1182" s="2">
        <v>0</v>
      </c>
      <c r="Q1182" s="2">
        <v>0</v>
      </c>
      <c r="R1182" s="2">
        <v>0</v>
      </c>
      <c r="S1182" s="2">
        <v>0</v>
      </c>
      <c r="T1182" s="2">
        <v>0</v>
      </c>
      <c r="U1182" s="2">
        <v>22.6</v>
      </c>
      <c r="V1182" t="s">
        <v>55</v>
      </c>
    </row>
    <row r="1183" spans="1:24" ht="15.75" hidden="1" thickBot="1" x14ac:dyDescent="0.3">
      <c r="A1183" t="s">
        <v>7936</v>
      </c>
      <c r="B1183" s="12" t="s">
        <v>10042</v>
      </c>
      <c r="C1183" t="s">
        <v>1</v>
      </c>
      <c r="D1183" t="s">
        <v>7503</v>
      </c>
      <c r="E1183" t="s">
        <v>9793</v>
      </c>
      <c r="F1183" t="s">
        <v>9794</v>
      </c>
      <c r="G1183">
        <v>2404</v>
      </c>
      <c r="H1183">
        <v>2404</v>
      </c>
      <c r="I1183">
        <v>2404</v>
      </c>
      <c r="J1183">
        <v>2404</v>
      </c>
      <c r="K1183">
        <v>0</v>
      </c>
      <c r="L1183" s="2">
        <v>0</v>
      </c>
      <c r="M1183" s="2">
        <v>0</v>
      </c>
      <c r="N1183" s="2">
        <v>0</v>
      </c>
      <c r="O1183" s="2">
        <v>10</v>
      </c>
      <c r="P1183" s="2">
        <v>0</v>
      </c>
      <c r="Q1183" s="2">
        <v>0</v>
      </c>
      <c r="R1183" s="2">
        <v>0</v>
      </c>
      <c r="S1183" s="2">
        <v>0</v>
      </c>
      <c r="T1183" s="2">
        <v>0</v>
      </c>
      <c r="U1183" s="2">
        <v>10</v>
      </c>
      <c r="V1183" t="s">
        <v>55</v>
      </c>
    </row>
    <row r="1184" spans="1:24" ht="15.75" hidden="1" thickBot="1" x14ac:dyDescent="0.3">
      <c r="A1184" t="s">
        <v>7936</v>
      </c>
      <c r="B1184" s="12" t="s">
        <v>10042</v>
      </c>
      <c r="C1184" t="s">
        <v>1</v>
      </c>
      <c r="D1184" t="s">
        <v>7503</v>
      </c>
      <c r="E1184" t="s">
        <v>9793</v>
      </c>
      <c r="F1184" t="s">
        <v>9794</v>
      </c>
      <c r="G1184">
        <v>2403</v>
      </c>
      <c r="H1184">
        <v>2403</v>
      </c>
      <c r="I1184">
        <v>2403</v>
      </c>
      <c r="J1184">
        <v>2403</v>
      </c>
      <c r="K1184">
        <v>0</v>
      </c>
      <c r="L1184" s="2">
        <v>0</v>
      </c>
      <c r="M1184" s="2">
        <v>0</v>
      </c>
      <c r="N1184" s="2">
        <v>0</v>
      </c>
      <c r="O1184" s="2">
        <v>0</v>
      </c>
      <c r="P1184" s="2">
        <v>0</v>
      </c>
      <c r="Q1184" s="2">
        <v>0</v>
      </c>
      <c r="R1184" s="2">
        <v>0</v>
      </c>
      <c r="S1184" s="2">
        <v>0</v>
      </c>
      <c r="T1184" s="2">
        <v>0</v>
      </c>
      <c r="U1184" s="2">
        <v>0</v>
      </c>
      <c r="V1184" t="s">
        <v>55</v>
      </c>
    </row>
    <row r="1185" spans="1:22" ht="15.75" hidden="1" thickBot="1" x14ac:dyDescent="0.3">
      <c r="A1185" t="s">
        <v>7936</v>
      </c>
      <c r="B1185" s="12" t="s">
        <v>10042</v>
      </c>
      <c r="C1185" t="s">
        <v>1</v>
      </c>
      <c r="D1185" t="s">
        <v>7503</v>
      </c>
      <c r="E1185" t="s">
        <v>9793</v>
      </c>
      <c r="F1185" t="s">
        <v>9794</v>
      </c>
      <c r="G1185">
        <v>2402</v>
      </c>
      <c r="H1185">
        <v>2402</v>
      </c>
      <c r="I1185">
        <v>2402</v>
      </c>
      <c r="J1185">
        <v>2402</v>
      </c>
      <c r="K1185">
        <v>0</v>
      </c>
      <c r="L1185" s="2">
        <v>0</v>
      </c>
      <c r="M1185" s="2">
        <v>0</v>
      </c>
      <c r="N1185" s="2">
        <v>0</v>
      </c>
      <c r="O1185" s="2">
        <v>33.630000000000003</v>
      </c>
      <c r="P1185" s="2">
        <v>0</v>
      </c>
      <c r="Q1185" s="2">
        <v>0</v>
      </c>
      <c r="R1185" s="2">
        <v>0</v>
      </c>
      <c r="S1185" s="2">
        <v>0</v>
      </c>
      <c r="T1185" s="2">
        <v>0</v>
      </c>
      <c r="U1185" s="2">
        <v>33.630000000000003</v>
      </c>
      <c r="V1185" t="s">
        <v>55</v>
      </c>
    </row>
    <row r="1186" spans="1:22" ht="15.75" hidden="1" thickBot="1" x14ac:dyDescent="0.3">
      <c r="A1186" t="s">
        <v>7936</v>
      </c>
      <c r="B1186" s="12" t="s">
        <v>10042</v>
      </c>
      <c r="C1186" t="s">
        <v>1</v>
      </c>
      <c r="D1186" t="s">
        <v>7503</v>
      </c>
      <c r="E1186" t="s">
        <v>9793</v>
      </c>
      <c r="F1186" t="s">
        <v>9794</v>
      </c>
      <c r="G1186">
        <v>2401</v>
      </c>
      <c r="H1186">
        <v>2401</v>
      </c>
      <c r="I1186">
        <v>2401</v>
      </c>
      <c r="J1186">
        <v>2401</v>
      </c>
      <c r="K1186">
        <v>0</v>
      </c>
      <c r="L1186" s="2">
        <v>0</v>
      </c>
      <c r="M1186" s="2">
        <v>0</v>
      </c>
      <c r="N1186" s="2">
        <v>0</v>
      </c>
      <c r="O1186" s="2">
        <v>12.7</v>
      </c>
      <c r="P1186" s="2">
        <v>0</v>
      </c>
      <c r="Q1186" s="2">
        <v>0</v>
      </c>
      <c r="R1186" s="2">
        <v>0</v>
      </c>
      <c r="S1186" s="2">
        <v>0</v>
      </c>
      <c r="T1186" s="2">
        <v>0</v>
      </c>
      <c r="U1186" s="2">
        <v>12.7</v>
      </c>
      <c r="V1186" t="s">
        <v>55</v>
      </c>
    </row>
    <row r="1187" spans="1:22" ht="15.75" hidden="1" thickBot="1" x14ac:dyDescent="0.3">
      <c r="A1187" t="s">
        <v>7936</v>
      </c>
      <c r="B1187" s="12" t="s">
        <v>10041</v>
      </c>
      <c r="C1187" t="s">
        <v>1</v>
      </c>
      <c r="D1187" t="s">
        <v>7503</v>
      </c>
      <c r="E1187" t="s">
        <v>9793</v>
      </c>
      <c r="F1187" t="s">
        <v>9794</v>
      </c>
      <c r="G1187">
        <v>2400</v>
      </c>
      <c r="H1187">
        <v>2400</v>
      </c>
      <c r="I1187">
        <v>2400</v>
      </c>
      <c r="J1187">
        <v>2400</v>
      </c>
      <c r="K1187">
        <v>0</v>
      </c>
      <c r="L1187" s="2">
        <v>0</v>
      </c>
      <c r="M1187" s="2">
        <v>0</v>
      </c>
      <c r="N1187" s="2">
        <v>0</v>
      </c>
      <c r="O1187" s="2">
        <v>3.25</v>
      </c>
      <c r="P1187" s="2">
        <v>0</v>
      </c>
      <c r="Q1187" s="2">
        <v>0</v>
      </c>
      <c r="R1187" s="2">
        <v>0</v>
      </c>
      <c r="S1187" s="2">
        <v>0</v>
      </c>
      <c r="T1187" s="2">
        <v>0</v>
      </c>
      <c r="U1187" s="2">
        <v>3.25</v>
      </c>
      <c r="V1187" t="s">
        <v>55</v>
      </c>
    </row>
    <row r="1188" spans="1:22" ht="15.75" hidden="1" thickBot="1" x14ac:dyDescent="0.3">
      <c r="A1188" t="s">
        <v>7936</v>
      </c>
      <c r="B1188" s="12" t="s">
        <v>10041</v>
      </c>
      <c r="C1188" t="s">
        <v>1</v>
      </c>
      <c r="D1188" t="s">
        <v>7503</v>
      </c>
      <c r="E1188" t="s">
        <v>9793</v>
      </c>
      <c r="F1188" t="s">
        <v>9794</v>
      </c>
      <c r="G1188">
        <v>2399</v>
      </c>
      <c r="H1188">
        <v>2399</v>
      </c>
      <c r="I1188">
        <v>2399</v>
      </c>
      <c r="J1188">
        <v>2399</v>
      </c>
      <c r="K1188">
        <v>0</v>
      </c>
      <c r="L1188" s="2">
        <v>0</v>
      </c>
      <c r="M1188" s="2">
        <v>0</v>
      </c>
      <c r="N1188" s="2">
        <v>0</v>
      </c>
      <c r="O1188" s="2">
        <v>22.6</v>
      </c>
      <c r="P1188" s="2">
        <v>0</v>
      </c>
      <c r="Q1188" s="2">
        <v>0</v>
      </c>
      <c r="R1188" s="2">
        <v>0</v>
      </c>
      <c r="S1188" s="2">
        <v>0</v>
      </c>
      <c r="T1188" s="2">
        <v>0</v>
      </c>
      <c r="U1188" s="2">
        <v>22.6</v>
      </c>
      <c r="V1188" t="s">
        <v>55</v>
      </c>
    </row>
    <row r="1189" spans="1:22" ht="15.75" hidden="1" thickBot="1" x14ac:dyDescent="0.3">
      <c r="A1189" t="s">
        <v>7936</v>
      </c>
      <c r="B1189" s="12" t="s">
        <v>10041</v>
      </c>
      <c r="C1189" t="s">
        <v>1</v>
      </c>
      <c r="D1189" t="s">
        <v>7503</v>
      </c>
      <c r="E1189" t="s">
        <v>9793</v>
      </c>
      <c r="F1189" t="s">
        <v>9794</v>
      </c>
      <c r="G1189">
        <v>2398</v>
      </c>
      <c r="H1189">
        <v>2398</v>
      </c>
      <c r="I1189">
        <v>2398</v>
      </c>
      <c r="J1189">
        <v>2398</v>
      </c>
      <c r="K1189">
        <v>0</v>
      </c>
      <c r="L1189" s="2">
        <v>0</v>
      </c>
      <c r="M1189" s="2">
        <v>0</v>
      </c>
      <c r="N1189" s="2">
        <v>0</v>
      </c>
      <c r="O1189" s="2">
        <v>15</v>
      </c>
      <c r="P1189" s="2">
        <v>0</v>
      </c>
      <c r="Q1189" s="2">
        <v>0</v>
      </c>
      <c r="R1189" s="2">
        <v>0</v>
      </c>
      <c r="S1189" s="2">
        <v>0</v>
      </c>
      <c r="T1189" s="2">
        <v>0</v>
      </c>
      <c r="U1189" s="2">
        <v>15</v>
      </c>
      <c r="V1189" t="s">
        <v>55</v>
      </c>
    </row>
    <row r="1190" spans="1:22" ht="15.75" hidden="1" thickBot="1" x14ac:dyDescent="0.3">
      <c r="A1190" t="s">
        <v>7936</v>
      </c>
      <c r="B1190" s="12" t="s">
        <v>10040</v>
      </c>
      <c r="C1190" t="s">
        <v>1</v>
      </c>
      <c r="D1190" t="s">
        <v>7503</v>
      </c>
      <c r="E1190" t="s">
        <v>9793</v>
      </c>
      <c r="F1190" t="s">
        <v>9794</v>
      </c>
      <c r="G1190">
        <v>2397</v>
      </c>
      <c r="H1190">
        <v>2397</v>
      </c>
      <c r="I1190">
        <v>2397</v>
      </c>
      <c r="J1190">
        <v>2397</v>
      </c>
      <c r="K1190">
        <v>0</v>
      </c>
      <c r="L1190" s="2">
        <v>0</v>
      </c>
      <c r="M1190" s="2">
        <v>0</v>
      </c>
      <c r="N1190" s="2">
        <v>0</v>
      </c>
      <c r="O1190" s="2">
        <v>7.5</v>
      </c>
      <c r="P1190" s="2">
        <v>0</v>
      </c>
      <c r="Q1190" s="2">
        <v>0</v>
      </c>
      <c r="R1190" s="2">
        <v>0</v>
      </c>
      <c r="S1190" s="2">
        <v>0</v>
      </c>
      <c r="T1190" s="2">
        <v>0</v>
      </c>
      <c r="U1190" s="2">
        <v>7.5</v>
      </c>
      <c r="V1190" t="s">
        <v>55</v>
      </c>
    </row>
    <row r="1191" spans="1:22" ht="15.75" hidden="1" thickBot="1" x14ac:dyDescent="0.3">
      <c r="A1191" t="s">
        <v>7936</v>
      </c>
      <c r="B1191" s="12" t="s">
        <v>10040</v>
      </c>
      <c r="C1191" t="s">
        <v>1</v>
      </c>
      <c r="D1191" t="s">
        <v>7503</v>
      </c>
      <c r="E1191" t="s">
        <v>9793</v>
      </c>
      <c r="F1191" t="s">
        <v>9794</v>
      </c>
      <c r="G1191">
        <v>2396</v>
      </c>
      <c r="H1191">
        <v>2396</v>
      </c>
      <c r="I1191">
        <v>2396</v>
      </c>
      <c r="J1191">
        <v>2396</v>
      </c>
      <c r="K1191">
        <v>0</v>
      </c>
      <c r="L1191" s="2">
        <v>0</v>
      </c>
      <c r="M1191" s="2">
        <v>0</v>
      </c>
      <c r="N1191" s="2">
        <v>0</v>
      </c>
      <c r="O1191" s="2">
        <v>23.5</v>
      </c>
      <c r="P1191" s="2">
        <v>0</v>
      </c>
      <c r="Q1191" s="2">
        <v>0</v>
      </c>
      <c r="R1191" s="2">
        <v>0</v>
      </c>
      <c r="S1191" s="2">
        <v>0</v>
      </c>
      <c r="T1191" s="2">
        <v>0</v>
      </c>
      <c r="U1191" s="2">
        <v>23.5</v>
      </c>
      <c r="V1191" t="s">
        <v>55</v>
      </c>
    </row>
    <row r="1192" spans="1:22" ht="15.75" hidden="1" thickBot="1" x14ac:dyDescent="0.3">
      <c r="A1192" t="s">
        <v>7936</v>
      </c>
      <c r="B1192" s="12" t="s">
        <v>10040</v>
      </c>
      <c r="C1192" t="s">
        <v>1</v>
      </c>
      <c r="D1192" t="s">
        <v>7503</v>
      </c>
      <c r="E1192" t="s">
        <v>9793</v>
      </c>
      <c r="F1192" t="s">
        <v>9794</v>
      </c>
      <c r="G1192">
        <v>2395</v>
      </c>
      <c r="H1192">
        <v>2395</v>
      </c>
      <c r="I1192">
        <v>2395</v>
      </c>
      <c r="J1192">
        <v>2395</v>
      </c>
      <c r="K1192">
        <v>0</v>
      </c>
      <c r="L1192" s="2">
        <v>0</v>
      </c>
      <c r="M1192" s="2">
        <v>0</v>
      </c>
      <c r="N1192" s="2">
        <v>0</v>
      </c>
      <c r="O1192" s="2">
        <v>0</v>
      </c>
      <c r="P1192" s="2">
        <v>0</v>
      </c>
      <c r="Q1192" s="2">
        <v>0</v>
      </c>
      <c r="R1192" s="2">
        <v>0</v>
      </c>
      <c r="S1192" s="2">
        <v>0</v>
      </c>
      <c r="T1192" s="2">
        <v>0</v>
      </c>
      <c r="U1192" s="2">
        <v>0</v>
      </c>
      <c r="V1192" t="s">
        <v>55</v>
      </c>
    </row>
    <row r="1193" spans="1:22" ht="15.75" hidden="1" thickBot="1" x14ac:dyDescent="0.3">
      <c r="A1193" t="s">
        <v>7936</v>
      </c>
      <c r="B1193" s="12" t="s">
        <v>10039</v>
      </c>
      <c r="C1193" t="s">
        <v>1</v>
      </c>
      <c r="D1193" t="s">
        <v>7503</v>
      </c>
      <c r="E1193" t="s">
        <v>9793</v>
      </c>
      <c r="F1193" t="s">
        <v>9794</v>
      </c>
      <c r="G1193">
        <v>2394</v>
      </c>
      <c r="H1193">
        <v>2394</v>
      </c>
      <c r="I1193">
        <v>2394</v>
      </c>
      <c r="J1193">
        <v>2394</v>
      </c>
      <c r="K1193">
        <v>0</v>
      </c>
      <c r="L1193" s="2">
        <v>0</v>
      </c>
      <c r="M1193" s="2">
        <v>0</v>
      </c>
      <c r="N1193" s="2">
        <v>0</v>
      </c>
      <c r="O1193" s="2">
        <v>7.5</v>
      </c>
      <c r="P1193" s="2">
        <v>0</v>
      </c>
      <c r="Q1193" s="2">
        <v>0</v>
      </c>
      <c r="R1193" s="2">
        <v>0</v>
      </c>
      <c r="S1193" s="2">
        <v>0</v>
      </c>
      <c r="T1193" s="2">
        <v>0</v>
      </c>
      <c r="U1193" s="2">
        <v>7.5</v>
      </c>
      <c r="V1193" t="s">
        <v>55</v>
      </c>
    </row>
    <row r="1194" spans="1:22" ht="15.75" hidden="1" thickBot="1" x14ac:dyDescent="0.3">
      <c r="A1194" t="s">
        <v>7936</v>
      </c>
      <c r="B1194" s="12" t="s">
        <v>10039</v>
      </c>
      <c r="C1194" t="s">
        <v>1</v>
      </c>
      <c r="D1194" t="s">
        <v>7503</v>
      </c>
      <c r="E1194" t="s">
        <v>9793</v>
      </c>
      <c r="F1194" t="s">
        <v>9794</v>
      </c>
      <c r="G1194">
        <v>2393</v>
      </c>
      <c r="H1194">
        <v>2393</v>
      </c>
      <c r="I1194">
        <v>2393</v>
      </c>
      <c r="J1194">
        <v>2393</v>
      </c>
      <c r="K1194">
        <v>0</v>
      </c>
      <c r="L1194" s="2">
        <v>0</v>
      </c>
      <c r="M1194" s="2">
        <v>0</v>
      </c>
      <c r="N1194" s="2">
        <v>0</v>
      </c>
      <c r="O1194" s="2">
        <v>7.5</v>
      </c>
      <c r="P1194" s="2">
        <v>0</v>
      </c>
      <c r="Q1194" s="2">
        <v>0</v>
      </c>
      <c r="R1194" s="2">
        <v>0</v>
      </c>
      <c r="S1194" s="2">
        <v>0</v>
      </c>
      <c r="T1194" s="2">
        <v>0</v>
      </c>
      <c r="U1194" s="2">
        <v>7.5</v>
      </c>
      <c r="V1194" t="s">
        <v>55</v>
      </c>
    </row>
    <row r="1195" spans="1:22" ht="15.75" hidden="1" thickBot="1" x14ac:dyDescent="0.3">
      <c r="A1195" t="s">
        <v>7936</v>
      </c>
      <c r="B1195" s="12" t="s">
        <v>10039</v>
      </c>
      <c r="C1195" t="s">
        <v>1</v>
      </c>
      <c r="D1195" t="s">
        <v>7503</v>
      </c>
      <c r="E1195" t="s">
        <v>9793</v>
      </c>
      <c r="F1195" t="s">
        <v>9794</v>
      </c>
      <c r="G1195">
        <v>2392</v>
      </c>
      <c r="H1195">
        <v>2392</v>
      </c>
      <c r="I1195">
        <v>2392</v>
      </c>
      <c r="J1195">
        <v>2392</v>
      </c>
      <c r="K1195">
        <v>0</v>
      </c>
      <c r="L1195" s="2">
        <v>0</v>
      </c>
      <c r="M1195" s="2">
        <v>0</v>
      </c>
      <c r="N1195" s="2">
        <v>0</v>
      </c>
      <c r="O1195" s="2">
        <v>75</v>
      </c>
      <c r="P1195" s="2">
        <v>0</v>
      </c>
      <c r="Q1195" s="2">
        <v>0</v>
      </c>
      <c r="R1195" s="2">
        <v>0</v>
      </c>
      <c r="S1195" s="2">
        <v>0</v>
      </c>
      <c r="T1195" s="2">
        <v>0</v>
      </c>
      <c r="U1195" s="2">
        <v>75</v>
      </c>
      <c r="V1195" t="s">
        <v>55</v>
      </c>
    </row>
    <row r="1196" spans="1:22" ht="15.75" hidden="1" thickBot="1" x14ac:dyDescent="0.3">
      <c r="A1196" t="s">
        <v>7936</v>
      </c>
      <c r="B1196" s="12" t="s">
        <v>10039</v>
      </c>
      <c r="C1196" t="s">
        <v>1</v>
      </c>
      <c r="D1196" t="s">
        <v>7503</v>
      </c>
      <c r="E1196" t="s">
        <v>9793</v>
      </c>
      <c r="F1196" t="s">
        <v>9794</v>
      </c>
      <c r="G1196">
        <v>2391</v>
      </c>
      <c r="H1196">
        <v>2381</v>
      </c>
      <c r="I1196">
        <v>2381</v>
      </c>
      <c r="J1196">
        <v>2381</v>
      </c>
      <c r="K1196">
        <v>0</v>
      </c>
      <c r="L1196" s="2">
        <v>0</v>
      </c>
      <c r="M1196" s="2">
        <v>0</v>
      </c>
      <c r="N1196" s="2">
        <v>0</v>
      </c>
      <c r="O1196" s="2">
        <v>8</v>
      </c>
      <c r="P1196" s="2">
        <v>0</v>
      </c>
      <c r="Q1196" s="2">
        <v>0</v>
      </c>
      <c r="R1196" s="2">
        <v>0</v>
      </c>
      <c r="S1196" s="2">
        <v>0</v>
      </c>
      <c r="T1196" s="2">
        <v>0</v>
      </c>
      <c r="U1196" s="2">
        <v>8</v>
      </c>
      <c r="V1196" t="s">
        <v>55</v>
      </c>
    </row>
    <row r="1197" spans="1:22" ht="15.75" hidden="1" thickBot="1" x14ac:dyDescent="0.3">
      <c r="A1197" t="s">
        <v>7936</v>
      </c>
      <c r="B1197" s="12" t="s">
        <v>10039</v>
      </c>
      <c r="C1197" t="s">
        <v>1</v>
      </c>
      <c r="D1197" t="s">
        <v>7503</v>
      </c>
      <c r="E1197" t="s">
        <v>9793</v>
      </c>
      <c r="F1197" t="s">
        <v>9794</v>
      </c>
      <c r="G1197">
        <v>2390</v>
      </c>
      <c r="H1197">
        <v>2390</v>
      </c>
      <c r="I1197">
        <v>2390</v>
      </c>
      <c r="J1197">
        <v>2390</v>
      </c>
      <c r="K1197">
        <v>0</v>
      </c>
      <c r="L1197" s="2">
        <v>0</v>
      </c>
      <c r="M1197" s="2">
        <v>0</v>
      </c>
      <c r="N1197" s="2">
        <v>0</v>
      </c>
      <c r="O1197" s="2">
        <v>60</v>
      </c>
      <c r="P1197" s="2">
        <v>0</v>
      </c>
      <c r="Q1197" s="2">
        <v>0</v>
      </c>
      <c r="R1197" s="2">
        <v>0</v>
      </c>
      <c r="S1197" s="2">
        <v>0</v>
      </c>
      <c r="T1197" s="2">
        <v>0</v>
      </c>
      <c r="U1197" s="2">
        <v>60</v>
      </c>
      <c r="V1197" t="s">
        <v>55</v>
      </c>
    </row>
    <row r="1198" spans="1:22" ht="15.75" hidden="1" thickBot="1" x14ac:dyDescent="0.3">
      <c r="A1198" t="s">
        <v>7936</v>
      </c>
      <c r="B1198" s="12" t="s">
        <v>10039</v>
      </c>
      <c r="C1198" t="s">
        <v>1</v>
      </c>
      <c r="D1198" t="s">
        <v>7503</v>
      </c>
      <c r="E1198" t="s">
        <v>9793</v>
      </c>
      <c r="F1198" t="s">
        <v>9794</v>
      </c>
      <c r="G1198">
        <v>2389</v>
      </c>
      <c r="H1198">
        <v>2389</v>
      </c>
      <c r="I1198">
        <v>2389</v>
      </c>
      <c r="J1198">
        <v>2389</v>
      </c>
      <c r="K1198">
        <v>0</v>
      </c>
      <c r="L1198" s="2">
        <v>0</v>
      </c>
      <c r="M1198" s="2">
        <v>0</v>
      </c>
      <c r="N1198" s="2">
        <v>0</v>
      </c>
      <c r="O1198" s="2">
        <v>341.8</v>
      </c>
      <c r="P1198" s="2">
        <v>0</v>
      </c>
      <c r="Q1198" s="2">
        <v>0</v>
      </c>
      <c r="R1198" s="2">
        <v>0</v>
      </c>
      <c r="S1198" s="2">
        <v>0</v>
      </c>
      <c r="T1198" s="2">
        <v>0</v>
      </c>
      <c r="U1198" s="2">
        <v>341.8</v>
      </c>
      <c r="V1198" t="s">
        <v>55</v>
      </c>
    </row>
    <row r="1199" spans="1:22" ht="15.75" hidden="1" thickBot="1" x14ac:dyDescent="0.3">
      <c r="A1199" t="s">
        <v>7936</v>
      </c>
      <c r="B1199" s="12" t="s">
        <v>10039</v>
      </c>
      <c r="C1199" t="s">
        <v>1</v>
      </c>
      <c r="D1199" t="s">
        <v>7503</v>
      </c>
      <c r="E1199" t="s">
        <v>9793</v>
      </c>
      <c r="F1199" t="s">
        <v>9794</v>
      </c>
      <c r="G1199">
        <v>2388</v>
      </c>
      <c r="H1199">
        <v>2388</v>
      </c>
      <c r="I1199">
        <v>2388</v>
      </c>
      <c r="J1199">
        <v>2388</v>
      </c>
      <c r="K1199">
        <v>0</v>
      </c>
      <c r="L1199" s="2">
        <v>0</v>
      </c>
      <c r="M1199" s="2">
        <v>0</v>
      </c>
      <c r="N1199" s="2">
        <v>0</v>
      </c>
      <c r="O1199" s="2">
        <v>45.2</v>
      </c>
      <c r="P1199" s="2">
        <v>0</v>
      </c>
      <c r="Q1199" s="2">
        <v>0</v>
      </c>
      <c r="R1199" s="2">
        <v>0</v>
      </c>
      <c r="S1199" s="2">
        <v>0</v>
      </c>
      <c r="T1199" s="2">
        <v>0</v>
      </c>
      <c r="U1199" s="2">
        <v>45.2</v>
      </c>
      <c r="V1199" t="s">
        <v>55</v>
      </c>
    </row>
    <row r="1200" spans="1:22" ht="15.75" hidden="1" thickBot="1" x14ac:dyDescent="0.3">
      <c r="A1200" t="s">
        <v>7936</v>
      </c>
      <c r="B1200" s="12" t="s">
        <v>10039</v>
      </c>
      <c r="C1200" t="s">
        <v>1</v>
      </c>
      <c r="D1200" t="s">
        <v>7503</v>
      </c>
      <c r="E1200" t="s">
        <v>9793</v>
      </c>
      <c r="F1200" t="s">
        <v>9794</v>
      </c>
      <c r="G1200">
        <v>2387</v>
      </c>
      <c r="H1200">
        <v>2387</v>
      </c>
      <c r="I1200">
        <v>2387</v>
      </c>
      <c r="J1200">
        <v>2387</v>
      </c>
      <c r="K1200">
        <v>0</v>
      </c>
      <c r="L1200" s="2">
        <v>0</v>
      </c>
      <c r="M1200" s="2">
        <v>0</v>
      </c>
      <c r="N1200" s="2">
        <v>0</v>
      </c>
      <c r="O1200" s="2">
        <v>0</v>
      </c>
      <c r="P1200" s="2">
        <v>0</v>
      </c>
      <c r="Q1200" s="2">
        <v>0</v>
      </c>
      <c r="R1200" s="2">
        <v>0</v>
      </c>
      <c r="S1200" s="2">
        <v>0</v>
      </c>
      <c r="T1200" s="2">
        <v>0</v>
      </c>
      <c r="U1200" s="2">
        <v>0</v>
      </c>
      <c r="V1200" t="s">
        <v>55</v>
      </c>
    </row>
    <row r="1201" spans="1:22" ht="15.75" hidden="1" thickBot="1" x14ac:dyDescent="0.3">
      <c r="A1201" t="s">
        <v>7936</v>
      </c>
      <c r="B1201" s="12" t="s">
        <v>10039</v>
      </c>
      <c r="C1201" t="s">
        <v>1</v>
      </c>
      <c r="D1201" t="s">
        <v>7503</v>
      </c>
      <c r="E1201" t="s">
        <v>9793</v>
      </c>
      <c r="F1201" t="s">
        <v>9794</v>
      </c>
      <c r="G1201">
        <v>2386</v>
      </c>
      <c r="H1201">
        <v>2386</v>
      </c>
      <c r="I1201">
        <v>2386</v>
      </c>
      <c r="J1201">
        <v>2386</v>
      </c>
      <c r="K1201">
        <v>0</v>
      </c>
      <c r="L1201" s="2">
        <v>0</v>
      </c>
      <c r="M1201" s="2">
        <v>0</v>
      </c>
      <c r="N1201" s="2">
        <v>0</v>
      </c>
      <c r="O1201" s="2">
        <v>10.5</v>
      </c>
      <c r="P1201" s="2">
        <v>0</v>
      </c>
      <c r="Q1201" s="2">
        <v>0</v>
      </c>
      <c r="R1201" s="2">
        <v>0</v>
      </c>
      <c r="S1201" s="2">
        <v>0</v>
      </c>
      <c r="T1201" s="2">
        <v>0</v>
      </c>
      <c r="U1201" s="2">
        <v>10.5</v>
      </c>
      <c r="V1201" t="s">
        <v>55</v>
      </c>
    </row>
    <row r="1202" spans="1:22" ht="15.75" hidden="1" thickBot="1" x14ac:dyDescent="0.3">
      <c r="A1202" t="s">
        <v>7936</v>
      </c>
      <c r="B1202" s="12" t="s">
        <v>10039</v>
      </c>
      <c r="C1202" t="s">
        <v>1</v>
      </c>
      <c r="D1202" t="s">
        <v>7503</v>
      </c>
      <c r="E1202" t="s">
        <v>9793</v>
      </c>
      <c r="F1202" t="s">
        <v>9794</v>
      </c>
      <c r="G1202">
        <v>2385</v>
      </c>
      <c r="H1202">
        <v>2385</v>
      </c>
      <c r="I1202">
        <v>2385</v>
      </c>
      <c r="J1202">
        <v>2385</v>
      </c>
      <c r="K1202">
        <v>0</v>
      </c>
      <c r="L1202" s="2">
        <v>0</v>
      </c>
      <c r="M1202" s="2">
        <v>0</v>
      </c>
      <c r="N1202" s="2">
        <v>0</v>
      </c>
      <c r="O1202" s="2">
        <v>33</v>
      </c>
      <c r="P1202" s="2">
        <v>0</v>
      </c>
      <c r="Q1202" s="2">
        <v>0</v>
      </c>
      <c r="R1202" s="2">
        <v>0</v>
      </c>
      <c r="S1202" s="2">
        <v>0</v>
      </c>
      <c r="T1202" s="2">
        <v>0</v>
      </c>
      <c r="U1202" s="2">
        <v>33</v>
      </c>
      <c r="V1202" t="s">
        <v>55</v>
      </c>
    </row>
    <row r="1203" spans="1:22" ht="15.75" hidden="1" thickBot="1" x14ac:dyDescent="0.3">
      <c r="A1203" t="s">
        <v>7936</v>
      </c>
      <c r="B1203" s="12" t="s">
        <v>10039</v>
      </c>
      <c r="C1203" t="s">
        <v>1</v>
      </c>
      <c r="D1203" t="s">
        <v>7503</v>
      </c>
      <c r="E1203" t="s">
        <v>9793</v>
      </c>
      <c r="F1203" t="s">
        <v>9794</v>
      </c>
      <c r="G1203">
        <v>2384</v>
      </c>
      <c r="H1203">
        <v>2384</v>
      </c>
      <c r="I1203">
        <v>2384</v>
      </c>
      <c r="J1203">
        <v>2384</v>
      </c>
      <c r="K1203">
        <v>0</v>
      </c>
      <c r="L1203" s="2">
        <v>0</v>
      </c>
      <c r="M1203" s="2">
        <v>0</v>
      </c>
      <c r="N1203" s="2">
        <v>0</v>
      </c>
      <c r="O1203" s="2">
        <v>3</v>
      </c>
      <c r="P1203" s="2">
        <v>0</v>
      </c>
      <c r="Q1203" s="2">
        <v>0</v>
      </c>
      <c r="R1203" s="2">
        <v>0</v>
      </c>
      <c r="S1203" s="2">
        <v>0</v>
      </c>
      <c r="T1203" s="2">
        <v>0</v>
      </c>
      <c r="U1203" s="2">
        <v>3</v>
      </c>
      <c r="V1203" t="s">
        <v>55</v>
      </c>
    </row>
    <row r="1204" spans="1:22" ht="15.75" hidden="1" thickBot="1" x14ac:dyDescent="0.3">
      <c r="A1204" t="s">
        <v>7936</v>
      </c>
      <c r="B1204" s="12" t="s">
        <v>10038</v>
      </c>
      <c r="C1204" t="s">
        <v>1</v>
      </c>
      <c r="D1204" t="s">
        <v>7503</v>
      </c>
      <c r="E1204" t="s">
        <v>9793</v>
      </c>
      <c r="F1204" t="s">
        <v>9794</v>
      </c>
      <c r="G1204">
        <v>2383</v>
      </c>
      <c r="H1204">
        <v>2383</v>
      </c>
      <c r="I1204">
        <v>2383</v>
      </c>
      <c r="J1204">
        <v>2383</v>
      </c>
      <c r="K1204">
        <v>0</v>
      </c>
      <c r="L1204" s="2">
        <v>0</v>
      </c>
      <c r="M1204" s="2">
        <v>0</v>
      </c>
      <c r="N1204" s="2">
        <v>0</v>
      </c>
      <c r="O1204" s="2">
        <v>6.78</v>
      </c>
      <c r="P1204" s="2">
        <v>0</v>
      </c>
      <c r="Q1204" s="2">
        <v>0</v>
      </c>
      <c r="R1204" s="2">
        <v>0</v>
      </c>
      <c r="S1204" s="2">
        <v>0</v>
      </c>
      <c r="T1204" s="2">
        <v>0</v>
      </c>
      <c r="U1204" s="2">
        <v>6.78</v>
      </c>
      <c r="V1204" t="s">
        <v>55</v>
      </c>
    </row>
    <row r="1205" spans="1:22" ht="15.75" hidden="1" thickBot="1" x14ac:dyDescent="0.3">
      <c r="A1205" t="s">
        <v>7936</v>
      </c>
      <c r="B1205" s="12" t="s">
        <v>10038</v>
      </c>
      <c r="C1205" t="s">
        <v>1</v>
      </c>
      <c r="D1205" t="s">
        <v>7503</v>
      </c>
      <c r="E1205" t="s">
        <v>9793</v>
      </c>
      <c r="F1205" t="s">
        <v>9794</v>
      </c>
      <c r="G1205">
        <v>2382</v>
      </c>
      <c r="H1205">
        <v>2382</v>
      </c>
      <c r="I1205">
        <v>2382</v>
      </c>
      <c r="J1205">
        <v>2382</v>
      </c>
      <c r="K1205">
        <v>0</v>
      </c>
      <c r="L1205" s="2">
        <v>0</v>
      </c>
      <c r="M1205" s="2">
        <v>0</v>
      </c>
      <c r="N1205" s="2">
        <v>0</v>
      </c>
      <c r="O1205" s="2">
        <v>8</v>
      </c>
      <c r="P1205" s="2">
        <v>0</v>
      </c>
      <c r="Q1205" s="2">
        <v>0</v>
      </c>
      <c r="R1205" s="2">
        <v>0</v>
      </c>
      <c r="S1205" s="2">
        <v>0</v>
      </c>
      <c r="T1205" s="2">
        <v>0</v>
      </c>
      <c r="U1205" s="2">
        <v>8</v>
      </c>
      <c r="V1205" t="s">
        <v>55</v>
      </c>
    </row>
    <row r="1206" spans="1:22" ht="15.75" hidden="1" thickBot="1" x14ac:dyDescent="0.3">
      <c r="A1206" t="s">
        <v>7936</v>
      </c>
      <c r="B1206" s="12" t="s">
        <v>10038</v>
      </c>
      <c r="C1206" t="s">
        <v>1</v>
      </c>
      <c r="D1206" t="s">
        <v>7503</v>
      </c>
      <c r="E1206" t="s">
        <v>9793</v>
      </c>
      <c r="F1206" t="s">
        <v>9794</v>
      </c>
      <c r="G1206">
        <v>2381</v>
      </c>
      <c r="H1206">
        <v>2381</v>
      </c>
      <c r="I1206">
        <v>2381</v>
      </c>
      <c r="J1206">
        <v>2381</v>
      </c>
      <c r="K1206">
        <v>0</v>
      </c>
      <c r="L1206" s="2">
        <v>0</v>
      </c>
      <c r="M1206" s="2">
        <v>0</v>
      </c>
      <c r="N1206" s="2">
        <v>0</v>
      </c>
      <c r="O1206" s="2">
        <v>11.3</v>
      </c>
      <c r="P1206" s="2">
        <v>0</v>
      </c>
      <c r="Q1206" s="2">
        <v>0</v>
      </c>
      <c r="R1206" s="2">
        <v>0</v>
      </c>
      <c r="S1206" s="2">
        <v>0</v>
      </c>
      <c r="T1206" s="2">
        <v>0</v>
      </c>
      <c r="U1206" s="2">
        <v>11.3</v>
      </c>
      <c r="V1206" t="s">
        <v>55</v>
      </c>
    </row>
    <row r="1207" spans="1:22" ht="15.75" hidden="1" thickBot="1" x14ac:dyDescent="0.3">
      <c r="A1207" t="s">
        <v>7936</v>
      </c>
      <c r="B1207" s="12" t="s">
        <v>10038</v>
      </c>
      <c r="C1207" t="s">
        <v>1</v>
      </c>
      <c r="D1207" t="s">
        <v>7503</v>
      </c>
      <c r="E1207" t="s">
        <v>9793</v>
      </c>
      <c r="F1207" t="s">
        <v>9794</v>
      </c>
      <c r="G1207">
        <v>2380</v>
      </c>
      <c r="H1207">
        <v>2380</v>
      </c>
      <c r="I1207">
        <v>2380</v>
      </c>
      <c r="J1207">
        <v>2380</v>
      </c>
      <c r="K1207">
        <v>0</v>
      </c>
      <c r="L1207" s="2">
        <v>0</v>
      </c>
      <c r="M1207" s="2">
        <v>0</v>
      </c>
      <c r="N1207" s="2">
        <v>0</v>
      </c>
      <c r="O1207" s="2">
        <v>57.4</v>
      </c>
      <c r="P1207" s="2">
        <v>0</v>
      </c>
      <c r="Q1207" s="2">
        <v>0</v>
      </c>
      <c r="R1207" s="2">
        <v>0</v>
      </c>
      <c r="S1207" s="2">
        <v>0</v>
      </c>
      <c r="T1207" s="2">
        <v>0</v>
      </c>
      <c r="U1207" s="2">
        <v>57.4</v>
      </c>
      <c r="V1207" t="s">
        <v>55</v>
      </c>
    </row>
    <row r="1208" spans="1:22" ht="15.75" hidden="1" thickBot="1" x14ac:dyDescent="0.3">
      <c r="A1208" t="s">
        <v>7936</v>
      </c>
      <c r="B1208" s="12" t="s">
        <v>10037</v>
      </c>
      <c r="C1208" t="s">
        <v>1</v>
      </c>
      <c r="D1208" t="s">
        <v>7503</v>
      </c>
      <c r="E1208" t="s">
        <v>9793</v>
      </c>
      <c r="F1208" t="s">
        <v>9794</v>
      </c>
      <c r="G1208">
        <v>2379</v>
      </c>
      <c r="H1208">
        <v>2379</v>
      </c>
      <c r="I1208">
        <v>2379</v>
      </c>
      <c r="J1208">
        <v>2379</v>
      </c>
      <c r="K1208">
        <v>0</v>
      </c>
      <c r="L1208" s="2">
        <v>0</v>
      </c>
      <c r="M1208" s="2">
        <v>0</v>
      </c>
      <c r="N1208" s="2">
        <v>0</v>
      </c>
      <c r="O1208" s="2">
        <v>10</v>
      </c>
      <c r="P1208" s="2">
        <v>0</v>
      </c>
      <c r="Q1208" s="2">
        <v>0</v>
      </c>
      <c r="R1208" s="2">
        <v>0</v>
      </c>
      <c r="S1208" s="2">
        <v>0</v>
      </c>
      <c r="T1208" s="2">
        <v>0</v>
      </c>
      <c r="U1208" s="2">
        <v>10</v>
      </c>
      <c r="V1208" t="s">
        <v>55</v>
      </c>
    </row>
    <row r="1209" spans="1:22" ht="15.75" hidden="1" thickBot="1" x14ac:dyDescent="0.3">
      <c r="A1209" t="s">
        <v>7936</v>
      </c>
      <c r="B1209" s="12" t="s">
        <v>10037</v>
      </c>
      <c r="C1209" t="s">
        <v>1</v>
      </c>
      <c r="D1209" t="s">
        <v>7503</v>
      </c>
      <c r="E1209" t="s">
        <v>9793</v>
      </c>
      <c r="F1209" t="s">
        <v>9794</v>
      </c>
      <c r="G1209">
        <v>2378</v>
      </c>
      <c r="H1209">
        <v>2378</v>
      </c>
      <c r="I1209">
        <v>2378</v>
      </c>
      <c r="J1209">
        <v>2378</v>
      </c>
      <c r="K1209">
        <v>0</v>
      </c>
      <c r="L1209" s="2">
        <v>0</v>
      </c>
      <c r="M1209" s="2">
        <v>0</v>
      </c>
      <c r="N1209" s="2">
        <v>0</v>
      </c>
      <c r="O1209" s="2">
        <v>55</v>
      </c>
      <c r="P1209" s="2">
        <v>0</v>
      </c>
      <c r="Q1209" s="2">
        <v>0</v>
      </c>
      <c r="R1209" s="2">
        <v>0</v>
      </c>
      <c r="S1209" s="2">
        <v>0</v>
      </c>
      <c r="T1209" s="2">
        <v>0</v>
      </c>
      <c r="U1209" s="2">
        <v>55</v>
      </c>
      <c r="V1209" t="s">
        <v>55</v>
      </c>
    </row>
    <row r="1210" spans="1:22" ht="15.75" hidden="1" thickBot="1" x14ac:dyDescent="0.3">
      <c r="A1210" t="s">
        <v>7936</v>
      </c>
      <c r="B1210" s="12" t="s">
        <v>10036</v>
      </c>
      <c r="C1210" t="s">
        <v>1</v>
      </c>
      <c r="D1210" t="s">
        <v>7503</v>
      </c>
      <c r="E1210" t="s">
        <v>9793</v>
      </c>
      <c r="F1210" t="s">
        <v>9794</v>
      </c>
      <c r="G1210">
        <v>2377</v>
      </c>
      <c r="H1210">
        <v>2377</v>
      </c>
      <c r="I1210">
        <v>2377</v>
      </c>
      <c r="J1210">
        <v>2377</v>
      </c>
      <c r="K1210">
        <v>0</v>
      </c>
      <c r="L1210" s="2">
        <v>0</v>
      </c>
      <c r="M1210" s="2">
        <v>0</v>
      </c>
      <c r="N1210" s="2">
        <v>0</v>
      </c>
      <c r="O1210" s="2">
        <v>44.56</v>
      </c>
      <c r="P1210" s="2">
        <v>0</v>
      </c>
      <c r="Q1210" s="2">
        <v>0</v>
      </c>
      <c r="R1210" s="2">
        <v>0</v>
      </c>
      <c r="S1210" s="2">
        <v>0</v>
      </c>
      <c r="T1210" s="2">
        <v>0</v>
      </c>
      <c r="U1210" s="2">
        <v>44.56</v>
      </c>
      <c r="V1210" t="s">
        <v>55</v>
      </c>
    </row>
    <row r="1211" spans="1:22" ht="15.75" hidden="1" thickBot="1" x14ac:dyDescent="0.3">
      <c r="A1211" t="s">
        <v>7936</v>
      </c>
      <c r="B1211" s="12" t="s">
        <v>10036</v>
      </c>
      <c r="C1211" t="s">
        <v>1</v>
      </c>
      <c r="D1211" t="s">
        <v>7503</v>
      </c>
      <c r="E1211" t="s">
        <v>9793</v>
      </c>
      <c r="F1211" t="s">
        <v>9794</v>
      </c>
      <c r="G1211">
        <v>2376</v>
      </c>
      <c r="H1211">
        <v>2376</v>
      </c>
      <c r="I1211">
        <v>2376</v>
      </c>
      <c r="J1211">
        <v>2376</v>
      </c>
      <c r="K1211">
        <v>0</v>
      </c>
      <c r="L1211" s="2">
        <v>0</v>
      </c>
      <c r="M1211" s="2">
        <v>0</v>
      </c>
      <c r="N1211" s="2">
        <v>0</v>
      </c>
      <c r="O1211" s="2">
        <v>38.25</v>
      </c>
      <c r="P1211" s="2">
        <v>0</v>
      </c>
      <c r="Q1211" s="2">
        <v>0</v>
      </c>
      <c r="R1211" s="2">
        <v>0</v>
      </c>
      <c r="S1211" s="2">
        <v>0</v>
      </c>
      <c r="T1211" s="2">
        <v>0</v>
      </c>
      <c r="U1211" s="2">
        <v>38.25</v>
      </c>
      <c r="V1211" t="s">
        <v>55</v>
      </c>
    </row>
    <row r="1212" spans="1:22" ht="15.75" hidden="1" thickBot="1" x14ac:dyDescent="0.3">
      <c r="A1212" t="s">
        <v>7936</v>
      </c>
      <c r="B1212" s="12" t="s">
        <v>10036</v>
      </c>
      <c r="C1212" t="s">
        <v>1</v>
      </c>
      <c r="D1212" t="s">
        <v>7503</v>
      </c>
      <c r="E1212" t="s">
        <v>9793</v>
      </c>
      <c r="F1212" t="s">
        <v>9794</v>
      </c>
      <c r="G1212">
        <v>2375</v>
      </c>
      <c r="H1212">
        <v>2375</v>
      </c>
      <c r="I1212">
        <v>2375</v>
      </c>
      <c r="J1212">
        <v>2375</v>
      </c>
      <c r="K1212">
        <v>0</v>
      </c>
      <c r="L1212" s="2">
        <v>0</v>
      </c>
      <c r="M1212" s="2">
        <v>0</v>
      </c>
      <c r="N1212" s="2">
        <v>0</v>
      </c>
      <c r="O1212" s="2">
        <v>64</v>
      </c>
      <c r="P1212" s="2">
        <v>0</v>
      </c>
      <c r="Q1212" s="2">
        <v>0</v>
      </c>
      <c r="R1212" s="2">
        <v>0</v>
      </c>
      <c r="S1212" s="2">
        <v>0</v>
      </c>
      <c r="T1212" s="2">
        <v>0</v>
      </c>
      <c r="U1212" s="2">
        <v>64</v>
      </c>
      <c r="V1212" t="s">
        <v>55</v>
      </c>
    </row>
    <row r="1213" spans="1:22" ht="15.75" hidden="1" thickBot="1" x14ac:dyDescent="0.3">
      <c r="A1213" t="s">
        <v>7936</v>
      </c>
      <c r="B1213" s="12" t="s">
        <v>10036</v>
      </c>
      <c r="C1213" t="s">
        <v>1</v>
      </c>
      <c r="D1213" t="s">
        <v>7503</v>
      </c>
      <c r="E1213" t="s">
        <v>9793</v>
      </c>
      <c r="F1213" t="s">
        <v>9794</v>
      </c>
      <c r="G1213">
        <v>2374</v>
      </c>
      <c r="H1213">
        <v>2374</v>
      </c>
      <c r="I1213">
        <v>2374</v>
      </c>
      <c r="J1213">
        <v>2374</v>
      </c>
      <c r="K1213">
        <v>0</v>
      </c>
      <c r="L1213" s="2">
        <v>0</v>
      </c>
      <c r="M1213" s="2">
        <v>0</v>
      </c>
      <c r="N1213" s="2">
        <v>0</v>
      </c>
      <c r="O1213" s="2">
        <v>12.75</v>
      </c>
      <c r="P1213" s="2">
        <v>0</v>
      </c>
      <c r="Q1213" s="2">
        <v>0</v>
      </c>
      <c r="R1213" s="2">
        <v>0</v>
      </c>
      <c r="S1213" s="2">
        <v>0</v>
      </c>
      <c r="T1213" s="2">
        <v>0</v>
      </c>
      <c r="U1213" s="2">
        <v>12.75</v>
      </c>
      <c r="V1213" t="s">
        <v>55</v>
      </c>
    </row>
    <row r="1214" spans="1:22" ht="15.75" hidden="1" thickBot="1" x14ac:dyDescent="0.3">
      <c r="A1214" t="s">
        <v>7936</v>
      </c>
      <c r="B1214" s="12" t="s">
        <v>10036</v>
      </c>
      <c r="C1214" t="s">
        <v>1</v>
      </c>
      <c r="D1214" t="s">
        <v>7503</v>
      </c>
      <c r="E1214" t="s">
        <v>9793</v>
      </c>
      <c r="F1214" t="s">
        <v>9794</v>
      </c>
      <c r="G1214">
        <v>2373</v>
      </c>
      <c r="H1214">
        <v>2373</v>
      </c>
      <c r="I1214">
        <v>2373</v>
      </c>
      <c r="J1214">
        <v>2373</v>
      </c>
      <c r="K1214">
        <v>0</v>
      </c>
      <c r="L1214" s="2">
        <v>0</v>
      </c>
      <c r="M1214" s="2">
        <v>0</v>
      </c>
      <c r="N1214" s="2">
        <v>0</v>
      </c>
      <c r="O1214" s="2">
        <v>2.8</v>
      </c>
      <c r="P1214" s="2">
        <v>0</v>
      </c>
      <c r="Q1214" s="2">
        <v>0</v>
      </c>
      <c r="R1214" s="2">
        <v>0</v>
      </c>
      <c r="S1214" s="2">
        <v>0</v>
      </c>
      <c r="T1214" s="2">
        <v>0</v>
      </c>
      <c r="U1214" s="2">
        <v>2.8</v>
      </c>
      <c r="V1214" t="s">
        <v>55</v>
      </c>
    </row>
    <row r="1215" spans="1:22" ht="15.75" hidden="1" thickBot="1" x14ac:dyDescent="0.3">
      <c r="A1215" t="s">
        <v>7936</v>
      </c>
      <c r="B1215" s="12" t="s">
        <v>10036</v>
      </c>
      <c r="C1215" t="s">
        <v>1</v>
      </c>
      <c r="D1215" t="s">
        <v>7503</v>
      </c>
      <c r="E1215" t="s">
        <v>9793</v>
      </c>
      <c r="F1215" t="s">
        <v>9794</v>
      </c>
      <c r="G1215">
        <v>2372</v>
      </c>
      <c r="H1215">
        <v>2372</v>
      </c>
      <c r="I1215">
        <v>2372</v>
      </c>
      <c r="J1215">
        <v>2372</v>
      </c>
      <c r="K1215">
        <v>0</v>
      </c>
      <c r="L1215" s="2">
        <v>0</v>
      </c>
      <c r="M1215" s="2">
        <v>0</v>
      </c>
      <c r="N1215" s="2">
        <v>0</v>
      </c>
      <c r="O1215" s="2">
        <v>10.53</v>
      </c>
      <c r="P1215" s="2">
        <v>0</v>
      </c>
      <c r="Q1215" s="2">
        <v>0</v>
      </c>
      <c r="R1215" s="2">
        <v>0</v>
      </c>
      <c r="S1215" s="2">
        <v>0</v>
      </c>
      <c r="T1215" s="2">
        <v>0</v>
      </c>
      <c r="U1215" s="2">
        <v>10.53</v>
      </c>
      <c r="V1215" t="s">
        <v>55</v>
      </c>
    </row>
    <row r="1216" spans="1:22" ht="15.75" hidden="1" thickBot="1" x14ac:dyDescent="0.3">
      <c r="A1216" t="s">
        <v>7936</v>
      </c>
      <c r="B1216" s="12" t="s">
        <v>10035</v>
      </c>
      <c r="C1216" t="s">
        <v>1</v>
      </c>
      <c r="D1216" t="s">
        <v>7503</v>
      </c>
      <c r="E1216" t="s">
        <v>9793</v>
      </c>
      <c r="F1216" t="s">
        <v>9794</v>
      </c>
      <c r="G1216">
        <v>2371</v>
      </c>
      <c r="H1216">
        <v>2371</v>
      </c>
      <c r="I1216">
        <v>2371</v>
      </c>
      <c r="J1216">
        <v>2371</v>
      </c>
      <c r="K1216">
        <v>0</v>
      </c>
      <c r="L1216" s="2">
        <v>0</v>
      </c>
      <c r="M1216" s="2">
        <v>0</v>
      </c>
      <c r="N1216" s="2">
        <v>0</v>
      </c>
      <c r="O1216" s="2">
        <v>8.5</v>
      </c>
      <c r="P1216" s="2">
        <v>0</v>
      </c>
      <c r="Q1216" s="2">
        <v>0</v>
      </c>
      <c r="R1216" s="2">
        <v>0</v>
      </c>
      <c r="S1216" s="2">
        <v>0</v>
      </c>
      <c r="T1216" s="2">
        <v>0</v>
      </c>
      <c r="U1216" s="2">
        <v>8.5</v>
      </c>
      <c r="V1216" t="s">
        <v>55</v>
      </c>
    </row>
    <row r="1217" spans="1:22" ht="15.75" hidden="1" thickBot="1" x14ac:dyDescent="0.3">
      <c r="A1217" t="s">
        <v>7936</v>
      </c>
      <c r="B1217" s="12" t="s">
        <v>10035</v>
      </c>
      <c r="C1217" t="s">
        <v>1</v>
      </c>
      <c r="D1217" t="s">
        <v>7503</v>
      </c>
      <c r="E1217" t="s">
        <v>9793</v>
      </c>
      <c r="F1217" t="s">
        <v>9794</v>
      </c>
      <c r="G1217">
        <v>2370</v>
      </c>
      <c r="H1217">
        <v>2370</v>
      </c>
      <c r="I1217">
        <v>2370</v>
      </c>
      <c r="J1217">
        <v>2370</v>
      </c>
      <c r="K1217">
        <v>0</v>
      </c>
      <c r="L1217" s="2">
        <v>0</v>
      </c>
      <c r="M1217" s="2">
        <v>0</v>
      </c>
      <c r="N1217" s="2">
        <v>0</v>
      </c>
      <c r="O1217" s="2">
        <v>24.75</v>
      </c>
      <c r="P1217" s="2">
        <v>0</v>
      </c>
      <c r="Q1217" s="2">
        <v>0</v>
      </c>
      <c r="R1217" s="2">
        <v>0</v>
      </c>
      <c r="S1217" s="2">
        <v>0</v>
      </c>
      <c r="T1217" s="2">
        <v>0</v>
      </c>
      <c r="U1217" s="2">
        <v>24.75</v>
      </c>
      <c r="V1217" t="s">
        <v>55</v>
      </c>
    </row>
    <row r="1218" spans="1:22" ht="15.75" hidden="1" thickBot="1" x14ac:dyDescent="0.3">
      <c r="A1218" t="s">
        <v>7936</v>
      </c>
      <c r="B1218" s="12" t="s">
        <v>10034</v>
      </c>
      <c r="C1218" t="s">
        <v>1</v>
      </c>
      <c r="D1218" t="s">
        <v>7503</v>
      </c>
      <c r="E1218" t="s">
        <v>9793</v>
      </c>
      <c r="F1218" t="s">
        <v>9794</v>
      </c>
      <c r="G1218">
        <v>2369</v>
      </c>
      <c r="H1218">
        <v>2369</v>
      </c>
      <c r="I1218">
        <v>2369</v>
      </c>
      <c r="J1218">
        <v>2369</v>
      </c>
      <c r="K1218">
        <v>0</v>
      </c>
      <c r="L1218" s="2">
        <v>0</v>
      </c>
      <c r="M1218" s="2">
        <v>0</v>
      </c>
      <c r="N1218" s="2">
        <v>0</v>
      </c>
      <c r="O1218" s="2">
        <v>0</v>
      </c>
      <c r="P1218" s="2">
        <v>0</v>
      </c>
      <c r="Q1218" s="2">
        <v>0</v>
      </c>
      <c r="R1218" s="2">
        <v>0</v>
      </c>
      <c r="S1218" s="2">
        <v>0</v>
      </c>
      <c r="T1218" s="2">
        <v>0</v>
      </c>
      <c r="U1218" s="2">
        <v>0</v>
      </c>
      <c r="V1218" t="s">
        <v>55</v>
      </c>
    </row>
    <row r="1219" spans="1:22" ht="15.75" hidden="1" thickBot="1" x14ac:dyDescent="0.3">
      <c r="A1219" t="s">
        <v>7936</v>
      </c>
      <c r="B1219" s="12" t="s">
        <v>10034</v>
      </c>
      <c r="C1219" t="s">
        <v>1</v>
      </c>
      <c r="D1219" t="s">
        <v>7503</v>
      </c>
      <c r="E1219" t="s">
        <v>9793</v>
      </c>
      <c r="F1219" t="s">
        <v>9794</v>
      </c>
      <c r="G1219">
        <v>2368</v>
      </c>
      <c r="H1219">
        <v>2368</v>
      </c>
      <c r="I1219">
        <v>2368</v>
      </c>
      <c r="J1219">
        <v>2368</v>
      </c>
      <c r="K1219">
        <v>0</v>
      </c>
      <c r="L1219" s="2">
        <v>0</v>
      </c>
      <c r="M1219" s="2">
        <v>0</v>
      </c>
      <c r="N1219" s="2">
        <v>0</v>
      </c>
      <c r="O1219" s="2">
        <v>33</v>
      </c>
      <c r="P1219" s="2">
        <v>0</v>
      </c>
      <c r="Q1219" s="2">
        <v>0</v>
      </c>
      <c r="R1219" s="2">
        <v>0</v>
      </c>
      <c r="S1219" s="2">
        <v>0</v>
      </c>
      <c r="T1219" s="2">
        <v>0</v>
      </c>
      <c r="U1219" s="2">
        <v>33</v>
      </c>
      <c r="V1219" t="s">
        <v>55</v>
      </c>
    </row>
    <row r="1220" spans="1:22" ht="15.75" hidden="1" thickBot="1" x14ac:dyDescent="0.3">
      <c r="A1220" t="s">
        <v>7936</v>
      </c>
      <c r="B1220" s="12" t="s">
        <v>10034</v>
      </c>
      <c r="C1220" t="s">
        <v>1</v>
      </c>
      <c r="D1220" t="s">
        <v>7503</v>
      </c>
      <c r="E1220" t="s">
        <v>9793</v>
      </c>
      <c r="F1220" t="s">
        <v>9794</v>
      </c>
      <c r="G1220">
        <v>2367</v>
      </c>
      <c r="H1220">
        <v>2367</v>
      </c>
      <c r="I1220">
        <v>2367</v>
      </c>
      <c r="J1220">
        <v>2367</v>
      </c>
      <c r="K1220">
        <v>0</v>
      </c>
      <c r="L1220" s="2">
        <v>0</v>
      </c>
      <c r="M1220" s="2">
        <v>0</v>
      </c>
      <c r="N1220" s="2">
        <v>0</v>
      </c>
      <c r="O1220" s="2">
        <v>9.5</v>
      </c>
      <c r="P1220" s="2">
        <v>0</v>
      </c>
      <c r="Q1220" s="2">
        <v>0</v>
      </c>
      <c r="R1220" s="2">
        <v>0</v>
      </c>
      <c r="S1220" s="2">
        <v>0</v>
      </c>
      <c r="T1220" s="2">
        <v>0</v>
      </c>
      <c r="U1220" s="2">
        <v>9.5</v>
      </c>
      <c r="V1220" t="s">
        <v>55</v>
      </c>
    </row>
    <row r="1221" spans="1:22" ht="15.75" hidden="1" thickBot="1" x14ac:dyDescent="0.3">
      <c r="A1221" t="s">
        <v>7936</v>
      </c>
      <c r="B1221" s="12" t="s">
        <v>10034</v>
      </c>
      <c r="C1221" t="s">
        <v>1</v>
      </c>
      <c r="D1221" t="s">
        <v>7503</v>
      </c>
      <c r="E1221" t="s">
        <v>9793</v>
      </c>
      <c r="F1221" t="s">
        <v>9794</v>
      </c>
      <c r="G1221">
        <v>2366</v>
      </c>
      <c r="H1221">
        <v>2366</v>
      </c>
      <c r="I1221">
        <v>2366</v>
      </c>
      <c r="J1221">
        <v>2366</v>
      </c>
      <c r="K1221">
        <v>0</v>
      </c>
      <c r="L1221" s="2">
        <v>0</v>
      </c>
      <c r="M1221" s="2">
        <v>0</v>
      </c>
      <c r="N1221" s="2">
        <v>0</v>
      </c>
      <c r="O1221" s="2">
        <v>19.75</v>
      </c>
      <c r="P1221" s="2">
        <v>0</v>
      </c>
      <c r="Q1221" s="2">
        <v>0</v>
      </c>
      <c r="R1221" s="2">
        <v>0</v>
      </c>
      <c r="S1221" s="2">
        <v>0</v>
      </c>
      <c r="T1221" s="2">
        <v>0</v>
      </c>
      <c r="U1221" s="2">
        <v>19.75</v>
      </c>
      <c r="V1221" t="s">
        <v>55</v>
      </c>
    </row>
    <row r="1222" spans="1:22" ht="15.75" hidden="1" thickBot="1" x14ac:dyDescent="0.3">
      <c r="A1222" t="s">
        <v>7936</v>
      </c>
      <c r="B1222" s="12" t="s">
        <v>10034</v>
      </c>
      <c r="C1222" t="s">
        <v>1</v>
      </c>
      <c r="D1222" t="s">
        <v>7503</v>
      </c>
      <c r="E1222" t="s">
        <v>9793</v>
      </c>
      <c r="F1222" t="s">
        <v>9794</v>
      </c>
      <c r="G1222">
        <v>2365</v>
      </c>
      <c r="H1222">
        <v>2365</v>
      </c>
      <c r="I1222">
        <v>2365</v>
      </c>
      <c r="J1222">
        <v>2365</v>
      </c>
      <c r="K1222">
        <v>0</v>
      </c>
      <c r="L1222" s="2">
        <v>0</v>
      </c>
      <c r="M1222" s="2">
        <v>0</v>
      </c>
      <c r="N1222" s="2">
        <v>0</v>
      </c>
      <c r="O1222" s="2">
        <v>3.29</v>
      </c>
      <c r="P1222" s="2">
        <v>0</v>
      </c>
      <c r="Q1222" s="2">
        <v>0</v>
      </c>
      <c r="R1222" s="2">
        <v>0</v>
      </c>
      <c r="S1222" s="2">
        <v>0</v>
      </c>
      <c r="T1222" s="2">
        <v>0</v>
      </c>
      <c r="U1222" s="2">
        <v>3.29</v>
      </c>
      <c r="V1222" t="s">
        <v>55</v>
      </c>
    </row>
    <row r="1223" spans="1:22" ht="15.75" hidden="1" thickBot="1" x14ac:dyDescent="0.3">
      <c r="A1223" t="s">
        <v>7936</v>
      </c>
      <c r="B1223" s="12" t="s">
        <v>10033</v>
      </c>
      <c r="C1223" t="s">
        <v>1</v>
      </c>
      <c r="D1223" t="s">
        <v>7503</v>
      </c>
      <c r="E1223" t="s">
        <v>9793</v>
      </c>
      <c r="F1223" t="s">
        <v>9794</v>
      </c>
      <c r="G1223">
        <v>2364</v>
      </c>
      <c r="H1223">
        <v>2364</v>
      </c>
      <c r="I1223">
        <v>2364</v>
      </c>
      <c r="J1223">
        <v>2364</v>
      </c>
      <c r="K1223">
        <v>0</v>
      </c>
      <c r="L1223" s="2">
        <v>0</v>
      </c>
      <c r="M1223" s="2">
        <v>0</v>
      </c>
      <c r="N1223" s="2">
        <v>0</v>
      </c>
      <c r="O1223" s="2">
        <v>56</v>
      </c>
      <c r="P1223" s="2">
        <v>0</v>
      </c>
      <c r="Q1223" s="2">
        <v>0</v>
      </c>
      <c r="R1223" s="2">
        <v>0</v>
      </c>
      <c r="S1223" s="2">
        <v>0</v>
      </c>
      <c r="T1223" s="2">
        <v>0</v>
      </c>
      <c r="U1223" s="2">
        <v>56</v>
      </c>
      <c r="V1223" t="s">
        <v>55</v>
      </c>
    </row>
    <row r="1224" spans="1:22" ht="15.75" hidden="1" thickBot="1" x14ac:dyDescent="0.3">
      <c r="A1224" t="s">
        <v>7936</v>
      </c>
      <c r="B1224" s="12" t="s">
        <v>10033</v>
      </c>
      <c r="C1224" t="s">
        <v>1</v>
      </c>
      <c r="D1224" t="s">
        <v>7503</v>
      </c>
      <c r="E1224" t="s">
        <v>9793</v>
      </c>
      <c r="F1224" t="s">
        <v>9794</v>
      </c>
      <c r="G1224">
        <v>2363</v>
      </c>
      <c r="H1224">
        <v>2363</v>
      </c>
      <c r="I1224">
        <v>2363</v>
      </c>
      <c r="J1224">
        <v>2363</v>
      </c>
      <c r="K1224">
        <v>0</v>
      </c>
      <c r="L1224" s="2">
        <v>0</v>
      </c>
      <c r="M1224" s="2">
        <v>0</v>
      </c>
      <c r="N1224" s="2">
        <v>0</v>
      </c>
      <c r="O1224" s="2">
        <v>3</v>
      </c>
      <c r="P1224" s="2">
        <v>0</v>
      </c>
      <c r="Q1224" s="2">
        <v>0</v>
      </c>
      <c r="R1224" s="2">
        <v>0</v>
      </c>
      <c r="S1224" s="2">
        <v>0</v>
      </c>
      <c r="T1224" s="2">
        <v>0</v>
      </c>
      <c r="U1224" s="2">
        <v>3</v>
      </c>
      <c r="V1224" t="s">
        <v>55</v>
      </c>
    </row>
    <row r="1225" spans="1:22" ht="15.75" hidden="1" thickBot="1" x14ac:dyDescent="0.3">
      <c r="A1225" t="s">
        <v>7936</v>
      </c>
      <c r="B1225" s="12" t="s">
        <v>10033</v>
      </c>
      <c r="C1225" t="s">
        <v>1</v>
      </c>
      <c r="D1225" t="s">
        <v>7503</v>
      </c>
      <c r="E1225" t="s">
        <v>9793</v>
      </c>
      <c r="F1225" t="s">
        <v>9794</v>
      </c>
      <c r="G1225">
        <v>2362</v>
      </c>
      <c r="H1225">
        <v>2362</v>
      </c>
      <c r="I1225">
        <v>2362</v>
      </c>
      <c r="J1225">
        <v>2362</v>
      </c>
      <c r="K1225">
        <v>0</v>
      </c>
      <c r="L1225" s="2">
        <v>0</v>
      </c>
      <c r="M1225" s="2">
        <v>0</v>
      </c>
      <c r="N1225" s="2">
        <v>0</v>
      </c>
      <c r="O1225" s="2">
        <v>20.05</v>
      </c>
      <c r="P1225" s="2">
        <v>0</v>
      </c>
      <c r="Q1225" s="2">
        <v>0</v>
      </c>
      <c r="R1225" s="2">
        <v>0</v>
      </c>
      <c r="S1225" s="2">
        <v>0</v>
      </c>
      <c r="T1225" s="2">
        <v>0</v>
      </c>
      <c r="U1225" s="2">
        <v>20.05</v>
      </c>
      <c r="V1225" t="s">
        <v>55</v>
      </c>
    </row>
    <row r="1226" spans="1:22" ht="15.75" hidden="1" thickBot="1" x14ac:dyDescent="0.3">
      <c r="A1226" t="s">
        <v>7936</v>
      </c>
      <c r="B1226" s="12" t="s">
        <v>10033</v>
      </c>
      <c r="C1226" t="s">
        <v>1</v>
      </c>
      <c r="D1226" t="s">
        <v>7503</v>
      </c>
      <c r="E1226" t="s">
        <v>9793</v>
      </c>
      <c r="F1226" t="s">
        <v>9794</v>
      </c>
      <c r="G1226">
        <v>2361</v>
      </c>
      <c r="H1226">
        <v>2361</v>
      </c>
      <c r="I1226">
        <v>2361</v>
      </c>
      <c r="J1226">
        <v>2361</v>
      </c>
      <c r="K1226">
        <v>0</v>
      </c>
      <c r="L1226" s="2">
        <v>0</v>
      </c>
      <c r="M1226" s="2">
        <v>0</v>
      </c>
      <c r="N1226" s="2">
        <v>0</v>
      </c>
      <c r="O1226" s="2">
        <v>1.4</v>
      </c>
      <c r="P1226" s="2">
        <v>0</v>
      </c>
      <c r="Q1226" s="2">
        <v>0</v>
      </c>
      <c r="R1226" s="2">
        <v>0</v>
      </c>
      <c r="S1226" s="2">
        <v>0</v>
      </c>
      <c r="T1226" s="2">
        <v>0</v>
      </c>
      <c r="U1226" s="2">
        <v>1.4</v>
      </c>
      <c r="V1226" t="s">
        <v>55</v>
      </c>
    </row>
    <row r="1227" spans="1:22" ht="15.75" hidden="1" thickBot="1" x14ac:dyDescent="0.3">
      <c r="A1227" t="s">
        <v>7936</v>
      </c>
      <c r="B1227" s="12" t="s">
        <v>10033</v>
      </c>
      <c r="C1227" t="s">
        <v>1</v>
      </c>
      <c r="D1227" t="s">
        <v>7503</v>
      </c>
      <c r="E1227" t="s">
        <v>9793</v>
      </c>
      <c r="F1227" t="s">
        <v>9794</v>
      </c>
      <c r="G1227">
        <v>2360</v>
      </c>
      <c r="H1227">
        <v>2360</v>
      </c>
      <c r="I1227">
        <v>2360</v>
      </c>
      <c r="J1227">
        <v>2360</v>
      </c>
      <c r="K1227">
        <v>0</v>
      </c>
      <c r="L1227" s="2">
        <v>0</v>
      </c>
      <c r="M1227" s="2">
        <v>0</v>
      </c>
      <c r="N1227" s="2">
        <v>0</v>
      </c>
      <c r="O1227" s="2">
        <v>5.5</v>
      </c>
      <c r="P1227" s="2">
        <v>0</v>
      </c>
      <c r="Q1227" s="2">
        <v>0</v>
      </c>
      <c r="R1227" s="2">
        <v>0</v>
      </c>
      <c r="S1227" s="2">
        <v>0</v>
      </c>
      <c r="T1227" s="2">
        <v>0</v>
      </c>
      <c r="U1227" s="2">
        <v>5.5</v>
      </c>
      <c r="V1227" t="s">
        <v>55</v>
      </c>
    </row>
    <row r="1228" spans="1:22" ht="15.75" hidden="1" thickBot="1" x14ac:dyDescent="0.3">
      <c r="A1228" t="s">
        <v>7936</v>
      </c>
      <c r="B1228" s="12" t="s">
        <v>10033</v>
      </c>
      <c r="C1228" t="s">
        <v>1</v>
      </c>
      <c r="D1228" t="s">
        <v>7503</v>
      </c>
      <c r="E1228" t="s">
        <v>9793</v>
      </c>
      <c r="F1228" t="s">
        <v>9794</v>
      </c>
      <c r="G1228">
        <v>2359</v>
      </c>
      <c r="H1228">
        <v>2359</v>
      </c>
      <c r="I1228">
        <v>2359</v>
      </c>
      <c r="J1228">
        <v>2359</v>
      </c>
      <c r="K1228">
        <v>0</v>
      </c>
      <c r="L1228" s="2">
        <v>0</v>
      </c>
      <c r="M1228" s="2">
        <v>0</v>
      </c>
      <c r="N1228" s="2">
        <v>0</v>
      </c>
      <c r="O1228" s="2">
        <v>4</v>
      </c>
      <c r="P1228" s="2">
        <v>0</v>
      </c>
      <c r="Q1228" s="2">
        <v>0</v>
      </c>
      <c r="R1228" s="2">
        <v>0</v>
      </c>
      <c r="S1228" s="2">
        <v>0</v>
      </c>
      <c r="T1228" s="2">
        <v>0</v>
      </c>
      <c r="U1228" s="2">
        <v>4</v>
      </c>
      <c r="V1228" t="s">
        <v>55</v>
      </c>
    </row>
    <row r="1229" spans="1:22" ht="15.75" hidden="1" thickBot="1" x14ac:dyDescent="0.3">
      <c r="A1229" t="s">
        <v>7936</v>
      </c>
      <c r="B1229" s="12" t="s">
        <v>10033</v>
      </c>
      <c r="C1229" t="s">
        <v>1</v>
      </c>
      <c r="D1229" t="s">
        <v>7503</v>
      </c>
      <c r="E1229" t="s">
        <v>9793</v>
      </c>
      <c r="F1229" t="s">
        <v>9794</v>
      </c>
      <c r="G1229">
        <v>2358</v>
      </c>
      <c r="H1229">
        <v>2358</v>
      </c>
      <c r="I1229">
        <v>2358</v>
      </c>
      <c r="J1229">
        <v>2358</v>
      </c>
      <c r="K1229">
        <v>0</v>
      </c>
      <c r="L1229" s="2">
        <v>0</v>
      </c>
      <c r="M1229" s="2">
        <v>0</v>
      </c>
      <c r="N1229" s="2">
        <v>0</v>
      </c>
      <c r="O1229" s="2">
        <v>13</v>
      </c>
      <c r="P1229" s="2">
        <v>0</v>
      </c>
      <c r="Q1229" s="2">
        <v>0</v>
      </c>
      <c r="R1229" s="2">
        <v>0</v>
      </c>
      <c r="S1229" s="2">
        <v>0</v>
      </c>
      <c r="T1229" s="2">
        <v>0</v>
      </c>
      <c r="U1229" s="2">
        <v>13</v>
      </c>
      <c r="V1229" t="s">
        <v>55</v>
      </c>
    </row>
    <row r="1230" spans="1:22" ht="15.75" hidden="1" thickBot="1" x14ac:dyDescent="0.3">
      <c r="A1230" t="s">
        <v>7936</v>
      </c>
      <c r="B1230" s="12" t="s">
        <v>10033</v>
      </c>
      <c r="C1230" t="s">
        <v>1</v>
      </c>
      <c r="D1230" t="s">
        <v>7503</v>
      </c>
      <c r="E1230" t="s">
        <v>9793</v>
      </c>
      <c r="F1230" t="s">
        <v>9794</v>
      </c>
      <c r="G1230">
        <v>2357</v>
      </c>
      <c r="H1230">
        <v>2357</v>
      </c>
      <c r="I1230">
        <v>2357</v>
      </c>
      <c r="J1230">
        <v>2357</v>
      </c>
      <c r="K1230">
        <v>0</v>
      </c>
      <c r="L1230" s="2">
        <v>0</v>
      </c>
      <c r="M1230" s="2">
        <v>0</v>
      </c>
      <c r="N1230" s="2">
        <v>0</v>
      </c>
      <c r="O1230" s="2">
        <v>2.6</v>
      </c>
      <c r="P1230" s="2">
        <v>0</v>
      </c>
      <c r="Q1230" s="2">
        <v>0</v>
      </c>
      <c r="R1230" s="2">
        <v>0</v>
      </c>
      <c r="S1230" s="2">
        <v>0</v>
      </c>
      <c r="T1230" s="2">
        <v>0</v>
      </c>
      <c r="U1230" s="2">
        <v>2.6</v>
      </c>
      <c r="V1230" t="s">
        <v>55</v>
      </c>
    </row>
    <row r="1231" spans="1:22" ht="15.75" hidden="1" thickBot="1" x14ac:dyDescent="0.3">
      <c r="A1231" t="s">
        <v>7936</v>
      </c>
      <c r="B1231" s="12" t="s">
        <v>10033</v>
      </c>
      <c r="C1231" t="s">
        <v>1</v>
      </c>
      <c r="D1231" t="s">
        <v>7503</v>
      </c>
      <c r="E1231" t="s">
        <v>9793</v>
      </c>
      <c r="F1231" t="s">
        <v>9794</v>
      </c>
      <c r="G1231">
        <v>2356</v>
      </c>
      <c r="H1231">
        <v>2356</v>
      </c>
      <c r="I1231">
        <v>2356</v>
      </c>
      <c r="J1231">
        <v>2356</v>
      </c>
      <c r="K1231">
        <v>0</v>
      </c>
      <c r="L1231" s="2">
        <v>0</v>
      </c>
      <c r="M1231" s="2">
        <v>0</v>
      </c>
      <c r="N1231" s="2">
        <v>0</v>
      </c>
      <c r="O1231" s="2">
        <v>11.5</v>
      </c>
      <c r="P1231" s="2">
        <v>0</v>
      </c>
      <c r="Q1231" s="2">
        <v>0</v>
      </c>
      <c r="R1231" s="2">
        <v>0</v>
      </c>
      <c r="S1231" s="2">
        <v>0</v>
      </c>
      <c r="T1231" s="2">
        <v>0</v>
      </c>
      <c r="U1231" s="2">
        <v>11.5</v>
      </c>
      <c r="V1231" t="s">
        <v>55</v>
      </c>
    </row>
    <row r="1232" spans="1:22" ht="15.75" hidden="1" thickBot="1" x14ac:dyDescent="0.3">
      <c r="A1232" t="s">
        <v>7936</v>
      </c>
      <c r="B1232" s="12" t="s">
        <v>10033</v>
      </c>
      <c r="C1232" t="s">
        <v>1</v>
      </c>
      <c r="D1232" t="s">
        <v>7503</v>
      </c>
      <c r="E1232" t="s">
        <v>9793</v>
      </c>
      <c r="F1232" t="s">
        <v>9794</v>
      </c>
      <c r="G1232">
        <v>2355</v>
      </c>
      <c r="H1232">
        <v>2355</v>
      </c>
      <c r="I1232">
        <v>2355</v>
      </c>
      <c r="J1232">
        <v>2355</v>
      </c>
      <c r="K1232">
        <v>0</v>
      </c>
      <c r="L1232" s="2">
        <v>0</v>
      </c>
      <c r="M1232" s="2">
        <v>0</v>
      </c>
      <c r="N1232" s="2">
        <v>0</v>
      </c>
      <c r="O1232" s="2">
        <v>5</v>
      </c>
      <c r="P1232" s="2">
        <v>0</v>
      </c>
      <c r="Q1232" s="2">
        <v>0</v>
      </c>
      <c r="R1232" s="2">
        <v>0</v>
      </c>
      <c r="S1232" s="2">
        <v>0</v>
      </c>
      <c r="T1232" s="2">
        <v>0</v>
      </c>
      <c r="U1232" s="2">
        <v>5</v>
      </c>
      <c r="V1232" t="s">
        <v>55</v>
      </c>
    </row>
    <row r="1233" spans="1:22" ht="15.75" hidden="1" thickBot="1" x14ac:dyDescent="0.3">
      <c r="A1233" t="s">
        <v>7936</v>
      </c>
      <c r="B1233" s="12" t="s">
        <v>10032</v>
      </c>
      <c r="C1233" t="s">
        <v>1</v>
      </c>
      <c r="D1233" t="s">
        <v>7503</v>
      </c>
      <c r="E1233" t="s">
        <v>9793</v>
      </c>
      <c r="F1233" t="s">
        <v>9794</v>
      </c>
      <c r="G1233">
        <v>2354</v>
      </c>
      <c r="H1233">
        <v>2354</v>
      </c>
      <c r="I1233">
        <v>2354</v>
      </c>
      <c r="J1233">
        <v>2354</v>
      </c>
      <c r="K1233">
        <v>0</v>
      </c>
      <c r="L1233" s="2">
        <v>0</v>
      </c>
      <c r="M1233" s="2">
        <v>0</v>
      </c>
      <c r="N1233" s="2">
        <v>0</v>
      </c>
      <c r="O1233" s="2">
        <v>4.75</v>
      </c>
      <c r="P1233" s="2">
        <v>0</v>
      </c>
      <c r="Q1233" s="2">
        <v>0</v>
      </c>
      <c r="R1233" s="2">
        <v>0</v>
      </c>
      <c r="S1233" s="2">
        <v>0</v>
      </c>
      <c r="T1233" s="2">
        <v>0</v>
      </c>
      <c r="U1233" s="2">
        <v>4.75</v>
      </c>
      <c r="V1233" t="s">
        <v>55</v>
      </c>
    </row>
    <row r="1234" spans="1:22" ht="15.75" hidden="1" thickBot="1" x14ac:dyDescent="0.3">
      <c r="A1234" t="s">
        <v>7936</v>
      </c>
      <c r="B1234" s="12" t="s">
        <v>10032</v>
      </c>
      <c r="C1234" t="s">
        <v>1</v>
      </c>
      <c r="D1234" t="s">
        <v>7503</v>
      </c>
      <c r="E1234" t="s">
        <v>9793</v>
      </c>
      <c r="F1234" t="s">
        <v>9794</v>
      </c>
      <c r="G1234">
        <v>2353</v>
      </c>
      <c r="H1234">
        <v>2353</v>
      </c>
      <c r="I1234">
        <v>2353</v>
      </c>
      <c r="J1234">
        <v>2353</v>
      </c>
      <c r="K1234">
        <v>0</v>
      </c>
      <c r="L1234" s="2">
        <v>0</v>
      </c>
      <c r="M1234" s="2">
        <v>0</v>
      </c>
      <c r="N1234" s="2">
        <v>0</v>
      </c>
      <c r="O1234" s="2">
        <v>4.75</v>
      </c>
      <c r="P1234" s="2">
        <v>0</v>
      </c>
      <c r="Q1234" s="2">
        <v>0</v>
      </c>
      <c r="R1234" s="2">
        <v>0</v>
      </c>
      <c r="S1234" s="2">
        <v>0</v>
      </c>
      <c r="T1234" s="2">
        <v>0</v>
      </c>
      <c r="U1234" s="2">
        <v>4.75</v>
      </c>
      <c r="V1234" t="s">
        <v>55</v>
      </c>
    </row>
    <row r="1235" spans="1:22" ht="15.75" hidden="1" thickBot="1" x14ac:dyDescent="0.3">
      <c r="A1235" t="s">
        <v>7936</v>
      </c>
      <c r="B1235" s="12" t="s">
        <v>10032</v>
      </c>
      <c r="C1235" t="s">
        <v>1</v>
      </c>
      <c r="D1235" t="s">
        <v>7503</v>
      </c>
      <c r="E1235" t="s">
        <v>9793</v>
      </c>
      <c r="F1235" t="s">
        <v>9794</v>
      </c>
      <c r="G1235">
        <v>2352</v>
      </c>
      <c r="H1235">
        <v>2352</v>
      </c>
      <c r="I1235">
        <v>2352</v>
      </c>
      <c r="J1235">
        <v>2352</v>
      </c>
      <c r="K1235">
        <v>0</v>
      </c>
      <c r="L1235" s="2">
        <v>0</v>
      </c>
      <c r="M1235" s="2">
        <v>0</v>
      </c>
      <c r="N1235" s="2">
        <v>0</v>
      </c>
      <c r="O1235" s="2">
        <v>11.75</v>
      </c>
      <c r="P1235" s="2">
        <v>0</v>
      </c>
      <c r="Q1235" s="2">
        <v>0</v>
      </c>
      <c r="R1235" s="2">
        <v>0</v>
      </c>
      <c r="S1235" s="2">
        <v>0</v>
      </c>
      <c r="T1235" s="2">
        <v>0</v>
      </c>
      <c r="U1235" s="2">
        <v>11.75</v>
      </c>
      <c r="V1235" t="s">
        <v>55</v>
      </c>
    </row>
    <row r="1236" spans="1:22" ht="15.75" hidden="1" thickBot="1" x14ac:dyDescent="0.3">
      <c r="A1236" t="s">
        <v>7936</v>
      </c>
      <c r="B1236" s="12" t="s">
        <v>10031</v>
      </c>
      <c r="C1236" t="s">
        <v>1</v>
      </c>
      <c r="D1236" t="s">
        <v>7503</v>
      </c>
      <c r="E1236" t="s">
        <v>9793</v>
      </c>
      <c r="F1236" t="s">
        <v>9794</v>
      </c>
      <c r="G1236">
        <v>2351</v>
      </c>
      <c r="H1236">
        <v>2351</v>
      </c>
      <c r="I1236">
        <v>2351</v>
      </c>
      <c r="J1236">
        <v>2351</v>
      </c>
      <c r="K1236">
        <v>0</v>
      </c>
      <c r="L1236" s="2">
        <v>0</v>
      </c>
      <c r="M1236" s="2">
        <v>0</v>
      </c>
      <c r="N1236" s="2">
        <v>0</v>
      </c>
      <c r="O1236" s="2">
        <v>88</v>
      </c>
      <c r="P1236" s="2">
        <v>0</v>
      </c>
      <c r="Q1236" s="2">
        <v>0</v>
      </c>
      <c r="R1236" s="2">
        <v>0</v>
      </c>
      <c r="S1236" s="2">
        <v>0</v>
      </c>
      <c r="T1236" s="2">
        <v>0</v>
      </c>
      <c r="U1236" s="2">
        <v>88</v>
      </c>
      <c r="V1236" t="s">
        <v>55</v>
      </c>
    </row>
    <row r="1237" spans="1:22" ht="15.75" hidden="1" thickBot="1" x14ac:dyDescent="0.3">
      <c r="A1237" t="s">
        <v>7936</v>
      </c>
      <c r="B1237" s="12" t="s">
        <v>10031</v>
      </c>
      <c r="C1237" t="s">
        <v>1</v>
      </c>
      <c r="D1237" t="s">
        <v>7503</v>
      </c>
      <c r="E1237" t="s">
        <v>9793</v>
      </c>
      <c r="F1237" t="s">
        <v>9794</v>
      </c>
      <c r="G1237">
        <v>2350</v>
      </c>
      <c r="H1237">
        <v>2350</v>
      </c>
      <c r="I1237">
        <v>2350</v>
      </c>
      <c r="J1237">
        <v>2350</v>
      </c>
      <c r="K1237">
        <v>0</v>
      </c>
      <c r="L1237" s="2">
        <v>0</v>
      </c>
      <c r="M1237" s="2">
        <v>0</v>
      </c>
      <c r="N1237" s="2">
        <v>0</v>
      </c>
      <c r="O1237" s="2">
        <v>84.75</v>
      </c>
      <c r="P1237" s="2">
        <v>0</v>
      </c>
      <c r="Q1237" s="2">
        <v>0</v>
      </c>
      <c r="R1237" s="2">
        <v>0</v>
      </c>
      <c r="S1237" s="2">
        <v>0</v>
      </c>
      <c r="T1237" s="2">
        <v>0</v>
      </c>
      <c r="U1237" s="2">
        <v>84.75</v>
      </c>
      <c r="V1237" t="s">
        <v>55</v>
      </c>
    </row>
    <row r="1238" spans="1:22" ht="15.75" hidden="1" thickBot="1" x14ac:dyDescent="0.3">
      <c r="A1238" t="s">
        <v>7936</v>
      </c>
      <c r="B1238" s="12" t="s">
        <v>10031</v>
      </c>
      <c r="C1238" t="s">
        <v>1</v>
      </c>
      <c r="D1238" t="s">
        <v>7503</v>
      </c>
      <c r="E1238" t="s">
        <v>9793</v>
      </c>
      <c r="F1238" t="s">
        <v>9794</v>
      </c>
      <c r="G1238">
        <v>2349</v>
      </c>
      <c r="H1238">
        <v>2349</v>
      </c>
      <c r="I1238">
        <v>2349</v>
      </c>
      <c r="J1238">
        <v>2349</v>
      </c>
      <c r="K1238">
        <v>0</v>
      </c>
      <c r="L1238" s="2">
        <v>0</v>
      </c>
      <c r="M1238" s="2">
        <v>0</v>
      </c>
      <c r="N1238" s="2">
        <v>0</v>
      </c>
      <c r="O1238" s="2">
        <v>10.25</v>
      </c>
      <c r="P1238" s="2">
        <v>0</v>
      </c>
      <c r="Q1238" s="2">
        <v>0</v>
      </c>
      <c r="R1238" s="2">
        <v>0</v>
      </c>
      <c r="S1238" s="2">
        <v>0</v>
      </c>
      <c r="T1238" s="2">
        <v>0</v>
      </c>
      <c r="U1238" s="2">
        <v>10.25</v>
      </c>
      <c r="V1238" t="s">
        <v>55</v>
      </c>
    </row>
    <row r="1239" spans="1:22" ht="15.75" hidden="1" thickBot="1" x14ac:dyDescent="0.3">
      <c r="A1239" t="s">
        <v>7936</v>
      </c>
      <c r="B1239" s="12" t="s">
        <v>10031</v>
      </c>
      <c r="C1239" t="s">
        <v>1</v>
      </c>
      <c r="D1239" t="s">
        <v>7503</v>
      </c>
      <c r="E1239" t="s">
        <v>9793</v>
      </c>
      <c r="F1239" t="s">
        <v>9794</v>
      </c>
      <c r="G1239">
        <v>2348</v>
      </c>
      <c r="H1239">
        <v>2348</v>
      </c>
      <c r="I1239">
        <v>2348</v>
      </c>
      <c r="J1239">
        <v>2348</v>
      </c>
      <c r="K1239">
        <v>0</v>
      </c>
      <c r="L1239" s="2">
        <v>0</v>
      </c>
      <c r="M1239" s="2">
        <v>0</v>
      </c>
      <c r="N1239" s="2">
        <v>0</v>
      </c>
      <c r="O1239" s="2">
        <v>11.48</v>
      </c>
      <c r="P1239" s="2">
        <v>0</v>
      </c>
      <c r="Q1239" s="2">
        <v>0</v>
      </c>
      <c r="R1239" s="2">
        <v>0</v>
      </c>
      <c r="S1239" s="2">
        <v>0</v>
      </c>
      <c r="T1239" s="2">
        <v>0</v>
      </c>
      <c r="U1239" s="2">
        <v>11.48</v>
      </c>
      <c r="V1239" t="s">
        <v>55</v>
      </c>
    </row>
    <row r="1240" spans="1:22" ht="15.75" hidden="1" thickBot="1" x14ac:dyDescent="0.3">
      <c r="A1240" t="s">
        <v>7936</v>
      </c>
      <c r="B1240" s="12" t="s">
        <v>10031</v>
      </c>
      <c r="C1240" t="s">
        <v>1</v>
      </c>
      <c r="D1240" t="s">
        <v>7503</v>
      </c>
      <c r="E1240" t="s">
        <v>9793</v>
      </c>
      <c r="F1240" t="s">
        <v>9794</v>
      </c>
      <c r="G1240">
        <v>2347</v>
      </c>
      <c r="H1240">
        <v>2347</v>
      </c>
      <c r="I1240">
        <v>2347</v>
      </c>
      <c r="J1240">
        <v>2347</v>
      </c>
      <c r="K1240">
        <v>0</v>
      </c>
      <c r="L1240" s="2">
        <v>0</v>
      </c>
      <c r="M1240" s="2">
        <v>0</v>
      </c>
      <c r="N1240" s="2">
        <v>0</v>
      </c>
      <c r="O1240" s="2">
        <v>9.9499999999999993</v>
      </c>
      <c r="P1240" s="2">
        <v>0</v>
      </c>
      <c r="Q1240" s="2">
        <v>0</v>
      </c>
      <c r="R1240" s="2">
        <v>0</v>
      </c>
      <c r="S1240" s="2">
        <v>0</v>
      </c>
      <c r="T1240" s="2">
        <v>0</v>
      </c>
      <c r="U1240" s="2">
        <v>9.9499999999999993</v>
      </c>
      <c r="V1240" t="s">
        <v>55</v>
      </c>
    </row>
    <row r="1241" spans="1:22" ht="15.75" hidden="1" thickBot="1" x14ac:dyDescent="0.3">
      <c r="A1241" t="s">
        <v>7936</v>
      </c>
      <c r="B1241" s="12" t="s">
        <v>10031</v>
      </c>
      <c r="C1241" t="s">
        <v>1</v>
      </c>
      <c r="D1241" t="s">
        <v>7503</v>
      </c>
      <c r="E1241" t="s">
        <v>9793</v>
      </c>
      <c r="F1241" t="s">
        <v>9794</v>
      </c>
      <c r="G1241">
        <v>2346</v>
      </c>
      <c r="H1241">
        <v>2346</v>
      </c>
      <c r="I1241">
        <v>2346</v>
      </c>
      <c r="J1241">
        <v>2346</v>
      </c>
      <c r="K1241">
        <v>0</v>
      </c>
      <c r="L1241" s="2">
        <v>0</v>
      </c>
      <c r="M1241" s="2">
        <v>0</v>
      </c>
      <c r="N1241" s="2">
        <v>0</v>
      </c>
      <c r="O1241" s="2">
        <v>7.5</v>
      </c>
      <c r="P1241" s="2">
        <v>0</v>
      </c>
      <c r="Q1241" s="2">
        <v>0</v>
      </c>
      <c r="R1241" s="2">
        <v>0</v>
      </c>
      <c r="S1241" s="2">
        <v>0</v>
      </c>
      <c r="T1241" s="2">
        <v>0</v>
      </c>
      <c r="U1241" s="2">
        <v>7.5</v>
      </c>
      <c r="V1241" t="s">
        <v>55</v>
      </c>
    </row>
    <row r="1242" spans="1:22" ht="15.75" hidden="1" thickBot="1" x14ac:dyDescent="0.3">
      <c r="A1242" t="s">
        <v>7936</v>
      </c>
      <c r="B1242" s="12" t="s">
        <v>10031</v>
      </c>
      <c r="C1242" t="s">
        <v>1</v>
      </c>
      <c r="D1242" t="s">
        <v>7503</v>
      </c>
      <c r="E1242" t="s">
        <v>9793</v>
      </c>
      <c r="F1242" t="s">
        <v>9794</v>
      </c>
      <c r="G1242">
        <v>2345</v>
      </c>
      <c r="H1242">
        <v>2345</v>
      </c>
      <c r="I1242">
        <v>2345</v>
      </c>
      <c r="J1242">
        <v>2345</v>
      </c>
      <c r="K1242">
        <v>0</v>
      </c>
      <c r="L1242" s="2">
        <v>0</v>
      </c>
      <c r="M1242" s="2">
        <v>0</v>
      </c>
      <c r="N1242" s="2">
        <v>0</v>
      </c>
      <c r="O1242" s="2">
        <v>3</v>
      </c>
      <c r="P1242" s="2">
        <v>0</v>
      </c>
      <c r="Q1242" s="2">
        <v>0</v>
      </c>
      <c r="R1242" s="2">
        <v>0</v>
      </c>
      <c r="S1242" s="2">
        <v>0</v>
      </c>
      <c r="T1242" s="2">
        <v>0</v>
      </c>
      <c r="U1242" s="2">
        <v>3</v>
      </c>
      <c r="V1242" t="s">
        <v>55</v>
      </c>
    </row>
    <row r="1243" spans="1:22" ht="15.75" hidden="1" thickBot="1" x14ac:dyDescent="0.3">
      <c r="A1243" t="s">
        <v>7936</v>
      </c>
      <c r="B1243" s="12" t="s">
        <v>10031</v>
      </c>
      <c r="C1243" t="s">
        <v>1</v>
      </c>
      <c r="D1243" t="s">
        <v>7503</v>
      </c>
      <c r="E1243" t="s">
        <v>9793</v>
      </c>
      <c r="F1243" t="s">
        <v>9794</v>
      </c>
      <c r="G1243">
        <v>2344</v>
      </c>
      <c r="H1243">
        <v>2344</v>
      </c>
      <c r="I1243">
        <v>2344</v>
      </c>
      <c r="J1243">
        <v>2344</v>
      </c>
      <c r="K1243">
        <v>0</v>
      </c>
      <c r="L1243" s="2">
        <v>0</v>
      </c>
      <c r="M1243" s="2">
        <v>0</v>
      </c>
      <c r="N1243" s="2">
        <v>0</v>
      </c>
      <c r="O1243" s="2">
        <v>3</v>
      </c>
      <c r="P1243" s="2">
        <v>0</v>
      </c>
      <c r="Q1243" s="2">
        <v>0</v>
      </c>
      <c r="R1243" s="2">
        <v>0</v>
      </c>
      <c r="S1243" s="2">
        <v>0</v>
      </c>
      <c r="T1243" s="2">
        <v>0</v>
      </c>
      <c r="U1243" s="2">
        <v>3</v>
      </c>
      <c r="V1243" t="s">
        <v>55</v>
      </c>
    </row>
    <row r="1244" spans="1:22" ht="15.75" hidden="1" thickBot="1" x14ac:dyDescent="0.3">
      <c r="A1244" t="s">
        <v>7936</v>
      </c>
      <c r="B1244" s="12" t="s">
        <v>10031</v>
      </c>
      <c r="C1244" t="s">
        <v>1</v>
      </c>
      <c r="D1244" t="s">
        <v>7503</v>
      </c>
      <c r="E1244" t="s">
        <v>9793</v>
      </c>
      <c r="F1244" t="s">
        <v>9794</v>
      </c>
      <c r="G1244">
        <v>2343</v>
      </c>
      <c r="H1244">
        <v>2343</v>
      </c>
      <c r="I1244">
        <v>2343</v>
      </c>
      <c r="J1244">
        <v>2343</v>
      </c>
      <c r="K1244">
        <v>0</v>
      </c>
      <c r="L1244" s="2">
        <v>0</v>
      </c>
      <c r="M1244" s="2">
        <v>0</v>
      </c>
      <c r="N1244" s="2">
        <v>0</v>
      </c>
      <c r="O1244" s="2">
        <v>14.5</v>
      </c>
      <c r="P1244" s="2">
        <v>0</v>
      </c>
      <c r="Q1244" s="2">
        <v>0</v>
      </c>
      <c r="R1244" s="2">
        <v>0</v>
      </c>
      <c r="S1244" s="2">
        <v>0</v>
      </c>
      <c r="T1244" s="2">
        <v>0</v>
      </c>
      <c r="U1244" s="2">
        <v>14.5</v>
      </c>
      <c r="V1244" t="s">
        <v>55</v>
      </c>
    </row>
    <row r="1245" spans="1:22" ht="15.75" hidden="1" thickBot="1" x14ac:dyDescent="0.3">
      <c r="A1245" t="s">
        <v>7936</v>
      </c>
      <c r="B1245" s="12" t="s">
        <v>10031</v>
      </c>
      <c r="C1245" t="s">
        <v>1</v>
      </c>
      <c r="D1245" t="s">
        <v>7503</v>
      </c>
      <c r="E1245" t="s">
        <v>9793</v>
      </c>
      <c r="F1245" t="s">
        <v>9794</v>
      </c>
      <c r="G1245">
        <v>2342</v>
      </c>
      <c r="H1245">
        <v>2342</v>
      </c>
      <c r="I1245">
        <v>2342</v>
      </c>
      <c r="J1245">
        <v>2342</v>
      </c>
      <c r="K1245">
        <v>0</v>
      </c>
      <c r="L1245" s="2">
        <v>0</v>
      </c>
      <c r="M1245" s="2">
        <v>0</v>
      </c>
      <c r="N1245" s="2">
        <v>0</v>
      </c>
      <c r="O1245" s="2">
        <v>3</v>
      </c>
      <c r="P1245" s="2">
        <v>0</v>
      </c>
      <c r="Q1245" s="2">
        <v>0</v>
      </c>
      <c r="R1245" s="2">
        <v>0</v>
      </c>
      <c r="S1245" s="2">
        <v>0</v>
      </c>
      <c r="T1245" s="2">
        <v>0</v>
      </c>
      <c r="U1245" s="2">
        <v>3</v>
      </c>
      <c r="V1245" t="s">
        <v>55</v>
      </c>
    </row>
    <row r="1246" spans="1:22" ht="15.75" hidden="1" thickBot="1" x14ac:dyDescent="0.3">
      <c r="A1246" t="s">
        <v>7936</v>
      </c>
      <c r="B1246" s="12" t="s">
        <v>10031</v>
      </c>
      <c r="C1246" t="s">
        <v>1</v>
      </c>
      <c r="D1246" t="s">
        <v>7503</v>
      </c>
      <c r="E1246" t="s">
        <v>9793</v>
      </c>
      <c r="F1246" t="s">
        <v>9794</v>
      </c>
      <c r="G1246">
        <v>2341</v>
      </c>
      <c r="H1246">
        <v>2341</v>
      </c>
      <c r="I1246">
        <v>2341</v>
      </c>
      <c r="J1246">
        <v>2341</v>
      </c>
      <c r="K1246">
        <v>0</v>
      </c>
      <c r="L1246" s="2">
        <v>0</v>
      </c>
      <c r="M1246" s="2">
        <v>0</v>
      </c>
      <c r="N1246" s="2">
        <v>0</v>
      </c>
      <c r="O1246" s="2">
        <v>67.8</v>
      </c>
      <c r="P1246" s="2">
        <v>0</v>
      </c>
      <c r="Q1246" s="2">
        <v>0</v>
      </c>
      <c r="R1246" s="2">
        <v>0</v>
      </c>
      <c r="S1246" s="2">
        <v>0</v>
      </c>
      <c r="T1246" s="2">
        <v>0</v>
      </c>
      <c r="U1246" s="2">
        <v>67.8</v>
      </c>
      <c r="V1246" t="s">
        <v>55</v>
      </c>
    </row>
    <row r="1247" spans="1:22" ht="15.75" hidden="1" thickBot="1" x14ac:dyDescent="0.3">
      <c r="A1247" t="s">
        <v>7936</v>
      </c>
      <c r="B1247" s="12" t="s">
        <v>10031</v>
      </c>
      <c r="C1247" t="s">
        <v>1</v>
      </c>
      <c r="D1247" t="s">
        <v>7503</v>
      </c>
      <c r="E1247" t="s">
        <v>9793</v>
      </c>
      <c r="F1247" t="s">
        <v>9794</v>
      </c>
      <c r="G1247">
        <v>2340</v>
      </c>
      <c r="H1247">
        <v>2340</v>
      </c>
      <c r="I1247">
        <v>2340</v>
      </c>
      <c r="J1247">
        <v>2340</v>
      </c>
      <c r="K1247">
        <v>0</v>
      </c>
      <c r="L1247" s="2">
        <v>0</v>
      </c>
      <c r="M1247" s="2">
        <v>0</v>
      </c>
      <c r="N1247" s="2">
        <v>0</v>
      </c>
      <c r="O1247" s="2">
        <v>28</v>
      </c>
      <c r="P1247" s="2">
        <v>0</v>
      </c>
      <c r="Q1247" s="2">
        <v>0</v>
      </c>
      <c r="R1247" s="2">
        <v>0</v>
      </c>
      <c r="S1247" s="2">
        <v>0</v>
      </c>
      <c r="T1247" s="2">
        <v>0</v>
      </c>
      <c r="U1247" s="2">
        <v>28</v>
      </c>
      <c r="V1247" t="s">
        <v>55</v>
      </c>
    </row>
    <row r="1248" spans="1:22" ht="15.75" hidden="1" thickBot="1" x14ac:dyDescent="0.3">
      <c r="A1248" t="s">
        <v>7936</v>
      </c>
      <c r="B1248" s="12" t="s">
        <v>10031</v>
      </c>
      <c r="C1248" t="s">
        <v>1</v>
      </c>
      <c r="D1248" t="s">
        <v>7503</v>
      </c>
      <c r="E1248" t="s">
        <v>9793</v>
      </c>
      <c r="F1248" t="s">
        <v>9794</v>
      </c>
      <c r="G1248">
        <v>2339</v>
      </c>
      <c r="H1248">
        <v>2339</v>
      </c>
      <c r="I1248">
        <v>2339</v>
      </c>
      <c r="J1248">
        <v>2339</v>
      </c>
      <c r="K1248">
        <v>0</v>
      </c>
      <c r="L1248" s="2">
        <v>0</v>
      </c>
      <c r="M1248" s="2">
        <v>0</v>
      </c>
      <c r="N1248" s="2">
        <v>0</v>
      </c>
      <c r="O1248" s="2">
        <v>4.75</v>
      </c>
      <c r="P1248" s="2">
        <v>0</v>
      </c>
      <c r="Q1248" s="2">
        <v>0</v>
      </c>
      <c r="R1248" s="2">
        <v>0</v>
      </c>
      <c r="S1248" s="2">
        <v>0</v>
      </c>
      <c r="T1248" s="2">
        <v>0</v>
      </c>
      <c r="U1248" s="2">
        <v>4.75</v>
      </c>
      <c r="V1248" t="s">
        <v>55</v>
      </c>
    </row>
    <row r="1249" spans="1:22" ht="15.75" hidden="1" thickBot="1" x14ac:dyDescent="0.3">
      <c r="A1249" t="s">
        <v>7936</v>
      </c>
      <c r="B1249" s="12" t="s">
        <v>10031</v>
      </c>
      <c r="C1249" t="s">
        <v>1</v>
      </c>
      <c r="D1249" t="s">
        <v>7503</v>
      </c>
      <c r="E1249" t="s">
        <v>9793</v>
      </c>
      <c r="F1249" t="s">
        <v>9794</v>
      </c>
      <c r="G1249">
        <v>2338</v>
      </c>
      <c r="H1249">
        <v>2338</v>
      </c>
      <c r="I1249">
        <v>2338</v>
      </c>
      <c r="J1249">
        <v>2338</v>
      </c>
      <c r="K1249">
        <v>0</v>
      </c>
      <c r="L1249" s="2">
        <v>0</v>
      </c>
      <c r="M1249" s="2">
        <v>0</v>
      </c>
      <c r="N1249" s="2">
        <v>0</v>
      </c>
      <c r="O1249" s="2">
        <v>24</v>
      </c>
      <c r="P1249" s="2">
        <v>0</v>
      </c>
      <c r="Q1249" s="2">
        <v>0</v>
      </c>
      <c r="R1249" s="2">
        <v>0</v>
      </c>
      <c r="S1249" s="2">
        <v>0</v>
      </c>
      <c r="T1249" s="2">
        <v>0</v>
      </c>
      <c r="U1249" s="2">
        <v>24</v>
      </c>
      <c r="V1249" t="s">
        <v>55</v>
      </c>
    </row>
    <row r="1250" spans="1:22" ht="15.75" hidden="1" thickBot="1" x14ac:dyDescent="0.3">
      <c r="A1250" t="s">
        <v>7936</v>
      </c>
      <c r="B1250" s="12" t="s">
        <v>10031</v>
      </c>
      <c r="C1250" t="s">
        <v>1</v>
      </c>
      <c r="D1250" t="s">
        <v>7503</v>
      </c>
      <c r="E1250" t="s">
        <v>9793</v>
      </c>
      <c r="F1250" t="s">
        <v>9794</v>
      </c>
      <c r="G1250">
        <v>2337</v>
      </c>
      <c r="H1250">
        <v>2337</v>
      </c>
      <c r="I1250">
        <v>2337</v>
      </c>
      <c r="J1250">
        <v>2337</v>
      </c>
      <c r="K1250">
        <v>0</v>
      </c>
      <c r="L1250" s="2">
        <v>0</v>
      </c>
      <c r="M1250" s="2">
        <v>0</v>
      </c>
      <c r="N1250" s="2">
        <v>0</v>
      </c>
      <c r="O1250" s="2">
        <v>9.5</v>
      </c>
      <c r="P1250" s="2">
        <v>0</v>
      </c>
      <c r="Q1250" s="2">
        <v>0</v>
      </c>
      <c r="R1250" s="2">
        <v>0</v>
      </c>
      <c r="S1250" s="2">
        <v>0</v>
      </c>
      <c r="T1250" s="2">
        <v>0</v>
      </c>
      <c r="U1250" s="2">
        <v>9.5</v>
      </c>
      <c r="V1250" t="s">
        <v>55</v>
      </c>
    </row>
    <row r="1251" spans="1:22" ht="15.75" hidden="1" thickBot="1" x14ac:dyDescent="0.3">
      <c r="A1251" t="s">
        <v>7936</v>
      </c>
      <c r="B1251" s="12" t="s">
        <v>10030</v>
      </c>
      <c r="C1251" t="s">
        <v>1</v>
      </c>
      <c r="D1251" t="s">
        <v>7503</v>
      </c>
      <c r="E1251" t="s">
        <v>9793</v>
      </c>
      <c r="F1251" t="s">
        <v>9794</v>
      </c>
      <c r="G1251">
        <v>2336</v>
      </c>
      <c r="H1251">
        <v>2336</v>
      </c>
      <c r="I1251">
        <v>2336</v>
      </c>
      <c r="J1251">
        <v>2336</v>
      </c>
      <c r="K1251">
        <v>0</v>
      </c>
      <c r="L1251" s="2">
        <v>0</v>
      </c>
      <c r="M1251" s="2">
        <v>0</v>
      </c>
      <c r="N1251" s="2">
        <v>0</v>
      </c>
      <c r="O1251" s="2">
        <v>8</v>
      </c>
      <c r="P1251" s="2">
        <v>0</v>
      </c>
      <c r="Q1251" s="2">
        <v>0</v>
      </c>
      <c r="R1251" s="2">
        <v>0</v>
      </c>
      <c r="S1251" s="2">
        <v>0</v>
      </c>
      <c r="T1251" s="2">
        <v>0</v>
      </c>
      <c r="U1251" s="2">
        <v>8</v>
      </c>
      <c r="V1251" t="s">
        <v>55</v>
      </c>
    </row>
    <row r="1252" spans="1:22" ht="15.75" hidden="1" thickBot="1" x14ac:dyDescent="0.3">
      <c r="A1252" t="s">
        <v>7936</v>
      </c>
      <c r="B1252" s="12" t="s">
        <v>10030</v>
      </c>
      <c r="C1252" t="s">
        <v>1</v>
      </c>
      <c r="D1252" t="s">
        <v>7503</v>
      </c>
      <c r="E1252" t="s">
        <v>9793</v>
      </c>
      <c r="F1252" t="s">
        <v>9794</v>
      </c>
      <c r="G1252">
        <v>2335</v>
      </c>
      <c r="H1252">
        <v>2335</v>
      </c>
      <c r="I1252">
        <v>2335</v>
      </c>
      <c r="J1252">
        <v>2335</v>
      </c>
      <c r="K1252">
        <v>0</v>
      </c>
      <c r="L1252" s="2">
        <v>0</v>
      </c>
      <c r="M1252" s="2">
        <v>0</v>
      </c>
      <c r="N1252" s="2">
        <v>0</v>
      </c>
      <c r="O1252" s="2">
        <v>11</v>
      </c>
      <c r="P1252" s="2">
        <v>0</v>
      </c>
      <c r="Q1252" s="2">
        <v>0</v>
      </c>
      <c r="R1252" s="2">
        <v>0</v>
      </c>
      <c r="S1252" s="2">
        <v>0</v>
      </c>
      <c r="T1252" s="2">
        <v>0</v>
      </c>
      <c r="U1252" s="2">
        <v>11</v>
      </c>
      <c r="V1252" t="s">
        <v>55</v>
      </c>
    </row>
    <row r="1253" spans="1:22" ht="15.75" hidden="1" thickBot="1" x14ac:dyDescent="0.3">
      <c r="A1253" t="s">
        <v>7936</v>
      </c>
      <c r="B1253" s="12" t="s">
        <v>10030</v>
      </c>
      <c r="C1253" t="s">
        <v>1</v>
      </c>
      <c r="D1253" t="s">
        <v>7503</v>
      </c>
      <c r="E1253" t="s">
        <v>9793</v>
      </c>
      <c r="F1253" t="s">
        <v>9794</v>
      </c>
      <c r="G1253">
        <v>2334</v>
      </c>
      <c r="H1253">
        <v>2334</v>
      </c>
      <c r="I1253">
        <v>2334</v>
      </c>
      <c r="J1253">
        <v>2334</v>
      </c>
      <c r="K1253">
        <v>0</v>
      </c>
      <c r="L1253" s="2">
        <v>0</v>
      </c>
      <c r="M1253" s="2">
        <v>0</v>
      </c>
      <c r="N1253" s="2">
        <v>0</v>
      </c>
      <c r="O1253" s="2">
        <v>64.33</v>
      </c>
      <c r="P1253" s="2">
        <v>0</v>
      </c>
      <c r="Q1253" s="2">
        <v>0</v>
      </c>
      <c r="R1253" s="2">
        <v>0</v>
      </c>
      <c r="S1253" s="2">
        <v>0</v>
      </c>
      <c r="T1253" s="2">
        <v>0</v>
      </c>
      <c r="U1253" s="2">
        <v>64.33</v>
      </c>
      <c r="V1253" t="s">
        <v>55</v>
      </c>
    </row>
    <row r="1254" spans="1:22" ht="15.75" hidden="1" thickBot="1" x14ac:dyDescent="0.3">
      <c r="A1254" t="s">
        <v>7936</v>
      </c>
      <c r="B1254" s="12" t="s">
        <v>10030</v>
      </c>
      <c r="C1254" t="s">
        <v>1</v>
      </c>
      <c r="D1254" t="s">
        <v>7503</v>
      </c>
      <c r="E1254" t="s">
        <v>9793</v>
      </c>
      <c r="F1254" t="s">
        <v>9794</v>
      </c>
      <c r="G1254">
        <v>2333</v>
      </c>
      <c r="H1254">
        <v>2333</v>
      </c>
      <c r="I1254">
        <v>2333</v>
      </c>
      <c r="J1254">
        <v>2333</v>
      </c>
      <c r="K1254">
        <v>0</v>
      </c>
      <c r="L1254" s="2">
        <v>0</v>
      </c>
      <c r="M1254" s="2">
        <v>0</v>
      </c>
      <c r="N1254" s="2">
        <v>0</v>
      </c>
      <c r="O1254" s="2">
        <v>2.12</v>
      </c>
      <c r="P1254" s="2">
        <v>0</v>
      </c>
      <c r="Q1254" s="2">
        <v>0</v>
      </c>
      <c r="R1254" s="2">
        <v>0</v>
      </c>
      <c r="S1254" s="2">
        <v>0</v>
      </c>
      <c r="T1254" s="2">
        <v>0</v>
      </c>
      <c r="U1254" s="2">
        <v>2.12</v>
      </c>
      <c r="V1254" t="s">
        <v>55</v>
      </c>
    </row>
    <row r="1255" spans="1:22" ht="15.75" hidden="1" thickBot="1" x14ac:dyDescent="0.3">
      <c r="A1255" t="s">
        <v>7936</v>
      </c>
      <c r="B1255" s="12" t="s">
        <v>10030</v>
      </c>
      <c r="C1255" t="s">
        <v>1</v>
      </c>
      <c r="D1255" t="s">
        <v>7503</v>
      </c>
      <c r="E1255" t="s">
        <v>9793</v>
      </c>
      <c r="F1255" t="s">
        <v>9794</v>
      </c>
      <c r="G1255">
        <v>2332</v>
      </c>
      <c r="H1255">
        <v>2332</v>
      </c>
      <c r="I1255">
        <v>2332</v>
      </c>
      <c r="J1255">
        <v>2332</v>
      </c>
      <c r="K1255">
        <v>0</v>
      </c>
      <c r="L1255" s="2">
        <v>0</v>
      </c>
      <c r="M1255" s="2">
        <v>0</v>
      </c>
      <c r="N1255" s="2">
        <v>0</v>
      </c>
      <c r="O1255" s="2">
        <v>3</v>
      </c>
      <c r="P1255" s="2">
        <v>0</v>
      </c>
      <c r="Q1255" s="2">
        <v>0</v>
      </c>
      <c r="R1255" s="2">
        <v>0</v>
      </c>
      <c r="S1255" s="2">
        <v>0</v>
      </c>
      <c r="T1255" s="2">
        <v>0</v>
      </c>
      <c r="U1255" s="2">
        <v>3</v>
      </c>
      <c r="V1255" t="s">
        <v>55</v>
      </c>
    </row>
    <row r="1256" spans="1:22" ht="15.75" hidden="1" thickBot="1" x14ac:dyDescent="0.3">
      <c r="A1256" t="s">
        <v>7936</v>
      </c>
      <c r="B1256" s="12" t="s">
        <v>10030</v>
      </c>
      <c r="C1256" t="s">
        <v>1</v>
      </c>
      <c r="D1256" t="s">
        <v>7503</v>
      </c>
      <c r="E1256" t="s">
        <v>9793</v>
      </c>
      <c r="F1256" t="s">
        <v>9794</v>
      </c>
      <c r="G1256">
        <v>2331</v>
      </c>
      <c r="H1256">
        <v>2331</v>
      </c>
      <c r="I1256">
        <v>2331</v>
      </c>
      <c r="J1256">
        <v>2331</v>
      </c>
      <c r="K1256">
        <v>0</v>
      </c>
      <c r="L1256" s="2">
        <v>0</v>
      </c>
      <c r="M1256" s="2">
        <v>0</v>
      </c>
      <c r="N1256" s="2">
        <v>0</v>
      </c>
      <c r="O1256" s="2">
        <v>45.96</v>
      </c>
      <c r="P1256" s="2">
        <v>0</v>
      </c>
      <c r="Q1256" s="2">
        <v>0</v>
      </c>
      <c r="R1256" s="2">
        <v>0</v>
      </c>
      <c r="S1256" s="2">
        <v>0</v>
      </c>
      <c r="T1256" s="2">
        <v>0</v>
      </c>
      <c r="U1256" s="2">
        <v>45.96</v>
      </c>
      <c r="V1256" t="s">
        <v>55</v>
      </c>
    </row>
    <row r="1257" spans="1:22" ht="15.75" hidden="1" thickBot="1" x14ac:dyDescent="0.3">
      <c r="A1257" t="s">
        <v>7936</v>
      </c>
      <c r="B1257" s="12" t="s">
        <v>10029</v>
      </c>
      <c r="C1257" t="s">
        <v>1</v>
      </c>
      <c r="D1257" t="s">
        <v>7503</v>
      </c>
      <c r="E1257" t="s">
        <v>9793</v>
      </c>
      <c r="F1257" t="s">
        <v>9794</v>
      </c>
      <c r="G1257">
        <v>2330</v>
      </c>
      <c r="H1257">
        <v>2330</v>
      </c>
      <c r="I1257">
        <v>2330</v>
      </c>
      <c r="J1257">
        <v>2330</v>
      </c>
      <c r="K1257">
        <v>0</v>
      </c>
      <c r="L1257" s="2">
        <v>0</v>
      </c>
      <c r="M1257" s="2">
        <v>0</v>
      </c>
      <c r="N1257" s="2">
        <v>0</v>
      </c>
      <c r="O1257" s="2">
        <v>20</v>
      </c>
      <c r="P1257" s="2">
        <v>0</v>
      </c>
      <c r="Q1257" s="2">
        <v>0</v>
      </c>
      <c r="R1257" s="2">
        <v>0</v>
      </c>
      <c r="S1257" s="2">
        <v>0</v>
      </c>
      <c r="T1257" s="2">
        <v>0</v>
      </c>
      <c r="U1257" s="2">
        <v>20</v>
      </c>
      <c r="V1257" t="s">
        <v>55</v>
      </c>
    </row>
    <row r="1258" spans="1:22" ht="15.75" hidden="1" thickBot="1" x14ac:dyDescent="0.3">
      <c r="A1258" t="s">
        <v>7936</v>
      </c>
      <c r="B1258" s="12" t="s">
        <v>10029</v>
      </c>
      <c r="C1258" t="s">
        <v>1</v>
      </c>
      <c r="D1258" t="s">
        <v>7503</v>
      </c>
      <c r="E1258" t="s">
        <v>9793</v>
      </c>
      <c r="F1258" t="s">
        <v>9794</v>
      </c>
      <c r="G1258">
        <v>2329</v>
      </c>
      <c r="H1258">
        <v>2329</v>
      </c>
      <c r="I1258">
        <v>2329</v>
      </c>
      <c r="J1258">
        <v>2329</v>
      </c>
      <c r="K1258">
        <v>0</v>
      </c>
      <c r="L1258" s="2">
        <v>0</v>
      </c>
      <c r="M1258" s="2">
        <v>0</v>
      </c>
      <c r="N1258" s="2">
        <v>0</v>
      </c>
      <c r="O1258" s="2">
        <v>1.6</v>
      </c>
      <c r="P1258" s="2">
        <v>0</v>
      </c>
      <c r="Q1258" s="2">
        <v>0</v>
      </c>
      <c r="R1258" s="2">
        <v>0</v>
      </c>
      <c r="S1258" s="2">
        <v>0</v>
      </c>
      <c r="T1258" s="2">
        <v>0</v>
      </c>
      <c r="U1258" s="2">
        <v>1.6</v>
      </c>
      <c r="V1258" t="s">
        <v>55</v>
      </c>
    </row>
    <row r="1259" spans="1:22" ht="15.75" hidden="1" thickBot="1" x14ac:dyDescent="0.3">
      <c r="A1259" t="s">
        <v>7936</v>
      </c>
      <c r="B1259" s="12" t="s">
        <v>10029</v>
      </c>
      <c r="C1259" t="s">
        <v>1</v>
      </c>
      <c r="D1259" t="s">
        <v>7503</v>
      </c>
      <c r="E1259" t="s">
        <v>9793</v>
      </c>
      <c r="F1259" t="s">
        <v>9794</v>
      </c>
      <c r="G1259">
        <v>2328</v>
      </c>
      <c r="H1259">
        <v>2328</v>
      </c>
      <c r="I1259">
        <v>2328</v>
      </c>
      <c r="J1259">
        <v>2328</v>
      </c>
      <c r="K1259">
        <v>0</v>
      </c>
      <c r="L1259" s="2">
        <v>0</v>
      </c>
      <c r="M1259" s="2">
        <v>0</v>
      </c>
      <c r="N1259" s="2">
        <v>0</v>
      </c>
      <c r="O1259" s="2">
        <v>28</v>
      </c>
      <c r="P1259" s="2">
        <v>0</v>
      </c>
      <c r="Q1259" s="2">
        <v>0</v>
      </c>
      <c r="R1259" s="2">
        <v>0</v>
      </c>
      <c r="S1259" s="2">
        <v>0</v>
      </c>
      <c r="T1259" s="2">
        <v>0</v>
      </c>
      <c r="U1259" s="2">
        <v>28</v>
      </c>
      <c r="V1259" t="s">
        <v>55</v>
      </c>
    </row>
    <row r="1260" spans="1:22" ht="15.75" hidden="1" thickBot="1" x14ac:dyDescent="0.3">
      <c r="A1260" t="s">
        <v>7936</v>
      </c>
      <c r="B1260" s="12" t="s">
        <v>10029</v>
      </c>
      <c r="C1260" t="s">
        <v>1</v>
      </c>
      <c r="D1260" t="s">
        <v>7503</v>
      </c>
      <c r="E1260" t="s">
        <v>9793</v>
      </c>
      <c r="F1260" t="s">
        <v>9794</v>
      </c>
      <c r="G1260">
        <v>2327</v>
      </c>
      <c r="H1260">
        <v>2327</v>
      </c>
      <c r="I1260">
        <v>2327</v>
      </c>
      <c r="J1260">
        <v>2327</v>
      </c>
      <c r="K1260">
        <v>0</v>
      </c>
      <c r="L1260" s="2">
        <v>0</v>
      </c>
      <c r="M1260" s="2">
        <v>0</v>
      </c>
      <c r="N1260" s="2">
        <v>0</v>
      </c>
      <c r="O1260" s="2">
        <v>12</v>
      </c>
      <c r="P1260" s="2">
        <v>0</v>
      </c>
      <c r="Q1260" s="2">
        <v>0</v>
      </c>
      <c r="R1260" s="2">
        <v>0</v>
      </c>
      <c r="S1260" s="2">
        <v>0</v>
      </c>
      <c r="T1260" s="2">
        <v>0</v>
      </c>
      <c r="U1260" s="2">
        <v>12</v>
      </c>
      <c r="V1260" t="s">
        <v>55</v>
      </c>
    </row>
    <row r="1261" spans="1:22" ht="15.75" hidden="1" thickBot="1" x14ac:dyDescent="0.3">
      <c r="A1261" t="s">
        <v>7936</v>
      </c>
      <c r="B1261" s="12" t="s">
        <v>10029</v>
      </c>
      <c r="C1261" t="s">
        <v>1</v>
      </c>
      <c r="D1261" t="s">
        <v>7503</v>
      </c>
      <c r="E1261" t="s">
        <v>9793</v>
      </c>
      <c r="F1261" t="s">
        <v>9794</v>
      </c>
      <c r="G1261">
        <v>2326</v>
      </c>
      <c r="H1261">
        <v>2326</v>
      </c>
      <c r="I1261">
        <v>2326</v>
      </c>
      <c r="J1261">
        <v>2326</v>
      </c>
      <c r="K1261">
        <v>0</v>
      </c>
      <c r="L1261" s="2">
        <v>0</v>
      </c>
      <c r="M1261" s="2">
        <v>0</v>
      </c>
      <c r="N1261" s="2">
        <v>0</v>
      </c>
      <c r="O1261" s="2">
        <v>25</v>
      </c>
      <c r="P1261" s="2">
        <v>0</v>
      </c>
      <c r="Q1261" s="2">
        <v>0</v>
      </c>
      <c r="R1261" s="2">
        <v>0</v>
      </c>
      <c r="S1261" s="2">
        <v>0</v>
      </c>
      <c r="T1261" s="2">
        <v>0</v>
      </c>
      <c r="U1261" s="2">
        <v>25</v>
      </c>
      <c r="V1261" t="s">
        <v>55</v>
      </c>
    </row>
    <row r="1262" spans="1:22" ht="15.75" hidden="1" thickBot="1" x14ac:dyDescent="0.3">
      <c r="A1262" t="s">
        <v>7936</v>
      </c>
      <c r="B1262" s="12" t="s">
        <v>10029</v>
      </c>
      <c r="C1262" t="s">
        <v>1</v>
      </c>
      <c r="D1262" t="s">
        <v>7503</v>
      </c>
      <c r="E1262" t="s">
        <v>9793</v>
      </c>
      <c r="F1262" t="s">
        <v>9794</v>
      </c>
      <c r="G1262">
        <v>2325</v>
      </c>
      <c r="H1262">
        <v>2325</v>
      </c>
      <c r="I1262">
        <v>2325</v>
      </c>
      <c r="J1262">
        <v>2325</v>
      </c>
      <c r="K1262">
        <v>0</v>
      </c>
      <c r="L1262" s="2">
        <v>0</v>
      </c>
      <c r="M1262" s="2">
        <v>0</v>
      </c>
      <c r="N1262" s="2">
        <v>0</v>
      </c>
      <c r="O1262" s="2">
        <v>3.5</v>
      </c>
      <c r="P1262" s="2">
        <v>0</v>
      </c>
      <c r="Q1262" s="2">
        <v>0</v>
      </c>
      <c r="R1262" s="2">
        <v>0</v>
      </c>
      <c r="S1262" s="2">
        <v>0</v>
      </c>
      <c r="T1262" s="2">
        <v>0</v>
      </c>
      <c r="U1262" s="2">
        <v>3.5</v>
      </c>
      <c r="V1262" t="s">
        <v>55</v>
      </c>
    </row>
    <row r="1263" spans="1:22" ht="15.75" hidden="1" thickBot="1" x14ac:dyDescent="0.3">
      <c r="A1263" t="s">
        <v>7936</v>
      </c>
      <c r="B1263" s="12" t="s">
        <v>10029</v>
      </c>
      <c r="C1263" t="s">
        <v>1</v>
      </c>
      <c r="D1263" t="s">
        <v>7503</v>
      </c>
      <c r="E1263" t="s">
        <v>9793</v>
      </c>
      <c r="F1263" t="s">
        <v>9794</v>
      </c>
      <c r="G1263">
        <v>2324</v>
      </c>
      <c r="H1263">
        <v>2324</v>
      </c>
      <c r="I1263">
        <v>2324</v>
      </c>
      <c r="J1263">
        <v>2324</v>
      </c>
      <c r="K1263">
        <v>0</v>
      </c>
      <c r="L1263" s="2">
        <v>0</v>
      </c>
      <c r="M1263" s="2">
        <v>0</v>
      </c>
      <c r="N1263" s="2">
        <v>0</v>
      </c>
      <c r="O1263" s="2">
        <v>4.75</v>
      </c>
      <c r="P1263" s="2">
        <v>0</v>
      </c>
      <c r="Q1263" s="2">
        <v>0</v>
      </c>
      <c r="R1263" s="2">
        <v>0</v>
      </c>
      <c r="S1263" s="2">
        <v>0</v>
      </c>
      <c r="T1263" s="2">
        <v>0</v>
      </c>
      <c r="U1263" s="2">
        <v>4.75</v>
      </c>
      <c r="V1263" t="s">
        <v>55</v>
      </c>
    </row>
    <row r="1264" spans="1:22" ht="15.75" hidden="1" thickBot="1" x14ac:dyDescent="0.3">
      <c r="A1264" t="s">
        <v>7936</v>
      </c>
      <c r="B1264" s="12" t="s">
        <v>10028</v>
      </c>
      <c r="C1264" t="s">
        <v>1</v>
      </c>
      <c r="D1264" t="s">
        <v>7503</v>
      </c>
      <c r="E1264" t="s">
        <v>9793</v>
      </c>
      <c r="F1264" t="s">
        <v>9794</v>
      </c>
      <c r="G1264">
        <v>2323</v>
      </c>
      <c r="H1264">
        <v>2323</v>
      </c>
      <c r="I1264">
        <v>2323</v>
      </c>
      <c r="J1264">
        <v>2323</v>
      </c>
      <c r="K1264">
        <v>0</v>
      </c>
      <c r="L1264" s="2">
        <v>0</v>
      </c>
      <c r="M1264" s="2">
        <v>0</v>
      </c>
      <c r="N1264" s="2">
        <v>0</v>
      </c>
      <c r="O1264" s="2">
        <v>7.9</v>
      </c>
      <c r="P1264" s="2">
        <v>0</v>
      </c>
      <c r="Q1264" s="2">
        <v>0</v>
      </c>
      <c r="R1264" s="2">
        <v>0</v>
      </c>
      <c r="S1264" s="2">
        <v>0</v>
      </c>
      <c r="T1264" s="2">
        <v>0</v>
      </c>
      <c r="U1264" s="2">
        <v>7.9</v>
      </c>
      <c r="V1264" t="s">
        <v>55</v>
      </c>
    </row>
    <row r="1265" spans="1:22" ht="15.75" hidden="1" thickBot="1" x14ac:dyDescent="0.3">
      <c r="A1265" t="s">
        <v>7936</v>
      </c>
      <c r="B1265" s="12" t="s">
        <v>10028</v>
      </c>
      <c r="C1265" t="s">
        <v>1</v>
      </c>
      <c r="D1265" t="s">
        <v>7503</v>
      </c>
      <c r="E1265" t="s">
        <v>9793</v>
      </c>
      <c r="F1265" t="s">
        <v>9794</v>
      </c>
      <c r="G1265">
        <v>2322</v>
      </c>
      <c r="H1265">
        <v>2322</v>
      </c>
      <c r="I1265">
        <v>2322</v>
      </c>
      <c r="J1265">
        <v>2322</v>
      </c>
      <c r="K1265">
        <v>0</v>
      </c>
      <c r="L1265" s="2">
        <v>0</v>
      </c>
      <c r="M1265" s="2">
        <v>0</v>
      </c>
      <c r="N1265" s="2">
        <v>0</v>
      </c>
      <c r="O1265" s="2">
        <v>35.299999999999997</v>
      </c>
      <c r="P1265" s="2">
        <v>0</v>
      </c>
      <c r="Q1265" s="2">
        <v>0</v>
      </c>
      <c r="R1265" s="2">
        <v>0</v>
      </c>
      <c r="S1265" s="2">
        <v>0</v>
      </c>
      <c r="T1265" s="2">
        <v>0</v>
      </c>
      <c r="U1265" s="2">
        <v>35.299999999999997</v>
      </c>
      <c r="V1265" t="s">
        <v>55</v>
      </c>
    </row>
    <row r="1266" spans="1:22" ht="15.75" hidden="1" thickBot="1" x14ac:dyDescent="0.3">
      <c r="A1266" t="s">
        <v>7936</v>
      </c>
      <c r="B1266" s="12" t="s">
        <v>10028</v>
      </c>
      <c r="C1266" t="s">
        <v>1</v>
      </c>
      <c r="D1266" t="s">
        <v>7503</v>
      </c>
      <c r="E1266" t="s">
        <v>9793</v>
      </c>
      <c r="F1266" t="s">
        <v>9794</v>
      </c>
      <c r="G1266">
        <v>2321</v>
      </c>
      <c r="H1266">
        <v>2321</v>
      </c>
      <c r="I1266">
        <v>2321</v>
      </c>
      <c r="J1266">
        <v>2321</v>
      </c>
      <c r="K1266">
        <v>0</v>
      </c>
      <c r="L1266" s="2">
        <v>0</v>
      </c>
      <c r="M1266" s="2">
        <v>0</v>
      </c>
      <c r="N1266" s="2">
        <v>0</v>
      </c>
      <c r="O1266" s="2">
        <v>14.1</v>
      </c>
      <c r="P1266" s="2">
        <v>0</v>
      </c>
      <c r="Q1266" s="2">
        <v>0</v>
      </c>
      <c r="R1266" s="2">
        <v>0</v>
      </c>
      <c r="S1266" s="2">
        <v>0</v>
      </c>
      <c r="T1266" s="2">
        <v>0</v>
      </c>
      <c r="U1266" s="2">
        <v>14.1</v>
      </c>
      <c r="V1266" t="s">
        <v>55</v>
      </c>
    </row>
    <row r="1267" spans="1:22" ht="15.75" hidden="1" thickBot="1" x14ac:dyDescent="0.3">
      <c r="A1267" t="s">
        <v>7936</v>
      </c>
      <c r="B1267" s="12" t="s">
        <v>10027</v>
      </c>
      <c r="C1267" t="s">
        <v>1</v>
      </c>
      <c r="D1267" t="s">
        <v>7503</v>
      </c>
      <c r="E1267" t="s">
        <v>9793</v>
      </c>
      <c r="F1267" t="s">
        <v>9794</v>
      </c>
      <c r="G1267">
        <v>2320</v>
      </c>
      <c r="H1267">
        <v>2320</v>
      </c>
      <c r="I1267">
        <v>2320</v>
      </c>
      <c r="J1267">
        <v>2320</v>
      </c>
      <c r="K1267">
        <v>0</v>
      </c>
      <c r="L1267" s="2">
        <v>0</v>
      </c>
      <c r="M1267" s="2">
        <v>0</v>
      </c>
      <c r="N1267" s="2">
        <v>0</v>
      </c>
      <c r="O1267" s="2">
        <v>7.75</v>
      </c>
      <c r="P1267" s="2">
        <v>0</v>
      </c>
      <c r="Q1267" s="2">
        <v>0</v>
      </c>
      <c r="R1267" s="2">
        <v>0</v>
      </c>
      <c r="S1267" s="2">
        <v>0</v>
      </c>
      <c r="T1267" s="2">
        <v>0</v>
      </c>
      <c r="U1267" s="2">
        <v>7.75</v>
      </c>
      <c r="V1267" t="s">
        <v>55</v>
      </c>
    </row>
    <row r="1268" spans="1:22" ht="15.75" hidden="1" thickBot="1" x14ac:dyDescent="0.3">
      <c r="A1268" t="s">
        <v>7936</v>
      </c>
      <c r="B1268" s="12" t="s">
        <v>10027</v>
      </c>
      <c r="C1268" t="s">
        <v>1</v>
      </c>
      <c r="D1268" t="s">
        <v>7503</v>
      </c>
      <c r="E1268" t="s">
        <v>9793</v>
      </c>
      <c r="F1268" t="s">
        <v>9794</v>
      </c>
      <c r="G1268">
        <v>2319</v>
      </c>
      <c r="H1268">
        <v>2319</v>
      </c>
      <c r="I1268">
        <v>2319</v>
      </c>
      <c r="J1268">
        <v>2319</v>
      </c>
      <c r="K1268">
        <v>0</v>
      </c>
      <c r="L1268" s="2">
        <v>0</v>
      </c>
      <c r="M1268" s="2">
        <v>0</v>
      </c>
      <c r="N1268" s="2">
        <v>0</v>
      </c>
      <c r="O1268" s="2">
        <v>127.86</v>
      </c>
      <c r="P1268" s="2">
        <v>0</v>
      </c>
      <c r="Q1268" s="2">
        <v>0</v>
      </c>
      <c r="R1268" s="2">
        <v>0</v>
      </c>
      <c r="S1268" s="2">
        <v>0</v>
      </c>
      <c r="T1268" s="2">
        <v>0</v>
      </c>
      <c r="U1268" s="2">
        <v>127.86</v>
      </c>
      <c r="V1268" t="s">
        <v>55</v>
      </c>
    </row>
    <row r="1269" spans="1:22" ht="15.75" hidden="1" thickBot="1" x14ac:dyDescent="0.3">
      <c r="A1269" t="s">
        <v>7936</v>
      </c>
      <c r="B1269" s="12" t="s">
        <v>10027</v>
      </c>
      <c r="C1269" t="s">
        <v>1</v>
      </c>
      <c r="D1269" t="s">
        <v>7503</v>
      </c>
      <c r="E1269" t="s">
        <v>9793</v>
      </c>
      <c r="F1269" t="s">
        <v>9794</v>
      </c>
      <c r="G1269">
        <v>2318</v>
      </c>
      <c r="H1269">
        <v>2318</v>
      </c>
      <c r="I1269">
        <v>2318</v>
      </c>
      <c r="J1269">
        <v>2318</v>
      </c>
      <c r="K1269">
        <v>0</v>
      </c>
      <c r="L1269" s="2">
        <v>0</v>
      </c>
      <c r="M1269" s="2">
        <v>0</v>
      </c>
      <c r="N1269" s="2">
        <v>0</v>
      </c>
      <c r="O1269" s="2">
        <v>12.25</v>
      </c>
      <c r="P1269" s="2">
        <v>0</v>
      </c>
      <c r="Q1269" s="2">
        <v>0</v>
      </c>
      <c r="R1269" s="2">
        <v>0</v>
      </c>
      <c r="S1269" s="2">
        <v>0</v>
      </c>
      <c r="T1269" s="2">
        <v>0</v>
      </c>
      <c r="U1269" s="2">
        <v>12.25</v>
      </c>
      <c r="V1269" t="s">
        <v>55</v>
      </c>
    </row>
    <row r="1270" spans="1:22" ht="15.75" hidden="1" thickBot="1" x14ac:dyDescent="0.3">
      <c r="A1270" t="s">
        <v>7936</v>
      </c>
      <c r="B1270" s="12" t="s">
        <v>10027</v>
      </c>
      <c r="C1270" t="s">
        <v>1</v>
      </c>
      <c r="D1270" t="s">
        <v>7503</v>
      </c>
      <c r="E1270" t="s">
        <v>9793</v>
      </c>
      <c r="F1270" t="s">
        <v>9794</v>
      </c>
      <c r="G1270">
        <v>2317</v>
      </c>
      <c r="H1270">
        <v>2317</v>
      </c>
      <c r="I1270">
        <v>2317</v>
      </c>
      <c r="J1270">
        <v>2317</v>
      </c>
      <c r="K1270">
        <v>0</v>
      </c>
      <c r="L1270" s="2">
        <v>0</v>
      </c>
      <c r="M1270" s="2">
        <v>0</v>
      </c>
      <c r="N1270" s="2">
        <v>0</v>
      </c>
      <c r="O1270" s="2">
        <v>8</v>
      </c>
      <c r="P1270" s="2">
        <v>0</v>
      </c>
      <c r="Q1270" s="2">
        <v>0</v>
      </c>
      <c r="R1270" s="2">
        <v>0</v>
      </c>
      <c r="S1270" s="2">
        <v>0</v>
      </c>
      <c r="T1270" s="2">
        <v>0</v>
      </c>
      <c r="U1270" s="2">
        <v>8</v>
      </c>
      <c r="V1270" t="s">
        <v>55</v>
      </c>
    </row>
    <row r="1271" spans="1:22" ht="15.75" hidden="1" thickBot="1" x14ac:dyDescent="0.3">
      <c r="A1271" t="s">
        <v>7936</v>
      </c>
      <c r="B1271" s="12" t="s">
        <v>10026</v>
      </c>
      <c r="C1271" t="s">
        <v>1</v>
      </c>
      <c r="D1271" t="s">
        <v>7503</v>
      </c>
      <c r="E1271" t="s">
        <v>9793</v>
      </c>
      <c r="F1271" t="s">
        <v>9794</v>
      </c>
      <c r="G1271">
        <v>2316</v>
      </c>
      <c r="H1271">
        <v>2316</v>
      </c>
      <c r="I1271">
        <v>2316</v>
      </c>
      <c r="J1271">
        <v>2316</v>
      </c>
      <c r="K1271">
        <v>0</v>
      </c>
      <c r="L1271" s="2">
        <v>0</v>
      </c>
      <c r="M1271" s="2">
        <v>0</v>
      </c>
      <c r="N1271" s="2">
        <v>0</v>
      </c>
      <c r="O1271" s="2">
        <v>5</v>
      </c>
      <c r="P1271" s="2">
        <v>0</v>
      </c>
      <c r="Q1271" s="2">
        <v>0</v>
      </c>
      <c r="R1271" s="2">
        <v>0</v>
      </c>
      <c r="S1271" s="2">
        <v>0</v>
      </c>
      <c r="T1271" s="2">
        <v>0</v>
      </c>
      <c r="U1271" s="2">
        <v>5</v>
      </c>
      <c r="V1271" t="s">
        <v>55</v>
      </c>
    </row>
    <row r="1272" spans="1:22" ht="15.75" hidden="1" thickBot="1" x14ac:dyDescent="0.3">
      <c r="A1272" t="s">
        <v>7936</v>
      </c>
      <c r="B1272" s="12" t="s">
        <v>10026</v>
      </c>
      <c r="C1272" t="s">
        <v>1</v>
      </c>
      <c r="D1272" t="s">
        <v>7503</v>
      </c>
      <c r="E1272" t="s">
        <v>9793</v>
      </c>
      <c r="F1272" t="s">
        <v>9794</v>
      </c>
      <c r="G1272">
        <v>2315</v>
      </c>
      <c r="H1272">
        <v>2315</v>
      </c>
      <c r="I1272">
        <v>2315</v>
      </c>
      <c r="J1272">
        <v>2315</v>
      </c>
      <c r="K1272">
        <v>0</v>
      </c>
      <c r="L1272" s="2">
        <v>0</v>
      </c>
      <c r="M1272" s="2">
        <v>0</v>
      </c>
      <c r="N1272" s="2">
        <v>0</v>
      </c>
      <c r="O1272" s="2">
        <v>49.7</v>
      </c>
      <c r="P1272" s="2">
        <v>0</v>
      </c>
      <c r="Q1272" s="2">
        <v>0</v>
      </c>
      <c r="R1272" s="2">
        <v>0</v>
      </c>
      <c r="S1272" s="2">
        <v>0</v>
      </c>
      <c r="T1272" s="2">
        <v>0</v>
      </c>
      <c r="U1272" s="2">
        <v>49.7</v>
      </c>
      <c r="V1272" t="s">
        <v>55</v>
      </c>
    </row>
    <row r="1273" spans="1:22" ht="15.75" hidden="1" thickBot="1" x14ac:dyDescent="0.3">
      <c r="A1273" t="s">
        <v>7936</v>
      </c>
      <c r="B1273" s="12" t="s">
        <v>10026</v>
      </c>
      <c r="C1273" t="s">
        <v>1</v>
      </c>
      <c r="D1273" t="s">
        <v>7503</v>
      </c>
      <c r="E1273" t="s">
        <v>9793</v>
      </c>
      <c r="F1273" t="s">
        <v>9794</v>
      </c>
      <c r="G1273">
        <v>2314</v>
      </c>
      <c r="H1273">
        <v>2314</v>
      </c>
      <c r="I1273">
        <v>2314</v>
      </c>
      <c r="J1273">
        <v>2314</v>
      </c>
      <c r="K1273">
        <v>0</v>
      </c>
      <c r="L1273" s="2">
        <v>0</v>
      </c>
      <c r="M1273" s="2">
        <v>0</v>
      </c>
      <c r="N1273" s="2">
        <v>0</v>
      </c>
      <c r="O1273" s="2">
        <v>52.7</v>
      </c>
      <c r="P1273" s="2">
        <v>0</v>
      </c>
      <c r="Q1273" s="2">
        <v>0</v>
      </c>
      <c r="R1273" s="2">
        <v>0</v>
      </c>
      <c r="S1273" s="2">
        <v>0</v>
      </c>
      <c r="T1273" s="2">
        <v>0</v>
      </c>
      <c r="U1273" s="2">
        <v>52.7</v>
      </c>
      <c r="V1273" t="s">
        <v>55</v>
      </c>
    </row>
    <row r="1274" spans="1:22" ht="15.75" hidden="1" thickBot="1" x14ac:dyDescent="0.3">
      <c r="A1274" t="s">
        <v>7936</v>
      </c>
      <c r="B1274" s="12" t="s">
        <v>10026</v>
      </c>
      <c r="C1274" t="s">
        <v>1</v>
      </c>
      <c r="D1274" t="s">
        <v>7503</v>
      </c>
      <c r="E1274" t="s">
        <v>9793</v>
      </c>
      <c r="F1274" t="s">
        <v>9794</v>
      </c>
      <c r="G1274">
        <v>2313</v>
      </c>
      <c r="H1274">
        <v>2313</v>
      </c>
      <c r="I1274">
        <v>2313</v>
      </c>
      <c r="J1274">
        <v>2313</v>
      </c>
      <c r="K1274">
        <v>0</v>
      </c>
      <c r="L1274" s="2">
        <v>0</v>
      </c>
      <c r="M1274" s="2">
        <v>0</v>
      </c>
      <c r="N1274" s="2">
        <v>0</v>
      </c>
      <c r="O1274" s="2">
        <v>125</v>
      </c>
      <c r="P1274" s="2">
        <v>0</v>
      </c>
      <c r="Q1274" s="2">
        <v>0</v>
      </c>
      <c r="R1274" s="2">
        <v>0</v>
      </c>
      <c r="S1274" s="2">
        <v>0</v>
      </c>
      <c r="T1274" s="2">
        <v>0</v>
      </c>
      <c r="U1274" s="2">
        <v>125</v>
      </c>
      <c r="V1274" t="s">
        <v>55</v>
      </c>
    </row>
    <row r="1275" spans="1:22" ht="15.75" hidden="1" thickBot="1" x14ac:dyDescent="0.3">
      <c r="A1275" t="s">
        <v>7936</v>
      </c>
      <c r="B1275" s="12" t="s">
        <v>10026</v>
      </c>
      <c r="C1275" t="s">
        <v>1</v>
      </c>
      <c r="D1275" t="s">
        <v>7503</v>
      </c>
      <c r="E1275" t="s">
        <v>9793</v>
      </c>
      <c r="F1275" t="s">
        <v>9794</v>
      </c>
      <c r="G1275">
        <v>2312</v>
      </c>
      <c r="H1275">
        <v>2312</v>
      </c>
      <c r="I1275">
        <v>2312</v>
      </c>
      <c r="J1275">
        <v>2312</v>
      </c>
      <c r="K1275">
        <v>0</v>
      </c>
      <c r="L1275" s="2">
        <v>0</v>
      </c>
      <c r="M1275" s="2">
        <v>0</v>
      </c>
      <c r="N1275" s="2">
        <v>0</v>
      </c>
      <c r="O1275" s="2">
        <v>70</v>
      </c>
      <c r="P1275" s="2">
        <v>0</v>
      </c>
      <c r="Q1275" s="2">
        <v>0</v>
      </c>
      <c r="R1275" s="2">
        <v>0</v>
      </c>
      <c r="S1275" s="2">
        <v>0</v>
      </c>
      <c r="T1275" s="2">
        <v>0</v>
      </c>
      <c r="U1275" s="2">
        <v>70</v>
      </c>
      <c r="V1275" t="s">
        <v>55</v>
      </c>
    </row>
    <row r="1276" spans="1:22" ht="15.75" hidden="1" thickBot="1" x14ac:dyDescent="0.3">
      <c r="A1276" t="s">
        <v>7936</v>
      </c>
      <c r="B1276" s="12" t="s">
        <v>10026</v>
      </c>
      <c r="C1276" t="s">
        <v>1</v>
      </c>
      <c r="D1276" t="s">
        <v>7503</v>
      </c>
      <c r="E1276" t="s">
        <v>9793</v>
      </c>
      <c r="F1276" t="s">
        <v>9794</v>
      </c>
      <c r="G1276">
        <v>2311</v>
      </c>
      <c r="H1276">
        <v>2311</v>
      </c>
      <c r="I1276">
        <v>2311</v>
      </c>
      <c r="J1276">
        <v>2311</v>
      </c>
      <c r="K1276">
        <v>0</v>
      </c>
      <c r="L1276" s="2">
        <v>0</v>
      </c>
      <c r="M1276" s="2">
        <v>0</v>
      </c>
      <c r="N1276" s="2">
        <v>0</v>
      </c>
      <c r="O1276" s="2">
        <v>4</v>
      </c>
      <c r="P1276" s="2">
        <v>0</v>
      </c>
      <c r="Q1276" s="2">
        <v>0</v>
      </c>
      <c r="R1276" s="2">
        <v>0</v>
      </c>
      <c r="S1276" s="2">
        <v>0</v>
      </c>
      <c r="T1276" s="2">
        <v>0</v>
      </c>
      <c r="U1276" s="2">
        <v>4</v>
      </c>
      <c r="V1276" t="s">
        <v>55</v>
      </c>
    </row>
    <row r="1277" spans="1:22" ht="15.75" hidden="1" thickBot="1" x14ac:dyDescent="0.3">
      <c r="A1277" t="s">
        <v>7936</v>
      </c>
      <c r="B1277" s="12" t="s">
        <v>10026</v>
      </c>
      <c r="C1277" t="s">
        <v>1</v>
      </c>
      <c r="D1277" t="s">
        <v>7503</v>
      </c>
      <c r="E1277" t="s">
        <v>9793</v>
      </c>
      <c r="F1277" t="s">
        <v>9794</v>
      </c>
      <c r="G1277">
        <v>2310</v>
      </c>
      <c r="H1277">
        <v>2310</v>
      </c>
      <c r="I1277">
        <v>2310</v>
      </c>
      <c r="J1277">
        <v>2310</v>
      </c>
      <c r="K1277">
        <v>0</v>
      </c>
      <c r="L1277" s="2">
        <v>0</v>
      </c>
      <c r="M1277" s="2">
        <v>0</v>
      </c>
      <c r="N1277" s="2">
        <v>0</v>
      </c>
      <c r="O1277" s="2">
        <v>11.3</v>
      </c>
      <c r="P1277" s="2">
        <v>0</v>
      </c>
      <c r="Q1277" s="2">
        <v>0</v>
      </c>
      <c r="R1277" s="2">
        <v>0</v>
      </c>
      <c r="S1277" s="2">
        <v>0</v>
      </c>
      <c r="T1277" s="2">
        <v>0</v>
      </c>
      <c r="U1277" s="2">
        <v>11.3</v>
      </c>
      <c r="V1277" t="s">
        <v>55</v>
      </c>
    </row>
    <row r="1278" spans="1:22" ht="15.75" hidden="1" thickBot="1" x14ac:dyDescent="0.3">
      <c r="A1278" t="s">
        <v>7936</v>
      </c>
      <c r="B1278" s="12" t="s">
        <v>10025</v>
      </c>
      <c r="C1278" t="s">
        <v>1</v>
      </c>
      <c r="D1278" t="s">
        <v>7503</v>
      </c>
      <c r="E1278" t="s">
        <v>9793</v>
      </c>
      <c r="F1278" t="s">
        <v>9794</v>
      </c>
      <c r="G1278">
        <v>2309</v>
      </c>
      <c r="H1278">
        <v>2309</v>
      </c>
      <c r="I1278">
        <v>2309</v>
      </c>
      <c r="J1278">
        <v>2309</v>
      </c>
      <c r="K1278">
        <v>0</v>
      </c>
      <c r="L1278" s="2">
        <v>0</v>
      </c>
      <c r="M1278" s="2">
        <v>0</v>
      </c>
      <c r="N1278" s="2">
        <v>0</v>
      </c>
      <c r="O1278" s="2">
        <v>71.040000000000006</v>
      </c>
      <c r="P1278" s="2">
        <v>0</v>
      </c>
      <c r="Q1278" s="2">
        <v>0</v>
      </c>
      <c r="R1278" s="2">
        <v>0</v>
      </c>
      <c r="S1278" s="2">
        <v>0</v>
      </c>
      <c r="T1278" s="2">
        <v>0</v>
      </c>
      <c r="U1278" s="2">
        <v>71.040000000000006</v>
      </c>
      <c r="V1278" t="s">
        <v>55</v>
      </c>
    </row>
    <row r="1279" spans="1:22" ht="15.75" hidden="1" thickBot="1" x14ac:dyDescent="0.3">
      <c r="A1279" t="s">
        <v>7936</v>
      </c>
      <c r="B1279" s="12" t="s">
        <v>10025</v>
      </c>
      <c r="C1279" t="s">
        <v>1</v>
      </c>
      <c r="D1279" t="s">
        <v>7503</v>
      </c>
      <c r="E1279" t="s">
        <v>9793</v>
      </c>
      <c r="F1279" t="s">
        <v>9794</v>
      </c>
      <c r="G1279">
        <v>2308</v>
      </c>
      <c r="H1279">
        <v>2308</v>
      </c>
      <c r="I1279">
        <v>2308</v>
      </c>
      <c r="J1279">
        <v>2308</v>
      </c>
      <c r="K1279">
        <v>0</v>
      </c>
      <c r="L1279" s="2">
        <v>0</v>
      </c>
      <c r="M1279" s="2">
        <v>0</v>
      </c>
      <c r="N1279" s="2">
        <v>0</v>
      </c>
      <c r="O1279" s="2">
        <v>36.25</v>
      </c>
      <c r="P1279" s="2">
        <v>0</v>
      </c>
      <c r="Q1279" s="2">
        <v>0</v>
      </c>
      <c r="R1279" s="2">
        <v>0</v>
      </c>
      <c r="S1279" s="2">
        <v>0</v>
      </c>
      <c r="T1279" s="2">
        <v>0</v>
      </c>
      <c r="U1279" s="2">
        <v>36.25</v>
      </c>
      <c r="V1279" t="s">
        <v>55</v>
      </c>
    </row>
    <row r="1280" spans="1:22" ht="15.75" hidden="1" thickBot="1" x14ac:dyDescent="0.3">
      <c r="A1280" t="s">
        <v>7936</v>
      </c>
      <c r="B1280" s="12" t="s">
        <v>10025</v>
      </c>
      <c r="C1280" t="s">
        <v>1</v>
      </c>
      <c r="D1280" t="s">
        <v>7503</v>
      </c>
      <c r="E1280" t="s">
        <v>9793</v>
      </c>
      <c r="F1280" t="s">
        <v>9794</v>
      </c>
      <c r="G1280">
        <v>2307</v>
      </c>
      <c r="H1280">
        <v>2307</v>
      </c>
      <c r="I1280">
        <v>2307</v>
      </c>
      <c r="J1280">
        <v>2307</v>
      </c>
      <c r="K1280">
        <v>0</v>
      </c>
      <c r="L1280" s="2">
        <v>0</v>
      </c>
      <c r="M1280" s="2">
        <v>0</v>
      </c>
      <c r="N1280" s="2">
        <v>0</v>
      </c>
      <c r="O1280" s="2">
        <v>6.25</v>
      </c>
      <c r="P1280" s="2">
        <v>0</v>
      </c>
      <c r="Q1280" s="2">
        <v>0</v>
      </c>
      <c r="R1280" s="2">
        <v>0</v>
      </c>
      <c r="S1280" s="2">
        <v>0</v>
      </c>
      <c r="T1280" s="2">
        <v>0</v>
      </c>
      <c r="U1280" s="2">
        <v>6.25</v>
      </c>
      <c r="V1280" t="s">
        <v>55</v>
      </c>
    </row>
    <row r="1281" spans="1:22" ht="15.75" hidden="1" thickBot="1" x14ac:dyDescent="0.3">
      <c r="A1281" t="s">
        <v>7936</v>
      </c>
      <c r="B1281" s="12" t="s">
        <v>10025</v>
      </c>
      <c r="C1281" t="s">
        <v>1</v>
      </c>
      <c r="D1281" t="s">
        <v>7503</v>
      </c>
      <c r="E1281" t="s">
        <v>9793</v>
      </c>
      <c r="F1281" t="s">
        <v>9794</v>
      </c>
      <c r="G1281">
        <v>2306</v>
      </c>
      <c r="H1281">
        <v>2306</v>
      </c>
      <c r="I1281">
        <v>2306</v>
      </c>
      <c r="J1281">
        <v>2306</v>
      </c>
      <c r="K1281">
        <v>0</v>
      </c>
      <c r="L1281" s="2">
        <v>0</v>
      </c>
      <c r="M1281" s="2">
        <v>0</v>
      </c>
      <c r="N1281" s="2">
        <v>0</v>
      </c>
      <c r="O1281" s="2">
        <v>30</v>
      </c>
      <c r="P1281" s="2">
        <v>0</v>
      </c>
      <c r="Q1281" s="2">
        <v>0</v>
      </c>
      <c r="R1281" s="2">
        <v>0</v>
      </c>
      <c r="S1281" s="2">
        <v>0</v>
      </c>
      <c r="T1281" s="2">
        <v>0</v>
      </c>
      <c r="U1281" s="2">
        <v>30</v>
      </c>
      <c r="V1281" t="s">
        <v>55</v>
      </c>
    </row>
    <row r="1282" spans="1:22" ht="15.75" hidden="1" thickBot="1" x14ac:dyDescent="0.3">
      <c r="A1282" t="s">
        <v>7766</v>
      </c>
      <c r="B1282" s="12" t="s">
        <v>9945</v>
      </c>
      <c r="C1282" t="s">
        <v>1</v>
      </c>
      <c r="D1282" t="s">
        <v>7503</v>
      </c>
      <c r="E1282" t="s">
        <v>9793</v>
      </c>
      <c r="F1282" t="s">
        <v>9794</v>
      </c>
      <c r="G1282">
        <v>2305</v>
      </c>
      <c r="H1282">
        <v>2305</v>
      </c>
      <c r="I1282">
        <v>2305</v>
      </c>
      <c r="J1282">
        <v>2305</v>
      </c>
      <c r="K1282">
        <v>0</v>
      </c>
      <c r="L1282" s="2">
        <v>0</v>
      </c>
      <c r="M1282" s="2">
        <v>0</v>
      </c>
      <c r="N1282" s="2">
        <v>0</v>
      </c>
      <c r="O1282" s="2">
        <v>22.35</v>
      </c>
      <c r="P1282" s="2">
        <v>0</v>
      </c>
      <c r="Q1282" s="2">
        <v>0</v>
      </c>
      <c r="R1282" s="2">
        <v>0</v>
      </c>
      <c r="S1282" s="2">
        <v>0</v>
      </c>
      <c r="T1282" s="2">
        <v>0</v>
      </c>
      <c r="U1282" s="2">
        <v>22.35</v>
      </c>
      <c r="V1282" t="s">
        <v>55</v>
      </c>
    </row>
    <row r="1283" spans="1:22" ht="15.75" hidden="1" thickBot="1" x14ac:dyDescent="0.3">
      <c r="A1283" t="s">
        <v>7766</v>
      </c>
      <c r="B1283" s="12" t="s">
        <v>9945</v>
      </c>
      <c r="C1283" t="s">
        <v>1</v>
      </c>
      <c r="D1283" t="s">
        <v>7503</v>
      </c>
      <c r="E1283" t="s">
        <v>9793</v>
      </c>
      <c r="F1283" t="s">
        <v>9794</v>
      </c>
      <c r="G1283">
        <v>2304</v>
      </c>
      <c r="H1283">
        <v>2304</v>
      </c>
      <c r="I1283">
        <v>2304</v>
      </c>
      <c r="J1283">
        <v>2304</v>
      </c>
      <c r="K1283">
        <v>0</v>
      </c>
      <c r="L1283" s="2">
        <v>0</v>
      </c>
      <c r="M1283" s="2">
        <v>0</v>
      </c>
      <c r="N1283" s="2">
        <v>0</v>
      </c>
      <c r="O1283" s="2">
        <v>15</v>
      </c>
      <c r="P1283" s="2">
        <v>0</v>
      </c>
      <c r="Q1283" s="2">
        <v>0</v>
      </c>
      <c r="R1283" s="2">
        <v>0</v>
      </c>
      <c r="S1283" s="2">
        <v>0</v>
      </c>
      <c r="T1283" s="2">
        <v>0</v>
      </c>
      <c r="U1283" s="2">
        <v>15</v>
      </c>
      <c r="V1283" t="s">
        <v>55</v>
      </c>
    </row>
    <row r="1284" spans="1:22" ht="15.75" hidden="1" thickBot="1" x14ac:dyDescent="0.3">
      <c r="A1284" t="s">
        <v>7766</v>
      </c>
      <c r="B1284" s="12" t="s">
        <v>9945</v>
      </c>
      <c r="C1284" t="s">
        <v>1</v>
      </c>
      <c r="D1284" t="s">
        <v>7503</v>
      </c>
      <c r="E1284" t="s">
        <v>9793</v>
      </c>
      <c r="F1284" t="s">
        <v>9794</v>
      </c>
      <c r="G1284">
        <v>2303</v>
      </c>
      <c r="H1284">
        <v>2303</v>
      </c>
      <c r="I1284">
        <v>2303</v>
      </c>
      <c r="J1284">
        <v>2303</v>
      </c>
      <c r="K1284">
        <v>0</v>
      </c>
      <c r="L1284" s="2">
        <v>0</v>
      </c>
      <c r="M1284" s="2">
        <v>0</v>
      </c>
      <c r="N1284" s="2">
        <v>0</v>
      </c>
      <c r="O1284" s="2">
        <v>15</v>
      </c>
      <c r="P1284" s="2">
        <v>0</v>
      </c>
      <c r="Q1284" s="2">
        <v>0</v>
      </c>
      <c r="R1284" s="2">
        <v>0</v>
      </c>
      <c r="S1284" s="2">
        <v>0</v>
      </c>
      <c r="T1284" s="2">
        <v>0</v>
      </c>
      <c r="U1284" s="2">
        <v>15</v>
      </c>
      <c r="V1284" t="s">
        <v>55</v>
      </c>
    </row>
    <row r="1285" spans="1:22" ht="15.75" hidden="1" thickBot="1" x14ac:dyDescent="0.3">
      <c r="A1285" t="s">
        <v>7766</v>
      </c>
      <c r="B1285" s="12" t="s">
        <v>9945</v>
      </c>
      <c r="C1285" t="s">
        <v>1</v>
      </c>
      <c r="D1285" t="s">
        <v>7503</v>
      </c>
      <c r="E1285" t="s">
        <v>9793</v>
      </c>
      <c r="F1285" t="s">
        <v>9794</v>
      </c>
      <c r="G1285">
        <v>2302</v>
      </c>
      <c r="H1285">
        <v>2302</v>
      </c>
      <c r="I1285">
        <v>2302</v>
      </c>
      <c r="J1285">
        <v>2302</v>
      </c>
      <c r="K1285">
        <v>0</v>
      </c>
      <c r="L1285" s="2">
        <v>0</v>
      </c>
      <c r="M1285" s="2">
        <v>0</v>
      </c>
      <c r="N1285" s="2">
        <v>0</v>
      </c>
      <c r="O1285" s="2">
        <v>3.25</v>
      </c>
      <c r="P1285" s="2">
        <v>0</v>
      </c>
      <c r="Q1285" s="2">
        <v>0</v>
      </c>
      <c r="R1285" s="2">
        <v>0</v>
      </c>
      <c r="S1285" s="2">
        <v>0</v>
      </c>
      <c r="T1285" s="2">
        <v>0</v>
      </c>
      <c r="U1285" s="2">
        <v>3.25</v>
      </c>
      <c r="V1285" t="s">
        <v>55</v>
      </c>
    </row>
    <row r="1286" spans="1:22" ht="15.75" hidden="1" thickBot="1" x14ac:dyDescent="0.3">
      <c r="A1286" t="s">
        <v>7766</v>
      </c>
      <c r="B1286" s="12" t="s">
        <v>9937</v>
      </c>
      <c r="C1286" t="s">
        <v>1</v>
      </c>
      <c r="D1286" t="s">
        <v>7503</v>
      </c>
      <c r="E1286" t="s">
        <v>9793</v>
      </c>
      <c r="F1286" t="s">
        <v>9794</v>
      </c>
      <c r="G1286">
        <v>2301</v>
      </c>
      <c r="H1286">
        <v>2301</v>
      </c>
      <c r="I1286">
        <v>2301</v>
      </c>
      <c r="J1286">
        <v>2301</v>
      </c>
      <c r="K1286">
        <v>0</v>
      </c>
      <c r="L1286" s="2">
        <v>0</v>
      </c>
      <c r="M1286" s="2">
        <v>0</v>
      </c>
      <c r="N1286" s="2">
        <v>0</v>
      </c>
      <c r="O1286" s="2">
        <v>0</v>
      </c>
      <c r="P1286" s="2">
        <v>0</v>
      </c>
      <c r="Q1286" s="2">
        <v>0</v>
      </c>
      <c r="R1286" s="2">
        <v>0</v>
      </c>
      <c r="S1286" s="2">
        <v>0</v>
      </c>
      <c r="T1286" s="2">
        <v>0</v>
      </c>
      <c r="U1286" s="2">
        <v>0</v>
      </c>
      <c r="V1286" t="s">
        <v>55</v>
      </c>
    </row>
    <row r="1287" spans="1:22" ht="15.75" hidden="1" thickBot="1" x14ac:dyDescent="0.3">
      <c r="A1287" t="s">
        <v>7766</v>
      </c>
      <c r="B1287" s="12" t="s">
        <v>9937</v>
      </c>
      <c r="C1287" t="s">
        <v>1</v>
      </c>
      <c r="D1287" t="s">
        <v>7503</v>
      </c>
      <c r="E1287" t="s">
        <v>9793</v>
      </c>
      <c r="F1287" t="s">
        <v>9794</v>
      </c>
      <c r="G1287">
        <v>2300</v>
      </c>
      <c r="H1287">
        <v>2300</v>
      </c>
      <c r="I1287">
        <v>2300</v>
      </c>
      <c r="J1287">
        <v>2300</v>
      </c>
      <c r="K1287">
        <v>0</v>
      </c>
      <c r="L1287" s="2">
        <v>0</v>
      </c>
      <c r="M1287" s="2">
        <v>0</v>
      </c>
      <c r="N1287" s="2">
        <v>0</v>
      </c>
      <c r="O1287" s="2">
        <v>6</v>
      </c>
      <c r="P1287" s="2">
        <v>0</v>
      </c>
      <c r="Q1287" s="2">
        <v>0</v>
      </c>
      <c r="R1287" s="2">
        <v>0</v>
      </c>
      <c r="S1287" s="2">
        <v>0</v>
      </c>
      <c r="T1287" s="2">
        <v>0</v>
      </c>
      <c r="U1287" s="2">
        <v>6</v>
      </c>
      <c r="V1287" t="s">
        <v>55</v>
      </c>
    </row>
    <row r="1288" spans="1:22" ht="15.75" hidden="1" thickBot="1" x14ac:dyDescent="0.3">
      <c r="A1288" t="s">
        <v>7766</v>
      </c>
      <c r="B1288" s="12" t="s">
        <v>9937</v>
      </c>
      <c r="C1288" t="s">
        <v>1</v>
      </c>
      <c r="D1288" t="s">
        <v>7503</v>
      </c>
      <c r="E1288" t="s">
        <v>9793</v>
      </c>
      <c r="F1288" t="s">
        <v>9794</v>
      </c>
      <c r="G1288">
        <v>2299</v>
      </c>
      <c r="H1288">
        <v>2299</v>
      </c>
      <c r="I1288">
        <v>2299</v>
      </c>
      <c r="J1288">
        <v>2299</v>
      </c>
      <c r="K1288">
        <v>0</v>
      </c>
      <c r="L1288" s="2">
        <v>0</v>
      </c>
      <c r="M1288" s="2">
        <v>0</v>
      </c>
      <c r="N1288" s="2">
        <v>0</v>
      </c>
      <c r="O1288" s="2">
        <v>6</v>
      </c>
      <c r="P1288" s="2">
        <v>0</v>
      </c>
      <c r="Q1288" s="2">
        <v>0</v>
      </c>
      <c r="R1288" s="2">
        <v>0</v>
      </c>
      <c r="S1288" s="2">
        <v>0</v>
      </c>
      <c r="T1288" s="2">
        <v>0</v>
      </c>
      <c r="U1288" s="2">
        <v>6</v>
      </c>
      <c r="V1288" t="s">
        <v>55</v>
      </c>
    </row>
    <row r="1289" spans="1:22" ht="15.75" hidden="1" thickBot="1" x14ac:dyDescent="0.3">
      <c r="A1289" t="s">
        <v>7766</v>
      </c>
      <c r="B1289" s="12" t="s">
        <v>9937</v>
      </c>
      <c r="C1289" t="s">
        <v>1</v>
      </c>
      <c r="D1289" t="s">
        <v>7503</v>
      </c>
      <c r="E1289" t="s">
        <v>9793</v>
      </c>
      <c r="F1289" t="s">
        <v>9794</v>
      </c>
      <c r="G1289">
        <v>2298</v>
      </c>
      <c r="H1289">
        <v>2298</v>
      </c>
      <c r="I1289">
        <v>2298</v>
      </c>
      <c r="J1289">
        <v>2298</v>
      </c>
      <c r="K1289">
        <v>0</v>
      </c>
      <c r="L1289" s="2">
        <v>0</v>
      </c>
      <c r="M1289" s="2">
        <v>0</v>
      </c>
      <c r="N1289" s="2">
        <v>0</v>
      </c>
      <c r="O1289" s="2">
        <v>13.72</v>
      </c>
      <c r="P1289" s="2">
        <v>0</v>
      </c>
      <c r="Q1289" s="2">
        <v>0</v>
      </c>
      <c r="R1289" s="2">
        <v>0</v>
      </c>
      <c r="S1289" s="2">
        <v>0</v>
      </c>
      <c r="T1289" s="2">
        <v>0</v>
      </c>
      <c r="U1289" s="2">
        <v>13.72</v>
      </c>
      <c r="V1289" t="s">
        <v>55</v>
      </c>
    </row>
    <row r="1290" spans="1:22" ht="15.75" hidden="1" thickBot="1" x14ac:dyDescent="0.3">
      <c r="A1290" t="s">
        <v>7766</v>
      </c>
      <c r="B1290" s="12" t="s">
        <v>9937</v>
      </c>
      <c r="C1290" t="s">
        <v>1</v>
      </c>
      <c r="D1290" t="s">
        <v>7503</v>
      </c>
      <c r="E1290" t="s">
        <v>9793</v>
      </c>
      <c r="F1290" t="s">
        <v>9794</v>
      </c>
      <c r="G1290">
        <v>2297</v>
      </c>
      <c r="H1290">
        <v>2297</v>
      </c>
      <c r="I1290">
        <v>2297</v>
      </c>
      <c r="J1290">
        <v>2297</v>
      </c>
      <c r="K1290">
        <v>0</v>
      </c>
      <c r="L1290" s="2">
        <v>0</v>
      </c>
      <c r="M1290" s="2">
        <v>0</v>
      </c>
      <c r="N1290" s="2">
        <v>0</v>
      </c>
      <c r="O1290" s="2">
        <v>11.7</v>
      </c>
      <c r="P1290" s="2">
        <v>0</v>
      </c>
      <c r="Q1290" s="2">
        <v>0</v>
      </c>
      <c r="R1290" s="2">
        <v>0</v>
      </c>
      <c r="S1290" s="2">
        <v>0</v>
      </c>
      <c r="T1290" s="2">
        <v>0</v>
      </c>
      <c r="U1290" s="2">
        <v>11.7</v>
      </c>
      <c r="V1290" t="s">
        <v>55</v>
      </c>
    </row>
    <row r="1291" spans="1:22" ht="15.75" hidden="1" thickBot="1" x14ac:dyDescent="0.3">
      <c r="A1291" t="s">
        <v>7766</v>
      </c>
      <c r="B1291" s="12" t="s">
        <v>9937</v>
      </c>
      <c r="C1291" t="s">
        <v>1</v>
      </c>
      <c r="D1291" t="s">
        <v>7503</v>
      </c>
      <c r="E1291" t="s">
        <v>9793</v>
      </c>
      <c r="F1291" t="s">
        <v>9794</v>
      </c>
      <c r="G1291">
        <v>2296</v>
      </c>
      <c r="H1291">
        <v>2296</v>
      </c>
      <c r="I1291">
        <v>2296</v>
      </c>
      <c r="J1291">
        <v>2296</v>
      </c>
      <c r="K1291">
        <v>0</v>
      </c>
      <c r="L1291" s="2">
        <v>0</v>
      </c>
      <c r="M1291" s="2">
        <v>0</v>
      </c>
      <c r="N1291" s="2">
        <v>0</v>
      </c>
      <c r="O1291" s="2">
        <v>0</v>
      </c>
      <c r="P1291" s="2">
        <v>0</v>
      </c>
      <c r="Q1291" s="2">
        <v>0</v>
      </c>
      <c r="R1291" s="2">
        <v>0</v>
      </c>
      <c r="S1291" s="2">
        <v>0</v>
      </c>
      <c r="T1291" s="2">
        <v>0</v>
      </c>
      <c r="U1291" s="2">
        <v>0</v>
      </c>
      <c r="V1291" t="s">
        <v>55</v>
      </c>
    </row>
    <row r="1292" spans="1:22" ht="15.75" hidden="1" thickBot="1" x14ac:dyDescent="0.3">
      <c r="A1292" t="s">
        <v>7766</v>
      </c>
      <c r="B1292" s="12" t="s">
        <v>9937</v>
      </c>
      <c r="C1292" t="s">
        <v>1</v>
      </c>
      <c r="D1292" t="s">
        <v>7503</v>
      </c>
      <c r="E1292" t="s">
        <v>9793</v>
      </c>
      <c r="F1292" t="s">
        <v>9794</v>
      </c>
      <c r="G1292">
        <v>2295</v>
      </c>
      <c r="H1292">
        <v>2295</v>
      </c>
      <c r="I1292">
        <v>2295</v>
      </c>
      <c r="J1292">
        <v>2295</v>
      </c>
      <c r="K1292">
        <v>0</v>
      </c>
      <c r="L1292" s="2">
        <v>0</v>
      </c>
      <c r="M1292" s="2">
        <v>0</v>
      </c>
      <c r="N1292" s="2">
        <v>0</v>
      </c>
      <c r="O1292" s="2">
        <v>107</v>
      </c>
      <c r="P1292" s="2">
        <v>0</v>
      </c>
      <c r="Q1292" s="2">
        <v>0</v>
      </c>
      <c r="R1292" s="2">
        <v>0</v>
      </c>
      <c r="S1292" s="2">
        <v>0</v>
      </c>
      <c r="T1292" s="2">
        <v>0</v>
      </c>
      <c r="U1292" s="2">
        <v>107</v>
      </c>
      <c r="V1292" t="s">
        <v>55</v>
      </c>
    </row>
    <row r="1293" spans="1:22" ht="15.75" hidden="1" thickBot="1" x14ac:dyDescent="0.3">
      <c r="A1293" t="s">
        <v>7766</v>
      </c>
      <c r="B1293" s="12" t="s">
        <v>9937</v>
      </c>
      <c r="C1293" t="s">
        <v>1</v>
      </c>
      <c r="D1293" t="s">
        <v>7503</v>
      </c>
      <c r="E1293" t="s">
        <v>9793</v>
      </c>
      <c r="F1293" t="s">
        <v>9794</v>
      </c>
      <c r="G1293">
        <v>2294</v>
      </c>
      <c r="H1293">
        <v>2294</v>
      </c>
      <c r="I1293">
        <v>2294</v>
      </c>
      <c r="J1293">
        <v>2294</v>
      </c>
      <c r="K1293">
        <v>0</v>
      </c>
      <c r="L1293" s="2">
        <v>0</v>
      </c>
      <c r="M1293" s="2">
        <v>0</v>
      </c>
      <c r="N1293" s="2">
        <v>0</v>
      </c>
      <c r="O1293" s="2">
        <v>38.79</v>
      </c>
      <c r="P1293" s="2">
        <v>0</v>
      </c>
      <c r="Q1293" s="2">
        <v>0</v>
      </c>
      <c r="R1293" s="2">
        <v>0</v>
      </c>
      <c r="S1293" s="2">
        <v>0</v>
      </c>
      <c r="T1293" s="2">
        <v>0</v>
      </c>
      <c r="U1293" s="2">
        <v>38.79</v>
      </c>
      <c r="V1293" t="s">
        <v>55</v>
      </c>
    </row>
    <row r="1294" spans="1:22" ht="15.75" hidden="1" thickBot="1" x14ac:dyDescent="0.3">
      <c r="A1294" t="s">
        <v>7766</v>
      </c>
      <c r="B1294" s="12" t="s">
        <v>9932</v>
      </c>
      <c r="C1294" t="s">
        <v>1</v>
      </c>
      <c r="D1294" t="s">
        <v>7503</v>
      </c>
      <c r="E1294" t="s">
        <v>9793</v>
      </c>
      <c r="F1294" t="s">
        <v>9794</v>
      </c>
      <c r="G1294">
        <v>2293</v>
      </c>
      <c r="H1294">
        <v>2293</v>
      </c>
      <c r="I1294">
        <v>2293</v>
      </c>
      <c r="J1294">
        <v>2293</v>
      </c>
      <c r="K1294">
        <v>0</v>
      </c>
      <c r="L1294" s="2">
        <v>0</v>
      </c>
      <c r="M1294" s="2">
        <v>0</v>
      </c>
      <c r="N1294" s="2">
        <v>0</v>
      </c>
      <c r="O1294" s="2">
        <v>19.68</v>
      </c>
      <c r="P1294" s="2">
        <v>0</v>
      </c>
      <c r="Q1294" s="2">
        <v>0</v>
      </c>
      <c r="R1294" s="2">
        <v>0</v>
      </c>
      <c r="S1294" s="2">
        <v>0</v>
      </c>
      <c r="T1294" s="2">
        <v>0</v>
      </c>
      <c r="U1294" s="2">
        <v>19.68</v>
      </c>
      <c r="V1294" t="s">
        <v>55</v>
      </c>
    </row>
    <row r="1295" spans="1:22" ht="15.75" hidden="1" thickBot="1" x14ac:dyDescent="0.3">
      <c r="A1295" t="s">
        <v>7766</v>
      </c>
      <c r="B1295" s="12" t="s">
        <v>9932</v>
      </c>
      <c r="C1295" t="s">
        <v>1</v>
      </c>
      <c r="D1295" t="s">
        <v>7503</v>
      </c>
      <c r="E1295" t="s">
        <v>9793</v>
      </c>
      <c r="F1295" t="s">
        <v>9794</v>
      </c>
      <c r="G1295">
        <v>2292</v>
      </c>
      <c r="H1295">
        <v>2292</v>
      </c>
      <c r="I1295">
        <v>2292</v>
      </c>
      <c r="J1295">
        <v>2292</v>
      </c>
      <c r="K1295">
        <v>0</v>
      </c>
      <c r="L1295" s="2">
        <v>0</v>
      </c>
      <c r="M1295" s="2">
        <v>0</v>
      </c>
      <c r="N1295" s="2">
        <v>0</v>
      </c>
      <c r="O1295" s="2">
        <v>0</v>
      </c>
      <c r="P1295" s="2">
        <v>0</v>
      </c>
      <c r="Q1295" s="2">
        <v>0</v>
      </c>
      <c r="R1295" s="2">
        <v>0</v>
      </c>
      <c r="S1295" s="2">
        <v>0</v>
      </c>
      <c r="T1295" s="2">
        <v>0</v>
      </c>
      <c r="U1295" s="2">
        <v>0</v>
      </c>
      <c r="V1295" t="s">
        <v>55</v>
      </c>
    </row>
    <row r="1296" spans="1:22" ht="15.75" hidden="1" thickBot="1" x14ac:dyDescent="0.3">
      <c r="A1296" t="s">
        <v>7766</v>
      </c>
      <c r="B1296" s="12" t="s">
        <v>9932</v>
      </c>
      <c r="C1296" t="s">
        <v>1</v>
      </c>
      <c r="D1296" t="s">
        <v>7503</v>
      </c>
      <c r="E1296" t="s">
        <v>9793</v>
      </c>
      <c r="F1296" t="s">
        <v>9794</v>
      </c>
      <c r="G1296">
        <v>2291</v>
      </c>
      <c r="H1296">
        <v>2291</v>
      </c>
      <c r="I1296">
        <v>2291</v>
      </c>
      <c r="J1296">
        <v>2291</v>
      </c>
      <c r="K1296">
        <v>0</v>
      </c>
      <c r="L1296" s="2">
        <v>0</v>
      </c>
      <c r="M1296" s="2">
        <v>0</v>
      </c>
      <c r="N1296" s="2">
        <v>0</v>
      </c>
      <c r="O1296" s="2">
        <v>60</v>
      </c>
      <c r="P1296" s="2">
        <v>0</v>
      </c>
      <c r="Q1296" s="2">
        <v>0</v>
      </c>
      <c r="R1296" s="2">
        <v>0</v>
      </c>
      <c r="S1296" s="2">
        <v>0</v>
      </c>
      <c r="T1296" s="2">
        <v>0</v>
      </c>
      <c r="U1296" s="2">
        <v>60</v>
      </c>
      <c r="V1296" t="s">
        <v>55</v>
      </c>
    </row>
    <row r="1297" spans="1:22" ht="15.75" hidden="1" thickBot="1" x14ac:dyDescent="0.3">
      <c r="A1297" t="s">
        <v>7766</v>
      </c>
      <c r="B1297" s="12" t="s">
        <v>9932</v>
      </c>
      <c r="C1297" t="s">
        <v>1</v>
      </c>
      <c r="D1297" t="s">
        <v>7503</v>
      </c>
      <c r="E1297" t="s">
        <v>9793</v>
      </c>
      <c r="F1297" t="s">
        <v>9794</v>
      </c>
      <c r="G1297">
        <v>2290</v>
      </c>
      <c r="H1297">
        <v>2290</v>
      </c>
      <c r="I1297">
        <v>2290</v>
      </c>
      <c r="J1297">
        <v>2290</v>
      </c>
      <c r="K1297">
        <v>0</v>
      </c>
      <c r="L1297" s="2">
        <v>0</v>
      </c>
      <c r="M1297" s="2">
        <v>0</v>
      </c>
      <c r="N1297" s="2">
        <v>0</v>
      </c>
      <c r="O1297" s="2">
        <v>7.5</v>
      </c>
      <c r="P1297" s="2">
        <v>0</v>
      </c>
      <c r="Q1297" s="2">
        <v>0</v>
      </c>
      <c r="R1297" s="2">
        <v>0</v>
      </c>
      <c r="S1297" s="2">
        <v>0</v>
      </c>
      <c r="T1297" s="2">
        <v>0</v>
      </c>
      <c r="U1297" s="2">
        <v>7.5</v>
      </c>
      <c r="V1297" t="s">
        <v>55</v>
      </c>
    </row>
    <row r="1298" spans="1:22" ht="15.75" hidden="1" thickBot="1" x14ac:dyDescent="0.3">
      <c r="A1298" t="s">
        <v>7766</v>
      </c>
      <c r="B1298" s="12" t="s">
        <v>9932</v>
      </c>
      <c r="C1298" t="s">
        <v>1</v>
      </c>
      <c r="D1298" t="s">
        <v>7503</v>
      </c>
      <c r="E1298" t="s">
        <v>9793</v>
      </c>
      <c r="F1298" t="s">
        <v>9794</v>
      </c>
      <c r="G1298">
        <v>2289</v>
      </c>
      <c r="H1298">
        <v>2289</v>
      </c>
      <c r="I1298">
        <v>2289</v>
      </c>
      <c r="J1298">
        <v>2289</v>
      </c>
      <c r="K1298">
        <v>0</v>
      </c>
      <c r="L1298" s="2">
        <v>0</v>
      </c>
      <c r="M1298" s="2">
        <v>0</v>
      </c>
      <c r="N1298" s="2">
        <v>0</v>
      </c>
      <c r="O1298" s="2">
        <v>9</v>
      </c>
      <c r="P1298" s="2">
        <v>0</v>
      </c>
      <c r="Q1298" s="2">
        <v>0</v>
      </c>
      <c r="R1298" s="2">
        <v>0</v>
      </c>
      <c r="S1298" s="2">
        <v>0</v>
      </c>
      <c r="T1298" s="2">
        <v>0</v>
      </c>
      <c r="U1298" s="2">
        <v>9</v>
      </c>
      <c r="V1298" t="s">
        <v>55</v>
      </c>
    </row>
    <row r="1299" spans="1:22" ht="15.75" hidden="1" thickBot="1" x14ac:dyDescent="0.3">
      <c r="A1299" t="s">
        <v>7766</v>
      </c>
      <c r="B1299" s="12" t="s">
        <v>9932</v>
      </c>
      <c r="C1299" t="s">
        <v>1</v>
      </c>
      <c r="D1299" t="s">
        <v>7503</v>
      </c>
      <c r="E1299" t="s">
        <v>9793</v>
      </c>
      <c r="F1299" t="s">
        <v>9794</v>
      </c>
      <c r="G1299">
        <v>2288</v>
      </c>
      <c r="H1299">
        <v>2288</v>
      </c>
      <c r="I1299">
        <v>2288</v>
      </c>
      <c r="J1299">
        <v>2288</v>
      </c>
      <c r="K1299">
        <v>0</v>
      </c>
      <c r="L1299" s="2">
        <v>0</v>
      </c>
      <c r="M1299" s="2">
        <v>0</v>
      </c>
      <c r="N1299" s="2">
        <v>0</v>
      </c>
      <c r="O1299" s="2">
        <v>5.2</v>
      </c>
      <c r="P1299" s="2">
        <v>0</v>
      </c>
      <c r="Q1299" s="2">
        <v>0</v>
      </c>
      <c r="R1299" s="2">
        <v>0</v>
      </c>
      <c r="S1299" s="2">
        <v>0</v>
      </c>
      <c r="T1299" s="2">
        <v>0</v>
      </c>
      <c r="U1299" s="2">
        <v>5.2</v>
      </c>
      <c r="V1299" t="s">
        <v>55</v>
      </c>
    </row>
    <row r="1300" spans="1:22" ht="15.75" hidden="1" thickBot="1" x14ac:dyDescent="0.3">
      <c r="A1300" t="s">
        <v>7766</v>
      </c>
      <c r="B1300" s="12" t="s">
        <v>9932</v>
      </c>
      <c r="C1300" t="s">
        <v>1</v>
      </c>
      <c r="D1300" t="s">
        <v>7503</v>
      </c>
      <c r="E1300" t="s">
        <v>9793</v>
      </c>
      <c r="F1300" t="s">
        <v>9794</v>
      </c>
      <c r="G1300">
        <v>2287</v>
      </c>
      <c r="H1300">
        <v>2287</v>
      </c>
      <c r="I1300">
        <v>2287</v>
      </c>
      <c r="J1300">
        <v>2287</v>
      </c>
      <c r="K1300">
        <v>0</v>
      </c>
      <c r="L1300" s="2">
        <v>0</v>
      </c>
      <c r="M1300" s="2">
        <v>0</v>
      </c>
      <c r="N1300" s="2">
        <v>0</v>
      </c>
      <c r="O1300" s="2">
        <v>16.05</v>
      </c>
      <c r="P1300" s="2">
        <v>0</v>
      </c>
      <c r="Q1300" s="2">
        <v>0</v>
      </c>
      <c r="R1300" s="2">
        <v>0</v>
      </c>
      <c r="S1300" s="2">
        <v>0</v>
      </c>
      <c r="T1300" s="2">
        <v>0</v>
      </c>
      <c r="U1300" s="2">
        <v>16.05</v>
      </c>
      <c r="V1300" t="s">
        <v>55</v>
      </c>
    </row>
    <row r="1301" spans="1:22" ht="15.75" hidden="1" thickBot="1" x14ac:dyDescent="0.3">
      <c r="A1301" t="s">
        <v>7766</v>
      </c>
      <c r="B1301" s="12" t="s">
        <v>9932</v>
      </c>
      <c r="C1301" t="s">
        <v>1</v>
      </c>
      <c r="D1301" t="s">
        <v>7503</v>
      </c>
      <c r="E1301" t="s">
        <v>9793</v>
      </c>
      <c r="F1301" t="s">
        <v>9794</v>
      </c>
      <c r="G1301">
        <v>2286</v>
      </c>
      <c r="H1301">
        <v>2286</v>
      </c>
      <c r="I1301">
        <v>2286</v>
      </c>
      <c r="J1301">
        <v>2286</v>
      </c>
      <c r="K1301">
        <v>0</v>
      </c>
      <c r="L1301" s="2">
        <v>0</v>
      </c>
      <c r="M1301" s="2">
        <v>0</v>
      </c>
      <c r="N1301" s="2">
        <v>0</v>
      </c>
      <c r="O1301" s="2">
        <v>68.2</v>
      </c>
      <c r="P1301" s="2">
        <v>0</v>
      </c>
      <c r="Q1301" s="2">
        <v>0</v>
      </c>
      <c r="R1301" s="2">
        <v>0</v>
      </c>
      <c r="S1301" s="2">
        <v>0</v>
      </c>
      <c r="T1301" s="2">
        <v>0</v>
      </c>
      <c r="U1301" s="2">
        <v>68.2</v>
      </c>
      <c r="V1301" t="s">
        <v>55</v>
      </c>
    </row>
    <row r="1302" spans="1:22" ht="15.75" hidden="1" thickBot="1" x14ac:dyDescent="0.3">
      <c r="A1302" t="s">
        <v>7766</v>
      </c>
      <c r="B1302" s="12" t="s">
        <v>9929</v>
      </c>
      <c r="C1302" t="s">
        <v>1</v>
      </c>
      <c r="D1302" t="s">
        <v>7503</v>
      </c>
      <c r="E1302" t="s">
        <v>9793</v>
      </c>
      <c r="F1302" t="s">
        <v>9794</v>
      </c>
      <c r="G1302">
        <v>2285</v>
      </c>
      <c r="H1302">
        <v>2285</v>
      </c>
      <c r="I1302">
        <v>2285</v>
      </c>
      <c r="J1302">
        <v>2285</v>
      </c>
      <c r="K1302">
        <v>0</v>
      </c>
      <c r="L1302" s="2">
        <v>0</v>
      </c>
      <c r="M1302" s="2">
        <v>0</v>
      </c>
      <c r="N1302" s="2">
        <v>0</v>
      </c>
      <c r="O1302" s="2">
        <v>55.5</v>
      </c>
      <c r="P1302" s="2">
        <v>0</v>
      </c>
      <c r="Q1302" s="2">
        <v>0</v>
      </c>
      <c r="R1302" s="2">
        <v>0</v>
      </c>
      <c r="S1302" s="2">
        <v>0</v>
      </c>
      <c r="T1302" s="2">
        <v>0</v>
      </c>
      <c r="U1302" s="2">
        <v>55.5</v>
      </c>
      <c r="V1302" t="s">
        <v>55</v>
      </c>
    </row>
    <row r="1303" spans="1:22" ht="15.75" hidden="1" thickBot="1" x14ac:dyDescent="0.3">
      <c r="A1303" t="s">
        <v>7766</v>
      </c>
      <c r="B1303" s="12" t="s">
        <v>9929</v>
      </c>
      <c r="C1303" t="s">
        <v>1</v>
      </c>
      <c r="D1303" t="s">
        <v>7503</v>
      </c>
      <c r="E1303" t="s">
        <v>9793</v>
      </c>
      <c r="F1303" t="s">
        <v>9794</v>
      </c>
      <c r="G1303">
        <v>2284</v>
      </c>
      <c r="H1303">
        <v>2284</v>
      </c>
      <c r="I1303">
        <v>2284</v>
      </c>
      <c r="J1303">
        <v>2284</v>
      </c>
      <c r="K1303">
        <v>0</v>
      </c>
      <c r="L1303" s="2">
        <v>0</v>
      </c>
      <c r="M1303" s="2">
        <v>0</v>
      </c>
      <c r="N1303" s="2">
        <v>0</v>
      </c>
      <c r="O1303" s="2">
        <v>16</v>
      </c>
      <c r="P1303" s="2">
        <v>0</v>
      </c>
      <c r="Q1303" s="2">
        <v>0</v>
      </c>
      <c r="R1303" s="2">
        <v>0</v>
      </c>
      <c r="S1303" s="2">
        <v>0</v>
      </c>
      <c r="T1303" s="2">
        <v>0</v>
      </c>
      <c r="U1303" s="2">
        <v>16</v>
      </c>
      <c r="V1303" t="s">
        <v>55</v>
      </c>
    </row>
    <row r="1304" spans="1:22" ht="15.75" hidden="1" thickBot="1" x14ac:dyDescent="0.3">
      <c r="A1304" t="s">
        <v>7766</v>
      </c>
      <c r="B1304" s="12" t="s">
        <v>9929</v>
      </c>
      <c r="C1304" t="s">
        <v>1</v>
      </c>
      <c r="D1304" t="s">
        <v>7503</v>
      </c>
      <c r="E1304" t="s">
        <v>9793</v>
      </c>
      <c r="F1304" t="s">
        <v>9794</v>
      </c>
      <c r="G1304">
        <v>2283</v>
      </c>
      <c r="H1304">
        <v>2283</v>
      </c>
      <c r="I1304">
        <v>2283</v>
      </c>
      <c r="J1304">
        <v>2283</v>
      </c>
      <c r="K1304">
        <v>0</v>
      </c>
      <c r="L1304" s="2">
        <v>0</v>
      </c>
      <c r="M1304" s="2">
        <v>0</v>
      </c>
      <c r="N1304" s="2">
        <v>0</v>
      </c>
      <c r="O1304" s="2">
        <v>73.95</v>
      </c>
      <c r="P1304" s="2">
        <v>0</v>
      </c>
      <c r="Q1304" s="2">
        <v>0</v>
      </c>
      <c r="R1304" s="2">
        <v>0</v>
      </c>
      <c r="S1304" s="2">
        <v>0</v>
      </c>
      <c r="T1304" s="2">
        <v>0</v>
      </c>
      <c r="U1304" s="2">
        <v>73.95</v>
      </c>
      <c r="V1304" t="s">
        <v>55</v>
      </c>
    </row>
    <row r="1305" spans="1:22" ht="15.75" hidden="1" thickBot="1" x14ac:dyDescent="0.3">
      <c r="A1305" t="s">
        <v>7766</v>
      </c>
      <c r="B1305" s="12" t="s">
        <v>9929</v>
      </c>
      <c r="C1305" t="s">
        <v>1</v>
      </c>
      <c r="D1305" t="s">
        <v>7503</v>
      </c>
      <c r="E1305" t="s">
        <v>9793</v>
      </c>
      <c r="F1305" t="s">
        <v>9794</v>
      </c>
      <c r="G1305">
        <v>2282</v>
      </c>
      <c r="H1305">
        <v>2282</v>
      </c>
      <c r="I1305">
        <v>2282</v>
      </c>
      <c r="J1305">
        <v>2282</v>
      </c>
      <c r="K1305">
        <v>0</v>
      </c>
      <c r="L1305" s="2">
        <v>0</v>
      </c>
      <c r="M1305" s="2">
        <v>0</v>
      </c>
      <c r="N1305" s="2">
        <v>0</v>
      </c>
      <c r="O1305" s="2">
        <v>35.299999999999997</v>
      </c>
      <c r="P1305" s="2">
        <v>0</v>
      </c>
      <c r="Q1305" s="2">
        <v>0</v>
      </c>
      <c r="R1305" s="2">
        <v>0</v>
      </c>
      <c r="S1305" s="2">
        <v>0</v>
      </c>
      <c r="T1305" s="2">
        <v>0</v>
      </c>
      <c r="U1305" s="2">
        <v>35.299999999999997</v>
      </c>
      <c r="V1305" t="s">
        <v>55</v>
      </c>
    </row>
    <row r="1306" spans="1:22" ht="15.75" hidden="1" thickBot="1" x14ac:dyDescent="0.3">
      <c r="A1306" t="s">
        <v>7766</v>
      </c>
      <c r="B1306" s="12" t="s">
        <v>9929</v>
      </c>
      <c r="C1306" t="s">
        <v>1</v>
      </c>
      <c r="D1306" t="s">
        <v>7503</v>
      </c>
      <c r="E1306" t="s">
        <v>9793</v>
      </c>
      <c r="F1306" t="s">
        <v>9794</v>
      </c>
      <c r="G1306">
        <v>2281</v>
      </c>
      <c r="H1306">
        <v>2281</v>
      </c>
      <c r="I1306">
        <v>2281</v>
      </c>
      <c r="J1306">
        <v>2281</v>
      </c>
      <c r="K1306">
        <v>0</v>
      </c>
      <c r="L1306" s="2">
        <v>0</v>
      </c>
      <c r="M1306" s="2">
        <v>0</v>
      </c>
      <c r="N1306" s="2">
        <v>0</v>
      </c>
      <c r="O1306" s="2">
        <v>110.64</v>
      </c>
      <c r="P1306" s="2">
        <v>0</v>
      </c>
      <c r="Q1306" s="2">
        <v>0</v>
      </c>
      <c r="R1306" s="2">
        <v>0</v>
      </c>
      <c r="S1306" s="2">
        <v>0</v>
      </c>
      <c r="T1306" s="2">
        <v>0</v>
      </c>
      <c r="U1306" s="2">
        <v>110.64</v>
      </c>
      <c r="V1306" t="s">
        <v>55</v>
      </c>
    </row>
    <row r="1307" spans="1:22" ht="15.75" hidden="1" thickBot="1" x14ac:dyDescent="0.3">
      <c r="A1307" t="s">
        <v>7766</v>
      </c>
      <c r="B1307" s="12" t="s">
        <v>9952</v>
      </c>
      <c r="C1307" t="s">
        <v>1</v>
      </c>
      <c r="D1307" t="s">
        <v>7503</v>
      </c>
      <c r="E1307" t="s">
        <v>9793</v>
      </c>
      <c r="F1307" t="s">
        <v>9794</v>
      </c>
      <c r="G1307">
        <v>2280</v>
      </c>
      <c r="H1307">
        <v>2280</v>
      </c>
      <c r="I1307">
        <v>2280</v>
      </c>
      <c r="J1307">
        <v>2280</v>
      </c>
      <c r="K1307">
        <v>0</v>
      </c>
      <c r="L1307" s="2">
        <v>0</v>
      </c>
      <c r="M1307" s="2">
        <v>0</v>
      </c>
      <c r="N1307" s="2">
        <v>0</v>
      </c>
      <c r="O1307" s="2">
        <v>22.6</v>
      </c>
      <c r="P1307" s="2">
        <v>0</v>
      </c>
      <c r="Q1307" s="2">
        <v>0</v>
      </c>
      <c r="R1307" s="2">
        <v>0</v>
      </c>
      <c r="S1307" s="2">
        <v>0</v>
      </c>
      <c r="T1307" s="2">
        <v>0</v>
      </c>
      <c r="U1307" s="2">
        <v>22.6</v>
      </c>
      <c r="V1307" t="s">
        <v>55</v>
      </c>
    </row>
    <row r="1308" spans="1:22" ht="15.75" hidden="1" thickBot="1" x14ac:dyDescent="0.3">
      <c r="A1308" t="s">
        <v>7766</v>
      </c>
      <c r="B1308" s="12" t="s">
        <v>9924</v>
      </c>
      <c r="C1308" t="s">
        <v>1</v>
      </c>
      <c r="D1308" t="s">
        <v>7503</v>
      </c>
      <c r="E1308" t="s">
        <v>9793</v>
      </c>
      <c r="F1308" t="s">
        <v>9794</v>
      </c>
      <c r="G1308">
        <v>2279</v>
      </c>
      <c r="H1308">
        <v>2279</v>
      </c>
      <c r="I1308">
        <v>2279</v>
      </c>
      <c r="J1308">
        <v>2279</v>
      </c>
      <c r="K1308">
        <v>0</v>
      </c>
      <c r="L1308" s="2">
        <v>0</v>
      </c>
      <c r="M1308" s="2">
        <v>0</v>
      </c>
      <c r="N1308" s="2">
        <v>0</v>
      </c>
      <c r="O1308" s="2">
        <v>30.5</v>
      </c>
      <c r="P1308" s="2">
        <v>0</v>
      </c>
      <c r="Q1308" s="2">
        <v>0</v>
      </c>
      <c r="R1308" s="2">
        <v>0</v>
      </c>
      <c r="S1308" s="2">
        <v>0</v>
      </c>
      <c r="T1308" s="2">
        <v>0</v>
      </c>
      <c r="U1308" s="2">
        <v>30.5</v>
      </c>
      <c r="V1308" t="s">
        <v>55</v>
      </c>
    </row>
    <row r="1309" spans="1:22" ht="15.75" hidden="1" thickBot="1" x14ac:dyDescent="0.3">
      <c r="A1309" t="s">
        <v>7766</v>
      </c>
      <c r="B1309" s="12" t="s">
        <v>9924</v>
      </c>
      <c r="C1309" t="s">
        <v>1</v>
      </c>
      <c r="D1309" t="s">
        <v>7503</v>
      </c>
      <c r="E1309" t="s">
        <v>9793</v>
      </c>
      <c r="F1309" t="s">
        <v>9794</v>
      </c>
      <c r="G1309">
        <v>2278</v>
      </c>
      <c r="H1309">
        <v>2278</v>
      </c>
      <c r="I1309">
        <v>2278</v>
      </c>
      <c r="J1309">
        <v>2278</v>
      </c>
      <c r="K1309">
        <v>0</v>
      </c>
      <c r="L1309" s="2">
        <v>0</v>
      </c>
      <c r="M1309" s="2">
        <v>0</v>
      </c>
      <c r="N1309" s="2">
        <v>0</v>
      </c>
      <c r="O1309" s="2">
        <v>20</v>
      </c>
      <c r="P1309" s="2">
        <v>0</v>
      </c>
      <c r="Q1309" s="2">
        <v>0</v>
      </c>
      <c r="R1309" s="2">
        <v>0</v>
      </c>
      <c r="S1309" s="2">
        <v>0</v>
      </c>
      <c r="T1309" s="2">
        <v>0</v>
      </c>
      <c r="U1309" s="2">
        <v>20</v>
      </c>
      <c r="V1309" t="s">
        <v>55</v>
      </c>
    </row>
    <row r="1310" spans="1:22" ht="15.75" hidden="1" thickBot="1" x14ac:dyDescent="0.3">
      <c r="A1310" t="s">
        <v>7766</v>
      </c>
      <c r="B1310" s="12" t="s">
        <v>9924</v>
      </c>
      <c r="C1310" t="s">
        <v>1</v>
      </c>
      <c r="D1310" t="s">
        <v>7503</v>
      </c>
      <c r="E1310" t="s">
        <v>9793</v>
      </c>
      <c r="F1310" t="s">
        <v>9794</v>
      </c>
      <c r="G1310">
        <v>2277</v>
      </c>
      <c r="H1310">
        <v>2277</v>
      </c>
      <c r="I1310">
        <v>2277</v>
      </c>
      <c r="J1310">
        <v>2277</v>
      </c>
      <c r="K1310">
        <v>0</v>
      </c>
      <c r="L1310" s="2">
        <v>0</v>
      </c>
      <c r="M1310" s="2">
        <v>0</v>
      </c>
      <c r="N1310" s="2">
        <v>0</v>
      </c>
      <c r="O1310" s="2">
        <v>60</v>
      </c>
      <c r="P1310" s="2">
        <v>0</v>
      </c>
      <c r="Q1310" s="2">
        <v>0</v>
      </c>
      <c r="R1310" s="2">
        <v>0</v>
      </c>
      <c r="S1310" s="2">
        <v>0</v>
      </c>
      <c r="T1310" s="2">
        <v>0</v>
      </c>
      <c r="U1310" s="2">
        <v>60</v>
      </c>
      <c r="V1310" t="s">
        <v>55</v>
      </c>
    </row>
    <row r="1311" spans="1:22" ht="15.75" hidden="1" thickBot="1" x14ac:dyDescent="0.3">
      <c r="A1311" t="s">
        <v>7766</v>
      </c>
      <c r="B1311" s="12" t="s">
        <v>9924</v>
      </c>
      <c r="C1311" t="s">
        <v>1</v>
      </c>
      <c r="D1311" t="s">
        <v>7503</v>
      </c>
      <c r="E1311" t="s">
        <v>9793</v>
      </c>
      <c r="F1311" t="s">
        <v>9794</v>
      </c>
      <c r="G1311">
        <v>2276</v>
      </c>
      <c r="H1311">
        <v>2276</v>
      </c>
      <c r="I1311">
        <v>2276</v>
      </c>
      <c r="J1311">
        <v>2276</v>
      </c>
      <c r="K1311">
        <v>0</v>
      </c>
      <c r="L1311" s="2">
        <v>0</v>
      </c>
      <c r="M1311" s="2">
        <v>0</v>
      </c>
      <c r="N1311" s="2">
        <v>0</v>
      </c>
      <c r="O1311" s="2">
        <v>141.94999999999999</v>
      </c>
      <c r="P1311" s="2">
        <v>0</v>
      </c>
      <c r="Q1311" s="2">
        <v>0</v>
      </c>
      <c r="R1311" s="2">
        <v>0</v>
      </c>
      <c r="S1311" s="2">
        <v>0</v>
      </c>
      <c r="T1311" s="2">
        <v>0</v>
      </c>
      <c r="U1311" s="2">
        <v>141.94999999999999</v>
      </c>
      <c r="V1311" t="s">
        <v>55</v>
      </c>
    </row>
    <row r="1312" spans="1:22" ht="15.75" hidden="1" thickBot="1" x14ac:dyDescent="0.3">
      <c r="A1312" t="s">
        <v>7766</v>
      </c>
      <c r="B1312" s="12" t="s">
        <v>9924</v>
      </c>
      <c r="C1312" t="s">
        <v>1</v>
      </c>
      <c r="D1312" t="s">
        <v>7503</v>
      </c>
      <c r="E1312" t="s">
        <v>9793</v>
      </c>
      <c r="F1312" t="s">
        <v>9794</v>
      </c>
      <c r="G1312">
        <v>2275</v>
      </c>
      <c r="H1312">
        <v>2275</v>
      </c>
      <c r="I1312">
        <v>2275</v>
      </c>
      <c r="J1312">
        <v>2275</v>
      </c>
      <c r="K1312">
        <v>0</v>
      </c>
      <c r="L1312" s="2">
        <v>0</v>
      </c>
      <c r="M1312" s="2">
        <v>0</v>
      </c>
      <c r="N1312" s="2">
        <v>0</v>
      </c>
      <c r="O1312" s="2">
        <v>4.75</v>
      </c>
      <c r="P1312" s="2">
        <v>0</v>
      </c>
      <c r="Q1312" s="2">
        <v>0</v>
      </c>
      <c r="R1312" s="2">
        <v>0</v>
      </c>
      <c r="S1312" s="2">
        <v>0</v>
      </c>
      <c r="T1312" s="2">
        <v>0</v>
      </c>
      <c r="U1312" s="2">
        <v>4.75</v>
      </c>
      <c r="V1312" t="s">
        <v>55</v>
      </c>
    </row>
    <row r="1313" spans="1:22" ht="15.75" hidden="1" thickBot="1" x14ac:dyDescent="0.3">
      <c r="A1313" t="s">
        <v>7766</v>
      </c>
      <c r="B1313" s="12" t="s">
        <v>9924</v>
      </c>
      <c r="C1313" t="s">
        <v>1</v>
      </c>
      <c r="D1313" t="s">
        <v>7503</v>
      </c>
      <c r="E1313" t="s">
        <v>9793</v>
      </c>
      <c r="F1313" t="s">
        <v>9794</v>
      </c>
      <c r="G1313">
        <v>2274</v>
      </c>
      <c r="H1313">
        <v>2274</v>
      </c>
      <c r="I1313">
        <v>2274</v>
      </c>
      <c r="J1313">
        <v>2274</v>
      </c>
      <c r="K1313">
        <v>0</v>
      </c>
      <c r="L1313" s="2">
        <v>0</v>
      </c>
      <c r="M1313" s="2">
        <v>0</v>
      </c>
      <c r="N1313" s="2">
        <v>0</v>
      </c>
      <c r="O1313" s="2">
        <v>6</v>
      </c>
      <c r="P1313" s="2">
        <v>0</v>
      </c>
      <c r="Q1313" s="2">
        <v>0</v>
      </c>
      <c r="R1313" s="2">
        <v>0</v>
      </c>
      <c r="S1313" s="2">
        <v>0</v>
      </c>
      <c r="T1313" s="2">
        <v>0</v>
      </c>
      <c r="U1313" s="2">
        <v>6</v>
      </c>
      <c r="V1313" t="s">
        <v>55</v>
      </c>
    </row>
    <row r="1314" spans="1:22" ht="15.75" hidden="1" thickBot="1" x14ac:dyDescent="0.3">
      <c r="A1314" t="s">
        <v>7766</v>
      </c>
      <c r="B1314" s="12" t="s">
        <v>9924</v>
      </c>
      <c r="C1314" t="s">
        <v>1</v>
      </c>
      <c r="D1314" t="s">
        <v>7503</v>
      </c>
      <c r="E1314" t="s">
        <v>9793</v>
      </c>
      <c r="F1314" t="s">
        <v>9794</v>
      </c>
      <c r="G1314">
        <v>2273</v>
      </c>
      <c r="H1314">
        <v>2273</v>
      </c>
      <c r="I1314">
        <v>2273</v>
      </c>
      <c r="J1314">
        <v>2273</v>
      </c>
      <c r="K1314">
        <v>0</v>
      </c>
      <c r="L1314" s="2">
        <v>0</v>
      </c>
      <c r="M1314" s="2">
        <v>0</v>
      </c>
      <c r="N1314" s="2">
        <v>0</v>
      </c>
      <c r="O1314" s="2">
        <v>9.9</v>
      </c>
      <c r="P1314" s="2">
        <v>0</v>
      </c>
      <c r="Q1314" s="2">
        <v>0</v>
      </c>
      <c r="R1314" s="2">
        <v>0</v>
      </c>
      <c r="S1314" s="2">
        <v>0</v>
      </c>
      <c r="T1314" s="2">
        <v>0</v>
      </c>
      <c r="U1314" s="2">
        <v>9.9</v>
      </c>
      <c r="V1314" t="s">
        <v>55</v>
      </c>
    </row>
    <row r="1315" spans="1:22" ht="15.75" hidden="1" thickBot="1" x14ac:dyDescent="0.3">
      <c r="A1315" t="s">
        <v>7766</v>
      </c>
      <c r="B1315" s="12" t="s">
        <v>9923</v>
      </c>
      <c r="C1315" t="s">
        <v>1</v>
      </c>
      <c r="D1315" t="s">
        <v>7503</v>
      </c>
      <c r="E1315" t="s">
        <v>9793</v>
      </c>
      <c r="F1315" t="s">
        <v>9794</v>
      </c>
      <c r="G1315">
        <v>2272</v>
      </c>
      <c r="H1315">
        <v>2272</v>
      </c>
      <c r="I1315">
        <v>2272</v>
      </c>
      <c r="J1315">
        <v>2272</v>
      </c>
      <c r="K1315">
        <v>0</v>
      </c>
      <c r="L1315" s="2">
        <v>0</v>
      </c>
      <c r="M1315" s="2">
        <v>0</v>
      </c>
      <c r="N1315" s="2">
        <v>0</v>
      </c>
      <c r="O1315" s="2">
        <v>17.5</v>
      </c>
      <c r="P1315" s="2">
        <v>0</v>
      </c>
      <c r="Q1315" s="2">
        <v>0</v>
      </c>
      <c r="R1315" s="2">
        <v>0</v>
      </c>
      <c r="S1315" s="2">
        <v>0</v>
      </c>
      <c r="T1315" s="2">
        <v>0</v>
      </c>
      <c r="U1315" s="2">
        <v>17.5</v>
      </c>
      <c r="V1315" t="s">
        <v>55</v>
      </c>
    </row>
    <row r="1316" spans="1:22" ht="15.75" hidden="1" thickBot="1" x14ac:dyDescent="0.3">
      <c r="A1316" t="s">
        <v>7766</v>
      </c>
      <c r="B1316" s="12" t="s">
        <v>9923</v>
      </c>
      <c r="C1316" t="s">
        <v>1</v>
      </c>
      <c r="D1316" t="s">
        <v>7503</v>
      </c>
      <c r="E1316" t="s">
        <v>9793</v>
      </c>
      <c r="F1316" t="s">
        <v>9794</v>
      </c>
      <c r="G1316">
        <v>2271</v>
      </c>
      <c r="H1316">
        <v>2271</v>
      </c>
      <c r="I1316">
        <v>2271</v>
      </c>
      <c r="J1316">
        <v>2271</v>
      </c>
      <c r="K1316">
        <v>0</v>
      </c>
      <c r="L1316" s="2">
        <v>0</v>
      </c>
      <c r="M1316" s="2">
        <v>0</v>
      </c>
      <c r="N1316" s="2">
        <v>0</v>
      </c>
      <c r="O1316" s="2">
        <v>110</v>
      </c>
      <c r="P1316" s="2">
        <v>0</v>
      </c>
      <c r="Q1316" s="2">
        <v>0</v>
      </c>
      <c r="R1316" s="2">
        <v>0</v>
      </c>
      <c r="S1316" s="2">
        <v>0</v>
      </c>
      <c r="T1316" s="2">
        <v>0</v>
      </c>
      <c r="U1316" s="2">
        <v>110</v>
      </c>
      <c r="V1316" t="s">
        <v>55</v>
      </c>
    </row>
    <row r="1317" spans="1:22" ht="15.75" hidden="1" thickBot="1" x14ac:dyDescent="0.3">
      <c r="A1317" t="s">
        <v>7766</v>
      </c>
      <c r="B1317" s="12" t="s">
        <v>9923</v>
      </c>
      <c r="C1317" t="s">
        <v>1</v>
      </c>
      <c r="D1317" t="s">
        <v>7503</v>
      </c>
      <c r="E1317" t="s">
        <v>9793</v>
      </c>
      <c r="F1317" t="s">
        <v>9794</v>
      </c>
      <c r="G1317">
        <v>2270</v>
      </c>
      <c r="H1317">
        <v>2270</v>
      </c>
      <c r="I1317">
        <v>2270</v>
      </c>
      <c r="J1317">
        <v>2270</v>
      </c>
      <c r="K1317">
        <v>0</v>
      </c>
      <c r="L1317" s="2">
        <v>0</v>
      </c>
      <c r="M1317" s="2">
        <v>0</v>
      </c>
      <c r="N1317" s="2">
        <v>0</v>
      </c>
      <c r="O1317" s="2">
        <v>12.35</v>
      </c>
      <c r="P1317" s="2">
        <v>0</v>
      </c>
      <c r="Q1317" s="2">
        <v>0</v>
      </c>
      <c r="R1317" s="2">
        <v>0</v>
      </c>
      <c r="S1317" s="2">
        <v>0</v>
      </c>
      <c r="T1317" s="2">
        <v>0</v>
      </c>
      <c r="U1317" s="2">
        <v>12.35</v>
      </c>
      <c r="V1317" t="s">
        <v>55</v>
      </c>
    </row>
    <row r="1318" spans="1:22" ht="15.75" hidden="1" thickBot="1" x14ac:dyDescent="0.3">
      <c r="A1318" t="s">
        <v>7766</v>
      </c>
      <c r="B1318" s="12" t="s">
        <v>9923</v>
      </c>
      <c r="C1318" t="s">
        <v>1</v>
      </c>
      <c r="D1318" t="s">
        <v>7503</v>
      </c>
      <c r="E1318" t="s">
        <v>9793</v>
      </c>
      <c r="F1318" t="s">
        <v>9794</v>
      </c>
      <c r="G1318">
        <v>2269</v>
      </c>
      <c r="H1318">
        <v>2269</v>
      </c>
      <c r="I1318">
        <v>2269</v>
      </c>
      <c r="J1318">
        <v>2269</v>
      </c>
      <c r="K1318">
        <v>0</v>
      </c>
      <c r="L1318" s="2">
        <v>0</v>
      </c>
      <c r="M1318" s="2">
        <v>0</v>
      </c>
      <c r="N1318" s="2">
        <v>0</v>
      </c>
      <c r="O1318" s="2">
        <v>3.75</v>
      </c>
      <c r="P1318" s="2">
        <v>0</v>
      </c>
      <c r="Q1318" s="2">
        <v>0</v>
      </c>
      <c r="R1318" s="2">
        <v>0</v>
      </c>
      <c r="S1318" s="2">
        <v>0</v>
      </c>
      <c r="T1318" s="2">
        <v>0</v>
      </c>
      <c r="U1318" s="2">
        <v>3.75</v>
      </c>
      <c r="V1318" t="s">
        <v>55</v>
      </c>
    </row>
    <row r="1319" spans="1:22" ht="15.75" hidden="1" thickBot="1" x14ac:dyDescent="0.3">
      <c r="A1319" t="s">
        <v>7766</v>
      </c>
      <c r="B1319" s="12" t="s">
        <v>9923</v>
      </c>
      <c r="C1319" t="s">
        <v>1</v>
      </c>
      <c r="D1319" t="s">
        <v>7503</v>
      </c>
      <c r="E1319" t="s">
        <v>9793</v>
      </c>
      <c r="F1319" t="s">
        <v>9794</v>
      </c>
      <c r="G1319">
        <v>2268</v>
      </c>
      <c r="H1319">
        <v>2268</v>
      </c>
      <c r="I1319">
        <v>2268</v>
      </c>
      <c r="J1319">
        <v>2268</v>
      </c>
      <c r="K1319">
        <v>0</v>
      </c>
      <c r="L1319" s="2">
        <v>0</v>
      </c>
      <c r="M1319" s="2">
        <v>0</v>
      </c>
      <c r="N1319" s="2">
        <v>0</v>
      </c>
      <c r="O1319" s="2">
        <v>19.059999999999999</v>
      </c>
      <c r="P1319" s="2">
        <v>0</v>
      </c>
      <c r="Q1319" s="2">
        <v>0</v>
      </c>
      <c r="R1319" s="2">
        <v>0</v>
      </c>
      <c r="S1319" s="2">
        <v>0</v>
      </c>
      <c r="T1319" s="2">
        <v>0</v>
      </c>
      <c r="U1319" s="2">
        <v>19.059999999999999</v>
      </c>
      <c r="V1319" t="s">
        <v>55</v>
      </c>
    </row>
    <row r="1320" spans="1:22" ht="15.75" hidden="1" thickBot="1" x14ac:dyDescent="0.3">
      <c r="A1320" t="s">
        <v>7766</v>
      </c>
      <c r="B1320" s="12" t="s">
        <v>9923</v>
      </c>
      <c r="C1320" t="s">
        <v>1</v>
      </c>
      <c r="D1320" t="s">
        <v>7503</v>
      </c>
      <c r="E1320" t="s">
        <v>9793</v>
      </c>
      <c r="F1320" t="s">
        <v>9794</v>
      </c>
      <c r="G1320">
        <v>2267</v>
      </c>
      <c r="H1320">
        <v>2267</v>
      </c>
      <c r="I1320">
        <v>2267</v>
      </c>
      <c r="J1320">
        <v>2267</v>
      </c>
      <c r="K1320">
        <v>0</v>
      </c>
      <c r="L1320" s="2">
        <v>0</v>
      </c>
      <c r="M1320" s="2">
        <v>0</v>
      </c>
      <c r="N1320" s="2">
        <v>0</v>
      </c>
      <c r="O1320" s="2">
        <v>20</v>
      </c>
      <c r="P1320" s="2">
        <v>0</v>
      </c>
      <c r="Q1320" s="2">
        <v>0</v>
      </c>
      <c r="R1320" s="2">
        <v>0</v>
      </c>
      <c r="S1320" s="2">
        <v>0</v>
      </c>
      <c r="T1320" s="2">
        <v>0</v>
      </c>
      <c r="U1320" s="2">
        <v>20</v>
      </c>
      <c r="V1320" t="s">
        <v>55</v>
      </c>
    </row>
    <row r="1321" spans="1:22" ht="15.75" hidden="1" thickBot="1" x14ac:dyDescent="0.3">
      <c r="A1321" t="s">
        <v>7766</v>
      </c>
      <c r="B1321" s="12" t="s">
        <v>9923</v>
      </c>
      <c r="C1321" t="s">
        <v>1</v>
      </c>
      <c r="D1321" t="s">
        <v>7503</v>
      </c>
      <c r="E1321" t="s">
        <v>9793</v>
      </c>
      <c r="F1321" t="s">
        <v>9794</v>
      </c>
      <c r="G1321">
        <v>2266</v>
      </c>
      <c r="H1321">
        <v>2266</v>
      </c>
      <c r="I1321">
        <v>2266</v>
      </c>
      <c r="J1321">
        <v>2266</v>
      </c>
      <c r="K1321">
        <v>0</v>
      </c>
      <c r="L1321" s="2">
        <v>0</v>
      </c>
      <c r="M1321" s="2">
        <v>0</v>
      </c>
      <c r="N1321" s="2">
        <v>0</v>
      </c>
      <c r="O1321" s="2">
        <v>28.25</v>
      </c>
      <c r="P1321" s="2">
        <v>0</v>
      </c>
      <c r="Q1321" s="2">
        <v>0</v>
      </c>
      <c r="R1321" s="2">
        <v>0</v>
      </c>
      <c r="S1321" s="2">
        <v>0</v>
      </c>
      <c r="T1321" s="2">
        <v>0</v>
      </c>
      <c r="U1321" s="2">
        <v>28.25</v>
      </c>
      <c r="V1321" t="s">
        <v>55</v>
      </c>
    </row>
    <row r="1322" spans="1:22" ht="15.75" hidden="1" thickBot="1" x14ac:dyDescent="0.3">
      <c r="A1322" t="s">
        <v>7766</v>
      </c>
      <c r="B1322" s="12" t="s">
        <v>9920</v>
      </c>
      <c r="C1322" t="s">
        <v>1</v>
      </c>
      <c r="D1322" t="s">
        <v>7503</v>
      </c>
      <c r="E1322" t="s">
        <v>9793</v>
      </c>
      <c r="F1322" t="s">
        <v>9794</v>
      </c>
      <c r="G1322">
        <v>2265</v>
      </c>
      <c r="H1322">
        <v>2265</v>
      </c>
      <c r="I1322">
        <v>2265</v>
      </c>
      <c r="J1322">
        <v>2265</v>
      </c>
      <c r="K1322">
        <v>0</v>
      </c>
      <c r="L1322" s="2">
        <v>0</v>
      </c>
      <c r="M1322" s="2">
        <v>0</v>
      </c>
      <c r="N1322" s="2">
        <v>0</v>
      </c>
      <c r="O1322" s="2">
        <v>3.25</v>
      </c>
      <c r="P1322" s="2">
        <v>0</v>
      </c>
      <c r="Q1322" s="2">
        <v>0</v>
      </c>
      <c r="R1322" s="2">
        <v>0</v>
      </c>
      <c r="S1322" s="2">
        <v>0</v>
      </c>
      <c r="T1322" s="2">
        <v>0</v>
      </c>
      <c r="U1322" s="2">
        <v>3.25</v>
      </c>
      <c r="V1322" t="s">
        <v>55</v>
      </c>
    </row>
    <row r="1323" spans="1:22" ht="15.75" hidden="1" thickBot="1" x14ac:dyDescent="0.3">
      <c r="A1323" t="s">
        <v>7766</v>
      </c>
      <c r="B1323" s="12" t="s">
        <v>9920</v>
      </c>
      <c r="C1323" t="s">
        <v>1</v>
      </c>
      <c r="D1323" t="s">
        <v>7503</v>
      </c>
      <c r="E1323" t="s">
        <v>9793</v>
      </c>
      <c r="F1323" t="s">
        <v>9794</v>
      </c>
      <c r="G1323">
        <v>2264</v>
      </c>
      <c r="H1323">
        <v>2264</v>
      </c>
      <c r="I1323">
        <v>2264</v>
      </c>
      <c r="J1323">
        <v>2264</v>
      </c>
      <c r="K1323">
        <v>0</v>
      </c>
      <c r="L1323" s="2">
        <v>0</v>
      </c>
      <c r="M1323" s="2">
        <v>0</v>
      </c>
      <c r="N1323" s="2">
        <v>0</v>
      </c>
      <c r="O1323" s="2">
        <v>63.45</v>
      </c>
      <c r="P1323" s="2">
        <v>0</v>
      </c>
      <c r="Q1323" s="2">
        <v>0</v>
      </c>
      <c r="R1323" s="2">
        <v>0</v>
      </c>
      <c r="S1323" s="2">
        <v>0</v>
      </c>
      <c r="T1323" s="2">
        <v>0</v>
      </c>
      <c r="U1323" s="2">
        <v>63.45</v>
      </c>
      <c r="V1323" t="s">
        <v>55</v>
      </c>
    </row>
    <row r="1324" spans="1:22" ht="15.75" hidden="1" thickBot="1" x14ac:dyDescent="0.3">
      <c r="A1324" t="s">
        <v>7766</v>
      </c>
      <c r="B1324" s="12" t="s">
        <v>9920</v>
      </c>
      <c r="C1324" t="s">
        <v>1</v>
      </c>
      <c r="D1324" t="s">
        <v>7503</v>
      </c>
      <c r="E1324" t="s">
        <v>9793</v>
      </c>
      <c r="F1324" t="s">
        <v>9794</v>
      </c>
      <c r="G1324">
        <v>2263</v>
      </c>
      <c r="H1324">
        <v>2263</v>
      </c>
      <c r="I1324">
        <v>2263</v>
      </c>
      <c r="J1324">
        <v>2263</v>
      </c>
      <c r="K1324">
        <v>0</v>
      </c>
      <c r="L1324" s="2">
        <v>0</v>
      </c>
      <c r="M1324" s="2">
        <v>0</v>
      </c>
      <c r="N1324" s="2">
        <v>0</v>
      </c>
      <c r="O1324" s="2">
        <v>87.5</v>
      </c>
      <c r="P1324" s="2">
        <v>0</v>
      </c>
      <c r="Q1324" s="2">
        <v>0</v>
      </c>
      <c r="R1324" s="2">
        <v>0</v>
      </c>
      <c r="S1324" s="2">
        <v>0</v>
      </c>
      <c r="T1324" s="2">
        <v>0</v>
      </c>
      <c r="U1324" s="2">
        <v>87.5</v>
      </c>
      <c r="V1324" t="s">
        <v>55</v>
      </c>
    </row>
    <row r="1325" spans="1:22" ht="15.75" hidden="1" thickBot="1" x14ac:dyDescent="0.3">
      <c r="A1325" t="s">
        <v>7766</v>
      </c>
      <c r="B1325" s="12" t="s">
        <v>9920</v>
      </c>
      <c r="C1325" t="s">
        <v>1</v>
      </c>
      <c r="D1325" t="s">
        <v>7503</v>
      </c>
      <c r="E1325" t="s">
        <v>9793</v>
      </c>
      <c r="F1325" t="s">
        <v>9794</v>
      </c>
      <c r="G1325">
        <v>2262</v>
      </c>
      <c r="H1325">
        <v>2262</v>
      </c>
      <c r="I1325">
        <v>2262</v>
      </c>
      <c r="J1325">
        <v>2262</v>
      </c>
      <c r="K1325">
        <v>0</v>
      </c>
      <c r="L1325" s="2">
        <v>0</v>
      </c>
      <c r="M1325" s="2">
        <v>0</v>
      </c>
      <c r="N1325" s="2">
        <v>0</v>
      </c>
      <c r="O1325" s="2">
        <v>34</v>
      </c>
      <c r="P1325" s="2">
        <v>0</v>
      </c>
      <c r="Q1325" s="2">
        <v>0</v>
      </c>
      <c r="R1325" s="2">
        <v>0</v>
      </c>
      <c r="S1325" s="2">
        <v>0</v>
      </c>
      <c r="T1325" s="2">
        <v>0</v>
      </c>
      <c r="U1325" s="2">
        <v>34</v>
      </c>
      <c r="V1325" t="s">
        <v>55</v>
      </c>
    </row>
    <row r="1326" spans="1:22" ht="15.75" hidden="1" thickBot="1" x14ac:dyDescent="0.3">
      <c r="A1326" t="s">
        <v>7766</v>
      </c>
      <c r="B1326" s="12" t="s">
        <v>9920</v>
      </c>
      <c r="C1326" t="s">
        <v>1</v>
      </c>
      <c r="D1326" t="s">
        <v>7503</v>
      </c>
      <c r="E1326" t="s">
        <v>9793</v>
      </c>
      <c r="F1326" t="s">
        <v>9794</v>
      </c>
      <c r="G1326">
        <v>2261</v>
      </c>
      <c r="H1326">
        <v>2261</v>
      </c>
      <c r="I1326">
        <v>2261</v>
      </c>
      <c r="J1326">
        <v>2261</v>
      </c>
      <c r="K1326">
        <v>0</v>
      </c>
      <c r="L1326" s="2">
        <v>0</v>
      </c>
      <c r="M1326" s="2">
        <v>0</v>
      </c>
      <c r="N1326" s="2">
        <v>0</v>
      </c>
      <c r="O1326" s="2">
        <v>34</v>
      </c>
      <c r="P1326" s="2">
        <v>0</v>
      </c>
      <c r="Q1326" s="2">
        <v>0</v>
      </c>
      <c r="R1326" s="2">
        <v>0</v>
      </c>
      <c r="S1326" s="2">
        <v>0</v>
      </c>
      <c r="T1326" s="2">
        <v>0</v>
      </c>
      <c r="U1326" s="2">
        <v>34</v>
      </c>
      <c r="V1326" t="s">
        <v>55</v>
      </c>
    </row>
    <row r="1327" spans="1:22" ht="15.75" hidden="1" thickBot="1" x14ac:dyDescent="0.3">
      <c r="A1327" t="s">
        <v>7766</v>
      </c>
      <c r="B1327" s="12" t="s">
        <v>9920</v>
      </c>
      <c r="C1327" t="s">
        <v>1</v>
      </c>
      <c r="D1327" t="s">
        <v>7503</v>
      </c>
      <c r="E1327" t="s">
        <v>9793</v>
      </c>
      <c r="F1327" t="s">
        <v>9794</v>
      </c>
      <c r="G1327">
        <v>2260</v>
      </c>
      <c r="H1327">
        <v>2260</v>
      </c>
      <c r="I1327">
        <v>2260</v>
      </c>
      <c r="J1327">
        <v>2260</v>
      </c>
      <c r="K1327">
        <v>0</v>
      </c>
      <c r="L1327" s="2">
        <v>0</v>
      </c>
      <c r="M1327" s="2">
        <v>0</v>
      </c>
      <c r="N1327" s="2">
        <v>0</v>
      </c>
      <c r="O1327" s="2">
        <v>40.35</v>
      </c>
      <c r="P1327" s="2">
        <v>0</v>
      </c>
      <c r="Q1327" s="2">
        <v>0</v>
      </c>
      <c r="R1327" s="2">
        <v>0</v>
      </c>
      <c r="S1327" s="2">
        <v>0</v>
      </c>
      <c r="T1327" s="2">
        <v>0</v>
      </c>
      <c r="U1327" s="2">
        <v>40.35</v>
      </c>
      <c r="V1327" t="s">
        <v>55</v>
      </c>
    </row>
    <row r="1328" spans="1:22" ht="15.75" hidden="1" thickBot="1" x14ac:dyDescent="0.3">
      <c r="A1328" t="s">
        <v>7766</v>
      </c>
      <c r="B1328" s="12" t="s">
        <v>9920</v>
      </c>
      <c r="C1328" t="s">
        <v>1</v>
      </c>
      <c r="D1328" t="s">
        <v>7503</v>
      </c>
      <c r="E1328" t="s">
        <v>9793</v>
      </c>
      <c r="F1328" t="s">
        <v>9794</v>
      </c>
      <c r="G1328">
        <v>2259</v>
      </c>
      <c r="H1328">
        <v>2259</v>
      </c>
      <c r="I1328">
        <v>2259</v>
      </c>
      <c r="J1328">
        <v>2259</v>
      </c>
      <c r="K1328">
        <v>0</v>
      </c>
      <c r="L1328" s="2">
        <v>0</v>
      </c>
      <c r="M1328" s="2">
        <v>0</v>
      </c>
      <c r="N1328" s="2">
        <v>0</v>
      </c>
      <c r="O1328" s="2">
        <v>28</v>
      </c>
      <c r="P1328" s="2">
        <v>0</v>
      </c>
      <c r="Q1328" s="2">
        <v>0</v>
      </c>
      <c r="R1328" s="2">
        <v>0</v>
      </c>
      <c r="S1328" s="2">
        <v>0</v>
      </c>
      <c r="T1328" s="2">
        <v>0</v>
      </c>
      <c r="U1328" s="2">
        <v>28</v>
      </c>
      <c r="V1328" t="s">
        <v>55</v>
      </c>
    </row>
    <row r="1329" spans="1:22" ht="15.75" hidden="1" thickBot="1" x14ac:dyDescent="0.3">
      <c r="A1329" t="s">
        <v>7766</v>
      </c>
      <c r="B1329" s="12" t="s">
        <v>9920</v>
      </c>
      <c r="C1329" t="s">
        <v>1</v>
      </c>
      <c r="D1329" t="s">
        <v>7503</v>
      </c>
      <c r="E1329" t="s">
        <v>9793</v>
      </c>
      <c r="F1329" t="s">
        <v>9794</v>
      </c>
      <c r="G1329">
        <v>2258</v>
      </c>
      <c r="H1329">
        <v>2258</v>
      </c>
      <c r="I1329">
        <v>2258</v>
      </c>
      <c r="J1329">
        <v>2258</v>
      </c>
      <c r="K1329">
        <v>0</v>
      </c>
      <c r="L1329" s="2">
        <v>0</v>
      </c>
      <c r="M1329" s="2">
        <v>0</v>
      </c>
      <c r="N1329" s="2">
        <v>0</v>
      </c>
      <c r="O1329" s="2">
        <v>31.64</v>
      </c>
      <c r="P1329" s="2">
        <v>0</v>
      </c>
      <c r="Q1329" s="2">
        <v>0</v>
      </c>
      <c r="R1329" s="2">
        <v>0</v>
      </c>
      <c r="S1329" s="2">
        <v>0</v>
      </c>
      <c r="T1329" s="2">
        <v>0</v>
      </c>
      <c r="U1329" s="2">
        <v>31.64</v>
      </c>
      <c r="V1329" t="s">
        <v>55</v>
      </c>
    </row>
    <row r="1330" spans="1:22" ht="15.75" hidden="1" thickBot="1" x14ac:dyDescent="0.3">
      <c r="A1330" t="s">
        <v>7766</v>
      </c>
      <c r="B1330" s="12" t="s">
        <v>9920</v>
      </c>
      <c r="C1330" t="s">
        <v>1</v>
      </c>
      <c r="D1330" t="s">
        <v>7503</v>
      </c>
      <c r="E1330" t="s">
        <v>9793</v>
      </c>
      <c r="F1330" t="s">
        <v>9794</v>
      </c>
      <c r="G1330">
        <v>2257</v>
      </c>
      <c r="H1330">
        <v>2257</v>
      </c>
      <c r="I1330">
        <v>2257</v>
      </c>
      <c r="J1330">
        <v>2257</v>
      </c>
      <c r="K1330">
        <v>0</v>
      </c>
      <c r="L1330" s="2">
        <v>0</v>
      </c>
      <c r="M1330" s="2">
        <v>0</v>
      </c>
      <c r="N1330" s="2">
        <v>0</v>
      </c>
      <c r="O1330" s="2">
        <v>7</v>
      </c>
      <c r="P1330" s="2">
        <v>0</v>
      </c>
      <c r="Q1330" s="2">
        <v>0</v>
      </c>
      <c r="R1330" s="2">
        <v>0</v>
      </c>
      <c r="S1330" s="2">
        <v>0</v>
      </c>
      <c r="T1330" s="2">
        <v>0</v>
      </c>
      <c r="U1330" s="2">
        <v>7</v>
      </c>
      <c r="V1330" t="s">
        <v>55</v>
      </c>
    </row>
    <row r="1331" spans="1:22" ht="15.75" hidden="1" thickBot="1" x14ac:dyDescent="0.3">
      <c r="A1331" t="s">
        <v>7766</v>
      </c>
      <c r="B1331" s="12" t="s">
        <v>9920</v>
      </c>
      <c r="C1331" t="s">
        <v>1</v>
      </c>
      <c r="D1331" t="s">
        <v>7503</v>
      </c>
      <c r="E1331" t="s">
        <v>9793</v>
      </c>
      <c r="F1331" t="s">
        <v>9794</v>
      </c>
      <c r="G1331">
        <v>2256</v>
      </c>
      <c r="H1331">
        <v>2256</v>
      </c>
      <c r="I1331">
        <v>2256</v>
      </c>
      <c r="J1331">
        <v>2256</v>
      </c>
      <c r="K1331">
        <v>0</v>
      </c>
      <c r="L1331" s="2">
        <v>0</v>
      </c>
      <c r="M1331" s="2">
        <v>0</v>
      </c>
      <c r="N1331" s="2">
        <v>0</v>
      </c>
      <c r="O1331" s="2">
        <v>0</v>
      </c>
      <c r="P1331" s="2">
        <v>0</v>
      </c>
      <c r="Q1331" s="2">
        <v>0</v>
      </c>
      <c r="R1331" s="2">
        <v>0</v>
      </c>
      <c r="S1331" s="2">
        <v>0</v>
      </c>
      <c r="T1331" s="2">
        <v>0</v>
      </c>
      <c r="U1331" s="2">
        <v>0</v>
      </c>
      <c r="V1331" t="s">
        <v>55</v>
      </c>
    </row>
    <row r="1332" spans="1:22" ht="15.75" hidden="1" thickBot="1" x14ac:dyDescent="0.3">
      <c r="A1332" t="s">
        <v>7766</v>
      </c>
      <c r="B1332" s="12" t="s">
        <v>9920</v>
      </c>
      <c r="C1332" t="s">
        <v>1</v>
      </c>
      <c r="D1332" t="s">
        <v>7503</v>
      </c>
      <c r="E1332" t="s">
        <v>9793</v>
      </c>
      <c r="F1332" t="s">
        <v>9794</v>
      </c>
      <c r="G1332">
        <v>2255</v>
      </c>
      <c r="H1332">
        <v>2255</v>
      </c>
      <c r="I1332">
        <v>2255</v>
      </c>
      <c r="J1332">
        <v>2255</v>
      </c>
      <c r="K1332">
        <v>0</v>
      </c>
      <c r="L1332" s="2">
        <v>0</v>
      </c>
      <c r="M1332" s="2">
        <v>0</v>
      </c>
      <c r="N1332" s="2">
        <v>0</v>
      </c>
      <c r="O1332" s="2">
        <v>15.25</v>
      </c>
      <c r="P1332" s="2">
        <v>0</v>
      </c>
      <c r="Q1332" s="2">
        <v>0</v>
      </c>
      <c r="R1332" s="2">
        <v>0</v>
      </c>
      <c r="S1332" s="2">
        <v>0</v>
      </c>
      <c r="T1332" s="2">
        <v>0</v>
      </c>
      <c r="U1332" s="2">
        <v>15.25</v>
      </c>
      <c r="V1332" t="s">
        <v>55</v>
      </c>
    </row>
    <row r="1333" spans="1:22" ht="15.75" hidden="1" thickBot="1" x14ac:dyDescent="0.3">
      <c r="A1333" t="s">
        <v>7766</v>
      </c>
      <c r="B1333" s="12" t="s">
        <v>9920</v>
      </c>
      <c r="C1333" t="s">
        <v>1</v>
      </c>
      <c r="D1333" t="s">
        <v>7503</v>
      </c>
      <c r="E1333" t="s">
        <v>9793</v>
      </c>
      <c r="F1333" t="s">
        <v>9794</v>
      </c>
      <c r="G1333">
        <v>2254</v>
      </c>
      <c r="H1333">
        <v>2254</v>
      </c>
      <c r="I1333">
        <v>2254</v>
      </c>
      <c r="J1333">
        <v>2254</v>
      </c>
      <c r="K1333">
        <v>0</v>
      </c>
      <c r="L1333" s="2">
        <v>0</v>
      </c>
      <c r="M1333" s="2">
        <v>0</v>
      </c>
      <c r="N1333" s="2">
        <v>0</v>
      </c>
      <c r="O1333" s="2">
        <v>9.75</v>
      </c>
      <c r="P1333" s="2">
        <v>0</v>
      </c>
      <c r="Q1333" s="2">
        <v>0</v>
      </c>
      <c r="R1333" s="2">
        <v>0</v>
      </c>
      <c r="S1333" s="2">
        <v>0</v>
      </c>
      <c r="T1333" s="2">
        <v>0</v>
      </c>
      <c r="U1333" s="2">
        <v>9.75</v>
      </c>
      <c r="V1333" t="s">
        <v>55</v>
      </c>
    </row>
    <row r="1334" spans="1:22" ht="15.75" hidden="1" thickBot="1" x14ac:dyDescent="0.3">
      <c r="A1334" t="s">
        <v>7766</v>
      </c>
      <c r="B1334" s="12" t="s">
        <v>9920</v>
      </c>
      <c r="C1334" t="s">
        <v>1</v>
      </c>
      <c r="D1334" t="s">
        <v>7503</v>
      </c>
      <c r="E1334" t="s">
        <v>9793</v>
      </c>
      <c r="F1334" t="s">
        <v>9794</v>
      </c>
      <c r="G1334">
        <v>2253</v>
      </c>
      <c r="H1334">
        <v>2253</v>
      </c>
      <c r="I1334">
        <v>2253</v>
      </c>
      <c r="J1334">
        <v>2253</v>
      </c>
      <c r="K1334">
        <v>0</v>
      </c>
      <c r="L1334" s="2">
        <v>0</v>
      </c>
      <c r="M1334" s="2">
        <v>0</v>
      </c>
      <c r="N1334" s="2">
        <v>0</v>
      </c>
      <c r="O1334" s="2">
        <v>7.2</v>
      </c>
      <c r="P1334" s="2">
        <v>0</v>
      </c>
      <c r="Q1334" s="2">
        <v>0</v>
      </c>
      <c r="R1334" s="2">
        <v>0</v>
      </c>
      <c r="S1334" s="2">
        <v>0</v>
      </c>
      <c r="T1334" s="2">
        <v>0</v>
      </c>
      <c r="U1334" s="2">
        <v>7.2</v>
      </c>
      <c r="V1334" t="s">
        <v>55</v>
      </c>
    </row>
    <row r="1335" spans="1:22" ht="15.75" hidden="1" thickBot="1" x14ac:dyDescent="0.3">
      <c r="A1335" t="s">
        <v>7766</v>
      </c>
      <c r="B1335" s="12" t="s">
        <v>9920</v>
      </c>
      <c r="C1335" t="s">
        <v>1</v>
      </c>
      <c r="D1335" t="s">
        <v>7503</v>
      </c>
      <c r="E1335" t="s">
        <v>9793</v>
      </c>
      <c r="F1335" t="s">
        <v>9794</v>
      </c>
      <c r="G1335">
        <v>2252</v>
      </c>
      <c r="H1335">
        <v>2252</v>
      </c>
      <c r="I1335">
        <v>2252</v>
      </c>
      <c r="J1335">
        <v>2252</v>
      </c>
      <c r="K1335">
        <v>0</v>
      </c>
      <c r="L1335" s="2">
        <v>0</v>
      </c>
      <c r="M1335" s="2">
        <v>0</v>
      </c>
      <c r="N1335" s="2">
        <v>0</v>
      </c>
      <c r="O1335" s="2">
        <v>3</v>
      </c>
      <c r="P1335" s="2">
        <v>0</v>
      </c>
      <c r="Q1335" s="2">
        <v>0</v>
      </c>
      <c r="R1335" s="2">
        <v>0</v>
      </c>
      <c r="S1335" s="2">
        <v>0</v>
      </c>
      <c r="T1335" s="2">
        <v>0</v>
      </c>
      <c r="U1335" s="2">
        <v>3</v>
      </c>
      <c r="V1335" t="s">
        <v>55</v>
      </c>
    </row>
    <row r="1336" spans="1:22" ht="15.75" hidden="1" thickBot="1" x14ac:dyDescent="0.3">
      <c r="A1336" t="s">
        <v>7766</v>
      </c>
      <c r="B1336" s="12" t="s">
        <v>9920</v>
      </c>
      <c r="C1336" t="s">
        <v>1</v>
      </c>
      <c r="D1336" t="s">
        <v>7503</v>
      </c>
      <c r="E1336" t="s">
        <v>9793</v>
      </c>
      <c r="F1336" t="s">
        <v>9794</v>
      </c>
      <c r="G1336">
        <v>2251</v>
      </c>
      <c r="H1336">
        <v>2251</v>
      </c>
      <c r="I1336">
        <v>2251</v>
      </c>
      <c r="J1336">
        <v>2251</v>
      </c>
      <c r="K1336">
        <v>0</v>
      </c>
      <c r="L1336" s="2">
        <v>0</v>
      </c>
      <c r="M1336" s="2">
        <v>0</v>
      </c>
      <c r="N1336" s="2">
        <v>0</v>
      </c>
      <c r="O1336" s="2">
        <v>3.25</v>
      </c>
      <c r="P1336" s="2">
        <v>0</v>
      </c>
      <c r="Q1336" s="2">
        <v>0</v>
      </c>
      <c r="R1336" s="2">
        <v>0</v>
      </c>
      <c r="S1336" s="2">
        <v>0</v>
      </c>
      <c r="T1336" s="2">
        <v>0</v>
      </c>
      <c r="U1336" s="2">
        <v>3.25</v>
      </c>
      <c r="V1336" t="s">
        <v>55</v>
      </c>
    </row>
    <row r="1337" spans="1:22" ht="15.75" hidden="1" thickBot="1" x14ac:dyDescent="0.3">
      <c r="A1337" t="s">
        <v>7766</v>
      </c>
      <c r="B1337" s="12" t="s">
        <v>9920</v>
      </c>
      <c r="C1337" t="s">
        <v>1</v>
      </c>
      <c r="D1337" t="s">
        <v>7503</v>
      </c>
      <c r="E1337" t="s">
        <v>9793</v>
      </c>
      <c r="F1337" t="s">
        <v>9794</v>
      </c>
      <c r="G1337">
        <v>2250</v>
      </c>
      <c r="H1337">
        <v>2250</v>
      </c>
      <c r="I1337">
        <v>2250</v>
      </c>
      <c r="J1337">
        <v>2250</v>
      </c>
      <c r="K1337">
        <v>0</v>
      </c>
      <c r="L1337" s="2">
        <v>0</v>
      </c>
      <c r="M1337" s="2">
        <v>0</v>
      </c>
      <c r="N1337" s="2">
        <v>0</v>
      </c>
      <c r="O1337" s="2">
        <v>3.5</v>
      </c>
      <c r="P1337" s="2">
        <v>0</v>
      </c>
      <c r="Q1337" s="2">
        <v>0</v>
      </c>
      <c r="R1337" s="2">
        <v>0</v>
      </c>
      <c r="S1337" s="2">
        <v>0</v>
      </c>
      <c r="T1337" s="2">
        <v>0</v>
      </c>
      <c r="U1337" s="2">
        <v>3.5</v>
      </c>
      <c r="V1337" t="s">
        <v>55</v>
      </c>
    </row>
    <row r="1338" spans="1:22" ht="15.75" hidden="1" thickBot="1" x14ac:dyDescent="0.3">
      <c r="A1338" t="s">
        <v>7766</v>
      </c>
      <c r="B1338" s="12" t="s">
        <v>9920</v>
      </c>
      <c r="C1338" t="s">
        <v>1</v>
      </c>
      <c r="D1338" t="s">
        <v>7503</v>
      </c>
      <c r="E1338" t="s">
        <v>9793</v>
      </c>
      <c r="F1338" t="s">
        <v>9794</v>
      </c>
      <c r="G1338">
        <v>2249</v>
      </c>
      <c r="H1338">
        <v>2249</v>
      </c>
      <c r="I1338">
        <v>2249</v>
      </c>
      <c r="J1338">
        <v>2249</v>
      </c>
      <c r="K1338">
        <v>0</v>
      </c>
      <c r="L1338" s="2">
        <v>0</v>
      </c>
      <c r="M1338" s="2">
        <v>0</v>
      </c>
      <c r="N1338" s="2">
        <v>0</v>
      </c>
      <c r="O1338" s="2">
        <v>12.5</v>
      </c>
      <c r="P1338" s="2">
        <v>0</v>
      </c>
      <c r="Q1338" s="2">
        <v>0</v>
      </c>
      <c r="R1338" s="2">
        <v>0</v>
      </c>
      <c r="S1338" s="2">
        <v>0</v>
      </c>
      <c r="T1338" s="2">
        <v>0</v>
      </c>
      <c r="U1338" s="2">
        <v>12.5</v>
      </c>
      <c r="V1338" t="s">
        <v>55</v>
      </c>
    </row>
    <row r="1339" spans="1:22" ht="15.75" hidden="1" thickBot="1" x14ac:dyDescent="0.3">
      <c r="A1339" t="s">
        <v>7766</v>
      </c>
      <c r="B1339" s="12" t="s">
        <v>9920</v>
      </c>
      <c r="C1339" t="s">
        <v>1</v>
      </c>
      <c r="D1339" t="s">
        <v>7503</v>
      </c>
      <c r="E1339" t="s">
        <v>9793</v>
      </c>
      <c r="F1339" t="s">
        <v>9794</v>
      </c>
      <c r="G1339">
        <v>2248</v>
      </c>
      <c r="H1339">
        <v>2248</v>
      </c>
      <c r="I1339">
        <v>2248</v>
      </c>
      <c r="J1339">
        <v>2248</v>
      </c>
      <c r="K1339">
        <v>0</v>
      </c>
      <c r="L1339" s="2">
        <v>0</v>
      </c>
      <c r="M1339" s="2">
        <v>0</v>
      </c>
      <c r="N1339" s="2">
        <v>0</v>
      </c>
      <c r="O1339" s="2">
        <v>44</v>
      </c>
      <c r="P1339" s="2">
        <v>0</v>
      </c>
      <c r="Q1339" s="2">
        <v>0</v>
      </c>
      <c r="R1339" s="2">
        <v>0</v>
      </c>
      <c r="S1339" s="2">
        <v>0</v>
      </c>
      <c r="T1339" s="2">
        <v>0</v>
      </c>
      <c r="U1339" s="2">
        <v>44</v>
      </c>
      <c r="V1339" t="s">
        <v>55</v>
      </c>
    </row>
    <row r="1340" spans="1:22" ht="15.75" hidden="1" thickBot="1" x14ac:dyDescent="0.3">
      <c r="A1340" t="s">
        <v>7766</v>
      </c>
      <c r="B1340" s="12" t="s">
        <v>9913</v>
      </c>
      <c r="C1340" t="s">
        <v>1</v>
      </c>
      <c r="D1340" t="s">
        <v>7503</v>
      </c>
      <c r="E1340" t="s">
        <v>9793</v>
      </c>
      <c r="F1340" t="s">
        <v>9794</v>
      </c>
      <c r="G1340">
        <v>2247</v>
      </c>
      <c r="H1340">
        <v>2247</v>
      </c>
      <c r="I1340">
        <v>2247</v>
      </c>
      <c r="J1340">
        <v>2247</v>
      </c>
      <c r="K1340">
        <v>0</v>
      </c>
      <c r="L1340" s="2">
        <v>0</v>
      </c>
      <c r="M1340" s="2">
        <v>0</v>
      </c>
      <c r="N1340" s="2">
        <v>0</v>
      </c>
      <c r="O1340" s="2">
        <v>81.099999999999994</v>
      </c>
      <c r="P1340" s="2">
        <v>0</v>
      </c>
      <c r="Q1340" s="2">
        <v>0</v>
      </c>
      <c r="R1340" s="2">
        <v>0</v>
      </c>
      <c r="S1340" s="2">
        <v>0</v>
      </c>
      <c r="T1340" s="2">
        <v>0</v>
      </c>
      <c r="U1340" s="2">
        <v>81.099999999999994</v>
      </c>
      <c r="V1340" t="s">
        <v>55</v>
      </c>
    </row>
    <row r="1341" spans="1:22" ht="15.75" hidden="1" thickBot="1" x14ac:dyDescent="0.3">
      <c r="A1341" t="s">
        <v>7766</v>
      </c>
      <c r="B1341" s="12" t="s">
        <v>9913</v>
      </c>
      <c r="C1341" t="s">
        <v>1</v>
      </c>
      <c r="D1341" t="s">
        <v>7503</v>
      </c>
      <c r="E1341" t="s">
        <v>9793</v>
      </c>
      <c r="F1341" t="s">
        <v>9794</v>
      </c>
      <c r="G1341">
        <v>2246</v>
      </c>
      <c r="H1341">
        <v>2246</v>
      </c>
      <c r="I1341">
        <v>2246</v>
      </c>
      <c r="J1341">
        <v>2246</v>
      </c>
      <c r="K1341">
        <v>0</v>
      </c>
      <c r="L1341" s="2">
        <v>0</v>
      </c>
      <c r="M1341" s="2">
        <v>0</v>
      </c>
      <c r="N1341" s="2">
        <v>0</v>
      </c>
      <c r="O1341" s="2">
        <v>26.4</v>
      </c>
      <c r="P1341" s="2">
        <v>0</v>
      </c>
      <c r="Q1341" s="2">
        <v>0</v>
      </c>
      <c r="R1341" s="2">
        <v>0</v>
      </c>
      <c r="S1341" s="2">
        <v>0</v>
      </c>
      <c r="T1341" s="2">
        <v>0</v>
      </c>
      <c r="U1341" s="2">
        <v>26.4</v>
      </c>
      <c r="V1341" t="s">
        <v>55</v>
      </c>
    </row>
    <row r="1342" spans="1:22" ht="15.75" hidden="1" thickBot="1" x14ac:dyDescent="0.3">
      <c r="A1342" t="s">
        <v>7766</v>
      </c>
      <c r="B1342" s="12" t="s">
        <v>9913</v>
      </c>
      <c r="C1342" t="s">
        <v>1</v>
      </c>
      <c r="D1342" t="s">
        <v>7503</v>
      </c>
      <c r="E1342" t="s">
        <v>9793</v>
      </c>
      <c r="F1342" t="s">
        <v>9794</v>
      </c>
      <c r="G1342">
        <v>2245</v>
      </c>
      <c r="H1342">
        <v>2245</v>
      </c>
      <c r="I1342">
        <v>2245</v>
      </c>
      <c r="J1342">
        <v>2245</v>
      </c>
      <c r="K1342">
        <v>0</v>
      </c>
      <c r="L1342" s="2">
        <v>0</v>
      </c>
      <c r="M1342" s="2">
        <v>0</v>
      </c>
      <c r="N1342" s="2">
        <v>0</v>
      </c>
      <c r="O1342" s="2">
        <v>109.16</v>
      </c>
      <c r="P1342" s="2">
        <v>0</v>
      </c>
      <c r="Q1342" s="2">
        <v>0</v>
      </c>
      <c r="R1342" s="2">
        <v>0</v>
      </c>
      <c r="S1342" s="2">
        <v>0</v>
      </c>
      <c r="T1342" s="2">
        <v>0</v>
      </c>
      <c r="U1342" s="2">
        <v>109.16</v>
      </c>
      <c r="V1342" t="s">
        <v>55</v>
      </c>
    </row>
    <row r="1343" spans="1:22" ht="15.75" hidden="1" thickBot="1" x14ac:dyDescent="0.3">
      <c r="A1343" t="s">
        <v>7766</v>
      </c>
      <c r="B1343" s="12" t="s">
        <v>9906</v>
      </c>
      <c r="C1343" t="s">
        <v>1</v>
      </c>
      <c r="D1343" t="s">
        <v>7503</v>
      </c>
      <c r="E1343" t="s">
        <v>9793</v>
      </c>
      <c r="F1343" t="s">
        <v>9794</v>
      </c>
      <c r="G1343">
        <v>2244</v>
      </c>
      <c r="H1343">
        <v>2244</v>
      </c>
      <c r="I1343">
        <v>2244</v>
      </c>
      <c r="J1343">
        <v>2244</v>
      </c>
      <c r="K1343">
        <v>0</v>
      </c>
      <c r="L1343" s="2">
        <v>0</v>
      </c>
      <c r="M1343" s="2">
        <v>0</v>
      </c>
      <c r="N1343" s="2">
        <v>0</v>
      </c>
      <c r="O1343" s="2">
        <v>15</v>
      </c>
      <c r="P1343" s="2">
        <v>0</v>
      </c>
      <c r="Q1343" s="2">
        <v>0</v>
      </c>
      <c r="R1343" s="2">
        <v>0</v>
      </c>
      <c r="S1343" s="2">
        <v>0</v>
      </c>
      <c r="T1343" s="2">
        <v>0</v>
      </c>
      <c r="U1343" s="2">
        <v>15</v>
      </c>
      <c r="V1343" t="s">
        <v>55</v>
      </c>
    </row>
    <row r="1344" spans="1:22" ht="15.75" hidden="1" thickBot="1" x14ac:dyDescent="0.3">
      <c r="A1344" t="s">
        <v>7766</v>
      </c>
      <c r="B1344" s="12" t="s">
        <v>9906</v>
      </c>
      <c r="C1344" t="s">
        <v>1</v>
      </c>
      <c r="D1344" t="s">
        <v>7503</v>
      </c>
      <c r="E1344" t="s">
        <v>9793</v>
      </c>
      <c r="F1344" t="s">
        <v>9794</v>
      </c>
      <c r="G1344">
        <v>2243</v>
      </c>
      <c r="H1344">
        <v>2243</v>
      </c>
      <c r="I1344">
        <v>2243</v>
      </c>
      <c r="J1344">
        <v>2243</v>
      </c>
      <c r="K1344">
        <v>0</v>
      </c>
      <c r="L1344" s="2">
        <v>0</v>
      </c>
      <c r="M1344" s="2">
        <v>0</v>
      </c>
      <c r="N1344" s="2">
        <v>0</v>
      </c>
      <c r="O1344" s="2">
        <v>34</v>
      </c>
      <c r="P1344" s="2">
        <v>0</v>
      </c>
      <c r="Q1344" s="2">
        <v>0</v>
      </c>
      <c r="R1344" s="2">
        <v>0</v>
      </c>
      <c r="S1344" s="2">
        <v>0</v>
      </c>
      <c r="T1344" s="2">
        <v>0</v>
      </c>
      <c r="U1344" s="2">
        <v>34</v>
      </c>
      <c r="V1344" t="s">
        <v>55</v>
      </c>
    </row>
    <row r="1345" spans="1:22" ht="15.75" hidden="1" thickBot="1" x14ac:dyDescent="0.3">
      <c r="A1345" t="s">
        <v>7766</v>
      </c>
      <c r="B1345" s="12" t="s">
        <v>9906</v>
      </c>
      <c r="C1345" t="s">
        <v>1</v>
      </c>
      <c r="D1345" t="s">
        <v>7503</v>
      </c>
      <c r="E1345" t="s">
        <v>9793</v>
      </c>
      <c r="F1345" t="s">
        <v>9794</v>
      </c>
      <c r="G1345">
        <v>2242</v>
      </c>
      <c r="H1345">
        <v>2242</v>
      </c>
      <c r="I1345">
        <v>2242</v>
      </c>
      <c r="J1345">
        <v>2242</v>
      </c>
      <c r="K1345">
        <v>0</v>
      </c>
      <c r="L1345" s="2">
        <v>0</v>
      </c>
      <c r="M1345" s="2">
        <v>0</v>
      </c>
      <c r="N1345" s="2">
        <v>0</v>
      </c>
      <c r="O1345" s="2">
        <v>20.25</v>
      </c>
      <c r="P1345" s="2">
        <v>0</v>
      </c>
      <c r="Q1345" s="2">
        <v>0</v>
      </c>
      <c r="R1345" s="2">
        <v>0</v>
      </c>
      <c r="S1345" s="2">
        <v>0</v>
      </c>
      <c r="T1345" s="2">
        <v>0</v>
      </c>
      <c r="U1345" s="2">
        <v>20.25</v>
      </c>
      <c r="V1345" t="s">
        <v>55</v>
      </c>
    </row>
    <row r="1346" spans="1:22" ht="15.75" hidden="1" thickBot="1" x14ac:dyDescent="0.3">
      <c r="A1346" t="s">
        <v>7766</v>
      </c>
      <c r="B1346" s="12" t="s">
        <v>9906</v>
      </c>
      <c r="C1346" t="s">
        <v>1</v>
      </c>
      <c r="D1346" t="s">
        <v>7503</v>
      </c>
      <c r="E1346" t="s">
        <v>9793</v>
      </c>
      <c r="F1346" t="s">
        <v>9794</v>
      </c>
      <c r="G1346">
        <v>2241</v>
      </c>
      <c r="H1346">
        <v>2241</v>
      </c>
      <c r="I1346">
        <v>2241</v>
      </c>
      <c r="J1346">
        <v>2241</v>
      </c>
      <c r="K1346">
        <v>0</v>
      </c>
      <c r="L1346" s="2">
        <v>0</v>
      </c>
      <c r="M1346" s="2">
        <v>0</v>
      </c>
      <c r="N1346" s="2">
        <v>0</v>
      </c>
      <c r="O1346" s="2">
        <v>4.3</v>
      </c>
      <c r="P1346" s="2">
        <v>0</v>
      </c>
      <c r="Q1346" s="2">
        <v>0</v>
      </c>
      <c r="R1346" s="2">
        <v>0</v>
      </c>
      <c r="S1346" s="2">
        <v>0</v>
      </c>
      <c r="T1346" s="2">
        <v>0</v>
      </c>
      <c r="U1346" s="2">
        <v>4.3</v>
      </c>
      <c r="V1346" t="s">
        <v>55</v>
      </c>
    </row>
    <row r="1347" spans="1:22" ht="15.75" hidden="1" thickBot="1" x14ac:dyDescent="0.3">
      <c r="A1347" t="s">
        <v>7766</v>
      </c>
      <c r="B1347" s="12" t="s">
        <v>9906</v>
      </c>
      <c r="C1347" t="s">
        <v>1</v>
      </c>
      <c r="D1347" t="s">
        <v>7503</v>
      </c>
      <c r="E1347" t="s">
        <v>9793</v>
      </c>
      <c r="F1347" t="s">
        <v>9794</v>
      </c>
      <c r="G1347">
        <v>2240</v>
      </c>
      <c r="H1347">
        <v>2240</v>
      </c>
      <c r="I1347">
        <v>2240</v>
      </c>
      <c r="J1347">
        <v>2240</v>
      </c>
      <c r="K1347">
        <v>0</v>
      </c>
      <c r="L1347" s="2">
        <v>0</v>
      </c>
      <c r="M1347" s="2">
        <v>0</v>
      </c>
      <c r="N1347" s="2">
        <v>0</v>
      </c>
      <c r="O1347" s="2">
        <v>17</v>
      </c>
      <c r="P1347" s="2">
        <v>0</v>
      </c>
      <c r="Q1347" s="2">
        <v>0</v>
      </c>
      <c r="R1347" s="2">
        <v>0</v>
      </c>
      <c r="S1347" s="2">
        <v>0</v>
      </c>
      <c r="T1347" s="2">
        <v>0</v>
      </c>
      <c r="U1347" s="2">
        <v>17</v>
      </c>
      <c r="V1347" t="s">
        <v>55</v>
      </c>
    </row>
    <row r="1348" spans="1:22" ht="15.75" hidden="1" thickBot="1" x14ac:dyDescent="0.3">
      <c r="A1348" t="s">
        <v>7766</v>
      </c>
      <c r="B1348" s="12" t="s">
        <v>9906</v>
      </c>
      <c r="C1348" t="s">
        <v>1</v>
      </c>
      <c r="D1348" t="s">
        <v>7503</v>
      </c>
      <c r="E1348" t="s">
        <v>9793</v>
      </c>
      <c r="F1348" t="s">
        <v>9794</v>
      </c>
      <c r="G1348">
        <v>2239</v>
      </c>
      <c r="H1348">
        <v>2239</v>
      </c>
      <c r="I1348">
        <v>2239</v>
      </c>
      <c r="J1348">
        <v>2239</v>
      </c>
      <c r="K1348">
        <v>0</v>
      </c>
      <c r="L1348" s="2">
        <v>0</v>
      </c>
      <c r="M1348" s="2">
        <v>0</v>
      </c>
      <c r="N1348" s="2">
        <v>0</v>
      </c>
      <c r="O1348" s="2">
        <v>12.5</v>
      </c>
      <c r="P1348" s="2">
        <v>0</v>
      </c>
      <c r="Q1348" s="2">
        <v>0</v>
      </c>
      <c r="R1348" s="2">
        <v>0</v>
      </c>
      <c r="S1348" s="2">
        <v>0</v>
      </c>
      <c r="T1348" s="2">
        <v>0</v>
      </c>
      <c r="U1348" s="2">
        <v>12.5</v>
      </c>
      <c r="V1348" t="s">
        <v>55</v>
      </c>
    </row>
    <row r="1349" spans="1:22" ht="15.75" hidden="1" thickBot="1" x14ac:dyDescent="0.3">
      <c r="A1349" t="s">
        <v>7766</v>
      </c>
      <c r="B1349" s="12" t="s">
        <v>9906</v>
      </c>
      <c r="C1349" t="s">
        <v>1</v>
      </c>
      <c r="D1349" t="s">
        <v>7503</v>
      </c>
      <c r="E1349" t="s">
        <v>9793</v>
      </c>
      <c r="F1349" t="s">
        <v>9794</v>
      </c>
      <c r="G1349">
        <v>2238</v>
      </c>
      <c r="H1349">
        <v>2238</v>
      </c>
      <c r="I1349">
        <v>2238</v>
      </c>
      <c r="J1349">
        <v>2238</v>
      </c>
      <c r="K1349">
        <v>0</v>
      </c>
      <c r="L1349" s="2">
        <v>0</v>
      </c>
      <c r="M1349" s="2">
        <v>0</v>
      </c>
      <c r="N1349" s="2">
        <v>0</v>
      </c>
      <c r="O1349" s="2">
        <v>21.75</v>
      </c>
      <c r="P1349" s="2">
        <v>0</v>
      </c>
      <c r="Q1349" s="2">
        <v>0</v>
      </c>
      <c r="R1349" s="2">
        <v>0</v>
      </c>
      <c r="S1349" s="2">
        <v>0</v>
      </c>
      <c r="T1349" s="2">
        <v>0</v>
      </c>
      <c r="U1349" s="2">
        <v>21.75</v>
      </c>
      <c r="V1349" t="s">
        <v>55</v>
      </c>
    </row>
    <row r="1350" spans="1:22" ht="15.75" hidden="1" thickBot="1" x14ac:dyDescent="0.3">
      <c r="A1350" t="s">
        <v>7766</v>
      </c>
      <c r="B1350" s="12" t="s">
        <v>9905</v>
      </c>
      <c r="C1350" t="s">
        <v>1</v>
      </c>
      <c r="D1350" t="s">
        <v>7503</v>
      </c>
      <c r="E1350" t="s">
        <v>9793</v>
      </c>
      <c r="F1350" t="s">
        <v>9794</v>
      </c>
      <c r="G1350">
        <v>2237</v>
      </c>
      <c r="H1350">
        <v>2237</v>
      </c>
      <c r="I1350">
        <v>2237</v>
      </c>
      <c r="J1350">
        <v>2237</v>
      </c>
      <c r="K1350">
        <v>0</v>
      </c>
      <c r="L1350" s="2">
        <v>0</v>
      </c>
      <c r="M1350" s="2">
        <v>0</v>
      </c>
      <c r="N1350" s="2">
        <v>0</v>
      </c>
      <c r="O1350" s="2">
        <v>3</v>
      </c>
      <c r="P1350" s="2">
        <v>0</v>
      </c>
      <c r="Q1350" s="2">
        <v>0</v>
      </c>
      <c r="R1350" s="2">
        <v>0</v>
      </c>
      <c r="S1350" s="2">
        <v>0</v>
      </c>
      <c r="T1350" s="2">
        <v>0</v>
      </c>
      <c r="U1350" s="2">
        <v>3</v>
      </c>
      <c r="V1350" t="s">
        <v>55</v>
      </c>
    </row>
    <row r="1351" spans="1:22" ht="15.75" hidden="1" thickBot="1" x14ac:dyDescent="0.3">
      <c r="A1351" t="s">
        <v>7766</v>
      </c>
      <c r="B1351" s="12" t="s">
        <v>9905</v>
      </c>
      <c r="C1351" t="s">
        <v>1</v>
      </c>
      <c r="D1351" t="s">
        <v>7503</v>
      </c>
      <c r="E1351" t="s">
        <v>9793</v>
      </c>
      <c r="F1351" t="s">
        <v>9794</v>
      </c>
      <c r="G1351">
        <v>2236</v>
      </c>
      <c r="H1351">
        <v>2236</v>
      </c>
      <c r="I1351">
        <v>2236</v>
      </c>
      <c r="J1351">
        <v>2236</v>
      </c>
      <c r="K1351">
        <v>0</v>
      </c>
      <c r="L1351" s="2">
        <v>0</v>
      </c>
      <c r="M1351" s="2">
        <v>0</v>
      </c>
      <c r="N1351" s="2">
        <v>0</v>
      </c>
      <c r="O1351" s="2">
        <v>8.5500000000000007</v>
      </c>
      <c r="P1351" s="2">
        <v>0</v>
      </c>
      <c r="Q1351" s="2">
        <v>0</v>
      </c>
      <c r="R1351" s="2">
        <v>0</v>
      </c>
      <c r="S1351" s="2">
        <v>0</v>
      </c>
      <c r="T1351" s="2">
        <v>0</v>
      </c>
      <c r="U1351" s="2">
        <v>8.5500000000000007</v>
      </c>
      <c r="V1351" t="s">
        <v>55</v>
      </c>
    </row>
    <row r="1352" spans="1:22" ht="15.75" hidden="1" thickBot="1" x14ac:dyDescent="0.3">
      <c r="A1352" t="s">
        <v>7766</v>
      </c>
      <c r="B1352" s="12" t="s">
        <v>9902</v>
      </c>
      <c r="C1352" t="s">
        <v>1</v>
      </c>
      <c r="D1352" t="s">
        <v>7503</v>
      </c>
      <c r="E1352" t="s">
        <v>9793</v>
      </c>
      <c r="F1352" t="s">
        <v>9794</v>
      </c>
      <c r="G1352">
        <v>2235</v>
      </c>
      <c r="H1352">
        <v>2235</v>
      </c>
      <c r="I1352">
        <v>2235</v>
      </c>
      <c r="J1352">
        <v>2235</v>
      </c>
      <c r="K1352">
        <v>0</v>
      </c>
      <c r="L1352" s="2">
        <v>0</v>
      </c>
      <c r="M1352" s="2">
        <v>0</v>
      </c>
      <c r="N1352" s="2">
        <v>0</v>
      </c>
      <c r="O1352" s="2">
        <v>238.5</v>
      </c>
      <c r="P1352" s="2">
        <v>0</v>
      </c>
      <c r="Q1352" s="2">
        <v>0</v>
      </c>
      <c r="R1352" s="2">
        <v>0</v>
      </c>
      <c r="S1352" s="2">
        <v>0</v>
      </c>
      <c r="T1352" s="2">
        <v>0</v>
      </c>
      <c r="U1352" s="2">
        <v>238.5</v>
      </c>
      <c r="V1352" t="s">
        <v>55</v>
      </c>
    </row>
    <row r="1353" spans="1:22" ht="15.75" hidden="1" thickBot="1" x14ac:dyDescent="0.3">
      <c r="A1353" t="s">
        <v>7766</v>
      </c>
      <c r="B1353" s="12" t="s">
        <v>9902</v>
      </c>
      <c r="C1353" t="s">
        <v>1</v>
      </c>
      <c r="D1353" t="s">
        <v>7503</v>
      </c>
      <c r="E1353" t="s">
        <v>9793</v>
      </c>
      <c r="F1353" t="s">
        <v>9794</v>
      </c>
      <c r="G1353">
        <v>2234</v>
      </c>
      <c r="H1353">
        <v>2234</v>
      </c>
      <c r="I1353">
        <v>2234</v>
      </c>
      <c r="J1353">
        <v>2234</v>
      </c>
      <c r="K1353">
        <v>0</v>
      </c>
      <c r="L1353" s="2">
        <v>0</v>
      </c>
      <c r="M1353" s="2">
        <v>0</v>
      </c>
      <c r="N1353" s="2">
        <v>0</v>
      </c>
      <c r="O1353" s="2">
        <v>4.5</v>
      </c>
      <c r="P1353" s="2">
        <v>0</v>
      </c>
      <c r="Q1353" s="2">
        <v>0</v>
      </c>
      <c r="R1353" s="2">
        <v>0</v>
      </c>
      <c r="S1353" s="2">
        <v>0</v>
      </c>
      <c r="T1353" s="2">
        <v>0</v>
      </c>
      <c r="U1353" s="2">
        <v>4.5</v>
      </c>
      <c r="V1353" t="s">
        <v>55</v>
      </c>
    </row>
    <row r="1354" spans="1:22" ht="15.75" hidden="1" thickBot="1" x14ac:dyDescent="0.3">
      <c r="A1354" t="s">
        <v>7766</v>
      </c>
      <c r="B1354" s="12" t="s">
        <v>9890</v>
      </c>
      <c r="C1354" t="s">
        <v>1</v>
      </c>
      <c r="D1354" t="s">
        <v>7503</v>
      </c>
      <c r="E1354" t="s">
        <v>9793</v>
      </c>
      <c r="F1354" t="s">
        <v>9794</v>
      </c>
      <c r="G1354">
        <v>2233</v>
      </c>
      <c r="H1354">
        <v>2233</v>
      </c>
      <c r="I1354">
        <v>2233</v>
      </c>
      <c r="J1354">
        <v>2233</v>
      </c>
      <c r="K1354">
        <v>0</v>
      </c>
      <c r="L1354" s="2">
        <v>0</v>
      </c>
      <c r="M1354" s="2">
        <v>0</v>
      </c>
      <c r="N1354" s="2">
        <v>0</v>
      </c>
      <c r="O1354" s="2">
        <v>7</v>
      </c>
      <c r="P1354" s="2">
        <v>0</v>
      </c>
      <c r="Q1354" s="2">
        <v>0</v>
      </c>
      <c r="R1354" s="2">
        <v>0</v>
      </c>
      <c r="S1354" s="2">
        <v>0</v>
      </c>
      <c r="T1354" s="2">
        <v>0</v>
      </c>
      <c r="U1354" s="2">
        <v>7</v>
      </c>
      <c r="V1354" t="s">
        <v>55</v>
      </c>
    </row>
    <row r="1355" spans="1:22" ht="15.75" hidden="1" thickBot="1" x14ac:dyDescent="0.3">
      <c r="A1355" t="s">
        <v>7766</v>
      </c>
      <c r="B1355" s="12" t="s">
        <v>9890</v>
      </c>
      <c r="C1355" t="s">
        <v>1</v>
      </c>
      <c r="D1355" t="s">
        <v>7503</v>
      </c>
      <c r="E1355" t="s">
        <v>9793</v>
      </c>
      <c r="F1355" t="s">
        <v>9794</v>
      </c>
      <c r="G1355">
        <v>2232</v>
      </c>
      <c r="H1355">
        <v>2232</v>
      </c>
      <c r="I1355">
        <v>2232</v>
      </c>
      <c r="J1355">
        <v>2232</v>
      </c>
      <c r="K1355">
        <v>0</v>
      </c>
      <c r="L1355" s="2">
        <v>0</v>
      </c>
      <c r="M1355" s="2">
        <v>0</v>
      </c>
      <c r="N1355" s="2">
        <v>0</v>
      </c>
      <c r="O1355" s="2">
        <v>4.5</v>
      </c>
      <c r="P1355" s="2">
        <v>0</v>
      </c>
      <c r="Q1355" s="2">
        <v>0</v>
      </c>
      <c r="R1355" s="2">
        <v>0</v>
      </c>
      <c r="S1355" s="2">
        <v>0</v>
      </c>
      <c r="T1355" s="2">
        <v>0</v>
      </c>
      <c r="U1355" s="2">
        <v>4.5</v>
      </c>
      <c r="V1355" t="s">
        <v>55</v>
      </c>
    </row>
    <row r="1356" spans="1:22" ht="15.75" hidden="1" thickBot="1" x14ac:dyDescent="0.3">
      <c r="A1356" t="s">
        <v>7766</v>
      </c>
      <c r="B1356" s="12" t="s">
        <v>9890</v>
      </c>
      <c r="C1356" t="s">
        <v>1</v>
      </c>
      <c r="D1356" t="s">
        <v>7503</v>
      </c>
      <c r="E1356" t="s">
        <v>9793</v>
      </c>
      <c r="F1356" t="s">
        <v>9794</v>
      </c>
      <c r="G1356">
        <v>2231</v>
      </c>
      <c r="H1356">
        <v>2231</v>
      </c>
      <c r="I1356">
        <v>2231</v>
      </c>
      <c r="J1356">
        <v>2231</v>
      </c>
      <c r="K1356">
        <v>0</v>
      </c>
      <c r="L1356" s="2">
        <v>0</v>
      </c>
      <c r="M1356" s="2">
        <v>0</v>
      </c>
      <c r="N1356" s="2">
        <v>0</v>
      </c>
      <c r="O1356" s="2">
        <v>33.5</v>
      </c>
      <c r="P1356" s="2">
        <v>0</v>
      </c>
      <c r="Q1356" s="2">
        <v>0</v>
      </c>
      <c r="R1356" s="2">
        <v>0</v>
      </c>
      <c r="S1356" s="2">
        <v>0</v>
      </c>
      <c r="T1356" s="2">
        <v>0</v>
      </c>
      <c r="U1356" s="2">
        <v>33.5</v>
      </c>
      <c r="V1356" t="s">
        <v>55</v>
      </c>
    </row>
    <row r="1357" spans="1:22" ht="15.75" hidden="1" thickBot="1" x14ac:dyDescent="0.3">
      <c r="A1357" t="s">
        <v>7766</v>
      </c>
      <c r="B1357" s="12" t="s">
        <v>9890</v>
      </c>
      <c r="C1357" t="s">
        <v>1</v>
      </c>
      <c r="D1357" t="s">
        <v>7503</v>
      </c>
      <c r="E1357" t="s">
        <v>9793</v>
      </c>
      <c r="F1357" t="s">
        <v>9794</v>
      </c>
      <c r="G1357">
        <v>2230</v>
      </c>
      <c r="H1357">
        <v>2230</v>
      </c>
      <c r="I1357">
        <v>2230</v>
      </c>
      <c r="J1357">
        <v>2230</v>
      </c>
      <c r="K1357">
        <v>0</v>
      </c>
      <c r="L1357" s="2">
        <v>0</v>
      </c>
      <c r="M1357" s="2">
        <v>0</v>
      </c>
      <c r="N1357" s="2">
        <v>0</v>
      </c>
      <c r="O1357" s="2">
        <v>27</v>
      </c>
      <c r="P1357" s="2">
        <v>0</v>
      </c>
      <c r="Q1357" s="2">
        <v>0</v>
      </c>
      <c r="R1357" s="2">
        <v>0</v>
      </c>
      <c r="S1357" s="2">
        <v>0</v>
      </c>
      <c r="T1357" s="2">
        <v>0</v>
      </c>
      <c r="U1357" s="2">
        <v>27</v>
      </c>
      <c r="V1357" t="s">
        <v>55</v>
      </c>
    </row>
    <row r="1358" spans="1:22" ht="15.75" hidden="1" thickBot="1" x14ac:dyDescent="0.3">
      <c r="A1358" t="s">
        <v>7766</v>
      </c>
      <c r="B1358" s="12" t="s">
        <v>9890</v>
      </c>
      <c r="C1358" t="s">
        <v>1</v>
      </c>
      <c r="D1358" t="s">
        <v>7503</v>
      </c>
      <c r="E1358" t="s">
        <v>9793</v>
      </c>
      <c r="F1358" t="s">
        <v>9794</v>
      </c>
      <c r="G1358">
        <v>2229</v>
      </c>
      <c r="H1358">
        <v>2229</v>
      </c>
      <c r="I1358">
        <v>2229</v>
      </c>
      <c r="J1358">
        <v>2229</v>
      </c>
      <c r="K1358">
        <v>0</v>
      </c>
      <c r="L1358" s="2">
        <v>0</v>
      </c>
      <c r="M1358" s="2">
        <v>0</v>
      </c>
      <c r="N1358" s="2">
        <v>0</v>
      </c>
      <c r="O1358" s="2">
        <v>3.2</v>
      </c>
      <c r="P1358" s="2">
        <v>0</v>
      </c>
      <c r="Q1358" s="2">
        <v>0</v>
      </c>
      <c r="R1358" s="2">
        <v>0</v>
      </c>
      <c r="S1358" s="2">
        <v>0</v>
      </c>
      <c r="T1358" s="2">
        <v>0</v>
      </c>
      <c r="U1358" s="2">
        <v>3.2</v>
      </c>
      <c r="V1358" t="s">
        <v>55</v>
      </c>
    </row>
    <row r="1359" spans="1:22" ht="15.75" hidden="1" thickBot="1" x14ac:dyDescent="0.3">
      <c r="A1359" t="s">
        <v>7766</v>
      </c>
      <c r="B1359" s="12" t="s">
        <v>9890</v>
      </c>
      <c r="C1359" t="s">
        <v>1</v>
      </c>
      <c r="D1359" t="s">
        <v>7503</v>
      </c>
      <c r="E1359" t="s">
        <v>9793</v>
      </c>
      <c r="F1359" t="s">
        <v>9794</v>
      </c>
      <c r="G1359">
        <v>2228</v>
      </c>
      <c r="H1359">
        <v>2228</v>
      </c>
      <c r="I1359">
        <v>2228</v>
      </c>
      <c r="J1359">
        <v>2228</v>
      </c>
      <c r="K1359">
        <v>0</v>
      </c>
      <c r="L1359" s="2">
        <v>0</v>
      </c>
      <c r="M1359" s="2">
        <v>0</v>
      </c>
      <c r="N1359" s="2">
        <v>0</v>
      </c>
      <c r="O1359" s="2">
        <v>9.5</v>
      </c>
      <c r="P1359" s="2">
        <v>0</v>
      </c>
      <c r="Q1359" s="2">
        <v>0</v>
      </c>
      <c r="R1359" s="2">
        <v>0</v>
      </c>
      <c r="S1359" s="2">
        <v>0</v>
      </c>
      <c r="T1359" s="2">
        <v>0</v>
      </c>
      <c r="U1359" s="2">
        <v>9.5</v>
      </c>
      <c r="V1359" t="s">
        <v>55</v>
      </c>
    </row>
    <row r="1360" spans="1:22" ht="15.75" hidden="1" thickBot="1" x14ac:dyDescent="0.3">
      <c r="A1360" t="s">
        <v>7766</v>
      </c>
      <c r="B1360" s="12" t="s">
        <v>9890</v>
      </c>
      <c r="C1360" t="s">
        <v>1</v>
      </c>
      <c r="D1360" t="s">
        <v>7503</v>
      </c>
      <c r="E1360" t="s">
        <v>9793</v>
      </c>
      <c r="F1360" t="s">
        <v>9794</v>
      </c>
      <c r="G1360">
        <v>2227</v>
      </c>
      <c r="H1360">
        <v>2227</v>
      </c>
      <c r="I1360">
        <v>2227</v>
      </c>
      <c r="J1360">
        <v>2227</v>
      </c>
      <c r="K1360">
        <v>0</v>
      </c>
      <c r="L1360" s="2">
        <v>0</v>
      </c>
      <c r="M1360" s="2">
        <v>0</v>
      </c>
      <c r="N1360" s="2">
        <v>0</v>
      </c>
      <c r="O1360" s="2">
        <v>4</v>
      </c>
      <c r="P1360" s="2">
        <v>0</v>
      </c>
      <c r="Q1360" s="2">
        <v>0</v>
      </c>
      <c r="R1360" s="2">
        <v>0</v>
      </c>
      <c r="S1360" s="2">
        <v>0</v>
      </c>
      <c r="T1360" s="2">
        <v>0</v>
      </c>
      <c r="U1360" s="2">
        <v>4</v>
      </c>
      <c r="V1360" t="s">
        <v>55</v>
      </c>
    </row>
    <row r="1361" spans="1:22" ht="15.75" hidden="1" thickBot="1" x14ac:dyDescent="0.3">
      <c r="A1361" t="s">
        <v>7766</v>
      </c>
      <c r="B1361" s="12" t="s">
        <v>9890</v>
      </c>
      <c r="C1361" t="s">
        <v>1</v>
      </c>
      <c r="D1361" t="s">
        <v>7503</v>
      </c>
      <c r="E1361" t="s">
        <v>9793</v>
      </c>
      <c r="F1361" t="s">
        <v>9794</v>
      </c>
      <c r="G1361">
        <v>2226</v>
      </c>
      <c r="H1361">
        <v>2226</v>
      </c>
      <c r="I1361">
        <v>2226</v>
      </c>
      <c r="J1361">
        <v>2226</v>
      </c>
      <c r="K1361">
        <v>0</v>
      </c>
      <c r="L1361" s="2">
        <v>0</v>
      </c>
      <c r="M1361" s="2">
        <v>0</v>
      </c>
      <c r="N1361" s="2">
        <v>0</v>
      </c>
      <c r="O1361" s="2">
        <v>10</v>
      </c>
      <c r="P1361" s="2">
        <v>0</v>
      </c>
      <c r="Q1361" s="2">
        <v>0</v>
      </c>
      <c r="R1361" s="2">
        <v>0</v>
      </c>
      <c r="S1361" s="2">
        <v>0</v>
      </c>
      <c r="T1361" s="2">
        <v>0</v>
      </c>
      <c r="U1361" s="2">
        <v>10</v>
      </c>
      <c r="V1361" t="s">
        <v>55</v>
      </c>
    </row>
    <row r="1362" spans="1:22" ht="15.75" hidden="1" thickBot="1" x14ac:dyDescent="0.3">
      <c r="A1362" t="s">
        <v>7766</v>
      </c>
      <c r="B1362" s="12" t="s">
        <v>9890</v>
      </c>
      <c r="C1362" t="s">
        <v>1</v>
      </c>
      <c r="D1362" t="s">
        <v>7503</v>
      </c>
      <c r="E1362" t="s">
        <v>9793</v>
      </c>
      <c r="F1362" t="s">
        <v>9794</v>
      </c>
      <c r="G1362">
        <v>2225</v>
      </c>
      <c r="H1362">
        <v>2225</v>
      </c>
      <c r="I1362">
        <v>2225</v>
      </c>
      <c r="J1362">
        <v>2225</v>
      </c>
      <c r="K1362">
        <v>0</v>
      </c>
      <c r="L1362" s="2">
        <v>0</v>
      </c>
      <c r="M1362" s="2">
        <v>0</v>
      </c>
      <c r="N1362" s="2">
        <v>0</v>
      </c>
      <c r="O1362" s="2">
        <v>13</v>
      </c>
      <c r="P1362" s="2">
        <v>0</v>
      </c>
      <c r="Q1362" s="2">
        <v>0</v>
      </c>
      <c r="R1362" s="2">
        <v>0</v>
      </c>
      <c r="S1362" s="2">
        <v>0</v>
      </c>
      <c r="T1362" s="2">
        <v>0</v>
      </c>
      <c r="U1362" s="2">
        <v>13</v>
      </c>
      <c r="V1362" t="s">
        <v>55</v>
      </c>
    </row>
    <row r="1363" spans="1:22" ht="15.75" hidden="1" thickBot="1" x14ac:dyDescent="0.3">
      <c r="A1363" t="s">
        <v>7766</v>
      </c>
      <c r="B1363" s="12" t="s">
        <v>9890</v>
      </c>
      <c r="C1363" t="s">
        <v>1</v>
      </c>
      <c r="D1363" t="s">
        <v>7503</v>
      </c>
      <c r="E1363" t="s">
        <v>9793</v>
      </c>
      <c r="F1363" t="s">
        <v>9794</v>
      </c>
      <c r="G1363">
        <v>2224</v>
      </c>
      <c r="H1363">
        <v>2224</v>
      </c>
      <c r="I1363">
        <v>2224</v>
      </c>
      <c r="J1363">
        <v>2224</v>
      </c>
      <c r="K1363">
        <v>0</v>
      </c>
      <c r="L1363" s="2">
        <v>0</v>
      </c>
      <c r="M1363" s="2">
        <v>0</v>
      </c>
      <c r="N1363" s="2">
        <v>0</v>
      </c>
      <c r="O1363" s="2">
        <v>25</v>
      </c>
      <c r="P1363" s="2">
        <v>0</v>
      </c>
      <c r="Q1363" s="2">
        <v>0</v>
      </c>
      <c r="R1363" s="2">
        <v>0</v>
      </c>
      <c r="S1363" s="2">
        <v>0</v>
      </c>
      <c r="T1363" s="2">
        <v>0</v>
      </c>
      <c r="U1363" s="2">
        <v>25</v>
      </c>
      <c r="V1363" t="s">
        <v>55</v>
      </c>
    </row>
    <row r="1364" spans="1:22" ht="15.75" hidden="1" thickBot="1" x14ac:dyDescent="0.3">
      <c r="A1364" t="s">
        <v>7766</v>
      </c>
      <c r="B1364" s="12" t="s">
        <v>9890</v>
      </c>
      <c r="C1364" t="s">
        <v>1</v>
      </c>
      <c r="D1364" t="s">
        <v>7503</v>
      </c>
      <c r="E1364" t="s">
        <v>9793</v>
      </c>
      <c r="F1364" t="s">
        <v>9794</v>
      </c>
      <c r="G1364">
        <v>2223</v>
      </c>
      <c r="H1364">
        <v>2223</v>
      </c>
      <c r="I1364">
        <v>2223</v>
      </c>
      <c r="J1364">
        <v>2223</v>
      </c>
      <c r="K1364">
        <v>0</v>
      </c>
      <c r="L1364" s="2">
        <v>0</v>
      </c>
      <c r="M1364" s="2">
        <v>0</v>
      </c>
      <c r="N1364" s="2">
        <v>0</v>
      </c>
      <c r="O1364" s="2">
        <v>11</v>
      </c>
      <c r="P1364" s="2">
        <v>0</v>
      </c>
      <c r="Q1364" s="2">
        <v>0</v>
      </c>
      <c r="R1364" s="2">
        <v>0</v>
      </c>
      <c r="S1364" s="2">
        <v>0</v>
      </c>
      <c r="T1364" s="2">
        <v>0</v>
      </c>
      <c r="U1364" s="2">
        <v>11</v>
      </c>
      <c r="V1364" t="s">
        <v>55</v>
      </c>
    </row>
    <row r="1365" spans="1:22" ht="15.75" hidden="1" thickBot="1" x14ac:dyDescent="0.3">
      <c r="A1365" t="s">
        <v>7766</v>
      </c>
      <c r="B1365" s="12" t="s">
        <v>9887</v>
      </c>
      <c r="C1365" t="s">
        <v>1</v>
      </c>
      <c r="D1365" t="s">
        <v>7503</v>
      </c>
      <c r="E1365" t="s">
        <v>9793</v>
      </c>
      <c r="F1365" t="s">
        <v>9794</v>
      </c>
      <c r="G1365">
        <v>2222</v>
      </c>
      <c r="H1365">
        <v>2222</v>
      </c>
      <c r="I1365">
        <v>2222</v>
      </c>
      <c r="J1365">
        <v>2222</v>
      </c>
      <c r="K1365">
        <v>0</v>
      </c>
      <c r="L1365" s="2">
        <v>0</v>
      </c>
      <c r="M1365" s="2">
        <v>0</v>
      </c>
      <c r="N1365" s="2">
        <v>0</v>
      </c>
      <c r="O1365" s="2">
        <v>111.2</v>
      </c>
      <c r="P1365" s="2">
        <v>0</v>
      </c>
      <c r="Q1365" s="2">
        <v>0</v>
      </c>
      <c r="R1365" s="2">
        <v>0</v>
      </c>
      <c r="S1365" s="2">
        <v>0</v>
      </c>
      <c r="T1365" s="2">
        <v>0</v>
      </c>
      <c r="U1365" s="2">
        <v>111.2</v>
      </c>
      <c r="V1365" t="s">
        <v>55</v>
      </c>
    </row>
    <row r="1366" spans="1:22" ht="15.75" hidden="1" thickBot="1" x14ac:dyDescent="0.3">
      <c r="A1366" t="s">
        <v>7766</v>
      </c>
      <c r="B1366" s="12" t="s">
        <v>9887</v>
      </c>
      <c r="C1366" t="s">
        <v>1</v>
      </c>
      <c r="D1366" t="s">
        <v>7503</v>
      </c>
      <c r="E1366" t="s">
        <v>9793</v>
      </c>
      <c r="F1366" t="s">
        <v>9794</v>
      </c>
      <c r="G1366">
        <v>2221</v>
      </c>
      <c r="H1366">
        <v>2221</v>
      </c>
      <c r="I1366">
        <v>2221</v>
      </c>
      <c r="J1366">
        <v>2221</v>
      </c>
      <c r="K1366">
        <v>0</v>
      </c>
      <c r="L1366" s="2">
        <v>0</v>
      </c>
      <c r="M1366" s="2">
        <v>0</v>
      </c>
      <c r="N1366" s="2">
        <v>0</v>
      </c>
      <c r="O1366" s="2">
        <v>178.37</v>
      </c>
      <c r="P1366" s="2">
        <v>0</v>
      </c>
      <c r="Q1366" s="2">
        <v>0</v>
      </c>
      <c r="R1366" s="2">
        <v>0</v>
      </c>
      <c r="S1366" s="2">
        <v>0</v>
      </c>
      <c r="T1366" s="2">
        <v>0</v>
      </c>
      <c r="U1366" s="2">
        <v>178.37</v>
      </c>
      <c r="V1366" t="s">
        <v>55</v>
      </c>
    </row>
    <row r="1367" spans="1:22" ht="15.75" hidden="1" thickBot="1" x14ac:dyDescent="0.3">
      <c r="A1367" t="s">
        <v>7766</v>
      </c>
      <c r="B1367" s="12" t="s">
        <v>9887</v>
      </c>
      <c r="C1367" t="s">
        <v>1</v>
      </c>
      <c r="D1367" t="s">
        <v>7503</v>
      </c>
      <c r="E1367" t="s">
        <v>9793</v>
      </c>
      <c r="F1367" t="s">
        <v>9794</v>
      </c>
      <c r="G1367">
        <v>2220</v>
      </c>
      <c r="H1367">
        <v>2220</v>
      </c>
      <c r="I1367">
        <v>2220</v>
      </c>
      <c r="J1367">
        <v>2220</v>
      </c>
      <c r="K1367">
        <v>0</v>
      </c>
      <c r="L1367" s="2">
        <v>0</v>
      </c>
      <c r="M1367" s="2">
        <v>0</v>
      </c>
      <c r="N1367" s="2">
        <v>0</v>
      </c>
      <c r="O1367" s="2">
        <v>3</v>
      </c>
      <c r="P1367" s="2">
        <v>0</v>
      </c>
      <c r="Q1367" s="2">
        <v>0</v>
      </c>
      <c r="R1367" s="2">
        <v>0</v>
      </c>
      <c r="S1367" s="2">
        <v>0</v>
      </c>
      <c r="T1367" s="2">
        <v>0</v>
      </c>
      <c r="U1367" s="2">
        <v>3</v>
      </c>
      <c r="V1367" t="s">
        <v>55</v>
      </c>
    </row>
    <row r="1368" spans="1:22" ht="15.75" hidden="1" thickBot="1" x14ac:dyDescent="0.3">
      <c r="A1368" t="s">
        <v>7766</v>
      </c>
      <c r="B1368" s="12" t="s">
        <v>9884</v>
      </c>
      <c r="C1368" t="s">
        <v>1</v>
      </c>
      <c r="D1368" t="s">
        <v>7503</v>
      </c>
      <c r="E1368" t="s">
        <v>9793</v>
      </c>
      <c r="F1368" t="s">
        <v>9794</v>
      </c>
      <c r="G1368">
        <v>2219</v>
      </c>
      <c r="H1368">
        <v>2219</v>
      </c>
      <c r="I1368">
        <v>2219</v>
      </c>
      <c r="J1368">
        <v>2219</v>
      </c>
      <c r="K1368">
        <v>0</v>
      </c>
      <c r="L1368" s="2">
        <v>0</v>
      </c>
      <c r="M1368" s="2">
        <v>0</v>
      </c>
      <c r="N1368" s="2">
        <v>0</v>
      </c>
      <c r="O1368" s="2">
        <v>3.5</v>
      </c>
      <c r="P1368" s="2">
        <v>0</v>
      </c>
      <c r="Q1368" s="2">
        <v>0</v>
      </c>
      <c r="R1368" s="2">
        <v>0</v>
      </c>
      <c r="S1368" s="2">
        <v>0</v>
      </c>
      <c r="T1368" s="2">
        <v>0</v>
      </c>
      <c r="U1368" s="2">
        <v>3.5</v>
      </c>
      <c r="V1368" t="s">
        <v>55</v>
      </c>
    </row>
    <row r="1369" spans="1:22" ht="15.75" hidden="1" thickBot="1" x14ac:dyDescent="0.3">
      <c r="A1369" t="s">
        <v>7766</v>
      </c>
      <c r="B1369" s="12" t="s">
        <v>9884</v>
      </c>
      <c r="C1369" t="s">
        <v>1</v>
      </c>
      <c r="D1369" t="s">
        <v>7503</v>
      </c>
      <c r="E1369" t="s">
        <v>9793</v>
      </c>
      <c r="F1369" t="s">
        <v>9794</v>
      </c>
      <c r="G1369">
        <v>2218</v>
      </c>
      <c r="H1369">
        <v>2218</v>
      </c>
      <c r="I1369">
        <v>2218</v>
      </c>
      <c r="J1369">
        <v>2218</v>
      </c>
      <c r="K1369">
        <v>0</v>
      </c>
      <c r="L1369" s="2">
        <v>0</v>
      </c>
      <c r="M1369" s="2">
        <v>0</v>
      </c>
      <c r="N1369" s="2">
        <v>0</v>
      </c>
      <c r="O1369" s="2">
        <v>6</v>
      </c>
      <c r="P1369" s="2">
        <v>0</v>
      </c>
      <c r="Q1369" s="2">
        <v>0</v>
      </c>
      <c r="R1369" s="2">
        <v>0</v>
      </c>
      <c r="S1369" s="2">
        <v>0</v>
      </c>
      <c r="T1369" s="2">
        <v>0</v>
      </c>
      <c r="U1369" s="2">
        <v>6</v>
      </c>
      <c r="V1369" t="s">
        <v>55</v>
      </c>
    </row>
    <row r="1370" spans="1:22" ht="15.75" hidden="1" thickBot="1" x14ac:dyDescent="0.3">
      <c r="A1370" t="s">
        <v>7766</v>
      </c>
      <c r="B1370" s="12" t="s">
        <v>9884</v>
      </c>
      <c r="C1370" t="s">
        <v>1</v>
      </c>
      <c r="D1370" t="s">
        <v>7503</v>
      </c>
      <c r="E1370" t="s">
        <v>9793</v>
      </c>
      <c r="F1370" t="s">
        <v>9794</v>
      </c>
      <c r="G1370">
        <v>2217</v>
      </c>
      <c r="H1370">
        <v>2217</v>
      </c>
      <c r="I1370">
        <v>2217</v>
      </c>
      <c r="J1370">
        <v>2217</v>
      </c>
      <c r="K1370">
        <v>0</v>
      </c>
      <c r="L1370" s="2">
        <v>0</v>
      </c>
      <c r="M1370" s="2">
        <v>0</v>
      </c>
      <c r="N1370" s="2">
        <v>0</v>
      </c>
      <c r="O1370" s="2">
        <v>142</v>
      </c>
      <c r="P1370" s="2">
        <v>0</v>
      </c>
      <c r="Q1370" s="2">
        <v>0</v>
      </c>
      <c r="R1370" s="2">
        <v>0</v>
      </c>
      <c r="S1370" s="2">
        <v>0</v>
      </c>
      <c r="T1370" s="2">
        <v>0</v>
      </c>
      <c r="U1370" s="2">
        <v>142</v>
      </c>
      <c r="V1370" t="s">
        <v>55</v>
      </c>
    </row>
    <row r="1371" spans="1:22" ht="15.75" hidden="1" thickBot="1" x14ac:dyDescent="0.3">
      <c r="A1371" t="s">
        <v>7766</v>
      </c>
      <c r="B1371" s="12" t="s">
        <v>9884</v>
      </c>
      <c r="C1371" t="s">
        <v>1</v>
      </c>
      <c r="D1371" t="s">
        <v>7503</v>
      </c>
      <c r="E1371" t="s">
        <v>9793</v>
      </c>
      <c r="F1371" t="s">
        <v>9794</v>
      </c>
      <c r="G1371">
        <v>2216</v>
      </c>
      <c r="H1371">
        <v>2216</v>
      </c>
      <c r="I1371">
        <v>2216</v>
      </c>
      <c r="J1371">
        <v>2216</v>
      </c>
      <c r="K1371">
        <v>0</v>
      </c>
      <c r="L1371" s="2">
        <v>0</v>
      </c>
      <c r="M1371" s="2">
        <v>0</v>
      </c>
      <c r="N1371" s="2">
        <v>0</v>
      </c>
      <c r="O1371" s="2">
        <v>7.5</v>
      </c>
      <c r="P1371" s="2">
        <v>0</v>
      </c>
      <c r="Q1371" s="2">
        <v>0</v>
      </c>
      <c r="R1371" s="2">
        <v>0</v>
      </c>
      <c r="S1371" s="2">
        <v>0</v>
      </c>
      <c r="T1371" s="2">
        <v>0</v>
      </c>
      <c r="U1371" s="2">
        <v>7.5</v>
      </c>
      <c r="V1371" t="s">
        <v>55</v>
      </c>
    </row>
    <row r="1372" spans="1:22" ht="15.75" hidden="1" thickBot="1" x14ac:dyDescent="0.3">
      <c r="A1372" t="s">
        <v>7766</v>
      </c>
      <c r="B1372" s="12" t="s">
        <v>9884</v>
      </c>
      <c r="C1372" t="s">
        <v>1</v>
      </c>
      <c r="D1372" t="s">
        <v>7503</v>
      </c>
      <c r="E1372" t="s">
        <v>9793</v>
      </c>
      <c r="F1372" t="s">
        <v>9794</v>
      </c>
      <c r="G1372">
        <v>2215</v>
      </c>
      <c r="H1372">
        <v>2215</v>
      </c>
      <c r="I1372">
        <v>2215</v>
      </c>
      <c r="J1372">
        <v>2215</v>
      </c>
      <c r="K1372">
        <v>0</v>
      </c>
      <c r="L1372" s="2">
        <v>0</v>
      </c>
      <c r="M1372" s="2">
        <v>0</v>
      </c>
      <c r="N1372" s="2">
        <v>0</v>
      </c>
      <c r="O1372" s="2">
        <v>3.5</v>
      </c>
      <c r="P1372" s="2">
        <v>0</v>
      </c>
      <c r="Q1372" s="2">
        <v>0</v>
      </c>
      <c r="R1372" s="2">
        <v>0</v>
      </c>
      <c r="S1372" s="2">
        <v>0</v>
      </c>
      <c r="T1372" s="2">
        <v>0</v>
      </c>
      <c r="U1372" s="2">
        <v>3.5</v>
      </c>
      <c r="V1372" t="s">
        <v>55</v>
      </c>
    </row>
    <row r="1373" spans="1:22" ht="15.75" hidden="1" thickBot="1" x14ac:dyDescent="0.3">
      <c r="A1373" t="s">
        <v>7766</v>
      </c>
      <c r="B1373" s="12" t="s">
        <v>9884</v>
      </c>
      <c r="C1373" t="s">
        <v>1</v>
      </c>
      <c r="D1373" t="s">
        <v>7503</v>
      </c>
      <c r="E1373" t="s">
        <v>9793</v>
      </c>
      <c r="F1373" t="s">
        <v>9794</v>
      </c>
      <c r="G1373">
        <v>2214</v>
      </c>
      <c r="H1373">
        <v>2214</v>
      </c>
      <c r="I1373">
        <v>2214</v>
      </c>
      <c r="J1373">
        <v>2214</v>
      </c>
      <c r="K1373">
        <v>0</v>
      </c>
      <c r="L1373" s="2">
        <v>0</v>
      </c>
      <c r="M1373" s="2">
        <v>0</v>
      </c>
      <c r="N1373" s="2">
        <v>0</v>
      </c>
      <c r="O1373" s="2">
        <v>55.61</v>
      </c>
      <c r="P1373" s="2">
        <v>0</v>
      </c>
      <c r="Q1373" s="2">
        <v>0</v>
      </c>
      <c r="R1373" s="2">
        <v>0</v>
      </c>
      <c r="S1373" s="2">
        <v>0</v>
      </c>
      <c r="T1373" s="2">
        <v>0</v>
      </c>
      <c r="U1373" s="2">
        <v>55.61</v>
      </c>
      <c r="V1373" t="s">
        <v>55</v>
      </c>
    </row>
    <row r="1374" spans="1:22" ht="15.75" hidden="1" thickBot="1" x14ac:dyDescent="0.3">
      <c r="A1374" t="s">
        <v>7766</v>
      </c>
      <c r="B1374" s="12" t="s">
        <v>9879</v>
      </c>
      <c r="C1374" t="s">
        <v>1</v>
      </c>
      <c r="D1374" t="s">
        <v>7503</v>
      </c>
      <c r="E1374" t="s">
        <v>9793</v>
      </c>
      <c r="F1374" t="s">
        <v>9794</v>
      </c>
      <c r="G1374">
        <v>2213</v>
      </c>
      <c r="H1374">
        <v>2213</v>
      </c>
      <c r="I1374">
        <v>2213</v>
      </c>
      <c r="J1374">
        <v>2213</v>
      </c>
      <c r="K1374">
        <v>0</v>
      </c>
      <c r="L1374" s="2">
        <v>0</v>
      </c>
      <c r="M1374" s="2">
        <v>0</v>
      </c>
      <c r="N1374" s="2">
        <v>0</v>
      </c>
      <c r="O1374" s="2">
        <v>3.2</v>
      </c>
      <c r="P1374" s="2">
        <v>0</v>
      </c>
      <c r="Q1374" s="2">
        <v>0</v>
      </c>
      <c r="R1374" s="2">
        <v>0</v>
      </c>
      <c r="S1374" s="2">
        <v>0</v>
      </c>
      <c r="T1374" s="2">
        <v>0</v>
      </c>
      <c r="U1374" s="2">
        <v>3.2</v>
      </c>
      <c r="V1374" t="s">
        <v>55</v>
      </c>
    </row>
    <row r="1375" spans="1:22" ht="15.75" hidden="1" thickBot="1" x14ac:dyDescent="0.3">
      <c r="A1375" t="s">
        <v>7766</v>
      </c>
      <c r="B1375" s="12" t="s">
        <v>9873</v>
      </c>
      <c r="C1375" t="s">
        <v>1</v>
      </c>
      <c r="D1375" t="s">
        <v>7503</v>
      </c>
      <c r="E1375" t="s">
        <v>9793</v>
      </c>
      <c r="F1375" t="s">
        <v>9794</v>
      </c>
      <c r="G1375">
        <v>2212</v>
      </c>
      <c r="H1375">
        <v>2212</v>
      </c>
      <c r="I1375">
        <v>2212</v>
      </c>
      <c r="J1375">
        <v>2212</v>
      </c>
      <c r="K1375">
        <v>0</v>
      </c>
      <c r="L1375" s="2">
        <v>0</v>
      </c>
      <c r="M1375" s="2">
        <v>0</v>
      </c>
      <c r="N1375" s="2">
        <v>0</v>
      </c>
      <c r="O1375" s="2">
        <v>37.799999999999997</v>
      </c>
      <c r="P1375" s="2">
        <v>0</v>
      </c>
      <c r="Q1375" s="2">
        <v>0</v>
      </c>
      <c r="R1375" s="2">
        <v>0</v>
      </c>
      <c r="S1375" s="2">
        <v>0</v>
      </c>
      <c r="T1375" s="2">
        <v>0</v>
      </c>
      <c r="U1375" s="2">
        <v>37.799999999999997</v>
      </c>
      <c r="V1375" t="s">
        <v>55</v>
      </c>
    </row>
    <row r="1376" spans="1:22" ht="15.75" hidden="1" thickBot="1" x14ac:dyDescent="0.3">
      <c r="A1376" t="s">
        <v>7766</v>
      </c>
      <c r="B1376" s="12" t="s">
        <v>9873</v>
      </c>
      <c r="C1376" t="s">
        <v>1</v>
      </c>
      <c r="D1376" t="s">
        <v>7503</v>
      </c>
      <c r="E1376" t="s">
        <v>9793</v>
      </c>
      <c r="F1376" t="s">
        <v>9794</v>
      </c>
      <c r="G1376">
        <v>2211</v>
      </c>
      <c r="H1376">
        <v>2211</v>
      </c>
      <c r="I1376">
        <v>2211</v>
      </c>
      <c r="J1376">
        <v>2211</v>
      </c>
      <c r="K1376">
        <v>0</v>
      </c>
      <c r="L1376" s="2">
        <v>0</v>
      </c>
      <c r="M1376" s="2">
        <v>0</v>
      </c>
      <c r="N1376" s="2">
        <v>0</v>
      </c>
      <c r="O1376" s="2">
        <v>8.1</v>
      </c>
      <c r="P1376" s="2">
        <v>0</v>
      </c>
      <c r="Q1376" s="2">
        <v>0</v>
      </c>
      <c r="R1376" s="2">
        <v>0</v>
      </c>
      <c r="S1376" s="2">
        <v>0</v>
      </c>
      <c r="T1376" s="2">
        <v>0</v>
      </c>
      <c r="U1376" s="2">
        <v>8.1</v>
      </c>
      <c r="V1376" t="s">
        <v>55</v>
      </c>
    </row>
    <row r="1377" spans="1:22" ht="15.75" hidden="1" thickBot="1" x14ac:dyDescent="0.3">
      <c r="A1377" t="s">
        <v>7766</v>
      </c>
      <c r="B1377" s="12" t="s">
        <v>9854</v>
      </c>
      <c r="C1377" t="s">
        <v>1</v>
      </c>
      <c r="D1377" t="s">
        <v>7503</v>
      </c>
      <c r="E1377" t="s">
        <v>9793</v>
      </c>
      <c r="F1377" t="s">
        <v>9794</v>
      </c>
      <c r="G1377">
        <v>2210</v>
      </c>
      <c r="H1377">
        <v>2210</v>
      </c>
      <c r="I1377">
        <v>2210</v>
      </c>
      <c r="J1377">
        <v>2210</v>
      </c>
      <c r="K1377">
        <v>0</v>
      </c>
      <c r="L1377" s="2">
        <v>0</v>
      </c>
      <c r="M1377" s="2">
        <v>0</v>
      </c>
      <c r="N1377" s="2">
        <v>0</v>
      </c>
      <c r="O1377" s="2">
        <v>14.25</v>
      </c>
      <c r="P1377" s="2">
        <v>0</v>
      </c>
      <c r="Q1377" s="2">
        <v>0</v>
      </c>
      <c r="R1377" s="2">
        <v>0</v>
      </c>
      <c r="S1377" s="2">
        <v>0</v>
      </c>
      <c r="T1377" s="2">
        <v>0</v>
      </c>
      <c r="U1377" s="2">
        <v>14.25</v>
      </c>
      <c r="V1377" t="s">
        <v>55</v>
      </c>
    </row>
    <row r="1378" spans="1:22" ht="15.75" hidden="1" thickBot="1" x14ac:dyDescent="0.3">
      <c r="A1378" t="s">
        <v>7766</v>
      </c>
      <c r="B1378" s="12" t="s">
        <v>9854</v>
      </c>
      <c r="C1378" t="s">
        <v>1</v>
      </c>
      <c r="D1378" t="s">
        <v>7503</v>
      </c>
      <c r="E1378" t="s">
        <v>9793</v>
      </c>
      <c r="F1378" t="s">
        <v>9794</v>
      </c>
      <c r="G1378">
        <v>2209</v>
      </c>
      <c r="H1378">
        <v>2209</v>
      </c>
      <c r="I1378">
        <v>2209</v>
      </c>
      <c r="J1378">
        <v>2209</v>
      </c>
      <c r="K1378">
        <v>0</v>
      </c>
      <c r="L1378" s="2">
        <v>0</v>
      </c>
      <c r="M1378" s="2">
        <v>0</v>
      </c>
      <c r="N1378" s="2">
        <v>0</v>
      </c>
      <c r="O1378" s="2">
        <v>7</v>
      </c>
      <c r="P1378" s="2">
        <v>0</v>
      </c>
      <c r="Q1378" s="2">
        <v>0</v>
      </c>
      <c r="R1378" s="2">
        <v>0</v>
      </c>
      <c r="S1378" s="2">
        <v>0</v>
      </c>
      <c r="T1378" s="2">
        <v>0</v>
      </c>
      <c r="U1378" s="2">
        <v>7</v>
      </c>
      <c r="V1378" t="s">
        <v>55</v>
      </c>
    </row>
    <row r="1379" spans="1:22" ht="15.75" hidden="1" thickBot="1" x14ac:dyDescent="0.3">
      <c r="A1379" t="s">
        <v>7766</v>
      </c>
      <c r="B1379" s="12" t="s">
        <v>9854</v>
      </c>
      <c r="C1379" t="s">
        <v>1</v>
      </c>
      <c r="D1379" t="s">
        <v>7503</v>
      </c>
      <c r="E1379" t="s">
        <v>9793</v>
      </c>
      <c r="F1379" t="s">
        <v>9794</v>
      </c>
      <c r="G1379">
        <v>2208</v>
      </c>
      <c r="H1379">
        <v>2208</v>
      </c>
      <c r="I1379">
        <v>2208</v>
      </c>
      <c r="J1379">
        <v>2208</v>
      </c>
      <c r="K1379">
        <v>0</v>
      </c>
      <c r="L1379" s="2">
        <v>0</v>
      </c>
      <c r="M1379" s="2">
        <v>0</v>
      </c>
      <c r="N1379" s="2">
        <v>0</v>
      </c>
      <c r="O1379" s="2">
        <v>12</v>
      </c>
      <c r="P1379" s="2">
        <v>0</v>
      </c>
      <c r="Q1379" s="2">
        <v>0</v>
      </c>
      <c r="R1379" s="2">
        <v>0</v>
      </c>
      <c r="S1379" s="2">
        <v>0</v>
      </c>
      <c r="T1379" s="2">
        <v>0</v>
      </c>
      <c r="U1379" s="2">
        <v>12</v>
      </c>
      <c r="V1379" t="s">
        <v>55</v>
      </c>
    </row>
    <row r="1380" spans="1:22" ht="15.75" hidden="1" thickBot="1" x14ac:dyDescent="0.3">
      <c r="A1380" t="s">
        <v>7766</v>
      </c>
      <c r="B1380" s="12" t="s">
        <v>9854</v>
      </c>
      <c r="C1380" t="s">
        <v>1</v>
      </c>
      <c r="D1380" t="s">
        <v>7503</v>
      </c>
      <c r="E1380" t="s">
        <v>9793</v>
      </c>
      <c r="F1380" t="s">
        <v>9794</v>
      </c>
      <c r="G1380">
        <v>2207</v>
      </c>
      <c r="H1380">
        <v>2207</v>
      </c>
      <c r="I1380">
        <v>2207</v>
      </c>
      <c r="J1380">
        <v>2207</v>
      </c>
      <c r="K1380">
        <v>0</v>
      </c>
      <c r="L1380" s="2">
        <v>0</v>
      </c>
      <c r="M1380" s="2">
        <v>0</v>
      </c>
      <c r="N1380" s="2">
        <v>0</v>
      </c>
      <c r="O1380" s="2">
        <v>123.46</v>
      </c>
      <c r="P1380" s="2">
        <v>0</v>
      </c>
      <c r="Q1380" s="2">
        <v>0</v>
      </c>
      <c r="R1380" s="2">
        <v>0</v>
      </c>
      <c r="S1380" s="2">
        <v>0</v>
      </c>
      <c r="T1380" s="2">
        <v>0</v>
      </c>
      <c r="U1380" s="2">
        <v>123.46</v>
      </c>
      <c r="V1380" t="s">
        <v>55</v>
      </c>
    </row>
    <row r="1381" spans="1:22" ht="15.75" hidden="1" thickBot="1" x14ac:dyDescent="0.3">
      <c r="A1381" t="s">
        <v>7766</v>
      </c>
      <c r="B1381" s="12" t="s">
        <v>9854</v>
      </c>
      <c r="C1381" t="s">
        <v>1</v>
      </c>
      <c r="D1381" t="s">
        <v>7503</v>
      </c>
      <c r="E1381" t="s">
        <v>9793</v>
      </c>
      <c r="F1381" t="s">
        <v>9794</v>
      </c>
      <c r="G1381">
        <v>2206</v>
      </c>
      <c r="H1381">
        <v>2206</v>
      </c>
      <c r="I1381">
        <v>2206</v>
      </c>
      <c r="J1381">
        <v>2206</v>
      </c>
      <c r="K1381">
        <v>0</v>
      </c>
      <c r="L1381" s="2">
        <v>0</v>
      </c>
      <c r="M1381" s="2">
        <v>0</v>
      </c>
      <c r="N1381" s="2">
        <v>0</v>
      </c>
      <c r="O1381" s="2">
        <v>2</v>
      </c>
      <c r="P1381" s="2">
        <v>0</v>
      </c>
      <c r="Q1381" s="2">
        <v>0</v>
      </c>
      <c r="R1381" s="2">
        <v>0</v>
      </c>
      <c r="S1381" s="2">
        <v>0</v>
      </c>
      <c r="T1381" s="2">
        <v>0</v>
      </c>
      <c r="U1381" s="2">
        <v>2</v>
      </c>
      <c r="V1381" t="s">
        <v>55</v>
      </c>
    </row>
    <row r="1382" spans="1:22" ht="15.75" hidden="1" thickBot="1" x14ac:dyDescent="0.3">
      <c r="A1382" t="s">
        <v>7766</v>
      </c>
      <c r="B1382" s="12" t="s">
        <v>9854</v>
      </c>
      <c r="C1382" t="s">
        <v>1</v>
      </c>
      <c r="D1382" t="s">
        <v>7503</v>
      </c>
      <c r="E1382" t="s">
        <v>9793</v>
      </c>
      <c r="F1382" t="s">
        <v>9794</v>
      </c>
      <c r="G1382">
        <v>2205</v>
      </c>
      <c r="H1382">
        <v>2205</v>
      </c>
      <c r="I1382">
        <v>2205</v>
      </c>
      <c r="J1382">
        <v>2205</v>
      </c>
      <c r="K1382">
        <v>0</v>
      </c>
      <c r="L1382" s="2">
        <v>0</v>
      </c>
      <c r="M1382" s="2">
        <v>0</v>
      </c>
      <c r="N1382" s="2">
        <v>0</v>
      </c>
      <c r="O1382" s="2">
        <v>7.5</v>
      </c>
      <c r="P1382" s="2">
        <v>0</v>
      </c>
      <c r="Q1382" s="2">
        <v>0</v>
      </c>
      <c r="R1382" s="2">
        <v>0</v>
      </c>
      <c r="S1382" s="2">
        <v>0</v>
      </c>
      <c r="T1382" s="2">
        <v>0</v>
      </c>
      <c r="U1382" s="2">
        <v>7.5</v>
      </c>
      <c r="V1382" t="s">
        <v>55</v>
      </c>
    </row>
    <row r="1383" spans="1:22" ht="15.75" hidden="1" thickBot="1" x14ac:dyDescent="0.3">
      <c r="A1383" t="s">
        <v>7766</v>
      </c>
      <c r="B1383" s="12" t="s">
        <v>9854</v>
      </c>
      <c r="C1383" t="s">
        <v>1</v>
      </c>
      <c r="D1383" t="s">
        <v>7503</v>
      </c>
      <c r="E1383" t="s">
        <v>9793</v>
      </c>
      <c r="F1383" t="s">
        <v>9794</v>
      </c>
      <c r="G1383">
        <v>2204</v>
      </c>
      <c r="H1383">
        <v>2204</v>
      </c>
      <c r="I1383">
        <v>2204</v>
      </c>
      <c r="J1383">
        <v>2204</v>
      </c>
      <c r="K1383">
        <v>0</v>
      </c>
      <c r="L1383" s="2">
        <v>0</v>
      </c>
      <c r="M1383" s="2">
        <v>0</v>
      </c>
      <c r="N1383" s="2">
        <v>0</v>
      </c>
      <c r="O1383" s="2">
        <v>5</v>
      </c>
      <c r="P1383" s="2">
        <v>0</v>
      </c>
      <c r="Q1383" s="2">
        <v>0</v>
      </c>
      <c r="R1383" s="2">
        <v>0</v>
      </c>
      <c r="S1383" s="2">
        <v>0</v>
      </c>
      <c r="T1383" s="2">
        <v>0</v>
      </c>
      <c r="U1383" s="2">
        <v>5</v>
      </c>
      <c r="V1383" t="s">
        <v>55</v>
      </c>
    </row>
    <row r="1384" spans="1:22" ht="15.75" hidden="1" thickBot="1" x14ac:dyDescent="0.3">
      <c r="A1384" t="s">
        <v>7766</v>
      </c>
      <c r="B1384" s="12" t="s">
        <v>9854</v>
      </c>
      <c r="C1384" t="s">
        <v>1</v>
      </c>
      <c r="D1384" t="s">
        <v>7503</v>
      </c>
      <c r="E1384" t="s">
        <v>9793</v>
      </c>
      <c r="F1384" t="s">
        <v>9794</v>
      </c>
      <c r="G1384">
        <v>2203</v>
      </c>
      <c r="H1384">
        <v>2203</v>
      </c>
      <c r="I1384">
        <v>2203</v>
      </c>
      <c r="J1384">
        <v>2203</v>
      </c>
      <c r="K1384">
        <v>0</v>
      </c>
      <c r="L1384" s="2">
        <v>0</v>
      </c>
      <c r="M1384" s="2">
        <v>0</v>
      </c>
      <c r="N1384" s="2">
        <v>0</v>
      </c>
      <c r="O1384" s="2">
        <v>40</v>
      </c>
      <c r="P1384" s="2">
        <v>0</v>
      </c>
      <c r="Q1384" s="2">
        <v>0</v>
      </c>
      <c r="R1384" s="2">
        <v>0</v>
      </c>
      <c r="S1384" s="2">
        <v>0</v>
      </c>
      <c r="T1384" s="2">
        <v>0</v>
      </c>
      <c r="U1384" s="2">
        <v>40</v>
      </c>
      <c r="V1384" t="s">
        <v>55</v>
      </c>
    </row>
    <row r="1385" spans="1:22" ht="15.75" hidden="1" thickBot="1" x14ac:dyDescent="0.3">
      <c r="A1385" t="s">
        <v>7766</v>
      </c>
      <c r="B1385" s="12" t="s">
        <v>9854</v>
      </c>
      <c r="C1385" t="s">
        <v>1</v>
      </c>
      <c r="D1385" t="s">
        <v>7503</v>
      </c>
      <c r="E1385" t="s">
        <v>9793</v>
      </c>
      <c r="F1385" t="s">
        <v>9794</v>
      </c>
      <c r="G1385">
        <v>2202</v>
      </c>
      <c r="H1385">
        <v>2202</v>
      </c>
      <c r="I1385">
        <v>2202</v>
      </c>
      <c r="J1385">
        <v>2202</v>
      </c>
      <c r="K1385">
        <v>0</v>
      </c>
      <c r="L1385" s="2">
        <v>0</v>
      </c>
      <c r="M1385" s="2">
        <v>0</v>
      </c>
      <c r="N1385" s="2">
        <v>0</v>
      </c>
      <c r="O1385" s="2">
        <v>45.3</v>
      </c>
      <c r="P1385" s="2">
        <v>0</v>
      </c>
      <c r="Q1385" s="2">
        <v>0</v>
      </c>
      <c r="R1385" s="2">
        <v>0</v>
      </c>
      <c r="S1385" s="2">
        <v>0</v>
      </c>
      <c r="T1385" s="2">
        <v>0</v>
      </c>
      <c r="U1385" s="2">
        <v>45.3</v>
      </c>
      <c r="V1385" t="s">
        <v>55</v>
      </c>
    </row>
    <row r="1386" spans="1:22" ht="15.75" hidden="1" thickBot="1" x14ac:dyDescent="0.3">
      <c r="A1386" t="s">
        <v>7766</v>
      </c>
      <c r="B1386" s="12" t="s">
        <v>9854</v>
      </c>
      <c r="C1386" t="s">
        <v>1</v>
      </c>
      <c r="D1386" t="s">
        <v>7503</v>
      </c>
      <c r="E1386" t="s">
        <v>9793</v>
      </c>
      <c r="F1386" t="s">
        <v>9794</v>
      </c>
      <c r="G1386">
        <v>2201</v>
      </c>
      <c r="H1386">
        <v>2201</v>
      </c>
      <c r="I1386">
        <v>2201</v>
      </c>
      <c r="J1386">
        <v>2201</v>
      </c>
      <c r="K1386">
        <v>0</v>
      </c>
      <c r="L1386" s="2">
        <v>0</v>
      </c>
      <c r="M1386" s="2">
        <v>0</v>
      </c>
      <c r="N1386" s="2">
        <v>0</v>
      </c>
      <c r="O1386" s="2">
        <v>94.33</v>
      </c>
      <c r="P1386" s="2">
        <v>0</v>
      </c>
      <c r="Q1386" s="2">
        <v>0</v>
      </c>
      <c r="R1386" s="2">
        <v>0</v>
      </c>
      <c r="S1386" s="2">
        <v>0</v>
      </c>
      <c r="T1386" s="2">
        <v>0</v>
      </c>
      <c r="U1386" s="2">
        <v>94.33</v>
      </c>
      <c r="V1386" t="s">
        <v>55</v>
      </c>
    </row>
    <row r="1387" spans="1:22" ht="15.75" hidden="1" thickBot="1" x14ac:dyDescent="0.3">
      <c r="A1387" t="s">
        <v>7766</v>
      </c>
      <c r="B1387" s="12" t="s">
        <v>9854</v>
      </c>
      <c r="C1387" t="s">
        <v>1</v>
      </c>
      <c r="D1387" t="s">
        <v>7503</v>
      </c>
      <c r="E1387" t="s">
        <v>9793</v>
      </c>
      <c r="F1387" t="s">
        <v>9794</v>
      </c>
      <c r="G1387">
        <v>2200</v>
      </c>
      <c r="H1387">
        <v>2200</v>
      </c>
      <c r="I1387">
        <v>2200</v>
      </c>
      <c r="J1387">
        <v>2200</v>
      </c>
      <c r="K1387">
        <v>0</v>
      </c>
      <c r="L1387" s="2">
        <v>0</v>
      </c>
      <c r="M1387" s="2">
        <v>0</v>
      </c>
      <c r="N1387" s="2">
        <v>0</v>
      </c>
      <c r="O1387" s="2">
        <v>134.86000000000001</v>
      </c>
      <c r="P1387" s="2">
        <v>0</v>
      </c>
      <c r="Q1387" s="2">
        <v>0</v>
      </c>
      <c r="R1387" s="2">
        <v>0</v>
      </c>
      <c r="S1387" s="2">
        <v>0</v>
      </c>
      <c r="T1387" s="2">
        <v>0</v>
      </c>
      <c r="U1387" s="2">
        <v>134.86000000000001</v>
      </c>
      <c r="V1387" t="s">
        <v>55</v>
      </c>
    </row>
    <row r="1388" spans="1:22" ht="15.75" hidden="1" thickBot="1" x14ac:dyDescent="0.3">
      <c r="A1388" t="s">
        <v>7766</v>
      </c>
      <c r="B1388" s="12" t="s">
        <v>9854</v>
      </c>
      <c r="C1388" t="s">
        <v>1</v>
      </c>
      <c r="D1388" t="s">
        <v>7503</v>
      </c>
      <c r="E1388" t="s">
        <v>9793</v>
      </c>
      <c r="F1388" t="s">
        <v>9794</v>
      </c>
      <c r="G1388">
        <v>2199</v>
      </c>
      <c r="H1388">
        <v>2199</v>
      </c>
      <c r="I1388">
        <v>2199</v>
      </c>
      <c r="J1388">
        <v>2199</v>
      </c>
      <c r="K1388">
        <v>0</v>
      </c>
      <c r="L1388" s="2">
        <v>0</v>
      </c>
      <c r="M1388" s="2">
        <v>0</v>
      </c>
      <c r="N1388" s="2">
        <v>0</v>
      </c>
      <c r="O1388" s="2">
        <v>12.5</v>
      </c>
      <c r="P1388" s="2">
        <v>0</v>
      </c>
      <c r="Q1388" s="2">
        <v>0</v>
      </c>
      <c r="R1388" s="2">
        <v>0</v>
      </c>
      <c r="S1388" s="2">
        <v>0</v>
      </c>
      <c r="T1388" s="2">
        <v>0</v>
      </c>
      <c r="U1388" s="2">
        <v>12.5</v>
      </c>
      <c r="V1388" t="s">
        <v>55</v>
      </c>
    </row>
    <row r="1389" spans="1:22" ht="15.75" hidden="1" thickBot="1" x14ac:dyDescent="0.3">
      <c r="A1389" t="s">
        <v>7766</v>
      </c>
      <c r="B1389" s="12" t="s">
        <v>9847</v>
      </c>
      <c r="C1389" t="s">
        <v>1</v>
      </c>
      <c r="D1389" t="s">
        <v>7503</v>
      </c>
      <c r="E1389" t="s">
        <v>9793</v>
      </c>
      <c r="F1389" t="s">
        <v>9794</v>
      </c>
      <c r="G1389">
        <v>2198</v>
      </c>
      <c r="H1389">
        <v>2198</v>
      </c>
      <c r="I1389">
        <v>2198</v>
      </c>
      <c r="J1389">
        <v>2198</v>
      </c>
      <c r="K1389">
        <v>0</v>
      </c>
      <c r="L1389" s="2">
        <v>0</v>
      </c>
      <c r="M1389" s="2">
        <v>0</v>
      </c>
      <c r="N1389" s="2">
        <v>0</v>
      </c>
      <c r="O1389" s="2">
        <v>55</v>
      </c>
      <c r="P1389" s="2">
        <v>0</v>
      </c>
      <c r="Q1389" s="2">
        <v>0</v>
      </c>
      <c r="R1389" s="2">
        <v>0</v>
      </c>
      <c r="S1389" s="2">
        <v>0</v>
      </c>
      <c r="T1389" s="2">
        <v>0</v>
      </c>
      <c r="U1389" s="2">
        <v>55</v>
      </c>
      <c r="V1389" t="s">
        <v>55</v>
      </c>
    </row>
    <row r="1390" spans="1:22" ht="15.75" hidden="1" thickBot="1" x14ac:dyDescent="0.3">
      <c r="A1390" t="s">
        <v>7766</v>
      </c>
      <c r="B1390" s="12" t="s">
        <v>9847</v>
      </c>
      <c r="C1390" t="s">
        <v>1</v>
      </c>
      <c r="D1390" t="s">
        <v>7503</v>
      </c>
      <c r="E1390" t="s">
        <v>9793</v>
      </c>
      <c r="F1390" t="s">
        <v>9794</v>
      </c>
      <c r="G1390">
        <v>2197</v>
      </c>
      <c r="H1390">
        <v>2197</v>
      </c>
      <c r="I1390">
        <v>2197</v>
      </c>
      <c r="J1390">
        <v>2197</v>
      </c>
      <c r="K1390">
        <v>0</v>
      </c>
      <c r="L1390" s="2">
        <v>0</v>
      </c>
      <c r="M1390" s="2">
        <v>0</v>
      </c>
      <c r="N1390" s="2">
        <v>0</v>
      </c>
      <c r="O1390" s="2">
        <v>60</v>
      </c>
      <c r="P1390" s="2">
        <v>0</v>
      </c>
      <c r="Q1390" s="2">
        <v>0</v>
      </c>
      <c r="R1390" s="2">
        <v>0</v>
      </c>
      <c r="S1390" s="2">
        <v>0</v>
      </c>
      <c r="T1390" s="2">
        <v>0</v>
      </c>
      <c r="U1390" s="2">
        <v>60</v>
      </c>
      <c r="V1390" t="s">
        <v>55</v>
      </c>
    </row>
    <row r="1391" spans="1:22" ht="15.75" hidden="1" thickBot="1" x14ac:dyDescent="0.3">
      <c r="A1391" t="s">
        <v>7766</v>
      </c>
      <c r="B1391" s="12" t="s">
        <v>9847</v>
      </c>
      <c r="C1391" t="s">
        <v>1</v>
      </c>
      <c r="D1391" t="s">
        <v>7503</v>
      </c>
      <c r="E1391" t="s">
        <v>9793</v>
      </c>
      <c r="F1391" t="s">
        <v>9794</v>
      </c>
      <c r="G1391">
        <v>2196</v>
      </c>
      <c r="H1391">
        <v>2196</v>
      </c>
      <c r="I1391">
        <v>2196</v>
      </c>
      <c r="J1391">
        <v>2196</v>
      </c>
      <c r="K1391">
        <v>0</v>
      </c>
      <c r="L1391" s="2">
        <v>0</v>
      </c>
      <c r="M1391" s="2">
        <v>0</v>
      </c>
      <c r="N1391" s="2">
        <v>0</v>
      </c>
      <c r="O1391" s="2">
        <v>109.4</v>
      </c>
      <c r="P1391" s="2">
        <v>0</v>
      </c>
      <c r="Q1391" s="2">
        <v>0</v>
      </c>
      <c r="R1391" s="2">
        <v>0</v>
      </c>
      <c r="S1391" s="2">
        <v>0</v>
      </c>
      <c r="T1391" s="2">
        <v>0</v>
      </c>
      <c r="U1391" s="2">
        <v>109.4</v>
      </c>
      <c r="V1391" t="s">
        <v>55</v>
      </c>
    </row>
    <row r="1392" spans="1:22" ht="15.75" hidden="1" thickBot="1" x14ac:dyDescent="0.3">
      <c r="A1392" t="s">
        <v>7766</v>
      </c>
      <c r="B1392" s="12" t="s">
        <v>9830</v>
      </c>
      <c r="C1392" t="s">
        <v>1</v>
      </c>
      <c r="D1392" t="s">
        <v>7503</v>
      </c>
      <c r="E1392" t="s">
        <v>9793</v>
      </c>
      <c r="F1392" t="s">
        <v>9794</v>
      </c>
      <c r="G1392">
        <v>2195</v>
      </c>
      <c r="H1392">
        <v>2195</v>
      </c>
      <c r="I1392">
        <v>2195</v>
      </c>
      <c r="J1392">
        <v>2195</v>
      </c>
      <c r="K1392">
        <v>0</v>
      </c>
      <c r="L1392" s="2">
        <v>0</v>
      </c>
      <c r="M1392" s="2">
        <v>0</v>
      </c>
      <c r="N1392" s="2">
        <v>0</v>
      </c>
      <c r="O1392" s="2">
        <v>53.16</v>
      </c>
      <c r="P1392" s="2">
        <v>0</v>
      </c>
      <c r="Q1392" s="2">
        <v>0</v>
      </c>
      <c r="R1392" s="2">
        <v>0</v>
      </c>
      <c r="S1392" s="2">
        <v>0</v>
      </c>
      <c r="T1392" s="2">
        <v>0</v>
      </c>
      <c r="U1392" s="2">
        <v>53.16</v>
      </c>
      <c r="V1392" t="s">
        <v>55</v>
      </c>
    </row>
    <row r="1393" spans="1:22" ht="15.75" hidden="1" thickBot="1" x14ac:dyDescent="0.3">
      <c r="A1393" t="s">
        <v>7766</v>
      </c>
      <c r="B1393" s="12" t="s">
        <v>9830</v>
      </c>
      <c r="C1393" t="s">
        <v>1</v>
      </c>
      <c r="D1393" t="s">
        <v>7503</v>
      </c>
      <c r="E1393" t="s">
        <v>9793</v>
      </c>
      <c r="F1393" t="s">
        <v>9794</v>
      </c>
      <c r="G1393">
        <v>2194</v>
      </c>
      <c r="H1393">
        <v>2194</v>
      </c>
      <c r="I1393">
        <v>2194</v>
      </c>
      <c r="J1393">
        <v>2194</v>
      </c>
      <c r="K1393">
        <v>0</v>
      </c>
      <c r="L1393" s="2">
        <v>0</v>
      </c>
      <c r="M1393" s="2">
        <v>0</v>
      </c>
      <c r="N1393" s="2">
        <v>0</v>
      </c>
      <c r="O1393" s="2">
        <v>132.19999999999999</v>
      </c>
      <c r="P1393" s="2">
        <v>0</v>
      </c>
      <c r="Q1393" s="2">
        <v>0</v>
      </c>
      <c r="R1393" s="2">
        <v>0</v>
      </c>
      <c r="S1393" s="2">
        <v>0</v>
      </c>
      <c r="T1393" s="2">
        <v>0</v>
      </c>
      <c r="U1393" s="2">
        <v>132.19999999999999</v>
      </c>
      <c r="V1393" t="s">
        <v>55</v>
      </c>
    </row>
    <row r="1394" spans="1:22" ht="15.75" hidden="1" thickBot="1" x14ac:dyDescent="0.3">
      <c r="A1394" t="s">
        <v>7766</v>
      </c>
      <c r="B1394" s="12" t="s">
        <v>9830</v>
      </c>
      <c r="C1394" t="s">
        <v>1</v>
      </c>
      <c r="D1394" t="s">
        <v>7503</v>
      </c>
      <c r="E1394" t="s">
        <v>9793</v>
      </c>
      <c r="F1394" t="s">
        <v>9794</v>
      </c>
      <c r="G1394">
        <v>2193</v>
      </c>
      <c r="H1394">
        <v>2193</v>
      </c>
      <c r="I1394">
        <v>2193</v>
      </c>
      <c r="J1394">
        <v>2193</v>
      </c>
      <c r="K1394">
        <v>0</v>
      </c>
      <c r="L1394" s="2">
        <v>0</v>
      </c>
      <c r="M1394" s="2">
        <v>0</v>
      </c>
      <c r="N1394" s="2">
        <v>0</v>
      </c>
      <c r="O1394" s="2">
        <v>0</v>
      </c>
      <c r="P1394" s="2">
        <v>0</v>
      </c>
      <c r="Q1394" s="2">
        <v>0</v>
      </c>
      <c r="R1394" s="2">
        <v>0</v>
      </c>
      <c r="S1394" s="2">
        <v>0</v>
      </c>
      <c r="T1394" s="2">
        <v>0</v>
      </c>
      <c r="U1394" s="2">
        <v>0</v>
      </c>
      <c r="V1394" t="s">
        <v>55</v>
      </c>
    </row>
    <row r="1395" spans="1:22" ht="15.75" hidden="1" thickBot="1" x14ac:dyDescent="0.3">
      <c r="A1395" t="s">
        <v>7766</v>
      </c>
      <c r="B1395" s="12" t="s">
        <v>9830</v>
      </c>
      <c r="C1395" t="s">
        <v>1</v>
      </c>
      <c r="D1395" t="s">
        <v>7503</v>
      </c>
      <c r="E1395" t="s">
        <v>9793</v>
      </c>
      <c r="F1395" t="s">
        <v>9794</v>
      </c>
      <c r="G1395">
        <v>2192</v>
      </c>
      <c r="H1395">
        <v>2192</v>
      </c>
      <c r="I1395">
        <v>2192</v>
      </c>
      <c r="J1395">
        <v>2192</v>
      </c>
      <c r="K1395">
        <v>0</v>
      </c>
      <c r="L1395" s="2">
        <v>0</v>
      </c>
      <c r="M1395" s="2">
        <v>0</v>
      </c>
      <c r="N1395" s="2">
        <v>0</v>
      </c>
      <c r="O1395" s="2">
        <v>31.45</v>
      </c>
      <c r="P1395" s="2">
        <v>0</v>
      </c>
      <c r="Q1395" s="2">
        <v>0</v>
      </c>
      <c r="R1395" s="2">
        <v>0</v>
      </c>
      <c r="S1395" s="2">
        <v>0</v>
      </c>
      <c r="T1395" s="2">
        <v>0</v>
      </c>
      <c r="U1395" s="2">
        <v>31.45</v>
      </c>
      <c r="V1395" t="s">
        <v>55</v>
      </c>
    </row>
    <row r="1396" spans="1:22" ht="15.75" hidden="1" thickBot="1" x14ac:dyDescent="0.3">
      <c r="A1396" t="s">
        <v>7766</v>
      </c>
      <c r="B1396" s="12" t="s">
        <v>9830</v>
      </c>
      <c r="C1396" t="s">
        <v>1</v>
      </c>
      <c r="D1396" t="s">
        <v>7503</v>
      </c>
      <c r="E1396" t="s">
        <v>9793</v>
      </c>
      <c r="F1396" t="s">
        <v>9794</v>
      </c>
      <c r="G1396">
        <v>2191</v>
      </c>
      <c r="H1396">
        <v>2191</v>
      </c>
      <c r="I1396">
        <v>2191</v>
      </c>
      <c r="J1396">
        <v>2191</v>
      </c>
      <c r="K1396">
        <v>0</v>
      </c>
      <c r="L1396" s="2">
        <v>0</v>
      </c>
      <c r="M1396" s="2">
        <v>0</v>
      </c>
      <c r="N1396" s="2">
        <v>0</v>
      </c>
      <c r="O1396" s="2">
        <v>10</v>
      </c>
      <c r="P1396" s="2">
        <v>0</v>
      </c>
      <c r="Q1396" s="2">
        <v>0</v>
      </c>
      <c r="R1396" s="2">
        <v>0</v>
      </c>
      <c r="S1396" s="2">
        <v>0</v>
      </c>
      <c r="T1396" s="2">
        <v>0</v>
      </c>
      <c r="U1396" s="2">
        <v>10</v>
      </c>
      <c r="V1396" t="s">
        <v>55</v>
      </c>
    </row>
    <row r="1397" spans="1:22" ht="15.75" hidden="1" thickBot="1" x14ac:dyDescent="0.3">
      <c r="A1397" t="s">
        <v>7766</v>
      </c>
      <c r="B1397" s="12" t="s">
        <v>9830</v>
      </c>
      <c r="C1397" t="s">
        <v>1</v>
      </c>
      <c r="D1397" t="s">
        <v>7503</v>
      </c>
      <c r="E1397" t="s">
        <v>9793</v>
      </c>
      <c r="F1397" t="s">
        <v>9794</v>
      </c>
      <c r="G1397">
        <v>2190</v>
      </c>
      <c r="H1397">
        <v>2190</v>
      </c>
      <c r="I1397">
        <v>2190</v>
      </c>
      <c r="J1397">
        <v>2190</v>
      </c>
      <c r="K1397">
        <v>0</v>
      </c>
      <c r="L1397" s="2">
        <v>0</v>
      </c>
      <c r="M1397" s="2">
        <v>0</v>
      </c>
      <c r="N1397" s="2">
        <v>0</v>
      </c>
      <c r="O1397" s="2">
        <v>36.25</v>
      </c>
      <c r="P1397" s="2">
        <v>0</v>
      </c>
      <c r="Q1397" s="2">
        <v>0</v>
      </c>
      <c r="R1397" s="2">
        <v>0</v>
      </c>
      <c r="S1397" s="2">
        <v>0</v>
      </c>
      <c r="T1397" s="2">
        <v>0</v>
      </c>
      <c r="U1397" s="2">
        <v>36.25</v>
      </c>
      <c r="V1397" t="s">
        <v>55</v>
      </c>
    </row>
    <row r="1398" spans="1:22" ht="15.75" hidden="1" thickBot="1" x14ac:dyDescent="0.3">
      <c r="A1398" t="s">
        <v>7766</v>
      </c>
      <c r="B1398" s="12" t="s">
        <v>9830</v>
      </c>
      <c r="C1398" t="s">
        <v>1</v>
      </c>
      <c r="D1398" t="s">
        <v>7503</v>
      </c>
      <c r="E1398" t="s">
        <v>9793</v>
      </c>
      <c r="F1398" t="s">
        <v>9794</v>
      </c>
      <c r="G1398">
        <v>2189</v>
      </c>
      <c r="H1398">
        <v>2189</v>
      </c>
      <c r="I1398">
        <v>2189</v>
      </c>
      <c r="J1398">
        <v>2189</v>
      </c>
      <c r="K1398">
        <v>0</v>
      </c>
      <c r="L1398" s="2">
        <v>0</v>
      </c>
      <c r="M1398" s="2">
        <v>0</v>
      </c>
      <c r="N1398" s="2">
        <v>0</v>
      </c>
      <c r="O1398" s="2">
        <v>18.7</v>
      </c>
      <c r="P1398" s="2">
        <v>0</v>
      </c>
      <c r="Q1398" s="2">
        <v>0</v>
      </c>
      <c r="R1398" s="2">
        <v>0</v>
      </c>
      <c r="S1398" s="2">
        <v>0</v>
      </c>
      <c r="T1398" s="2">
        <v>0</v>
      </c>
      <c r="U1398" s="2">
        <v>18.7</v>
      </c>
      <c r="V1398" t="s">
        <v>55</v>
      </c>
    </row>
    <row r="1399" spans="1:22" ht="15.75" hidden="1" thickBot="1" x14ac:dyDescent="0.3">
      <c r="A1399" t="s">
        <v>7766</v>
      </c>
      <c r="B1399" s="12" t="s">
        <v>9830</v>
      </c>
      <c r="C1399" t="s">
        <v>1</v>
      </c>
      <c r="D1399" t="s">
        <v>7503</v>
      </c>
      <c r="E1399" t="s">
        <v>9793</v>
      </c>
      <c r="F1399" t="s">
        <v>9794</v>
      </c>
      <c r="G1399">
        <v>2188</v>
      </c>
      <c r="H1399">
        <v>2188</v>
      </c>
      <c r="I1399">
        <v>2188</v>
      </c>
      <c r="J1399">
        <v>2188</v>
      </c>
      <c r="K1399">
        <v>0</v>
      </c>
      <c r="L1399" s="2">
        <v>0</v>
      </c>
      <c r="M1399" s="2">
        <v>0</v>
      </c>
      <c r="N1399" s="2">
        <v>0</v>
      </c>
      <c r="O1399" s="2">
        <v>23</v>
      </c>
      <c r="P1399" s="2">
        <v>0</v>
      </c>
      <c r="Q1399" s="2">
        <v>0</v>
      </c>
      <c r="R1399" s="2">
        <v>0</v>
      </c>
      <c r="S1399" s="2">
        <v>0</v>
      </c>
      <c r="T1399" s="2">
        <v>0</v>
      </c>
      <c r="U1399" s="2">
        <v>23</v>
      </c>
      <c r="V1399" t="s">
        <v>55</v>
      </c>
    </row>
    <row r="1400" spans="1:22" ht="15.75" hidden="1" thickBot="1" x14ac:dyDescent="0.3">
      <c r="A1400" t="s">
        <v>7766</v>
      </c>
      <c r="B1400" s="12" t="s">
        <v>9830</v>
      </c>
      <c r="C1400" t="s">
        <v>1</v>
      </c>
      <c r="D1400" t="s">
        <v>7503</v>
      </c>
      <c r="E1400" t="s">
        <v>9793</v>
      </c>
      <c r="F1400" t="s">
        <v>9794</v>
      </c>
      <c r="G1400">
        <v>2187</v>
      </c>
      <c r="H1400">
        <v>2187</v>
      </c>
      <c r="I1400">
        <v>2187</v>
      </c>
      <c r="J1400">
        <v>2187</v>
      </c>
      <c r="K1400">
        <v>0</v>
      </c>
      <c r="L1400" s="2">
        <v>0</v>
      </c>
      <c r="M1400" s="2">
        <v>0</v>
      </c>
      <c r="N1400" s="2">
        <v>0</v>
      </c>
      <c r="O1400" s="2">
        <v>0</v>
      </c>
      <c r="P1400" s="2">
        <v>0</v>
      </c>
      <c r="Q1400" s="2">
        <v>0</v>
      </c>
      <c r="R1400" s="2">
        <v>0</v>
      </c>
      <c r="S1400" s="2">
        <v>0</v>
      </c>
      <c r="T1400" s="2">
        <v>0</v>
      </c>
      <c r="U1400" s="2">
        <v>0</v>
      </c>
      <c r="V1400" t="s">
        <v>55</v>
      </c>
    </row>
    <row r="1401" spans="1:22" ht="15.75" hidden="1" thickBot="1" x14ac:dyDescent="0.3">
      <c r="A1401" t="s">
        <v>7766</v>
      </c>
      <c r="B1401" s="12" t="s">
        <v>9830</v>
      </c>
      <c r="C1401" t="s">
        <v>1</v>
      </c>
      <c r="D1401" t="s">
        <v>7503</v>
      </c>
      <c r="E1401" t="s">
        <v>9793</v>
      </c>
      <c r="F1401" t="s">
        <v>9794</v>
      </c>
      <c r="G1401">
        <v>2186</v>
      </c>
      <c r="H1401">
        <v>2186</v>
      </c>
      <c r="I1401">
        <v>2186</v>
      </c>
      <c r="J1401">
        <v>2186</v>
      </c>
      <c r="K1401">
        <v>0</v>
      </c>
      <c r="L1401" s="2">
        <v>0</v>
      </c>
      <c r="M1401" s="2">
        <v>0</v>
      </c>
      <c r="N1401" s="2">
        <v>0</v>
      </c>
      <c r="O1401" s="2">
        <v>3.5</v>
      </c>
      <c r="P1401" s="2">
        <v>0</v>
      </c>
      <c r="Q1401" s="2">
        <v>0</v>
      </c>
      <c r="R1401" s="2">
        <v>0</v>
      </c>
      <c r="S1401" s="2">
        <v>0</v>
      </c>
      <c r="T1401" s="2">
        <v>0</v>
      </c>
      <c r="U1401" s="2">
        <v>3.5</v>
      </c>
      <c r="V1401" t="s">
        <v>55</v>
      </c>
    </row>
    <row r="1402" spans="1:22" ht="15.75" hidden="1" thickBot="1" x14ac:dyDescent="0.3">
      <c r="A1402" t="s">
        <v>7766</v>
      </c>
      <c r="B1402" s="12" t="s">
        <v>9830</v>
      </c>
      <c r="C1402" t="s">
        <v>1</v>
      </c>
      <c r="D1402" t="s">
        <v>7503</v>
      </c>
      <c r="E1402" t="s">
        <v>9793</v>
      </c>
      <c r="F1402" t="s">
        <v>9794</v>
      </c>
      <c r="G1402">
        <v>2185</v>
      </c>
      <c r="H1402">
        <v>2185</v>
      </c>
      <c r="I1402">
        <v>2185</v>
      </c>
      <c r="J1402">
        <v>2185</v>
      </c>
      <c r="K1402">
        <v>0</v>
      </c>
      <c r="L1402" s="2">
        <v>0</v>
      </c>
      <c r="M1402" s="2">
        <v>0</v>
      </c>
      <c r="N1402" s="2">
        <v>0</v>
      </c>
      <c r="O1402" s="2">
        <v>69.099999999999994</v>
      </c>
      <c r="P1402" s="2">
        <v>0</v>
      </c>
      <c r="Q1402" s="2">
        <v>0</v>
      </c>
      <c r="R1402" s="2">
        <v>0</v>
      </c>
      <c r="S1402" s="2">
        <v>0</v>
      </c>
      <c r="T1402" s="2">
        <v>0</v>
      </c>
      <c r="U1402" s="2">
        <v>69.099999999999994</v>
      </c>
      <c r="V1402" t="s">
        <v>55</v>
      </c>
    </row>
    <row r="1403" spans="1:22" ht="15.75" hidden="1" thickBot="1" x14ac:dyDescent="0.3">
      <c r="A1403" t="s">
        <v>7766</v>
      </c>
      <c r="B1403" s="12" t="s">
        <v>9827</v>
      </c>
      <c r="C1403" t="s">
        <v>1</v>
      </c>
      <c r="D1403" t="s">
        <v>7503</v>
      </c>
      <c r="E1403" t="s">
        <v>9793</v>
      </c>
      <c r="F1403" t="s">
        <v>9794</v>
      </c>
      <c r="G1403">
        <v>2184</v>
      </c>
      <c r="H1403">
        <v>2184</v>
      </c>
      <c r="I1403">
        <v>2184</v>
      </c>
      <c r="J1403">
        <v>2184</v>
      </c>
      <c r="K1403">
        <v>0</v>
      </c>
      <c r="L1403" s="2">
        <v>0</v>
      </c>
      <c r="M1403" s="2">
        <v>0</v>
      </c>
      <c r="N1403" s="2">
        <v>0</v>
      </c>
      <c r="O1403" s="2">
        <v>27.12</v>
      </c>
      <c r="P1403" s="2">
        <v>0</v>
      </c>
      <c r="Q1403" s="2">
        <v>0</v>
      </c>
      <c r="R1403" s="2">
        <v>0</v>
      </c>
      <c r="S1403" s="2">
        <v>0</v>
      </c>
      <c r="T1403" s="2">
        <v>0</v>
      </c>
      <c r="U1403" s="2">
        <v>27.12</v>
      </c>
      <c r="V1403" t="s">
        <v>55</v>
      </c>
    </row>
    <row r="1404" spans="1:22" ht="15.75" hidden="1" thickBot="1" x14ac:dyDescent="0.3">
      <c r="A1404" t="s">
        <v>7766</v>
      </c>
      <c r="B1404" s="12" t="s">
        <v>9827</v>
      </c>
      <c r="C1404" t="s">
        <v>1</v>
      </c>
      <c r="D1404" t="s">
        <v>7503</v>
      </c>
      <c r="E1404" t="s">
        <v>9793</v>
      </c>
      <c r="F1404" t="s">
        <v>9794</v>
      </c>
      <c r="G1404">
        <v>2183</v>
      </c>
      <c r="H1404">
        <v>2183</v>
      </c>
      <c r="I1404">
        <v>2183</v>
      </c>
      <c r="J1404">
        <v>2183</v>
      </c>
      <c r="K1404">
        <v>0</v>
      </c>
      <c r="L1404" s="2">
        <v>0</v>
      </c>
      <c r="M1404" s="2">
        <v>0</v>
      </c>
      <c r="N1404" s="2">
        <v>0</v>
      </c>
      <c r="O1404" s="2">
        <v>3</v>
      </c>
      <c r="P1404" s="2">
        <v>0</v>
      </c>
      <c r="Q1404" s="2">
        <v>0</v>
      </c>
      <c r="R1404" s="2">
        <v>0</v>
      </c>
      <c r="S1404" s="2">
        <v>0</v>
      </c>
      <c r="T1404" s="2">
        <v>0</v>
      </c>
      <c r="U1404" s="2">
        <v>3</v>
      </c>
      <c r="V1404" t="s">
        <v>55</v>
      </c>
    </row>
    <row r="1405" spans="1:22" ht="15.75" hidden="1" thickBot="1" x14ac:dyDescent="0.3">
      <c r="A1405" t="s">
        <v>7766</v>
      </c>
      <c r="B1405" s="12" t="s">
        <v>9827</v>
      </c>
      <c r="C1405" t="s">
        <v>1</v>
      </c>
      <c r="D1405" t="s">
        <v>7503</v>
      </c>
      <c r="E1405" t="s">
        <v>9793</v>
      </c>
      <c r="F1405" t="s">
        <v>9794</v>
      </c>
      <c r="G1405">
        <v>2182</v>
      </c>
      <c r="H1405">
        <v>2182</v>
      </c>
      <c r="I1405">
        <v>2182</v>
      </c>
      <c r="J1405">
        <v>2182</v>
      </c>
      <c r="K1405">
        <v>0</v>
      </c>
      <c r="L1405" s="2">
        <v>0</v>
      </c>
      <c r="M1405" s="2">
        <v>0</v>
      </c>
      <c r="N1405" s="2">
        <v>0</v>
      </c>
      <c r="O1405" s="2">
        <v>32</v>
      </c>
      <c r="P1405" s="2">
        <v>0</v>
      </c>
      <c r="Q1405" s="2">
        <v>0</v>
      </c>
      <c r="R1405" s="2">
        <v>0</v>
      </c>
      <c r="S1405" s="2">
        <v>0</v>
      </c>
      <c r="T1405" s="2">
        <v>0</v>
      </c>
      <c r="U1405" s="2">
        <v>32</v>
      </c>
      <c r="V1405" t="s">
        <v>55</v>
      </c>
    </row>
    <row r="1406" spans="1:22" ht="15.75" hidden="1" thickBot="1" x14ac:dyDescent="0.3">
      <c r="A1406" t="s">
        <v>7766</v>
      </c>
      <c r="B1406" s="12" t="s">
        <v>9827</v>
      </c>
      <c r="C1406" t="s">
        <v>1</v>
      </c>
      <c r="D1406" t="s">
        <v>7503</v>
      </c>
      <c r="E1406" t="s">
        <v>9793</v>
      </c>
      <c r="F1406" t="s">
        <v>9794</v>
      </c>
      <c r="G1406">
        <v>2181</v>
      </c>
      <c r="H1406">
        <v>2181</v>
      </c>
      <c r="I1406">
        <v>2181</v>
      </c>
      <c r="J1406">
        <v>2181</v>
      </c>
      <c r="K1406">
        <v>0</v>
      </c>
      <c r="L1406" s="2">
        <v>0</v>
      </c>
      <c r="M1406" s="2">
        <v>0</v>
      </c>
      <c r="N1406" s="2">
        <v>0</v>
      </c>
      <c r="O1406" s="2">
        <v>9.35</v>
      </c>
      <c r="P1406" s="2">
        <v>0</v>
      </c>
      <c r="Q1406" s="2">
        <v>0</v>
      </c>
      <c r="R1406" s="2">
        <v>0</v>
      </c>
      <c r="S1406" s="2">
        <v>0</v>
      </c>
      <c r="T1406" s="2">
        <v>0</v>
      </c>
      <c r="U1406" s="2">
        <v>9.35</v>
      </c>
      <c r="V1406" t="s">
        <v>55</v>
      </c>
    </row>
    <row r="1407" spans="1:22" ht="15.75" hidden="1" thickBot="1" x14ac:dyDescent="0.3">
      <c r="A1407" t="s">
        <v>7766</v>
      </c>
      <c r="B1407" s="12" t="s">
        <v>9827</v>
      </c>
      <c r="C1407" t="s">
        <v>1</v>
      </c>
      <c r="D1407" t="s">
        <v>7503</v>
      </c>
      <c r="E1407" t="s">
        <v>9793</v>
      </c>
      <c r="F1407" t="s">
        <v>9794</v>
      </c>
      <c r="G1407">
        <v>2180</v>
      </c>
      <c r="H1407">
        <v>2180</v>
      </c>
      <c r="I1407">
        <v>2180</v>
      </c>
      <c r="J1407">
        <v>2180</v>
      </c>
      <c r="K1407">
        <v>0</v>
      </c>
      <c r="L1407" s="2">
        <v>0</v>
      </c>
      <c r="M1407" s="2">
        <v>0</v>
      </c>
      <c r="N1407" s="2">
        <v>0</v>
      </c>
      <c r="O1407" s="2">
        <v>7.35</v>
      </c>
      <c r="P1407" s="2">
        <v>0</v>
      </c>
      <c r="Q1407" s="2">
        <v>0</v>
      </c>
      <c r="R1407" s="2">
        <v>0</v>
      </c>
      <c r="S1407" s="2">
        <v>0</v>
      </c>
      <c r="T1407" s="2">
        <v>0</v>
      </c>
      <c r="U1407" s="2">
        <v>7.35</v>
      </c>
      <c r="V1407" t="s">
        <v>55</v>
      </c>
    </row>
    <row r="1408" spans="1:22" ht="15.75" hidden="1" thickBot="1" x14ac:dyDescent="0.3">
      <c r="A1408" t="s">
        <v>7766</v>
      </c>
      <c r="B1408" s="12" t="s">
        <v>9827</v>
      </c>
      <c r="C1408" t="s">
        <v>1</v>
      </c>
      <c r="D1408" t="s">
        <v>7503</v>
      </c>
      <c r="E1408" t="s">
        <v>9793</v>
      </c>
      <c r="F1408" t="s">
        <v>9794</v>
      </c>
      <c r="G1408">
        <v>2179</v>
      </c>
      <c r="H1408">
        <v>2179</v>
      </c>
      <c r="I1408">
        <v>2179</v>
      </c>
      <c r="J1408">
        <v>2179</v>
      </c>
      <c r="K1408">
        <v>0</v>
      </c>
      <c r="L1408" s="2">
        <v>0</v>
      </c>
      <c r="M1408" s="2">
        <v>0</v>
      </c>
      <c r="N1408" s="2">
        <v>0</v>
      </c>
      <c r="O1408" s="2">
        <v>0</v>
      </c>
      <c r="P1408" s="2">
        <v>0</v>
      </c>
      <c r="Q1408" s="2">
        <v>0</v>
      </c>
      <c r="R1408" s="2">
        <v>0</v>
      </c>
      <c r="S1408" s="2">
        <v>0</v>
      </c>
      <c r="T1408" s="2">
        <v>0</v>
      </c>
      <c r="U1408" s="2">
        <v>0</v>
      </c>
      <c r="V1408" t="s">
        <v>55</v>
      </c>
    </row>
    <row r="1409" spans="1:22" ht="15.75" hidden="1" thickBot="1" x14ac:dyDescent="0.3">
      <c r="A1409" t="s">
        <v>7766</v>
      </c>
      <c r="B1409" s="12" t="s">
        <v>9827</v>
      </c>
      <c r="C1409" t="s">
        <v>1</v>
      </c>
      <c r="D1409" t="s">
        <v>7503</v>
      </c>
      <c r="E1409" t="s">
        <v>9793</v>
      </c>
      <c r="F1409" t="s">
        <v>9794</v>
      </c>
      <c r="G1409">
        <v>2178</v>
      </c>
      <c r="H1409">
        <v>2178</v>
      </c>
      <c r="I1409">
        <v>2178</v>
      </c>
      <c r="J1409">
        <v>2178</v>
      </c>
      <c r="K1409">
        <v>0</v>
      </c>
      <c r="L1409" s="2">
        <v>0</v>
      </c>
      <c r="M1409" s="2">
        <v>0</v>
      </c>
      <c r="N1409" s="2">
        <v>0</v>
      </c>
      <c r="O1409" s="2">
        <v>6</v>
      </c>
      <c r="P1409" s="2">
        <v>0</v>
      </c>
      <c r="Q1409" s="2">
        <v>0</v>
      </c>
      <c r="R1409" s="2">
        <v>0</v>
      </c>
      <c r="S1409" s="2">
        <v>0</v>
      </c>
      <c r="T1409" s="2">
        <v>0</v>
      </c>
      <c r="U1409" s="2">
        <v>6</v>
      </c>
      <c r="V1409" t="s">
        <v>55</v>
      </c>
    </row>
    <row r="1410" spans="1:22" ht="15.75" hidden="1" thickBot="1" x14ac:dyDescent="0.3">
      <c r="A1410" t="s">
        <v>7766</v>
      </c>
      <c r="B1410" s="12" t="s">
        <v>9827</v>
      </c>
      <c r="C1410" t="s">
        <v>1</v>
      </c>
      <c r="D1410" t="s">
        <v>7503</v>
      </c>
      <c r="E1410" t="s">
        <v>9793</v>
      </c>
      <c r="F1410" t="s">
        <v>9794</v>
      </c>
      <c r="G1410">
        <v>2177</v>
      </c>
      <c r="H1410">
        <v>2177</v>
      </c>
      <c r="I1410">
        <v>2177</v>
      </c>
      <c r="J1410">
        <v>2177</v>
      </c>
      <c r="K1410">
        <v>0</v>
      </c>
      <c r="L1410" s="2">
        <v>0</v>
      </c>
      <c r="M1410" s="2">
        <v>0</v>
      </c>
      <c r="N1410" s="2">
        <v>0</v>
      </c>
      <c r="O1410" s="2">
        <v>5.5</v>
      </c>
      <c r="P1410" s="2">
        <v>0</v>
      </c>
      <c r="Q1410" s="2">
        <v>0</v>
      </c>
      <c r="R1410" s="2">
        <v>0</v>
      </c>
      <c r="S1410" s="2">
        <v>0</v>
      </c>
      <c r="T1410" s="2">
        <v>0</v>
      </c>
      <c r="U1410" s="2">
        <v>5.5</v>
      </c>
      <c r="V1410" t="s">
        <v>55</v>
      </c>
    </row>
    <row r="1411" spans="1:22" ht="15.75" hidden="1" thickBot="1" x14ac:dyDescent="0.3">
      <c r="A1411" t="s">
        <v>7766</v>
      </c>
      <c r="B1411" s="12" t="s">
        <v>9813</v>
      </c>
      <c r="C1411" t="s">
        <v>1</v>
      </c>
      <c r="D1411" t="s">
        <v>7503</v>
      </c>
      <c r="E1411" t="s">
        <v>9793</v>
      </c>
      <c r="F1411" t="s">
        <v>9794</v>
      </c>
      <c r="G1411">
        <v>2176</v>
      </c>
      <c r="H1411">
        <v>2176</v>
      </c>
      <c r="I1411">
        <v>2176</v>
      </c>
      <c r="J1411">
        <v>2176</v>
      </c>
      <c r="K1411">
        <v>0</v>
      </c>
      <c r="L1411" s="2">
        <v>0</v>
      </c>
      <c r="M1411" s="2">
        <v>0</v>
      </c>
      <c r="N1411" s="2">
        <v>0</v>
      </c>
      <c r="O1411" s="2">
        <v>83.78</v>
      </c>
      <c r="P1411" s="2">
        <v>0</v>
      </c>
      <c r="Q1411" s="2">
        <v>0</v>
      </c>
      <c r="R1411" s="2">
        <v>0</v>
      </c>
      <c r="S1411" s="2">
        <v>0</v>
      </c>
      <c r="T1411" s="2">
        <v>0</v>
      </c>
      <c r="U1411" s="2">
        <v>83.78</v>
      </c>
      <c r="V1411" t="s">
        <v>55</v>
      </c>
    </row>
    <row r="1412" spans="1:22" ht="15.75" hidden="1" thickBot="1" x14ac:dyDescent="0.3">
      <c r="A1412" t="s">
        <v>7766</v>
      </c>
      <c r="B1412" s="12" t="s">
        <v>9813</v>
      </c>
      <c r="C1412" t="s">
        <v>1</v>
      </c>
      <c r="D1412" t="s">
        <v>7503</v>
      </c>
      <c r="E1412" t="s">
        <v>9793</v>
      </c>
      <c r="F1412" t="s">
        <v>9794</v>
      </c>
      <c r="G1412">
        <v>2175</v>
      </c>
      <c r="H1412">
        <v>2175</v>
      </c>
      <c r="I1412">
        <v>2175</v>
      </c>
      <c r="J1412">
        <v>2175</v>
      </c>
      <c r="K1412">
        <v>0</v>
      </c>
      <c r="L1412" s="2">
        <v>0</v>
      </c>
      <c r="M1412" s="2">
        <v>0</v>
      </c>
      <c r="N1412" s="2">
        <v>0</v>
      </c>
      <c r="O1412" s="2">
        <v>14</v>
      </c>
      <c r="P1412" s="2">
        <v>0</v>
      </c>
      <c r="Q1412" s="2">
        <v>0</v>
      </c>
      <c r="R1412" s="2">
        <v>0</v>
      </c>
      <c r="S1412" s="2">
        <v>0</v>
      </c>
      <c r="T1412" s="2">
        <v>0</v>
      </c>
      <c r="U1412" s="2">
        <v>14</v>
      </c>
      <c r="V1412" t="s">
        <v>55</v>
      </c>
    </row>
    <row r="1413" spans="1:22" ht="15.75" hidden="1" thickBot="1" x14ac:dyDescent="0.3">
      <c r="A1413" t="s">
        <v>7766</v>
      </c>
      <c r="B1413" s="12" t="s">
        <v>9813</v>
      </c>
      <c r="C1413" t="s">
        <v>1</v>
      </c>
      <c r="D1413" t="s">
        <v>7503</v>
      </c>
      <c r="E1413" t="s">
        <v>9793</v>
      </c>
      <c r="F1413" t="s">
        <v>9794</v>
      </c>
      <c r="G1413">
        <v>2174</v>
      </c>
      <c r="H1413">
        <v>2174</v>
      </c>
      <c r="I1413">
        <v>2174</v>
      </c>
      <c r="J1413">
        <v>2174</v>
      </c>
      <c r="K1413">
        <v>0</v>
      </c>
      <c r="L1413" s="2">
        <v>0</v>
      </c>
      <c r="M1413" s="2">
        <v>0</v>
      </c>
      <c r="N1413" s="2">
        <v>0</v>
      </c>
      <c r="O1413" s="2">
        <v>44.4</v>
      </c>
      <c r="P1413" s="2">
        <v>0</v>
      </c>
      <c r="Q1413" s="2">
        <v>0</v>
      </c>
      <c r="R1413" s="2">
        <v>0</v>
      </c>
      <c r="S1413" s="2">
        <v>0</v>
      </c>
      <c r="T1413" s="2">
        <v>0</v>
      </c>
      <c r="U1413" s="2">
        <v>44.4</v>
      </c>
      <c r="V1413" t="s">
        <v>55</v>
      </c>
    </row>
    <row r="1414" spans="1:22" ht="15.75" hidden="1" thickBot="1" x14ac:dyDescent="0.3">
      <c r="A1414" t="s">
        <v>7766</v>
      </c>
      <c r="B1414" s="12" t="s">
        <v>9813</v>
      </c>
      <c r="C1414" t="s">
        <v>1</v>
      </c>
      <c r="D1414" t="s">
        <v>7503</v>
      </c>
      <c r="E1414" t="s">
        <v>9793</v>
      </c>
      <c r="F1414" t="s">
        <v>9794</v>
      </c>
      <c r="G1414">
        <v>2173</v>
      </c>
      <c r="H1414">
        <v>2173</v>
      </c>
      <c r="I1414">
        <v>2173</v>
      </c>
      <c r="J1414">
        <v>2173</v>
      </c>
      <c r="K1414">
        <v>0</v>
      </c>
      <c r="L1414" s="2">
        <v>0</v>
      </c>
      <c r="M1414" s="2">
        <v>0</v>
      </c>
      <c r="N1414" s="2">
        <v>0</v>
      </c>
      <c r="O1414" s="2">
        <v>10.62</v>
      </c>
      <c r="P1414" s="2">
        <v>0</v>
      </c>
      <c r="Q1414" s="2">
        <v>0</v>
      </c>
      <c r="R1414" s="2">
        <v>0</v>
      </c>
      <c r="S1414" s="2">
        <v>0</v>
      </c>
      <c r="T1414" s="2">
        <v>0</v>
      </c>
      <c r="U1414" s="2">
        <v>10.62</v>
      </c>
      <c r="V1414" t="s">
        <v>55</v>
      </c>
    </row>
    <row r="1415" spans="1:22" ht="15.75" hidden="1" thickBot="1" x14ac:dyDescent="0.3">
      <c r="A1415" t="s">
        <v>7766</v>
      </c>
      <c r="B1415" s="12" t="s">
        <v>9813</v>
      </c>
      <c r="C1415" t="s">
        <v>1</v>
      </c>
      <c r="D1415" t="s">
        <v>7503</v>
      </c>
      <c r="E1415" t="s">
        <v>9793</v>
      </c>
      <c r="F1415" t="s">
        <v>9794</v>
      </c>
      <c r="G1415">
        <v>2172</v>
      </c>
      <c r="H1415">
        <v>2172</v>
      </c>
      <c r="I1415">
        <v>2172</v>
      </c>
      <c r="J1415">
        <v>2172</v>
      </c>
      <c r="K1415">
        <v>0</v>
      </c>
      <c r="L1415" s="2">
        <v>0</v>
      </c>
      <c r="M1415" s="2">
        <v>0</v>
      </c>
      <c r="N1415" s="2">
        <v>0</v>
      </c>
      <c r="O1415" s="2">
        <v>15</v>
      </c>
      <c r="P1415" s="2">
        <v>0</v>
      </c>
      <c r="Q1415" s="2">
        <v>0</v>
      </c>
      <c r="R1415" s="2">
        <v>0</v>
      </c>
      <c r="S1415" s="2">
        <v>0</v>
      </c>
      <c r="T1415" s="2">
        <v>0</v>
      </c>
      <c r="U1415" s="2">
        <v>15</v>
      </c>
      <c r="V1415" t="s">
        <v>55</v>
      </c>
    </row>
    <row r="1416" spans="1:22" ht="15.75" hidden="1" thickBot="1" x14ac:dyDescent="0.3">
      <c r="A1416" t="s">
        <v>7766</v>
      </c>
      <c r="B1416" s="12" t="s">
        <v>9813</v>
      </c>
      <c r="C1416" t="s">
        <v>1</v>
      </c>
      <c r="D1416" t="s">
        <v>7503</v>
      </c>
      <c r="E1416" t="s">
        <v>9793</v>
      </c>
      <c r="F1416" t="s">
        <v>9794</v>
      </c>
      <c r="G1416">
        <v>2171</v>
      </c>
      <c r="H1416">
        <v>2171</v>
      </c>
      <c r="I1416">
        <v>2171</v>
      </c>
      <c r="J1416">
        <v>2171</v>
      </c>
      <c r="K1416">
        <v>0</v>
      </c>
      <c r="L1416" s="2">
        <v>0</v>
      </c>
      <c r="M1416" s="2">
        <v>0</v>
      </c>
      <c r="N1416" s="2">
        <v>0</v>
      </c>
      <c r="O1416" s="2">
        <v>3.5</v>
      </c>
      <c r="P1416" s="2">
        <v>0</v>
      </c>
      <c r="Q1416" s="2">
        <v>0</v>
      </c>
      <c r="R1416" s="2">
        <v>0</v>
      </c>
      <c r="S1416" s="2">
        <v>0</v>
      </c>
      <c r="T1416" s="2">
        <v>0</v>
      </c>
      <c r="U1416" s="2">
        <v>3.5</v>
      </c>
      <c r="V1416" t="s">
        <v>55</v>
      </c>
    </row>
    <row r="1417" spans="1:22" ht="15.75" hidden="1" thickBot="1" x14ac:dyDescent="0.3">
      <c r="A1417" t="s">
        <v>7766</v>
      </c>
      <c r="B1417" s="12" t="s">
        <v>9813</v>
      </c>
      <c r="C1417" t="s">
        <v>1</v>
      </c>
      <c r="D1417" t="s">
        <v>7503</v>
      </c>
      <c r="E1417" t="s">
        <v>9793</v>
      </c>
      <c r="F1417" t="s">
        <v>9794</v>
      </c>
      <c r="G1417">
        <v>2170</v>
      </c>
      <c r="H1417">
        <v>2170</v>
      </c>
      <c r="I1417">
        <v>2170</v>
      </c>
      <c r="J1417">
        <v>2170</v>
      </c>
      <c r="K1417">
        <v>0</v>
      </c>
      <c r="L1417" s="2">
        <v>0</v>
      </c>
      <c r="M1417" s="2">
        <v>0</v>
      </c>
      <c r="N1417" s="2">
        <v>0</v>
      </c>
      <c r="O1417" s="2">
        <v>8.1999999999999993</v>
      </c>
      <c r="P1417" s="2">
        <v>0</v>
      </c>
      <c r="Q1417" s="2">
        <v>0</v>
      </c>
      <c r="R1417" s="2">
        <v>0</v>
      </c>
      <c r="S1417" s="2">
        <v>0</v>
      </c>
      <c r="T1417" s="2">
        <v>0</v>
      </c>
      <c r="U1417" s="2">
        <v>8.1999999999999993</v>
      </c>
      <c r="V1417" t="s">
        <v>55</v>
      </c>
    </row>
    <row r="1418" spans="1:22" ht="15.75" hidden="1" thickBot="1" x14ac:dyDescent="0.3">
      <c r="A1418" t="s">
        <v>7766</v>
      </c>
      <c r="B1418" s="12" t="s">
        <v>9813</v>
      </c>
      <c r="C1418" t="s">
        <v>1</v>
      </c>
      <c r="D1418" t="s">
        <v>7503</v>
      </c>
      <c r="E1418" t="s">
        <v>9793</v>
      </c>
      <c r="F1418" t="s">
        <v>9794</v>
      </c>
      <c r="G1418">
        <v>2169</v>
      </c>
      <c r="H1418">
        <v>2169</v>
      </c>
      <c r="I1418">
        <v>2169</v>
      </c>
      <c r="J1418">
        <v>2169</v>
      </c>
      <c r="K1418">
        <v>0</v>
      </c>
      <c r="L1418" s="2">
        <v>0</v>
      </c>
      <c r="M1418" s="2">
        <v>0</v>
      </c>
      <c r="N1418" s="2">
        <v>0</v>
      </c>
      <c r="O1418" s="2">
        <v>4.25</v>
      </c>
      <c r="P1418" s="2">
        <v>0</v>
      </c>
      <c r="Q1418" s="2">
        <v>0</v>
      </c>
      <c r="R1418" s="2">
        <v>0</v>
      </c>
      <c r="S1418" s="2">
        <v>0</v>
      </c>
      <c r="T1418" s="2">
        <v>0</v>
      </c>
      <c r="U1418" s="2">
        <v>4.25</v>
      </c>
      <c r="V1418" t="s">
        <v>55</v>
      </c>
    </row>
    <row r="1419" spans="1:22" ht="15.75" hidden="1" thickBot="1" x14ac:dyDescent="0.3">
      <c r="A1419" t="s">
        <v>7766</v>
      </c>
      <c r="B1419" s="12" t="s">
        <v>9813</v>
      </c>
      <c r="C1419" t="s">
        <v>1</v>
      </c>
      <c r="D1419" t="s">
        <v>7503</v>
      </c>
      <c r="E1419" t="s">
        <v>9793</v>
      </c>
      <c r="F1419" t="s">
        <v>9794</v>
      </c>
      <c r="G1419">
        <v>2168</v>
      </c>
      <c r="H1419">
        <v>2168</v>
      </c>
      <c r="I1419">
        <v>2168</v>
      </c>
      <c r="J1419">
        <v>2168</v>
      </c>
      <c r="K1419">
        <v>0</v>
      </c>
      <c r="L1419" s="2">
        <v>0</v>
      </c>
      <c r="M1419" s="2">
        <v>0</v>
      </c>
      <c r="N1419" s="2">
        <v>0</v>
      </c>
      <c r="O1419" s="2">
        <v>15</v>
      </c>
      <c r="P1419" s="2">
        <v>0</v>
      </c>
      <c r="Q1419" s="2">
        <v>0</v>
      </c>
      <c r="R1419" s="2">
        <v>0</v>
      </c>
      <c r="S1419" s="2">
        <v>0</v>
      </c>
      <c r="T1419" s="2">
        <v>0</v>
      </c>
      <c r="U1419" s="2">
        <v>15</v>
      </c>
      <c r="V1419" t="s">
        <v>55</v>
      </c>
    </row>
    <row r="1420" spans="1:22" ht="15.75" hidden="1" thickBot="1" x14ac:dyDescent="0.3">
      <c r="A1420" t="s">
        <v>7766</v>
      </c>
      <c r="B1420" s="12" t="s">
        <v>9813</v>
      </c>
      <c r="C1420" t="s">
        <v>1</v>
      </c>
      <c r="D1420" t="s">
        <v>7503</v>
      </c>
      <c r="E1420" t="s">
        <v>9793</v>
      </c>
      <c r="F1420" t="s">
        <v>9794</v>
      </c>
      <c r="G1420">
        <v>2167</v>
      </c>
      <c r="H1420">
        <v>2167</v>
      </c>
      <c r="I1420">
        <v>2167</v>
      </c>
      <c r="J1420">
        <v>2167</v>
      </c>
      <c r="K1420">
        <v>0</v>
      </c>
      <c r="L1420" s="2">
        <v>0</v>
      </c>
      <c r="M1420" s="2">
        <v>0</v>
      </c>
      <c r="N1420" s="2">
        <v>0</v>
      </c>
      <c r="O1420" s="2">
        <v>91.67</v>
      </c>
      <c r="P1420" s="2">
        <v>0</v>
      </c>
      <c r="Q1420" s="2">
        <v>0</v>
      </c>
      <c r="R1420" s="2">
        <v>0</v>
      </c>
      <c r="S1420" s="2">
        <v>0</v>
      </c>
      <c r="T1420" s="2">
        <v>0</v>
      </c>
      <c r="U1420" s="2">
        <v>91.67</v>
      </c>
      <c r="V1420" t="s">
        <v>55</v>
      </c>
    </row>
    <row r="1421" spans="1:22" ht="15.75" hidden="1" thickBot="1" x14ac:dyDescent="0.3">
      <c r="A1421" t="s">
        <v>7766</v>
      </c>
      <c r="B1421" s="12" t="s">
        <v>9785</v>
      </c>
      <c r="C1421" t="s">
        <v>1</v>
      </c>
      <c r="D1421" t="s">
        <v>7503</v>
      </c>
      <c r="E1421" t="s">
        <v>9793</v>
      </c>
      <c r="F1421" t="s">
        <v>9794</v>
      </c>
      <c r="G1421">
        <v>2166</v>
      </c>
      <c r="H1421">
        <v>2166</v>
      </c>
      <c r="I1421">
        <v>2166</v>
      </c>
      <c r="J1421">
        <v>2166</v>
      </c>
      <c r="K1421">
        <v>0</v>
      </c>
      <c r="L1421" s="2">
        <v>0</v>
      </c>
      <c r="M1421" s="2">
        <v>0</v>
      </c>
      <c r="N1421" s="2">
        <v>0</v>
      </c>
      <c r="O1421" s="2">
        <v>0</v>
      </c>
      <c r="P1421" s="2">
        <v>0</v>
      </c>
      <c r="Q1421" s="2">
        <v>0</v>
      </c>
      <c r="R1421" s="2">
        <v>0</v>
      </c>
      <c r="S1421" s="2">
        <v>0</v>
      </c>
      <c r="T1421" s="2">
        <v>0</v>
      </c>
      <c r="U1421" s="2">
        <v>0</v>
      </c>
      <c r="V1421" t="s">
        <v>55</v>
      </c>
    </row>
    <row r="1422" spans="1:22" ht="15.75" hidden="1" thickBot="1" x14ac:dyDescent="0.3">
      <c r="A1422" t="s">
        <v>7766</v>
      </c>
      <c r="B1422" s="12" t="s">
        <v>9785</v>
      </c>
      <c r="C1422" t="s">
        <v>1</v>
      </c>
      <c r="D1422" t="s">
        <v>7503</v>
      </c>
      <c r="E1422" t="s">
        <v>9793</v>
      </c>
      <c r="F1422" t="s">
        <v>9794</v>
      </c>
      <c r="G1422">
        <v>2165</v>
      </c>
      <c r="H1422">
        <v>2165</v>
      </c>
      <c r="I1422">
        <v>2165</v>
      </c>
      <c r="J1422">
        <v>2165</v>
      </c>
      <c r="K1422">
        <v>0</v>
      </c>
      <c r="L1422" s="2">
        <v>0</v>
      </c>
      <c r="M1422" s="2">
        <v>0</v>
      </c>
      <c r="N1422" s="2">
        <v>0</v>
      </c>
      <c r="O1422" s="2">
        <v>0</v>
      </c>
      <c r="P1422" s="2">
        <v>0</v>
      </c>
      <c r="Q1422" s="2">
        <v>0</v>
      </c>
      <c r="R1422" s="2">
        <v>0</v>
      </c>
      <c r="S1422" s="2">
        <v>0</v>
      </c>
      <c r="T1422" s="2">
        <v>0</v>
      </c>
      <c r="U1422" s="2">
        <v>0</v>
      </c>
      <c r="V1422" t="s">
        <v>55</v>
      </c>
    </row>
    <row r="1423" spans="1:22" ht="15.75" hidden="1" thickBot="1" x14ac:dyDescent="0.3">
      <c r="A1423" t="s">
        <v>7766</v>
      </c>
      <c r="B1423" s="12" t="s">
        <v>9785</v>
      </c>
      <c r="C1423" t="s">
        <v>1</v>
      </c>
      <c r="D1423" t="s">
        <v>7503</v>
      </c>
      <c r="E1423" t="s">
        <v>9793</v>
      </c>
      <c r="F1423" t="s">
        <v>9794</v>
      </c>
      <c r="G1423">
        <v>2164</v>
      </c>
      <c r="H1423">
        <v>2164</v>
      </c>
      <c r="I1423">
        <v>2164</v>
      </c>
      <c r="J1423">
        <v>2164</v>
      </c>
      <c r="K1423">
        <v>0</v>
      </c>
      <c r="L1423" s="2">
        <v>0</v>
      </c>
      <c r="M1423" s="2">
        <v>0</v>
      </c>
      <c r="N1423" s="2">
        <v>0</v>
      </c>
      <c r="O1423" s="2">
        <v>34</v>
      </c>
      <c r="P1423" s="2">
        <v>0</v>
      </c>
      <c r="Q1423" s="2">
        <v>0</v>
      </c>
      <c r="R1423" s="2">
        <v>0</v>
      </c>
      <c r="S1423" s="2">
        <v>0</v>
      </c>
      <c r="T1423" s="2">
        <v>0</v>
      </c>
      <c r="U1423" s="2">
        <v>34</v>
      </c>
      <c r="V1423" t="s">
        <v>55</v>
      </c>
    </row>
    <row r="1424" spans="1:22" ht="15.75" hidden="1" thickBot="1" x14ac:dyDescent="0.3">
      <c r="A1424" t="s">
        <v>7766</v>
      </c>
      <c r="B1424" s="12" t="s">
        <v>9785</v>
      </c>
      <c r="C1424" t="s">
        <v>1</v>
      </c>
      <c r="D1424" t="s">
        <v>7503</v>
      </c>
      <c r="E1424" t="s">
        <v>9793</v>
      </c>
      <c r="F1424" t="s">
        <v>9794</v>
      </c>
      <c r="G1424">
        <v>2163</v>
      </c>
      <c r="H1424">
        <v>2163</v>
      </c>
      <c r="I1424">
        <v>2163</v>
      </c>
      <c r="J1424">
        <v>2163</v>
      </c>
      <c r="K1424">
        <v>0</v>
      </c>
      <c r="L1424" s="2">
        <v>0</v>
      </c>
      <c r="M1424" s="2">
        <v>0</v>
      </c>
      <c r="N1424" s="2">
        <v>0</v>
      </c>
      <c r="O1424" s="2">
        <v>42.75</v>
      </c>
      <c r="P1424" s="2">
        <v>0</v>
      </c>
      <c r="Q1424" s="2">
        <v>0</v>
      </c>
      <c r="R1424" s="2">
        <v>0</v>
      </c>
      <c r="S1424" s="2">
        <v>0</v>
      </c>
      <c r="T1424" s="2">
        <v>0</v>
      </c>
      <c r="U1424" s="2">
        <v>42.75</v>
      </c>
      <c r="V1424" t="s">
        <v>55</v>
      </c>
    </row>
    <row r="1425" spans="1:22" ht="15.75" hidden="1" thickBot="1" x14ac:dyDescent="0.3">
      <c r="A1425" t="s">
        <v>7729</v>
      </c>
      <c r="B1425" s="164">
        <v>45322</v>
      </c>
      <c r="C1425" t="s">
        <v>1</v>
      </c>
      <c r="D1425" t="s">
        <v>7503</v>
      </c>
      <c r="E1425" t="s">
        <v>10653</v>
      </c>
      <c r="F1425" t="s">
        <v>9732</v>
      </c>
      <c r="G1425">
        <v>2162</v>
      </c>
      <c r="H1425">
        <v>2162</v>
      </c>
      <c r="I1425">
        <v>2162</v>
      </c>
      <c r="J1425">
        <v>2162</v>
      </c>
      <c r="K1425">
        <v>0</v>
      </c>
      <c r="L1425" s="2">
        <v>0</v>
      </c>
      <c r="M1425" s="2">
        <v>0</v>
      </c>
      <c r="N1425" s="2">
        <v>0</v>
      </c>
      <c r="O1425" s="2">
        <v>3.6</v>
      </c>
      <c r="P1425" s="2">
        <v>0</v>
      </c>
      <c r="Q1425" s="2">
        <v>0</v>
      </c>
      <c r="R1425" s="2">
        <v>0</v>
      </c>
      <c r="S1425" s="2">
        <v>0</v>
      </c>
      <c r="T1425" s="2">
        <v>0</v>
      </c>
      <c r="U1425" s="2">
        <v>3.6</v>
      </c>
      <c r="V1425" t="s">
        <v>55</v>
      </c>
    </row>
    <row r="1426" spans="1:22" ht="15.75" hidden="1" thickBot="1" x14ac:dyDescent="0.3">
      <c r="A1426" t="s">
        <v>7729</v>
      </c>
      <c r="B1426" s="164">
        <v>45322</v>
      </c>
      <c r="C1426" t="s">
        <v>1</v>
      </c>
      <c r="D1426" t="s">
        <v>7503</v>
      </c>
      <c r="E1426" t="s">
        <v>10653</v>
      </c>
      <c r="F1426" t="s">
        <v>9732</v>
      </c>
      <c r="G1426">
        <v>2161</v>
      </c>
      <c r="H1426">
        <v>2161</v>
      </c>
      <c r="I1426">
        <v>2161</v>
      </c>
      <c r="J1426">
        <v>2161</v>
      </c>
      <c r="K1426">
        <v>0</v>
      </c>
      <c r="L1426" s="2">
        <v>0</v>
      </c>
      <c r="M1426" s="2">
        <v>0</v>
      </c>
      <c r="N1426" s="2">
        <v>0</v>
      </c>
      <c r="O1426" s="2">
        <v>73.099999999999994</v>
      </c>
      <c r="P1426" s="2">
        <v>0</v>
      </c>
      <c r="Q1426" s="2">
        <v>0</v>
      </c>
      <c r="R1426" s="2">
        <v>0</v>
      </c>
      <c r="S1426" s="2">
        <v>0</v>
      </c>
      <c r="T1426" s="2">
        <v>0</v>
      </c>
      <c r="U1426" s="2">
        <v>73.099999999999994</v>
      </c>
      <c r="V1426" t="s">
        <v>55</v>
      </c>
    </row>
    <row r="1427" spans="1:22" ht="15.75" hidden="1" thickBot="1" x14ac:dyDescent="0.3">
      <c r="A1427" t="s">
        <v>7729</v>
      </c>
      <c r="B1427" s="164">
        <v>45322</v>
      </c>
      <c r="C1427" t="s">
        <v>1</v>
      </c>
      <c r="D1427" t="s">
        <v>7503</v>
      </c>
      <c r="E1427" t="s">
        <v>10653</v>
      </c>
      <c r="F1427" t="s">
        <v>9732</v>
      </c>
      <c r="G1427">
        <v>2160</v>
      </c>
      <c r="H1427">
        <v>2160</v>
      </c>
      <c r="I1427">
        <v>2160</v>
      </c>
      <c r="J1427">
        <v>2160</v>
      </c>
      <c r="K1427">
        <v>0</v>
      </c>
      <c r="L1427" s="2">
        <v>0</v>
      </c>
      <c r="M1427" s="2">
        <v>0</v>
      </c>
      <c r="N1427" s="2">
        <v>0</v>
      </c>
      <c r="O1427" s="2">
        <v>4.8499999999999996</v>
      </c>
      <c r="P1427" s="2">
        <v>0</v>
      </c>
      <c r="Q1427" s="2">
        <v>0</v>
      </c>
      <c r="R1427" s="2">
        <v>0</v>
      </c>
      <c r="S1427" s="2">
        <v>0</v>
      </c>
      <c r="T1427" s="2">
        <v>0</v>
      </c>
      <c r="U1427" s="2">
        <v>4.8499999999999996</v>
      </c>
      <c r="V1427" t="s">
        <v>55</v>
      </c>
    </row>
    <row r="1428" spans="1:22" ht="15.75" hidden="1" thickBot="1" x14ac:dyDescent="0.3">
      <c r="A1428" t="s">
        <v>7729</v>
      </c>
      <c r="B1428" s="164">
        <v>45322</v>
      </c>
      <c r="C1428" t="s">
        <v>1</v>
      </c>
      <c r="D1428" t="s">
        <v>7503</v>
      </c>
      <c r="E1428" t="s">
        <v>10653</v>
      </c>
      <c r="F1428" t="s">
        <v>9732</v>
      </c>
      <c r="G1428">
        <v>2157</v>
      </c>
      <c r="H1428">
        <v>2157</v>
      </c>
      <c r="I1428">
        <v>2157</v>
      </c>
      <c r="J1428">
        <v>2157</v>
      </c>
      <c r="K1428">
        <v>0</v>
      </c>
      <c r="L1428" s="2">
        <v>0</v>
      </c>
      <c r="M1428" s="2">
        <v>0</v>
      </c>
      <c r="N1428" s="2">
        <v>0</v>
      </c>
      <c r="O1428" s="2">
        <v>201.16</v>
      </c>
      <c r="P1428" s="2">
        <v>0</v>
      </c>
      <c r="Q1428" s="2">
        <v>0</v>
      </c>
      <c r="R1428" s="2">
        <v>0</v>
      </c>
      <c r="S1428" s="2">
        <v>0</v>
      </c>
      <c r="T1428" s="2">
        <v>0</v>
      </c>
      <c r="U1428" s="2">
        <v>201.16</v>
      </c>
      <c r="V1428" t="s">
        <v>55</v>
      </c>
    </row>
    <row r="1429" spans="1:22" ht="15.75" hidden="1" thickBot="1" x14ac:dyDescent="0.3">
      <c r="A1429" t="s">
        <v>7729</v>
      </c>
      <c r="B1429" s="164">
        <v>45322</v>
      </c>
      <c r="C1429" t="s">
        <v>1</v>
      </c>
      <c r="D1429" t="s">
        <v>7503</v>
      </c>
      <c r="E1429" t="s">
        <v>10653</v>
      </c>
      <c r="F1429" t="s">
        <v>9732</v>
      </c>
      <c r="G1429">
        <v>2156</v>
      </c>
      <c r="H1429">
        <v>2156</v>
      </c>
      <c r="I1429">
        <v>2156</v>
      </c>
      <c r="J1429">
        <v>2156</v>
      </c>
      <c r="K1429">
        <v>0</v>
      </c>
      <c r="L1429" s="2">
        <v>0</v>
      </c>
      <c r="M1429" s="2">
        <v>0</v>
      </c>
      <c r="N1429" s="2">
        <v>0</v>
      </c>
      <c r="O1429" s="2">
        <v>32.5</v>
      </c>
      <c r="P1429" s="2">
        <v>0</v>
      </c>
      <c r="Q1429" s="2">
        <v>0</v>
      </c>
      <c r="R1429" s="2">
        <v>0</v>
      </c>
      <c r="S1429" s="2">
        <v>0</v>
      </c>
      <c r="T1429" s="2">
        <v>0</v>
      </c>
      <c r="U1429" s="2">
        <v>32.5</v>
      </c>
      <c r="V1429" t="s">
        <v>55</v>
      </c>
    </row>
    <row r="1430" spans="1:22" ht="15.75" hidden="1" thickBot="1" x14ac:dyDescent="0.3">
      <c r="A1430" t="s">
        <v>7729</v>
      </c>
      <c r="B1430" s="164">
        <v>45321</v>
      </c>
      <c r="C1430" t="s">
        <v>1</v>
      </c>
      <c r="D1430" t="s">
        <v>7503</v>
      </c>
      <c r="E1430" t="s">
        <v>10653</v>
      </c>
      <c r="F1430" t="s">
        <v>9732</v>
      </c>
      <c r="G1430">
        <v>2155</v>
      </c>
      <c r="H1430">
        <v>2155</v>
      </c>
      <c r="I1430">
        <v>2155</v>
      </c>
      <c r="J1430">
        <v>2155</v>
      </c>
      <c r="K1430">
        <v>0</v>
      </c>
      <c r="L1430" s="2">
        <v>0</v>
      </c>
      <c r="M1430" s="2">
        <v>0</v>
      </c>
      <c r="N1430" s="2">
        <v>0</v>
      </c>
      <c r="O1430" s="2">
        <v>24.25</v>
      </c>
      <c r="P1430" s="2">
        <v>0</v>
      </c>
      <c r="Q1430" s="2">
        <v>0</v>
      </c>
      <c r="R1430" s="2">
        <v>0</v>
      </c>
      <c r="S1430" s="2">
        <v>0</v>
      </c>
      <c r="T1430" s="2">
        <v>0</v>
      </c>
      <c r="U1430" s="2">
        <v>24.25</v>
      </c>
      <c r="V1430" t="s">
        <v>55</v>
      </c>
    </row>
    <row r="1431" spans="1:22" ht="15.75" hidden="1" thickBot="1" x14ac:dyDescent="0.3">
      <c r="A1431" t="s">
        <v>7729</v>
      </c>
      <c r="B1431" s="164">
        <v>45321</v>
      </c>
      <c r="C1431" t="s">
        <v>1</v>
      </c>
      <c r="D1431" t="s">
        <v>7503</v>
      </c>
      <c r="E1431" t="s">
        <v>10653</v>
      </c>
      <c r="F1431" t="s">
        <v>9732</v>
      </c>
      <c r="G1431">
        <v>2153</v>
      </c>
      <c r="H1431">
        <v>2153</v>
      </c>
      <c r="I1431">
        <v>2153</v>
      </c>
      <c r="J1431">
        <v>2153</v>
      </c>
      <c r="K1431">
        <v>0</v>
      </c>
      <c r="L1431" s="2">
        <v>0</v>
      </c>
      <c r="M1431" s="2">
        <v>0</v>
      </c>
      <c r="N1431" s="2">
        <v>0</v>
      </c>
      <c r="O1431" s="2">
        <v>103.62</v>
      </c>
      <c r="P1431" s="2">
        <v>0</v>
      </c>
      <c r="Q1431" s="2">
        <v>0</v>
      </c>
      <c r="R1431" s="2">
        <v>0</v>
      </c>
      <c r="S1431" s="2">
        <v>0</v>
      </c>
      <c r="T1431" s="2">
        <v>0</v>
      </c>
      <c r="U1431" s="2">
        <v>103.62</v>
      </c>
      <c r="V1431" t="s">
        <v>55</v>
      </c>
    </row>
    <row r="1432" spans="1:22" ht="15.75" hidden="1" thickBot="1" x14ac:dyDescent="0.3">
      <c r="A1432" t="s">
        <v>7729</v>
      </c>
      <c r="B1432" s="164">
        <v>45321</v>
      </c>
      <c r="C1432" t="s">
        <v>1</v>
      </c>
      <c r="D1432" t="s">
        <v>7503</v>
      </c>
      <c r="E1432" t="s">
        <v>10653</v>
      </c>
      <c r="F1432" t="s">
        <v>9732</v>
      </c>
      <c r="G1432">
        <v>2152</v>
      </c>
      <c r="H1432">
        <v>2152</v>
      </c>
      <c r="I1432">
        <v>2152</v>
      </c>
      <c r="J1432">
        <v>2152</v>
      </c>
      <c r="K1432">
        <v>0</v>
      </c>
      <c r="L1432" s="2">
        <v>0</v>
      </c>
      <c r="M1432" s="2">
        <v>0</v>
      </c>
      <c r="N1432" s="2">
        <v>0</v>
      </c>
      <c r="O1432" s="2">
        <v>27.2</v>
      </c>
      <c r="P1432" s="2">
        <v>0</v>
      </c>
      <c r="Q1432" s="2">
        <v>0</v>
      </c>
      <c r="R1432" s="2">
        <v>0</v>
      </c>
      <c r="S1432" s="2">
        <v>0</v>
      </c>
      <c r="T1432" s="2">
        <v>0</v>
      </c>
      <c r="U1432" s="2">
        <v>27.2</v>
      </c>
      <c r="V1432" t="s">
        <v>55</v>
      </c>
    </row>
    <row r="1433" spans="1:22" ht="15.75" hidden="1" thickBot="1" x14ac:dyDescent="0.3">
      <c r="A1433" t="s">
        <v>7729</v>
      </c>
      <c r="B1433" s="164">
        <v>45321</v>
      </c>
      <c r="C1433" t="s">
        <v>1</v>
      </c>
      <c r="D1433" t="s">
        <v>7503</v>
      </c>
      <c r="E1433" t="s">
        <v>10653</v>
      </c>
      <c r="F1433" t="s">
        <v>9732</v>
      </c>
      <c r="G1433">
        <v>2151</v>
      </c>
      <c r="H1433">
        <v>2151</v>
      </c>
      <c r="I1433">
        <v>2151</v>
      </c>
      <c r="J1433">
        <v>2151</v>
      </c>
      <c r="K1433">
        <v>0</v>
      </c>
      <c r="L1433" s="2">
        <v>0</v>
      </c>
      <c r="M1433" s="2">
        <v>0</v>
      </c>
      <c r="N1433" s="2">
        <v>0</v>
      </c>
      <c r="O1433" s="2">
        <v>11.1</v>
      </c>
      <c r="P1433" s="2">
        <v>0</v>
      </c>
      <c r="Q1433" s="2">
        <v>0</v>
      </c>
      <c r="R1433" s="2">
        <v>0</v>
      </c>
      <c r="S1433" s="2">
        <v>0</v>
      </c>
      <c r="T1433" s="2">
        <v>0</v>
      </c>
      <c r="U1433" s="2">
        <v>11.1</v>
      </c>
      <c r="V1433" t="s">
        <v>55</v>
      </c>
    </row>
    <row r="1434" spans="1:22" ht="15.75" hidden="1" thickBot="1" x14ac:dyDescent="0.3">
      <c r="A1434" t="s">
        <v>7729</v>
      </c>
      <c r="B1434" s="164">
        <v>45320</v>
      </c>
      <c r="C1434" t="s">
        <v>1</v>
      </c>
      <c r="D1434" t="s">
        <v>7503</v>
      </c>
      <c r="E1434" t="s">
        <v>10653</v>
      </c>
      <c r="F1434" t="s">
        <v>9732</v>
      </c>
      <c r="G1434">
        <v>2148</v>
      </c>
      <c r="H1434">
        <v>2148</v>
      </c>
      <c r="I1434">
        <v>2148</v>
      </c>
      <c r="J1434">
        <v>2148</v>
      </c>
      <c r="K1434">
        <v>0</v>
      </c>
      <c r="L1434" s="2">
        <v>0</v>
      </c>
      <c r="M1434" s="2">
        <v>0</v>
      </c>
      <c r="N1434" s="2">
        <v>0</v>
      </c>
      <c r="O1434" s="2">
        <v>26</v>
      </c>
      <c r="P1434" s="2">
        <v>0</v>
      </c>
      <c r="Q1434" s="2">
        <v>0</v>
      </c>
      <c r="R1434" s="2">
        <v>0</v>
      </c>
      <c r="S1434" s="2">
        <v>0</v>
      </c>
      <c r="T1434" s="2">
        <v>0</v>
      </c>
      <c r="U1434" s="2">
        <v>26</v>
      </c>
      <c r="V1434" t="s">
        <v>55</v>
      </c>
    </row>
    <row r="1435" spans="1:22" ht="15.75" hidden="1" thickBot="1" x14ac:dyDescent="0.3">
      <c r="A1435" t="s">
        <v>7729</v>
      </c>
      <c r="B1435" s="164">
        <v>45320</v>
      </c>
      <c r="C1435" t="s">
        <v>1</v>
      </c>
      <c r="D1435" t="s">
        <v>7503</v>
      </c>
      <c r="E1435" t="s">
        <v>10653</v>
      </c>
      <c r="F1435" t="s">
        <v>9732</v>
      </c>
      <c r="G1435">
        <v>2147</v>
      </c>
      <c r="H1435">
        <v>2147</v>
      </c>
      <c r="I1435">
        <v>2147</v>
      </c>
      <c r="J1435">
        <v>2147</v>
      </c>
      <c r="K1435">
        <v>0</v>
      </c>
      <c r="L1435" s="2">
        <v>0</v>
      </c>
      <c r="M1435" s="2">
        <v>0</v>
      </c>
      <c r="N1435" s="2">
        <v>0</v>
      </c>
      <c r="O1435" s="2">
        <v>20</v>
      </c>
      <c r="P1435" s="2">
        <v>0</v>
      </c>
      <c r="Q1435" s="2">
        <v>0</v>
      </c>
      <c r="R1435" s="2">
        <v>0</v>
      </c>
      <c r="S1435" s="2">
        <v>0</v>
      </c>
      <c r="T1435" s="2">
        <v>0</v>
      </c>
      <c r="U1435" s="2">
        <v>20</v>
      </c>
      <c r="V1435" t="s">
        <v>55</v>
      </c>
    </row>
    <row r="1436" spans="1:22" ht="15.75" hidden="1" thickBot="1" x14ac:dyDescent="0.3">
      <c r="A1436" t="s">
        <v>7729</v>
      </c>
      <c r="B1436" s="164">
        <v>45318</v>
      </c>
      <c r="C1436" t="s">
        <v>1</v>
      </c>
      <c r="D1436" t="s">
        <v>7503</v>
      </c>
      <c r="E1436" t="s">
        <v>10653</v>
      </c>
      <c r="F1436" t="s">
        <v>9732</v>
      </c>
      <c r="G1436">
        <v>2146</v>
      </c>
      <c r="H1436">
        <v>2146</v>
      </c>
      <c r="I1436">
        <v>2146</v>
      </c>
      <c r="J1436">
        <v>2146</v>
      </c>
      <c r="K1436">
        <v>0</v>
      </c>
      <c r="L1436" s="2">
        <v>0</v>
      </c>
      <c r="M1436" s="2">
        <v>0</v>
      </c>
      <c r="N1436" s="2">
        <v>0</v>
      </c>
      <c r="O1436" s="2">
        <v>3.5</v>
      </c>
      <c r="P1436" s="2">
        <v>0</v>
      </c>
      <c r="Q1436" s="2">
        <v>0</v>
      </c>
      <c r="R1436" s="2">
        <v>0</v>
      </c>
      <c r="S1436" s="2">
        <v>0</v>
      </c>
      <c r="T1436" s="2">
        <v>0</v>
      </c>
      <c r="U1436" s="2">
        <v>3.5</v>
      </c>
      <c r="V1436" t="s">
        <v>55</v>
      </c>
    </row>
    <row r="1437" spans="1:22" ht="15.75" hidden="1" thickBot="1" x14ac:dyDescent="0.3">
      <c r="A1437" t="s">
        <v>7729</v>
      </c>
      <c r="B1437" s="164">
        <v>45318</v>
      </c>
      <c r="C1437" t="s">
        <v>1</v>
      </c>
      <c r="D1437" t="s">
        <v>7503</v>
      </c>
      <c r="E1437" t="s">
        <v>10653</v>
      </c>
      <c r="F1437" t="s">
        <v>9732</v>
      </c>
      <c r="G1437">
        <v>2145</v>
      </c>
      <c r="H1437">
        <v>2145</v>
      </c>
      <c r="I1437">
        <v>2145</v>
      </c>
      <c r="J1437">
        <v>2145</v>
      </c>
      <c r="K1437">
        <v>0</v>
      </c>
      <c r="L1437" s="2">
        <v>0</v>
      </c>
      <c r="M1437" s="2">
        <v>0</v>
      </c>
      <c r="N1437" s="2">
        <v>0</v>
      </c>
      <c r="O1437" s="2">
        <v>24.5</v>
      </c>
      <c r="P1437" s="2">
        <v>0</v>
      </c>
      <c r="Q1437" s="2">
        <v>0</v>
      </c>
      <c r="R1437" s="2">
        <v>0</v>
      </c>
      <c r="S1437" s="2">
        <v>0</v>
      </c>
      <c r="T1437" s="2">
        <v>0</v>
      </c>
      <c r="U1437" s="2">
        <v>24.5</v>
      </c>
      <c r="V1437" t="s">
        <v>55</v>
      </c>
    </row>
    <row r="1438" spans="1:22" ht="15.75" hidden="1" thickBot="1" x14ac:dyDescent="0.3">
      <c r="A1438" t="s">
        <v>7729</v>
      </c>
      <c r="B1438" s="164">
        <v>45318</v>
      </c>
      <c r="C1438" t="s">
        <v>1</v>
      </c>
      <c r="D1438" t="s">
        <v>7503</v>
      </c>
      <c r="E1438" t="s">
        <v>10653</v>
      </c>
      <c r="F1438" t="s">
        <v>9732</v>
      </c>
      <c r="G1438">
        <v>2144</v>
      </c>
      <c r="H1438">
        <v>2144</v>
      </c>
      <c r="I1438">
        <v>2144</v>
      </c>
      <c r="J1438">
        <v>2144</v>
      </c>
      <c r="K1438">
        <v>0</v>
      </c>
      <c r="L1438" s="2">
        <v>0</v>
      </c>
      <c r="M1438" s="2">
        <v>0</v>
      </c>
      <c r="N1438" s="2">
        <v>0</v>
      </c>
      <c r="O1438" s="2">
        <v>4</v>
      </c>
      <c r="P1438" s="2">
        <v>0</v>
      </c>
      <c r="Q1438" s="2">
        <v>0</v>
      </c>
      <c r="R1438" s="2">
        <v>0</v>
      </c>
      <c r="S1438" s="2">
        <v>0</v>
      </c>
      <c r="T1438" s="2">
        <v>0</v>
      </c>
      <c r="U1438" s="2">
        <v>4</v>
      </c>
      <c r="V1438" t="s">
        <v>55</v>
      </c>
    </row>
    <row r="1439" spans="1:22" ht="15.75" hidden="1" thickBot="1" x14ac:dyDescent="0.3">
      <c r="A1439" t="s">
        <v>7729</v>
      </c>
      <c r="B1439" s="164">
        <v>45317</v>
      </c>
      <c r="C1439" t="s">
        <v>1</v>
      </c>
      <c r="D1439" t="s">
        <v>7503</v>
      </c>
      <c r="E1439" t="s">
        <v>10653</v>
      </c>
      <c r="F1439" t="s">
        <v>9732</v>
      </c>
      <c r="G1439">
        <v>2143</v>
      </c>
      <c r="H1439">
        <v>2143</v>
      </c>
      <c r="I1439">
        <v>2143</v>
      </c>
      <c r="J1439">
        <v>2143</v>
      </c>
      <c r="K1439">
        <v>0</v>
      </c>
      <c r="L1439" s="2">
        <v>0</v>
      </c>
      <c r="M1439" s="2">
        <v>0</v>
      </c>
      <c r="N1439" s="2">
        <v>0</v>
      </c>
      <c r="O1439" s="2">
        <v>2.12</v>
      </c>
      <c r="P1439" s="2">
        <v>0</v>
      </c>
      <c r="Q1439" s="2">
        <v>0</v>
      </c>
      <c r="R1439" s="2">
        <v>0</v>
      </c>
      <c r="S1439" s="2">
        <v>0</v>
      </c>
      <c r="T1439" s="2">
        <v>0</v>
      </c>
      <c r="U1439" s="2">
        <v>2.12</v>
      </c>
      <c r="V1439" t="s">
        <v>55</v>
      </c>
    </row>
    <row r="1440" spans="1:22" ht="15.75" hidden="1" thickBot="1" x14ac:dyDescent="0.3">
      <c r="A1440" t="s">
        <v>7729</v>
      </c>
      <c r="B1440" s="164">
        <v>45317</v>
      </c>
      <c r="C1440" t="s">
        <v>1</v>
      </c>
      <c r="D1440" t="s">
        <v>7503</v>
      </c>
      <c r="E1440" t="s">
        <v>10653</v>
      </c>
      <c r="F1440" t="s">
        <v>9732</v>
      </c>
      <c r="G1440">
        <v>2142</v>
      </c>
      <c r="H1440">
        <v>2142</v>
      </c>
      <c r="I1440">
        <v>2142</v>
      </c>
      <c r="J1440">
        <v>2142</v>
      </c>
      <c r="K1440">
        <v>0</v>
      </c>
      <c r="L1440" s="2">
        <v>0</v>
      </c>
      <c r="M1440" s="2">
        <v>0</v>
      </c>
      <c r="N1440" s="2">
        <v>0</v>
      </c>
      <c r="O1440" s="2">
        <v>32.950000000000003</v>
      </c>
      <c r="P1440" s="2">
        <v>0</v>
      </c>
      <c r="Q1440" s="2">
        <v>0</v>
      </c>
      <c r="R1440" s="2">
        <v>0</v>
      </c>
      <c r="S1440" s="2">
        <v>0</v>
      </c>
      <c r="T1440" s="2">
        <v>0</v>
      </c>
      <c r="U1440" s="2">
        <v>32.950000000000003</v>
      </c>
      <c r="V1440" t="s">
        <v>55</v>
      </c>
    </row>
    <row r="1441" spans="1:22" ht="15.75" hidden="1" thickBot="1" x14ac:dyDescent="0.3">
      <c r="A1441" t="s">
        <v>7729</v>
      </c>
      <c r="B1441" s="164">
        <v>45317</v>
      </c>
      <c r="C1441" t="s">
        <v>1</v>
      </c>
      <c r="D1441" t="s">
        <v>7503</v>
      </c>
      <c r="E1441" t="s">
        <v>10653</v>
      </c>
      <c r="F1441" t="s">
        <v>9732</v>
      </c>
      <c r="G1441">
        <v>2141</v>
      </c>
      <c r="H1441">
        <v>2141</v>
      </c>
      <c r="I1441">
        <v>2141</v>
      </c>
      <c r="J1441">
        <v>2141</v>
      </c>
      <c r="K1441">
        <v>0</v>
      </c>
      <c r="L1441" s="2">
        <v>0</v>
      </c>
      <c r="M1441" s="2">
        <v>0</v>
      </c>
      <c r="N1441" s="2">
        <v>0</v>
      </c>
      <c r="O1441" s="2">
        <v>22.64</v>
      </c>
      <c r="P1441" s="2">
        <v>0</v>
      </c>
      <c r="Q1441" s="2">
        <v>0</v>
      </c>
      <c r="R1441" s="2">
        <v>0</v>
      </c>
      <c r="S1441" s="2">
        <v>0</v>
      </c>
      <c r="T1441" s="2">
        <v>0</v>
      </c>
      <c r="U1441" s="2">
        <v>22.64</v>
      </c>
      <c r="V1441" t="s">
        <v>55</v>
      </c>
    </row>
    <row r="1442" spans="1:22" ht="15.75" hidden="1" thickBot="1" x14ac:dyDescent="0.3">
      <c r="A1442" t="s">
        <v>7729</v>
      </c>
      <c r="B1442" s="164">
        <v>45317</v>
      </c>
      <c r="C1442" t="s">
        <v>1</v>
      </c>
      <c r="D1442" t="s">
        <v>7503</v>
      </c>
      <c r="E1442" t="s">
        <v>10653</v>
      </c>
      <c r="F1442" t="s">
        <v>9732</v>
      </c>
      <c r="G1442">
        <v>2140</v>
      </c>
      <c r="H1442">
        <v>2140</v>
      </c>
      <c r="I1442">
        <v>2140</v>
      </c>
      <c r="J1442">
        <v>2140</v>
      </c>
      <c r="K1442">
        <v>0</v>
      </c>
      <c r="L1442" s="2">
        <v>0</v>
      </c>
      <c r="M1442" s="2">
        <v>0</v>
      </c>
      <c r="N1442" s="2">
        <v>0</v>
      </c>
      <c r="O1442" s="2">
        <v>30</v>
      </c>
      <c r="P1442" s="2">
        <v>0</v>
      </c>
      <c r="Q1442" s="2">
        <v>0</v>
      </c>
      <c r="R1442" s="2">
        <v>0</v>
      </c>
      <c r="S1442" s="2">
        <v>0</v>
      </c>
      <c r="T1442" s="2">
        <v>0</v>
      </c>
      <c r="U1442" s="2">
        <v>30</v>
      </c>
      <c r="V1442" t="s">
        <v>55</v>
      </c>
    </row>
    <row r="1443" spans="1:22" ht="15.75" hidden="1" thickBot="1" x14ac:dyDescent="0.3">
      <c r="A1443" t="s">
        <v>7729</v>
      </c>
      <c r="B1443" s="164">
        <v>45317</v>
      </c>
      <c r="C1443" t="s">
        <v>1</v>
      </c>
      <c r="D1443" t="s">
        <v>7503</v>
      </c>
      <c r="E1443" t="s">
        <v>10653</v>
      </c>
      <c r="F1443" t="s">
        <v>9732</v>
      </c>
      <c r="G1443">
        <v>2139</v>
      </c>
      <c r="H1443">
        <v>2139</v>
      </c>
      <c r="I1443">
        <v>2139</v>
      </c>
      <c r="J1443">
        <v>2139</v>
      </c>
      <c r="K1443">
        <v>0</v>
      </c>
      <c r="L1443" s="2">
        <v>0</v>
      </c>
      <c r="M1443" s="2">
        <v>0</v>
      </c>
      <c r="N1443" s="2">
        <v>0</v>
      </c>
      <c r="O1443" s="2">
        <v>64.14</v>
      </c>
      <c r="P1443" s="2">
        <v>0</v>
      </c>
      <c r="Q1443" s="2">
        <v>0</v>
      </c>
      <c r="R1443" s="2">
        <v>0</v>
      </c>
      <c r="S1443" s="2">
        <v>0</v>
      </c>
      <c r="T1443" s="2">
        <v>0</v>
      </c>
      <c r="U1443" s="2">
        <v>64.14</v>
      </c>
      <c r="V1443" t="s">
        <v>55</v>
      </c>
    </row>
    <row r="1444" spans="1:22" ht="15.75" hidden="1" thickBot="1" x14ac:dyDescent="0.3">
      <c r="A1444" t="s">
        <v>7729</v>
      </c>
      <c r="B1444" s="164">
        <v>45317</v>
      </c>
      <c r="C1444" t="s">
        <v>1</v>
      </c>
      <c r="D1444" t="s">
        <v>7503</v>
      </c>
      <c r="E1444" t="s">
        <v>10653</v>
      </c>
      <c r="F1444" t="s">
        <v>9732</v>
      </c>
      <c r="G1444">
        <v>2138</v>
      </c>
      <c r="H1444">
        <v>2138</v>
      </c>
      <c r="I1444">
        <v>2138</v>
      </c>
      <c r="J1444">
        <v>2138</v>
      </c>
      <c r="K1444">
        <v>0</v>
      </c>
      <c r="L1444" s="2">
        <v>0</v>
      </c>
      <c r="M1444" s="2">
        <v>0</v>
      </c>
      <c r="N1444" s="2">
        <v>0</v>
      </c>
      <c r="O1444" s="2">
        <v>22.6</v>
      </c>
      <c r="P1444" s="2">
        <v>0</v>
      </c>
      <c r="Q1444" s="2">
        <v>0</v>
      </c>
      <c r="R1444" s="2">
        <v>0</v>
      </c>
      <c r="S1444" s="2">
        <v>0</v>
      </c>
      <c r="T1444" s="2">
        <v>0</v>
      </c>
      <c r="U1444" s="2">
        <v>22.6</v>
      </c>
      <c r="V1444" t="s">
        <v>55</v>
      </c>
    </row>
    <row r="1445" spans="1:22" ht="15.75" hidden="1" thickBot="1" x14ac:dyDescent="0.3">
      <c r="A1445" t="s">
        <v>7729</v>
      </c>
      <c r="B1445" s="164">
        <v>45316</v>
      </c>
      <c r="C1445" t="s">
        <v>1</v>
      </c>
      <c r="D1445" t="s">
        <v>7503</v>
      </c>
      <c r="E1445" t="s">
        <v>10653</v>
      </c>
      <c r="F1445" t="s">
        <v>9732</v>
      </c>
      <c r="G1445">
        <v>2137</v>
      </c>
      <c r="H1445">
        <v>2137</v>
      </c>
      <c r="I1445">
        <v>2137</v>
      </c>
      <c r="J1445">
        <v>2137</v>
      </c>
      <c r="K1445">
        <v>0</v>
      </c>
      <c r="L1445" s="2">
        <v>0</v>
      </c>
      <c r="M1445" s="2">
        <v>0</v>
      </c>
      <c r="N1445" s="2">
        <v>0</v>
      </c>
      <c r="O1445" s="2">
        <v>20</v>
      </c>
      <c r="P1445" s="2">
        <v>0</v>
      </c>
      <c r="Q1445" s="2">
        <v>0</v>
      </c>
      <c r="R1445" s="2">
        <v>0</v>
      </c>
      <c r="S1445" s="2">
        <v>0</v>
      </c>
      <c r="T1445" s="2">
        <v>0</v>
      </c>
      <c r="U1445" s="2">
        <v>20</v>
      </c>
      <c r="V1445" t="s">
        <v>55</v>
      </c>
    </row>
    <row r="1446" spans="1:22" ht="15.75" hidden="1" thickBot="1" x14ac:dyDescent="0.3">
      <c r="A1446" t="s">
        <v>7729</v>
      </c>
      <c r="B1446" s="164">
        <v>45316</v>
      </c>
      <c r="C1446" t="s">
        <v>1</v>
      </c>
      <c r="D1446" t="s">
        <v>7503</v>
      </c>
      <c r="E1446" t="s">
        <v>10653</v>
      </c>
      <c r="F1446" t="s">
        <v>9732</v>
      </c>
      <c r="G1446">
        <v>2136</v>
      </c>
      <c r="H1446">
        <v>2136</v>
      </c>
      <c r="I1446">
        <v>2136</v>
      </c>
      <c r="J1446">
        <v>2136</v>
      </c>
      <c r="K1446">
        <v>0</v>
      </c>
      <c r="L1446" s="2">
        <v>0</v>
      </c>
      <c r="M1446" s="2">
        <v>0</v>
      </c>
      <c r="N1446" s="2">
        <v>0</v>
      </c>
      <c r="O1446" s="2">
        <v>50</v>
      </c>
      <c r="P1446" s="2">
        <v>0</v>
      </c>
      <c r="Q1446" s="2">
        <v>0</v>
      </c>
      <c r="R1446" s="2">
        <v>0</v>
      </c>
      <c r="S1446" s="2">
        <v>0</v>
      </c>
      <c r="T1446" s="2">
        <v>0</v>
      </c>
      <c r="U1446" s="2">
        <v>50</v>
      </c>
      <c r="V1446" t="s">
        <v>55</v>
      </c>
    </row>
    <row r="1447" spans="1:22" ht="15.75" hidden="1" thickBot="1" x14ac:dyDescent="0.3">
      <c r="A1447" t="s">
        <v>7729</v>
      </c>
      <c r="B1447" s="164">
        <v>45316</v>
      </c>
      <c r="C1447" t="s">
        <v>1</v>
      </c>
      <c r="D1447" t="s">
        <v>7503</v>
      </c>
      <c r="E1447" t="s">
        <v>10653</v>
      </c>
      <c r="F1447" t="s">
        <v>9732</v>
      </c>
      <c r="G1447">
        <v>2134</v>
      </c>
      <c r="H1447">
        <v>2134</v>
      </c>
      <c r="I1447">
        <v>2134</v>
      </c>
      <c r="J1447">
        <v>2134</v>
      </c>
      <c r="K1447">
        <v>0</v>
      </c>
      <c r="L1447" s="2">
        <v>0</v>
      </c>
      <c r="M1447" s="2">
        <v>0</v>
      </c>
      <c r="N1447" s="2">
        <v>0</v>
      </c>
      <c r="O1447" s="2">
        <v>10.35</v>
      </c>
      <c r="P1447" s="2">
        <v>0</v>
      </c>
      <c r="Q1447" s="2">
        <v>0</v>
      </c>
      <c r="R1447" s="2">
        <v>0</v>
      </c>
      <c r="S1447" s="2">
        <v>0</v>
      </c>
      <c r="T1447" s="2">
        <v>0</v>
      </c>
      <c r="U1447" s="2">
        <v>10.35</v>
      </c>
      <c r="V1447" t="s">
        <v>55</v>
      </c>
    </row>
    <row r="1448" spans="1:22" ht="15.75" hidden="1" thickBot="1" x14ac:dyDescent="0.3">
      <c r="A1448" t="s">
        <v>7729</v>
      </c>
      <c r="B1448" s="164">
        <v>45316</v>
      </c>
      <c r="C1448" t="s">
        <v>1</v>
      </c>
      <c r="D1448" t="s">
        <v>7503</v>
      </c>
      <c r="E1448" t="s">
        <v>10653</v>
      </c>
      <c r="F1448" t="s">
        <v>9732</v>
      </c>
      <c r="G1448">
        <v>2133</v>
      </c>
      <c r="H1448">
        <v>2133</v>
      </c>
      <c r="I1448">
        <v>2133</v>
      </c>
      <c r="J1448">
        <v>2133</v>
      </c>
      <c r="K1448">
        <v>0</v>
      </c>
      <c r="L1448" s="2">
        <v>0</v>
      </c>
      <c r="M1448" s="2">
        <v>0</v>
      </c>
      <c r="N1448" s="2">
        <v>0</v>
      </c>
      <c r="O1448" s="2">
        <v>8.25</v>
      </c>
      <c r="P1448" s="2">
        <v>0</v>
      </c>
      <c r="Q1448" s="2">
        <v>0</v>
      </c>
      <c r="R1448" s="2">
        <v>0</v>
      </c>
      <c r="S1448" s="2">
        <v>0</v>
      </c>
      <c r="T1448" s="2">
        <v>0</v>
      </c>
      <c r="U1448" s="2">
        <v>8.25</v>
      </c>
      <c r="V1448" t="s">
        <v>55</v>
      </c>
    </row>
    <row r="1449" spans="1:22" ht="15.75" hidden="1" thickBot="1" x14ac:dyDescent="0.3">
      <c r="A1449" t="s">
        <v>7729</v>
      </c>
      <c r="B1449" s="164">
        <v>45316</v>
      </c>
      <c r="C1449" t="s">
        <v>1</v>
      </c>
      <c r="D1449" t="s">
        <v>7503</v>
      </c>
      <c r="E1449" t="s">
        <v>10653</v>
      </c>
      <c r="F1449" t="s">
        <v>9732</v>
      </c>
      <c r="G1449">
        <v>2132</v>
      </c>
      <c r="H1449">
        <v>2132</v>
      </c>
      <c r="I1449">
        <v>2132</v>
      </c>
      <c r="J1449">
        <v>2132</v>
      </c>
      <c r="K1449">
        <v>0</v>
      </c>
      <c r="L1449" s="2">
        <v>0</v>
      </c>
      <c r="M1449" s="2">
        <v>0</v>
      </c>
      <c r="N1449" s="2">
        <v>0</v>
      </c>
      <c r="O1449" s="2">
        <v>32</v>
      </c>
      <c r="P1449" s="2">
        <v>0</v>
      </c>
      <c r="Q1449" s="2">
        <v>0</v>
      </c>
      <c r="R1449" s="2">
        <v>0</v>
      </c>
      <c r="S1449" s="2">
        <v>0</v>
      </c>
      <c r="T1449" s="2">
        <v>0</v>
      </c>
      <c r="U1449" s="2">
        <v>32</v>
      </c>
      <c r="V1449" t="s">
        <v>55</v>
      </c>
    </row>
    <row r="1450" spans="1:22" ht="15.75" hidden="1" thickBot="1" x14ac:dyDescent="0.3">
      <c r="A1450" t="s">
        <v>7729</v>
      </c>
      <c r="B1450" s="164">
        <v>45316</v>
      </c>
      <c r="C1450" t="s">
        <v>1</v>
      </c>
      <c r="D1450" t="s">
        <v>7503</v>
      </c>
      <c r="E1450" t="s">
        <v>10653</v>
      </c>
      <c r="F1450" t="s">
        <v>9732</v>
      </c>
      <c r="G1450">
        <v>2131</v>
      </c>
      <c r="H1450">
        <v>2131</v>
      </c>
      <c r="I1450">
        <v>2131</v>
      </c>
      <c r="J1450">
        <v>2131</v>
      </c>
      <c r="K1450">
        <v>0</v>
      </c>
      <c r="L1450" s="2">
        <v>0</v>
      </c>
      <c r="M1450" s="2">
        <v>0</v>
      </c>
      <c r="N1450" s="2">
        <v>0</v>
      </c>
      <c r="O1450" s="2">
        <v>6</v>
      </c>
      <c r="P1450" s="2">
        <v>0</v>
      </c>
      <c r="Q1450" s="2">
        <v>0</v>
      </c>
      <c r="R1450" s="2">
        <v>0</v>
      </c>
      <c r="S1450" s="2">
        <v>0</v>
      </c>
      <c r="T1450" s="2">
        <v>0</v>
      </c>
      <c r="U1450" s="2">
        <v>6</v>
      </c>
      <c r="V1450" t="s">
        <v>55</v>
      </c>
    </row>
    <row r="1451" spans="1:22" ht="15.75" hidden="1" thickBot="1" x14ac:dyDescent="0.3">
      <c r="A1451" t="s">
        <v>7729</v>
      </c>
      <c r="B1451" s="164">
        <v>45316</v>
      </c>
      <c r="C1451" t="s">
        <v>1</v>
      </c>
      <c r="D1451" t="s">
        <v>7503</v>
      </c>
      <c r="E1451" t="s">
        <v>10653</v>
      </c>
      <c r="F1451" t="s">
        <v>9732</v>
      </c>
      <c r="G1451">
        <v>2130</v>
      </c>
      <c r="H1451">
        <v>2130</v>
      </c>
      <c r="I1451">
        <v>2130</v>
      </c>
      <c r="J1451">
        <v>2130</v>
      </c>
      <c r="K1451">
        <v>0</v>
      </c>
      <c r="L1451" s="2">
        <v>0</v>
      </c>
      <c r="M1451" s="2">
        <v>0</v>
      </c>
      <c r="N1451" s="2">
        <v>0</v>
      </c>
      <c r="O1451" s="2">
        <v>7.5</v>
      </c>
      <c r="P1451" s="2">
        <v>0</v>
      </c>
      <c r="Q1451" s="2">
        <v>0</v>
      </c>
      <c r="R1451" s="2">
        <v>0</v>
      </c>
      <c r="S1451" s="2">
        <v>0</v>
      </c>
      <c r="T1451" s="2">
        <v>0</v>
      </c>
      <c r="U1451" s="2">
        <v>7.5</v>
      </c>
      <c r="V1451" t="s">
        <v>55</v>
      </c>
    </row>
    <row r="1452" spans="1:22" ht="15.75" hidden="1" thickBot="1" x14ac:dyDescent="0.3">
      <c r="A1452" t="s">
        <v>7729</v>
      </c>
      <c r="B1452" s="164">
        <v>45315</v>
      </c>
      <c r="C1452" t="s">
        <v>1</v>
      </c>
      <c r="D1452" t="s">
        <v>7503</v>
      </c>
      <c r="E1452" t="s">
        <v>10653</v>
      </c>
      <c r="F1452" t="s">
        <v>9732</v>
      </c>
      <c r="G1452">
        <v>2129</v>
      </c>
      <c r="H1452">
        <v>2129</v>
      </c>
      <c r="I1452">
        <v>2129</v>
      </c>
      <c r="J1452">
        <v>2129</v>
      </c>
      <c r="K1452">
        <v>0</v>
      </c>
      <c r="L1452" s="2">
        <v>0</v>
      </c>
      <c r="M1452" s="2">
        <v>0</v>
      </c>
      <c r="N1452" s="2">
        <v>0</v>
      </c>
      <c r="O1452" s="2">
        <v>79.84</v>
      </c>
      <c r="P1452" s="2">
        <v>0</v>
      </c>
      <c r="Q1452" s="2">
        <v>0</v>
      </c>
      <c r="R1452" s="2">
        <v>0</v>
      </c>
      <c r="S1452" s="2">
        <v>0</v>
      </c>
      <c r="T1452" s="2">
        <v>0</v>
      </c>
      <c r="U1452" s="2">
        <v>79.84</v>
      </c>
      <c r="V1452" t="s">
        <v>55</v>
      </c>
    </row>
    <row r="1453" spans="1:22" ht="15.75" hidden="1" thickBot="1" x14ac:dyDescent="0.3">
      <c r="A1453" t="s">
        <v>7729</v>
      </c>
      <c r="B1453" s="164">
        <v>45315</v>
      </c>
      <c r="C1453" t="s">
        <v>1</v>
      </c>
      <c r="D1453" t="s">
        <v>7503</v>
      </c>
      <c r="E1453" t="s">
        <v>10653</v>
      </c>
      <c r="F1453" t="s">
        <v>9732</v>
      </c>
      <c r="G1453">
        <v>2128</v>
      </c>
      <c r="H1453">
        <v>2128</v>
      </c>
      <c r="I1453">
        <v>2128</v>
      </c>
      <c r="J1453">
        <v>2128</v>
      </c>
      <c r="K1453">
        <v>0</v>
      </c>
      <c r="L1453" s="2">
        <v>0</v>
      </c>
      <c r="M1453" s="2">
        <v>0</v>
      </c>
      <c r="N1453" s="2">
        <v>0</v>
      </c>
      <c r="O1453" s="2">
        <v>5.59</v>
      </c>
      <c r="P1453" s="2">
        <v>0</v>
      </c>
      <c r="Q1453" s="2">
        <v>0</v>
      </c>
      <c r="R1453" s="2">
        <v>0</v>
      </c>
      <c r="S1453" s="2">
        <v>0</v>
      </c>
      <c r="T1453" s="2">
        <v>0</v>
      </c>
      <c r="U1453" s="2">
        <v>5.59</v>
      </c>
      <c r="V1453" t="s">
        <v>55</v>
      </c>
    </row>
    <row r="1454" spans="1:22" ht="15.75" hidden="1" thickBot="1" x14ac:dyDescent="0.3">
      <c r="A1454" t="s">
        <v>7729</v>
      </c>
      <c r="B1454" s="164">
        <v>45315</v>
      </c>
      <c r="C1454" t="s">
        <v>1</v>
      </c>
      <c r="D1454" t="s">
        <v>7503</v>
      </c>
      <c r="E1454" t="s">
        <v>10653</v>
      </c>
      <c r="F1454" t="s">
        <v>9732</v>
      </c>
      <c r="G1454">
        <v>2127</v>
      </c>
      <c r="H1454">
        <v>2127</v>
      </c>
      <c r="I1454">
        <v>2127</v>
      </c>
      <c r="J1454">
        <v>2127</v>
      </c>
      <c r="K1454">
        <v>0</v>
      </c>
      <c r="L1454" s="2">
        <v>0</v>
      </c>
      <c r="M1454" s="2">
        <v>0</v>
      </c>
      <c r="N1454" s="2">
        <v>0</v>
      </c>
      <c r="O1454" s="2">
        <v>12</v>
      </c>
      <c r="P1454" s="2">
        <v>0</v>
      </c>
      <c r="Q1454" s="2">
        <v>0</v>
      </c>
      <c r="R1454" s="2">
        <v>0</v>
      </c>
      <c r="S1454" s="2">
        <v>0</v>
      </c>
      <c r="T1454" s="2">
        <v>0</v>
      </c>
      <c r="U1454" s="2">
        <v>12</v>
      </c>
      <c r="V1454" t="s">
        <v>55</v>
      </c>
    </row>
    <row r="1455" spans="1:22" ht="15.75" hidden="1" thickBot="1" x14ac:dyDescent="0.3">
      <c r="A1455" t="s">
        <v>7729</v>
      </c>
      <c r="B1455" s="164">
        <v>45315</v>
      </c>
      <c r="C1455" t="s">
        <v>1</v>
      </c>
      <c r="D1455" t="s">
        <v>7503</v>
      </c>
      <c r="E1455" t="s">
        <v>10653</v>
      </c>
      <c r="F1455" t="s">
        <v>9732</v>
      </c>
      <c r="G1455">
        <v>2126</v>
      </c>
      <c r="H1455">
        <v>2126</v>
      </c>
      <c r="I1455">
        <v>2126</v>
      </c>
      <c r="J1455">
        <v>2126</v>
      </c>
      <c r="K1455">
        <v>0</v>
      </c>
      <c r="L1455" s="2">
        <v>0</v>
      </c>
      <c r="M1455" s="2">
        <v>0</v>
      </c>
      <c r="N1455" s="2">
        <v>0</v>
      </c>
      <c r="O1455" s="2">
        <v>2</v>
      </c>
      <c r="P1455" s="2">
        <v>0</v>
      </c>
      <c r="Q1455" s="2">
        <v>0</v>
      </c>
      <c r="R1455" s="2">
        <v>0</v>
      </c>
      <c r="S1455" s="2">
        <v>0</v>
      </c>
      <c r="T1455" s="2">
        <v>0</v>
      </c>
      <c r="U1455" s="2">
        <v>2</v>
      </c>
      <c r="V1455" t="s">
        <v>55</v>
      </c>
    </row>
    <row r="1456" spans="1:22" ht="15.75" hidden="1" thickBot="1" x14ac:dyDescent="0.3">
      <c r="A1456" t="s">
        <v>7729</v>
      </c>
      <c r="B1456" s="164">
        <v>45315</v>
      </c>
      <c r="C1456" t="s">
        <v>1</v>
      </c>
      <c r="D1456" t="s">
        <v>7503</v>
      </c>
      <c r="E1456" t="s">
        <v>10653</v>
      </c>
      <c r="F1456" t="s">
        <v>9732</v>
      </c>
      <c r="G1456">
        <v>2125</v>
      </c>
      <c r="H1456">
        <v>2125</v>
      </c>
      <c r="I1456">
        <v>2125</v>
      </c>
      <c r="J1456">
        <v>2125</v>
      </c>
      <c r="K1456">
        <v>0</v>
      </c>
      <c r="L1456" s="2">
        <v>0</v>
      </c>
      <c r="M1456" s="2">
        <v>0</v>
      </c>
      <c r="N1456" s="2">
        <v>0</v>
      </c>
      <c r="O1456" s="2">
        <v>12.5</v>
      </c>
      <c r="P1456" s="2">
        <v>0</v>
      </c>
      <c r="Q1456" s="2">
        <v>0</v>
      </c>
      <c r="R1456" s="2">
        <v>0</v>
      </c>
      <c r="S1456" s="2">
        <v>0</v>
      </c>
      <c r="T1456" s="2">
        <v>0</v>
      </c>
      <c r="U1456" s="2">
        <v>12.5</v>
      </c>
      <c r="V1456" t="s">
        <v>55</v>
      </c>
    </row>
    <row r="1457" spans="1:22" ht="15.75" hidden="1" thickBot="1" x14ac:dyDescent="0.3">
      <c r="A1457" t="s">
        <v>7729</v>
      </c>
      <c r="B1457" s="164">
        <v>45315</v>
      </c>
      <c r="C1457" t="s">
        <v>1</v>
      </c>
      <c r="D1457" t="s">
        <v>7503</v>
      </c>
      <c r="E1457" t="s">
        <v>10653</v>
      </c>
      <c r="F1457" t="s">
        <v>9732</v>
      </c>
      <c r="G1457">
        <v>2124</v>
      </c>
      <c r="H1457">
        <v>2124</v>
      </c>
      <c r="I1457">
        <v>2124</v>
      </c>
      <c r="J1457">
        <v>2124</v>
      </c>
      <c r="K1457">
        <v>0</v>
      </c>
      <c r="L1457" s="2">
        <v>0</v>
      </c>
      <c r="M1457" s="2">
        <v>0</v>
      </c>
      <c r="N1457" s="2">
        <v>0</v>
      </c>
      <c r="O1457" s="2">
        <v>56.5</v>
      </c>
      <c r="P1457" s="2">
        <v>0</v>
      </c>
      <c r="Q1457" s="2">
        <v>0</v>
      </c>
      <c r="R1457" s="2">
        <v>0</v>
      </c>
      <c r="S1457" s="2">
        <v>0</v>
      </c>
      <c r="T1457" s="2">
        <v>0</v>
      </c>
      <c r="U1457" s="2">
        <v>56.5</v>
      </c>
      <c r="V1457" t="s">
        <v>55</v>
      </c>
    </row>
    <row r="1458" spans="1:22" ht="15.75" hidden="1" thickBot="1" x14ac:dyDescent="0.3">
      <c r="A1458" t="s">
        <v>7729</v>
      </c>
      <c r="B1458" s="164">
        <v>45315</v>
      </c>
      <c r="C1458" t="s">
        <v>1</v>
      </c>
      <c r="D1458" t="s">
        <v>7503</v>
      </c>
      <c r="E1458" t="s">
        <v>10653</v>
      </c>
      <c r="F1458" t="s">
        <v>9732</v>
      </c>
      <c r="G1458">
        <v>2123</v>
      </c>
      <c r="H1458">
        <v>2123</v>
      </c>
      <c r="I1458">
        <v>2123</v>
      </c>
      <c r="J1458">
        <v>2123</v>
      </c>
      <c r="K1458">
        <v>0</v>
      </c>
      <c r="L1458" s="2">
        <v>0</v>
      </c>
      <c r="M1458" s="2">
        <v>0</v>
      </c>
      <c r="N1458" s="2">
        <v>0</v>
      </c>
      <c r="O1458" s="2">
        <v>29.52</v>
      </c>
      <c r="P1458" s="2">
        <v>0</v>
      </c>
      <c r="Q1458" s="2">
        <v>0</v>
      </c>
      <c r="R1458" s="2">
        <v>0</v>
      </c>
      <c r="S1458" s="2">
        <v>0</v>
      </c>
      <c r="T1458" s="2">
        <v>0</v>
      </c>
      <c r="U1458" s="2">
        <v>29.52</v>
      </c>
      <c r="V1458" t="s">
        <v>55</v>
      </c>
    </row>
    <row r="1459" spans="1:22" ht="15.75" hidden="1" thickBot="1" x14ac:dyDescent="0.3">
      <c r="A1459" t="s">
        <v>7729</v>
      </c>
      <c r="B1459" s="164">
        <v>45315</v>
      </c>
      <c r="C1459" t="s">
        <v>1</v>
      </c>
      <c r="D1459" t="s">
        <v>7503</v>
      </c>
      <c r="E1459" t="s">
        <v>10653</v>
      </c>
      <c r="F1459" t="s">
        <v>9732</v>
      </c>
      <c r="G1459">
        <v>2121</v>
      </c>
      <c r="H1459">
        <v>2121</v>
      </c>
      <c r="I1459">
        <v>2121</v>
      </c>
      <c r="J1459">
        <v>2121</v>
      </c>
      <c r="K1459">
        <v>0</v>
      </c>
      <c r="L1459" s="2">
        <v>0</v>
      </c>
      <c r="M1459" s="2">
        <v>0</v>
      </c>
      <c r="N1459" s="2">
        <v>0</v>
      </c>
      <c r="O1459" s="2">
        <v>9</v>
      </c>
      <c r="P1459" s="2">
        <v>0</v>
      </c>
      <c r="Q1459" s="2">
        <v>0</v>
      </c>
      <c r="R1459" s="2">
        <v>0</v>
      </c>
      <c r="S1459" s="2">
        <v>0</v>
      </c>
      <c r="T1459" s="2">
        <v>0</v>
      </c>
      <c r="U1459" s="2">
        <v>9</v>
      </c>
      <c r="V1459" t="s">
        <v>55</v>
      </c>
    </row>
    <row r="1460" spans="1:22" ht="15.75" hidden="1" thickBot="1" x14ac:dyDescent="0.3">
      <c r="A1460" t="s">
        <v>7729</v>
      </c>
      <c r="B1460" s="164">
        <v>45315</v>
      </c>
      <c r="C1460" t="s">
        <v>1</v>
      </c>
      <c r="D1460" t="s">
        <v>7503</v>
      </c>
      <c r="E1460" t="s">
        <v>10653</v>
      </c>
      <c r="F1460" t="s">
        <v>9732</v>
      </c>
      <c r="G1460">
        <v>2119</v>
      </c>
      <c r="H1460">
        <v>2119</v>
      </c>
      <c r="I1460">
        <v>2119</v>
      </c>
      <c r="J1460">
        <v>2119</v>
      </c>
      <c r="K1460">
        <v>0</v>
      </c>
      <c r="L1460" s="2">
        <v>0</v>
      </c>
      <c r="M1460" s="2">
        <v>0</v>
      </c>
      <c r="N1460" s="2">
        <v>0</v>
      </c>
      <c r="O1460" s="2">
        <v>29.92</v>
      </c>
      <c r="P1460" s="2">
        <v>0</v>
      </c>
      <c r="Q1460" s="2">
        <v>0</v>
      </c>
      <c r="R1460" s="2">
        <v>0</v>
      </c>
      <c r="S1460" s="2">
        <v>0</v>
      </c>
      <c r="T1460" s="2">
        <v>0</v>
      </c>
      <c r="U1460" s="2">
        <v>29.92</v>
      </c>
      <c r="V1460" t="s">
        <v>55</v>
      </c>
    </row>
    <row r="1461" spans="1:22" ht="15.75" hidden="1" thickBot="1" x14ac:dyDescent="0.3">
      <c r="A1461" t="s">
        <v>7729</v>
      </c>
      <c r="B1461" s="164">
        <v>45315</v>
      </c>
      <c r="C1461" t="s">
        <v>1</v>
      </c>
      <c r="D1461" t="s">
        <v>7503</v>
      </c>
      <c r="E1461" t="s">
        <v>10653</v>
      </c>
      <c r="F1461" t="s">
        <v>9732</v>
      </c>
      <c r="G1461">
        <v>2118</v>
      </c>
      <c r="H1461">
        <v>2118</v>
      </c>
      <c r="I1461">
        <v>2118</v>
      </c>
      <c r="J1461">
        <v>2118</v>
      </c>
      <c r="K1461">
        <v>0</v>
      </c>
      <c r="L1461" s="2">
        <v>0</v>
      </c>
      <c r="M1461" s="2">
        <v>0</v>
      </c>
      <c r="N1461" s="2">
        <v>0</v>
      </c>
      <c r="O1461" s="2">
        <v>2.5</v>
      </c>
      <c r="P1461" s="2">
        <v>0</v>
      </c>
      <c r="Q1461" s="2">
        <v>0</v>
      </c>
      <c r="R1461" s="2">
        <v>0</v>
      </c>
      <c r="S1461" s="2">
        <v>0</v>
      </c>
      <c r="T1461" s="2">
        <v>0</v>
      </c>
      <c r="U1461" s="2">
        <v>2.5</v>
      </c>
      <c r="V1461" t="s">
        <v>55</v>
      </c>
    </row>
    <row r="1462" spans="1:22" ht="15.75" hidden="1" thickBot="1" x14ac:dyDescent="0.3">
      <c r="A1462" t="s">
        <v>7729</v>
      </c>
      <c r="B1462" s="164">
        <v>45314</v>
      </c>
      <c r="C1462" t="s">
        <v>1</v>
      </c>
      <c r="D1462" t="s">
        <v>7503</v>
      </c>
      <c r="E1462" t="s">
        <v>10653</v>
      </c>
      <c r="F1462" t="s">
        <v>9732</v>
      </c>
      <c r="G1462">
        <v>2117</v>
      </c>
      <c r="H1462">
        <v>2117</v>
      </c>
      <c r="I1462">
        <v>2117</v>
      </c>
      <c r="J1462">
        <v>2117</v>
      </c>
      <c r="K1462">
        <v>0</v>
      </c>
      <c r="L1462" s="2">
        <v>0</v>
      </c>
      <c r="M1462" s="2">
        <v>0</v>
      </c>
      <c r="N1462" s="2">
        <v>0</v>
      </c>
      <c r="O1462" s="2">
        <v>7.5</v>
      </c>
      <c r="P1462" s="2">
        <v>0</v>
      </c>
      <c r="Q1462" s="2">
        <v>0</v>
      </c>
      <c r="R1462" s="2">
        <v>0</v>
      </c>
      <c r="S1462" s="2">
        <v>0</v>
      </c>
      <c r="T1462" s="2">
        <v>0</v>
      </c>
      <c r="U1462" s="2">
        <v>7.5</v>
      </c>
      <c r="V1462" t="s">
        <v>55</v>
      </c>
    </row>
    <row r="1463" spans="1:22" ht="15.75" hidden="1" thickBot="1" x14ac:dyDescent="0.3">
      <c r="A1463" t="s">
        <v>7729</v>
      </c>
      <c r="B1463" s="164">
        <v>45314</v>
      </c>
      <c r="C1463" t="s">
        <v>1</v>
      </c>
      <c r="D1463" t="s">
        <v>7503</v>
      </c>
      <c r="E1463" t="s">
        <v>10653</v>
      </c>
      <c r="F1463" t="s">
        <v>9732</v>
      </c>
      <c r="G1463">
        <v>2116</v>
      </c>
      <c r="H1463">
        <v>2116</v>
      </c>
      <c r="I1463">
        <v>2116</v>
      </c>
      <c r="J1463">
        <v>2116</v>
      </c>
      <c r="K1463">
        <v>0</v>
      </c>
      <c r="L1463" s="2">
        <v>0</v>
      </c>
      <c r="M1463" s="2">
        <v>0</v>
      </c>
      <c r="N1463" s="2">
        <v>0</v>
      </c>
      <c r="O1463" s="2">
        <v>12</v>
      </c>
      <c r="P1463" s="2">
        <v>0</v>
      </c>
      <c r="Q1463" s="2">
        <v>0</v>
      </c>
      <c r="R1463" s="2">
        <v>0</v>
      </c>
      <c r="S1463" s="2">
        <v>0</v>
      </c>
      <c r="T1463" s="2">
        <v>0</v>
      </c>
      <c r="U1463" s="2">
        <v>12</v>
      </c>
      <c r="V1463" t="s">
        <v>55</v>
      </c>
    </row>
    <row r="1464" spans="1:22" ht="15.75" hidden="1" thickBot="1" x14ac:dyDescent="0.3">
      <c r="A1464" t="s">
        <v>7729</v>
      </c>
      <c r="B1464" s="164">
        <v>45314</v>
      </c>
      <c r="C1464" t="s">
        <v>1</v>
      </c>
      <c r="D1464" t="s">
        <v>7503</v>
      </c>
      <c r="E1464" t="s">
        <v>10653</v>
      </c>
      <c r="F1464" t="s">
        <v>9732</v>
      </c>
      <c r="G1464">
        <v>2115</v>
      </c>
      <c r="H1464">
        <v>2115</v>
      </c>
      <c r="I1464">
        <v>2115</v>
      </c>
      <c r="J1464">
        <v>2115</v>
      </c>
      <c r="K1464">
        <v>0</v>
      </c>
      <c r="L1464" s="2">
        <v>0</v>
      </c>
      <c r="M1464" s="2">
        <v>0</v>
      </c>
      <c r="N1464" s="2">
        <v>0</v>
      </c>
      <c r="O1464" s="2">
        <v>54</v>
      </c>
      <c r="P1464" s="2">
        <v>0</v>
      </c>
      <c r="Q1464" s="2">
        <v>0</v>
      </c>
      <c r="R1464" s="2">
        <v>0</v>
      </c>
      <c r="S1464" s="2">
        <v>0</v>
      </c>
      <c r="T1464" s="2">
        <v>0</v>
      </c>
      <c r="U1464" s="2">
        <v>54</v>
      </c>
      <c r="V1464" t="s">
        <v>55</v>
      </c>
    </row>
    <row r="1465" spans="1:22" ht="15.75" hidden="1" thickBot="1" x14ac:dyDescent="0.3">
      <c r="A1465" t="s">
        <v>7729</v>
      </c>
      <c r="B1465" s="164">
        <v>45314</v>
      </c>
      <c r="C1465" t="s">
        <v>1</v>
      </c>
      <c r="D1465" t="s">
        <v>7503</v>
      </c>
      <c r="E1465" t="s">
        <v>10653</v>
      </c>
      <c r="F1465" t="s">
        <v>9732</v>
      </c>
      <c r="G1465">
        <v>2114</v>
      </c>
      <c r="H1465">
        <v>2114</v>
      </c>
      <c r="I1465">
        <v>2114</v>
      </c>
      <c r="J1465">
        <v>2114</v>
      </c>
      <c r="K1465">
        <v>0</v>
      </c>
      <c r="L1465" s="2">
        <v>0</v>
      </c>
      <c r="M1465" s="2">
        <v>0</v>
      </c>
      <c r="N1465" s="2">
        <v>0</v>
      </c>
      <c r="O1465" s="2">
        <v>22</v>
      </c>
      <c r="P1465" s="2">
        <v>0</v>
      </c>
      <c r="Q1465" s="2">
        <v>0</v>
      </c>
      <c r="R1465" s="2">
        <v>0</v>
      </c>
      <c r="S1465" s="2">
        <v>0</v>
      </c>
      <c r="T1465" s="2">
        <v>0</v>
      </c>
      <c r="U1465" s="2">
        <v>22</v>
      </c>
      <c r="V1465" t="s">
        <v>55</v>
      </c>
    </row>
    <row r="1466" spans="1:22" ht="15.75" hidden="1" thickBot="1" x14ac:dyDescent="0.3">
      <c r="A1466" t="s">
        <v>7729</v>
      </c>
      <c r="B1466" s="164">
        <v>45314</v>
      </c>
      <c r="C1466" t="s">
        <v>1</v>
      </c>
      <c r="D1466" t="s">
        <v>7503</v>
      </c>
      <c r="E1466" t="s">
        <v>10653</v>
      </c>
      <c r="F1466" t="s">
        <v>9732</v>
      </c>
      <c r="G1466">
        <v>2113</v>
      </c>
      <c r="H1466">
        <v>2113</v>
      </c>
      <c r="I1466">
        <v>2113</v>
      </c>
      <c r="J1466">
        <v>2113</v>
      </c>
      <c r="K1466">
        <v>0</v>
      </c>
      <c r="L1466" s="2">
        <v>0</v>
      </c>
      <c r="M1466" s="2">
        <v>0</v>
      </c>
      <c r="N1466" s="2">
        <v>0</v>
      </c>
      <c r="O1466" s="2">
        <v>21.5</v>
      </c>
      <c r="P1466" s="2">
        <v>0</v>
      </c>
      <c r="Q1466" s="2">
        <v>0</v>
      </c>
      <c r="R1466" s="2">
        <v>0</v>
      </c>
      <c r="S1466" s="2">
        <v>0</v>
      </c>
      <c r="T1466" s="2">
        <v>0</v>
      </c>
      <c r="U1466" s="2">
        <v>21.5</v>
      </c>
      <c r="V1466" t="s">
        <v>55</v>
      </c>
    </row>
    <row r="1467" spans="1:22" ht="15.75" hidden="1" thickBot="1" x14ac:dyDescent="0.3">
      <c r="A1467" t="s">
        <v>7729</v>
      </c>
      <c r="B1467" s="164">
        <v>45314</v>
      </c>
      <c r="C1467" t="s">
        <v>1</v>
      </c>
      <c r="D1467" t="s">
        <v>7503</v>
      </c>
      <c r="E1467" t="s">
        <v>10653</v>
      </c>
      <c r="F1467" t="s">
        <v>9732</v>
      </c>
      <c r="G1467">
        <v>2112</v>
      </c>
      <c r="H1467">
        <v>2112</v>
      </c>
      <c r="I1467">
        <v>2112</v>
      </c>
      <c r="J1467">
        <v>2112</v>
      </c>
      <c r="K1467">
        <v>0</v>
      </c>
      <c r="L1467" s="2">
        <v>0</v>
      </c>
      <c r="M1467" s="2">
        <v>0</v>
      </c>
      <c r="N1467" s="2">
        <v>0</v>
      </c>
      <c r="O1467" s="2">
        <v>150</v>
      </c>
      <c r="P1467" s="2">
        <v>0</v>
      </c>
      <c r="Q1467" s="2">
        <v>0</v>
      </c>
      <c r="R1467" s="2">
        <v>0</v>
      </c>
      <c r="S1467" s="2">
        <v>0</v>
      </c>
      <c r="T1467" s="2">
        <v>0</v>
      </c>
      <c r="U1467" s="2">
        <v>150</v>
      </c>
      <c r="V1467" t="s">
        <v>55</v>
      </c>
    </row>
    <row r="1468" spans="1:22" ht="15.75" hidden="1" thickBot="1" x14ac:dyDescent="0.3">
      <c r="A1468" t="s">
        <v>7729</v>
      </c>
      <c r="B1468" s="164">
        <v>45314</v>
      </c>
      <c r="C1468" t="s">
        <v>1</v>
      </c>
      <c r="D1468" t="s">
        <v>7503</v>
      </c>
      <c r="E1468" t="s">
        <v>10653</v>
      </c>
      <c r="F1468" t="s">
        <v>9732</v>
      </c>
      <c r="G1468">
        <v>2111</v>
      </c>
      <c r="H1468">
        <v>2111</v>
      </c>
      <c r="I1468">
        <v>2111</v>
      </c>
      <c r="J1468">
        <v>2111</v>
      </c>
      <c r="K1468">
        <v>0</v>
      </c>
      <c r="L1468" s="2">
        <v>0</v>
      </c>
      <c r="M1468" s="2">
        <v>0</v>
      </c>
      <c r="N1468" s="2">
        <v>0</v>
      </c>
      <c r="O1468" s="2">
        <v>4.75</v>
      </c>
      <c r="P1468" s="2">
        <v>0</v>
      </c>
      <c r="Q1468" s="2">
        <v>0</v>
      </c>
      <c r="R1468" s="2">
        <v>0</v>
      </c>
      <c r="S1468" s="2">
        <v>0</v>
      </c>
      <c r="T1468" s="2">
        <v>0</v>
      </c>
      <c r="U1468" s="2">
        <v>4.75</v>
      </c>
      <c r="V1468" t="s">
        <v>55</v>
      </c>
    </row>
    <row r="1469" spans="1:22" ht="15.75" hidden="1" thickBot="1" x14ac:dyDescent="0.3">
      <c r="A1469" t="s">
        <v>7729</v>
      </c>
      <c r="B1469" s="164">
        <v>45313</v>
      </c>
      <c r="C1469" t="s">
        <v>1</v>
      </c>
      <c r="D1469" t="s">
        <v>7503</v>
      </c>
      <c r="E1469" t="s">
        <v>10653</v>
      </c>
      <c r="F1469" t="s">
        <v>9732</v>
      </c>
      <c r="G1469">
        <v>2110</v>
      </c>
      <c r="H1469">
        <v>2110</v>
      </c>
      <c r="I1469">
        <v>2110</v>
      </c>
      <c r="J1469">
        <v>2110</v>
      </c>
      <c r="K1469">
        <v>0</v>
      </c>
      <c r="L1469" s="2">
        <v>0</v>
      </c>
      <c r="M1469" s="2">
        <v>0</v>
      </c>
      <c r="N1469" s="2">
        <v>0</v>
      </c>
      <c r="O1469" s="2">
        <v>10.6</v>
      </c>
      <c r="P1469" s="2">
        <v>0</v>
      </c>
      <c r="Q1469" s="2">
        <v>0</v>
      </c>
      <c r="R1469" s="2">
        <v>0</v>
      </c>
      <c r="S1469" s="2">
        <v>0</v>
      </c>
      <c r="T1469" s="2">
        <v>0</v>
      </c>
      <c r="U1469" s="2">
        <v>10.6</v>
      </c>
      <c r="V1469" t="s">
        <v>55</v>
      </c>
    </row>
    <row r="1470" spans="1:22" ht="15.75" hidden="1" thickBot="1" x14ac:dyDescent="0.3">
      <c r="A1470" t="s">
        <v>7729</v>
      </c>
      <c r="B1470" s="164">
        <v>45313</v>
      </c>
      <c r="C1470" t="s">
        <v>1</v>
      </c>
      <c r="D1470" t="s">
        <v>7503</v>
      </c>
      <c r="E1470" t="s">
        <v>10653</v>
      </c>
      <c r="F1470" t="s">
        <v>9732</v>
      </c>
      <c r="G1470">
        <v>2109</v>
      </c>
      <c r="H1470">
        <v>2109</v>
      </c>
      <c r="I1470">
        <v>2109</v>
      </c>
      <c r="J1470">
        <v>2109</v>
      </c>
      <c r="K1470">
        <v>0</v>
      </c>
      <c r="L1470" s="2">
        <v>0</v>
      </c>
      <c r="M1470" s="2">
        <v>0</v>
      </c>
      <c r="N1470" s="2">
        <v>0</v>
      </c>
      <c r="O1470" s="2">
        <v>24.45</v>
      </c>
      <c r="P1470" s="2">
        <v>0</v>
      </c>
      <c r="Q1470" s="2">
        <v>0</v>
      </c>
      <c r="R1470" s="2">
        <v>0</v>
      </c>
      <c r="S1470" s="2">
        <v>0</v>
      </c>
      <c r="T1470" s="2">
        <v>0</v>
      </c>
      <c r="U1470" s="2">
        <v>24.45</v>
      </c>
      <c r="V1470" t="s">
        <v>55</v>
      </c>
    </row>
    <row r="1471" spans="1:22" ht="15.75" hidden="1" thickBot="1" x14ac:dyDescent="0.3">
      <c r="A1471" t="s">
        <v>7729</v>
      </c>
      <c r="B1471" s="164">
        <v>45313</v>
      </c>
      <c r="C1471" t="s">
        <v>1</v>
      </c>
      <c r="D1471" t="s">
        <v>7503</v>
      </c>
      <c r="E1471" t="s">
        <v>10653</v>
      </c>
      <c r="F1471" t="s">
        <v>9732</v>
      </c>
      <c r="G1471">
        <v>2108</v>
      </c>
      <c r="H1471">
        <v>2108</v>
      </c>
      <c r="I1471">
        <v>2108</v>
      </c>
      <c r="J1471">
        <v>2108</v>
      </c>
      <c r="K1471">
        <v>0</v>
      </c>
      <c r="L1471" s="2">
        <v>0</v>
      </c>
      <c r="M1471" s="2">
        <v>0</v>
      </c>
      <c r="N1471" s="2">
        <v>0</v>
      </c>
      <c r="O1471" s="2">
        <v>16.95</v>
      </c>
      <c r="P1471" s="2">
        <v>0</v>
      </c>
      <c r="Q1471" s="2">
        <v>0</v>
      </c>
      <c r="R1471" s="2">
        <v>0</v>
      </c>
      <c r="S1471" s="2">
        <v>0</v>
      </c>
      <c r="T1471" s="2">
        <v>0</v>
      </c>
      <c r="U1471" s="2">
        <v>16.95</v>
      </c>
      <c r="V1471" t="s">
        <v>55</v>
      </c>
    </row>
    <row r="1472" spans="1:22" ht="15.75" hidden="1" thickBot="1" x14ac:dyDescent="0.3">
      <c r="A1472" t="s">
        <v>7729</v>
      </c>
      <c r="B1472" s="164">
        <v>45313</v>
      </c>
      <c r="C1472" t="s">
        <v>1</v>
      </c>
      <c r="D1472" t="s">
        <v>7503</v>
      </c>
      <c r="E1472" t="s">
        <v>10653</v>
      </c>
      <c r="F1472" t="s">
        <v>9732</v>
      </c>
      <c r="G1472">
        <v>2107</v>
      </c>
      <c r="H1472">
        <v>2107</v>
      </c>
      <c r="I1472">
        <v>2107</v>
      </c>
      <c r="J1472">
        <v>2107</v>
      </c>
      <c r="K1472">
        <v>0</v>
      </c>
      <c r="L1472" s="2">
        <v>0</v>
      </c>
      <c r="M1472" s="2">
        <v>0</v>
      </c>
      <c r="N1472" s="2">
        <v>0</v>
      </c>
      <c r="O1472" s="2">
        <v>13.82</v>
      </c>
      <c r="P1472" s="2">
        <v>0</v>
      </c>
      <c r="Q1472" s="2">
        <v>0</v>
      </c>
      <c r="R1472" s="2">
        <v>0</v>
      </c>
      <c r="S1472" s="2">
        <v>0</v>
      </c>
      <c r="T1472" s="2">
        <v>0</v>
      </c>
      <c r="U1472" s="2">
        <v>13.82</v>
      </c>
      <c r="V1472" t="s">
        <v>55</v>
      </c>
    </row>
    <row r="1473" spans="1:22" ht="15.75" hidden="1" thickBot="1" x14ac:dyDescent="0.3">
      <c r="A1473" t="s">
        <v>7729</v>
      </c>
      <c r="B1473" s="164">
        <v>45313</v>
      </c>
      <c r="C1473" t="s">
        <v>1</v>
      </c>
      <c r="D1473" t="s">
        <v>7503</v>
      </c>
      <c r="E1473" t="s">
        <v>10653</v>
      </c>
      <c r="F1473" t="s">
        <v>9732</v>
      </c>
      <c r="G1473">
        <v>2106</v>
      </c>
      <c r="H1473">
        <v>2106</v>
      </c>
      <c r="I1473">
        <v>2106</v>
      </c>
      <c r="J1473">
        <v>2106</v>
      </c>
      <c r="K1473">
        <v>0</v>
      </c>
      <c r="L1473" s="2">
        <v>0</v>
      </c>
      <c r="M1473" s="2">
        <v>0</v>
      </c>
      <c r="N1473" s="2">
        <v>0</v>
      </c>
      <c r="O1473" s="2">
        <v>37.39</v>
      </c>
      <c r="P1473" s="2">
        <v>0</v>
      </c>
      <c r="Q1473" s="2">
        <v>0</v>
      </c>
      <c r="R1473" s="2">
        <v>0</v>
      </c>
      <c r="S1473" s="2">
        <v>0</v>
      </c>
      <c r="T1473" s="2">
        <v>0</v>
      </c>
      <c r="U1473" s="2">
        <v>37.39</v>
      </c>
      <c r="V1473" t="s">
        <v>55</v>
      </c>
    </row>
    <row r="1474" spans="1:22" ht="15.75" hidden="1" thickBot="1" x14ac:dyDescent="0.3">
      <c r="A1474" t="s">
        <v>7729</v>
      </c>
      <c r="B1474" s="164">
        <v>45313</v>
      </c>
      <c r="C1474" t="s">
        <v>1</v>
      </c>
      <c r="D1474" t="s">
        <v>7503</v>
      </c>
      <c r="E1474" t="s">
        <v>10653</v>
      </c>
      <c r="F1474" t="s">
        <v>9732</v>
      </c>
      <c r="G1474">
        <v>2105</v>
      </c>
      <c r="H1474">
        <v>2105</v>
      </c>
      <c r="I1474">
        <v>2105</v>
      </c>
      <c r="J1474">
        <v>2105</v>
      </c>
      <c r="K1474">
        <v>0</v>
      </c>
      <c r="L1474" s="2">
        <v>0</v>
      </c>
      <c r="M1474" s="2">
        <v>0</v>
      </c>
      <c r="N1474" s="2">
        <v>0</v>
      </c>
      <c r="O1474" s="2">
        <v>10</v>
      </c>
      <c r="P1474" s="2">
        <v>0</v>
      </c>
      <c r="Q1474" s="2">
        <v>0</v>
      </c>
      <c r="R1474" s="2">
        <v>0</v>
      </c>
      <c r="S1474" s="2">
        <v>0</v>
      </c>
      <c r="T1474" s="2">
        <v>0</v>
      </c>
      <c r="U1474" s="2">
        <v>10</v>
      </c>
      <c r="V1474" t="s">
        <v>55</v>
      </c>
    </row>
    <row r="1475" spans="1:22" ht="15.75" hidden="1" thickBot="1" x14ac:dyDescent="0.3">
      <c r="A1475" t="s">
        <v>7729</v>
      </c>
      <c r="B1475" s="164">
        <v>45313</v>
      </c>
      <c r="C1475" t="s">
        <v>1</v>
      </c>
      <c r="D1475" t="s">
        <v>7503</v>
      </c>
      <c r="E1475" t="s">
        <v>10653</v>
      </c>
      <c r="F1475" t="s">
        <v>9732</v>
      </c>
      <c r="G1475">
        <v>2104</v>
      </c>
      <c r="H1475">
        <v>2104</v>
      </c>
      <c r="I1475">
        <v>2104</v>
      </c>
      <c r="J1475">
        <v>2104</v>
      </c>
      <c r="K1475">
        <v>0</v>
      </c>
      <c r="L1475" s="2">
        <v>0</v>
      </c>
      <c r="M1475" s="2">
        <v>0</v>
      </c>
      <c r="N1475" s="2">
        <v>0</v>
      </c>
      <c r="O1475" s="2">
        <v>13</v>
      </c>
      <c r="P1475" s="2">
        <v>0</v>
      </c>
      <c r="Q1475" s="2">
        <v>0</v>
      </c>
      <c r="R1475" s="2">
        <v>0</v>
      </c>
      <c r="S1475" s="2">
        <v>0</v>
      </c>
      <c r="T1475" s="2">
        <v>0</v>
      </c>
      <c r="U1475" s="2">
        <v>13</v>
      </c>
      <c r="V1475" t="s">
        <v>55</v>
      </c>
    </row>
    <row r="1476" spans="1:22" ht="15.75" hidden="1" thickBot="1" x14ac:dyDescent="0.3">
      <c r="A1476" t="s">
        <v>7729</v>
      </c>
      <c r="B1476" s="164">
        <v>45313</v>
      </c>
      <c r="C1476" t="s">
        <v>1</v>
      </c>
      <c r="D1476" t="s">
        <v>7503</v>
      </c>
      <c r="E1476" t="s">
        <v>10653</v>
      </c>
      <c r="F1476" t="s">
        <v>9732</v>
      </c>
      <c r="G1476">
        <v>2103</v>
      </c>
      <c r="H1476">
        <v>2103</v>
      </c>
      <c r="I1476">
        <v>2103</v>
      </c>
      <c r="J1476">
        <v>2103</v>
      </c>
      <c r="K1476">
        <v>0</v>
      </c>
      <c r="L1476" s="2">
        <v>0</v>
      </c>
      <c r="M1476" s="2">
        <v>0</v>
      </c>
      <c r="N1476" s="2">
        <v>0</v>
      </c>
      <c r="O1476" s="2">
        <v>4.5</v>
      </c>
      <c r="P1476" s="2">
        <v>0</v>
      </c>
      <c r="Q1476" s="2">
        <v>0</v>
      </c>
      <c r="R1476" s="2">
        <v>0</v>
      </c>
      <c r="S1476" s="2">
        <v>0</v>
      </c>
      <c r="T1476" s="2">
        <v>0</v>
      </c>
      <c r="U1476" s="2">
        <v>4.5</v>
      </c>
      <c r="V1476" t="s">
        <v>55</v>
      </c>
    </row>
    <row r="1477" spans="1:22" ht="15.75" hidden="1" thickBot="1" x14ac:dyDescent="0.3">
      <c r="A1477" t="s">
        <v>7729</v>
      </c>
      <c r="B1477" s="164">
        <v>45313</v>
      </c>
      <c r="C1477" t="s">
        <v>1</v>
      </c>
      <c r="D1477" t="s">
        <v>7503</v>
      </c>
      <c r="E1477" t="s">
        <v>10653</v>
      </c>
      <c r="F1477" t="s">
        <v>9732</v>
      </c>
      <c r="G1477">
        <v>2102</v>
      </c>
      <c r="H1477">
        <v>2102</v>
      </c>
      <c r="I1477">
        <v>2102</v>
      </c>
      <c r="J1477">
        <v>2102</v>
      </c>
      <c r="K1477">
        <v>0</v>
      </c>
      <c r="L1477" s="2">
        <v>0</v>
      </c>
      <c r="M1477" s="2">
        <v>0</v>
      </c>
      <c r="N1477" s="2">
        <v>0</v>
      </c>
      <c r="O1477" s="2">
        <v>6.5</v>
      </c>
      <c r="P1477" s="2">
        <v>0</v>
      </c>
      <c r="Q1477" s="2">
        <v>0</v>
      </c>
      <c r="R1477" s="2">
        <v>0</v>
      </c>
      <c r="S1477" s="2">
        <v>0</v>
      </c>
      <c r="T1477" s="2">
        <v>0</v>
      </c>
      <c r="U1477" s="2">
        <v>6.5</v>
      </c>
      <c r="V1477" t="s">
        <v>55</v>
      </c>
    </row>
    <row r="1478" spans="1:22" ht="15.75" hidden="1" thickBot="1" x14ac:dyDescent="0.3">
      <c r="A1478" t="s">
        <v>7729</v>
      </c>
      <c r="B1478" s="164">
        <v>45311</v>
      </c>
      <c r="C1478" t="s">
        <v>1</v>
      </c>
      <c r="D1478" t="s">
        <v>7503</v>
      </c>
      <c r="E1478" t="s">
        <v>10653</v>
      </c>
      <c r="F1478" t="s">
        <v>9732</v>
      </c>
      <c r="G1478">
        <v>2101</v>
      </c>
      <c r="H1478">
        <v>2101</v>
      </c>
      <c r="I1478">
        <v>2101</v>
      </c>
      <c r="J1478">
        <v>2101</v>
      </c>
      <c r="K1478">
        <v>0</v>
      </c>
      <c r="L1478" s="2">
        <v>0</v>
      </c>
      <c r="M1478" s="2">
        <v>0</v>
      </c>
      <c r="N1478" s="2">
        <v>0</v>
      </c>
      <c r="O1478" s="2">
        <v>19</v>
      </c>
      <c r="P1478" s="2">
        <v>0</v>
      </c>
      <c r="Q1478" s="2">
        <v>0</v>
      </c>
      <c r="R1478" s="2">
        <v>0</v>
      </c>
      <c r="S1478" s="2">
        <v>0</v>
      </c>
      <c r="T1478" s="2">
        <v>0</v>
      </c>
      <c r="U1478" s="2">
        <v>19</v>
      </c>
      <c r="V1478" t="s">
        <v>55</v>
      </c>
    </row>
    <row r="1479" spans="1:22" ht="15.75" hidden="1" thickBot="1" x14ac:dyDescent="0.3">
      <c r="A1479" t="s">
        <v>7729</v>
      </c>
      <c r="B1479" s="164">
        <v>45311</v>
      </c>
      <c r="C1479" t="s">
        <v>1</v>
      </c>
      <c r="D1479" t="s">
        <v>7503</v>
      </c>
      <c r="E1479" t="s">
        <v>10653</v>
      </c>
      <c r="F1479" t="s">
        <v>9732</v>
      </c>
      <c r="G1479">
        <v>2100</v>
      </c>
      <c r="H1479">
        <v>2100</v>
      </c>
      <c r="I1479">
        <v>2100</v>
      </c>
      <c r="J1479">
        <v>2100</v>
      </c>
      <c r="K1479">
        <v>0</v>
      </c>
      <c r="L1479" s="2">
        <v>0</v>
      </c>
      <c r="M1479" s="2">
        <v>0</v>
      </c>
      <c r="N1479" s="2">
        <v>0</v>
      </c>
      <c r="O1479" s="2">
        <v>12</v>
      </c>
      <c r="P1479" s="2">
        <v>0</v>
      </c>
      <c r="Q1479" s="2">
        <v>0</v>
      </c>
      <c r="R1479" s="2">
        <v>0</v>
      </c>
      <c r="S1479" s="2">
        <v>0</v>
      </c>
      <c r="T1479" s="2">
        <v>0</v>
      </c>
      <c r="U1479" s="2">
        <v>12</v>
      </c>
      <c r="V1479" t="s">
        <v>55</v>
      </c>
    </row>
    <row r="1480" spans="1:22" ht="15.75" hidden="1" thickBot="1" x14ac:dyDescent="0.3">
      <c r="A1480" t="s">
        <v>7729</v>
      </c>
      <c r="B1480" s="164">
        <v>45311</v>
      </c>
      <c r="C1480" t="s">
        <v>1</v>
      </c>
      <c r="D1480" t="s">
        <v>7503</v>
      </c>
      <c r="E1480" t="s">
        <v>10653</v>
      </c>
      <c r="F1480" t="s">
        <v>9732</v>
      </c>
      <c r="G1480">
        <v>2099</v>
      </c>
      <c r="H1480">
        <v>2099</v>
      </c>
      <c r="I1480">
        <v>2099</v>
      </c>
      <c r="J1480">
        <v>2099</v>
      </c>
      <c r="K1480">
        <v>0</v>
      </c>
      <c r="L1480" s="2">
        <v>0</v>
      </c>
      <c r="M1480" s="2">
        <v>0</v>
      </c>
      <c r="N1480" s="2">
        <v>0</v>
      </c>
      <c r="O1480" s="2">
        <v>3.5</v>
      </c>
      <c r="P1480" s="2">
        <v>0</v>
      </c>
      <c r="Q1480" s="2">
        <v>0</v>
      </c>
      <c r="R1480" s="2">
        <v>0</v>
      </c>
      <c r="S1480" s="2">
        <v>0</v>
      </c>
      <c r="T1480" s="2">
        <v>0</v>
      </c>
      <c r="U1480" s="2">
        <v>3.5</v>
      </c>
      <c r="V1480" t="s">
        <v>55</v>
      </c>
    </row>
    <row r="1481" spans="1:22" ht="15.75" hidden="1" thickBot="1" x14ac:dyDescent="0.3">
      <c r="A1481" t="s">
        <v>7729</v>
      </c>
      <c r="B1481" s="164">
        <v>45310</v>
      </c>
      <c r="C1481" t="s">
        <v>1</v>
      </c>
      <c r="D1481" t="s">
        <v>7503</v>
      </c>
      <c r="E1481" t="s">
        <v>10653</v>
      </c>
      <c r="F1481" t="s">
        <v>9732</v>
      </c>
      <c r="G1481">
        <v>2098</v>
      </c>
      <c r="H1481">
        <v>2098</v>
      </c>
      <c r="I1481">
        <v>2098</v>
      </c>
      <c r="J1481">
        <v>2098</v>
      </c>
      <c r="K1481">
        <v>0</v>
      </c>
      <c r="L1481" s="2">
        <v>0</v>
      </c>
      <c r="M1481" s="2">
        <v>0</v>
      </c>
      <c r="N1481" s="2">
        <v>0</v>
      </c>
      <c r="O1481" s="2">
        <v>29</v>
      </c>
      <c r="P1481" s="2">
        <v>0</v>
      </c>
      <c r="Q1481" s="2">
        <v>0</v>
      </c>
      <c r="R1481" s="2">
        <v>0</v>
      </c>
      <c r="S1481" s="2">
        <v>0</v>
      </c>
      <c r="T1481" s="2">
        <v>0</v>
      </c>
      <c r="U1481" s="2">
        <v>29</v>
      </c>
      <c r="V1481" t="s">
        <v>55</v>
      </c>
    </row>
    <row r="1482" spans="1:22" ht="15.75" hidden="1" thickBot="1" x14ac:dyDescent="0.3">
      <c r="A1482" t="s">
        <v>7729</v>
      </c>
      <c r="B1482" s="164">
        <v>45310</v>
      </c>
      <c r="C1482" t="s">
        <v>1</v>
      </c>
      <c r="D1482" t="s">
        <v>7503</v>
      </c>
      <c r="E1482" t="s">
        <v>10653</v>
      </c>
      <c r="F1482" t="s">
        <v>9732</v>
      </c>
      <c r="G1482">
        <v>2097</v>
      </c>
      <c r="H1482">
        <v>2097</v>
      </c>
      <c r="I1482">
        <v>2097</v>
      </c>
      <c r="J1482">
        <v>2097</v>
      </c>
      <c r="K1482">
        <v>0</v>
      </c>
      <c r="L1482" s="2">
        <v>0</v>
      </c>
      <c r="M1482" s="2">
        <v>0</v>
      </c>
      <c r="N1482" s="2">
        <v>0</v>
      </c>
      <c r="O1482" s="2">
        <v>13</v>
      </c>
      <c r="P1482" s="2">
        <v>0</v>
      </c>
      <c r="Q1482" s="2">
        <v>0</v>
      </c>
      <c r="R1482" s="2">
        <v>0</v>
      </c>
      <c r="S1482" s="2">
        <v>0</v>
      </c>
      <c r="T1482" s="2">
        <v>0</v>
      </c>
      <c r="U1482" s="2">
        <v>13</v>
      </c>
      <c r="V1482" t="s">
        <v>55</v>
      </c>
    </row>
    <row r="1483" spans="1:22" ht="15.75" hidden="1" thickBot="1" x14ac:dyDescent="0.3">
      <c r="A1483" t="s">
        <v>7729</v>
      </c>
      <c r="B1483" s="164">
        <v>45310</v>
      </c>
      <c r="C1483" t="s">
        <v>1</v>
      </c>
      <c r="D1483" t="s">
        <v>7503</v>
      </c>
      <c r="E1483" t="s">
        <v>10653</v>
      </c>
      <c r="F1483" t="s">
        <v>9732</v>
      </c>
      <c r="G1483">
        <v>2096</v>
      </c>
      <c r="H1483">
        <v>2096</v>
      </c>
      <c r="I1483">
        <v>2096</v>
      </c>
      <c r="J1483">
        <v>2096</v>
      </c>
      <c r="K1483">
        <v>0</v>
      </c>
      <c r="L1483" s="2">
        <v>0</v>
      </c>
      <c r="M1483" s="2">
        <v>0</v>
      </c>
      <c r="N1483" s="2">
        <v>0</v>
      </c>
      <c r="O1483" s="2">
        <v>5</v>
      </c>
      <c r="P1483" s="2">
        <v>0</v>
      </c>
      <c r="Q1483" s="2">
        <v>0</v>
      </c>
      <c r="R1483" s="2">
        <v>0</v>
      </c>
      <c r="S1483" s="2">
        <v>0</v>
      </c>
      <c r="T1483" s="2">
        <v>0</v>
      </c>
      <c r="U1483" s="2">
        <v>5</v>
      </c>
      <c r="V1483" t="s">
        <v>55</v>
      </c>
    </row>
    <row r="1484" spans="1:22" ht="15.75" hidden="1" thickBot="1" x14ac:dyDescent="0.3">
      <c r="A1484" t="s">
        <v>7729</v>
      </c>
      <c r="B1484" s="164">
        <v>45310</v>
      </c>
      <c r="C1484" t="s">
        <v>1</v>
      </c>
      <c r="D1484" t="s">
        <v>7503</v>
      </c>
      <c r="E1484" t="s">
        <v>10653</v>
      </c>
      <c r="F1484" t="s">
        <v>9732</v>
      </c>
      <c r="G1484">
        <v>2095</v>
      </c>
      <c r="H1484">
        <v>2095</v>
      </c>
      <c r="I1484">
        <v>2095</v>
      </c>
      <c r="J1484">
        <v>2095</v>
      </c>
      <c r="K1484">
        <v>0</v>
      </c>
      <c r="L1484" s="2">
        <v>0</v>
      </c>
      <c r="M1484" s="2">
        <v>0</v>
      </c>
      <c r="N1484" s="2">
        <v>0</v>
      </c>
      <c r="O1484" s="2">
        <v>35</v>
      </c>
      <c r="P1484" s="2">
        <v>0</v>
      </c>
      <c r="Q1484" s="2">
        <v>0</v>
      </c>
      <c r="R1484" s="2">
        <v>0</v>
      </c>
      <c r="S1484" s="2">
        <v>0</v>
      </c>
      <c r="T1484" s="2">
        <v>0</v>
      </c>
      <c r="U1484" s="2">
        <v>35</v>
      </c>
      <c r="V1484" t="s">
        <v>55</v>
      </c>
    </row>
    <row r="1485" spans="1:22" ht="15.75" hidden="1" thickBot="1" x14ac:dyDescent="0.3">
      <c r="A1485" t="s">
        <v>7729</v>
      </c>
      <c r="B1485" s="164">
        <v>45310</v>
      </c>
      <c r="C1485" t="s">
        <v>1</v>
      </c>
      <c r="D1485" t="s">
        <v>7503</v>
      </c>
      <c r="E1485" t="s">
        <v>10653</v>
      </c>
      <c r="F1485" t="s">
        <v>9732</v>
      </c>
      <c r="G1485">
        <v>2094</v>
      </c>
      <c r="H1485">
        <v>2094</v>
      </c>
      <c r="I1485">
        <v>2094</v>
      </c>
      <c r="J1485">
        <v>2094</v>
      </c>
      <c r="K1485">
        <v>0</v>
      </c>
      <c r="L1485" s="2">
        <v>0</v>
      </c>
      <c r="M1485" s="2">
        <v>0</v>
      </c>
      <c r="N1485" s="2">
        <v>0</v>
      </c>
      <c r="O1485" s="2">
        <v>56</v>
      </c>
      <c r="P1485" s="2">
        <v>0</v>
      </c>
      <c r="Q1485" s="2">
        <v>0</v>
      </c>
      <c r="R1485" s="2">
        <v>0</v>
      </c>
      <c r="S1485" s="2">
        <v>0</v>
      </c>
      <c r="T1485" s="2">
        <v>0</v>
      </c>
      <c r="U1485" s="2">
        <v>56</v>
      </c>
      <c r="V1485" t="s">
        <v>55</v>
      </c>
    </row>
    <row r="1486" spans="1:22" ht="15.75" hidden="1" thickBot="1" x14ac:dyDescent="0.3">
      <c r="A1486" t="s">
        <v>7729</v>
      </c>
      <c r="B1486" s="164">
        <v>45309</v>
      </c>
      <c r="C1486" t="s">
        <v>1</v>
      </c>
      <c r="D1486" t="s">
        <v>7503</v>
      </c>
      <c r="E1486" t="s">
        <v>10653</v>
      </c>
      <c r="F1486" t="s">
        <v>9732</v>
      </c>
      <c r="G1486">
        <v>2092</v>
      </c>
      <c r="H1486">
        <v>2092</v>
      </c>
      <c r="I1486">
        <v>2092</v>
      </c>
      <c r="J1486">
        <v>2092</v>
      </c>
      <c r="K1486">
        <v>0</v>
      </c>
      <c r="L1486" s="2">
        <v>0</v>
      </c>
      <c r="M1486" s="2">
        <v>0</v>
      </c>
      <c r="N1486" s="2">
        <v>0</v>
      </c>
      <c r="O1486" s="2">
        <v>5.5</v>
      </c>
      <c r="P1486" s="2">
        <v>0</v>
      </c>
      <c r="Q1486" s="2">
        <v>0</v>
      </c>
      <c r="R1486" s="2">
        <v>0</v>
      </c>
      <c r="S1486" s="2">
        <v>0</v>
      </c>
      <c r="T1486" s="2">
        <v>0</v>
      </c>
      <c r="U1486" s="2">
        <v>5.5</v>
      </c>
      <c r="V1486" t="s">
        <v>55</v>
      </c>
    </row>
    <row r="1487" spans="1:22" ht="15.75" hidden="1" thickBot="1" x14ac:dyDescent="0.3">
      <c r="A1487" t="s">
        <v>7729</v>
      </c>
      <c r="B1487" s="164">
        <v>45309</v>
      </c>
      <c r="C1487" t="s">
        <v>1</v>
      </c>
      <c r="D1487" t="s">
        <v>7503</v>
      </c>
      <c r="E1487" t="s">
        <v>10653</v>
      </c>
      <c r="F1487" t="s">
        <v>9732</v>
      </c>
      <c r="G1487">
        <v>2091</v>
      </c>
      <c r="H1487">
        <v>2091</v>
      </c>
      <c r="I1487">
        <v>2091</v>
      </c>
      <c r="J1487">
        <v>2091</v>
      </c>
      <c r="K1487">
        <v>0</v>
      </c>
      <c r="L1487" s="2">
        <v>0</v>
      </c>
      <c r="M1487" s="2">
        <v>0</v>
      </c>
      <c r="N1487" s="2">
        <v>0</v>
      </c>
      <c r="O1487" s="2">
        <v>41</v>
      </c>
      <c r="P1487" s="2">
        <v>0</v>
      </c>
      <c r="Q1487" s="2">
        <v>0</v>
      </c>
      <c r="R1487" s="2">
        <v>0</v>
      </c>
      <c r="S1487" s="2">
        <v>0</v>
      </c>
      <c r="T1487" s="2">
        <v>0</v>
      </c>
      <c r="U1487" s="2">
        <v>41</v>
      </c>
      <c r="V1487" t="s">
        <v>55</v>
      </c>
    </row>
    <row r="1488" spans="1:22" ht="15.75" hidden="1" thickBot="1" x14ac:dyDescent="0.3">
      <c r="A1488" t="s">
        <v>7729</v>
      </c>
      <c r="B1488" s="164">
        <v>45309</v>
      </c>
      <c r="C1488" t="s">
        <v>1</v>
      </c>
      <c r="D1488" t="s">
        <v>7503</v>
      </c>
      <c r="E1488" t="s">
        <v>10653</v>
      </c>
      <c r="F1488" t="s">
        <v>9732</v>
      </c>
      <c r="G1488">
        <v>2090</v>
      </c>
      <c r="H1488">
        <v>2090</v>
      </c>
      <c r="I1488">
        <v>2090</v>
      </c>
      <c r="J1488">
        <v>2090</v>
      </c>
      <c r="K1488">
        <v>0</v>
      </c>
      <c r="L1488" s="2">
        <v>0</v>
      </c>
      <c r="M1488" s="2">
        <v>0</v>
      </c>
      <c r="N1488" s="2">
        <v>0</v>
      </c>
      <c r="O1488" s="2">
        <v>7</v>
      </c>
      <c r="P1488" s="2">
        <v>0</v>
      </c>
      <c r="Q1488" s="2">
        <v>0</v>
      </c>
      <c r="R1488" s="2">
        <v>0</v>
      </c>
      <c r="S1488" s="2">
        <v>0</v>
      </c>
      <c r="T1488" s="2">
        <v>0</v>
      </c>
      <c r="U1488" s="2">
        <v>7</v>
      </c>
      <c r="V1488" t="s">
        <v>55</v>
      </c>
    </row>
    <row r="1489" spans="1:22" ht="15.75" hidden="1" thickBot="1" x14ac:dyDescent="0.3">
      <c r="A1489" t="s">
        <v>7729</v>
      </c>
      <c r="B1489" s="164">
        <v>45309</v>
      </c>
      <c r="C1489" t="s">
        <v>1</v>
      </c>
      <c r="D1489" t="s">
        <v>7503</v>
      </c>
      <c r="E1489" t="s">
        <v>10653</v>
      </c>
      <c r="F1489" t="s">
        <v>9732</v>
      </c>
      <c r="G1489">
        <v>2089</v>
      </c>
      <c r="H1489">
        <v>2089</v>
      </c>
      <c r="I1489">
        <v>2089</v>
      </c>
      <c r="J1489">
        <v>2089</v>
      </c>
      <c r="K1489">
        <v>0</v>
      </c>
      <c r="L1489" s="2">
        <v>0</v>
      </c>
      <c r="M1489" s="2">
        <v>0</v>
      </c>
      <c r="N1489" s="2">
        <v>0</v>
      </c>
      <c r="O1489" s="2">
        <v>3</v>
      </c>
      <c r="P1489" s="2">
        <v>0</v>
      </c>
      <c r="Q1489" s="2">
        <v>0</v>
      </c>
      <c r="R1489" s="2">
        <v>0</v>
      </c>
      <c r="S1489" s="2">
        <v>0</v>
      </c>
      <c r="T1489" s="2">
        <v>0</v>
      </c>
      <c r="U1489" s="2">
        <v>3</v>
      </c>
      <c r="V1489" t="s">
        <v>55</v>
      </c>
    </row>
    <row r="1490" spans="1:22" ht="15.75" hidden="1" thickBot="1" x14ac:dyDescent="0.3">
      <c r="A1490" t="s">
        <v>7729</v>
      </c>
      <c r="B1490" s="164">
        <v>45308</v>
      </c>
      <c r="C1490" t="s">
        <v>1</v>
      </c>
      <c r="D1490" t="s">
        <v>7503</v>
      </c>
      <c r="E1490" t="s">
        <v>10653</v>
      </c>
      <c r="F1490" t="s">
        <v>9732</v>
      </c>
      <c r="G1490">
        <v>2088</v>
      </c>
      <c r="H1490">
        <v>2088</v>
      </c>
      <c r="I1490">
        <v>2088</v>
      </c>
      <c r="J1490">
        <v>2088</v>
      </c>
      <c r="K1490">
        <v>0</v>
      </c>
      <c r="L1490" s="2">
        <v>0</v>
      </c>
      <c r="M1490" s="2">
        <v>0</v>
      </c>
      <c r="N1490" s="2">
        <v>0</v>
      </c>
      <c r="O1490" s="2">
        <v>4.2</v>
      </c>
      <c r="P1490" s="2">
        <v>0</v>
      </c>
      <c r="Q1490" s="2">
        <v>0</v>
      </c>
      <c r="R1490" s="2">
        <v>0</v>
      </c>
      <c r="S1490" s="2">
        <v>0</v>
      </c>
      <c r="T1490" s="2">
        <v>0</v>
      </c>
      <c r="U1490" s="2">
        <v>4.2</v>
      </c>
      <c r="V1490" t="s">
        <v>55</v>
      </c>
    </row>
    <row r="1491" spans="1:22" ht="15.75" hidden="1" thickBot="1" x14ac:dyDescent="0.3">
      <c r="A1491" t="s">
        <v>7729</v>
      </c>
      <c r="B1491" s="164">
        <v>45308</v>
      </c>
      <c r="C1491" t="s">
        <v>1</v>
      </c>
      <c r="D1491" t="s">
        <v>7503</v>
      </c>
      <c r="E1491" t="s">
        <v>10653</v>
      </c>
      <c r="F1491" t="s">
        <v>9732</v>
      </c>
      <c r="G1491">
        <v>2087</v>
      </c>
      <c r="H1491">
        <v>2087</v>
      </c>
      <c r="I1491">
        <v>2087</v>
      </c>
      <c r="J1491">
        <v>2087</v>
      </c>
      <c r="K1491">
        <v>0</v>
      </c>
      <c r="L1491" s="2">
        <v>0</v>
      </c>
      <c r="M1491" s="2">
        <v>0</v>
      </c>
      <c r="N1491" s="2">
        <v>0</v>
      </c>
      <c r="O1491" s="2">
        <v>11.13</v>
      </c>
      <c r="P1491" s="2">
        <v>0</v>
      </c>
      <c r="Q1491" s="2">
        <v>0</v>
      </c>
      <c r="R1491" s="2">
        <v>0</v>
      </c>
      <c r="S1491" s="2">
        <v>0</v>
      </c>
      <c r="T1491" s="2">
        <v>0</v>
      </c>
      <c r="U1491" s="2">
        <v>11.13</v>
      </c>
      <c r="V1491" t="s">
        <v>55</v>
      </c>
    </row>
    <row r="1492" spans="1:22" ht="15.75" hidden="1" thickBot="1" x14ac:dyDescent="0.3">
      <c r="A1492" t="s">
        <v>7729</v>
      </c>
      <c r="B1492" s="164">
        <v>45308</v>
      </c>
      <c r="C1492" t="s">
        <v>1</v>
      </c>
      <c r="D1492" t="s">
        <v>7503</v>
      </c>
      <c r="E1492" t="s">
        <v>10653</v>
      </c>
      <c r="F1492" t="s">
        <v>9732</v>
      </c>
      <c r="G1492">
        <v>2085</v>
      </c>
      <c r="H1492">
        <v>2085</v>
      </c>
      <c r="I1492">
        <v>2085</v>
      </c>
      <c r="J1492">
        <v>2085</v>
      </c>
      <c r="K1492">
        <v>0</v>
      </c>
      <c r="L1492" s="2">
        <v>0</v>
      </c>
      <c r="M1492" s="2">
        <v>0</v>
      </c>
      <c r="N1492" s="2">
        <v>0</v>
      </c>
      <c r="O1492" s="2">
        <v>358.8</v>
      </c>
      <c r="P1492" s="2">
        <v>0</v>
      </c>
      <c r="Q1492" s="2">
        <v>0</v>
      </c>
      <c r="R1492" s="2">
        <v>0</v>
      </c>
      <c r="S1492" s="2">
        <v>0</v>
      </c>
      <c r="T1492" s="2">
        <v>0</v>
      </c>
      <c r="U1492" s="2">
        <v>358.8</v>
      </c>
      <c r="V1492" t="s">
        <v>55</v>
      </c>
    </row>
    <row r="1493" spans="1:22" ht="15.75" hidden="1" thickBot="1" x14ac:dyDescent="0.3">
      <c r="A1493" t="s">
        <v>7729</v>
      </c>
      <c r="B1493" s="164">
        <v>45307</v>
      </c>
      <c r="C1493" t="s">
        <v>1</v>
      </c>
      <c r="D1493" t="s">
        <v>7503</v>
      </c>
      <c r="E1493" t="s">
        <v>10653</v>
      </c>
      <c r="F1493" t="s">
        <v>9732</v>
      </c>
      <c r="G1493">
        <v>2084</v>
      </c>
      <c r="H1493">
        <v>2084</v>
      </c>
      <c r="I1493">
        <v>2084</v>
      </c>
      <c r="J1493">
        <v>2084</v>
      </c>
      <c r="K1493">
        <v>0</v>
      </c>
      <c r="L1493" s="2">
        <v>0</v>
      </c>
      <c r="M1493" s="2">
        <v>0</v>
      </c>
      <c r="N1493" s="2">
        <v>0</v>
      </c>
      <c r="O1493" s="2">
        <v>13</v>
      </c>
      <c r="P1493" s="2">
        <v>0</v>
      </c>
      <c r="Q1493" s="2">
        <v>0</v>
      </c>
      <c r="R1493" s="2">
        <v>0</v>
      </c>
      <c r="S1493" s="2">
        <v>0</v>
      </c>
      <c r="T1493" s="2">
        <v>0</v>
      </c>
      <c r="U1493" s="2">
        <v>13</v>
      </c>
      <c r="V1493" t="s">
        <v>55</v>
      </c>
    </row>
    <row r="1494" spans="1:22" ht="15.75" hidden="1" thickBot="1" x14ac:dyDescent="0.3">
      <c r="A1494" t="s">
        <v>7729</v>
      </c>
      <c r="B1494" s="164">
        <v>45307</v>
      </c>
      <c r="C1494" t="s">
        <v>1</v>
      </c>
      <c r="D1494" t="s">
        <v>7503</v>
      </c>
      <c r="E1494" t="s">
        <v>10653</v>
      </c>
      <c r="F1494" t="s">
        <v>9732</v>
      </c>
      <c r="G1494">
        <v>2083</v>
      </c>
      <c r="H1494">
        <v>2083</v>
      </c>
      <c r="I1494">
        <v>2083</v>
      </c>
      <c r="J1494">
        <v>2083</v>
      </c>
      <c r="K1494">
        <v>0</v>
      </c>
      <c r="L1494" s="2">
        <v>0</v>
      </c>
      <c r="M1494" s="2">
        <v>0</v>
      </c>
      <c r="N1494" s="2">
        <v>0</v>
      </c>
      <c r="O1494" s="2">
        <v>35</v>
      </c>
      <c r="P1494" s="2">
        <v>0</v>
      </c>
      <c r="Q1494" s="2">
        <v>0</v>
      </c>
      <c r="R1494" s="2">
        <v>0</v>
      </c>
      <c r="S1494" s="2">
        <v>0</v>
      </c>
      <c r="T1494" s="2">
        <v>0</v>
      </c>
      <c r="U1494" s="2">
        <v>35</v>
      </c>
      <c r="V1494" t="s">
        <v>55</v>
      </c>
    </row>
    <row r="1495" spans="1:22" ht="15.75" hidden="1" thickBot="1" x14ac:dyDescent="0.3">
      <c r="A1495" t="s">
        <v>7729</v>
      </c>
      <c r="B1495" s="164">
        <v>45307</v>
      </c>
      <c r="C1495" t="s">
        <v>1</v>
      </c>
      <c r="D1495" t="s">
        <v>7503</v>
      </c>
      <c r="E1495" t="s">
        <v>10653</v>
      </c>
      <c r="F1495" t="s">
        <v>9732</v>
      </c>
      <c r="G1495">
        <v>2082</v>
      </c>
      <c r="H1495">
        <v>2082</v>
      </c>
      <c r="I1495">
        <v>2082</v>
      </c>
      <c r="J1495">
        <v>2082</v>
      </c>
      <c r="K1495">
        <v>0</v>
      </c>
      <c r="L1495" s="2">
        <v>0</v>
      </c>
      <c r="M1495" s="2">
        <v>0</v>
      </c>
      <c r="N1495" s="2">
        <v>0</v>
      </c>
      <c r="O1495" s="2">
        <v>4</v>
      </c>
      <c r="P1495" s="2">
        <v>0</v>
      </c>
      <c r="Q1495" s="2">
        <v>0</v>
      </c>
      <c r="R1495" s="2">
        <v>0</v>
      </c>
      <c r="S1495" s="2">
        <v>0</v>
      </c>
      <c r="T1495" s="2">
        <v>0</v>
      </c>
      <c r="U1495" s="2">
        <v>4</v>
      </c>
      <c r="V1495" t="s">
        <v>55</v>
      </c>
    </row>
    <row r="1496" spans="1:22" ht="15.75" hidden="1" thickBot="1" x14ac:dyDescent="0.3">
      <c r="A1496" t="s">
        <v>7729</v>
      </c>
      <c r="B1496" s="164">
        <v>45307</v>
      </c>
      <c r="C1496" t="s">
        <v>1</v>
      </c>
      <c r="D1496" t="s">
        <v>7503</v>
      </c>
      <c r="E1496" t="s">
        <v>10653</v>
      </c>
      <c r="F1496" t="s">
        <v>9732</v>
      </c>
      <c r="G1496">
        <v>2081</v>
      </c>
      <c r="H1496">
        <v>2081</v>
      </c>
      <c r="I1496">
        <v>2081</v>
      </c>
      <c r="J1496">
        <v>2081</v>
      </c>
      <c r="K1496">
        <v>0</v>
      </c>
      <c r="L1496" s="2">
        <v>0</v>
      </c>
      <c r="M1496" s="2">
        <v>0</v>
      </c>
      <c r="N1496" s="2">
        <v>0</v>
      </c>
      <c r="O1496" s="2">
        <v>8</v>
      </c>
      <c r="P1496" s="2">
        <v>0</v>
      </c>
      <c r="Q1496" s="2">
        <v>0</v>
      </c>
      <c r="R1496" s="2">
        <v>0</v>
      </c>
      <c r="S1496" s="2">
        <v>0</v>
      </c>
      <c r="T1496" s="2">
        <v>0</v>
      </c>
      <c r="U1496" s="2">
        <v>8</v>
      </c>
      <c r="V1496" t="s">
        <v>55</v>
      </c>
    </row>
    <row r="1497" spans="1:22" ht="15.75" hidden="1" thickBot="1" x14ac:dyDescent="0.3">
      <c r="A1497" t="s">
        <v>7729</v>
      </c>
      <c r="B1497" s="164">
        <v>45307</v>
      </c>
      <c r="C1497" t="s">
        <v>1</v>
      </c>
      <c r="D1497" t="s">
        <v>7503</v>
      </c>
      <c r="E1497" t="s">
        <v>10653</v>
      </c>
      <c r="F1497" t="s">
        <v>9732</v>
      </c>
      <c r="G1497">
        <v>2080</v>
      </c>
      <c r="H1497">
        <v>2080</v>
      </c>
      <c r="I1497">
        <v>2080</v>
      </c>
      <c r="J1497">
        <v>2080</v>
      </c>
      <c r="K1497">
        <v>0</v>
      </c>
      <c r="L1497" s="2">
        <v>0</v>
      </c>
      <c r="M1497" s="2">
        <v>0</v>
      </c>
      <c r="N1497" s="2">
        <v>0</v>
      </c>
      <c r="O1497" s="2">
        <v>25.6</v>
      </c>
      <c r="P1497" s="2">
        <v>0</v>
      </c>
      <c r="Q1497" s="2">
        <v>0</v>
      </c>
      <c r="R1497" s="2">
        <v>0</v>
      </c>
      <c r="S1497" s="2">
        <v>0</v>
      </c>
      <c r="T1497" s="2">
        <v>0</v>
      </c>
      <c r="U1497" s="2">
        <v>25.6</v>
      </c>
      <c r="V1497" t="s">
        <v>55</v>
      </c>
    </row>
    <row r="1498" spans="1:22" ht="15.75" hidden="1" thickBot="1" x14ac:dyDescent="0.3">
      <c r="A1498" t="s">
        <v>7729</v>
      </c>
      <c r="B1498" s="164">
        <v>45307</v>
      </c>
      <c r="C1498" t="s">
        <v>1</v>
      </c>
      <c r="D1498" t="s">
        <v>7503</v>
      </c>
      <c r="E1498" t="s">
        <v>10653</v>
      </c>
      <c r="F1498" t="s">
        <v>9732</v>
      </c>
      <c r="G1498">
        <v>2079</v>
      </c>
      <c r="H1498">
        <v>2079</v>
      </c>
      <c r="I1498">
        <v>2079</v>
      </c>
      <c r="J1498">
        <v>2079</v>
      </c>
      <c r="K1498">
        <v>0</v>
      </c>
      <c r="L1498" s="2">
        <v>0</v>
      </c>
      <c r="M1498" s="2">
        <v>0</v>
      </c>
      <c r="N1498" s="2">
        <v>0</v>
      </c>
      <c r="O1498" s="2">
        <v>12.34</v>
      </c>
      <c r="P1498" s="2">
        <v>0</v>
      </c>
      <c r="Q1498" s="2">
        <v>0</v>
      </c>
      <c r="R1498" s="2">
        <v>0</v>
      </c>
      <c r="S1498" s="2">
        <v>0</v>
      </c>
      <c r="T1498" s="2">
        <v>0</v>
      </c>
      <c r="U1498" s="2">
        <v>12.34</v>
      </c>
      <c r="V1498" t="s">
        <v>55</v>
      </c>
    </row>
    <row r="1499" spans="1:22" ht="15.75" hidden="1" thickBot="1" x14ac:dyDescent="0.3">
      <c r="A1499" t="s">
        <v>7729</v>
      </c>
      <c r="B1499" s="164">
        <v>45307</v>
      </c>
      <c r="C1499" t="s">
        <v>1</v>
      </c>
      <c r="D1499" t="s">
        <v>7503</v>
      </c>
      <c r="E1499" t="s">
        <v>10653</v>
      </c>
      <c r="F1499" t="s">
        <v>9732</v>
      </c>
      <c r="G1499">
        <v>2078</v>
      </c>
      <c r="H1499">
        <v>2078</v>
      </c>
      <c r="I1499">
        <v>2078</v>
      </c>
      <c r="J1499">
        <v>2078</v>
      </c>
      <c r="K1499">
        <v>0</v>
      </c>
      <c r="L1499" s="2">
        <v>0</v>
      </c>
      <c r="M1499" s="2">
        <v>0</v>
      </c>
      <c r="N1499" s="2">
        <v>0</v>
      </c>
      <c r="O1499" s="2">
        <v>6</v>
      </c>
      <c r="P1499" s="2">
        <v>0</v>
      </c>
      <c r="Q1499" s="2">
        <v>0</v>
      </c>
      <c r="R1499" s="2">
        <v>0</v>
      </c>
      <c r="S1499" s="2">
        <v>0</v>
      </c>
      <c r="T1499" s="2">
        <v>0</v>
      </c>
      <c r="U1499" s="2">
        <v>6</v>
      </c>
      <c r="V1499" t="s">
        <v>55</v>
      </c>
    </row>
    <row r="1500" spans="1:22" ht="15.75" hidden="1" thickBot="1" x14ac:dyDescent="0.3">
      <c r="A1500" t="s">
        <v>7729</v>
      </c>
      <c r="B1500" s="164">
        <v>45306</v>
      </c>
      <c r="C1500" t="s">
        <v>1</v>
      </c>
      <c r="D1500" t="s">
        <v>7503</v>
      </c>
      <c r="E1500" t="s">
        <v>10653</v>
      </c>
      <c r="F1500" t="s">
        <v>9732</v>
      </c>
      <c r="G1500">
        <v>2077</v>
      </c>
      <c r="H1500">
        <v>2077</v>
      </c>
      <c r="I1500">
        <v>2077</v>
      </c>
      <c r="J1500">
        <v>2077</v>
      </c>
      <c r="K1500">
        <v>0</v>
      </c>
      <c r="L1500" s="2">
        <v>0</v>
      </c>
      <c r="M1500" s="2">
        <v>0</v>
      </c>
      <c r="N1500" s="2">
        <v>0</v>
      </c>
      <c r="O1500" s="2">
        <v>15</v>
      </c>
      <c r="P1500" s="2">
        <v>0</v>
      </c>
      <c r="Q1500" s="2">
        <v>0</v>
      </c>
      <c r="R1500" s="2">
        <v>0</v>
      </c>
      <c r="S1500" s="2">
        <v>0</v>
      </c>
      <c r="T1500" s="2">
        <v>0</v>
      </c>
      <c r="U1500" s="2">
        <v>15</v>
      </c>
      <c r="V1500" t="s">
        <v>55</v>
      </c>
    </row>
    <row r="1501" spans="1:22" ht="15.75" hidden="1" thickBot="1" x14ac:dyDescent="0.3">
      <c r="A1501" t="s">
        <v>7729</v>
      </c>
      <c r="B1501" s="164">
        <v>45306</v>
      </c>
      <c r="C1501" t="s">
        <v>1</v>
      </c>
      <c r="D1501" t="s">
        <v>7503</v>
      </c>
      <c r="E1501" t="s">
        <v>10653</v>
      </c>
      <c r="F1501" t="s">
        <v>9732</v>
      </c>
      <c r="G1501">
        <v>2076</v>
      </c>
      <c r="H1501">
        <v>2076</v>
      </c>
      <c r="I1501">
        <v>2076</v>
      </c>
      <c r="J1501">
        <v>2076</v>
      </c>
      <c r="K1501">
        <v>0</v>
      </c>
      <c r="L1501" s="2">
        <v>0</v>
      </c>
      <c r="M1501" s="2">
        <v>0</v>
      </c>
      <c r="N1501" s="2">
        <v>0</v>
      </c>
      <c r="O1501" s="2">
        <v>3.75</v>
      </c>
      <c r="P1501" s="2">
        <v>0</v>
      </c>
      <c r="Q1501" s="2">
        <v>0</v>
      </c>
      <c r="R1501" s="2">
        <v>0</v>
      </c>
      <c r="S1501" s="2">
        <v>0</v>
      </c>
      <c r="T1501" s="2">
        <v>0</v>
      </c>
      <c r="U1501" s="2">
        <v>3.75</v>
      </c>
      <c r="V1501" t="s">
        <v>55</v>
      </c>
    </row>
    <row r="1502" spans="1:22" ht="15.75" hidden="1" thickBot="1" x14ac:dyDescent="0.3">
      <c r="A1502" t="s">
        <v>7729</v>
      </c>
      <c r="B1502" s="164">
        <v>45306</v>
      </c>
      <c r="C1502" t="s">
        <v>1</v>
      </c>
      <c r="D1502" t="s">
        <v>7503</v>
      </c>
      <c r="E1502" t="s">
        <v>10653</v>
      </c>
      <c r="F1502" t="s">
        <v>9732</v>
      </c>
      <c r="G1502">
        <v>2075</v>
      </c>
      <c r="H1502">
        <v>2075</v>
      </c>
      <c r="I1502">
        <v>2075</v>
      </c>
      <c r="J1502">
        <v>2075</v>
      </c>
      <c r="K1502">
        <v>0</v>
      </c>
      <c r="L1502" s="2">
        <v>0</v>
      </c>
      <c r="M1502" s="2">
        <v>0</v>
      </c>
      <c r="N1502" s="2">
        <v>0</v>
      </c>
      <c r="O1502" s="2">
        <v>25</v>
      </c>
      <c r="P1502" s="2">
        <v>0</v>
      </c>
      <c r="Q1502" s="2">
        <v>0</v>
      </c>
      <c r="R1502" s="2">
        <v>0</v>
      </c>
      <c r="S1502" s="2">
        <v>0</v>
      </c>
      <c r="T1502" s="2">
        <v>0</v>
      </c>
      <c r="U1502" s="2">
        <v>25</v>
      </c>
      <c r="V1502" t="s">
        <v>55</v>
      </c>
    </row>
    <row r="1503" spans="1:22" ht="15.75" hidden="1" thickBot="1" x14ac:dyDescent="0.3">
      <c r="A1503" t="s">
        <v>7729</v>
      </c>
      <c r="B1503" s="164">
        <v>45306</v>
      </c>
      <c r="C1503" t="s">
        <v>1</v>
      </c>
      <c r="D1503" t="s">
        <v>7503</v>
      </c>
      <c r="E1503" t="s">
        <v>10653</v>
      </c>
      <c r="F1503" t="s">
        <v>9732</v>
      </c>
      <c r="G1503">
        <v>2074</v>
      </c>
      <c r="H1503">
        <v>2074</v>
      </c>
      <c r="I1503">
        <v>2074</v>
      </c>
      <c r="J1503">
        <v>2074</v>
      </c>
      <c r="K1503">
        <v>0</v>
      </c>
      <c r="L1503" s="2">
        <v>0</v>
      </c>
      <c r="M1503" s="2">
        <v>0</v>
      </c>
      <c r="N1503" s="2">
        <v>0</v>
      </c>
      <c r="O1503" s="2">
        <v>4.5</v>
      </c>
      <c r="P1503" s="2">
        <v>0</v>
      </c>
      <c r="Q1503" s="2">
        <v>0</v>
      </c>
      <c r="R1503" s="2">
        <v>0</v>
      </c>
      <c r="S1503" s="2">
        <v>0</v>
      </c>
      <c r="T1503" s="2">
        <v>0</v>
      </c>
      <c r="U1503" s="2">
        <v>4.5</v>
      </c>
      <c r="V1503" t="s">
        <v>55</v>
      </c>
    </row>
    <row r="1504" spans="1:22" ht="15.75" hidden="1" thickBot="1" x14ac:dyDescent="0.3">
      <c r="A1504" t="s">
        <v>7729</v>
      </c>
      <c r="B1504" s="164">
        <v>45306</v>
      </c>
      <c r="C1504" t="s">
        <v>1</v>
      </c>
      <c r="D1504" t="s">
        <v>7503</v>
      </c>
      <c r="E1504" t="s">
        <v>10653</v>
      </c>
      <c r="F1504" t="s">
        <v>9732</v>
      </c>
      <c r="G1504">
        <v>2073</v>
      </c>
      <c r="H1504">
        <v>2073</v>
      </c>
      <c r="I1504">
        <v>2073</v>
      </c>
      <c r="J1504">
        <v>2073</v>
      </c>
      <c r="K1504">
        <v>0</v>
      </c>
      <c r="L1504" s="2">
        <v>0</v>
      </c>
      <c r="M1504" s="2">
        <v>0</v>
      </c>
      <c r="N1504" s="2">
        <v>0</v>
      </c>
      <c r="O1504" s="2">
        <v>136.94999999999999</v>
      </c>
      <c r="P1504" s="2">
        <v>0</v>
      </c>
      <c r="Q1504" s="2">
        <v>0</v>
      </c>
      <c r="R1504" s="2">
        <v>0</v>
      </c>
      <c r="S1504" s="2">
        <v>0</v>
      </c>
      <c r="T1504" s="2">
        <v>0</v>
      </c>
      <c r="U1504" s="2">
        <v>136.94999999999999</v>
      </c>
      <c r="V1504" t="s">
        <v>55</v>
      </c>
    </row>
    <row r="1505" spans="1:22" ht="15.75" hidden="1" thickBot="1" x14ac:dyDescent="0.3">
      <c r="A1505" t="s">
        <v>7729</v>
      </c>
      <c r="B1505" s="164">
        <v>45306</v>
      </c>
      <c r="C1505" t="s">
        <v>1</v>
      </c>
      <c r="D1505" t="s">
        <v>7503</v>
      </c>
      <c r="E1505" t="s">
        <v>10653</v>
      </c>
      <c r="F1505" t="s">
        <v>9732</v>
      </c>
      <c r="G1505">
        <v>2072</v>
      </c>
      <c r="H1505">
        <v>2072</v>
      </c>
      <c r="I1505">
        <v>2072</v>
      </c>
      <c r="J1505">
        <v>2072</v>
      </c>
      <c r="K1505">
        <v>0</v>
      </c>
      <c r="L1505" s="2">
        <v>0</v>
      </c>
      <c r="M1505" s="2">
        <v>0</v>
      </c>
      <c r="N1505" s="2">
        <v>0</v>
      </c>
      <c r="O1505" s="2">
        <v>7.25</v>
      </c>
      <c r="P1505" s="2">
        <v>0</v>
      </c>
      <c r="Q1505" s="2">
        <v>0</v>
      </c>
      <c r="R1505" s="2">
        <v>0</v>
      </c>
      <c r="S1505" s="2">
        <v>0</v>
      </c>
      <c r="T1505" s="2">
        <v>0</v>
      </c>
      <c r="U1505" s="2">
        <v>7.25</v>
      </c>
      <c r="V1505" t="s">
        <v>55</v>
      </c>
    </row>
    <row r="1506" spans="1:22" ht="15.75" hidden="1" thickBot="1" x14ac:dyDescent="0.3">
      <c r="A1506" t="s">
        <v>7729</v>
      </c>
      <c r="B1506" s="164">
        <v>45304</v>
      </c>
      <c r="C1506" t="s">
        <v>1</v>
      </c>
      <c r="D1506" t="s">
        <v>7503</v>
      </c>
      <c r="E1506" t="s">
        <v>10653</v>
      </c>
      <c r="F1506" t="s">
        <v>9732</v>
      </c>
      <c r="G1506">
        <v>2071</v>
      </c>
      <c r="H1506">
        <v>2071</v>
      </c>
      <c r="I1506">
        <v>2071</v>
      </c>
      <c r="J1506">
        <v>2071</v>
      </c>
      <c r="K1506">
        <v>0</v>
      </c>
      <c r="L1506" s="2">
        <v>0</v>
      </c>
      <c r="M1506" s="2">
        <v>0</v>
      </c>
      <c r="N1506" s="2">
        <v>0</v>
      </c>
      <c r="O1506" s="2">
        <v>33.86</v>
      </c>
      <c r="P1506" s="2">
        <v>0</v>
      </c>
      <c r="Q1506" s="2">
        <v>0</v>
      </c>
      <c r="R1506" s="2">
        <v>0</v>
      </c>
      <c r="S1506" s="2">
        <v>0</v>
      </c>
      <c r="T1506" s="2">
        <v>0</v>
      </c>
      <c r="U1506" s="2">
        <v>33.86</v>
      </c>
      <c r="V1506" t="s">
        <v>55</v>
      </c>
    </row>
    <row r="1507" spans="1:22" ht="15.75" hidden="1" thickBot="1" x14ac:dyDescent="0.3">
      <c r="A1507" t="s">
        <v>7729</v>
      </c>
      <c r="B1507" s="164">
        <v>45304</v>
      </c>
      <c r="C1507" t="s">
        <v>1</v>
      </c>
      <c r="D1507" t="s">
        <v>7503</v>
      </c>
      <c r="E1507" t="s">
        <v>10653</v>
      </c>
      <c r="F1507" t="s">
        <v>9732</v>
      </c>
      <c r="G1507">
        <v>2070</v>
      </c>
      <c r="H1507">
        <v>2070</v>
      </c>
      <c r="I1507">
        <v>2070</v>
      </c>
      <c r="J1507">
        <v>2070</v>
      </c>
      <c r="K1507">
        <v>0</v>
      </c>
      <c r="L1507" s="2">
        <v>0</v>
      </c>
      <c r="M1507" s="2">
        <v>0</v>
      </c>
      <c r="N1507" s="2">
        <v>0</v>
      </c>
      <c r="O1507" s="2">
        <v>56</v>
      </c>
      <c r="P1507" s="2">
        <v>0</v>
      </c>
      <c r="Q1507" s="2">
        <v>0</v>
      </c>
      <c r="R1507" s="2">
        <v>0</v>
      </c>
      <c r="S1507" s="2">
        <v>0</v>
      </c>
      <c r="T1507" s="2">
        <v>0</v>
      </c>
      <c r="U1507" s="2">
        <v>56</v>
      </c>
      <c r="V1507" t="s">
        <v>55</v>
      </c>
    </row>
    <row r="1508" spans="1:22" ht="15.75" hidden="1" thickBot="1" x14ac:dyDescent="0.3">
      <c r="A1508" t="s">
        <v>7729</v>
      </c>
      <c r="B1508" s="164">
        <v>45304</v>
      </c>
      <c r="C1508" t="s">
        <v>1</v>
      </c>
      <c r="D1508" t="s">
        <v>7503</v>
      </c>
      <c r="E1508" t="s">
        <v>10653</v>
      </c>
      <c r="F1508" t="s">
        <v>9732</v>
      </c>
      <c r="G1508">
        <v>2069</v>
      </c>
      <c r="H1508">
        <v>2069</v>
      </c>
      <c r="I1508">
        <v>2069</v>
      </c>
      <c r="J1508">
        <v>2069</v>
      </c>
      <c r="K1508">
        <v>0</v>
      </c>
      <c r="L1508" s="2">
        <v>0</v>
      </c>
      <c r="M1508" s="2">
        <v>0</v>
      </c>
      <c r="N1508" s="2">
        <v>0</v>
      </c>
      <c r="O1508" s="2">
        <v>34</v>
      </c>
      <c r="P1508" s="2">
        <v>0</v>
      </c>
      <c r="Q1508" s="2">
        <v>0</v>
      </c>
      <c r="R1508" s="2">
        <v>0</v>
      </c>
      <c r="S1508" s="2">
        <v>0</v>
      </c>
      <c r="T1508" s="2">
        <v>0</v>
      </c>
      <c r="U1508" s="2">
        <v>34</v>
      </c>
      <c r="V1508" t="s">
        <v>55</v>
      </c>
    </row>
    <row r="1509" spans="1:22" ht="15.75" hidden="1" thickBot="1" x14ac:dyDescent="0.3">
      <c r="A1509" t="s">
        <v>7729</v>
      </c>
      <c r="B1509" s="164">
        <v>45304</v>
      </c>
      <c r="C1509" t="s">
        <v>1</v>
      </c>
      <c r="D1509" t="s">
        <v>7503</v>
      </c>
      <c r="E1509" t="s">
        <v>10653</v>
      </c>
      <c r="F1509" t="s">
        <v>9732</v>
      </c>
      <c r="G1509">
        <v>2068</v>
      </c>
      <c r="H1509">
        <v>2068</v>
      </c>
      <c r="I1509">
        <v>2068</v>
      </c>
      <c r="J1509">
        <v>2068</v>
      </c>
      <c r="K1509">
        <v>0</v>
      </c>
      <c r="L1509" s="2">
        <v>0</v>
      </c>
      <c r="M1509" s="2">
        <v>0</v>
      </c>
      <c r="N1509" s="2">
        <v>0</v>
      </c>
      <c r="O1509" s="2">
        <v>25</v>
      </c>
      <c r="P1509" s="2">
        <v>0</v>
      </c>
      <c r="Q1509" s="2">
        <v>0</v>
      </c>
      <c r="R1509" s="2">
        <v>0</v>
      </c>
      <c r="S1509" s="2">
        <v>0</v>
      </c>
      <c r="T1509" s="2">
        <v>0</v>
      </c>
      <c r="U1509" s="2">
        <v>25</v>
      </c>
      <c r="V1509" t="s">
        <v>55</v>
      </c>
    </row>
    <row r="1510" spans="1:22" ht="15.75" hidden="1" thickBot="1" x14ac:dyDescent="0.3">
      <c r="A1510" t="s">
        <v>7729</v>
      </c>
      <c r="B1510" s="164">
        <v>45304</v>
      </c>
      <c r="C1510" t="s">
        <v>1</v>
      </c>
      <c r="D1510" t="s">
        <v>7503</v>
      </c>
      <c r="E1510" t="s">
        <v>10653</v>
      </c>
      <c r="F1510" t="s">
        <v>9732</v>
      </c>
      <c r="G1510">
        <v>2066</v>
      </c>
      <c r="H1510">
        <v>2066</v>
      </c>
      <c r="I1510">
        <v>2066</v>
      </c>
      <c r="J1510">
        <v>2066</v>
      </c>
      <c r="K1510">
        <v>0</v>
      </c>
      <c r="L1510" s="2">
        <v>0</v>
      </c>
      <c r="M1510" s="2">
        <v>0</v>
      </c>
      <c r="N1510" s="2">
        <v>0</v>
      </c>
      <c r="O1510" s="2">
        <v>39.6</v>
      </c>
      <c r="P1510" s="2">
        <v>0</v>
      </c>
      <c r="Q1510" s="2">
        <v>0</v>
      </c>
      <c r="R1510" s="2">
        <v>0</v>
      </c>
      <c r="S1510" s="2">
        <v>0</v>
      </c>
      <c r="T1510" s="2">
        <v>0</v>
      </c>
      <c r="U1510" s="2">
        <v>39.6</v>
      </c>
      <c r="V1510" t="s">
        <v>55</v>
      </c>
    </row>
    <row r="1511" spans="1:22" ht="15.75" hidden="1" thickBot="1" x14ac:dyDescent="0.3">
      <c r="A1511" t="s">
        <v>7729</v>
      </c>
      <c r="B1511" s="164">
        <v>45304</v>
      </c>
      <c r="C1511" t="s">
        <v>1</v>
      </c>
      <c r="D1511" t="s">
        <v>7503</v>
      </c>
      <c r="E1511" t="s">
        <v>10653</v>
      </c>
      <c r="F1511" t="s">
        <v>9732</v>
      </c>
      <c r="G1511">
        <v>2065</v>
      </c>
      <c r="H1511">
        <v>2065</v>
      </c>
      <c r="I1511">
        <v>2065</v>
      </c>
      <c r="J1511">
        <v>2065</v>
      </c>
      <c r="K1511">
        <v>0</v>
      </c>
      <c r="L1511" s="2">
        <v>0</v>
      </c>
      <c r="M1511" s="2">
        <v>0</v>
      </c>
      <c r="N1511" s="2">
        <v>0</v>
      </c>
      <c r="O1511" s="2">
        <v>44.26</v>
      </c>
      <c r="P1511" s="2">
        <v>0</v>
      </c>
      <c r="Q1511" s="2">
        <v>0</v>
      </c>
      <c r="R1511" s="2">
        <v>0</v>
      </c>
      <c r="S1511" s="2">
        <v>0</v>
      </c>
      <c r="T1511" s="2">
        <v>0</v>
      </c>
      <c r="U1511" s="2">
        <v>44.26</v>
      </c>
      <c r="V1511" t="s">
        <v>55</v>
      </c>
    </row>
    <row r="1512" spans="1:22" ht="15.75" hidden="1" thickBot="1" x14ac:dyDescent="0.3">
      <c r="A1512" t="s">
        <v>7729</v>
      </c>
      <c r="B1512" s="164">
        <v>45303</v>
      </c>
      <c r="C1512" t="s">
        <v>1</v>
      </c>
      <c r="D1512" t="s">
        <v>7503</v>
      </c>
      <c r="E1512" t="s">
        <v>10653</v>
      </c>
      <c r="F1512" t="s">
        <v>9732</v>
      </c>
      <c r="G1512">
        <v>2060</v>
      </c>
      <c r="H1512">
        <v>2060</v>
      </c>
      <c r="I1512">
        <v>2060</v>
      </c>
      <c r="J1512">
        <v>2060</v>
      </c>
      <c r="K1512">
        <v>0</v>
      </c>
      <c r="L1512" s="2">
        <v>0</v>
      </c>
      <c r="M1512" s="2">
        <v>0</v>
      </c>
      <c r="N1512" s="2">
        <v>0</v>
      </c>
      <c r="O1512" s="2">
        <v>30</v>
      </c>
      <c r="P1512" s="2">
        <v>0</v>
      </c>
      <c r="Q1512" s="2">
        <v>0</v>
      </c>
      <c r="R1512" s="2">
        <v>0</v>
      </c>
      <c r="S1512" s="2">
        <v>0</v>
      </c>
      <c r="T1512" s="2">
        <v>0</v>
      </c>
      <c r="U1512" s="2">
        <v>30</v>
      </c>
      <c r="V1512" t="s">
        <v>55</v>
      </c>
    </row>
    <row r="1513" spans="1:22" ht="15.75" hidden="1" thickBot="1" x14ac:dyDescent="0.3">
      <c r="A1513" t="s">
        <v>7729</v>
      </c>
      <c r="B1513" s="164" t="s">
        <v>10518</v>
      </c>
      <c r="C1513" t="s">
        <v>1</v>
      </c>
      <c r="D1513" t="s">
        <v>7503</v>
      </c>
      <c r="E1513" t="s">
        <v>10653</v>
      </c>
      <c r="F1513" t="s">
        <v>9732</v>
      </c>
      <c r="G1513">
        <v>2059</v>
      </c>
      <c r="H1513">
        <v>2059</v>
      </c>
      <c r="I1513">
        <v>2059</v>
      </c>
      <c r="J1513">
        <v>2059</v>
      </c>
      <c r="K1513">
        <v>0</v>
      </c>
      <c r="L1513" s="2">
        <v>0</v>
      </c>
      <c r="M1513" s="2">
        <v>0</v>
      </c>
      <c r="N1513" s="2">
        <v>0</v>
      </c>
      <c r="O1513" s="2">
        <v>101.7</v>
      </c>
      <c r="P1513" s="2">
        <v>0</v>
      </c>
      <c r="Q1513" s="2">
        <v>0</v>
      </c>
      <c r="R1513" s="2">
        <v>0</v>
      </c>
      <c r="S1513" s="2">
        <v>0</v>
      </c>
      <c r="T1513" s="2">
        <v>0</v>
      </c>
      <c r="U1513" s="2">
        <v>101.7</v>
      </c>
      <c r="V1513" t="s">
        <v>55</v>
      </c>
    </row>
    <row r="1514" spans="1:22" ht="15.75" hidden="1" thickBot="1" x14ac:dyDescent="0.3">
      <c r="A1514" t="s">
        <v>7729</v>
      </c>
      <c r="B1514" s="164" t="s">
        <v>10518</v>
      </c>
      <c r="C1514" t="s">
        <v>1</v>
      </c>
      <c r="D1514" t="s">
        <v>7503</v>
      </c>
      <c r="E1514" t="s">
        <v>10653</v>
      </c>
      <c r="F1514" t="s">
        <v>9732</v>
      </c>
      <c r="G1514">
        <v>2058</v>
      </c>
      <c r="H1514">
        <v>2058</v>
      </c>
      <c r="I1514">
        <v>2058</v>
      </c>
      <c r="J1514">
        <v>2058</v>
      </c>
      <c r="K1514">
        <v>0</v>
      </c>
      <c r="L1514" s="2">
        <v>0</v>
      </c>
      <c r="M1514" s="2">
        <v>0</v>
      </c>
      <c r="N1514" s="2">
        <v>0</v>
      </c>
      <c r="O1514" s="2">
        <v>23.49</v>
      </c>
      <c r="P1514" s="2">
        <v>0</v>
      </c>
      <c r="Q1514" s="2">
        <v>0</v>
      </c>
      <c r="R1514" s="2">
        <v>0</v>
      </c>
      <c r="S1514" s="2">
        <v>0</v>
      </c>
      <c r="T1514" s="2">
        <v>0</v>
      </c>
      <c r="U1514" s="2">
        <v>23.49</v>
      </c>
      <c r="V1514" t="s">
        <v>55</v>
      </c>
    </row>
    <row r="1515" spans="1:22" ht="15.75" hidden="1" thickBot="1" x14ac:dyDescent="0.3">
      <c r="A1515" t="s">
        <v>7729</v>
      </c>
      <c r="B1515" s="164">
        <v>45302</v>
      </c>
      <c r="C1515" t="s">
        <v>1</v>
      </c>
      <c r="D1515" t="s">
        <v>7503</v>
      </c>
      <c r="E1515" t="s">
        <v>10653</v>
      </c>
      <c r="F1515" t="s">
        <v>9732</v>
      </c>
      <c r="G1515">
        <v>2057</v>
      </c>
      <c r="H1515">
        <v>2057</v>
      </c>
      <c r="I1515">
        <v>2057</v>
      </c>
      <c r="J1515">
        <v>2057</v>
      </c>
      <c r="K1515">
        <v>0</v>
      </c>
      <c r="L1515" s="2">
        <v>0</v>
      </c>
      <c r="M1515" s="2">
        <v>0</v>
      </c>
      <c r="N1515" s="2">
        <v>0</v>
      </c>
      <c r="O1515" s="2">
        <v>2.75</v>
      </c>
      <c r="P1515" s="2">
        <v>0</v>
      </c>
      <c r="Q1515" s="2">
        <v>0</v>
      </c>
      <c r="R1515" s="2">
        <v>0</v>
      </c>
      <c r="S1515" s="2">
        <v>0</v>
      </c>
      <c r="T1515" s="2">
        <v>0</v>
      </c>
      <c r="U1515" s="2">
        <v>2.75</v>
      </c>
      <c r="V1515" t="s">
        <v>55</v>
      </c>
    </row>
    <row r="1516" spans="1:22" ht="15.75" hidden="1" thickBot="1" x14ac:dyDescent="0.3">
      <c r="A1516" t="s">
        <v>7729</v>
      </c>
      <c r="B1516" s="164">
        <v>45302</v>
      </c>
      <c r="C1516" t="s">
        <v>1</v>
      </c>
      <c r="D1516" t="s">
        <v>7503</v>
      </c>
      <c r="E1516" t="s">
        <v>10653</v>
      </c>
      <c r="F1516" t="s">
        <v>9732</v>
      </c>
      <c r="G1516">
        <v>2056</v>
      </c>
      <c r="H1516">
        <v>2056</v>
      </c>
      <c r="I1516">
        <v>2056</v>
      </c>
      <c r="J1516">
        <v>2056</v>
      </c>
      <c r="K1516">
        <v>0</v>
      </c>
      <c r="L1516" s="2">
        <v>0</v>
      </c>
      <c r="M1516" s="2">
        <v>0</v>
      </c>
      <c r="N1516" s="2">
        <v>0</v>
      </c>
      <c r="O1516" s="2">
        <v>19.25</v>
      </c>
      <c r="P1516" s="2">
        <v>0</v>
      </c>
      <c r="Q1516" s="2">
        <v>0</v>
      </c>
      <c r="R1516" s="2">
        <v>0</v>
      </c>
      <c r="S1516" s="2">
        <v>0</v>
      </c>
      <c r="T1516" s="2">
        <v>0</v>
      </c>
      <c r="U1516" s="2">
        <v>19.25</v>
      </c>
      <c r="V1516" t="s">
        <v>55</v>
      </c>
    </row>
    <row r="1517" spans="1:22" ht="15.75" hidden="1" thickBot="1" x14ac:dyDescent="0.3">
      <c r="A1517" t="s">
        <v>7729</v>
      </c>
      <c r="B1517" s="164">
        <v>45302</v>
      </c>
      <c r="C1517" t="s">
        <v>1</v>
      </c>
      <c r="D1517" t="s">
        <v>7503</v>
      </c>
      <c r="E1517" t="s">
        <v>10653</v>
      </c>
      <c r="F1517" t="s">
        <v>9732</v>
      </c>
      <c r="G1517">
        <v>2054</v>
      </c>
      <c r="H1517">
        <v>2054</v>
      </c>
      <c r="I1517">
        <v>2054</v>
      </c>
      <c r="J1517">
        <v>2054</v>
      </c>
      <c r="K1517">
        <v>0</v>
      </c>
      <c r="L1517" s="2">
        <v>0</v>
      </c>
      <c r="M1517" s="2">
        <v>0</v>
      </c>
      <c r="N1517" s="2">
        <v>0</v>
      </c>
      <c r="O1517" s="2">
        <v>6</v>
      </c>
      <c r="P1517" s="2">
        <v>0</v>
      </c>
      <c r="Q1517" s="2">
        <v>0</v>
      </c>
      <c r="R1517" s="2">
        <v>0</v>
      </c>
      <c r="S1517" s="2">
        <v>0</v>
      </c>
      <c r="T1517" s="2">
        <v>0</v>
      </c>
      <c r="U1517" s="2">
        <v>6</v>
      </c>
      <c r="V1517" t="s">
        <v>55</v>
      </c>
    </row>
    <row r="1518" spans="1:22" ht="15.75" hidden="1" thickBot="1" x14ac:dyDescent="0.3">
      <c r="A1518" t="s">
        <v>7729</v>
      </c>
      <c r="B1518" s="164">
        <v>45302</v>
      </c>
      <c r="C1518" t="s">
        <v>1</v>
      </c>
      <c r="D1518" t="s">
        <v>7503</v>
      </c>
      <c r="E1518" t="s">
        <v>10653</v>
      </c>
      <c r="F1518" t="s">
        <v>9732</v>
      </c>
      <c r="G1518">
        <v>2053</v>
      </c>
      <c r="H1518">
        <v>2053</v>
      </c>
      <c r="I1518">
        <v>2053</v>
      </c>
      <c r="J1518">
        <v>2053</v>
      </c>
      <c r="K1518">
        <v>0</v>
      </c>
      <c r="L1518" s="2">
        <v>0</v>
      </c>
      <c r="M1518" s="2">
        <v>0</v>
      </c>
      <c r="N1518" s="2">
        <v>0</v>
      </c>
      <c r="O1518" s="2">
        <v>12</v>
      </c>
      <c r="P1518" s="2">
        <v>0</v>
      </c>
      <c r="Q1518" s="2">
        <v>0</v>
      </c>
      <c r="R1518" s="2">
        <v>0</v>
      </c>
      <c r="S1518" s="2">
        <v>0</v>
      </c>
      <c r="T1518" s="2">
        <v>0</v>
      </c>
      <c r="U1518" s="2">
        <v>12</v>
      </c>
      <c r="V1518" t="s">
        <v>55</v>
      </c>
    </row>
    <row r="1519" spans="1:22" ht="15.75" hidden="1" thickBot="1" x14ac:dyDescent="0.3">
      <c r="A1519" t="s">
        <v>7729</v>
      </c>
      <c r="B1519" s="164">
        <v>45301</v>
      </c>
      <c r="C1519" t="s">
        <v>1</v>
      </c>
      <c r="D1519" t="s">
        <v>7503</v>
      </c>
      <c r="E1519" t="s">
        <v>10653</v>
      </c>
      <c r="F1519" t="s">
        <v>9732</v>
      </c>
      <c r="G1519">
        <v>2051</v>
      </c>
      <c r="H1519">
        <v>2051</v>
      </c>
      <c r="I1519">
        <v>2051</v>
      </c>
      <c r="J1519">
        <v>2051</v>
      </c>
      <c r="K1519">
        <v>0</v>
      </c>
      <c r="L1519" s="2">
        <v>0</v>
      </c>
      <c r="M1519" s="2">
        <v>0</v>
      </c>
      <c r="N1519" s="2">
        <v>0</v>
      </c>
      <c r="O1519" s="2">
        <v>6</v>
      </c>
      <c r="P1519" s="2">
        <v>0</v>
      </c>
      <c r="Q1519" s="2">
        <v>0</v>
      </c>
      <c r="R1519" s="2">
        <v>0</v>
      </c>
      <c r="S1519" s="2">
        <v>0</v>
      </c>
      <c r="T1519" s="2">
        <v>0</v>
      </c>
      <c r="U1519" s="2">
        <v>6</v>
      </c>
      <c r="V1519" t="s">
        <v>55</v>
      </c>
    </row>
    <row r="1520" spans="1:22" ht="15.75" hidden="1" thickBot="1" x14ac:dyDescent="0.3">
      <c r="A1520" t="s">
        <v>7729</v>
      </c>
      <c r="B1520" s="164">
        <v>45301</v>
      </c>
      <c r="C1520" t="s">
        <v>1</v>
      </c>
      <c r="D1520" t="s">
        <v>7503</v>
      </c>
      <c r="E1520" t="s">
        <v>10653</v>
      </c>
      <c r="F1520" t="s">
        <v>9732</v>
      </c>
      <c r="G1520">
        <v>2050</v>
      </c>
      <c r="H1520">
        <v>2050</v>
      </c>
      <c r="I1520">
        <v>2050</v>
      </c>
      <c r="J1520">
        <v>2050</v>
      </c>
      <c r="K1520">
        <v>0</v>
      </c>
      <c r="L1520" s="2">
        <v>0</v>
      </c>
      <c r="M1520" s="2">
        <v>0</v>
      </c>
      <c r="N1520" s="2">
        <v>0</v>
      </c>
      <c r="O1520" s="2">
        <v>41.19</v>
      </c>
      <c r="P1520" s="2">
        <v>0</v>
      </c>
      <c r="Q1520" s="2">
        <v>0</v>
      </c>
      <c r="R1520" s="2">
        <v>0</v>
      </c>
      <c r="S1520" s="2">
        <v>0</v>
      </c>
      <c r="T1520" s="2">
        <v>0</v>
      </c>
      <c r="U1520" s="2">
        <v>41.19</v>
      </c>
      <c r="V1520" t="s">
        <v>55</v>
      </c>
    </row>
    <row r="1521" spans="1:22" ht="15.75" hidden="1" thickBot="1" x14ac:dyDescent="0.3">
      <c r="A1521" t="s">
        <v>7729</v>
      </c>
      <c r="B1521" s="164">
        <v>45301</v>
      </c>
      <c r="C1521" t="s">
        <v>1</v>
      </c>
      <c r="D1521" t="s">
        <v>7503</v>
      </c>
      <c r="E1521" t="s">
        <v>10653</v>
      </c>
      <c r="F1521" t="s">
        <v>9732</v>
      </c>
      <c r="G1521">
        <v>2049</v>
      </c>
      <c r="H1521">
        <v>2049</v>
      </c>
      <c r="I1521">
        <v>2049</v>
      </c>
      <c r="J1521">
        <v>2049</v>
      </c>
      <c r="K1521">
        <v>0</v>
      </c>
      <c r="L1521" s="2">
        <v>0</v>
      </c>
      <c r="M1521" s="2">
        <v>0</v>
      </c>
      <c r="N1521" s="2">
        <v>0</v>
      </c>
      <c r="O1521" s="2">
        <v>19</v>
      </c>
      <c r="P1521" s="2">
        <v>0</v>
      </c>
      <c r="Q1521" s="2">
        <v>0</v>
      </c>
      <c r="R1521" s="2">
        <v>0</v>
      </c>
      <c r="S1521" s="2">
        <v>0</v>
      </c>
      <c r="T1521" s="2">
        <v>0</v>
      </c>
      <c r="U1521" s="2">
        <v>19</v>
      </c>
      <c r="V1521" t="s">
        <v>55</v>
      </c>
    </row>
    <row r="1522" spans="1:22" ht="15.75" hidden="1" thickBot="1" x14ac:dyDescent="0.3">
      <c r="A1522" t="s">
        <v>7729</v>
      </c>
      <c r="B1522" s="164">
        <v>45301</v>
      </c>
      <c r="C1522" t="s">
        <v>1</v>
      </c>
      <c r="D1522" t="s">
        <v>7503</v>
      </c>
      <c r="E1522" t="s">
        <v>10653</v>
      </c>
      <c r="F1522" t="s">
        <v>9732</v>
      </c>
      <c r="G1522">
        <v>2048</v>
      </c>
      <c r="H1522">
        <v>2048</v>
      </c>
      <c r="I1522">
        <v>2048</v>
      </c>
      <c r="J1522">
        <v>2048</v>
      </c>
      <c r="K1522">
        <v>0</v>
      </c>
      <c r="L1522" s="2">
        <v>0</v>
      </c>
      <c r="M1522" s="2">
        <v>0</v>
      </c>
      <c r="N1522" s="2">
        <v>0</v>
      </c>
      <c r="O1522" s="2">
        <v>7.6</v>
      </c>
      <c r="P1522" s="2">
        <v>0</v>
      </c>
      <c r="Q1522" s="2">
        <v>0</v>
      </c>
      <c r="R1522" s="2">
        <v>0</v>
      </c>
      <c r="S1522" s="2">
        <v>0</v>
      </c>
      <c r="T1522" s="2">
        <v>0</v>
      </c>
      <c r="U1522" s="2">
        <v>7.6</v>
      </c>
      <c r="V1522" t="s">
        <v>55</v>
      </c>
    </row>
    <row r="1523" spans="1:22" ht="15.75" hidden="1" thickBot="1" x14ac:dyDescent="0.3">
      <c r="A1523" t="s">
        <v>7729</v>
      </c>
      <c r="B1523" s="164">
        <v>45301</v>
      </c>
      <c r="C1523" t="s">
        <v>1</v>
      </c>
      <c r="D1523" t="s">
        <v>7503</v>
      </c>
      <c r="E1523" t="s">
        <v>10653</v>
      </c>
      <c r="F1523" t="s">
        <v>9732</v>
      </c>
      <c r="G1523">
        <v>2047</v>
      </c>
      <c r="H1523">
        <v>2047</v>
      </c>
      <c r="I1523">
        <v>2047</v>
      </c>
      <c r="J1523">
        <v>2047</v>
      </c>
      <c r="K1523">
        <v>0</v>
      </c>
      <c r="L1523" s="2">
        <v>0</v>
      </c>
      <c r="M1523" s="2">
        <v>0</v>
      </c>
      <c r="N1523" s="2">
        <v>0</v>
      </c>
      <c r="O1523" s="2">
        <v>7.75</v>
      </c>
      <c r="P1523" s="2">
        <v>0</v>
      </c>
      <c r="Q1523" s="2">
        <v>0</v>
      </c>
      <c r="R1523" s="2">
        <v>0</v>
      </c>
      <c r="S1523" s="2">
        <v>0</v>
      </c>
      <c r="T1523" s="2">
        <v>0</v>
      </c>
      <c r="U1523" s="2">
        <v>7.75</v>
      </c>
      <c r="V1523" t="s">
        <v>55</v>
      </c>
    </row>
    <row r="1524" spans="1:22" ht="15.75" hidden="1" thickBot="1" x14ac:dyDescent="0.3">
      <c r="A1524" t="s">
        <v>7729</v>
      </c>
      <c r="B1524" s="164">
        <v>45300</v>
      </c>
      <c r="C1524" t="s">
        <v>1</v>
      </c>
      <c r="D1524" t="s">
        <v>7503</v>
      </c>
      <c r="E1524" t="s">
        <v>10653</v>
      </c>
      <c r="F1524" t="s">
        <v>9732</v>
      </c>
      <c r="G1524">
        <v>2044</v>
      </c>
      <c r="H1524">
        <v>2044</v>
      </c>
      <c r="I1524">
        <v>2044</v>
      </c>
      <c r="J1524">
        <v>2044</v>
      </c>
      <c r="K1524">
        <v>0</v>
      </c>
      <c r="L1524" s="2">
        <v>0</v>
      </c>
      <c r="M1524" s="2">
        <v>0</v>
      </c>
      <c r="N1524" s="2">
        <v>0</v>
      </c>
      <c r="O1524" s="2">
        <v>4.75</v>
      </c>
      <c r="P1524" s="2">
        <v>0</v>
      </c>
      <c r="Q1524" s="2">
        <v>0</v>
      </c>
      <c r="R1524" s="2">
        <v>0</v>
      </c>
      <c r="S1524" s="2">
        <v>0</v>
      </c>
      <c r="T1524" s="2">
        <v>0</v>
      </c>
      <c r="U1524" s="2">
        <v>4.75</v>
      </c>
      <c r="V1524" t="s">
        <v>55</v>
      </c>
    </row>
    <row r="1525" spans="1:22" ht="15.75" hidden="1" thickBot="1" x14ac:dyDescent="0.3">
      <c r="A1525" t="s">
        <v>7729</v>
      </c>
      <c r="B1525" s="164">
        <v>45300</v>
      </c>
      <c r="C1525" t="s">
        <v>1</v>
      </c>
      <c r="D1525" t="s">
        <v>7503</v>
      </c>
      <c r="E1525" t="s">
        <v>10653</v>
      </c>
      <c r="F1525" t="s">
        <v>9732</v>
      </c>
      <c r="G1525">
        <v>2043</v>
      </c>
      <c r="H1525">
        <v>2043</v>
      </c>
      <c r="I1525">
        <v>2043</v>
      </c>
      <c r="J1525">
        <v>2043</v>
      </c>
      <c r="K1525">
        <v>0</v>
      </c>
      <c r="L1525" s="2">
        <v>0</v>
      </c>
      <c r="M1525" s="2">
        <v>0</v>
      </c>
      <c r="N1525" s="2">
        <v>0</v>
      </c>
      <c r="O1525" s="2">
        <v>4.75</v>
      </c>
      <c r="P1525" s="2">
        <v>0</v>
      </c>
      <c r="Q1525" s="2">
        <v>0</v>
      </c>
      <c r="R1525" s="2">
        <v>0</v>
      </c>
      <c r="S1525" s="2">
        <v>0</v>
      </c>
      <c r="T1525" s="2">
        <v>0</v>
      </c>
      <c r="U1525" s="2">
        <v>4.75</v>
      </c>
      <c r="V1525" t="s">
        <v>55</v>
      </c>
    </row>
    <row r="1526" spans="1:22" ht="15.75" hidden="1" thickBot="1" x14ac:dyDescent="0.3">
      <c r="A1526" t="s">
        <v>7729</v>
      </c>
      <c r="B1526" s="164">
        <v>45300</v>
      </c>
      <c r="C1526" t="s">
        <v>1</v>
      </c>
      <c r="D1526" t="s">
        <v>7503</v>
      </c>
      <c r="E1526" t="s">
        <v>10653</v>
      </c>
      <c r="F1526" t="s">
        <v>9732</v>
      </c>
      <c r="G1526">
        <v>2042</v>
      </c>
      <c r="H1526">
        <v>2042</v>
      </c>
      <c r="I1526">
        <v>2042</v>
      </c>
      <c r="J1526">
        <v>2042</v>
      </c>
      <c r="K1526">
        <v>0</v>
      </c>
      <c r="L1526" s="2">
        <v>0</v>
      </c>
      <c r="M1526" s="2">
        <v>0</v>
      </c>
      <c r="N1526" s="2">
        <v>0</v>
      </c>
      <c r="O1526" s="2">
        <v>38</v>
      </c>
      <c r="P1526" s="2">
        <v>0</v>
      </c>
      <c r="Q1526" s="2">
        <v>0</v>
      </c>
      <c r="R1526" s="2">
        <v>0</v>
      </c>
      <c r="S1526" s="2">
        <v>0</v>
      </c>
      <c r="T1526" s="2">
        <v>0</v>
      </c>
      <c r="U1526" s="2">
        <v>38</v>
      </c>
      <c r="V1526" t="s">
        <v>55</v>
      </c>
    </row>
    <row r="1527" spans="1:22" ht="15.75" hidden="1" thickBot="1" x14ac:dyDescent="0.3">
      <c r="A1527" t="s">
        <v>7729</v>
      </c>
      <c r="B1527" s="164">
        <v>45299</v>
      </c>
      <c r="C1527" t="s">
        <v>1</v>
      </c>
      <c r="D1527" t="s">
        <v>7503</v>
      </c>
      <c r="E1527" t="s">
        <v>10653</v>
      </c>
      <c r="F1527" t="s">
        <v>9732</v>
      </c>
      <c r="G1527">
        <v>2040</v>
      </c>
      <c r="H1527">
        <v>2040</v>
      </c>
      <c r="I1527">
        <v>2040</v>
      </c>
      <c r="J1527">
        <v>2040</v>
      </c>
      <c r="K1527">
        <v>0</v>
      </c>
      <c r="L1527" s="2">
        <v>0</v>
      </c>
      <c r="M1527" s="2">
        <v>0</v>
      </c>
      <c r="N1527" s="2">
        <v>0</v>
      </c>
      <c r="O1527" s="2">
        <v>32.6</v>
      </c>
      <c r="P1527" s="2">
        <v>0</v>
      </c>
      <c r="Q1527" s="2">
        <v>0</v>
      </c>
      <c r="R1527" s="2">
        <v>0</v>
      </c>
      <c r="S1527" s="2">
        <v>0</v>
      </c>
      <c r="T1527" s="2">
        <v>0</v>
      </c>
      <c r="U1527" s="2">
        <v>32.6</v>
      </c>
      <c r="V1527" t="s">
        <v>55</v>
      </c>
    </row>
    <row r="1528" spans="1:22" ht="15.75" hidden="1" thickBot="1" x14ac:dyDescent="0.3">
      <c r="A1528" t="s">
        <v>7729</v>
      </c>
      <c r="B1528" s="164">
        <v>45299</v>
      </c>
      <c r="C1528" t="s">
        <v>1</v>
      </c>
      <c r="D1528" t="s">
        <v>7503</v>
      </c>
      <c r="E1528" t="s">
        <v>10653</v>
      </c>
      <c r="F1528" t="s">
        <v>9732</v>
      </c>
      <c r="G1528">
        <v>2039</v>
      </c>
      <c r="H1528">
        <v>2039</v>
      </c>
      <c r="I1528">
        <v>2039</v>
      </c>
      <c r="J1528">
        <v>2039</v>
      </c>
      <c r="K1528">
        <v>0</v>
      </c>
      <c r="L1528" s="2">
        <v>0</v>
      </c>
      <c r="M1528" s="2">
        <v>0</v>
      </c>
      <c r="N1528" s="2">
        <v>0</v>
      </c>
      <c r="O1528" s="2">
        <v>34</v>
      </c>
      <c r="P1528" s="2">
        <v>0</v>
      </c>
      <c r="Q1528" s="2">
        <v>0</v>
      </c>
      <c r="R1528" s="2">
        <v>0</v>
      </c>
      <c r="S1528" s="2">
        <v>0</v>
      </c>
      <c r="T1528" s="2">
        <v>0</v>
      </c>
      <c r="U1528" s="2">
        <v>34</v>
      </c>
      <c r="V1528" t="s">
        <v>55</v>
      </c>
    </row>
    <row r="1529" spans="1:22" ht="15.75" hidden="1" thickBot="1" x14ac:dyDescent="0.3">
      <c r="A1529" t="s">
        <v>7729</v>
      </c>
      <c r="B1529" s="164">
        <v>45299</v>
      </c>
      <c r="C1529" t="s">
        <v>1</v>
      </c>
      <c r="D1529" t="s">
        <v>7503</v>
      </c>
      <c r="E1529" t="s">
        <v>10653</v>
      </c>
      <c r="F1529" t="s">
        <v>9732</v>
      </c>
      <c r="G1529">
        <v>2038</v>
      </c>
      <c r="H1529">
        <v>2038</v>
      </c>
      <c r="I1529">
        <v>2038</v>
      </c>
      <c r="J1529">
        <v>2038</v>
      </c>
      <c r="K1529">
        <v>0</v>
      </c>
      <c r="L1529" s="2">
        <v>0</v>
      </c>
      <c r="M1529" s="2">
        <v>0</v>
      </c>
      <c r="N1529" s="2">
        <v>0</v>
      </c>
      <c r="O1529" s="2">
        <v>4.75</v>
      </c>
      <c r="P1529" s="2">
        <v>0</v>
      </c>
      <c r="Q1529" s="2">
        <v>0</v>
      </c>
      <c r="R1529" s="2">
        <v>0</v>
      </c>
      <c r="S1529" s="2">
        <v>0</v>
      </c>
      <c r="T1529" s="2">
        <v>0</v>
      </c>
      <c r="U1529" s="2">
        <v>4.75</v>
      </c>
      <c r="V1529" t="s">
        <v>55</v>
      </c>
    </row>
    <row r="1530" spans="1:22" ht="15.75" hidden="1" thickBot="1" x14ac:dyDescent="0.3">
      <c r="A1530" t="s">
        <v>7729</v>
      </c>
      <c r="B1530" s="164">
        <v>45299</v>
      </c>
      <c r="C1530" t="s">
        <v>1</v>
      </c>
      <c r="D1530" t="s">
        <v>7503</v>
      </c>
      <c r="E1530" t="s">
        <v>10653</v>
      </c>
      <c r="F1530" t="s">
        <v>9732</v>
      </c>
      <c r="G1530">
        <v>2037</v>
      </c>
      <c r="H1530">
        <v>2037</v>
      </c>
      <c r="I1530">
        <v>2037</v>
      </c>
      <c r="J1530">
        <v>2037</v>
      </c>
      <c r="K1530">
        <v>0</v>
      </c>
      <c r="L1530" s="2">
        <v>0</v>
      </c>
      <c r="M1530" s="2">
        <v>0</v>
      </c>
      <c r="N1530" s="2">
        <v>0</v>
      </c>
      <c r="O1530" s="2">
        <v>3</v>
      </c>
      <c r="P1530" s="2">
        <v>0</v>
      </c>
      <c r="Q1530" s="2">
        <v>0</v>
      </c>
      <c r="R1530" s="2">
        <v>0</v>
      </c>
      <c r="S1530" s="2">
        <v>0</v>
      </c>
      <c r="T1530" s="2">
        <v>0</v>
      </c>
      <c r="U1530" s="2">
        <v>3</v>
      </c>
      <c r="V1530" t="s">
        <v>55</v>
      </c>
    </row>
    <row r="1531" spans="1:22" ht="15.75" hidden="1" thickBot="1" x14ac:dyDescent="0.3">
      <c r="A1531" t="s">
        <v>7729</v>
      </c>
      <c r="B1531" s="164">
        <v>45299</v>
      </c>
      <c r="C1531" t="s">
        <v>1</v>
      </c>
      <c r="D1531" t="s">
        <v>7503</v>
      </c>
      <c r="E1531" t="s">
        <v>10653</v>
      </c>
      <c r="F1531" t="s">
        <v>9732</v>
      </c>
      <c r="G1531">
        <v>2036</v>
      </c>
      <c r="H1531">
        <v>2036</v>
      </c>
      <c r="I1531">
        <v>2036</v>
      </c>
      <c r="J1531">
        <v>2036</v>
      </c>
      <c r="K1531">
        <v>0</v>
      </c>
      <c r="L1531" s="2">
        <v>0</v>
      </c>
      <c r="M1531" s="2">
        <v>0</v>
      </c>
      <c r="N1531" s="2">
        <v>0</v>
      </c>
      <c r="O1531" s="2">
        <v>5.6</v>
      </c>
      <c r="P1531" s="2">
        <v>0</v>
      </c>
      <c r="Q1531" s="2">
        <v>0</v>
      </c>
      <c r="R1531" s="2">
        <v>0</v>
      </c>
      <c r="S1531" s="2">
        <v>0</v>
      </c>
      <c r="T1531" s="2">
        <v>0</v>
      </c>
      <c r="U1531" s="2">
        <v>5.6</v>
      </c>
      <c r="V1531" t="s">
        <v>55</v>
      </c>
    </row>
    <row r="1532" spans="1:22" ht="15.75" hidden="1" thickBot="1" x14ac:dyDescent="0.3">
      <c r="A1532" t="s">
        <v>7729</v>
      </c>
      <c r="B1532" s="164">
        <v>45299</v>
      </c>
      <c r="C1532" t="s">
        <v>1</v>
      </c>
      <c r="D1532" t="s">
        <v>7503</v>
      </c>
      <c r="E1532" t="s">
        <v>10653</v>
      </c>
      <c r="F1532" t="s">
        <v>9732</v>
      </c>
      <c r="G1532">
        <v>2035</v>
      </c>
      <c r="H1532">
        <v>2035</v>
      </c>
      <c r="I1532">
        <v>2035</v>
      </c>
      <c r="J1532">
        <v>2035</v>
      </c>
      <c r="K1532">
        <v>0</v>
      </c>
      <c r="L1532" s="2">
        <v>0</v>
      </c>
      <c r="M1532" s="2">
        <v>0</v>
      </c>
      <c r="N1532" s="2">
        <v>0</v>
      </c>
      <c r="O1532" s="2">
        <v>48.6</v>
      </c>
      <c r="P1532" s="2">
        <v>0</v>
      </c>
      <c r="Q1532" s="2">
        <v>0</v>
      </c>
      <c r="R1532" s="2">
        <v>0</v>
      </c>
      <c r="S1532" s="2">
        <v>0</v>
      </c>
      <c r="T1532" s="2">
        <v>0</v>
      </c>
      <c r="U1532" s="2">
        <v>48.6</v>
      </c>
      <c r="V1532" t="s">
        <v>55</v>
      </c>
    </row>
    <row r="1533" spans="1:22" ht="15.75" hidden="1" thickBot="1" x14ac:dyDescent="0.3">
      <c r="A1533" t="s">
        <v>7729</v>
      </c>
      <c r="B1533" s="164">
        <v>45299</v>
      </c>
      <c r="C1533" t="s">
        <v>1</v>
      </c>
      <c r="D1533" t="s">
        <v>7503</v>
      </c>
      <c r="E1533" t="s">
        <v>10653</v>
      </c>
      <c r="F1533" t="s">
        <v>9732</v>
      </c>
      <c r="G1533">
        <v>2033</v>
      </c>
      <c r="H1533">
        <v>2033</v>
      </c>
      <c r="I1533">
        <v>2033</v>
      </c>
      <c r="J1533">
        <v>2033</v>
      </c>
      <c r="K1533">
        <v>0</v>
      </c>
      <c r="L1533" s="2">
        <v>0</v>
      </c>
      <c r="M1533" s="2">
        <v>0</v>
      </c>
      <c r="N1533" s="2">
        <v>0</v>
      </c>
      <c r="O1533" s="2">
        <v>4.75</v>
      </c>
      <c r="P1533" s="2">
        <v>0</v>
      </c>
      <c r="Q1533" s="2">
        <v>0</v>
      </c>
      <c r="R1533" s="2">
        <v>0</v>
      </c>
      <c r="S1533" s="2">
        <v>0</v>
      </c>
      <c r="T1533" s="2">
        <v>0</v>
      </c>
      <c r="U1533" s="2">
        <v>4.75</v>
      </c>
      <c r="V1533" t="s">
        <v>55</v>
      </c>
    </row>
    <row r="1534" spans="1:22" ht="15.75" hidden="1" thickBot="1" x14ac:dyDescent="0.3">
      <c r="A1534" t="s">
        <v>7729</v>
      </c>
      <c r="B1534" s="164">
        <v>45299</v>
      </c>
      <c r="C1534" t="s">
        <v>1</v>
      </c>
      <c r="D1534" t="s">
        <v>7503</v>
      </c>
      <c r="E1534" t="s">
        <v>10653</v>
      </c>
      <c r="F1534" t="s">
        <v>9732</v>
      </c>
      <c r="G1534">
        <v>2032</v>
      </c>
      <c r="H1534">
        <v>2032</v>
      </c>
      <c r="I1534">
        <v>2032</v>
      </c>
      <c r="J1534">
        <v>2032</v>
      </c>
      <c r="K1534">
        <v>0</v>
      </c>
      <c r="L1534" s="2">
        <v>0</v>
      </c>
      <c r="M1534" s="2">
        <v>0</v>
      </c>
      <c r="N1534" s="2">
        <v>0</v>
      </c>
      <c r="O1534" s="2">
        <v>3.25</v>
      </c>
      <c r="P1534" s="2">
        <v>0</v>
      </c>
      <c r="Q1534" s="2">
        <v>0</v>
      </c>
      <c r="R1534" s="2">
        <v>0</v>
      </c>
      <c r="S1534" s="2">
        <v>0</v>
      </c>
      <c r="T1534" s="2">
        <v>0</v>
      </c>
      <c r="U1534" s="2">
        <v>3.25</v>
      </c>
      <c r="V1534" t="s">
        <v>55</v>
      </c>
    </row>
    <row r="1535" spans="1:22" ht="15.75" hidden="1" thickBot="1" x14ac:dyDescent="0.3">
      <c r="A1535" t="s">
        <v>7729</v>
      </c>
      <c r="B1535" s="164">
        <v>45299</v>
      </c>
      <c r="C1535" t="s">
        <v>1</v>
      </c>
      <c r="D1535" t="s">
        <v>7503</v>
      </c>
      <c r="E1535" t="s">
        <v>10653</v>
      </c>
      <c r="F1535" t="s">
        <v>9732</v>
      </c>
      <c r="G1535">
        <v>2031</v>
      </c>
      <c r="H1535">
        <v>2031</v>
      </c>
      <c r="I1535">
        <v>2031</v>
      </c>
      <c r="J1535">
        <v>2031</v>
      </c>
      <c r="K1535">
        <v>0</v>
      </c>
      <c r="L1535" s="2">
        <v>0</v>
      </c>
      <c r="M1535" s="2">
        <v>0</v>
      </c>
      <c r="N1535" s="2">
        <v>0</v>
      </c>
      <c r="O1535" s="2">
        <v>45.2</v>
      </c>
      <c r="P1535" s="2">
        <v>0</v>
      </c>
      <c r="Q1535" s="2">
        <v>0</v>
      </c>
      <c r="R1535" s="2">
        <v>0</v>
      </c>
      <c r="S1535" s="2">
        <v>0</v>
      </c>
      <c r="T1535" s="2">
        <v>0</v>
      </c>
      <c r="U1535" s="2">
        <v>45.2</v>
      </c>
      <c r="V1535" t="s">
        <v>55</v>
      </c>
    </row>
    <row r="1536" spans="1:22" ht="15.75" hidden="1" thickBot="1" x14ac:dyDescent="0.3">
      <c r="A1536" t="s">
        <v>7729</v>
      </c>
      <c r="B1536" s="164">
        <v>45297</v>
      </c>
      <c r="C1536" t="s">
        <v>1</v>
      </c>
      <c r="D1536" t="s">
        <v>7503</v>
      </c>
      <c r="E1536" t="s">
        <v>10653</v>
      </c>
      <c r="F1536" t="s">
        <v>9732</v>
      </c>
      <c r="G1536">
        <v>2030</v>
      </c>
      <c r="H1536">
        <v>2030</v>
      </c>
      <c r="I1536">
        <v>2030</v>
      </c>
      <c r="J1536">
        <v>2030</v>
      </c>
      <c r="K1536">
        <v>0</v>
      </c>
      <c r="L1536" s="2">
        <v>0</v>
      </c>
      <c r="M1536" s="2">
        <v>0</v>
      </c>
      <c r="N1536" s="2">
        <v>0</v>
      </c>
      <c r="O1536" s="2">
        <v>31.2</v>
      </c>
      <c r="P1536" s="2">
        <v>0</v>
      </c>
      <c r="Q1536" s="2">
        <v>0</v>
      </c>
      <c r="R1536" s="2">
        <v>0</v>
      </c>
      <c r="S1536" s="2">
        <v>0</v>
      </c>
      <c r="T1536" s="2">
        <v>0</v>
      </c>
      <c r="U1536" s="2">
        <v>31.2</v>
      </c>
      <c r="V1536" t="s">
        <v>55</v>
      </c>
    </row>
    <row r="1537" spans="1:22" ht="15.75" hidden="1" thickBot="1" x14ac:dyDescent="0.3">
      <c r="A1537" t="s">
        <v>7729</v>
      </c>
      <c r="B1537" s="164">
        <v>45296</v>
      </c>
      <c r="C1537" t="s">
        <v>1</v>
      </c>
      <c r="D1537" t="s">
        <v>7503</v>
      </c>
      <c r="E1537" t="s">
        <v>10653</v>
      </c>
      <c r="F1537" t="s">
        <v>9732</v>
      </c>
      <c r="G1537">
        <v>2029</v>
      </c>
      <c r="H1537">
        <v>2029</v>
      </c>
      <c r="I1537">
        <v>2029</v>
      </c>
      <c r="J1537">
        <v>2029</v>
      </c>
      <c r="K1537">
        <v>0</v>
      </c>
      <c r="L1537" s="2">
        <v>0</v>
      </c>
      <c r="M1537" s="2">
        <v>0</v>
      </c>
      <c r="N1537" s="2">
        <v>0</v>
      </c>
      <c r="O1537" s="2">
        <v>78.5</v>
      </c>
      <c r="P1537" s="2">
        <v>0</v>
      </c>
      <c r="Q1537" s="2">
        <v>0</v>
      </c>
      <c r="R1537" s="2">
        <v>0</v>
      </c>
      <c r="S1537" s="2">
        <v>0</v>
      </c>
      <c r="T1537" s="2">
        <v>0</v>
      </c>
      <c r="U1537" s="2">
        <v>78.5</v>
      </c>
      <c r="V1537" t="s">
        <v>55</v>
      </c>
    </row>
    <row r="1538" spans="1:22" ht="15.75" hidden="1" thickBot="1" x14ac:dyDescent="0.3">
      <c r="A1538" t="s">
        <v>7729</v>
      </c>
      <c r="B1538" s="164">
        <v>45296</v>
      </c>
      <c r="C1538" t="s">
        <v>1</v>
      </c>
      <c r="D1538" t="s">
        <v>7503</v>
      </c>
      <c r="E1538" t="s">
        <v>10653</v>
      </c>
      <c r="F1538" t="s">
        <v>9732</v>
      </c>
      <c r="G1538">
        <v>2028</v>
      </c>
      <c r="H1538">
        <v>2028</v>
      </c>
      <c r="I1538">
        <v>2028</v>
      </c>
      <c r="J1538">
        <v>2028</v>
      </c>
      <c r="K1538">
        <v>0</v>
      </c>
      <c r="L1538" s="2">
        <v>0</v>
      </c>
      <c r="M1538" s="2">
        <v>0</v>
      </c>
      <c r="N1538" s="2">
        <v>0</v>
      </c>
      <c r="O1538" s="2">
        <v>10.7</v>
      </c>
      <c r="P1538" s="2">
        <v>0</v>
      </c>
      <c r="Q1538" s="2">
        <v>0</v>
      </c>
      <c r="R1538" s="2">
        <v>0</v>
      </c>
      <c r="S1538" s="2">
        <v>0</v>
      </c>
      <c r="T1538" s="2">
        <v>0</v>
      </c>
      <c r="U1538" s="2">
        <v>10.7</v>
      </c>
      <c r="V1538" t="s">
        <v>55</v>
      </c>
    </row>
    <row r="1539" spans="1:22" ht="15.75" hidden="1" thickBot="1" x14ac:dyDescent="0.3">
      <c r="A1539" t="s">
        <v>7729</v>
      </c>
      <c r="B1539" s="164">
        <v>45296</v>
      </c>
      <c r="C1539" t="s">
        <v>1</v>
      </c>
      <c r="D1539" t="s">
        <v>7503</v>
      </c>
      <c r="E1539" t="s">
        <v>10653</v>
      </c>
      <c r="F1539" t="s">
        <v>9732</v>
      </c>
      <c r="G1539">
        <v>2027</v>
      </c>
      <c r="H1539">
        <v>2027</v>
      </c>
      <c r="I1539">
        <v>2027</v>
      </c>
      <c r="J1539">
        <v>2027</v>
      </c>
      <c r="K1539">
        <v>0</v>
      </c>
      <c r="L1539" s="2">
        <v>0</v>
      </c>
      <c r="M1539" s="2">
        <v>0</v>
      </c>
      <c r="N1539" s="2">
        <v>0</v>
      </c>
      <c r="O1539" s="2">
        <v>7.91</v>
      </c>
      <c r="P1539" s="2">
        <v>0</v>
      </c>
      <c r="Q1539" s="2">
        <v>0</v>
      </c>
      <c r="R1539" s="2">
        <v>0</v>
      </c>
      <c r="S1539" s="2">
        <v>0</v>
      </c>
      <c r="T1539" s="2">
        <v>0</v>
      </c>
      <c r="U1539" s="2">
        <v>7.91</v>
      </c>
      <c r="V1539" t="s">
        <v>55</v>
      </c>
    </row>
    <row r="1540" spans="1:22" ht="15.75" hidden="1" thickBot="1" x14ac:dyDescent="0.3">
      <c r="A1540" t="s">
        <v>7729</v>
      </c>
      <c r="B1540" s="164">
        <v>45296</v>
      </c>
      <c r="C1540" t="s">
        <v>1</v>
      </c>
      <c r="D1540" t="s">
        <v>7503</v>
      </c>
      <c r="E1540" t="s">
        <v>10653</v>
      </c>
      <c r="F1540" t="s">
        <v>9732</v>
      </c>
      <c r="G1540">
        <v>2026</v>
      </c>
      <c r="H1540">
        <v>2026</v>
      </c>
      <c r="I1540">
        <v>2026</v>
      </c>
      <c r="J1540">
        <v>2026</v>
      </c>
      <c r="K1540">
        <v>0</v>
      </c>
      <c r="L1540" s="2">
        <v>0</v>
      </c>
      <c r="M1540" s="2">
        <v>0</v>
      </c>
      <c r="N1540" s="2">
        <v>0</v>
      </c>
      <c r="O1540" s="2">
        <v>34.200000000000003</v>
      </c>
      <c r="P1540" s="2">
        <v>0</v>
      </c>
      <c r="Q1540" s="2">
        <v>0</v>
      </c>
      <c r="R1540" s="2">
        <v>0</v>
      </c>
      <c r="S1540" s="2">
        <v>0</v>
      </c>
      <c r="T1540" s="2">
        <v>0</v>
      </c>
      <c r="U1540" s="2">
        <v>34.200000000000003</v>
      </c>
      <c r="V1540" t="s">
        <v>55</v>
      </c>
    </row>
    <row r="1541" spans="1:22" ht="15.75" hidden="1" thickBot="1" x14ac:dyDescent="0.3">
      <c r="A1541" t="s">
        <v>7729</v>
      </c>
      <c r="B1541" s="164">
        <v>45296</v>
      </c>
      <c r="C1541" t="s">
        <v>1</v>
      </c>
      <c r="D1541" t="s">
        <v>7503</v>
      </c>
      <c r="E1541" t="s">
        <v>10653</v>
      </c>
      <c r="F1541" t="s">
        <v>9732</v>
      </c>
      <c r="G1541">
        <v>2025</v>
      </c>
      <c r="H1541">
        <v>2025</v>
      </c>
      <c r="I1541">
        <v>2025</v>
      </c>
      <c r="J1541">
        <v>2025</v>
      </c>
      <c r="K1541">
        <v>0</v>
      </c>
      <c r="L1541" s="2">
        <v>0</v>
      </c>
      <c r="M1541" s="2">
        <v>0</v>
      </c>
      <c r="N1541" s="2">
        <v>0</v>
      </c>
      <c r="O1541" s="2">
        <v>38.25</v>
      </c>
      <c r="P1541" s="2">
        <v>0</v>
      </c>
      <c r="Q1541" s="2">
        <v>0</v>
      </c>
      <c r="R1541" s="2">
        <v>0</v>
      </c>
      <c r="S1541" s="2">
        <v>0</v>
      </c>
      <c r="T1541" s="2">
        <v>0</v>
      </c>
      <c r="U1541" s="2">
        <v>38.25</v>
      </c>
      <c r="V1541" t="s">
        <v>55</v>
      </c>
    </row>
    <row r="1542" spans="1:22" ht="15.75" hidden="1" thickBot="1" x14ac:dyDescent="0.3">
      <c r="A1542" t="s">
        <v>7729</v>
      </c>
      <c r="B1542" s="164">
        <v>45296</v>
      </c>
      <c r="C1542" t="s">
        <v>1</v>
      </c>
      <c r="D1542" t="s">
        <v>7503</v>
      </c>
      <c r="E1542" t="s">
        <v>10653</v>
      </c>
      <c r="F1542" t="s">
        <v>9732</v>
      </c>
      <c r="G1542">
        <v>2024</v>
      </c>
      <c r="H1542">
        <v>2024</v>
      </c>
      <c r="I1542">
        <v>2024</v>
      </c>
      <c r="J1542">
        <v>2024</v>
      </c>
      <c r="K1542">
        <v>0</v>
      </c>
      <c r="L1542" s="2">
        <v>0</v>
      </c>
      <c r="M1542" s="2">
        <v>0</v>
      </c>
      <c r="N1542" s="2">
        <v>0</v>
      </c>
      <c r="O1542" s="2">
        <v>46</v>
      </c>
      <c r="P1542" s="2">
        <v>0</v>
      </c>
      <c r="Q1542" s="2">
        <v>0</v>
      </c>
      <c r="R1542" s="2">
        <v>0</v>
      </c>
      <c r="S1542" s="2">
        <v>0</v>
      </c>
      <c r="T1542" s="2">
        <v>0</v>
      </c>
      <c r="U1542" s="2">
        <v>46</v>
      </c>
      <c r="V1542" t="s">
        <v>55</v>
      </c>
    </row>
    <row r="1543" spans="1:22" ht="15.75" hidden="1" thickBot="1" x14ac:dyDescent="0.3">
      <c r="A1543" t="s">
        <v>7729</v>
      </c>
      <c r="B1543" s="164">
        <v>45295</v>
      </c>
      <c r="C1543" t="s">
        <v>1</v>
      </c>
      <c r="D1543" t="s">
        <v>7503</v>
      </c>
      <c r="E1543" t="s">
        <v>10653</v>
      </c>
      <c r="F1543" t="s">
        <v>9732</v>
      </c>
      <c r="G1543">
        <v>2022</v>
      </c>
      <c r="H1543">
        <v>2022</v>
      </c>
      <c r="I1543">
        <v>2022</v>
      </c>
      <c r="J1543">
        <v>2022</v>
      </c>
      <c r="K1543">
        <v>0</v>
      </c>
      <c r="L1543" s="2">
        <v>0</v>
      </c>
      <c r="M1543" s="2">
        <v>0</v>
      </c>
      <c r="N1543" s="2">
        <v>0</v>
      </c>
      <c r="O1543" s="2">
        <v>9.0399999999999991</v>
      </c>
      <c r="P1543" s="2">
        <v>0</v>
      </c>
      <c r="Q1543" s="2">
        <v>0</v>
      </c>
      <c r="R1543" s="2">
        <v>0</v>
      </c>
      <c r="S1543" s="2">
        <v>0</v>
      </c>
      <c r="T1543" s="2">
        <v>0</v>
      </c>
      <c r="U1543" s="2">
        <v>9.0399999999999991</v>
      </c>
      <c r="V1543" t="s">
        <v>55</v>
      </c>
    </row>
    <row r="1544" spans="1:22" ht="15.75" hidden="1" thickBot="1" x14ac:dyDescent="0.3">
      <c r="A1544" t="s">
        <v>7729</v>
      </c>
      <c r="B1544" s="164">
        <v>45295</v>
      </c>
      <c r="C1544" t="s">
        <v>1</v>
      </c>
      <c r="D1544" t="s">
        <v>7503</v>
      </c>
      <c r="E1544" t="s">
        <v>10653</v>
      </c>
      <c r="F1544" t="s">
        <v>9732</v>
      </c>
      <c r="G1544">
        <v>2021</v>
      </c>
      <c r="H1544">
        <v>2021</v>
      </c>
      <c r="I1544">
        <v>2021</v>
      </c>
      <c r="J1544">
        <v>2021</v>
      </c>
      <c r="K1544">
        <v>0</v>
      </c>
      <c r="L1544" s="2">
        <v>0</v>
      </c>
      <c r="M1544" s="2">
        <v>0</v>
      </c>
      <c r="N1544" s="2">
        <v>0</v>
      </c>
      <c r="O1544" s="2">
        <v>23.95</v>
      </c>
      <c r="P1544" s="2">
        <v>0</v>
      </c>
      <c r="Q1544" s="2">
        <v>0</v>
      </c>
      <c r="R1544" s="2">
        <v>0</v>
      </c>
      <c r="S1544" s="2">
        <v>0</v>
      </c>
      <c r="T1544" s="2">
        <v>0</v>
      </c>
      <c r="U1544" s="2">
        <v>23.95</v>
      </c>
      <c r="V1544" t="s">
        <v>55</v>
      </c>
    </row>
    <row r="1545" spans="1:22" ht="15.75" hidden="1" thickBot="1" x14ac:dyDescent="0.3">
      <c r="A1545" t="s">
        <v>7729</v>
      </c>
      <c r="B1545" s="164">
        <v>45295</v>
      </c>
      <c r="C1545" t="s">
        <v>1</v>
      </c>
      <c r="D1545" t="s">
        <v>7503</v>
      </c>
      <c r="E1545" t="s">
        <v>10653</v>
      </c>
      <c r="F1545" t="s">
        <v>9732</v>
      </c>
      <c r="G1545">
        <v>2020</v>
      </c>
      <c r="H1545">
        <v>2020</v>
      </c>
      <c r="I1545">
        <v>2020</v>
      </c>
      <c r="J1545">
        <v>2020</v>
      </c>
      <c r="K1545">
        <v>0</v>
      </c>
      <c r="L1545" s="2">
        <v>0</v>
      </c>
      <c r="M1545" s="2">
        <v>0</v>
      </c>
      <c r="N1545" s="2">
        <v>0</v>
      </c>
      <c r="O1545" s="2">
        <v>85</v>
      </c>
      <c r="P1545" s="2">
        <v>0</v>
      </c>
      <c r="Q1545" s="2">
        <v>0</v>
      </c>
      <c r="R1545" s="2">
        <v>0</v>
      </c>
      <c r="S1545" s="2">
        <v>0</v>
      </c>
      <c r="T1545" s="2">
        <v>0</v>
      </c>
      <c r="U1545" s="2">
        <v>85</v>
      </c>
      <c r="V1545" t="s">
        <v>55</v>
      </c>
    </row>
    <row r="1546" spans="1:22" ht="15.75" hidden="1" thickBot="1" x14ac:dyDescent="0.3">
      <c r="A1546" t="s">
        <v>7729</v>
      </c>
      <c r="B1546" s="164">
        <v>45294</v>
      </c>
      <c r="C1546" t="s">
        <v>1</v>
      </c>
      <c r="D1546" t="s">
        <v>7503</v>
      </c>
      <c r="E1546" t="s">
        <v>10653</v>
      </c>
      <c r="F1546" t="s">
        <v>9732</v>
      </c>
      <c r="G1546">
        <v>2019</v>
      </c>
      <c r="H1546">
        <v>2019</v>
      </c>
      <c r="I1546">
        <v>2019</v>
      </c>
      <c r="J1546">
        <v>2019</v>
      </c>
      <c r="K1546">
        <v>0</v>
      </c>
      <c r="L1546" s="2">
        <v>0</v>
      </c>
      <c r="M1546" s="2">
        <v>0</v>
      </c>
      <c r="N1546" s="2">
        <v>0</v>
      </c>
      <c r="O1546" s="2">
        <v>72.12</v>
      </c>
      <c r="P1546" s="2">
        <v>0</v>
      </c>
      <c r="Q1546" s="2">
        <v>0</v>
      </c>
      <c r="R1546" s="2">
        <v>0</v>
      </c>
      <c r="S1546" s="2">
        <v>0</v>
      </c>
      <c r="T1546" s="2">
        <v>0</v>
      </c>
      <c r="U1546" s="2">
        <v>72.12</v>
      </c>
      <c r="V1546" t="s">
        <v>55</v>
      </c>
    </row>
    <row r="1547" spans="1:22" ht="15.75" hidden="1" thickBot="1" x14ac:dyDescent="0.3">
      <c r="A1547" t="s">
        <v>7729</v>
      </c>
      <c r="B1547" s="164">
        <v>45293</v>
      </c>
      <c r="C1547" t="s">
        <v>1</v>
      </c>
      <c r="D1547" t="s">
        <v>7503</v>
      </c>
      <c r="E1547" t="s">
        <v>10653</v>
      </c>
      <c r="F1547" t="s">
        <v>9732</v>
      </c>
      <c r="G1547">
        <v>2017</v>
      </c>
      <c r="H1547">
        <v>2017</v>
      </c>
      <c r="I1547">
        <v>2017</v>
      </c>
      <c r="J1547">
        <v>2017</v>
      </c>
      <c r="K1547">
        <v>0</v>
      </c>
      <c r="L1547" s="2">
        <v>0</v>
      </c>
      <c r="M1547" s="2">
        <v>0</v>
      </c>
      <c r="N1547" s="2">
        <v>0</v>
      </c>
      <c r="O1547" s="2">
        <v>41</v>
      </c>
      <c r="P1547" s="2">
        <v>0</v>
      </c>
      <c r="Q1547" s="2">
        <v>0</v>
      </c>
      <c r="R1547" s="2">
        <v>0</v>
      </c>
      <c r="S1547" s="2">
        <v>0</v>
      </c>
      <c r="T1547" s="2">
        <v>0</v>
      </c>
      <c r="U1547" s="2">
        <v>41</v>
      </c>
      <c r="V1547" t="s">
        <v>55</v>
      </c>
    </row>
    <row r="1548" spans="1:22" ht="15.75" hidden="1" thickBot="1" x14ac:dyDescent="0.3">
      <c r="A1548" t="s">
        <v>7729</v>
      </c>
      <c r="B1548" s="164">
        <v>45293</v>
      </c>
      <c r="C1548" t="s">
        <v>1</v>
      </c>
      <c r="D1548" t="s">
        <v>7503</v>
      </c>
      <c r="E1548" t="s">
        <v>10653</v>
      </c>
      <c r="F1548" t="s">
        <v>9732</v>
      </c>
      <c r="G1548">
        <v>2016</v>
      </c>
      <c r="H1548">
        <v>2016</v>
      </c>
      <c r="I1548">
        <v>2016</v>
      </c>
      <c r="J1548">
        <v>2016</v>
      </c>
      <c r="K1548">
        <v>0</v>
      </c>
      <c r="L1548" s="2">
        <v>0</v>
      </c>
      <c r="M1548" s="2">
        <v>0</v>
      </c>
      <c r="N1548" s="2">
        <v>0</v>
      </c>
      <c r="O1548" s="2">
        <v>7</v>
      </c>
      <c r="P1548" s="2">
        <v>0</v>
      </c>
      <c r="Q1548" s="2">
        <v>0</v>
      </c>
      <c r="R1548" s="2">
        <v>0</v>
      </c>
      <c r="S1548" s="2">
        <v>0</v>
      </c>
      <c r="T1548" s="2">
        <v>0</v>
      </c>
      <c r="U1548" s="2">
        <v>7</v>
      </c>
      <c r="V1548" t="s">
        <v>55</v>
      </c>
    </row>
    <row r="1549" spans="1:22" ht="15.75" hidden="1" thickBot="1" x14ac:dyDescent="0.3">
      <c r="A1549" t="s">
        <v>7729</v>
      </c>
      <c r="B1549" s="164">
        <v>45293</v>
      </c>
      <c r="C1549" t="s">
        <v>1</v>
      </c>
      <c r="D1549" t="s">
        <v>7503</v>
      </c>
      <c r="E1549" t="s">
        <v>10653</v>
      </c>
      <c r="F1549" t="s">
        <v>9732</v>
      </c>
      <c r="G1549">
        <v>2015</v>
      </c>
      <c r="H1549">
        <v>2015</v>
      </c>
      <c r="I1549">
        <v>2015</v>
      </c>
      <c r="J1549">
        <v>2015</v>
      </c>
      <c r="K1549">
        <v>0</v>
      </c>
      <c r="L1549" s="2">
        <v>0</v>
      </c>
      <c r="M1549" s="2">
        <v>0</v>
      </c>
      <c r="N1549" s="2">
        <v>0</v>
      </c>
      <c r="O1549" s="2">
        <v>5</v>
      </c>
      <c r="P1549" s="2">
        <v>0</v>
      </c>
      <c r="Q1549" s="2">
        <v>0</v>
      </c>
      <c r="R1549" s="2">
        <v>0</v>
      </c>
      <c r="S1549" s="2">
        <v>0</v>
      </c>
      <c r="T1549" s="2">
        <v>0</v>
      </c>
      <c r="U1549" s="2">
        <v>5</v>
      </c>
      <c r="V1549" t="s">
        <v>55</v>
      </c>
    </row>
    <row r="1550" spans="1:22" ht="15.75" hidden="1" thickBot="1" x14ac:dyDescent="0.3">
      <c r="A1550" t="s">
        <v>7729</v>
      </c>
      <c r="B1550" s="164">
        <v>45293</v>
      </c>
      <c r="C1550" t="s">
        <v>1</v>
      </c>
      <c r="D1550" t="s">
        <v>7503</v>
      </c>
      <c r="E1550" t="s">
        <v>10653</v>
      </c>
      <c r="F1550" t="s">
        <v>9732</v>
      </c>
      <c r="G1550">
        <v>2014</v>
      </c>
      <c r="H1550">
        <v>2014</v>
      </c>
      <c r="I1550">
        <v>2014</v>
      </c>
      <c r="J1550">
        <v>2014</v>
      </c>
      <c r="K1550">
        <v>0</v>
      </c>
      <c r="L1550" s="2">
        <v>0</v>
      </c>
      <c r="M1550" s="2">
        <v>0</v>
      </c>
      <c r="N1550" s="2">
        <v>0</v>
      </c>
      <c r="O1550" s="2">
        <v>6.78</v>
      </c>
      <c r="P1550" s="2">
        <v>0</v>
      </c>
      <c r="Q1550" s="2">
        <v>0</v>
      </c>
      <c r="R1550" s="2">
        <v>0</v>
      </c>
      <c r="S1550" s="2">
        <v>0</v>
      </c>
      <c r="T1550" s="2">
        <v>0</v>
      </c>
      <c r="U1550" s="2">
        <v>6.78</v>
      </c>
      <c r="V1550" t="s">
        <v>55</v>
      </c>
    </row>
    <row r="1551" spans="1:22" ht="15.75" hidden="1" thickBot="1" x14ac:dyDescent="0.3">
      <c r="A1551" t="s">
        <v>7729</v>
      </c>
      <c r="B1551" s="164">
        <v>45293</v>
      </c>
      <c r="C1551" t="s">
        <v>1</v>
      </c>
      <c r="D1551" t="s">
        <v>7503</v>
      </c>
      <c r="E1551" t="s">
        <v>10653</v>
      </c>
      <c r="F1551" t="s">
        <v>9732</v>
      </c>
      <c r="G1551">
        <v>2013</v>
      </c>
      <c r="H1551">
        <v>2013</v>
      </c>
      <c r="I1551">
        <v>2013</v>
      </c>
      <c r="J1551">
        <v>2013</v>
      </c>
      <c r="K1551">
        <v>0</v>
      </c>
      <c r="L1551" s="2">
        <v>0</v>
      </c>
      <c r="M1551" s="2">
        <v>0</v>
      </c>
      <c r="N1551" s="2">
        <v>0</v>
      </c>
      <c r="O1551" s="2">
        <v>6</v>
      </c>
      <c r="P1551" s="2">
        <v>0</v>
      </c>
      <c r="Q1551" s="2">
        <v>0</v>
      </c>
      <c r="R1551" s="2">
        <v>0</v>
      </c>
      <c r="S1551" s="2">
        <v>0</v>
      </c>
      <c r="T1551" s="2">
        <v>0</v>
      </c>
      <c r="U1551" s="2">
        <v>6</v>
      </c>
      <c r="V1551" t="s">
        <v>55</v>
      </c>
    </row>
    <row r="1552" spans="1:22" ht="15.75" hidden="1" thickBot="1" x14ac:dyDescent="0.3">
      <c r="A1552" t="s">
        <v>7729</v>
      </c>
      <c r="B1552" s="164">
        <v>45293</v>
      </c>
      <c r="C1552" t="s">
        <v>1</v>
      </c>
      <c r="D1552" t="s">
        <v>7503</v>
      </c>
      <c r="E1552" t="s">
        <v>10653</v>
      </c>
      <c r="F1552" t="s">
        <v>9732</v>
      </c>
      <c r="G1552">
        <v>2012</v>
      </c>
      <c r="H1552">
        <v>2012</v>
      </c>
      <c r="I1552">
        <v>2012</v>
      </c>
      <c r="J1552">
        <v>2012</v>
      </c>
      <c r="K1552">
        <v>0</v>
      </c>
      <c r="L1552" s="2">
        <v>0</v>
      </c>
      <c r="M1552" s="2">
        <v>0</v>
      </c>
      <c r="N1552" s="2">
        <v>0</v>
      </c>
      <c r="O1552" s="2">
        <v>2</v>
      </c>
      <c r="P1552" s="2">
        <v>0</v>
      </c>
      <c r="Q1552" s="2">
        <v>0</v>
      </c>
      <c r="R1552" s="2">
        <v>0</v>
      </c>
      <c r="S1552" s="2">
        <v>0</v>
      </c>
      <c r="T1552" s="2">
        <v>0</v>
      </c>
      <c r="U1552" s="2">
        <v>2</v>
      </c>
      <c r="V1552" t="s">
        <v>55</v>
      </c>
    </row>
    <row r="1553" spans="1:22" ht="15.75" hidden="1" thickBot="1" x14ac:dyDescent="0.3">
      <c r="A1553" t="s">
        <v>7729</v>
      </c>
      <c r="B1553" s="164">
        <v>45293</v>
      </c>
      <c r="C1553" t="s">
        <v>1</v>
      </c>
      <c r="D1553" t="s">
        <v>7503</v>
      </c>
      <c r="E1553" t="s">
        <v>10653</v>
      </c>
      <c r="F1553" t="s">
        <v>9732</v>
      </c>
      <c r="G1553">
        <v>2011</v>
      </c>
      <c r="H1553">
        <v>2011</v>
      </c>
      <c r="I1553">
        <v>2011</v>
      </c>
      <c r="J1553">
        <v>2011</v>
      </c>
      <c r="K1553">
        <v>0</v>
      </c>
      <c r="L1553" s="2">
        <v>0</v>
      </c>
      <c r="M1553" s="2">
        <v>0</v>
      </c>
      <c r="N1553" s="2">
        <v>0</v>
      </c>
      <c r="O1553" s="2">
        <v>20.34</v>
      </c>
      <c r="P1553" s="2">
        <v>0</v>
      </c>
      <c r="Q1553" s="2">
        <v>0</v>
      </c>
      <c r="R1553" s="2">
        <v>0</v>
      </c>
      <c r="S1553" s="2">
        <v>0</v>
      </c>
      <c r="T1553" s="2">
        <v>0</v>
      </c>
      <c r="U1553" s="2">
        <v>20.34</v>
      </c>
      <c r="V1553" t="s">
        <v>55</v>
      </c>
    </row>
    <row r="1554" spans="1:22" ht="15.75" hidden="1" thickBot="1" x14ac:dyDescent="0.3">
      <c r="A1554" t="s">
        <v>7729</v>
      </c>
      <c r="B1554" s="164">
        <v>45293</v>
      </c>
      <c r="C1554" t="s">
        <v>1</v>
      </c>
      <c r="D1554" t="s">
        <v>7503</v>
      </c>
      <c r="E1554" t="s">
        <v>10653</v>
      </c>
      <c r="F1554" t="s">
        <v>9732</v>
      </c>
      <c r="G1554">
        <v>2010</v>
      </c>
      <c r="H1554">
        <v>2010</v>
      </c>
      <c r="I1554">
        <v>2010</v>
      </c>
      <c r="J1554">
        <v>2010</v>
      </c>
      <c r="K1554">
        <v>0</v>
      </c>
      <c r="L1554" s="2">
        <v>0</v>
      </c>
      <c r="M1554" s="2">
        <v>0</v>
      </c>
      <c r="N1554" s="2">
        <v>0</v>
      </c>
      <c r="O1554" s="2">
        <v>12.5</v>
      </c>
      <c r="P1554" s="2">
        <v>0</v>
      </c>
      <c r="Q1554" s="2">
        <v>0</v>
      </c>
      <c r="R1554" s="2">
        <v>0</v>
      </c>
      <c r="S1554" s="2">
        <v>0</v>
      </c>
      <c r="T1554" s="2">
        <v>0</v>
      </c>
      <c r="U1554" s="2">
        <v>12.5</v>
      </c>
      <c r="V1554" t="s">
        <v>55</v>
      </c>
    </row>
    <row r="1555" spans="1:22" ht="15.75" hidden="1" thickBot="1" x14ac:dyDescent="0.3"/>
    <row r="1556" spans="1:22" ht="15.75" thickBot="1" x14ac:dyDescent="0.3">
      <c r="A1556" s="205" t="s">
        <v>76</v>
      </c>
      <c r="B1556" s="206"/>
      <c r="C1556" s="206"/>
      <c r="D1556" s="206"/>
      <c r="E1556" s="206"/>
      <c r="F1556" s="206"/>
      <c r="G1556" s="206"/>
      <c r="H1556" s="206"/>
      <c r="I1556" s="206"/>
      <c r="J1556" s="206"/>
      <c r="K1556" s="207"/>
      <c r="L1556" s="4">
        <f>+SUBTOTAL(9,Tabla3[V EXENTA])</f>
        <v>0</v>
      </c>
      <c r="M1556" s="4">
        <f>+SUBTOTAL(9,Tabla3[VENTAS NO])</f>
        <v>0</v>
      </c>
      <c r="N1556" s="4">
        <f>+SUBTOTAL(9,Tabla3[V NO SUJETAS])</f>
        <v>0</v>
      </c>
      <c r="O1556" s="4">
        <f>+SUBTOTAL(9,Tabla3[V GRAVADAS])</f>
        <v>2686.4999999999995</v>
      </c>
      <c r="P1556" s="4">
        <f>+SUBTOTAL(9,Tabla3[EX IN CA])</f>
        <v>0</v>
      </c>
      <c r="Q1556" s="4">
        <f>+SUBTOTAL(9,Tabla3[EX OUT CA])</f>
        <v>0</v>
      </c>
      <c r="R1556" s="4">
        <f>+SUBTOTAL(9,Tabla3[EX SERVICE])</f>
        <v>0</v>
      </c>
      <c r="S1556" s="4">
        <f>+SUBTOTAL(9,Tabla3[V ZONA FRAN])</f>
        <v>0</v>
      </c>
      <c r="T1556" s="4">
        <f>+SUBTOTAL(9,Tabla3[V CTA A 3ERO])</f>
        <v>0</v>
      </c>
      <c r="U1556" s="4">
        <f>+SUBTOTAL(9,Tabla3[TOTAL VENTA])</f>
        <v>2686.4999999999995</v>
      </c>
    </row>
    <row r="1557" spans="1:22" x14ac:dyDescent="0.25">
      <c r="O1557" s="2">
        <f>O1556/1.13</f>
        <v>2377.4336283185839</v>
      </c>
    </row>
    <row r="1558" spans="1:22" x14ac:dyDescent="0.25">
      <c r="O1558" s="2">
        <f>O1557*0.13</f>
        <v>309.06637168141594</v>
      </c>
    </row>
  </sheetData>
  <mergeCells count="1">
    <mergeCell ref="A1556:K1556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7">
    <tabColor rgb="FF002060"/>
  </sheetPr>
  <dimension ref="B1:L13"/>
  <sheetViews>
    <sheetView showGridLines="0" topLeftCell="A2" zoomScale="110" zoomScaleNormal="110" zoomScaleSheetLayoutView="85" workbookViewId="0">
      <selection activeCell="D4" sqref="D4"/>
    </sheetView>
  </sheetViews>
  <sheetFormatPr baseColWidth="10" defaultColWidth="11.5703125" defaultRowHeight="15" x14ac:dyDescent="0.25"/>
  <cols>
    <col min="1" max="1" width="11.42578125" customWidth="1"/>
    <col min="2" max="2" width="13.7109375" customWidth="1"/>
    <col min="3" max="3" width="0.5703125" customWidth="1"/>
    <col min="4" max="4" width="21.140625" customWidth="1"/>
    <col min="5" max="5" width="7.85546875" customWidth="1"/>
    <col min="6" max="6" width="12.5703125" customWidth="1"/>
  </cols>
  <sheetData>
    <row r="1" spans="2:12" ht="49.5" customHeight="1" x14ac:dyDescent="0.25">
      <c r="G1" s="208" t="s">
        <v>9797</v>
      </c>
      <c r="H1" s="209"/>
      <c r="I1" s="209"/>
      <c r="J1" s="209"/>
      <c r="K1" s="210"/>
    </row>
    <row r="2" spans="2:12" ht="17.25" customHeight="1" thickBot="1" x14ac:dyDescent="0.35">
      <c r="D2" t="str">
        <f>VLOOKUP(D5,'base de clientes'!A:B,2,FALSE)</f>
        <v>MEGABLOCK, S.A. DE C.V.</v>
      </c>
      <c r="G2" s="148" t="s">
        <v>9798</v>
      </c>
      <c r="H2" s="180" t="s">
        <v>10744</v>
      </c>
      <c r="I2" s="149"/>
      <c r="J2" s="149"/>
      <c r="K2" s="150"/>
      <c r="L2" s="124">
        <f>LEN(H2)</f>
        <v>32</v>
      </c>
    </row>
    <row r="3" spans="2:12" x14ac:dyDescent="0.25">
      <c r="B3" s="22" t="s">
        <v>17</v>
      </c>
      <c r="D3" s="24" t="s">
        <v>8104</v>
      </c>
      <c r="G3" s="151" t="s">
        <v>9730</v>
      </c>
      <c r="H3" s="152" t="str">
        <f>SUBSTITUTE(H2,"-","")</f>
        <v>637338267DB34B7683D1BE9495EE7C3D</v>
      </c>
      <c r="I3" s="124"/>
      <c r="J3" s="124"/>
      <c r="K3" s="153"/>
      <c r="L3" s="124">
        <f>LEN(H3)</f>
        <v>32</v>
      </c>
    </row>
    <row r="4" spans="2:12" hidden="1" x14ac:dyDescent="0.25">
      <c r="B4" s="22" t="s">
        <v>7532</v>
      </c>
      <c r="D4" s="26"/>
      <c r="G4" s="154"/>
      <c r="K4" s="155"/>
    </row>
    <row r="5" spans="2:12" x14ac:dyDescent="0.25">
      <c r="B5" s="22" t="s">
        <v>6</v>
      </c>
      <c r="D5" s="43" t="s">
        <v>47</v>
      </c>
      <c r="G5" s="154"/>
      <c r="K5" s="155"/>
    </row>
    <row r="6" spans="2:12" x14ac:dyDescent="0.25">
      <c r="B6" s="22" t="s">
        <v>2</v>
      </c>
      <c r="D6" s="44"/>
      <c r="F6" s="12"/>
      <c r="G6" s="148" t="s">
        <v>54</v>
      </c>
      <c r="H6" s="156" t="s">
        <v>9799</v>
      </c>
      <c r="I6" s="149"/>
      <c r="J6" s="149"/>
      <c r="K6" s="150"/>
      <c r="L6" s="124">
        <f>LEN(H6)</f>
        <v>17</v>
      </c>
    </row>
    <row r="7" spans="2:12" x14ac:dyDescent="0.25">
      <c r="B7" s="22" t="s">
        <v>4</v>
      </c>
      <c r="D7" s="45" t="s">
        <v>8046</v>
      </c>
      <c r="G7" s="157" t="s">
        <v>9730</v>
      </c>
      <c r="H7" s="152" t="str">
        <f>SUBSTITUTE(H6,"-","")</f>
        <v>06141606161047</v>
      </c>
      <c r="I7" s="152"/>
      <c r="J7" s="152"/>
      <c r="K7" s="158"/>
      <c r="L7" s="124">
        <f>LEN(H7)</f>
        <v>14</v>
      </c>
    </row>
    <row r="8" spans="2:12" ht="17.25" x14ac:dyDescent="0.3">
      <c r="B8" s="22" t="s">
        <v>68</v>
      </c>
      <c r="D8" s="171" t="s">
        <v>10760</v>
      </c>
      <c r="G8" s="148" t="s">
        <v>9800</v>
      </c>
      <c r="H8" s="171" t="s">
        <v>10745</v>
      </c>
      <c r="I8" s="149"/>
      <c r="J8" s="149"/>
      <c r="K8" s="150"/>
      <c r="L8" s="124">
        <f>LEN(H8)</f>
        <v>40</v>
      </c>
    </row>
    <row r="9" spans="2:12" ht="17.25" x14ac:dyDescent="0.3">
      <c r="B9" s="22" t="s">
        <v>5</v>
      </c>
      <c r="D9" s="171"/>
      <c r="G9" s="157" t="s">
        <v>9730</v>
      </c>
      <c r="H9" s="152" t="str">
        <f>SUBSTITUTE(H8,"-","")</f>
        <v>2024E11EBFB54A914E21ACA79B376ECB8F41DVIE</v>
      </c>
      <c r="I9" s="152"/>
      <c r="J9" s="152"/>
      <c r="K9" s="158"/>
      <c r="L9" s="124">
        <f>LEN(H9)</f>
        <v>40</v>
      </c>
    </row>
    <row r="10" spans="2:12" x14ac:dyDescent="0.25">
      <c r="B10" s="22" t="s">
        <v>7687</v>
      </c>
      <c r="D10" s="27">
        <v>0</v>
      </c>
      <c r="F10" s="2"/>
    </row>
    <row r="11" spans="2:12" x14ac:dyDescent="0.25">
      <c r="B11" s="22" t="s">
        <v>7688</v>
      </c>
      <c r="D11" s="5">
        <f>D10*0.01</f>
        <v>0</v>
      </c>
      <c r="F11" s="2"/>
    </row>
    <row r="12" spans="2:12" x14ac:dyDescent="0.25">
      <c r="B12" s="22" t="s">
        <v>7689</v>
      </c>
      <c r="D12" s="29">
        <v>7</v>
      </c>
    </row>
    <row r="13" spans="2:12" x14ac:dyDescent="0.25">
      <c r="G13" t="s">
        <v>10742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 xr:uid="{00000000-0002-0000-09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9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rgb="FF00B0F0"/>
  </sheetPr>
  <dimension ref="A1:J301"/>
  <sheetViews>
    <sheetView showGridLines="0" workbookViewId="0">
      <selection activeCell="C2" sqref="C2:J4"/>
    </sheetView>
  </sheetViews>
  <sheetFormatPr baseColWidth="10" defaultColWidth="11.5703125" defaultRowHeight="15" x14ac:dyDescent="0.25"/>
  <cols>
    <col min="1" max="1" width="11.5703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5" customWidth="1"/>
    <col min="10" max="10" width="19" style="1" customWidth="1"/>
    <col min="11" max="16384" width="11.5703125" style="1"/>
  </cols>
  <sheetData>
    <row r="1" spans="1:10" s="17" customFormat="1" ht="30" x14ac:dyDescent="0.25">
      <c r="A1" s="16" t="s">
        <v>7531</v>
      </c>
      <c r="B1" s="16" t="s">
        <v>7532</v>
      </c>
      <c r="C1" s="16" t="s">
        <v>7510</v>
      </c>
      <c r="D1" s="73" t="s">
        <v>7511</v>
      </c>
      <c r="E1" s="16" t="s">
        <v>7512</v>
      </c>
      <c r="F1" s="16" t="s">
        <v>7513</v>
      </c>
      <c r="G1" s="16" t="s">
        <v>7514</v>
      </c>
      <c r="H1" s="74" t="s">
        <v>7515</v>
      </c>
      <c r="I1" s="16" t="s">
        <v>7533</v>
      </c>
      <c r="J1" s="16" t="s">
        <v>18</v>
      </c>
    </row>
    <row r="2" spans="1:10" s="17" customFormat="1" x14ac:dyDescent="0.25">
      <c r="A2" t="s">
        <v>8110</v>
      </c>
      <c r="B2" s="195"/>
      <c r="C2" s="196" t="s">
        <v>49</v>
      </c>
      <c r="D2" s="197" t="s">
        <v>11463</v>
      </c>
      <c r="E2" t="s">
        <v>8046</v>
      </c>
      <c r="F2" s="200" t="s">
        <v>11533</v>
      </c>
      <c r="G2" s="201" t="s">
        <v>11536</v>
      </c>
      <c r="H2" s="202">
        <v>2660</v>
      </c>
      <c r="I2" s="199">
        <v>26.6</v>
      </c>
      <c r="J2">
        <v>7</v>
      </c>
    </row>
    <row r="3" spans="1:10" s="17" customFormat="1" x14ac:dyDescent="0.25">
      <c r="A3" t="s">
        <v>8110</v>
      </c>
      <c r="B3" s="195"/>
      <c r="C3" s="196" t="s">
        <v>47</v>
      </c>
      <c r="D3" s="197" t="s">
        <v>11515</v>
      </c>
      <c r="E3" t="s">
        <v>8046</v>
      </c>
      <c r="F3" s="200" t="s">
        <v>11534</v>
      </c>
      <c r="G3" s="201" t="s">
        <v>11537</v>
      </c>
      <c r="H3" s="202">
        <v>182.12</v>
      </c>
      <c r="I3" s="199">
        <v>1.82</v>
      </c>
      <c r="J3">
        <v>7</v>
      </c>
    </row>
    <row r="4" spans="1:10" s="17" customFormat="1" x14ac:dyDescent="0.25">
      <c r="A4" t="s">
        <v>8110</v>
      </c>
      <c r="B4" s="195"/>
      <c r="C4" s="196" t="s">
        <v>49</v>
      </c>
      <c r="D4" s="197" t="s">
        <v>11440</v>
      </c>
      <c r="E4" t="s">
        <v>8046</v>
      </c>
      <c r="F4" s="200" t="s">
        <v>11535</v>
      </c>
      <c r="G4" s="201" t="s">
        <v>11538</v>
      </c>
      <c r="H4" s="202">
        <v>1285</v>
      </c>
      <c r="I4" s="199">
        <v>12.85</v>
      </c>
      <c r="J4">
        <v>7</v>
      </c>
    </row>
    <row r="5" spans="1:10" s="17" customFormat="1" x14ac:dyDescent="0.25">
      <c r="A5" t="s">
        <v>8109</v>
      </c>
      <c r="B5" s="195"/>
      <c r="C5" s="196" t="s">
        <v>47</v>
      </c>
      <c r="D5" s="197" t="s">
        <v>11298</v>
      </c>
      <c r="E5" t="s">
        <v>8046</v>
      </c>
      <c r="F5" s="1" t="s">
        <v>11364</v>
      </c>
      <c r="G5" t="s">
        <v>11369</v>
      </c>
      <c r="H5" s="198">
        <v>2030</v>
      </c>
      <c r="I5" s="198">
        <v>20.3</v>
      </c>
      <c r="J5">
        <v>7</v>
      </c>
    </row>
    <row r="6" spans="1:10" s="17" customFormat="1" x14ac:dyDescent="0.25">
      <c r="A6" t="s">
        <v>8109</v>
      </c>
      <c r="B6" s="195"/>
      <c r="C6" s="196" t="s">
        <v>47</v>
      </c>
      <c r="D6" s="197" t="s">
        <v>11298</v>
      </c>
      <c r="E6" t="s">
        <v>8046</v>
      </c>
      <c r="F6" s="1" t="s">
        <v>11365</v>
      </c>
      <c r="G6" t="s">
        <v>11370</v>
      </c>
      <c r="H6" s="198">
        <v>253.1</v>
      </c>
      <c r="I6" s="198">
        <v>2.5299999999999998</v>
      </c>
      <c r="J6">
        <v>7</v>
      </c>
    </row>
    <row r="7" spans="1:10" s="17" customFormat="1" x14ac:dyDescent="0.25">
      <c r="A7" t="s">
        <v>8109</v>
      </c>
      <c r="B7" s="195"/>
      <c r="C7" s="196" t="s">
        <v>47</v>
      </c>
      <c r="D7" s="197" t="s">
        <v>11298</v>
      </c>
      <c r="E7" t="s">
        <v>8046</v>
      </c>
      <c r="F7" s="1" t="s">
        <v>11366</v>
      </c>
      <c r="G7" t="s">
        <v>11371</v>
      </c>
      <c r="H7" s="198">
        <v>125</v>
      </c>
      <c r="I7" s="198">
        <v>1.25</v>
      </c>
      <c r="J7">
        <v>7</v>
      </c>
    </row>
    <row r="8" spans="1:10" s="17" customFormat="1" x14ac:dyDescent="0.25">
      <c r="A8" t="s">
        <v>8109</v>
      </c>
      <c r="B8" s="195"/>
      <c r="C8" s="196" t="s">
        <v>49</v>
      </c>
      <c r="D8" s="197" t="s">
        <v>11246</v>
      </c>
      <c r="E8" t="s">
        <v>8046</v>
      </c>
      <c r="F8" s="1" t="s">
        <v>11367</v>
      </c>
      <c r="G8" t="s">
        <v>11372</v>
      </c>
      <c r="H8" s="198">
        <v>1260</v>
      </c>
      <c r="I8" s="198">
        <v>12.6</v>
      </c>
      <c r="J8">
        <v>7</v>
      </c>
    </row>
    <row r="9" spans="1:10" s="17" customFormat="1" x14ac:dyDescent="0.25">
      <c r="A9" t="s">
        <v>8109</v>
      </c>
      <c r="B9" s="195"/>
      <c r="C9" s="196" t="s">
        <v>49</v>
      </c>
      <c r="D9" s="197" t="s">
        <v>11246</v>
      </c>
      <c r="E9" t="s">
        <v>8046</v>
      </c>
      <c r="F9" s="1" t="s">
        <v>11367</v>
      </c>
      <c r="G9" t="s">
        <v>11372</v>
      </c>
      <c r="H9" s="198">
        <v>1260</v>
      </c>
      <c r="I9" s="198">
        <v>12.6</v>
      </c>
      <c r="J9">
        <v>7</v>
      </c>
    </row>
    <row r="10" spans="1:10" s="17" customFormat="1" x14ac:dyDescent="0.25">
      <c r="A10" t="s">
        <v>8109</v>
      </c>
      <c r="B10" s="195"/>
      <c r="C10" s="196" t="s">
        <v>48</v>
      </c>
      <c r="D10" s="197" t="s">
        <v>11256</v>
      </c>
      <c r="E10" t="s">
        <v>8046</v>
      </c>
      <c r="F10" s="1" t="s">
        <v>11368</v>
      </c>
      <c r="G10" t="s">
        <v>11373</v>
      </c>
      <c r="H10" s="198">
        <v>1060</v>
      </c>
      <c r="I10" s="198">
        <v>10.6</v>
      </c>
      <c r="J10">
        <v>7</v>
      </c>
    </row>
    <row r="11" spans="1:10" s="17" customFormat="1" x14ac:dyDescent="0.25">
      <c r="A11" t="s">
        <v>8104</v>
      </c>
      <c r="B11"/>
      <c r="C11" t="s">
        <v>47</v>
      </c>
      <c r="D11" s="12">
        <v>45472</v>
      </c>
      <c r="E11" t="s">
        <v>8046</v>
      </c>
      <c r="F11" t="s">
        <v>10760</v>
      </c>
      <c r="G11" t="s">
        <v>10759</v>
      </c>
      <c r="H11" s="2">
        <v>1530</v>
      </c>
      <c r="I11" s="2">
        <v>15.3</v>
      </c>
      <c r="J11">
        <v>7</v>
      </c>
    </row>
    <row r="12" spans="1:10" s="17" customFormat="1" x14ac:dyDescent="0.25">
      <c r="A12" t="s">
        <v>8104</v>
      </c>
      <c r="B12"/>
      <c r="C12" t="s">
        <v>47</v>
      </c>
      <c r="D12" s="12">
        <v>45472</v>
      </c>
      <c r="E12" t="s">
        <v>8046</v>
      </c>
      <c r="F12" t="s">
        <v>10758</v>
      </c>
      <c r="G12" t="s">
        <v>10757</v>
      </c>
      <c r="H12" s="2">
        <v>230</v>
      </c>
      <c r="I12" s="2">
        <v>2.3000000000000003</v>
      </c>
      <c r="J12">
        <v>7</v>
      </c>
    </row>
    <row r="13" spans="1:10" s="17" customFormat="1" x14ac:dyDescent="0.25">
      <c r="A13" t="s">
        <v>8104</v>
      </c>
      <c r="B13"/>
      <c r="C13" t="s">
        <v>47</v>
      </c>
      <c r="D13" s="12">
        <v>45444</v>
      </c>
      <c r="E13" t="s">
        <v>8046</v>
      </c>
      <c r="F13" t="s">
        <v>10756</v>
      </c>
      <c r="G13" t="s">
        <v>10755</v>
      </c>
      <c r="H13" s="2">
        <v>120</v>
      </c>
      <c r="I13" s="2">
        <v>1.2</v>
      </c>
      <c r="J13">
        <v>7</v>
      </c>
    </row>
    <row r="14" spans="1:10" s="17" customFormat="1" x14ac:dyDescent="0.25">
      <c r="A14" t="s">
        <v>8104</v>
      </c>
      <c r="B14"/>
      <c r="C14" t="s">
        <v>47</v>
      </c>
      <c r="D14" s="12">
        <v>45444</v>
      </c>
      <c r="E14" t="s">
        <v>8046</v>
      </c>
      <c r="F14" t="s">
        <v>10754</v>
      </c>
      <c r="G14" t="s">
        <v>10753</v>
      </c>
      <c r="H14" s="2">
        <v>305</v>
      </c>
      <c r="I14" s="2">
        <v>3.0500000000000003</v>
      </c>
      <c r="J14">
        <v>7</v>
      </c>
    </row>
    <row r="15" spans="1:10" s="17" customFormat="1" x14ac:dyDescent="0.25">
      <c r="A15" t="s">
        <v>8104</v>
      </c>
      <c r="B15"/>
      <c r="C15" t="s">
        <v>47</v>
      </c>
      <c r="D15" s="12">
        <v>45444</v>
      </c>
      <c r="E15" t="s">
        <v>8046</v>
      </c>
      <c r="F15" t="s">
        <v>10752</v>
      </c>
      <c r="G15" t="s">
        <v>10751</v>
      </c>
      <c r="H15" s="2">
        <v>750</v>
      </c>
      <c r="I15" s="2">
        <v>7.5</v>
      </c>
      <c r="J15">
        <v>7</v>
      </c>
    </row>
    <row r="16" spans="1:10" s="17" customFormat="1" x14ac:dyDescent="0.25">
      <c r="A16" t="s">
        <v>8104</v>
      </c>
      <c r="B16"/>
      <c r="C16" t="s">
        <v>47</v>
      </c>
      <c r="D16" s="12">
        <v>45444</v>
      </c>
      <c r="E16" t="s">
        <v>8046</v>
      </c>
      <c r="F16" t="s">
        <v>10750</v>
      </c>
      <c r="G16" t="s">
        <v>10749</v>
      </c>
      <c r="H16" s="2">
        <v>270</v>
      </c>
      <c r="I16" s="2">
        <v>2.7</v>
      </c>
      <c r="J16">
        <v>7</v>
      </c>
    </row>
    <row r="17" spans="1:10" s="17" customFormat="1" x14ac:dyDescent="0.25">
      <c r="A17" t="s">
        <v>8104</v>
      </c>
      <c r="B17"/>
      <c r="C17" t="s">
        <v>47</v>
      </c>
      <c r="D17" s="12">
        <v>45444</v>
      </c>
      <c r="E17" t="s">
        <v>8046</v>
      </c>
      <c r="F17" t="s">
        <v>10748</v>
      </c>
      <c r="G17" t="s">
        <v>10747</v>
      </c>
      <c r="H17" s="2">
        <v>960</v>
      </c>
      <c r="I17" s="2">
        <v>9.6</v>
      </c>
      <c r="J17">
        <v>7</v>
      </c>
    </row>
    <row r="18" spans="1:10" s="17" customFormat="1" x14ac:dyDescent="0.25">
      <c r="A18" t="s">
        <v>8104</v>
      </c>
      <c r="B18"/>
      <c r="C18" t="s">
        <v>1614</v>
      </c>
      <c r="D18" s="12">
        <v>45444</v>
      </c>
      <c r="E18" t="s">
        <v>8046</v>
      </c>
      <c r="F18" t="s">
        <v>10745</v>
      </c>
      <c r="G18" t="s">
        <v>10746</v>
      </c>
      <c r="H18" s="2">
        <v>325</v>
      </c>
      <c r="I18" s="2">
        <v>3.25</v>
      </c>
      <c r="J18">
        <v>7</v>
      </c>
    </row>
    <row r="19" spans="1:10" s="17" customFormat="1" x14ac:dyDescent="0.25">
      <c r="A19" t="s">
        <v>8104</v>
      </c>
      <c r="B19"/>
      <c r="C19" t="s">
        <v>47</v>
      </c>
      <c r="D19" s="12">
        <v>45444</v>
      </c>
      <c r="E19" t="s">
        <v>8046</v>
      </c>
      <c r="F19" t="s">
        <v>10745</v>
      </c>
      <c r="G19" t="s">
        <v>10744</v>
      </c>
      <c r="H19" s="2">
        <v>775</v>
      </c>
      <c r="I19" s="2">
        <v>7.75</v>
      </c>
      <c r="J19">
        <v>7</v>
      </c>
    </row>
    <row r="20" spans="1:10" s="17" customFormat="1" x14ac:dyDescent="0.25">
      <c r="A20" t="s">
        <v>8104</v>
      </c>
      <c r="B20"/>
      <c r="C20" t="s">
        <v>1638</v>
      </c>
      <c r="D20" s="12">
        <v>45444</v>
      </c>
      <c r="E20" t="s">
        <v>8046</v>
      </c>
      <c r="F20" t="s">
        <v>10743</v>
      </c>
      <c r="G20">
        <v>48</v>
      </c>
      <c r="H20" s="2">
        <v>280</v>
      </c>
      <c r="I20" s="2">
        <v>2.8000000000000003</v>
      </c>
      <c r="J20">
        <v>7</v>
      </c>
    </row>
    <row r="21" spans="1:10" s="17" customFormat="1" x14ac:dyDescent="0.25">
      <c r="A21" t="s">
        <v>8104</v>
      </c>
      <c r="B21"/>
      <c r="C21" t="s">
        <v>47</v>
      </c>
      <c r="D21" s="12">
        <v>45444</v>
      </c>
      <c r="E21" t="s">
        <v>8046</v>
      </c>
      <c r="F21" t="s">
        <v>10742</v>
      </c>
      <c r="G21" t="s">
        <v>10741</v>
      </c>
      <c r="H21" s="2">
        <v>144.69</v>
      </c>
      <c r="I21" s="2">
        <v>1.4469000000000001</v>
      </c>
      <c r="J21">
        <v>7</v>
      </c>
    </row>
    <row r="22" spans="1:10" s="17" customFormat="1" x14ac:dyDescent="0.25">
      <c r="A22" t="s">
        <v>8103</v>
      </c>
      <c r="B22"/>
      <c r="C22" t="s">
        <v>40</v>
      </c>
      <c r="D22" s="12">
        <v>45399</v>
      </c>
      <c r="E22" t="s">
        <v>8046</v>
      </c>
      <c r="F22" t="s">
        <v>10447</v>
      </c>
      <c r="G22" t="s">
        <v>10448</v>
      </c>
      <c r="H22" s="2">
        <v>198.24</v>
      </c>
      <c r="I22" s="2">
        <v>1.9824000000000002</v>
      </c>
      <c r="J22">
        <v>7</v>
      </c>
    </row>
    <row r="23" spans="1:10" s="17" customFormat="1" x14ac:dyDescent="0.25">
      <c r="A23" t="s">
        <v>8103</v>
      </c>
      <c r="B23"/>
      <c r="C23" t="s">
        <v>1638</v>
      </c>
      <c r="D23" s="12">
        <v>45404</v>
      </c>
      <c r="E23" t="s">
        <v>8046</v>
      </c>
      <c r="F23" t="s">
        <v>10011</v>
      </c>
      <c r="G23">
        <v>190</v>
      </c>
      <c r="H23" s="2">
        <v>175</v>
      </c>
      <c r="I23" s="2">
        <v>1.75</v>
      </c>
      <c r="J23">
        <v>7</v>
      </c>
    </row>
    <row r="24" spans="1:10" s="17" customFormat="1" x14ac:dyDescent="0.25">
      <c r="A24" t="s">
        <v>8103</v>
      </c>
      <c r="B24"/>
      <c r="C24" t="s">
        <v>47</v>
      </c>
      <c r="D24" s="12">
        <v>45383</v>
      </c>
      <c r="E24" t="s">
        <v>8046</v>
      </c>
      <c r="F24" t="s">
        <v>10445</v>
      </c>
      <c r="G24" t="s">
        <v>10446</v>
      </c>
      <c r="H24" s="2">
        <v>200</v>
      </c>
      <c r="I24" s="2">
        <v>2</v>
      </c>
      <c r="J24">
        <v>7</v>
      </c>
    </row>
    <row r="25" spans="1:10" s="17" customFormat="1" x14ac:dyDescent="0.25">
      <c r="A25" t="s">
        <v>8103</v>
      </c>
      <c r="B25"/>
      <c r="C25" t="s">
        <v>47</v>
      </c>
      <c r="D25" s="12">
        <v>45388</v>
      </c>
      <c r="E25" t="s">
        <v>8046</v>
      </c>
      <c r="F25" t="s">
        <v>10443</v>
      </c>
      <c r="G25" t="s">
        <v>10444</v>
      </c>
      <c r="H25" s="2">
        <v>352</v>
      </c>
      <c r="I25" s="2">
        <v>3.52</v>
      </c>
      <c r="J25">
        <v>7</v>
      </c>
    </row>
    <row r="26" spans="1:10" s="17" customFormat="1" x14ac:dyDescent="0.25">
      <c r="A26" t="s">
        <v>8103</v>
      </c>
      <c r="B26"/>
      <c r="C26" t="s">
        <v>47</v>
      </c>
      <c r="D26" s="12">
        <v>45383</v>
      </c>
      <c r="E26" t="s">
        <v>8046</v>
      </c>
      <c r="F26" t="s">
        <v>10441</v>
      </c>
      <c r="G26" t="s">
        <v>10442</v>
      </c>
      <c r="H26" s="2">
        <v>761.74</v>
      </c>
      <c r="I26" s="2">
        <v>7.6173999999999999</v>
      </c>
      <c r="J26">
        <v>7</v>
      </c>
    </row>
    <row r="27" spans="1:10" s="17" customFormat="1" x14ac:dyDescent="0.25">
      <c r="A27" t="s">
        <v>8103</v>
      </c>
      <c r="B27"/>
      <c r="C27" t="s">
        <v>47</v>
      </c>
      <c r="D27" s="12">
        <v>45405</v>
      </c>
      <c r="E27" t="s">
        <v>8046</v>
      </c>
      <c r="F27" t="s">
        <v>10439</v>
      </c>
      <c r="G27" t="s">
        <v>10440</v>
      </c>
      <c r="H27" s="2">
        <v>218</v>
      </c>
      <c r="I27" s="2">
        <v>2.1800000000000002</v>
      </c>
      <c r="J27">
        <v>7</v>
      </c>
    </row>
    <row r="28" spans="1:10" s="17" customFormat="1" x14ac:dyDescent="0.25">
      <c r="A28" t="s">
        <v>8103</v>
      </c>
      <c r="B28"/>
      <c r="C28" t="s">
        <v>47</v>
      </c>
      <c r="D28" s="12">
        <v>45392</v>
      </c>
      <c r="E28" t="s">
        <v>8046</v>
      </c>
      <c r="F28" t="s">
        <v>10438</v>
      </c>
      <c r="G28" t="s">
        <v>10438</v>
      </c>
      <c r="H28" s="2">
        <v>140</v>
      </c>
      <c r="I28" s="2">
        <v>1.4000000000000001</v>
      </c>
      <c r="J28">
        <v>7</v>
      </c>
    </row>
    <row r="29" spans="1:10" s="17" customFormat="1" x14ac:dyDescent="0.25">
      <c r="A29" t="s">
        <v>7766</v>
      </c>
      <c r="B29"/>
      <c r="C29" t="s">
        <v>47</v>
      </c>
      <c r="D29" s="12">
        <v>45343</v>
      </c>
      <c r="E29" t="s">
        <v>8046</v>
      </c>
      <c r="F29" t="s">
        <v>10022</v>
      </c>
      <c r="G29" t="s">
        <v>10023</v>
      </c>
      <c r="H29" s="2">
        <v>320</v>
      </c>
      <c r="I29" s="2">
        <v>3.2</v>
      </c>
      <c r="J29">
        <v>7</v>
      </c>
    </row>
    <row r="30" spans="1:10" s="17" customFormat="1" x14ac:dyDescent="0.25">
      <c r="A30" t="s">
        <v>7766</v>
      </c>
      <c r="B30"/>
      <c r="C30" t="s">
        <v>47</v>
      </c>
      <c r="D30" s="12">
        <v>45343</v>
      </c>
      <c r="E30" t="s">
        <v>8046</v>
      </c>
      <c r="F30" t="s">
        <v>10020</v>
      </c>
      <c r="G30" t="s">
        <v>10021</v>
      </c>
      <c r="H30" s="2">
        <v>700</v>
      </c>
      <c r="I30" s="2">
        <v>7</v>
      </c>
      <c r="J30">
        <v>7</v>
      </c>
    </row>
    <row r="31" spans="1:10" s="17" customFormat="1" x14ac:dyDescent="0.25">
      <c r="A31" t="s">
        <v>7766</v>
      </c>
      <c r="B31"/>
      <c r="C31" t="s">
        <v>47</v>
      </c>
      <c r="D31" s="12">
        <v>45343</v>
      </c>
      <c r="E31" t="s">
        <v>8046</v>
      </c>
      <c r="F31" t="s">
        <v>10018</v>
      </c>
      <c r="G31" t="s">
        <v>10019</v>
      </c>
      <c r="H31" s="2">
        <v>228</v>
      </c>
      <c r="I31" s="2">
        <v>2.2800000000000002</v>
      </c>
      <c r="J31">
        <v>7</v>
      </c>
    </row>
    <row r="32" spans="1:10" s="17" customFormat="1" x14ac:dyDescent="0.25">
      <c r="A32" t="s">
        <v>7766</v>
      </c>
      <c r="B32"/>
      <c r="C32" t="s">
        <v>47</v>
      </c>
      <c r="D32" s="12">
        <v>45337</v>
      </c>
      <c r="E32" t="s">
        <v>8046</v>
      </c>
      <c r="F32" t="s">
        <v>10016</v>
      </c>
      <c r="G32" t="s">
        <v>10017</v>
      </c>
      <c r="H32" s="2">
        <v>380</v>
      </c>
      <c r="I32" s="2">
        <v>3.8000000000000003</v>
      </c>
      <c r="J32">
        <v>7</v>
      </c>
    </row>
    <row r="33" spans="1:10" s="17" customFormat="1" x14ac:dyDescent="0.25">
      <c r="A33" t="s">
        <v>7766</v>
      </c>
      <c r="B33"/>
      <c r="C33" t="s">
        <v>47</v>
      </c>
      <c r="D33" s="12">
        <v>45337</v>
      </c>
      <c r="E33" t="s">
        <v>8046</v>
      </c>
      <c r="F33" t="s">
        <v>10014</v>
      </c>
      <c r="G33" t="s">
        <v>10015</v>
      </c>
      <c r="H33" s="2">
        <v>281.72000000000003</v>
      </c>
      <c r="I33" s="2">
        <v>2.8172000000000001</v>
      </c>
      <c r="J33">
        <v>7</v>
      </c>
    </row>
    <row r="34" spans="1:10" s="17" customFormat="1" x14ac:dyDescent="0.25">
      <c r="A34" t="s">
        <v>7766</v>
      </c>
      <c r="B34"/>
      <c r="C34" t="s">
        <v>47</v>
      </c>
      <c r="D34" s="12">
        <v>45337</v>
      </c>
      <c r="E34" t="s">
        <v>8046</v>
      </c>
      <c r="F34" t="s">
        <v>10012</v>
      </c>
      <c r="G34" t="s">
        <v>10013</v>
      </c>
      <c r="H34" s="2">
        <v>740</v>
      </c>
      <c r="I34" s="2">
        <v>7.4</v>
      </c>
      <c r="J34">
        <v>7</v>
      </c>
    </row>
    <row r="35" spans="1:10" s="17" customFormat="1" x14ac:dyDescent="0.25">
      <c r="A35" t="s">
        <v>7766</v>
      </c>
      <c r="B35"/>
      <c r="C35" t="s">
        <v>1638</v>
      </c>
      <c r="D35" s="12">
        <v>45322</v>
      </c>
      <c r="E35" t="s">
        <v>8046</v>
      </c>
      <c r="F35" t="s">
        <v>10011</v>
      </c>
      <c r="G35" t="s">
        <v>10010</v>
      </c>
      <c r="H35" s="2">
        <v>319</v>
      </c>
      <c r="I35" s="2">
        <v>3.19</v>
      </c>
      <c r="J35">
        <v>7</v>
      </c>
    </row>
    <row r="36" spans="1:10" s="17" customFormat="1" x14ac:dyDescent="0.25">
      <c r="A36" t="s">
        <v>7766</v>
      </c>
      <c r="B36"/>
      <c r="C36" t="s">
        <v>1638</v>
      </c>
      <c r="D36" s="12">
        <v>45309</v>
      </c>
      <c r="E36" t="s">
        <v>8046</v>
      </c>
      <c r="F36" t="s">
        <v>10008</v>
      </c>
      <c r="G36" t="s">
        <v>9942</v>
      </c>
      <c r="H36" s="2">
        <v>514</v>
      </c>
      <c r="I36" s="2">
        <v>5.14</v>
      </c>
      <c r="J36">
        <v>7</v>
      </c>
    </row>
    <row r="37" spans="1:10" s="17" customFormat="1" x14ac:dyDescent="0.25">
      <c r="A37" t="s">
        <v>7766</v>
      </c>
      <c r="B37"/>
      <c r="C37" t="s">
        <v>1638</v>
      </c>
      <c r="D37" s="12">
        <v>45302</v>
      </c>
      <c r="E37" t="s">
        <v>8046</v>
      </c>
      <c r="F37" t="s">
        <v>10008</v>
      </c>
      <c r="G37" s="20" t="s">
        <v>10009</v>
      </c>
      <c r="H37" s="2">
        <v>150</v>
      </c>
      <c r="I37" s="2">
        <v>1.5</v>
      </c>
      <c r="J37">
        <v>7</v>
      </c>
    </row>
    <row r="38" spans="1:10" s="17" customFormat="1" x14ac:dyDescent="0.25">
      <c r="A38" t="s">
        <v>7729</v>
      </c>
      <c r="B38"/>
      <c r="C38" t="s">
        <v>47</v>
      </c>
      <c r="D38" s="12">
        <v>45318</v>
      </c>
      <c r="E38" t="s">
        <v>8046</v>
      </c>
      <c r="F38" t="s">
        <v>10654</v>
      </c>
      <c r="G38" s="20" t="s">
        <v>10655</v>
      </c>
      <c r="H38" s="2">
        <v>357</v>
      </c>
      <c r="I38" s="2">
        <v>3.5700000000000003</v>
      </c>
      <c r="J38">
        <v>7</v>
      </c>
    </row>
    <row r="39" spans="1:10" s="17" customFormat="1" x14ac:dyDescent="0.25">
      <c r="A39" t="s">
        <v>7729</v>
      </c>
      <c r="B39"/>
      <c r="C39" t="s">
        <v>42</v>
      </c>
      <c r="D39" s="12">
        <v>45314</v>
      </c>
      <c r="E39" t="s">
        <v>8046</v>
      </c>
      <c r="F39" t="s">
        <v>10656</v>
      </c>
      <c r="G39" s="20" t="s">
        <v>10657</v>
      </c>
      <c r="H39" s="2">
        <v>250</v>
      </c>
      <c r="I39" s="2">
        <v>2.5</v>
      </c>
      <c r="J39">
        <v>7</v>
      </c>
    </row>
    <row r="40" spans="1:10" s="17" customFormat="1" x14ac:dyDescent="0.25">
      <c r="A40" t="s">
        <v>7729</v>
      </c>
      <c r="B40"/>
      <c r="C40" t="s">
        <v>47</v>
      </c>
      <c r="D40" s="12">
        <v>45313</v>
      </c>
      <c r="E40" t="s">
        <v>8046</v>
      </c>
      <c r="F40" t="s">
        <v>10658</v>
      </c>
      <c r="G40" s="20" t="s">
        <v>10659</v>
      </c>
      <c r="H40" s="2">
        <v>715</v>
      </c>
      <c r="I40" s="2">
        <v>7.15</v>
      </c>
      <c r="J40">
        <v>7</v>
      </c>
    </row>
    <row r="41" spans="1:10" s="17" customFormat="1" x14ac:dyDescent="0.25">
      <c r="A41" t="s">
        <v>7729</v>
      </c>
      <c r="B41"/>
      <c r="C41" t="s">
        <v>47</v>
      </c>
      <c r="D41" s="12">
        <v>45313</v>
      </c>
      <c r="E41" t="s">
        <v>8046</v>
      </c>
      <c r="F41" t="s">
        <v>10660</v>
      </c>
      <c r="G41" s="20" t="s">
        <v>10661</v>
      </c>
      <c r="H41" s="2">
        <v>304</v>
      </c>
      <c r="I41" s="2">
        <v>3.04</v>
      </c>
      <c r="J41">
        <v>7</v>
      </c>
    </row>
    <row r="42" spans="1:10" s="17" customFormat="1" x14ac:dyDescent="0.25">
      <c r="A42" t="s">
        <v>7729</v>
      </c>
      <c r="B42"/>
      <c r="C42" t="s">
        <v>47</v>
      </c>
      <c r="D42" s="12">
        <v>45313</v>
      </c>
      <c r="E42" t="s">
        <v>8046</v>
      </c>
      <c r="F42" t="s">
        <v>10662</v>
      </c>
      <c r="G42" s="20" t="s">
        <v>10663</v>
      </c>
      <c r="H42" s="2">
        <v>304</v>
      </c>
      <c r="I42" s="2">
        <v>3.04</v>
      </c>
      <c r="J42">
        <v>7</v>
      </c>
    </row>
    <row r="43" spans="1:10" s="17" customFormat="1" x14ac:dyDescent="0.25">
      <c r="A43" t="s">
        <v>7729</v>
      </c>
      <c r="B43"/>
      <c r="C43" t="s">
        <v>2982</v>
      </c>
      <c r="D43" s="12">
        <v>45310</v>
      </c>
      <c r="E43" t="s">
        <v>8046</v>
      </c>
      <c r="F43" t="s">
        <v>10664</v>
      </c>
      <c r="G43" s="20" t="s">
        <v>10665</v>
      </c>
      <c r="H43" s="2">
        <v>300</v>
      </c>
      <c r="I43" s="2">
        <v>3</v>
      </c>
      <c r="J43">
        <v>7</v>
      </c>
    </row>
    <row r="44" spans="1:10" s="17" customFormat="1" x14ac:dyDescent="0.25">
      <c r="A44"/>
      <c r="B44"/>
      <c r="C44"/>
      <c r="D44" s="12"/>
      <c r="E44"/>
      <c r="F44"/>
      <c r="G44" s="20"/>
      <c r="H44" s="2"/>
      <c r="I44" s="2"/>
      <c r="J44"/>
    </row>
    <row r="45" spans="1:10" s="17" customFormat="1" x14ac:dyDescent="0.25">
      <c r="A45" t="s">
        <v>7516</v>
      </c>
      <c r="B45"/>
      <c r="C45"/>
      <c r="D45" s="12"/>
      <c r="E45" s="14">
        <f>SUBTOTAL(109,Tabla6[Tipo de documento])</f>
        <v>0</v>
      </c>
      <c r="F45" s="14">
        <f>SUBTOTAL(109,Tabla6[Serie])</f>
        <v>0</v>
      </c>
      <c r="G45" s="14"/>
      <c r="H45" s="35">
        <f>SUBTOTAL(109,Tabla6[Monto sujeto])</f>
        <v>23712.610000000004</v>
      </c>
      <c r="I45" s="35">
        <f>SUBTOTAL(109,Tabla6[Monto Retención 1%])</f>
        <v>237.12390000000002</v>
      </c>
      <c r="J45" s="18">
        <f>SUBTOTAL(109,Tabla6[ANEXO])</f>
        <v>294</v>
      </c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5"/>
      <c r="I46" s="75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5"/>
      <c r="I47" s="75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5"/>
      <c r="I48" s="75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5"/>
      <c r="I49" s="75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5"/>
      <c r="I50" s="75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5"/>
      <c r="I51" s="75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5"/>
      <c r="I52" s="75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5"/>
      <c r="I53" s="75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5"/>
      <c r="I54" s="75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5"/>
      <c r="I55" s="75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5"/>
      <c r="I56" s="75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5"/>
      <c r="I57" s="75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5"/>
      <c r="I58" s="75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5"/>
      <c r="I59" s="75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5"/>
      <c r="I60" s="75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5"/>
      <c r="I61" s="75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5"/>
      <c r="I62" s="75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5"/>
      <c r="I63" s="75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5"/>
      <c r="I64" s="75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5"/>
      <c r="I65" s="75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5"/>
      <c r="I66" s="75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5"/>
      <c r="I67" s="75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5"/>
      <c r="I68" s="75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5"/>
      <c r="I69" s="75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5"/>
      <c r="I70" s="75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5"/>
      <c r="I71" s="75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5"/>
      <c r="I72" s="75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5"/>
      <c r="I73" s="75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5"/>
      <c r="I74" s="75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5"/>
      <c r="I75" s="75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5"/>
      <c r="I76" s="75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5"/>
      <c r="I77" s="75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5"/>
      <c r="I78" s="75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5"/>
      <c r="I79" s="75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5"/>
      <c r="I80" s="75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5"/>
      <c r="I81" s="75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5"/>
      <c r="I82" s="75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5"/>
      <c r="I83" s="75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5"/>
      <c r="I84" s="75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5"/>
      <c r="I85" s="75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5"/>
      <c r="I86" s="75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5"/>
      <c r="I87" s="75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5"/>
      <c r="I88" s="75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5"/>
      <c r="I89" s="75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5"/>
      <c r="I90" s="75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5"/>
      <c r="I91" s="75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5"/>
      <c r="I92" s="75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5"/>
      <c r="I93" s="75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5"/>
      <c r="I94" s="75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5"/>
      <c r="I95" s="75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5"/>
      <c r="I96" s="75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5"/>
      <c r="I97" s="75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5"/>
      <c r="I98" s="75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5"/>
      <c r="I99" s="75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5"/>
      <c r="I100" s="75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5"/>
      <c r="I101" s="75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5"/>
      <c r="I102" s="75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5"/>
      <c r="I103" s="75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5"/>
      <c r="I104" s="75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5"/>
      <c r="I105" s="75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5"/>
      <c r="I106" s="75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5"/>
      <c r="I107" s="75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5"/>
      <c r="I108" s="75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5"/>
      <c r="I109" s="75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5"/>
      <c r="I110" s="75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5"/>
      <c r="I111" s="75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5"/>
      <c r="I112" s="75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5"/>
      <c r="I113" s="75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5"/>
      <c r="I114" s="75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5"/>
      <c r="I115" s="75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5"/>
      <c r="I116" s="75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5"/>
      <c r="I117" s="75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5"/>
      <c r="I118" s="75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5"/>
      <c r="I119" s="75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5"/>
      <c r="I120" s="75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5"/>
      <c r="I121" s="75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5"/>
      <c r="I122" s="75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5"/>
      <c r="I123" s="75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5"/>
      <c r="I124" s="75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5"/>
      <c r="I125" s="75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5"/>
      <c r="I126" s="75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5"/>
      <c r="I127" s="75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5"/>
      <c r="I128" s="75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5"/>
      <c r="I129" s="75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5"/>
      <c r="I130" s="75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5"/>
      <c r="I131" s="75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5"/>
      <c r="I132" s="75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5"/>
      <c r="I133" s="75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5"/>
      <c r="I134" s="75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5"/>
      <c r="I135" s="75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5"/>
      <c r="I136" s="75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5"/>
      <c r="I137" s="75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5"/>
      <c r="I138" s="75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5"/>
      <c r="I139" s="75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5"/>
      <c r="I140" s="75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5"/>
      <c r="I141" s="75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5"/>
      <c r="I142" s="75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5"/>
      <c r="I143" s="75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5"/>
      <c r="I144" s="75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5"/>
      <c r="I145" s="75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5"/>
      <c r="I146" s="75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5"/>
      <c r="I147" s="75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5"/>
      <c r="I148" s="75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5"/>
      <c r="I149" s="75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5"/>
      <c r="I150" s="75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5"/>
      <c r="I151" s="75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5"/>
      <c r="I152" s="75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5"/>
      <c r="I153" s="75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5"/>
      <c r="I154" s="75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5"/>
      <c r="I155" s="75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5"/>
      <c r="I156" s="75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5"/>
      <c r="I157" s="75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5"/>
      <c r="I158" s="75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5"/>
      <c r="I159" s="75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5"/>
      <c r="I160" s="75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5"/>
      <c r="I161" s="75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5"/>
      <c r="I162" s="75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5"/>
      <c r="I163" s="75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5"/>
      <c r="I164" s="75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5"/>
      <c r="I165" s="75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5"/>
      <c r="I166" s="75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5"/>
      <c r="I167" s="75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5"/>
      <c r="I168" s="75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5"/>
      <c r="I169" s="75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5"/>
      <c r="I170" s="75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5"/>
      <c r="I171" s="75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5"/>
      <c r="I172" s="75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5"/>
      <c r="I173" s="75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5"/>
      <c r="I174" s="75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5"/>
      <c r="I175" s="75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5"/>
      <c r="I176" s="75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5"/>
      <c r="I177" s="75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5"/>
      <c r="I178" s="75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5"/>
      <c r="I179" s="75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5"/>
      <c r="I180" s="75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5"/>
      <c r="I181" s="75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5"/>
      <c r="I182" s="75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5"/>
      <c r="I183" s="75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5"/>
      <c r="I184" s="75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5"/>
      <c r="I185" s="75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5"/>
      <c r="I186" s="75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5"/>
      <c r="I187" s="75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5"/>
      <c r="I188" s="75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5"/>
      <c r="I189" s="75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5"/>
      <c r="I190" s="75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5"/>
      <c r="I191" s="75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5"/>
      <c r="I192" s="75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5"/>
      <c r="I193" s="75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5"/>
      <c r="I194" s="75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5"/>
      <c r="I195" s="75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5"/>
      <c r="I196" s="75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5"/>
      <c r="I197" s="75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5"/>
      <c r="I198" s="75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5"/>
      <c r="I199" s="75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5"/>
      <c r="I200" s="75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5"/>
      <c r="I201" s="75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5"/>
      <c r="I202" s="75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5"/>
      <c r="I203" s="75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5"/>
      <c r="I204" s="75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5"/>
      <c r="I205" s="75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5"/>
      <c r="I206" s="75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5"/>
      <c r="I207" s="75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5"/>
      <c r="I208" s="75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5"/>
      <c r="I209" s="75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5"/>
      <c r="I210" s="75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5"/>
      <c r="I211" s="75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5"/>
      <c r="I212" s="75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5"/>
      <c r="I213" s="75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5"/>
      <c r="I214" s="75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5"/>
      <c r="I215" s="75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5"/>
      <c r="I216" s="75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5"/>
      <c r="I217" s="75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5"/>
      <c r="I218" s="75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5"/>
      <c r="I219" s="75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5"/>
      <c r="I220" s="75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5"/>
      <c r="I221" s="75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5"/>
      <c r="I222" s="75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5"/>
      <c r="I223" s="75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5"/>
      <c r="I224" s="75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5"/>
      <c r="I225" s="75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5"/>
      <c r="I226" s="75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5"/>
      <c r="I227" s="75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5"/>
      <c r="I228" s="75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5"/>
      <c r="I229" s="75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5"/>
      <c r="I230" s="75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5"/>
      <c r="I231" s="75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5"/>
      <c r="I232" s="75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5"/>
      <c r="I233" s="75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5"/>
      <c r="I234" s="75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5"/>
      <c r="I235" s="75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5"/>
      <c r="I236" s="75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5"/>
      <c r="I237" s="75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5"/>
      <c r="I238" s="75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5"/>
      <c r="I239" s="75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5"/>
      <c r="I240" s="75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5"/>
      <c r="I241" s="75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5"/>
      <c r="I242" s="75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5"/>
      <c r="I243" s="75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5"/>
      <c r="I244" s="75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5"/>
      <c r="I245" s="75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5"/>
      <c r="I246" s="75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5"/>
      <c r="I247" s="75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5"/>
      <c r="I248" s="75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5"/>
      <c r="I249" s="75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5"/>
      <c r="I250" s="75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5"/>
      <c r="I251" s="75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5"/>
      <c r="I252" s="75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5"/>
      <c r="I253" s="75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5"/>
      <c r="I254" s="75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5"/>
      <c r="I255" s="75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5"/>
      <c r="I256" s="75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5"/>
      <c r="I257" s="75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5"/>
      <c r="I258" s="75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5"/>
      <c r="I259" s="75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5"/>
      <c r="I260" s="75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5"/>
      <c r="I261" s="75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5"/>
      <c r="I262" s="75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5"/>
      <c r="I263" s="75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5"/>
      <c r="I264" s="75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5"/>
      <c r="I265" s="75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5"/>
      <c r="I266" s="75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5"/>
      <c r="I267" s="75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5"/>
      <c r="I268" s="75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5"/>
      <c r="I269" s="75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5"/>
      <c r="I270" s="75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5"/>
      <c r="I271" s="75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5"/>
      <c r="I272" s="75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5"/>
      <c r="I273" s="75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5"/>
      <c r="I274" s="75"/>
      <c r="J274" s="1"/>
    </row>
    <row r="275" spans="1:10" s="17" customFormat="1" x14ac:dyDescent="0.25">
      <c r="A275" s="1"/>
      <c r="B275" s="1"/>
      <c r="C275" s="1"/>
      <c r="D275" s="12"/>
      <c r="E275" s="1"/>
      <c r="F275" s="1"/>
      <c r="G275" s="18"/>
      <c r="H275" s="75"/>
      <c r="I275" s="75"/>
      <c r="J275" s="1"/>
    </row>
    <row r="276" spans="1:10" s="17" customFormat="1" x14ac:dyDescent="0.25">
      <c r="A276" s="1"/>
      <c r="B276" s="1"/>
      <c r="C276" s="1"/>
      <c r="D276" s="12"/>
      <c r="E276" s="1"/>
      <c r="F276" s="1"/>
      <c r="G276" s="18"/>
      <c r="H276" s="75"/>
      <c r="I276" s="75"/>
      <c r="J276" s="1"/>
    </row>
    <row r="277" spans="1:10" s="17" customFormat="1" x14ac:dyDescent="0.25">
      <c r="A277" s="1"/>
      <c r="B277" s="1"/>
      <c r="C277" s="1"/>
      <c r="D277" s="12"/>
      <c r="E277" s="1"/>
      <c r="F277" s="1"/>
      <c r="G277" s="18"/>
      <c r="H277" s="75"/>
      <c r="I277" s="75"/>
      <c r="J277" s="1"/>
    </row>
    <row r="278" spans="1:10" s="17" customFormat="1" x14ac:dyDescent="0.25">
      <c r="A278" s="1"/>
      <c r="B278" s="1"/>
      <c r="C278" s="1"/>
      <c r="D278" s="12"/>
      <c r="E278" s="1"/>
      <c r="F278" s="1"/>
      <c r="G278" s="18"/>
      <c r="H278" s="75"/>
      <c r="I278" s="75"/>
      <c r="J278" s="1"/>
    </row>
    <row r="279" spans="1:10" s="17" customFormat="1" x14ac:dyDescent="0.25">
      <c r="A279" s="1"/>
      <c r="B279" s="1"/>
      <c r="C279" s="1"/>
      <c r="D279" s="12"/>
      <c r="E279" s="1"/>
      <c r="F279" s="1"/>
      <c r="G279" s="18"/>
      <c r="H279" s="75"/>
      <c r="I279" s="75"/>
      <c r="J279" s="1"/>
    </row>
    <row r="280" spans="1:10" s="17" customFormat="1" x14ac:dyDescent="0.25">
      <c r="A280" s="1"/>
      <c r="B280" s="1"/>
      <c r="C280" s="1"/>
      <c r="D280" s="12"/>
      <c r="E280" s="1"/>
      <c r="F280" s="1"/>
      <c r="G280" s="18"/>
      <c r="H280" s="75"/>
      <c r="I280" s="75"/>
      <c r="J280" s="1"/>
    </row>
    <row r="281" spans="1:10" s="17" customFormat="1" x14ac:dyDescent="0.25">
      <c r="A281" s="1"/>
      <c r="B281" s="1"/>
      <c r="C281" s="1"/>
      <c r="D281" s="12"/>
      <c r="E281" s="1"/>
      <c r="F281" s="1"/>
      <c r="G281" s="18"/>
      <c r="H281" s="75"/>
      <c r="I281" s="75"/>
      <c r="J281" s="1"/>
    </row>
    <row r="282" spans="1:10" s="17" customFormat="1" x14ac:dyDescent="0.25">
      <c r="A282" s="1"/>
      <c r="B282" s="1"/>
      <c r="C282" s="1"/>
      <c r="D282" s="12"/>
      <c r="E282" s="1"/>
      <c r="F282" s="1"/>
      <c r="G282" s="18"/>
      <c r="H282" s="75"/>
      <c r="I282" s="75"/>
      <c r="J282" s="1"/>
    </row>
    <row r="283" spans="1:10" s="17" customFormat="1" x14ac:dyDescent="0.25">
      <c r="A283" s="1"/>
      <c r="B283" s="1"/>
      <c r="C283" s="1"/>
      <c r="D283" s="12"/>
      <c r="E283" s="1"/>
      <c r="F283" s="1"/>
      <c r="G283" s="18"/>
      <c r="H283" s="75"/>
      <c r="I283" s="75"/>
      <c r="J283" s="1"/>
    </row>
    <row r="284" spans="1:10" s="17" customFormat="1" x14ac:dyDescent="0.25">
      <c r="A284" s="1"/>
      <c r="B284" s="1"/>
      <c r="C284" s="1"/>
      <c r="D284" s="12"/>
      <c r="E284" s="1"/>
      <c r="F284" s="1"/>
      <c r="G284" s="18"/>
      <c r="H284" s="75"/>
      <c r="I284" s="75"/>
      <c r="J284" s="1"/>
    </row>
    <row r="285" spans="1:10" s="17" customFormat="1" x14ac:dyDescent="0.25">
      <c r="A285" s="1"/>
      <c r="B285" s="1"/>
      <c r="C285" s="1"/>
      <c r="D285" s="12"/>
      <c r="E285" s="1"/>
      <c r="F285" s="1"/>
      <c r="G285" s="18"/>
      <c r="H285" s="75"/>
      <c r="I285" s="75"/>
      <c r="J285" s="1"/>
    </row>
    <row r="286" spans="1:10" s="17" customFormat="1" x14ac:dyDescent="0.25">
      <c r="A286" s="1"/>
      <c r="B286" s="1"/>
      <c r="C286" s="1"/>
      <c r="D286" s="12"/>
      <c r="E286" s="1"/>
      <c r="F286" s="1"/>
      <c r="G286" s="18"/>
      <c r="H286" s="75"/>
      <c r="I286" s="75"/>
      <c r="J286" s="1"/>
    </row>
    <row r="287" spans="1:10" s="17" customFormat="1" x14ac:dyDescent="0.25">
      <c r="A287" s="1"/>
      <c r="B287" s="1"/>
      <c r="C287" s="1"/>
      <c r="D287" s="12"/>
      <c r="E287" s="1"/>
      <c r="F287" s="1"/>
      <c r="G287" s="18"/>
      <c r="H287" s="75"/>
      <c r="I287" s="75"/>
      <c r="J287" s="1"/>
    </row>
    <row r="288" spans="1:10" s="17" customFormat="1" x14ac:dyDescent="0.25">
      <c r="A288" s="1"/>
      <c r="B288" s="1"/>
      <c r="C288" s="1"/>
      <c r="D288" s="12"/>
      <c r="E288" s="1"/>
      <c r="F288" s="1"/>
      <c r="G288" s="18"/>
      <c r="H288" s="75"/>
      <c r="I288" s="75"/>
      <c r="J288" s="1"/>
    </row>
    <row r="289" spans="1:10" s="17" customFormat="1" x14ac:dyDescent="0.25">
      <c r="A289" s="1"/>
      <c r="B289" s="1"/>
      <c r="C289" s="1"/>
      <c r="D289" s="12"/>
      <c r="E289" s="1"/>
      <c r="F289" s="1"/>
      <c r="G289" s="18"/>
      <c r="H289" s="75"/>
      <c r="I289" s="75"/>
      <c r="J289" s="1"/>
    </row>
    <row r="290" spans="1:10" s="17" customFormat="1" x14ac:dyDescent="0.25">
      <c r="A290" s="1"/>
      <c r="B290" s="1"/>
      <c r="C290" s="1"/>
      <c r="D290" s="12"/>
      <c r="E290" s="1"/>
      <c r="F290" s="1"/>
      <c r="G290" s="18"/>
      <c r="H290" s="75"/>
      <c r="I290" s="75"/>
      <c r="J290" s="1"/>
    </row>
    <row r="291" spans="1:10" s="17" customFormat="1" x14ac:dyDescent="0.25">
      <c r="A291" s="1"/>
      <c r="B291" s="1"/>
      <c r="C291" s="1"/>
      <c r="D291" s="12"/>
      <c r="E291" s="1"/>
      <c r="F291" s="1"/>
      <c r="G291" s="18"/>
      <c r="H291" s="75"/>
      <c r="I291" s="75"/>
      <c r="J291" s="1"/>
    </row>
    <row r="292" spans="1:10" s="17" customFormat="1" x14ac:dyDescent="0.25">
      <c r="A292" s="1"/>
      <c r="B292" s="1"/>
      <c r="C292" s="1"/>
      <c r="D292" s="12"/>
      <c r="E292" s="1"/>
      <c r="F292" s="1"/>
      <c r="G292" s="18"/>
      <c r="H292" s="75"/>
      <c r="I292" s="75"/>
      <c r="J292" s="1"/>
    </row>
    <row r="293" spans="1:10" s="17" customFormat="1" x14ac:dyDescent="0.25">
      <c r="A293" s="1"/>
      <c r="B293" s="1"/>
      <c r="C293" s="1"/>
      <c r="D293" s="12"/>
      <c r="E293" s="1"/>
      <c r="F293" s="1"/>
      <c r="G293" s="18"/>
      <c r="H293" s="75"/>
      <c r="I293" s="75"/>
      <c r="J293" s="1"/>
    </row>
    <row r="294" spans="1:10" s="17" customFormat="1" x14ac:dyDescent="0.25">
      <c r="A294" s="1"/>
      <c r="B294" s="1"/>
      <c r="C294" s="1"/>
      <c r="D294" s="12"/>
      <c r="E294" s="1"/>
      <c r="F294" s="1"/>
      <c r="G294" s="18"/>
      <c r="H294" s="75"/>
      <c r="I294" s="75"/>
      <c r="J294" s="1"/>
    </row>
    <row r="295" spans="1:10" s="17" customFormat="1" x14ac:dyDescent="0.25">
      <c r="A295" s="1"/>
      <c r="B295" s="1"/>
      <c r="C295" s="1"/>
      <c r="D295" s="12"/>
      <c r="E295" s="1"/>
      <c r="F295" s="1"/>
      <c r="G295" s="18"/>
      <c r="H295" s="75"/>
      <c r="I295" s="75"/>
      <c r="J295" s="1"/>
    </row>
    <row r="296" spans="1:10" s="17" customFormat="1" x14ac:dyDescent="0.25">
      <c r="A296" s="1"/>
      <c r="B296" s="1"/>
      <c r="C296" s="1"/>
      <c r="D296" s="12"/>
      <c r="E296" s="1"/>
      <c r="F296" s="1"/>
      <c r="G296" s="18"/>
      <c r="H296" s="75"/>
      <c r="I296" s="75"/>
      <c r="J296" s="1"/>
    </row>
    <row r="297" spans="1:10" s="17" customFormat="1" x14ac:dyDescent="0.25">
      <c r="A297" s="1"/>
      <c r="B297" s="1"/>
      <c r="C297" s="1"/>
      <c r="D297" s="12"/>
      <c r="E297" s="1"/>
      <c r="F297" s="1"/>
      <c r="G297" s="18"/>
      <c r="H297" s="75"/>
      <c r="I297" s="75"/>
      <c r="J297" s="1"/>
    </row>
    <row r="298" spans="1:10" s="17" customFormat="1" x14ac:dyDescent="0.25">
      <c r="A298" s="1"/>
      <c r="B298" s="1"/>
      <c r="C298" s="1"/>
      <c r="D298" s="12"/>
      <c r="E298" s="1"/>
      <c r="F298" s="1"/>
      <c r="G298" s="18"/>
      <c r="H298" s="75"/>
      <c r="I298" s="75"/>
      <c r="J298" s="1"/>
    </row>
    <row r="299" spans="1:10" s="17" customFormat="1" x14ac:dyDescent="0.25">
      <c r="A299" s="1"/>
      <c r="B299" s="1"/>
      <c r="C299" s="1"/>
      <c r="D299" s="12"/>
      <c r="E299" s="1"/>
      <c r="F299" s="1"/>
      <c r="G299" s="18"/>
      <c r="H299" s="75"/>
      <c r="I299" s="75"/>
      <c r="J299" s="1"/>
    </row>
    <row r="300" spans="1:10" s="17" customFormat="1" x14ac:dyDescent="0.25">
      <c r="A300" s="1"/>
      <c r="B300" s="1"/>
      <c r="C300" s="1"/>
      <c r="D300" s="12"/>
      <c r="E300" s="1"/>
      <c r="F300" s="1"/>
      <c r="G300" s="18"/>
      <c r="H300" s="75"/>
      <c r="I300" s="75"/>
      <c r="J300" s="1"/>
    </row>
    <row r="301" spans="1:10" s="17" customFormat="1" x14ac:dyDescent="0.25">
      <c r="A301" s="1"/>
      <c r="B301" s="1"/>
      <c r="C301" s="1"/>
      <c r="D301" s="12"/>
      <c r="E301" s="1"/>
      <c r="F301" s="1"/>
      <c r="G301" s="18"/>
      <c r="H301" s="75"/>
      <c r="I301" s="75"/>
      <c r="J301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6">
    <tabColor rgb="FF00B0F0"/>
  </sheetPr>
  <dimension ref="A1:E4909"/>
  <sheetViews>
    <sheetView workbookViewId="0">
      <selection activeCell="B3" sqref="B3"/>
    </sheetView>
  </sheetViews>
  <sheetFormatPr baseColWidth="10" defaultColWidth="11.5703125" defaultRowHeight="15" x14ac:dyDescent="0.25"/>
  <cols>
    <col min="1" max="1" width="15" customWidth="1"/>
    <col min="2" max="2" width="48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9742</v>
      </c>
      <c r="D1" t="s">
        <v>9739</v>
      </c>
      <c r="E1" t="s">
        <v>9740</v>
      </c>
    </row>
    <row r="2" spans="1:5" x14ac:dyDescent="0.25">
      <c r="A2" s="21" t="s">
        <v>9893</v>
      </c>
      <c r="B2" t="s">
        <v>9895</v>
      </c>
      <c r="C2" t="str">
        <f>Tabla4[[#This Row],[NIT]]</f>
        <v>042718314</v>
      </c>
      <c r="D2">
        <f t="shared" ref="D2:D279" si="0">LEN(C2)</f>
        <v>9</v>
      </c>
      <c r="E2" t="str">
        <f t="shared" ref="E2:E279" si="1">IF(D2=14,"NIT",IF(D2=9,"DUI"," "))</f>
        <v>DUI</v>
      </c>
    </row>
    <row r="3" spans="1:5" x14ac:dyDescent="0.25">
      <c r="A3" s="21" t="s">
        <v>11408</v>
      </c>
      <c r="B3" t="s">
        <v>11409</v>
      </c>
      <c r="C3" t="str">
        <f>Tabla4[[#This Row],[NIT]]</f>
        <v>06141808141099</v>
      </c>
      <c r="D3">
        <f t="shared" ref="D3:D20" si="2">LEN(C3)</f>
        <v>14</v>
      </c>
      <c r="E3" t="str">
        <f t="shared" ref="E3:E20" si="3">IF(D3=14,"NIT",IF(D3=9,"DUI"," "))</f>
        <v>NIT</v>
      </c>
    </row>
    <row r="4" spans="1:5" x14ac:dyDescent="0.25">
      <c r="A4" s="21" t="s">
        <v>11406</v>
      </c>
      <c r="B4" t="s">
        <v>11407</v>
      </c>
      <c r="C4" t="str">
        <f>Tabla4[[#This Row],[NIT]]</f>
        <v>06230105241027</v>
      </c>
      <c r="D4">
        <f t="shared" si="2"/>
        <v>14</v>
      </c>
      <c r="E4" t="str">
        <f t="shared" si="3"/>
        <v>NIT</v>
      </c>
    </row>
    <row r="5" spans="1:5" x14ac:dyDescent="0.25">
      <c r="A5" s="21" t="s">
        <v>11404</v>
      </c>
      <c r="B5" t="s">
        <v>11405</v>
      </c>
      <c r="C5" t="str">
        <f>Tabla4[[#This Row],[NIT]]</f>
        <v>06142006121072</v>
      </c>
      <c r="D5">
        <f t="shared" si="2"/>
        <v>14</v>
      </c>
      <c r="E5" t="str">
        <f t="shared" si="3"/>
        <v>NIT</v>
      </c>
    </row>
    <row r="6" spans="1:5" x14ac:dyDescent="0.25">
      <c r="A6" s="21" t="s">
        <v>11402</v>
      </c>
      <c r="B6" t="s">
        <v>11403</v>
      </c>
      <c r="C6" t="str">
        <f>Tabla4[[#This Row],[NIT]]</f>
        <v>06140310901014</v>
      </c>
      <c r="D6">
        <f t="shared" si="2"/>
        <v>14</v>
      </c>
      <c r="E6" t="str">
        <f t="shared" si="3"/>
        <v>NIT</v>
      </c>
    </row>
    <row r="7" spans="1:5" x14ac:dyDescent="0.25">
      <c r="A7" s="21" t="s">
        <v>11400</v>
      </c>
      <c r="B7" t="s">
        <v>11401</v>
      </c>
      <c r="C7" t="str">
        <f>Tabla4[[#This Row],[NIT]]</f>
        <v>06141511981454</v>
      </c>
      <c r="D7">
        <f t="shared" si="2"/>
        <v>14</v>
      </c>
      <c r="E7" t="str">
        <f t="shared" si="3"/>
        <v>NIT</v>
      </c>
    </row>
    <row r="8" spans="1:5" x14ac:dyDescent="0.25">
      <c r="A8" s="21" t="s">
        <v>11398</v>
      </c>
      <c r="B8" t="s">
        <v>11399</v>
      </c>
      <c r="C8" t="str">
        <f>Tabla4[[#This Row],[NIT]]</f>
        <v>05032611191011</v>
      </c>
      <c r="D8">
        <f t="shared" si="2"/>
        <v>14</v>
      </c>
      <c r="E8" t="str">
        <f t="shared" si="3"/>
        <v>NIT</v>
      </c>
    </row>
    <row r="9" spans="1:5" x14ac:dyDescent="0.25">
      <c r="A9" s="21" t="s">
        <v>11396</v>
      </c>
      <c r="B9" t="s">
        <v>11397</v>
      </c>
      <c r="C9" t="str">
        <f>Tabla4[[#This Row],[NIT]]</f>
        <v>05210607731015</v>
      </c>
      <c r="D9">
        <f t="shared" si="2"/>
        <v>14</v>
      </c>
      <c r="E9" t="str">
        <f t="shared" si="3"/>
        <v>NIT</v>
      </c>
    </row>
    <row r="10" spans="1:5" x14ac:dyDescent="0.25">
      <c r="A10" s="21" t="s">
        <v>11394</v>
      </c>
      <c r="B10" t="s">
        <v>11395</v>
      </c>
      <c r="C10" t="str">
        <f>Tabla4[[#This Row],[NIT]]</f>
        <v>06142509650066</v>
      </c>
      <c r="D10">
        <f t="shared" si="2"/>
        <v>14</v>
      </c>
      <c r="E10" t="str">
        <f t="shared" si="3"/>
        <v>NIT</v>
      </c>
    </row>
    <row r="11" spans="1:5" x14ac:dyDescent="0.25">
      <c r="A11" s="21" t="s">
        <v>11392</v>
      </c>
      <c r="B11" t="s">
        <v>11393</v>
      </c>
      <c r="C11" t="str">
        <f>Tabla4[[#This Row],[NIT]]</f>
        <v>032789664</v>
      </c>
      <c r="D11">
        <f t="shared" si="2"/>
        <v>9</v>
      </c>
      <c r="E11" t="str">
        <f t="shared" si="3"/>
        <v>DUI</v>
      </c>
    </row>
    <row r="12" spans="1:5" x14ac:dyDescent="0.25">
      <c r="A12" s="21" t="s">
        <v>11390</v>
      </c>
      <c r="B12" t="s">
        <v>11391</v>
      </c>
      <c r="C12" t="str">
        <f>Tabla4[[#This Row],[NIT]]</f>
        <v>069392024</v>
      </c>
      <c r="D12">
        <f t="shared" si="2"/>
        <v>9</v>
      </c>
      <c r="E12" t="str">
        <f t="shared" si="3"/>
        <v>DUI</v>
      </c>
    </row>
    <row r="13" spans="1:5" x14ac:dyDescent="0.25">
      <c r="A13" s="21" t="s">
        <v>11388</v>
      </c>
      <c r="B13" t="s">
        <v>11389</v>
      </c>
      <c r="C13" t="str">
        <f>Tabla4[[#This Row],[NIT]]</f>
        <v>05212209833021</v>
      </c>
      <c r="D13">
        <f t="shared" si="2"/>
        <v>14</v>
      </c>
      <c r="E13" t="str">
        <f t="shared" si="3"/>
        <v>NIT</v>
      </c>
    </row>
    <row r="14" spans="1:5" x14ac:dyDescent="0.25">
      <c r="A14" s="21" t="s">
        <v>11386</v>
      </c>
      <c r="B14" t="s">
        <v>11387</v>
      </c>
      <c r="C14" t="str">
        <f>Tabla4[[#This Row],[NIT]]</f>
        <v>06071108821014</v>
      </c>
      <c r="D14">
        <f t="shared" si="2"/>
        <v>14</v>
      </c>
      <c r="E14" t="str">
        <f t="shared" si="3"/>
        <v>NIT</v>
      </c>
    </row>
    <row r="15" spans="1:5" x14ac:dyDescent="0.25">
      <c r="A15" s="21" t="s">
        <v>11384</v>
      </c>
      <c r="B15" t="s">
        <v>11385</v>
      </c>
      <c r="C15" t="str">
        <f>Tabla4[[#This Row],[NIT]]</f>
        <v>06140601660045</v>
      </c>
      <c r="D15">
        <f t="shared" si="2"/>
        <v>14</v>
      </c>
      <c r="E15" t="str">
        <f t="shared" si="3"/>
        <v>NIT</v>
      </c>
    </row>
    <row r="16" spans="1:5" x14ac:dyDescent="0.25">
      <c r="A16" s="21" t="s">
        <v>11382</v>
      </c>
      <c r="B16" t="s">
        <v>11383</v>
      </c>
      <c r="C16" t="str">
        <f>Tabla4[[#This Row],[NIT]]</f>
        <v>025809796</v>
      </c>
      <c r="D16">
        <f t="shared" si="2"/>
        <v>9</v>
      </c>
      <c r="E16" t="str">
        <f t="shared" si="3"/>
        <v>DUI</v>
      </c>
    </row>
    <row r="17" spans="1:5" x14ac:dyDescent="0.25">
      <c r="A17" s="21" t="s">
        <v>11380</v>
      </c>
      <c r="B17" t="s">
        <v>11381</v>
      </c>
      <c r="C17" t="str">
        <f>Tabla4[[#This Row],[NIT]]</f>
        <v>05011601691020</v>
      </c>
      <c r="D17">
        <f t="shared" si="2"/>
        <v>14</v>
      </c>
      <c r="E17" t="str">
        <f t="shared" si="3"/>
        <v>NIT</v>
      </c>
    </row>
    <row r="18" spans="1:5" x14ac:dyDescent="0.25">
      <c r="A18" s="21" t="s">
        <v>11378</v>
      </c>
      <c r="B18" t="s">
        <v>11379</v>
      </c>
      <c r="C18" t="str">
        <f>Tabla4[[#This Row],[NIT]]</f>
        <v>008691499</v>
      </c>
      <c r="D18">
        <f t="shared" si="2"/>
        <v>9</v>
      </c>
      <c r="E18" t="str">
        <f t="shared" si="3"/>
        <v>DUI</v>
      </c>
    </row>
    <row r="19" spans="1:5" x14ac:dyDescent="0.25">
      <c r="A19" s="21" t="s">
        <v>11376</v>
      </c>
      <c r="B19" t="s">
        <v>11377</v>
      </c>
      <c r="C19" t="str">
        <f>Tabla4[[#This Row],[NIT]]</f>
        <v>05023112781020</v>
      </c>
      <c r="D19">
        <f t="shared" si="2"/>
        <v>14</v>
      </c>
      <c r="E19" t="str">
        <f t="shared" si="3"/>
        <v>NIT</v>
      </c>
    </row>
    <row r="20" spans="1:5" x14ac:dyDescent="0.25">
      <c r="A20" s="21" t="s">
        <v>11374</v>
      </c>
      <c r="B20" t="s">
        <v>11375</v>
      </c>
      <c r="C20" t="str">
        <f>Tabla4[[#This Row],[NIT]]</f>
        <v>044242157</v>
      </c>
      <c r="D20">
        <f t="shared" si="2"/>
        <v>9</v>
      </c>
      <c r="E20" t="str">
        <f t="shared" si="3"/>
        <v>DUI</v>
      </c>
    </row>
    <row r="21" spans="1:5" x14ac:dyDescent="0.25">
      <c r="A21" s="21" t="s">
        <v>11242</v>
      </c>
      <c r="B21" t="s">
        <v>11245</v>
      </c>
      <c r="C21" t="str">
        <f>Tabla4[[#This Row],[NIT]]</f>
        <v>034340717</v>
      </c>
      <c r="D21">
        <f t="shared" ref="D21:D41" si="4">LEN(C21)</f>
        <v>9</v>
      </c>
      <c r="E21" t="str">
        <f t="shared" ref="E21:E41" si="5">IF(D21=14,"NIT",IF(D21=9,"DUI"," "))</f>
        <v>DUI</v>
      </c>
    </row>
    <row r="22" spans="1:5" x14ac:dyDescent="0.25">
      <c r="A22" s="21" t="s">
        <v>11243</v>
      </c>
      <c r="B22" t="s">
        <v>11244</v>
      </c>
      <c r="C22" t="str">
        <f>Tabla4[[#This Row],[NIT]]</f>
        <v>05031601211018</v>
      </c>
      <c r="D22">
        <f t="shared" si="4"/>
        <v>14</v>
      </c>
      <c r="E22" t="str">
        <f t="shared" si="5"/>
        <v>NIT</v>
      </c>
    </row>
    <row r="23" spans="1:5" x14ac:dyDescent="0.25">
      <c r="A23" s="21" t="s">
        <v>11240</v>
      </c>
      <c r="B23" t="s">
        <v>11241</v>
      </c>
      <c r="C23" t="str">
        <f>Tabla4[[#This Row],[NIT]]</f>
        <v>023086376</v>
      </c>
      <c r="D23">
        <f t="shared" si="4"/>
        <v>9</v>
      </c>
      <c r="E23" t="str">
        <f t="shared" si="5"/>
        <v>DUI</v>
      </c>
    </row>
    <row r="24" spans="1:5" x14ac:dyDescent="0.25">
      <c r="A24" s="21" t="s">
        <v>10634</v>
      </c>
      <c r="B24" t="s">
        <v>11239</v>
      </c>
      <c r="C24" t="str">
        <f>Tabla4[[#This Row],[NIT]]</f>
        <v>06142711201018</v>
      </c>
      <c r="D24">
        <f t="shared" si="4"/>
        <v>14</v>
      </c>
      <c r="E24" t="str">
        <f t="shared" si="5"/>
        <v>NIT</v>
      </c>
    </row>
    <row r="25" spans="1:5" x14ac:dyDescent="0.25">
      <c r="A25" s="21" t="s">
        <v>11237</v>
      </c>
      <c r="B25" t="s">
        <v>11238</v>
      </c>
      <c r="C25" t="str">
        <f>Tabla4[[#This Row],[NIT]]</f>
        <v>06232808241200</v>
      </c>
      <c r="D25">
        <f t="shared" si="4"/>
        <v>14</v>
      </c>
      <c r="E25" t="str">
        <f t="shared" si="5"/>
        <v>NIT</v>
      </c>
    </row>
    <row r="26" spans="1:5" x14ac:dyDescent="0.25">
      <c r="A26" s="21" t="s">
        <v>11235</v>
      </c>
      <c r="B26" t="s">
        <v>11236</v>
      </c>
      <c r="C26" t="str">
        <f>Tabla4[[#This Row],[NIT]]</f>
        <v>06142302081035</v>
      </c>
      <c r="D26">
        <f t="shared" si="4"/>
        <v>14</v>
      </c>
      <c r="E26" t="str">
        <f t="shared" si="5"/>
        <v>NIT</v>
      </c>
    </row>
    <row r="27" spans="1:5" x14ac:dyDescent="0.25">
      <c r="A27" s="21" t="s">
        <v>11233</v>
      </c>
      <c r="B27" t="s">
        <v>11234</v>
      </c>
      <c r="C27" t="str">
        <f>Tabla4[[#This Row],[NIT]]</f>
        <v>06142504141080</v>
      </c>
      <c r="D27">
        <f t="shared" si="4"/>
        <v>14</v>
      </c>
      <c r="E27" t="str">
        <f t="shared" si="5"/>
        <v>NIT</v>
      </c>
    </row>
    <row r="28" spans="1:5" x14ac:dyDescent="0.25">
      <c r="A28" s="21" t="s">
        <v>11231</v>
      </c>
      <c r="B28" t="s">
        <v>11232</v>
      </c>
      <c r="C28" t="str">
        <f>Tabla4[[#This Row],[NIT]]</f>
        <v>02040410731036</v>
      </c>
      <c r="D28">
        <f t="shared" si="4"/>
        <v>14</v>
      </c>
      <c r="E28" t="str">
        <f t="shared" si="5"/>
        <v>NIT</v>
      </c>
    </row>
    <row r="29" spans="1:5" x14ac:dyDescent="0.25">
      <c r="A29" s="21" t="s">
        <v>11229</v>
      </c>
      <c r="B29" t="s">
        <v>11230</v>
      </c>
      <c r="C29" t="str">
        <f>Tabla4[[#This Row],[NIT]]</f>
        <v>06140204981025</v>
      </c>
      <c r="D29">
        <f t="shared" si="4"/>
        <v>14</v>
      </c>
      <c r="E29" t="str">
        <f t="shared" si="5"/>
        <v>NIT</v>
      </c>
    </row>
    <row r="30" spans="1:5" x14ac:dyDescent="0.25">
      <c r="A30" s="21" t="s">
        <v>11227</v>
      </c>
      <c r="B30" t="s">
        <v>11228</v>
      </c>
      <c r="C30" t="str">
        <f>Tabla4[[#This Row],[NIT]]</f>
        <v>02101705051010</v>
      </c>
      <c r="D30">
        <f t="shared" si="4"/>
        <v>14</v>
      </c>
      <c r="E30" t="str">
        <f t="shared" si="5"/>
        <v>NIT</v>
      </c>
    </row>
    <row r="31" spans="1:5" x14ac:dyDescent="0.25">
      <c r="A31" s="21" t="s">
        <v>11225</v>
      </c>
      <c r="B31" t="s">
        <v>11226</v>
      </c>
      <c r="C31" t="str">
        <f>Tabla4[[#This Row],[NIT]]</f>
        <v>06141104780085</v>
      </c>
      <c r="D31">
        <f t="shared" si="4"/>
        <v>14</v>
      </c>
      <c r="E31" t="str">
        <f t="shared" si="5"/>
        <v>NIT</v>
      </c>
    </row>
    <row r="32" spans="1:5" x14ac:dyDescent="0.25">
      <c r="A32" s="21" t="s">
        <v>11223</v>
      </c>
      <c r="B32" t="s">
        <v>11224</v>
      </c>
      <c r="C32" t="str">
        <f>Tabla4[[#This Row],[NIT]]</f>
        <v>06142608951319</v>
      </c>
      <c r="D32">
        <f t="shared" si="4"/>
        <v>14</v>
      </c>
      <c r="E32" t="str">
        <f t="shared" si="5"/>
        <v>NIT</v>
      </c>
    </row>
    <row r="33" spans="1:5" x14ac:dyDescent="0.25">
      <c r="A33" s="21" t="s">
        <v>11221</v>
      </c>
      <c r="B33" t="s">
        <v>11222</v>
      </c>
      <c r="C33" t="str">
        <f>Tabla4[[#This Row],[NIT]]</f>
        <v>05111112021013</v>
      </c>
      <c r="D33">
        <f t="shared" si="4"/>
        <v>14</v>
      </c>
      <c r="E33" t="str">
        <f t="shared" si="5"/>
        <v>NIT</v>
      </c>
    </row>
    <row r="34" spans="1:5" x14ac:dyDescent="0.25">
      <c r="A34" s="21" t="s">
        <v>11219</v>
      </c>
      <c r="B34" t="s">
        <v>11220</v>
      </c>
      <c r="C34" t="str">
        <f>Tabla4[[#This Row],[NIT]]</f>
        <v>06140603011088</v>
      </c>
      <c r="D34">
        <f t="shared" si="4"/>
        <v>14</v>
      </c>
      <c r="E34" t="str">
        <f t="shared" si="5"/>
        <v>NIT</v>
      </c>
    </row>
    <row r="35" spans="1:5" x14ac:dyDescent="0.25">
      <c r="A35" s="21" t="s">
        <v>11217</v>
      </c>
      <c r="B35" t="s">
        <v>11218</v>
      </c>
      <c r="C35" t="str">
        <f>Tabla4[[#This Row],[NIT]]</f>
        <v>06141801211067</v>
      </c>
      <c r="D35">
        <f t="shared" si="4"/>
        <v>14</v>
      </c>
      <c r="E35" t="str">
        <f t="shared" si="5"/>
        <v>NIT</v>
      </c>
    </row>
    <row r="36" spans="1:5" x14ac:dyDescent="0.25">
      <c r="A36" s="21" t="s">
        <v>11215</v>
      </c>
      <c r="B36" t="s">
        <v>11216</v>
      </c>
      <c r="C36" t="str">
        <f>Tabla4[[#This Row],[NIT]]</f>
        <v>05112301231017</v>
      </c>
      <c r="D36">
        <f t="shared" si="4"/>
        <v>14</v>
      </c>
      <c r="E36" t="str">
        <f t="shared" si="5"/>
        <v>NIT</v>
      </c>
    </row>
    <row r="37" spans="1:5" x14ac:dyDescent="0.25">
      <c r="A37" s="21" t="s">
        <v>11213</v>
      </c>
      <c r="B37" t="s">
        <v>11214</v>
      </c>
      <c r="C37" t="str">
        <f>Tabla4[[#This Row],[NIT]]</f>
        <v>03012801731014</v>
      </c>
      <c r="D37">
        <f t="shared" si="4"/>
        <v>14</v>
      </c>
      <c r="E37" t="str">
        <f t="shared" si="5"/>
        <v>NIT</v>
      </c>
    </row>
    <row r="38" spans="1:5" x14ac:dyDescent="0.25">
      <c r="A38" s="21" t="s">
        <v>11211</v>
      </c>
      <c r="B38" t="s">
        <v>11212</v>
      </c>
      <c r="C38" t="str">
        <f>Tabla4[[#This Row],[NIT]]</f>
        <v>06141408041010</v>
      </c>
      <c r="D38">
        <f t="shared" si="4"/>
        <v>14</v>
      </c>
      <c r="E38" t="str">
        <f t="shared" si="5"/>
        <v>NIT</v>
      </c>
    </row>
    <row r="39" spans="1:5" x14ac:dyDescent="0.25">
      <c r="A39" s="21" t="s">
        <v>10616</v>
      </c>
      <c r="B39" t="s">
        <v>10210</v>
      </c>
      <c r="C39" t="str">
        <f>Tabla4[[#This Row],[NIT]]</f>
        <v>022372253</v>
      </c>
      <c r="D39">
        <f t="shared" si="4"/>
        <v>9</v>
      </c>
      <c r="E39" t="str">
        <f t="shared" si="5"/>
        <v>DUI</v>
      </c>
    </row>
    <row r="40" spans="1:5" x14ac:dyDescent="0.25">
      <c r="A40" s="21" t="s">
        <v>11209</v>
      </c>
      <c r="B40" t="s">
        <v>11210</v>
      </c>
      <c r="C40" t="str">
        <f>Tabla4[[#This Row],[NIT]]</f>
        <v>014768694</v>
      </c>
      <c r="D40">
        <f t="shared" si="4"/>
        <v>9</v>
      </c>
      <c r="E40" t="str">
        <f t="shared" si="5"/>
        <v>DUI</v>
      </c>
    </row>
    <row r="41" spans="1:5" x14ac:dyDescent="0.25">
      <c r="A41" s="21" t="s">
        <v>11207</v>
      </c>
      <c r="B41" t="s">
        <v>11208</v>
      </c>
      <c r="C41" t="str">
        <f>Tabla4[[#This Row],[NIT]]</f>
        <v>06141811750025</v>
      </c>
      <c r="D41">
        <f t="shared" si="4"/>
        <v>14</v>
      </c>
      <c r="E41" t="str">
        <f t="shared" si="5"/>
        <v>NIT</v>
      </c>
    </row>
    <row r="42" spans="1:5" x14ac:dyDescent="0.25">
      <c r="A42" s="21" t="s">
        <v>11089</v>
      </c>
      <c r="B42" t="s">
        <v>11090</v>
      </c>
      <c r="C42" t="str">
        <f>Tabla4[[#This Row],[NIT]]</f>
        <v>06142201141010</v>
      </c>
      <c r="D42">
        <f t="shared" ref="D42:D63" si="6">LEN(C42)</f>
        <v>14</v>
      </c>
      <c r="E42" t="str">
        <f t="shared" ref="E42:E63" si="7">IF(D42=14,"NIT",IF(D42=9,"DUI"," "))</f>
        <v>NIT</v>
      </c>
    </row>
    <row r="43" spans="1:5" x14ac:dyDescent="0.25">
      <c r="A43" s="21" t="s">
        <v>11087</v>
      </c>
      <c r="B43" t="s">
        <v>11088</v>
      </c>
      <c r="C43" t="str">
        <f>Tabla4[[#This Row],[NIT]]</f>
        <v>03081402771012</v>
      </c>
      <c r="D43">
        <f t="shared" si="6"/>
        <v>14</v>
      </c>
      <c r="E43" t="str">
        <f t="shared" si="7"/>
        <v>NIT</v>
      </c>
    </row>
    <row r="44" spans="1:5" x14ac:dyDescent="0.25">
      <c r="A44" s="21" t="s">
        <v>11085</v>
      </c>
      <c r="B44" t="s">
        <v>11086</v>
      </c>
      <c r="C44" t="str">
        <f>Tabla4[[#This Row],[NIT]]</f>
        <v>022420404</v>
      </c>
      <c r="D44">
        <f t="shared" si="6"/>
        <v>9</v>
      </c>
      <c r="E44" t="str">
        <f t="shared" si="7"/>
        <v>DUI</v>
      </c>
    </row>
    <row r="45" spans="1:5" x14ac:dyDescent="0.25">
      <c r="A45" s="21" t="s">
        <v>10621</v>
      </c>
      <c r="B45" t="s">
        <v>11084</v>
      </c>
      <c r="C45" t="str">
        <f>Tabla4[[#This Row],[NIT]]</f>
        <v>006659954</v>
      </c>
      <c r="D45">
        <f t="shared" si="6"/>
        <v>9</v>
      </c>
      <c r="E45" t="str">
        <f t="shared" si="7"/>
        <v>DUI</v>
      </c>
    </row>
    <row r="46" spans="1:5" x14ac:dyDescent="0.25">
      <c r="A46" s="21" t="s">
        <v>11083</v>
      </c>
      <c r="B46" t="s">
        <v>10392</v>
      </c>
      <c r="C46" t="str">
        <f>Tabla4[[#This Row],[NIT]]</f>
        <v>06030412811016</v>
      </c>
      <c r="D46">
        <f t="shared" si="6"/>
        <v>14</v>
      </c>
      <c r="E46" t="str">
        <f t="shared" si="7"/>
        <v>NIT</v>
      </c>
    </row>
    <row r="47" spans="1:5" x14ac:dyDescent="0.25">
      <c r="A47" s="21" t="s">
        <v>11081</v>
      </c>
      <c r="B47" t="s">
        <v>11082</v>
      </c>
      <c r="C47" t="str">
        <f>Tabla4[[#This Row],[NIT]]</f>
        <v>06142204101060</v>
      </c>
      <c r="D47">
        <f t="shared" si="6"/>
        <v>14</v>
      </c>
      <c r="E47" t="str">
        <f t="shared" si="7"/>
        <v>NIT</v>
      </c>
    </row>
    <row r="48" spans="1:5" x14ac:dyDescent="0.25">
      <c r="A48" s="21" t="s">
        <v>11079</v>
      </c>
      <c r="B48" t="s">
        <v>11080</v>
      </c>
      <c r="C48" t="str">
        <f>Tabla4[[#This Row],[NIT]]</f>
        <v>023326873</v>
      </c>
      <c r="D48">
        <f t="shared" si="6"/>
        <v>9</v>
      </c>
      <c r="E48" t="str">
        <f t="shared" si="7"/>
        <v>DUI</v>
      </c>
    </row>
    <row r="49" spans="1:5" x14ac:dyDescent="0.25">
      <c r="A49" s="21" t="s">
        <v>11077</v>
      </c>
      <c r="B49" t="s">
        <v>11078</v>
      </c>
      <c r="C49" t="str">
        <f>Tabla4[[#This Row],[NIT]]</f>
        <v>06141409161051</v>
      </c>
      <c r="D49">
        <f t="shared" si="6"/>
        <v>14</v>
      </c>
      <c r="E49" t="str">
        <f t="shared" si="7"/>
        <v>NIT</v>
      </c>
    </row>
    <row r="50" spans="1:5" x14ac:dyDescent="0.25">
      <c r="A50" s="21" t="s">
        <v>11075</v>
      </c>
      <c r="B50" t="s">
        <v>11076</v>
      </c>
      <c r="C50" t="str">
        <f>Tabla4[[#This Row],[NIT]]</f>
        <v>06142001221060</v>
      </c>
      <c r="D50">
        <f t="shared" si="6"/>
        <v>14</v>
      </c>
      <c r="E50" t="str">
        <f t="shared" si="7"/>
        <v>NIT</v>
      </c>
    </row>
    <row r="51" spans="1:5" x14ac:dyDescent="0.25">
      <c r="A51" s="21" t="s">
        <v>11073</v>
      </c>
      <c r="B51" t="s">
        <v>11074</v>
      </c>
      <c r="C51" t="str">
        <f>Tabla4[[#This Row],[NIT]]</f>
        <v>12171009121018</v>
      </c>
      <c r="D51">
        <f t="shared" si="6"/>
        <v>14</v>
      </c>
      <c r="E51" t="str">
        <f t="shared" si="7"/>
        <v>NIT</v>
      </c>
    </row>
    <row r="52" spans="1:5" x14ac:dyDescent="0.25">
      <c r="A52" s="21" t="s">
        <v>11071</v>
      </c>
      <c r="B52" t="s">
        <v>11072</v>
      </c>
      <c r="C52" t="str">
        <f>Tabla4[[#This Row],[NIT]]</f>
        <v>06140401971015</v>
      </c>
      <c r="D52">
        <f t="shared" si="6"/>
        <v>14</v>
      </c>
      <c r="E52" t="str">
        <f t="shared" si="7"/>
        <v>NIT</v>
      </c>
    </row>
    <row r="53" spans="1:5" x14ac:dyDescent="0.25">
      <c r="A53" s="21" t="s">
        <v>11069</v>
      </c>
      <c r="B53" t="s">
        <v>11070</v>
      </c>
      <c r="C53" t="str">
        <f>Tabla4[[#This Row],[NIT]]</f>
        <v>057595177</v>
      </c>
      <c r="D53">
        <f t="shared" si="6"/>
        <v>9</v>
      </c>
      <c r="E53" t="str">
        <f t="shared" si="7"/>
        <v>DUI</v>
      </c>
    </row>
    <row r="54" spans="1:5" x14ac:dyDescent="0.25">
      <c r="A54" s="21" t="s">
        <v>11067</v>
      </c>
      <c r="B54" t="s">
        <v>11068</v>
      </c>
      <c r="C54" t="str">
        <f>Tabla4[[#This Row],[NIT]]</f>
        <v>06140907201064</v>
      </c>
      <c r="D54">
        <f t="shared" si="6"/>
        <v>14</v>
      </c>
      <c r="E54" t="str">
        <f t="shared" si="7"/>
        <v>NIT</v>
      </c>
    </row>
    <row r="55" spans="1:5" x14ac:dyDescent="0.25">
      <c r="A55" s="21" t="s">
        <v>11065</v>
      </c>
      <c r="B55" t="s">
        <v>11066</v>
      </c>
      <c r="C55" t="str">
        <f>Tabla4[[#This Row],[NIT]]</f>
        <v>05012001911011</v>
      </c>
      <c r="D55">
        <f t="shared" si="6"/>
        <v>14</v>
      </c>
      <c r="E55" t="str">
        <f t="shared" si="7"/>
        <v>NIT</v>
      </c>
    </row>
    <row r="56" spans="1:5" x14ac:dyDescent="0.25">
      <c r="A56" s="21" t="s">
        <v>11063</v>
      </c>
      <c r="B56" t="s">
        <v>11064</v>
      </c>
      <c r="C56" t="str">
        <f>Tabla4[[#This Row],[NIT]]</f>
        <v>02032103791010</v>
      </c>
      <c r="D56">
        <f t="shared" si="6"/>
        <v>14</v>
      </c>
      <c r="E56" t="str">
        <f t="shared" si="7"/>
        <v>NIT</v>
      </c>
    </row>
    <row r="57" spans="1:5" x14ac:dyDescent="0.25">
      <c r="A57" s="21" t="s">
        <v>11061</v>
      </c>
      <c r="B57" t="s">
        <v>11062</v>
      </c>
      <c r="C57" t="str">
        <f>Tabla4[[#This Row],[NIT]]</f>
        <v>019267295</v>
      </c>
      <c r="D57">
        <f t="shared" si="6"/>
        <v>9</v>
      </c>
      <c r="E57" t="str">
        <f t="shared" si="7"/>
        <v>DUI</v>
      </c>
    </row>
    <row r="58" spans="1:5" x14ac:dyDescent="0.25">
      <c r="A58" s="21" t="s">
        <v>11059</v>
      </c>
      <c r="B58" t="s">
        <v>11060</v>
      </c>
      <c r="C58" t="str">
        <f>Tabla4[[#This Row],[NIT]]</f>
        <v>06142107161016</v>
      </c>
      <c r="D58">
        <f t="shared" si="6"/>
        <v>14</v>
      </c>
      <c r="E58" t="str">
        <f t="shared" si="7"/>
        <v>NIT</v>
      </c>
    </row>
    <row r="59" spans="1:5" x14ac:dyDescent="0.25">
      <c r="A59" s="21" t="s">
        <v>11057</v>
      </c>
      <c r="B59" t="s">
        <v>11058</v>
      </c>
      <c r="C59" t="str">
        <f>Tabla4[[#This Row],[NIT]]</f>
        <v>033542015</v>
      </c>
      <c r="D59">
        <f t="shared" si="6"/>
        <v>9</v>
      </c>
      <c r="E59" t="str">
        <f t="shared" si="7"/>
        <v>DUI</v>
      </c>
    </row>
    <row r="60" spans="1:5" x14ac:dyDescent="0.25">
      <c r="A60" s="21" t="s">
        <v>11055</v>
      </c>
      <c r="B60" t="s">
        <v>11056</v>
      </c>
      <c r="C60" t="str">
        <f>Tabla4[[#This Row],[NIT]]</f>
        <v>06141404231060</v>
      </c>
      <c r="D60">
        <f t="shared" si="6"/>
        <v>14</v>
      </c>
      <c r="E60" t="str">
        <f t="shared" si="7"/>
        <v>NIT</v>
      </c>
    </row>
    <row r="61" spans="1:5" x14ac:dyDescent="0.25">
      <c r="A61" s="21" t="s">
        <v>11053</v>
      </c>
      <c r="B61" t="s">
        <v>11054</v>
      </c>
      <c r="C61" t="str">
        <f>Tabla4[[#This Row],[NIT]]</f>
        <v>03073010701013</v>
      </c>
      <c r="D61">
        <f t="shared" si="6"/>
        <v>14</v>
      </c>
      <c r="E61" t="str">
        <f t="shared" si="7"/>
        <v>NIT</v>
      </c>
    </row>
    <row r="62" spans="1:5" x14ac:dyDescent="0.25">
      <c r="A62" s="21" t="s">
        <v>11051</v>
      </c>
      <c r="B62" t="s">
        <v>11052</v>
      </c>
      <c r="C62" t="str">
        <f>Tabla4[[#This Row],[NIT]]</f>
        <v>05111402961010</v>
      </c>
      <c r="D62">
        <f t="shared" si="6"/>
        <v>14</v>
      </c>
      <c r="E62" t="str">
        <f t="shared" si="7"/>
        <v>NIT</v>
      </c>
    </row>
    <row r="63" spans="1:5" x14ac:dyDescent="0.25">
      <c r="A63" s="21" t="s">
        <v>11037</v>
      </c>
      <c r="B63" t="s">
        <v>11038</v>
      </c>
      <c r="C63" t="str">
        <f>Tabla4[[#This Row],[NIT]]</f>
        <v>06141904161033</v>
      </c>
      <c r="D63">
        <f t="shared" si="6"/>
        <v>14</v>
      </c>
      <c r="E63" t="str">
        <f t="shared" si="7"/>
        <v>NIT</v>
      </c>
    </row>
    <row r="64" spans="1:5" x14ac:dyDescent="0.25">
      <c r="A64" s="21" t="s">
        <v>10973</v>
      </c>
      <c r="B64" t="s">
        <v>10974</v>
      </c>
      <c r="C64" t="str">
        <f>Tabla4[[#This Row],[NIT]]</f>
        <v>10102802761045</v>
      </c>
      <c r="D64">
        <f t="shared" ref="D64:D79" si="8">LEN(C64)</f>
        <v>14</v>
      </c>
      <c r="E64" t="str">
        <f t="shared" ref="E64:E79" si="9">IF(D64=14,"NIT",IF(D64=9,"DUI"," "))</f>
        <v>NIT</v>
      </c>
    </row>
    <row r="65" spans="1:5" x14ac:dyDescent="0.25">
      <c r="A65" s="21" t="s">
        <v>10971</v>
      </c>
      <c r="B65" t="s">
        <v>10972</v>
      </c>
      <c r="C65" t="str">
        <f>Tabla4[[#This Row],[NIT]]</f>
        <v>11151801701019</v>
      </c>
      <c r="D65">
        <f t="shared" si="8"/>
        <v>14</v>
      </c>
      <c r="E65" t="str">
        <f t="shared" si="9"/>
        <v>NIT</v>
      </c>
    </row>
    <row r="66" spans="1:5" x14ac:dyDescent="0.25">
      <c r="A66" s="21" t="s">
        <v>10969</v>
      </c>
      <c r="B66" t="s">
        <v>10970</v>
      </c>
      <c r="C66" t="str">
        <f>Tabla4[[#This Row],[NIT]]</f>
        <v>94832312821013</v>
      </c>
      <c r="D66">
        <f t="shared" si="8"/>
        <v>14</v>
      </c>
      <c r="E66" t="str">
        <f t="shared" si="9"/>
        <v>NIT</v>
      </c>
    </row>
    <row r="67" spans="1:5" x14ac:dyDescent="0.25">
      <c r="A67" s="21" t="s">
        <v>10967</v>
      </c>
      <c r="B67" t="s">
        <v>10968</v>
      </c>
      <c r="C67" t="str">
        <f>Tabla4[[#This Row],[NIT]]</f>
        <v>06140903101049</v>
      </c>
      <c r="D67">
        <f t="shared" si="8"/>
        <v>14</v>
      </c>
      <c r="E67" t="str">
        <f t="shared" si="9"/>
        <v>NIT</v>
      </c>
    </row>
    <row r="68" spans="1:5" x14ac:dyDescent="0.25">
      <c r="A68" s="21" t="s">
        <v>10600</v>
      </c>
      <c r="B68" t="s">
        <v>10601</v>
      </c>
      <c r="C68" t="str">
        <f>Tabla4[[#This Row],[NIT]]</f>
        <v>14030609691017</v>
      </c>
      <c r="D68">
        <f t="shared" si="8"/>
        <v>14</v>
      </c>
      <c r="E68" t="str">
        <f t="shared" si="9"/>
        <v>NIT</v>
      </c>
    </row>
    <row r="69" spans="1:5" x14ac:dyDescent="0.25">
      <c r="A69" s="21" t="s">
        <v>10965</v>
      </c>
      <c r="B69" t="s">
        <v>10966</v>
      </c>
      <c r="C69" t="str">
        <f>Tabla4[[#This Row],[NIT]]</f>
        <v>06141908861013</v>
      </c>
      <c r="D69">
        <f t="shared" si="8"/>
        <v>14</v>
      </c>
      <c r="E69" t="str">
        <f t="shared" si="9"/>
        <v>NIT</v>
      </c>
    </row>
    <row r="70" spans="1:5" x14ac:dyDescent="0.25">
      <c r="A70" s="21" t="s">
        <v>10963</v>
      </c>
      <c r="B70" t="s">
        <v>10964</v>
      </c>
      <c r="C70" t="str">
        <f>Tabla4[[#This Row],[NIT]]</f>
        <v>30611009151105</v>
      </c>
      <c r="D70">
        <f t="shared" si="8"/>
        <v>14</v>
      </c>
      <c r="E70" t="str">
        <f t="shared" si="9"/>
        <v>NIT</v>
      </c>
    </row>
    <row r="71" spans="1:5" x14ac:dyDescent="0.25">
      <c r="A71" s="21" t="s">
        <v>10961</v>
      </c>
      <c r="B71" t="s">
        <v>10962</v>
      </c>
      <c r="C71" t="str">
        <f>Tabla4[[#This Row],[NIT]]</f>
        <v>09092812671019</v>
      </c>
      <c r="D71">
        <f t="shared" si="8"/>
        <v>14</v>
      </c>
      <c r="E71" t="str">
        <f t="shared" si="9"/>
        <v>NIT</v>
      </c>
    </row>
    <row r="72" spans="1:5" x14ac:dyDescent="0.25">
      <c r="A72" s="21" t="s">
        <v>10959</v>
      </c>
      <c r="B72" t="s">
        <v>10960</v>
      </c>
      <c r="C72" t="str">
        <f>Tabla4[[#This Row],[NIT]]</f>
        <v>06142811131033</v>
      </c>
      <c r="D72">
        <f t="shared" si="8"/>
        <v>14</v>
      </c>
      <c r="E72" t="str">
        <f t="shared" si="9"/>
        <v>NIT</v>
      </c>
    </row>
    <row r="73" spans="1:5" x14ac:dyDescent="0.25">
      <c r="A73" s="21" t="s">
        <v>10957</v>
      </c>
      <c r="B73" t="s">
        <v>10958</v>
      </c>
      <c r="C73" t="str">
        <f>Tabla4[[#This Row],[NIT]]</f>
        <v>06140512881210</v>
      </c>
      <c r="D73">
        <f t="shared" si="8"/>
        <v>14</v>
      </c>
      <c r="E73" t="str">
        <f t="shared" si="9"/>
        <v>NIT</v>
      </c>
    </row>
    <row r="74" spans="1:5" x14ac:dyDescent="0.25">
      <c r="A74" s="21" t="s">
        <v>10955</v>
      </c>
      <c r="B74" t="s">
        <v>10956</v>
      </c>
      <c r="C74" t="str">
        <f>Tabla4[[#This Row],[NIT]]</f>
        <v>06141805151034</v>
      </c>
      <c r="D74">
        <f t="shared" si="8"/>
        <v>14</v>
      </c>
      <c r="E74" t="str">
        <f t="shared" si="9"/>
        <v>NIT</v>
      </c>
    </row>
    <row r="75" spans="1:5" x14ac:dyDescent="0.25">
      <c r="A75" s="21" t="s">
        <v>10953</v>
      </c>
      <c r="B75" t="s">
        <v>10954</v>
      </c>
      <c r="C75" t="str">
        <f>Tabla4[[#This Row],[NIT]]</f>
        <v>03021307771010</v>
      </c>
      <c r="D75">
        <f t="shared" si="8"/>
        <v>14</v>
      </c>
      <c r="E75" t="str">
        <f t="shared" si="9"/>
        <v>NIT</v>
      </c>
    </row>
    <row r="76" spans="1:5" x14ac:dyDescent="0.25">
      <c r="A76" s="21" t="s">
        <v>10950</v>
      </c>
      <c r="B76" t="s">
        <v>10951</v>
      </c>
      <c r="C76" t="str">
        <f>Tabla4[[#This Row],[NIT]]</f>
        <v>05093108470011</v>
      </c>
      <c r="D76">
        <f t="shared" si="8"/>
        <v>14</v>
      </c>
      <c r="E76" t="str">
        <f t="shared" si="9"/>
        <v>NIT</v>
      </c>
    </row>
    <row r="77" spans="1:5" x14ac:dyDescent="0.25">
      <c r="A77" s="21" t="s">
        <v>10948</v>
      </c>
      <c r="B77" t="s">
        <v>10949</v>
      </c>
      <c r="C77" t="str">
        <f>Tabla4[[#This Row],[NIT]]</f>
        <v>06142611181079</v>
      </c>
      <c r="D77">
        <f t="shared" si="8"/>
        <v>14</v>
      </c>
      <c r="E77" t="str">
        <f t="shared" si="9"/>
        <v>NIT</v>
      </c>
    </row>
    <row r="78" spans="1:5" x14ac:dyDescent="0.25">
      <c r="A78" s="21" t="s">
        <v>10946</v>
      </c>
      <c r="B78" t="s">
        <v>10947</v>
      </c>
      <c r="C78" t="str">
        <f>Tabla4[[#This Row],[NIT]]</f>
        <v>05022403871038</v>
      </c>
      <c r="D78">
        <f t="shared" si="8"/>
        <v>14</v>
      </c>
      <c r="E78" t="str">
        <f t="shared" si="9"/>
        <v>NIT</v>
      </c>
    </row>
    <row r="79" spans="1:5" x14ac:dyDescent="0.25">
      <c r="A79" s="21" t="s">
        <v>10944</v>
      </c>
      <c r="B79" t="s">
        <v>10945</v>
      </c>
      <c r="C79" t="str">
        <f>Tabla4[[#This Row],[NIT]]</f>
        <v>06142709831411</v>
      </c>
      <c r="D79">
        <f t="shared" si="8"/>
        <v>14</v>
      </c>
      <c r="E79" t="str">
        <f t="shared" si="9"/>
        <v>NIT</v>
      </c>
    </row>
    <row r="80" spans="1:5" x14ac:dyDescent="0.25">
      <c r="A80" s="21" t="s">
        <v>10894</v>
      </c>
      <c r="B80" t="s">
        <v>10895</v>
      </c>
      <c r="C80" t="str">
        <f>Tabla4[[#This Row],[NIT]]</f>
        <v>05070201881010</v>
      </c>
      <c r="D80">
        <f t="shared" ref="D80:D86" si="10">LEN(C80)</f>
        <v>14</v>
      </c>
      <c r="E80" t="str">
        <f t="shared" ref="E80:E86" si="11">IF(D80=14,"NIT",IF(D80=9,"DUI"," "))</f>
        <v>NIT</v>
      </c>
    </row>
    <row r="81" spans="1:5" x14ac:dyDescent="0.25">
      <c r="A81" s="21" t="s">
        <v>10892</v>
      </c>
      <c r="B81" t="s">
        <v>10893</v>
      </c>
      <c r="C81" t="str">
        <f>Tabla4[[#This Row],[NIT]]</f>
        <v>10062811771019</v>
      </c>
      <c r="D81">
        <f t="shared" si="10"/>
        <v>14</v>
      </c>
      <c r="E81" t="str">
        <f t="shared" si="11"/>
        <v>NIT</v>
      </c>
    </row>
    <row r="82" spans="1:5" x14ac:dyDescent="0.25">
      <c r="A82" s="21" t="s">
        <v>10890</v>
      </c>
      <c r="B82" t="s">
        <v>10891</v>
      </c>
      <c r="C82" t="str">
        <f>Tabla4[[#This Row],[NIT]]</f>
        <v>02100501741037</v>
      </c>
      <c r="D82">
        <f t="shared" si="10"/>
        <v>14</v>
      </c>
      <c r="E82" t="str">
        <f t="shared" si="11"/>
        <v>NIT</v>
      </c>
    </row>
    <row r="83" spans="1:5" x14ac:dyDescent="0.25">
      <c r="A83" s="21" t="s">
        <v>10888</v>
      </c>
      <c r="B83" t="s">
        <v>10889</v>
      </c>
      <c r="C83" t="str">
        <f>Tabla4[[#This Row],[NIT]]</f>
        <v>05071008921019</v>
      </c>
      <c r="D83">
        <f t="shared" si="10"/>
        <v>14</v>
      </c>
      <c r="E83" t="str">
        <f t="shared" si="11"/>
        <v>NIT</v>
      </c>
    </row>
    <row r="84" spans="1:5" x14ac:dyDescent="0.25">
      <c r="A84" s="21" t="s">
        <v>10886</v>
      </c>
      <c r="B84" t="s">
        <v>10887</v>
      </c>
      <c r="C84" t="str">
        <f>Tabla4[[#This Row],[NIT]]</f>
        <v>05070905470010</v>
      </c>
      <c r="D84">
        <f t="shared" si="10"/>
        <v>14</v>
      </c>
      <c r="E84" t="str">
        <f t="shared" si="11"/>
        <v>NIT</v>
      </c>
    </row>
    <row r="85" spans="1:5" x14ac:dyDescent="0.25">
      <c r="A85" s="21" t="s">
        <v>10883</v>
      </c>
      <c r="B85" t="s">
        <v>10884</v>
      </c>
      <c r="C85" t="str">
        <f>Tabla4[[#This Row],[NIT]]</f>
        <v>06142209051037</v>
      </c>
      <c r="D85">
        <f t="shared" si="10"/>
        <v>14</v>
      </c>
      <c r="E85" t="str">
        <f t="shared" si="11"/>
        <v>NIT</v>
      </c>
    </row>
    <row r="86" spans="1:5" x14ac:dyDescent="0.25">
      <c r="A86" s="21" t="s">
        <v>10879</v>
      </c>
      <c r="B86" t="s">
        <v>10880</v>
      </c>
      <c r="C86" t="str">
        <f>Tabla4[[#This Row],[NIT]]</f>
        <v>05032410771036</v>
      </c>
      <c r="D86">
        <f t="shared" si="10"/>
        <v>14</v>
      </c>
      <c r="E86" t="str">
        <f t="shared" si="11"/>
        <v>NIT</v>
      </c>
    </row>
    <row r="87" spans="1:5" x14ac:dyDescent="0.25">
      <c r="A87" s="21" t="s">
        <v>10876</v>
      </c>
      <c r="B87" t="s">
        <v>10877</v>
      </c>
      <c r="C87" t="str">
        <f>Tabla4[[#This Row],[NIT]]</f>
        <v>05110710841070</v>
      </c>
      <c r="D87">
        <f t="shared" ref="D87:D92" si="12">LEN(C87)</f>
        <v>14</v>
      </c>
      <c r="E87" t="str">
        <f t="shared" ref="E87:E92" si="13">IF(D87=14,"NIT",IF(D87=9,"DUI"," "))</f>
        <v>NIT</v>
      </c>
    </row>
    <row r="88" spans="1:5" x14ac:dyDescent="0.25">
      <c r="A88" s="21" t="s">
        <v>10874</v>
      </c>
      <c r="B88" t="s">
        <v>10875</v>
      </c>
      <c r="C88" t="str">
        <f>Tabla4[[#This Row],[NIT]]</f>
        <v>06140502041027</v>
      </c>
      <c r="D88">
        <f t="shared" si="12"/>
        <v>14</v>
      </c>
      <c r="E88" t="str">
        <f t="shared" si="13"/>
        <v>NIT</v>
      </c>
    </row>
    <row r="89" spans="1:5" x14ac:dyDescent="0.25">
      <c r="A89" s="21" t="s">
        <v>10858</v>
      </c>
      <c r="B89" t="s">
        <v>10859</v>
      </c>
      <c r="C89" t="str">
        <f>Tabla4[[#This Row],[NIT]]</f>
        <v>03020910470024</v>
      </c>
      <c r="D89">
        <f t="shared" si="12"/>
        <v>14</v>
      </c>
      <c r="E89" t="str">
        <f t="shared" si="13"/>
        <v>NIT</v>
      </c>
    </row>
    <row r="90" spans="1:5" x14ac:dyDescent="0.25">
      <c r="A90" s="21" t="s">
        <v>10850</v>
      </c>
      <c r="B90" t="s">
        <v>10475</v>
      </c>
      <c r="C90" t="str">
        <f>Tabla4[[#This Row],[NIT]]</f>
        <v>06141609691119</v>
      </c>
      <c r="D90">
        <f t="shared" si="12"/>
        <v>14</v>
      </c>
      <c r="E90" t="str">
        <f t="shared" si="13"/>
        <v>NIT</v>
      </c>
    </row>
    <row r="91" spans="1:5" x14ac:dyDescent="0.25">
      <c r="A91" s="21" t="s">
        <v>10813</v>
      </c>
      <c r="B91" t="s">
        <v>10814</v>
      </c>
      <c r="C91" t="str">
        <f>Tabla4[[#This Row],[NIT]]</f>
        <v>06142810221039</v>
      </c>
      <c r="D91">
        <f t="shared" si="12"/>
        <v>14</v>
      </c>
      <c r="E91" t="str">
        <f t="shared" si="13"/>
        <v>NIT</v>
      </c>
    </row>
    <row r="92" spans="1:5" x14ac:dyDescent="0.25">
      <c r="A92" s="21" t="s">
        <v>10810</v>
      </c>
      <c r="B92" t="s">
        <v>10811</v>
      </c>
      <c r="C92" t="str">
        <f>Tabla4[[#This Row],[NIT]]</f>
        <v>06072209881040</v>
      </c>
      <c r="D92">
        <f t="shared" si="12"/>
        <v>14</v>
      </c>
      <c r="E92" t="str">
        <f t="shared" si="13"/>
        <v>NIT</v>
      </c>
    </row>
    <row r="93" spans="1:5" x14ac:dyDescent="0.25">
      <c r="A93" s="21" t="s">
        <v>10808</v>
      </c>
      <c r="B93" t="s">
        <v>10809</v>
      </c>
      <c r="C93" t="str">
        <f>Tabla4[[#This Row],[NIT]]</f>
        <v>005029180</v>
      </c>
      <c r="D93">
        <f t="shared" ref="D93:D102" si="14">LEN(C93)</f>
        <v>9</v>
      </c>
      <c r="E93" t="str">
        <f t="shared" ref="E93:E102" si="15">IF(D93=14,"NIT",IF(D93=9,"DUI"," "))</f>
        <v>DUI</v>
      </c>
    </row>
    <row r="94" spans="1:5" x14ac:dyDescent="0.25">
      <c r="A94" s="21" t="s">
        <v>10806</v>
      </c>
      <c r="B94" t="s">
        <v>10807</v>
      </c>
      <c r="C94" t="str">
        <f>Tabla4[[#This Row],[NIT]]</f>
        <v>05031107861018</v>
      </c>
      <c r="D94">
        <f t="shared" si="14"/>
        <v>14</v>
      </c>
      <c r="E94" t="str">
        <f t="shared" si="15"/>
        <v>NIT</v>
      </c>
    </row>
    <row r="95" spans="1:5" x14ac:dyDescent="0.25">
      <c r="A95" s="21" t="s">
        <v>10804</v>
      </c>
      <c r="B95" t="s">
        <v>10805</v>
      </c>
      <c r="C95" t="str">
        <f>Tabla4[[#This Row],[NIT]]</f>
        <v>06142012201029</v>
      </c>
      <c r="D95">
        <f t="shared" si="14"/>
        <v>14</v>
      </c>
      <c r="E95" t="str">
        <f t="shared" si="15"/>
        <v>NIT</v>
      </c>
    </row>
    <row r="96" spans="1:5" x14ac:dyDescent="0.25">
      <c r="A96" s="21" t="s">
        <v>10802</v>
      </c>
      <c r="B96" t="s">
        <v>10803</v>
      </c>
      <c r="C96" t="str">
        <f>Tabla4[[#This Row],[NIT]]</f>
        <v>016554229</v>
      </c>
      <c r="D96">
        <f t="shared" si="14"/>
        <v>9</v>
      </c>
      <c r="E96" t="str">
        <f t="shared" si="15"/>
        <v>DUI</v>
      </c>
    </row>
    <row r="97" spans="1:5" x14ac:dyDescent="0.25">
      <c r="A97" s="21" t="s">
        <v>10595</v>
      </c>
      <c r="B97" t="s">
        <v>10801</v>
      </c>
      <c r="C97" t="str">
        <f>Tabla4[[#This Row],[NIT]]</f>
        <v>06141911991033</v>
      </c>
      <c r="D97">
        <f t="shared" si="14"/>
        <v>14</v>
      </c>
      <c r="E97" t="str">
        <f t="shared" si="15"/>
        <v>NIT</v>
      </c>
    </row>
    <row r="98" spans="1:5" x14ac:dyDescent="0.25">
      <c r="A98" s="21" t="s">
        <v>10631</v>
      </c>
      <c r="B98" t="s">
        <v>10800</v>
      </c>
      <c r="C98" t="str">
        <f>Tabla4[[#This Row],[NIT]]</f>
        <v>06141606101052</v>
      </c>
      <c r="D98">
        <f t="shared" si="14"/>
        <v>14</v>
      </c>
      <c r="E98" t="str">
        <f t="shared" si="15"/>
        <v>NIT</v>
      </c>
    </row>
    <row r="99" spans="1:5" x14ac:dyDescent="0.25">
      <c r="A99" s="21" t="s">
        <v>10798</v>
      </c>
      <c r="B99" t="s">
        <v>10799</v>
      </c>
      <c r="C99" t="str">
        <f>Tabla4[[#This Row],[NIT]]</f>
        <v>06140207761290</v>
      </c>
      <c r="D99">
        <f t="shared" si="14"/>
        <v>14</v>
      </c>
      <c r="E99" t="str">
        <f t="shared" si="15"/>
        <v>NIT</v>
      </c>
    </row>
    <row r="100" spans="1:5" x14ac:dyDescent="0.25">
      <c r="A100" s="21" t="s">
        <v>10796</v>
      </c>
      <c r="B100" t="s">
        <v>10797</v>
      </c>
      <c r="C100" t="str">
        <f>Tabla4[[#This Row],[NIT]]</f>
        <v>021520382</v>
      </c>
      <c r="D100">
        <f t="shared" si="14"/>
        <v>9</v>
      </c>
      <c r="E100" t="str">
        <f t="shared" si="15"/>
        <v>DUI</v>
      </c>
    </row>
    <row r="101" spans="1:5" x14ac:dyDescent="0.25">
      <c r="A101" s="21" t="s">
        <v>10794</v>
      </c>
      <c r="B101" t="s">
        <v>10795</v>
      </c>
      <c r="C101" t="str">
        <f>Tabla4[[#This Row],[NIT]]</f>
        <v>02100312771090</v>
      </c>
      <c r="D101">
        <f t="shared" si="14"/>
        <v>14</v>
      </c>
      <c r="E101" t="str">
        <f t="shared" si="15"/>
        <v>NIT</v>
      </c>
    </row>
    <row r="102" spans="1:5" x14ac:dyDescent="0.25">
      <c r="A102" s="21" t="s">
        <v>10703</v>
      </c>
      <c r="B102" t="s">
        <v>10704</v>
      </c>
      <c r="C102" t="str">
        <f>Tabla4[[#This Row],[NIT]]</f>
        <v>06140810961030</v>
      </c>
      <c r="D102">
        <f t="shared" si="14"/>
        <v>14</v>
      </c>
      <c r="E102" t="str">
        <f t="shared" si="15"/>
        <v>NIT</v>
      </c>
    </row>
    <row r="103" spans="1:5" x14ac:dyDescent="0.25">
      <c r="A103" s="21" t="s">
        <v>10701</v>
      </c>
      <c r="B103" t="s">
        <v>10702</v>
      </c>
      <c r="C103" t="str">
        <f>Tabla4[[#This Row],[NIT]]</f>
        <v>06140210971236</v>
      </c>
      <c r="D103">
        <f t="shared" ref="D103:D113" si="16">LEN(C103)</f>
        <v>14</v>
      </c>
      <c r="E103" t="str">
        <f t="shared" ref="E103:E113" si="17">IF(D103=14,"NIT",IF(D103=9,"DUI"," "))</f>
        <v>NIT</v>
      </c>
    </row>
    <row r="104" spans="1:5" x14ac:dyDescent="0.25">
      <c r="A104" s="21" t="s">
        <v>10699</v>
      </c>
      <c r="B104" t="s">
        <v>10700</v>
      </c>
      <c r="C104" t="str">
        <f>Tabla4[[#This Row],[NIT]]</f>
        <v>06142506891168</v>
      </c>
      <c r="D104">
        <f t="shared" si="16"/>
        <v>14</v>
      </c>
      <c r="E104" t="str">
        <f t="shared" si="17"/>
        <v>NIT</v>
      </c>
    </row>
    <row r="105" spans="1:5" x14ac:dyDescent="0.25">
      <c r="A105" s="21" t="s">
        <v>10697</v>
      </c>
      <c r="B105" t="s">
        <v>10698</v>
      </c>
      <c r="C105" t="str">
        <f>Tabla4[[#This Row],[NIT]]</f>
        <v>009542973</v>
      </c>
      <c r="D105">
        <f t="shared" si="16"/>
        <v>9</v>
      </c>
      <c r="E105" t="str">
        <f t="shared" si="17"/>
        <v>DUI</v>
      </c>
    </row>
    <row r="106" spans="1:5" x14ac:dyDescent="0.25">
      <c r="A106" s="21" t="s">
        <v>10581</v>
      </c>
      <c r="B106" t="s">
        <v>10695</v>
      </c>
      <c r="C106" t="str">
        <f>Tabla4[[#This Row],[NIT]]</f>
        <v>06143003121051</v>
      </c>
      <c r="D106">
        <f t="shared" si="16"/>
        <v>14</v>
      </c>
      <c r="E106" t="str">
        <f t="shared" si="17"/>
        <v>NIT</v>
      </c>
    </row>
    <row r="107" spans="1:5" x14ac:dyDescent="0.25">
      <c r="A107" s="21" t="s">
        <v>10693</v>
      </c>
      <c r="B107" t="s">
        <v>10694</v>
      </c>
      <c r="C107" t="str">
        <f>Tabla4[[#This Row],[NIT]]</f>
        <v>03020606661012</v>
      </c>
      <c r="D107">
        <f t="shared" si="16"/>
        <v>14</v>
      </c>
      <c r="E107" t="str">
        <f t="shared" si="17"/>
        <v>NIT</v>
      </c>
    </row>
    <row r="108" spans="1:5" x14ac:dyDescent="0.25">
      <c r="A108" s="21" t="s">
        <v>10691</v>
      </c>
      <c r="B108" t="s">
        <v>10692</v>
      </c>
      <c r="C108" t="str">
        <f>Tabla4[[#This Row],[NIT]]</f>
        <v>02042212951015</v>
      </c>
      <c r="D108">
        <f t="shared" si="16"/>
        <v>14</v>
      </c>
      <c r="E108" t="str">
        <f t="shared" si="17"/>
        <v>NIT</v>
      </c>
    </row>
    <row r="109" spans="1:5" x14ac:dyDescent="0.25">
      <c r="A109" s="21" t="s">
        <v>10689</v>
      </c>
      <c r="B109" t="s">
        <v>10690</v>
      </c>
      <c r="C109" t="str">
        <f>Tabla4[[#This Row],[NIT]]</f>
        <v>02070202921014</v>
      </c>
      <c r="D109">
        <f t="shared" si="16"/>
        <v>14</v>
      </c>
      <c r="E109" t="str">
        <f t="shared" si="17"/>
        <v>NIT</v>
      </c>
    </row>
    <row r="110" spans="1:5" x14ac:dyDescent="0.25">
      <c r="A110" s="21" t="s">
        <v>10399</v>
      </c>
      <c r="B110" t="s">
        <v>10400</v>
      </c>
      <c r="C110" t="str">
        <f>Tabla4[[#This Row],[NIT]]</f>
        <v>06141303201054</v>
      </c>
      <c r="D110">
        <f t="shared" si="16"/>
        <v>14</v>
      </c>
      <c r="E110" t="str">
        <f t="shared" si="17"/>
        <v>NIT</v>
      </c>
    </row>
    <row r="111" spans="1:5" x14ac:dyDescent="0.25">
      <c r="A111" s="21" t="s">
        <v>10397</v>
      </c>
      <c r="B111" t="s">
        <v>10398</v>
      </c>
      <c r="C111" t="str">
        <f>Tabla4[[#This Row],[NIT]]</f>
        <v>06142009881051</v>
      </c>
      <c r="D111">
        <f t="shared" si="16"/>
        <v>14</v>
      </c>
      <c r="E111" t="str">
        <f t="shared" si="17"/>
        <v>NIT</v>
      </c>
    </row>
    <row r="112" spans="1:5" x14ac:dyDescent="0.25">
      <c r="A112" s="21" t="s">
        <v>10395</v>
      </c>
      <c r="B112" t="s">
        <v>10396</v>
      </c>
      <c r="C112" t="str">
        <f>Tabla4[[#This Row],[NIT]]</f>
        <v>05032005221010</v>
      </c>
      <c r="D112">
        <f t="shared" si="16"/>
        <v>14</v>
      </c>
      <c r="E112" t="str">
        <f t="shared" si="17"/>
        <v>NIT</v>
      </c>
    </row>
    <row r="113" spans="1:5" x14ac:dyDescent="0.25">
      <c r="A113" s="21" t="s">
        <v>10393</v>
      </c>
      <c r="B113" t="s">
        <v>10394</v>
      </c>
      <c r="C113" t="str">
        <f>Tabla4[[#This Row],[NIT]]</f>
        <v>12091704681012</v>
      </c>
      <c r="D113">
        <f t="shared" si="16"/>
        <v>14</v>
      </c>
      <c r="E113" t="str">
        <f t="shared" si="17"/>
        <v>NIT</v>
      </c>
    </row>
    <row r="114" spans="1:5" x14ac:dyDescent="0.25">
      <c r="A114" s="21" t="s">
        <v>10391</v>
      </c>
      <c r="B114" t="s">
        <v>10392</v>
      </c>
      <c r="C114" t="str">
        <f>Tabla4[[#This Row],[NIT]]</f>
        <v>05030412811016</v>
      </c>
      <c r="D114">
        <f t="shared" ref="D114:D123" si="18">LEN(C114)</f>
        <v>14</v>
      </c>
      <c r="E114" t="str">
        <f t="shared" ref="E114:E123" si="19">IF(D114=14,"NIT",IF(D114=9,"DUI"," "))</f>
        <v>NIT</v>
      </c>
    </row>
    <row r="115" spans="1:5" x14ac:dyDescent="0.25">
      <c r="A115" s="21" t="s">
        <v>10389</v>
      </c>
      <c r="B115" t="s">
        <v>10390</v>
      </c>
      <c r="C115" t="str">
        <f>Tabla4[[#This Row],[NIT]]</f>
        <v>034910229</v>
      </c>
      <c r="D115">
        <f t="shared" si="18"/>
        <v>9</v>
      </c>
      <c r="E115" t="str">
        <f t="shared" si="19"/>
        <v>DUI</v>
      </c>
    </row>
    <row r="116" spans="1:5" x14ac:dyDescent="0.25">
      <c r="A116" s="21" t="s">
        <v>10387</v>
      </c>
      <c r="B116" t="s">
        <v>10388</v>
      </c>
      <c r="C116" t="str">
        <f>Tabla4[[#This Row],[NIT]]</f>
        <v>06141911141099</v>
      </c>
      <c r="D116">
        <f t="shared" si="18"/>
        <v>14</v>
      </c>
      <c r="E116" t="str">
        <f t="shared" si="19"/>
        <v>NIT</v>
      </c>
    </row>
    <row r="117" spans="1:5" x14ac:dyDescent="0.25">
      <c r="A117" s="21" t="s">
        <v>10385</v>
      </c>
      <c r="B117" t="s">
        <v>10386</v>
      </c>
      <c r="C117" t="str">
        <f>Tabla4[[#This Row],[NIT]]</f>
        <v>018854552</v>
      </c>
      <c r="D117">
        <f t="shared" si="18"/>
        <v>9</v>
      </c>
      <c r="E117" t="str">
        <f t="shared" si="19"/>
        <v>DUI</v>
      </c>
    </row>
    <row r="118" spans="1:5" x14ac:dyDescent="0.25">
      <c r="A118" s="21" t="s">
        <v>10383</v>
      </c>
      <c r="B118" t="s">
        <v>10384</v>
      </c>
      <c r="C118" t="str">
        <f>Tabla4[[#This Row],[NIT]]</f>
        <v>05152804101015</v>
      </c>
      <c r="D118">
        <f t="shared" si="18"/>
        <v>14</v>
      </c>
      <c r="E118" t="str">
        <f t="shared" si="19"/>
        <v>NIT</v>
      </c>
    </row>
    <row r="119" spans="1:5" x14ac:dyDescent="0.25">
      <c r="A119" s="21" t="s">
        <v>10381</v>
      </c>
      <c r="B119" t="s">
        <v>10382</v>
      </c>
      <c r="C119" t="str">
        <f>Tabla4[[#This Row],[NIT]]</f>
        <v>036619706</v>
      </c>
      <c r="D119">
        <f t="shared" si="18"/>
        <v>9</v>
      </c>
      <c r="E119" t="str">
        <f t="shared" si="19"/>
        <v>DUI</v>
      </c>
    </row>
    <row r="120" spans="1:5" x14ac:dyDescent="0.25">
      <c r="A120" s="21" t="s">
        <v>10379</v>
      </c>
      <c r="B120" t="s">
        <v>10380</v>
      </c>
      <c r="C120" t="str">
        <f>Tabla4[[#This Row],[NIT]]</f>
        <v>05191807781012</v>
      </c>
      <c r="D120">
        <f t="shared" si="18"/>
        <v>14</v>
      </c>
      <c r="E120" t="str">
        <f t="shared" si="19"/>
        <v>NIT</v>
      </c>
    </row>
    <row r="121" spans="1:5" x14ac:dyDescent="0.25">
      <c r="A121" s="21" t="s">
        <v>10377</v>
      </c>
      <c r="B121" t="s">
        <v>10378</v>
      </c>
      <c r="C121" t="str">
        <f>Tabla4[[#This Row],[NIT]]</f>
        <v>06141711171023</v>
      </c>
      <c r="D121">
        <f t="shared" si="18"/>
        <v>14</v>
      </c>
      <c r="E121" t="str">
        <f t="shared" si="19"/>
        <v>NIT</v>
      </c>
    </row>
    <row r="122" spans="1:5" x14ac:dyDescent="0.25">
      <c r="A122" s="21" t="s">
        <v>10375</v>
      </c>
      <c r="B122" t="s">
        <v>10376</v>
      </c>
      <c r="C122" t="str">
        <f>Tabla4[[#This Row],[NIT]]</f>
        <v>05031807931041</v>
      </c>
      <c r="D122">
        <f t="shared" si="18"/>
        <v>14</v>
      </c>
      <c r="E122" t="str">
        <f t="shared" si="19"/>
        <v>NIT</v>
      </c>
    </row>
    <row r="123" spans="1:5" x14ac:dyDescent="0.25">
      <c r="A123" s="21" t="s">
        <v>10373</v>
      </c>
      <c r="B123" t="s">
        <v>10374</v>
      </c>
      <c r="C123" t="str">
        <f>Tabla4[[#This Row],[NIT]]</f>
        <v>060599813</v>
      </c>
      <c r="D123">
        <f t="shared" si="18"/>
        <v>9</v>
      </c>
      <c r="E123" t="str">
        <f t="shared" si="19"/>
        <v>DUI</v>
      </c>
    </row>
    <row r="124" spans="1:5" x14ac:dyDescent="0.25">
      <c r="A124" s="21" t="s">
        <v>10371</v>
      </c>
      <c r="B124" t="s">
        <v>10372</v>
      </c>
      <c r="C124" t="str">
        <f>Tabla4[[#This Row],[NIT]]</f>
        <v>06142907091032</v>
      </c>
      <c r="D124">
        <f t="shared" ref="D124:D137" si="20">LEN(C124)</f>
        <v>14</v>
      </c>
      <c r="E124" t="str">
        <f t="shared" ref="E124:E137" si="21">IF(D124=14,"NIT",IF(D124=9,"DUI"," "))</f>
        <v>NIT</v>
      </c>
    </row>
    <row r="125" spans="1:5" x14ac:dyDescent="0.25">
      <c r="A125" s="21" t="s">
        <v>10369</v>
      </c>
      <c r="B125" t="s">
        <v>10370</v>
      </c>
      <c r="C125" t="str">
        <f>Tabla4[[#This Row],[NIT]]</f>
        <v>06140503851065</v>
      </c>
      <c r="D125">
        <f t="shared" si="20"/>
        <v>14</v>
      </c>
      <c r="E125" t="str">
        <f t="shared" si="21"/>
        <v>NIT</v>
      </c>
    </row>
    <row r="126" spans="1:5" x14ac:dyDescent="0.25">
      <c r="A126" s="21" t="s">
        <v>10367</v>
      </c>
      <c r="B126" t="s">
        <v>10368</v>
      </c>
      <c r="C126" t="str">
        <f>Tabla4[[#This Row],[NIT]]</f>
        <v>013341067</v>
      </c>
      <c r="D126">
        <f t="shared" si="20"/>
        <v>9</v>
      </c>
      <c r="E126" t="str">
        <f t="shared" si="21"/>
        <v>DUI</v>
      </c>
    </row>
    <row r="127" spans="1:5" x14ac:dyDescent="0.25">
      <c r="A127" s="21" t="s">
        <v>10365</v>
      </c>
      <c r="B127" t="s">
        <v>10366</v>
      </c>
      <c r="C127" t="str">
        <f>Tabla4[[#This Row],[NIT]]</f>
        <v>06140511121033</v>
      </c>
      <c r="D127">
        <f t="shared" si="20"/>
        <v>14</v>
      </c>
      <c r="E127" t="str">
        <f t="shared" si="21"/>
        <v>NIT</v>
      </c>
    </row>
    <row r="128" spans="1:5" x14ac:dyDescent="0.25">
      <c r="A128" s="21" t="s">
        <v>10363</v>
      </c>
      <c r="B128" t="s">
        <v>10364</v>
      </c>
      <c r="C128" t="str">
        <f>Tabla4[[#This Row],[NIT]]</f>
        <v>05210406731017</v>
      </c>
      <c r="D128">
        <f t="shared" si="20"/>
        <v>14</v>
      </c>
      <c r="E128" t="str">
        <f t="shared" si="21"/>
        <v>NIT</v>
      </c>
    </row>
    <row r="129" spans="1:5" x14ac:dyDescent="0.25">
      <c r="A129" s="21" t="s">
        <v>10361</v>
      </c>
      <c r="B129" t="s">
        <v>10362</v>
      </c>
      <c r="C129" t="str">
        <f>Tabla4[[#This Row],[NIT]]</f>
        <v>06142410071038</v>
      </c>
      <c r="D129">
        <f t="shared" si="20"/>
        <v>14</v>
      </c>
      <c r="E129" t="str">
        <f t="shared" si="21"/>
        <v>NIT</v>
      </c>
    </row>
    <row r="130" spans="1:5" x14ac:dyDescent="0.25">
      <c r="A130" s="21" t="s">
        <v>10359</v>
      </c>
      <c r="B130" t="s">
        <v>10360</v>
      </c>
      <c r="C130" t="str">
        <f>Tabla4[[#This Row],[NIT]]</f>
        <v>06142012221062</v>
      </c>
      <c r="D130">
        <f t="shared" si="20"/>
        <v>14</v>
      </c>
      <c r="E130" t="str">
        <f t="shared" si="21"/>
        <v>NIT</v>
      </c>
    </row>
    <row r="131" spans="1:5" x14ac:dyDescent="0.25">
      <c r="A131" s="21" t="s">
        <v>10357</v>
      </c>
      <c r="B131" t="s">
        <v>10358</v>
      </c>
      <c r="C131" t="str">
        <f>Tabla4[[#This Row],[NIT]]</f>
        <v>05110101691010</v>
      </c>
      <c r="D131">
        <f t="shared" si="20"/>
        <v>14</v>
      </c>
      <c r="E131" t="str">
        <f t="shared" si="21"/>
        <v>NIT</v>
      </c>
    </row>
    <row r="132" spans="1:5" x14ac:dyDescent="0.25">
      <c r="A132" s="21" t="s">
        <v>10354</v>
      </c>
      <c r="B132" t="s">
        <v>10355</v>
      </c>
      <c r="C132" t="str">
        <f>Tabla4[[#This Row],[NIT]]</f>
        <v>001562961</v>
      </c>
      <c r="D132">
        <f t="shared" si="20"/>
        <v>9</v>
      </c>
      <c r="E132" t="str">
        <f t="shared" si="21"/>
        <v>DUI</v>
      </c>
    </row>
    <row r="133" spans="1:5" x14ac:dyDescent="0.25">
      <c r="A133" s="21" t="s">
        <v>10352</v>
      </c>
      <c r="B133" t="s">
        <v>10353</v>
      </c>
      <c r="C133" t="str">
        <f>Tabla4[[#This Row],[NIT]]</f>
        <v>06142105691026</v>
      </c>
      <c r="D133">
        <f t="shared" si="20"/>
        <v>14</v>
      </c>
      <c r="E133" t="str">
        <f t="shared" si="21"/>
        <v>NIT</v>
      </c>
    </row>
    <row r="134" spans="1:5" x14ac:dyDescent="0.25">
      <c r="A134" s="21" t="s">
        <v>10350</v>
      </c>
      <c r="B134" t="s">
        <v>10351</v>
      </c>
      <c r="C134" t="str">
        <f>Tabla4[[#This Row],[NIT]]</f>
        <v>003506423</v>
      </c>
      <c r="D134">
        <f t="shared" si="20"/>
        <v>9</v>
      </c>
      <c r="E134" t="str">
        <f t="shared" si="21"/>
        <v>DUI</v>
      </c>
    </row>
    <row r="135" spans="1:5" x14ac:dyDescent="0.25">
      <c r="A135" s="21" t="s">
        <v>10348</v>
      </c>
      <c r="B135" t="s">
        <v>10349</v>
      </c>
      <c r="C135" t="str">
        <f>Tabla4[[#This Row],[NIT]]</f>
        <v>06140711770052</v>
      </c>
      <c r="D135">
        <f t="shared" si="20"/>
        <v>14</v>
      </c>
      <c r="E135" t="str">
        <f t="shared" si="21"/>
        <v>NIT</v>
      </c>
    </row>
    <row r="136" spans="1:5" x14ac:dyDescent="0.25">
      <c r="A136" s="21" t="s">
        <v>10346</v>
      </c>
      <c r="B136" t="s">
        <v>10347</v>
      </c>
      <c r="C136" t="str">
        <f>Tabla4[[#This Row],[NIT]]</f>
        <v>05032111191015</v>
      </c>
      <c r="D136">
        <f t="shared" si="20"/>
        <v>14</v>
      </c>
      <c r="E136" t="str">
        <f t="shared" si="21"/>
        <v>NIT</v>
      </c>
    </row>
    <row r="137" spans="1:5" x14ac:dyDescent="0.25">
      <c r="A137" s="21" t="s">
        <v>10344</v>
      </c>
      <c r="B137" t="s">
        <v>10345</v>
      </c>
      <c r="C137" t="str">
        <f>Tabla4[[#This Row],[NIT]]</f>
        <v>06142811660011</v>
      </c>
      <c r="D137">
        <f t="shared" si="20"/>
        <v>14</v>
      </c>
      <c r="E137" t="str">
        <f t="shared" si="21"/>
        <v>NIT</v>
      </c>
    </row>
    <row r="138" spans="1:5" x14ac:dyDescent="0.25">
      <c r="A138" s="21" t="s">
        <v>10281</v>
      </c>
      <c r="B138" t="s">
        <v>10282</v>
      </c>
      <c r="C138" t="str">
        <f>Tabla4[[#This Row],[NIT]]</f>
        <v>05021805791018</v>
      </c>
      <c r="D138">
        <f t="shared" ref="D138:D161" si="22">LEN(C138)</f>
        <v>14</v>
      </c>
      <c r="E138" t="str">
        <f t="shared" ref="E138:E161" si="23">IF(D138=14,"NIT",IF(D138=9,"DUI"," "))</f>
        <v>NIT</v>
      </c>
    </row>
    <row r="139" spans="1:5" x14ac:dyDescent="0.25">
      <c r="A139" s="21" t="s">
        <v>10279</v>
      </c>
      <c r="B139" t="s">
        <v>10280</v>
      </c>
      <c r="C139" t="str">
        <f>Tabla4[[#This Row],[NIT]]</f>
        <v>06142203991046</v>
      </c>
      <c r="D139">
        <f t="shared" si="22"/>
        <v>14</v>
      </c>
      <c r="E139" t="str">
        <f t="shared" si="23"/>
        <v>NIT</v>
      </c>
    </row>
    <row r="140" spans="1:5" x14ac:dyDescent="0.25">
      <c r="A140" s="21" t="s">
        <v>10277</v>
      </c>
      <c r="B140" t="s">
        <v>10278</v>
      </c>
      <c r="C140" t="str">
        <f>Tabla4[[#This Row],[NIT]]</f>
        <v>05111504191014</v>
      </c>
      <c r="D140">
        <f t="shared" si="22"/>
        <v>14</v>
      </c>
      <c r="E140" t="str">
        <f t="shared" si="23"/>
        <v>NIT</v>
      </c>
    </row>
    <row r="141" spans="1:5" x14ac:dyDescent="0.25">
      <c r="A141" s="21" t="s">
        <v>10275</v>
      </c>
      <c r="B141" t="s">
        <v>10276</v>
      </c>
      <c r="C141" t="str">
        <f>Tabla4[[#This Row],[NIT]]</f>
        <v>047537674</v>
      </c>
      <c r="D141">
        <f t="shared" si="22"/>
        <v>9</v>
      </c>
      <c r="E141" t="str">
        <f t="shared" si="23"/>
        <v>DUI</v>
      </c>
    </row>
    <row r="142" spans="1:5" x14ac:dyDescent="0.25">
      <c r="A142" s="21" t="s">
        <v>10273</v>
      </c>
      <c r="B142" t="s">
        <v>10274</v>
      </c>
      <c r="C142" t="str">
        <f>Tabla4[[#This Row],[NIT]]</f>
        <v>06142104161090</v>
      </c>
      <c r="D142">
        <f t="shared" si="22"/>
        <v>14</v>
      </c>
      <c r="E142" t="str">
        <f t="shared" si="23"/>
        <v>NIT</v>
      </c>
    </row>
    <row r="143" spans="1:5" x14ac:dyDescent="0.25">
      <c r="A143" s="21" t="s">
        <v>10271</v>
      </c>
      <c r="B143" t="s">
        <v>10272</v>
      </c>
      <c r="C143" t="str">
        <f>Tabla4[[#This Row],[NIT]]</f>
        <v>06140407151028</v>
      </c>
      <c r="D143">
        <f t="shared" si="22"/>
        <v>14</v>
      </c>
      <c r="E143" t="str">
        <f t="shared" si="23"/>
        <v>NIT</v>
      </c>
    </row>
    <row r="144" spans="1:5" x14ac:dyDescent="0.25">
      <c r="A144" s="21" t="s">
        <v>10269</v>
      </c>
      <c r="B144" t="s">
        <v>10270</v>
      </c>
      <c r="C144" t="str">
        <f>Tabla4[[#This Row],[NIT]]</f>
        <v>05150504241017</v>
      </c>
      <c r="D144">
        <f t="shared" si="22"/>
        <v>14</v>
      </c>
      <c r="E144" t="str">
        <f t="shared" si="23"/>
        <v>NIT</v>
      </c>
    </row>
    <row r="145" spans="1:5" x14ac:dyDescent="0.25">
      <c r="A145" s="21" t="s">
        <v>10267</v>
      </c>
      <c r="B145" t="s">
        <v>10268</v>
      </c>
      <c r="C145" t="str">
        <f>Tabla4[[#This Row],[NIT]]</f>
        <v>07151801791011</v>
      </c>
      <c r="D145">
        <f t="shared" si="22"/>
        <v>14</v>
      </c>
      <c r="E145" t="str">
        <f t="shared" si="23"/>
        <v>NIT</v>
      </c>
    </row>
    <row r="146" spans="1:5" x14ac:dyDescent="0.25">
      <c r="A146" s="21" t="s">
        <v>10265</v>
      </c>
      <c r="B146" t="s">
        <v>10266</v>
      </c>
      <c r="C146" t="str">
        <f>Tabla4[[#This Row],[NIT]]</f>
        <v>01033009921019</v>
      </c>
      <c r="D146">
        <f t="shared" si="22"/>
        <v>14</v>
      </c>
      <c r="E146" t="str">
        <f t="shared" si="23"/>
        <v>NIT</v>
      </c>
    </row>
    <row r="147" spans="1:5" x14ac:dyDescent="0.25">
      <c r="A147" s="21" t="s">
        <v>10263</v>
      </c>
      <c r="B147" t="s">
        <v>10264</v>
      </c>
      <c r="C147" t="str">
        <f>Tabla4[[#This Row],[NIT]]</f>
        <v>94830612681016</v>
      </c>
      <c r="D147">
        <f t="shared" si="22"/>
        <v>14</v>
      </c>
      <c r="E147" t="str">
        <f t="shared" si="23"/>
        <v>NIT</v>
      </c>
    </row>
    <row r="148" spans="1:5" x14ac:dyDescent="0.25">
      <c r="A148" s="21" t="s">
        <v>10261</v>
      </c>
      <c r="B148" t="s">
        <v>10262</v>
      </c>
      <c r="C148" t="str">
        <f>Tabla4[[#This Row],[NIT]]</f>
        <v>05011708221015</v>
      </c>
      <c r="D148">
        <f t="shared" si="22"/>
        <v>14</v>
      </c>
      <c r="E148" t="str">
        <f t="shared" si="23"/>
        <v>NIT</v>
      </c>
    </row>
    <row r="149" spans="1:5" x14ac:dyDescent="0.25">
      <c r="A149" s="21" t="s">
        <v>10259</v>
      </c>
      <c r="B149" t="s">
        <v>10260</v>
      </c>
      <c r="C149" t="str">
        <f>Tabla4[[#This Row],[NIT]]</f>
        <v>06141812231035</v>
      </c>
      <c r="D149">
        <f t="shared" si="22"/>
        <v>14</v>
      </c>
      <c r="E149" t="str">
        <f t="shared" si="23"/>
        <v>NIT</v>
      </c>
    </row>
    <row r="150" spans="1:5" x14ac:dyDescent="0.25">
      <c r="A150" s="21" t="s">
        <v>10257</v>
      </c>
      <c r="B150" t="s">
        <v>10258</v>
      </c>
      <c r="C150" t="str">
        <f>Tabla4[[#This Row],[NIT]]</f>
        <v>05132709221010</v>
      </c>
      <c r="D150">
        <f t="shared" si="22"/>
        <v>14</v>
      </c>
      <c r="E150" t="str">
        <f t="shared" si="23"/>
        <v>NIT</v>
      </c>
    </row>
    <row r="151" spans="1:5" x14ac:dyDescent="0.25">
      <c r="A151" s="21" t="s">
        <v>10255</v>
      </c>
      <c r="B151" t="s">
        <v>10256</v>
      </c>
      <c r="C151" t="str">
        <f>Tabla4[[#This Row],[NIT]]</f>
        <v>040956259</v>
      </c>
      <c r="D151">
        <f t="shared" si="22"/>
        <v>9</v>
      </c>
      <c r="E151" t="str">
        <f t="shared" si="23"/>
        <v>DUI</v>
      </c>
    </row>
    <row r="152" spans="1:5" x14ac:dyDescent="0.25">
      <c r="A152" s="21" t="s">
        <v>10253</v>
      </c>
      <c r="B152" t="s">
        <v>10254</v>
      </c>
      <c r="C152" t="str">
        <f>Tabla4[[#This Row],[NIT]]</f>
        <v>06142211111071</v>
      </c>
      <c r="D152">
        <f t="shared" si="22"/>
        <v>14</v>
      </c>
      <c r="E152" t="str">
        <f t="shared" si="23"/>
        <v>NIT</v>
      </c>
    </row>
    <row r="153" spans="1:5" x14ac:dyDescent="0.25">
      <c r="A153" s="21" t="s">
        <v>10251</v>
      </c>
      <c r="B153" t="s">
        <v>10252</v>
      </c>
      <c r="C153" t="str">
        <f>Tabla4[[#This Row],[NIT]]</f>
        <v>05150308560012</v>
      </c>
      <c r="D153">
        <f t="shared" si="22"/>
        <v>14</v>
      </c>
      <c r="E153" t="str">
        <f t="shared" si="23"/>
        <v>NIT</v>
      </c>
    </row>
    <row r="154" spans="1:5" x14ac:dyDescent="0.25">
      <c r="A154" s="21" t="s">
        <v>10249</v>
      </c>
      <c r="B154" t="s">
        <v>10250</v>
      </c>
      <c r="C154" t="str">
        <f>Tabla4[[#This Row],[NIT]]</f>
        <v>05112510221010</v>
      </c>
      <c r="D154">
        <f t="shared" si="22"/>
        <v>14</v>
      </c>
      <c r="E154" t="str">
        <f t="shared" si="23"/>
        <v>NIT</v>
      </c>
    </row>
    <row r="155" spans="1:5" x14ac:dyDescent="0.25">
      <c r="A155" s="21" t="s">
        <v>10247</v>
      </c>
      <c r="B155" t="s">
        <v>10248</v>
      </c>
      <c r="C155" t="str">
        <f>Tabla4[[#This Row],[NIT]]</f>
        <v>05033008211012</v>
      </c>
      <c r="D155">
        <f t="shared" si="22"/>
        <v>14</v>
      </c>
      <c r="E155" t="str">
        <f t="shared" si="23"/>
        <v>NIT</v>
      </c>
    </row>
    <row r="156" spans="1:5" x14ac:dyDescent="0.25">
      <c r="A156" s="21" t="s">
        <v>10245</v>
      </c>
      <c r="B156" t="s">
        <v>10246</v>
      </c>
      <c r="C156" t="str">
        <f>Tabla4[[#This Row],[NIT]]</f>
        <v>06141106161059</v>
      </c>
      <c r="D156">
        <f t="shared" si="22"/>
        <v>14</v>
      </c>
      <c r="E156" t="str">
        <f t="shared" si="23"/>
        <v>NIT</v>
      </c>
    </row>
    <row r="157" spans="1:5" x14ac:dyDescent="0.25">
      <c r="A157" s="21" t="s">
        <v>10243</v>
      </c>
      <c r="B157" t="s">
        <v>10244</v>
      </c>
      <c r="C157" t="str">
        <f>Tabla4[[#This Row],[NIT]]</f>
        <v>06142204791210</v>
      </c>
      <c r="D157">
        <f t="shared" si="22"/>
        <v>14</v>
      </c>
      <c r="E157" t="str">
        <f t="shared" si="23"/>
        <v>NIT</v>
      </c>
    </row>
    <row r="158" spans="1:5" x14ac:dyDescent="0.25">
      <c r="A158" s="21" t="s">
        <v>10241</v>
      </c>
      <c r="B158" t="s">
        <v>10242</v>
      </c>
      <c r="C158" t="str">
        <f>Tabla4[[#This Row],[NIT]]</f>
        <v>019138153</v>
      </c>
      <c r="D158">
        <f t="shared" si="22"/>
        <v>9</v>
      </c>
      <c r="E158" t="str">
        <f t="shared" si="23"/>
        <v>DUI</v>
      </c>
    </row>
    <row r="159" spans="1:5" x14ac:dyDescent="0.25">
      <c r="A159" s="21" t="s">
        <v>10239</v>
      </c>
      <c r="B159" t="s">
        <v>10240</v>
      </c>
      <c r="C159" t="str">
        <f>Tabla4[[#This Row],[NIT]]</f>
        <v>065082978</v>
      </c>
      <c r="D159">
        <f t="shared" si="22"/>
        <v>9</v>
      </c>
      <c r="E159" t="str">
        <f t="shared" si="23"/>
        <v>DUI</v>
      </c>
    </row>
    <row r="160" spans="1:5" x14ac:dyDescent="0.25">
      <c r="A160" s="21" t="s">
        <v>10237</v>
      </c>
      <c r="B160" t="s">
        <v>10238</v>
      </c>
      <c r="C160" t="str">
        <f>Tabla4[[#This Row],[NIT]]</f>
        <v>039110214</v>
      </c>
      <c r="D160">
        <f t="shared" si="22"/>
        <v>9</v>
      </c>
      <c r="E160" t="str">
        <f t="shared" si="23"/>
        <v>DUI</v>
      </c>
    </row>
    <row r="161" spans="1:5" x14ac:dyDescent="0.25">
      <c r="A161" s="21" t="s">
        <v>10235</v>
      </c>
      <c r="B161" t="s">
        <v>10236</v>
      </c>
      <c r="C161" t="str">
        <f>Tabla4[[#This Row],[NIT]]</f>
        <v>03023010861013</v>
      </c>
      <c r="D161">
        <f t="shared" si="22"/>
        <v>14</v>
      </c>
      <c r="E161" t="str">
        <f t="shared" si="23"/>
        <v>NIT</v>
      </c>
    </row>
    <row r="162" spans="1:5" x14ac:dyDescent="0.25">
      <c r="A162" s="21" t="s">
        <v>10233</v>
      </c>
      <c r="B162" t="s">
        <v>10234</v>
      </c>
      <c r="C162" t="str">
        <f>Tabla4[[#This Row],[NIT]]</f>
        <v>038822004</v>
      </c>
      <c r="D162">
        <f t="shared" ref="D162:D176" si="24">LEN(C162)</f>
        <v>9</v>
      </c>
      <c r="E162" t="str">
        <f t="shared" ref="E162:E176" si="25">IF(D162=14,"NIT",IF(D162=9,"DUI"," "))</f>
        <v>DUI</v>
      </c>
    </row>
    <row r="163" spans="1:5" x14ac:dyDescent="0.25">
      <c r="A163" s="21" t="s">
        <v>10231</v>
      </c>
      <c r="B163" t="s">
        <v>10232</v>
      </c>
      <c r="C163" t="str">
        <f>Tabla4[[#This Row],[NIT]]</f>
        <v>06042101161030</v>
      </c>
      <c r="D163">
        <f t="shared" si="24"/>
        <v>14</v>
      </c>
      <c r="E163" t="str">
        <f t="shared" si="25"/>
        <v>NIT</v>
      </c>
    </row>
    <row r="164" spans="1:5" x14ac:dyDescent="0.25">
      <c r="A164" s="21" t="s">
        <v>10229</v>
      </c>
      <c r="B164" t="s">
        <v>10230</v>
      </c>
      <c r="C164" t="str">
        <f>Tabla4[[#This Row],[NIT]]</f>
        <v>06141101161042</v>
      </c>
      <c r="D164">
        <f t="shared" si="24"/>
        <v>14</v>
      </c>
      <c r="E164" t="str">
        <f t="shared" si="25"/>
        <v>NIT</v>
      </c>
    </row>
    <row r="165" spans="1:5" x14ac:dyDescent="0.25">
      <c r="A165" s="21" t="s">
        <v>10217</v>
      </c>
      <c r="B165" t="s">
        <v>10228</v>
      </c>
      <c r="C165" t="str">
        <f>Tabla4[[#This Row],[NIT]]</f>
        <v>022631053</v>
      </c>
      <c r="D165">
        <f t="shared" si="24"/>
        <v>9</v>
      </c>
      <c r="E165" t="str">
        <f t="shared" si="25"/>
        <v>DUI</v>
      </c>
    </row>
    <row r="166" spans="1:5" x14ac:dyDescent="0.25">
      <c r="A166" s="21" t="s">
        <v>10226</v>
      </c>
      <c r="B166" t="s">
        <v>10227</v>
      </c>
      <c r="C166" t="str">
        <f>Tabla4[[#This Row],[NIT]]</f>
        <v>06140409191035</v>
      </c>
      <c r="D166">
        <f t="shared" si="24"/>
        <v>14</v>
      </c>
      <c r="E166" t="str">
        <f t="shared" si="25"/>
        <v>NIT</v>
      </c>
    </row>
    <row r="167" spans="1:5" x14ac:dyDescent="0.25">
      <c r="A167" s="21" t="s">
        <v>10224</v>
      </c>
      <c r="B167" t="s">
        <v>10225</v>
      </c>
      <c r="C167" t="str">
        <f>Tabla4[[#This Row],[NIT]]</f>
        <v>043268304</v>
      </c>
      <c r="D167">
        <f t="shared" si="24"/>
        <v>9</v>
      </c>
      <c r="E167" t="str">
        <f t="shared" si="25"/>
        <v>DUI</v>
      </c>
    </row>
    <row r="168" spans="1:5" x14ac:dyDescent="0.25">
      <c r="A168" s="21" t="s">
        <v>10222</v>
      </c>
      <c r="B168" t="s">
        <v>10223</v>
      </c>
      <c r="C168" t="str">
        <f>Tabla4[[#This Row],[NIT]]</f>
        <v>034022610</v>
      </c>
      <c r="D168">
        <f t="shared" si="24"/>
        <v>9</v>
      </c>
      <c r="E168" t="str">
        <f t="shared" si="25"/>
        <v>DUI</v>
      </c>
    </row>
    <row r="169" spans="1:5" x14ac:dyDescent="0.25">
      <c r="A169" s="21" t="s">
        <v>10220</v>
      </c>
      <c r="B169" t="s">
        <v>10221</v>
      </c>
      <c r="C169" t="str">
        <f>Tabla4[[#This Row],[NIT]]</f>
        <v>03021701971017</v>
      </c>
      <c r="D169">
        <f t="shared" si="24"/>
        <v>14</v>
      </c>
      <c r="E169" t="str">
        <f t="shared" si="25"/>
        <v>NIT</v>
      </c>
    </row>
    <row r="170" spans="1:5" x14ac:dyDescent="0.25">
      <c r="A170" s="21" t="s">
        <v>10218</v>
      </c>
      <c r="B170" t="s">
        <v>10219</v>
      </c>
      <c r="C170" t="str">
        <f>Tabla4[[#This Row],[NIT]]</f>
        <v>047661994</v>
      </c>
      <c r="D170">
        <f t="shared" si="24"/>
        <v>9</v>
      </c>
      <c r="E170" t="str">
        <f t="shared" si="25"/>
        <v>DUI</v>
      </c>
    </row>
    <row r="171" spans="1:5" x14ac:dyDescent="0.25">
      <c r="A171" s="21" t="s">
        <v>10215</v>
      </c>
      <c r="B171" t="s">
        <v>10216</v>
      </c>
      <c r="C171" t="str">
        <f>Tabla4[[#This Row],[NIT]]</f>
        <v>06142805151090</v>
      </c>
      <c r="D171">
        <f t="shared" si="24"/>
        <v>14</v>
      </c>
      <c r="E171" t="str">
        <f t="shared" si="25"/>
        <v>NIT</v>
      </c>
    </row>
    <row r="172" spans="1:5" x14ac:dyDescent="0.25">
      <c r="A172" s="21" t="s">
        <v>10213</v>
      </c>
      <c r="B172" t="s">
        <v>10214</v>
      </c>
      <c r="C172" t="str">
        <f>Tabla4[[#This Row],[NIT]]</f>
        <v>06142903931036</v>
      </c>
      <c r="D172">
        <f t="shared" si="24"/>
        <v>14</v>
      </c>
      <c r="E172" t="str">
        <f t="shared" si="25"/>
        <v>NIT</v>
      </c>
    </row>
    <row r="173" spans="1:5" x14ac:dyDescent="0.25">
      <c r="A173" s="21" t="s">
        <v>10211</v>
      </c>
      <c r="B173" t="s">
        <v>10212</v>
      </c>
      <c r="C173" t="str">
        <f>Tabla4[[#This Row],[NIT]]</f>
        <v>05110507121010</v>
      </c>
      <c r="D173">
        <f t="shared" si="24"/>
        <v>14</v>
      </c>
      <c r="E173" t="str">
        <f t="shared" si="25"/>
        <v>NIT</v>
      </c>
    </row>
    <row r="174" spans="1:5" x14ac:dyDescent="0.25">
      <c r="A174" s="21" t="s">
        <v>10209</v>
      </c>
      <c r="B174" t="s">
        <v>10210</v>
      </c>
      <c r="C174" t="str">
        <f>Tabla4[[#This Row],[NIT]]</f>
        <v>022372263</v>
      </c>
      <c r="D174">
        <f t="shared" si="24"/>
        <v>9</v>
      </c>
      <c r="E174" t="str">
        <f t="shared" si="25"/>
        <v>DUI</v>
      </c>
    </row>
    <row r="175" spans="1:5" x14ac:dyDescent="0.25">
      <c r="A175" s="21" t="s">
        <v>10207</v>
      </c>
      <c r="B175" t="s">
        <v>10208</v>
      </c>
      <c r="C175" t="str">
        <f>Tabla4[[#This Row],[NIT]]</f>
        <v>019873525</v>
      </c>
      <c r="D175">
        <f t="shared" si="24"/>
        <v>9</v>
      </c>
      <c r="E175" t="str">
        <f t="shared" si="25"/>
        <v>DUI</v>
      </c>
    </row>
    <row r="176" spans="1:5" x14ac:dyDescent="0.25">
      <c r="A176" s="21" t="s">
        <v>10205</v>
      </c>
      <c r="B176" t="s">
        <v>10206</v>
      </c>
      <c r="C176" t="str">
        <f>Tabla4[[#This Row],[NIT]]</f>
        <v>02102102191026</v>
      </c>
      <c r="D176">
        <f t="shared" si="24"/>
        <v>14</v>
      </c>
      <c r="E176" t="str">
        <f t="shared" si="25"/>
        <v>NIT</v>
      </c>
    </row>
    <row r="177" spans="1:5" x14ac:dyDescent="0.25">
      <c r="A177" s="21" t="s">
        <v>10133</v>
      </c>
      <c r="B177" t="s">
        <v>10134</v>
      </c>
      <c r="C177" t="str">
        <f>Tabla4[[#This Row],[NIT]]</f>
        <v>06142810991047</v>
      </c>
      <c r="D177">
        <f t="shared" ref="D177:D217" si="26">LEN(C177)</f>
        <v>14</v>
      </c>
      <c r="E177" t="str">
        <f t="shared" ref="E177:E217" si="27">IF(D177=14,"NIT",IF(D177=9,"DUI"," "))</f>
        <v>NIT</v>
      </c>
    </row>
    <row r="178" spans="1:5" x14ac:dyDescent="0.25">
      <c r="A178" s="21" t="s">
        <v>10131</v>
      </c>
      <c r="B178" t="s">
        <v>10132</v>
      </c>
      <c r="C178" t="str">
        <f>Tabla4[[#This Row],[NIT]]</f>
        <v>06142610981020</v>
      </c>
      <c r="D178">
        <f t="shared" si="26"/>
        <v>14</v>
      </c>
      <c r="E178" t="str">
        <f t="shared" si="27"/>
        <v>NIT</v>
      </c>
    </row>
    <row r="179" spans="1:5" x14ac:dyDescent="0.25">
      <c r="A179" s="21" t="s">
        <v>10128</v>
      </c>
      <c r="B179" t="s">
        <v>10129</v>
      </c>
      <c r="C179" t="str">
        <f>Tabla4[[#This Row],[NIT]]</f>
        <v>'020875263</v>
      </c>
      <c r="D179">
        <f t="shared" si="26"/>
        <v>10</v>
      </c>
      <c r="E179" t="str">
        <f t="shared" si="27"/>
        <v xml:space="preserve"> </v>
      </c>
    </row>
    <row r="180" spans="1:5" x14ac:dyDescent="0.25">
      <c r="A180" s="21" t="s">
        <v>10123</v>
      </c>
      <c r="B180" t="s">
        <v>10124</v>
      </c>
      <c r="C180" t="str">
        <f>Tabla4[[#This Row],[NIT]]</f>
        <v>06142107231065</v>
      </c>
      <c r="D180">
        <f t="shared" si="26"/>
        <v>14</v>
      </c>
      <c r="E180" t="str">
        <f t="shared" si="27"/>
        <v>NIT</v>
      </c>
    </row>
    <row r="181" spans="1:5" x14ac:dyDescent="0.25">
      <c r="A181" s="21" t="s">
        <v>10121</v>
      </c>
      <c r="B181" t="s">
        <v>10122</v>
      </c>
      <c r="C181" t="str">
        <f>Tabla4[[#This Row],[NIT]]</f>
        <v>06142811001040</v>
      </c>
      <c r="D181">
        <f t="shared" si="26"/>
        <v>14</v>
      </c>
      <c r="E181" t="str">
        <f t="shared" si="27"/>
        <v>NIT</v>
      </c>
    </row>
    <row r="182" spans="1:5" x14ac:dyDescent="0.25">
      <c r="A182" s="21" t="s">
        <v>10119</v>
      </c>
      <c r="B182" t="s">
        <v>10120</v>
      </c>
      <c r="C182" t="str">
        <f>Tabla4[[#This Row],[NIT]]</f>
        <v>03081402821010</v>
      </c>
      <c r="D182">
        <f t="shared" si="26"/>
        <v>14</v>
      </c>
      <c r="E182" t="str">
        <f t="shared" si="27"/>
        <v>NIT</v>
      </c>
    </row>
    <row r="183" spans="1:5" x14ac:dyDescent="0.25">
      <c r="A183" s="21" t="s">
        <v>10117</v>
      </c>
      <c r="B183" t="s">
        <v>10118</v>
      </c>
      <c r="C183" t="str">
        <f>Tabla4[[#This Row],[NIT]]</f>
        <v>06142806181073</v>
      </c>
      <c r="D183">
        <f t="shared" si="26"/>
        <v>14</v>
      </c>
      <c r="E183" t="str">
        <f t="shared" si="27"/>
        <v>NIT</v>
      </c>
    </row>
    <row r="184" spans="1:5" x14ac:dyDescent="0.25">
      <c r="A184" s="21" t="s">
        <v>10114</v>
      </c>
      <c r="B184" t="s">
        <v>10115</v>
      </c>
      <c r="C184" t="str">
        <f>Tabla4[[#This Row],[NIT]]</f>
        <v>05042504650011</v>
      </c>
      <c r="D184">
        <f t="shared" si="26"/>
        <v>14</v>
      </c>
      <c r="E184" t="str">
        <f t="shared" si="27"/>
        <v>NIT</v>
      </c>
    </row>
    <row r="185" spans="1:5" x14ac:dyDescent="0.25">
      <c r="A185" s="21" t="s">
        <v>10112</v>
      </c>
      <c r="B185" t="s">
        <v>10113</v>
      </c>
      <c r="C185" t="str">
        <f>Tabla4[[#This Row],[NIT]]</f>
        <v>06142605681012</v>
      </c>
      <c r="D185">
        <f t="shared" si="26"/>
        <v>14</v>
      </c>
      <c r="E185" t="str">
        <f t="shared" si="27"/>
        <v>NIT</v>
      </c>
    </row>
    <row r="186" spans="1:5" x14ac:dyDescent="0.25">
      <c r="A186" s="21" t="s">
        <v>10110</v>
      </c>
      <c r="B186" t="s">
        <v>10111</v>
      </c>
      <c r="C186" t="str">
        <f>Tabla4[[#This Row],[NIT]]</f>
        <v>032437160</v>
      </c>
      <c r="D186">
        <f t="shared" si="26"/>
        <v>9</v>
      </c>
      <c r="E186" t="str">
        <f t="shared" si="27"/>
        <v>DUI</v>
      </c>
    </row>
    <row r="187" spans="1:5" x14ac:dyDescent="0.25">
      <c r="A187" s="21" t="s">
        <v>10107</v>
      </c>
      <c r="B187" t="s">
        <v>10108</v>
      </c>
      <c r="C187" t="str">
        <f>Tabla4[[#This Row],[NIT]]</f>
        <v>016086284</v>
      </c>
      <c r="D187">
        <f t="shared" si="26"/>
        <v>9</v>
      </c>
      <c r="E187" t="str">
        <f t="shared" si="27"/>
        <v>DUI</v>
      </c>
    </row>
    <row r="188" spans="1:5" x14ac:dyDescent="0.25">
      <c r="A188" s="21" t="s">
        <v>10105</v>
      </c>
      <c r="B188" t="s">
        <v>10106</v>
      </c>
      <c r="C188" t="str">
        <f>Tabla4[[#This Row],[NIT]]</f>
        <v>022831053</v>
      </c>
      <c r="D188">
        <f t="shared" si="26"/>
        <v>9</v>
      </c>
      <c r="E188" t="str">
        <f t="shared" si="27"/>
        <v>DUI</v>
      </c>
    </row>
    <row r="189" spans="1:5" x14ac:dyDescent="0.25">
      <c r="A189" s="21" t="s">
        <v>10103</v>
      </c>
      <c r="B189" t="s">
        <v>10104</v>
      </c>
      <c r="C189" t="str">
        <f>Tabla4[[#This Row],[NIT]]</f>
        <v>060255348</v>
      </c>
      <c r="D189">
        <f t="shared" si="26"/>
        <v>9</v>
      </c>
      <c r="E189" t="str">
        <f t="shared" si="27"/>
        <v>DUI</v>
      </c>
    </row>
    <row r="190" spans="1:5" x14ac:dyDescent="0.25">
      <c r="A190" s="21" t="s">
        <v>10101</v>
      </c>
      <c r="B190" t="s">
        <v>10102</v>
      </c>
      <c r="C190" t="str">
        <f>Tabla4[[#This Row],[NIT]]</f>
        <v>06142410191033</v>
      </c>
      <c r="D190">
        <f t="shared" si="26"/>
        <v>14</v>
      </c>
      <c r="E190" t="str">
        <f t="shared" si="27"/>
        <v>NIT</v>
      </c>
    </row>
    <row r="191" spans="1:5" x14ac:dyDescent="0.25">
      <c r="A191" s="21" t="s">
        <v>10099</v>
      </c>
      <c r="B191" t="s">
        <v>10100</v>
      </c>
      <c r="C191" t="str">
        <f>Tabla4[[#This Row],[NIT]]</f>
        <v>06081808991014</v>
      </c>
      <c r="D191">
        <f t="shared" si="26"/>
        <v>14</v>
      </c>
      <c r="E191" t="str">
        <f t="shared" si="27"/>
        <v>NIT</v>
      </c>
    </row>
    <row r="192" spans="1:5" x14ac:dyDescent="0.25">
      <c r="A192" s="21" t="s">
        <v>10098</v>
      </c>
      <c r="B192" t="s">
        <v>9881</v>
      </c>
      <c r="C192" t="str">
        <f>Tabla4[[#This Row],[NIT]]</f>
        <v>002938816</v>
      </c>
      <c r="D192">
        <f t="shared" si="26"/>
        <v>9</v>
      </c>
      <c r="E192" t="str">
        <f t="shared" si="27"/>
        <v>DUI</v>
      </c>
    </row>
    <row r="193" spans="1:5" x14ac:dyDescent="0.25">
      <c r="A193" s="21" t="s">
        <v>10096</v>
      </c>
      <c r="B193" t="s">
        <v>10097</v>
      </c>
      <c r="C193" t="str">
        <f>Tabla4[[#This Row],[NIT]]</f>
        <v>022268268</v>
      </c>
      <c r="D193">
        <f t="shared" si="26"/>
        <v>9</v>
      </c>
      <c r="E193" t="str">
        <f t="shared" si="27"/>
        <v>DUI</v>
      </c>
    </row>
    <row r="194" spans="1:5" x14ac:dyDescent="0.25">
      <c r="A194" s="21" t="s">
        <v>10094</v>
      </c>
      <c r="B194" t="s">
        <v>10095</v>
      </c>
      <c r="C194" t="str">
        <f>Tabla4[[#This Row],[NIT]]</f>
        <v>05030404881013</v>
      </c>
      <c r="D194">
        <f t="shared" si="26"/>
        <v>14</v>
      </c>
      <c r="E194" t="str">
        <f t="shared" si="27"/>
        <v>NIT</v>
      </c>
    </row>
    <row r="195" spans="1:5" x14ac:dyDescent="0.25">
      <c r="A195" s="21" t="s">
        <v>10092</v>
      </c>
      <c r="B195" t="s">
        <v>10093</v>
      </c>
      <c r="C195" t="str">
        <f>Tabla4[[#This Row],[NIT]]</f>
        <v>019493155</v>
      </c>
      <c r="D195">
        <f t="shared" si="26"/>
        <v>9</v>
      </c>
      <c r="E195" t="str">
        <f t="shared" si="27"/>
        <v>DUI</v>
      </c>
    </row>
    <row r="196" spans="1:5" x14ac:dyDescent="0.25">
      <c r="A196" s="21" t="s">
        <v>10090</v>
      </c>
      <c r="B196" t="s">
        <v>10091</v>
      </c>
      <c r="C196" t="str">
        <f>Tabla4[[#This Row],[NIT]]</f>
        <v>027287453</v>
      </c>
      <c r="D196">
        <f t="shared" si="26"/>
        <v>9</v>
      </c>
      <c r="E196" t="str">
        <f t="shared" si="27"/>
        <v>DUI</v>
      </c>
    </row>
    <row r="197" spans="1:5" x14ac:dyDescent="0.25">
      <c r="A197" s="21" t="s">
        <v>10088</v>
      </c>
      <c r="B197" t="s">
        <v>10089</v>
      </c>
      <c r="C197" t="str">
        <f>Tabla4[[#This Row],[NIT]]</f>
        <v>06142502091035</v>
      </c>
      <c r="D197">
        <f t="shared" si="26"/>
        <v>14</v>
      </c>
      <c r="E197" t="str">
        <f t="shared" si="27"/>
        <v>NIT</v>
      </c>
    </row>
    <row r="198" spans="1:5" x14ac:dyDescent="0.25">
      <c r="A198" s="21" t="s">
        <v>10086</v>
      </c>
      <c r="B198" t="s">
        <v>10087</v>
      </c>
      <c r="C198" t="str">
        <f>Tabla4[[#This Row],[NIT]]</f>
        <v>05010709161018</v>
      </c>
      <c r="D198">
        <f t="shared" si="26"/>
        <v>14</v>
      </c>
      <c r="E198" t="str">
        <f t="shared" si="27"/>
        <v>NIT</v>
      </c>
    </row>
    <row r="199" spans="1:5" x14ac:dyDescent="0.25">
      <c r="A199" s="21" t="s">
        <v>10084</v>
      </c>
      <c r="B199" t="s">
        <v>10085</v>
      </c>
      <c r="C199" t="str">
        <f>Tabla4[[#This Row],[NIT]]</f>
        <v>03150912211013</v>
      </c>
      <c r="D199">
        <f t="shared" si="26"/>
        <v>14</v>
      </c>
      <c r="E199" t="str">
        <f t="shared" si="27"/>
        <v>NIT</v>
      </c>
    </row>
    <row r="200" spans="1:5" x14ac:dyDescent="0.25">
      <c r="A200" s="21" t="s">
        <v>10082</v>
      </c>
      <c r="B200" t="s">
        <v>10083</v>
      </c>
      <c r="C200" t="str">
        <f>Tabla4[[#This Row],[NIT]]</f>
        <v>013783798</v>
      </c>
      <c r="D200">
        <f t="shared" si="26"/>
        <v>9</v>
      </c>
      <c r="E200" t="str">
        <f t="shared" si="27"/>
        <v>DUI</v>
      </c>
    </row>
    <row r="201" spans="1:5" x14ac:dyDescent="0.25">
      <c r="A201" s="21" t="s">
        <v>10080</v>
      </c>
      <c r="B201" t="s">
        <v>10081</v>
      </c>
      <c r="C201" t="str">
        <f>Tabla4[[#This Row],[NIT]]</f>
        <v>05031911761018</v>
      </c>
      <c r="D201">
        <f t="shared" si="26"/>
        <v>14</v>
      </c>
      <c r="E201" t="str">
        <f t="shared" si="27"/>
        <v>NIT</v>
      </c>
    </row>
    <row r="202" spans="1:5" x14ac:dyDescent="0.25">
      <c r="A202" s="21" t="s">
        <v>10078</v>
      </c>
      <c r="B202" t="s">
        <v>10079</v>
      </c>
      <c r="C202" t="str">
        <f>Tabla4[[#This Row],[NIT]]</f>
        <v>048667456</v>
      </c>
      <c r="D202">
        <f t="shared" si="26"/>
        <v>9</v>
      </c>
      <c r="E202" t="str">
        <f t="shared" si="27"/>
        <v>DUI</v>
      </c>
    </row>
    <row r="203" spans="1:5" x14ac:dyDescent="0.25">
      <c r="A203" s="21" t="s">
        <v>10076</v>
      </c>
      <c r="B203" t="s">
        <v>10077</v>
      </c>
      <c r="C203" t="str">
        <f>Tabla4[[#This Row],[NIT]]</f>
        <v>027549172</v>
      </c>
      <c r="D203">
        <f t="shared" si="26"/>
        <v>9</v>
      </c>
      <c r="E203" t="str">
        <f t="shared" si="27"/>
        <v>DUI</v>
      </c>
    </row>
    <row r="204" spans="1:5" x14ac:dyDescent="0.25">
      <c r="A204" s="21" t="s">
        <v>10074</v>
      </c>
      <c r="B204" t="s">
        <v>10075</v>
      </c>
      <c r="C204" t="str">
        <f>Tabla4[[#This Row],[NIT]]</f>
        <v>06141112201046</v>
      </c>
      <c r="D204">
        <f t="shared" si="26"/>
        <v>14</v>
      </c>
      <c r="E204" t="str">
        <f t="shared" si="27"/>
        <v>NIT</v>
      </c>
    </row>
    <row r="205" spans="1:5" x14ac:dyDescent="0.25">
      <c r="A205" s="21" t="s">
        <v>10073</v>
      </c>
      <c r="B205" t="s">
        <v>10072</v>
      </c>
      <c r="C205" t="str">
        <f>Tabla4[[#This Row],[NIT]]</f>
        <v>05091102611012</v>
      </c>
      <c r="D205">
        <f t="shared" si="26"/>
        <v>14</v>
      </c>
      <c r="E205" t="str">
        <f t="shared" si="27"/>
        <v>NIT</v>
      </c>
    </row>
    <row r="206" spans="1:5" x14ac:dyDescent="0.25">
      <c r="A206" s="21" t="s">
        <v>10070</v>
      </c>
      <c r="B206" t="s">
        <v>10071</v>
      </c>
      <c r="C206" t="str">
        <f>Tabla4[[#This Row],[NIT]]</f>
        <v>02102010211020</v>
      </c>
      <c r="D206">
        <f t="shared" si="26"/>
        <v>14</v>
      </c>
      <c r="E206" t="str">
        <f t="shared" si="27"/>
        <v>NIT</v>
      </c>
    </row>
    <row r="207" spans="1:5" x14ac:dyDescent="0.25">
      <c r="A207" s="21" t="s">
        <v>10068</v>
      </c>
      <c r="B207" t="s">
        <v>10069</v>
      </c>
      <c r="C207" t="str">
        <f>Tabla4[[#This Row],[NIT]]</f>
        <v>026435613</v>
      </c>
      <c r="D207">
        <f t="shared" si="26"/>
        <v>9</v>
      </c>
      <c r="E207" t="str">
        <f t="shared" si="27"/>
        <v>DUI</v>
      </c>
    </row>
    <row r="208" spans="1:5" x14ac:dyDescent="0.25">
      <c r="A208" s="21" t="s">
        <v>10066</v>
      </c>
      <c r="B208" t="s">
        <v>10067</v>
      </c>
      <c r="C208" t="str">
        <f>Tabla4[[#This Row],[NIT]]</f>
        <v>06140501061018</v>
      </c>
      <c r="D208">
        <f t="shared" si="26"/>
        <v>14</v>
      </c>
      <c r="E208" t="str">
        <f t="shared" si="27"/>
        <v>NIT</v>
      </c>
    </row>
    <row r="209" spans="1:5" x14ac:dyDescent="0.25">
      <c r="A209" s="21" t="s">
        <v>10064</v>
      </c>
      <c r="B209" t="s">
        <v>10065</v>
      </c>
      <c r="C209" t="str">
        <f>Tabla4[[#This Row],[NIT]]</f>
        <v>06140403901037</v>
      </c>
      <c r="D209">
        <f t="shared" si="26"/>
        <v>14</v>
      </c>
      <c r="E209" t="str">
        <f t="shared" si="27"/>
        <v>NIT</v>
      </c>
    </row>
    <row r="210" spans="1:5" x14ac:dyDescent="0.25">
      <c r="A210" s="21" t="s">
        <v>10062</v>
      </c>
      <c r="B210" t="s">
        <v>10063</v>
      </c>
      <c r="C210" t="str">
        <f>Tabla4[[#This Row],[NIT]]</f>
        <v>06143110081038</v>
      </c>
      <c r="D210">
        <f t="shared" si="26"/>
        <v>14</v>
      </c>
      <c r="E210" t="str">
        <f t="shared" si="27"/>
        <v>NIT</v>
      </c>
    </row>
    <row r="211" spans="1:5" x14ac:dyDescent="0.25">
      <c r="A211" s="21" t="s">
        <v>10061</v>
      </c>
      <c r="B211" t="s">
        <v>10060</v>
      </c>
      <c r="C211" t="str">
        <f>Tabla4[[#This Row],[NIT]]</f>
        <v>015308447</v>
      </c>
      <c r="D211">
        <f t="shared" si="26"/>
        <v>9</v>
      </c>
      <c r="E211" t="str">
        <f t="shared" si="27"/>
        <v>DUI</v>
      </c>
    </row>
    <row r="212" spans="1:5" x14ac:dyDescent="0.25">
      <c r="A212" s="21" t="s">
        <v>10058</v>
      </c>
      <c r="B212" t="s">
        <v>10059</v>
      </c>
      <c r="C212" t="str">
        <f>Tabla4[[#This Row],[NIT]]</f>
        <v>010161816</v>
      </c>
      <c r="D212">
        <f t="shared" si="26"/>
        <v>9</v>
      </c>
      <c r="E212" t="str">
        <f t="shared" si="27"/>
        <v>DUI</v>
      </c>
    </row>
    <row r="213" spans="1:5" x14ac:dyDescent="0.25">
      <c r="A213" s="21" t="s">
        <v>10056</v>
      </c>
      <c r="B213" t="s">
        <v>10057</v>
      </c>
      <c r="C213" t="str">
        <f>Tabla4[[#This Row],[NIT]]</f>
        <v>02101208201024</v>
      </c>
      <c r="D213">
        <f t="shared" si="26"/>
        <v>14</v>
      </c>
      <c r="E213" t="str">
        <f t="shared" si="27"/>
        <v>NIT</v>
      </c>
    </row>
    <row r="214" spans="1:5" x14ac:dyDescent="0.25">
      <c r="A214" s="21" t="s">
        <v>10054</v>
      </c>
      <c r="B214" t="s">
        <v>10055</v>
      </c>
      <c r="C214" t="str">
        <f>Tabla4[[#This Row],[NIT]]</f>
        <v>09040200741019</v>
      </c>
      <c r="D214">
        <f t="shared" si="26"/>
        <v>14</v>
      </c>
      <c r="E214" t="str">
        <f t="shared" si="27"/>
        <v>NIT</v>
      </c>
    </row>
    <row r="215" spans="1:5" x14ac:dyDescent="0.25">
      <c r="A215" s="21" t="s">
        <v>10052</v>
      </c>
      <c r="B215" t="s">
        <v>10053</v>
      </c>
      <c r="C215" t="str">
        <f>Tabla4[[#This Row],[NIT]]</f>
        <v>06141512211105</v>
      </c>
      <c r="D215">
        <f t="shared" si="26"/>
        <v>14</v>
      </c>
      <c r="E215" t="str">
        <f t="shared" si="27"/>
        <v>NIT</v>
      </c>
    </row>
    <row r="216" spans="1:5" x14ac:dyDescent="0.25">
      <c r="A216" s="21" t="s">
        <v>10050</v>
      </c>
      <c r="B216" t="s">
        <v>10051</v>
      </c>
      <c r="C216" t="str">
        <f>Tabla4[[#This Row],[NIT]]</f>
        <v>034461898</v>
      </c>
      <c r="D216">
        <f t="shared" si="26"/>
        <v>9</v>
      </c>
      <c r="E216" t="str">
        <f t="shared" si="27"/>
        <v>DUI</v>
      </c>
    </row>
    <row r="217" spans="1:5" x14ac:dyDescent="0.25">
      <c r="A217" s="21" t="s">
        <v>10048</v>
      </c>
      <c r="B217" t="s">
        <v>10049</v>
      </c>
      <c r="C217" t="str">
        <f>Tabla4[[#This Row],[NIT]]</f>
        <v>05031102811012</v>
      </c>
      <c r="D217">
        <f t="shared" si="26"/>
        <v>14</v>
      </c>
      <c r="E217" t="str">
        <f t="shared" si="27"/>
        <v>NIT</v>
      </c>
    </row>
    <row r="218" spans="1:5" x14ac:dyDescent="0.25">
      <c r="A218" s="21" t="s">
        <v>9966</v>
      </c>
      <c r="B218" t="s">
        <v>9967</v>
      </c>
      <c r="C218" t="str">
        <f>Tabla4[[#This Row],[NIT]]</f>
        <v>05110701831010</v>
      </c>
      <c r="D218">
        <f t="shared" si="0"/>
        <v>14</v>
      </c>
      <c r="E218" t="str">
        <f t="shared" si="1"/>
        <v>NIT</v>
      </c>
    </row>
    <row r="219" spans="1:5" x14ac:dyDescent="0.25">
      <c r="A219" s="21" t="s">
        <v>8464</v>
      </c>
      <c r="B219" t="s">
        <v>1503</v>
      </c>
      <c r="C219" t="str">
        <f>Tabla4[[#This Row],[NIT]]</f>
        <v>011500974</v>
      </c>
      <c r="D219">
        <f t="shared" si="0"/>
        <v>9</v>
      </c>
      <c r="E219" t="str">
        <f t="shared" si="1"/>
        <v>DUI</v>
      </c>
    </row>
    <row r="220" spans="1:5" x14ac:dyDescent="0.25">
      <c r="A220" s="21" t="s">
        <v>9959</v>
      </c>
      <c r="B220" t="s">
        <v>9960</v>
      </c>
      <c r="C220" t="str">
        <f>Tabla4[[#This Row],[NIT]]</f>
        <v>03061105911025</v>
      </c>
      <c r="D220">
        <f t="shared" si="0"/>
        <v>14</v>
      </c>
      <c r="E220" t="str">
        <f t="shared" si="1"/>
        <v>NIT</v>
      </c>
    </row>
    <row r="221" spans="1:5" x14ac:dyDescent="0.25">
      <c r="A221" s="21" t="s">
        <v>9951</v>
      </c>
      <c r="B221" t="s">
        <v>3100</v>
      </c>
      <c r="C221" t="str">
        <f>Tabla4[[#This Row],[NIT]]</f>
        <v>021721053</v>
      </c>
      <c r="D221">
        <f t="shared" si="0"/>
        <v>9</v>
      </c>
      <c r="E221" t="str">
        <f t="shared" si="1"/>
        <v>DUI</v>
      </c>
    </row>
    <row r="222" spans="1:5" x14ac:dyDescent="0.25">
      <c r="A222" s="21" t="s">
        <v>9949</v>
      </c>
      <c r="B222" t="s">
        <v>9950</v>
      </c>
      <c r="C222" t="str">
        <f>Tabla4[[#This Row],[NIT]]</f>
        <v>010685867</v>
      </c>
      <c r="D222">
        <f t="shared" si="0"/>
        <v>9</v>
      </c>
      <c r="E222" t="str">
        <f t="shared" si="1"/>
        <v>DUI</v>
      </c>
    </row>
    <row r="223" spans="1:5" x14ac:dyDescent="0.25">
      <c r="A223" s="21" t="s">
        <v>9946</v>
      </c>
      <c r="B223" t="s">
        <v>9947</v>
      </c>
      <c r="C223" t="str">
        <f>Tabla4[[#This Row],[NIT]]</f>
        <v>06142605981012</v>
      </c>
      <c r="D223">
        <f t="shared" si="0"/>
        <v>14</v>
      </c>
      <c r="E223" t="str">
        <f t="shared" si="1"/>
        <v>NIT</v>
      </c>
    </row>
    <row r="224" spans="1:5" x14ac:dyDescent="0.25">
      <c r="A224" s="21" t="s">
        <v>9961</v>
      </c>
      <c r="B224" t="s">
        <v>9944</v>
      </c>
      <c r="C224" t="str">
        <f>Tabla4[[#This Row],[NIT]]</f>
        <v>06140509221101</v>
      </c>
      <c r="D224">
        <f t="shared" si="0"/>
        <v>14</v>
      </c>
      <c r="E224" t="str">
        <f t="shared" si="1"/>
        <v>NIT</v>
      </c>
    </row>
    <row r="225" spans="1:5" x14ac:dyDescent="0.25">
      <c r="A225" s="21" t="s">
        <v>9940</v>
      </c>
      <c r="B225" t="s">
        <v>9941</v>
      </c>
      <c r="C225" t="str">
        <f>Tabla4[[#This Row],[NIT]]</f>
        <v>02102001181011</v>
      </c>
      <c r="D225">
        <f t="shared" si="0"/>
        <v>14</v>
      </c>
      <c r="E225" t="str">
        <f t="shared" si="1"/>
        <v>NIT</v>
      </c>
    </row>
    <row r="226" spans="1:5" x14ac:dyDescent="0.25">
      <c r="A226" s="21" t="s">
        <v>9938</v>
      </c>
      <c r="B226" t="s">
        <v>9939</v>
      </c>
      <c r="C226" t="str">
        <f>Tabla4[[#This Row],[NIT]]</f>
        <v>02070808871012</v>
      </c>
      <c r="D226">
        <f t="shared" si="0"/>
        <v>14</v>
      </c>
      <c r="E226" t="str">
        <f t="shared" si="1"/>
        <v>NIT</v>
      </c>
    </row>
    <row r="227" spans="1:5" x14ac:dyDescent="0.25">
      <c r="A227" s="21" t="s">
        <v>9935</v>
      </c>
      <c r="B227" t="s">
        <v>9936</v>
      </c>
      <c r="C227" t="str">
        <f>Tabla4[[#This Row],[NIT]]</f>
        <v>06140305161045</v>
      </c>
      <c r="D227">
        <f t="shared" si="0"/>
        <v>14</v>
      </c>
      <c r="E227" t="str">
        <f t="shared" si="1"/>
        <v>NIT</v>
      </c>
    </row>
    <row r="228" spans="1:5" x14ac:dyDescent="0.25">
      <c r="A228" s="21" t="s">
        <v>9933</v>
      </c>
      <c r="B228" t="s">
        <v>9934</v>
      </c>
      <c r="C228" t="str">
        <f>Tabla4[[#This Row],[NIT]]</f>
        <v>034444333</v>
      </c>
      <c r="D228">
        <f t="shared" si="0"/>
        <v>9</v>
      </c>
      <c r="E228" t="str">
        <f t="shared" si="1"/>
        <v>DUI</v>
      </c>
    </row>
    <row r="229" spans="1:5" x14ac:dyDescent="0.25">
      <c r="A229" s="21" t="s">
        <v>9930</v>
      </c>
      <c r="B229" t="s">
        <v>9931</v>
      </c>
      <c r="C229" t="str">
        <f>Tabla4[[#This Row],[NIT]]</f>
        <v>05011309131010</v>
      </c>
      <c r="D229">
        <f t="shared" si="0"/>
        <v>14</v>
      </c>
      <c r="E229" t="str">
        <f t="shared" si="1"/>
        <v>NIT</v>
      </c>
    </row>
    <row r="230" spans="1:5" x14ac:dyDescent="0.25">
      <c r="A230" s="21" t="s">
        <v>9927</v>
      </c>
      <c r="B230" t="s">
        <v>9928</v>
      </c>
      <c r="C230" t="str">
        <f>Tabla4[[#This Row],[NIT]]</f>
        <v>028304931</v>
      </c>
      <c r="D230">
        <f t="shared" si="0"/>
        <v>9</v>
      </c>
      <c r="E230" t="str">
        <f t="shared" si="1"/>
        <v>DUI</v>
      </c>
    </row>
    <row r="231" spans="1:5" x14ac:dyDescent="0.25">
      <c r="A231" s="21" t="s">
        <v>9925</v>
      </c>
      <c r="B231" t="s">
        <v>9926</v>
      </c>
      <c r="C231" t="str">
        <f>Tabla4[[#This Row],[NIT]]</f>
        <v>06140407151026</v>
      </c>
      <c r="D231">
        <f t="shared" si="0"/>
        <v>14</v>
      </c>
      <c r="E231" t="str">
        <f t="shared" si="1"/>
        <v>NIT</v>
      </c>
    </row>
    <row r="232" spans="1:5" x14ac:dyDescent="0.25">
      <c r="A232" s="21" t="s">
        <v>9921</v>
      </c>
      <c r="B232" t="s">
        <v>9922</v>
      </c>
      <c r="C232" t="str">
        <f>Tabla4[[#This Row],[NIT]]</f>
        <v>06142702971021</v>
      </c>
      <c r="D232">
        <f t="shared" si="0"/>
        <v>14</v>
      </c>
      <c r="E232" t="str">
        <f t="shared" si="1"/>
        <v>NIT</v>
      </c>
    </row>
    <row r="233" spans="1:5" x14ac:dyDescent="0.25">
      <c r="A233" s="21" t="s">
        <v>9918</v>
      </c>
      <c r="B233" t="s">
        <v>9919</v>
      </c>
      <c r="C233" t="str">
        <f>Tabla4[[#This Row],[NIT]]</f>
        <v>06071805131019</v>
      </c>
      <c r="D233">
        <f t="shared" si="0"/>
        <v>14</v>
      </c>
      <c r="E233" t="str">
        <f t="shared" si="1"/>
        <v>NIT</v>
      </c>
    </row>
    <row r="234" spans="1:5" x14ac:dyDescent="0.25">
      <c r="A234" s="21" t="s">
        <v>9916</v>
      </c>
      <c r="B234" t="s">
        <v>9917</v>
      </c>
      <c r="C234" t="str">
        <f>Tabla4[[#This Row],[NIT]]</f>
        <v>003466043</v>
      </c>
      <c r="D234">
        <f t="shared" si="0"/>
        <v>9</v>
      </c>
      <c r="E234" t="str">
        <f t="shared" si="1"/>
        <v>DUI</v>
      </c>
    </row>
    <row r="235" spans="1:5" x14ac:dyDescent="0.25">
      <c r="A235" s="21" t="s">
        <v>9914</v>
      </c>
      <c r="B235" t="s">
        <v>9915</v>
      </c>
      <c r="C235" t="str">
        <f>Tabla4[[#This Row],[NIT]]</f>
        <v>06142611121076</v>
      </c>
      <c r="D235">
        <f t="shared" si="0"/>
        <v>14</v>
      </c>
      <c r="E235" t="str">
        <f t="shared" si="1"/>
        <v>NIT</v>
      </c>
    </row>
    <row r="236" spans="1:5" x14ac:dyDescent="0.25">
      <c r="A236" s="21" t="s">
        <v>9911</v>
      </c>
      <c r="B236" t="s">
        <v>9912</v>
      </c>
      <c r="C236" t="str">
        <f>Tabla4[[#This Row],[NIT]]</f>
        <v>03010412541010</v>
      </c>
      <c r="D236">
        <f t="shared" si="0"/>
        <v>14</v>
      </c>
      <c r="E236" t="str">
        <f t="shared" si="1"/>
        <v>NIT</v>
      </c>
    </row>
    <row r="237" spans="1:5" x14ac:dyDescent="0.25">
      <c r="A237" s="21" t="s">
        <v>9909</v>
      </c>
      <c r="B237" t="s">
        <v>9910</v>
      </c>
      <c r="C237" t="str">
        <f>Tabla4[[#This Row],[NIT]]</f>
        <v>027949429</v>
      </c>
      <c r="D237">
        <f t="shared" si="0"/>
        <v>9</v>
      </c>
      <c r="E237" t="str">
        <f t="shared" si="1"/>
        <v>DUI</v>
      </c>
    </row>
    <row r="238" spans="1:5" x14ac:dyDescent="0.25">
      <c r="A238" s="21" t="s">
        <v>9907</v>
      </c>
      <c r="B238" t="s">
        <v>9908</v>
      </c>
      <c r="C238" t="str">
        <f>Tabla4[[#This Row],[NIT]]</f>
        <v>06140702821021</v>
      </c>
      <c r="D238">
        <f t="shared" si="0"/>
        <v>14</v>
      </c>
      <c r="E238" t="str">
        <f t="shared" si="1"/>
        <v>NIT</v>
      </c>
    </row>
    <row r="239" spans="1:5" x14ac:dyDescent="0.25">
      <c r="A239" s="21" t="s">
        <v>9903</v>
      </c>
      <c r="B239" t="s">
        <v>9904</v>
      </c>
      <c r="C239" t="str">
        <f>Tabla4[[#This Row],[NIT]]</f>
        <v>06140710941023</v>
      </c>
      <c r="D239">
        <f t="shared" si="0"/>
        <v>14</v>
      </c>
      <c r="E239" t="str">
        <f t="shared" si="1"/>
        <v>NIT</v>
      </c>
    </row>
    <row r="240" spans="1:5" x14ac:dyDescent="0.25">
      <c r="A240" s="21" t="s">
        <v>9900</v>
      </c>
      <c r="B240" t="s">
        <v>9901</v>
      </c>
      <c r="C240" t="str">
        <f>Tabla4[[#This Row],[NIT]]</f>
        <v>06141607121014</v>
      </c>
      <c r="D240">
        <f t="shared" si="0"/>
        <v>14</v>
      </c>
      <c r="E240" t="str">
        <f t="shared" si="1"/>
        <v>NIT</v>
      </c>
    </row>
    <row r="241" spans="1:5" x14ac:dyDescent="0.25">
      <c r="A241" s="21" t="s">
        <v>9898</v>
      </c>
      <c r="B241" t="s">
        <v>9899</v>
      </c>
      <c r="C241" t="str">
        <f>Tabla4[[#This Row],[NIT]]</f>
        <v>06142607071013</v>
      </c>
      <c r="D241">
        <f t="shared" si="0"/>
        <v>14</v>
      </c>
      <c r="E241" t="str">
        <f t="shared" si="1"/>
        <v>NIT</v>
      </c>
    </row>
    <row r="242" spans="1:5" x14ac:dyDescent="0.25">
      <c r="A242" s="21" t="s">
        <v>9896</v>
      </c>
      <c r="B242" t="s">
        <v>9897</v>
      </c>
      <c r="C242" t="str">
        <f>Tabla4[[#This Row],[NIT]]</f>
        <v>06140107161013</v>
      </c>
      <c r="D242">
        <f t="shared" si="0"/>
        <v>14</v>
      </c>
      <c r="E242" t="str">
        <f t="shared" si="1"/>
        <v>NIT</v>
      </c>
    </row>
    <row r="243" spans="1:5" x14ac:dyDescent="0.25">
      <c r="A243" s="28" t="s">
        <v>79</v>
      </c>
      <c r="B243" t="s">
        <v>80</v>
      </c>
      <c r="C243" t="str">
        <f>Tabla4[[#This Row],[NIT]]</f>
        <v>11231402520010</v>
      </c>
      <c r="D243">
        <f t="shared" si="0"/>
        <v>14</v>
      </c>
      <c r="E243" t="str">
        <f t="shared" si="1"/>
        <v>NIT</v>
      </c>
    </row>
    <row r="244" spans="1:5" x14ac:dyDescent="0.25">
      <c r="A244" s="174" t="s">
        <v>9891</v>
      </c>
      <c r="B244" t="s">
        <v>9892</v>
      </c>
      <c r="C244" t="str">
        <f>Tabla4[[#This Row],[NIT]]</f>
        <v>06141201051040</v>
      </c>
      <c r="D244">
        <f t="shared" si="0"/>
        <v>14</v>
      </c>
      <c r="E244" t="str">
        <f t="shared" si="1"/>
        <v>NIT</v>
      </c>
    </row>
    <row r="245" spans="1:5" x14ac:dyDescent="0.25">
      <c r="A245" s="28" t="s">
        <v>9888</v>
      </c>
      <c r="B245" t="s">
        <v>9889</v>
      </c>
      <c r="C245" t="str">
        <f>Tabla4[[#This Row],[NIT]]</f>
        <v>05012003191024</v>
      </c>
      <c r="D245">
        <f t="shared" si="0"/>
        <v>14</v>
      </c>
      <c r="E245" t="str">
        <f t="shared" si="1"/>
        <v>NIT</v>
      </c>
    </row>
    <row r="246" spans="1:5" x14ac:dyDescent="0.25">
      <c r="A246" s="28" t="s">
        <v>9885</v>
      </c>
      <c r="B246" t="s">
        <v>9886</v>
      </c>
      <c r="C246" t="str">
        <f>Tabla4[[#This Row],[NIT]]</f>
        <v>013227849</v>
      </c>
      <c r="D246">
        <f t="shared" si="0"/>
        <v>9</v>
      </c>
      <c r="E246" t="str">
        <f t="shared" si="1"/>
        <v>DUI</v>
      </c>
    </row>
    <row r="247" spans="1:5" x14ac:dyDescent="0.25">
      <c r="A247" s="28" t="s">
        <v>9816</v>
      </c>
      <c r="B247" t="s">
        <v>9817</v>
      </c>
      <c r="C247" t="str">
        <f>Tabla4[[#This Row],[NIT]]</f>
        <v>014026775</v>
      </c>
      <c r="D247">
        <f t="shared" si="0"/>
        <v>9</v>
      </c>
      <c r="E247" t="str">
        <f t="shared" si="1"/>
        <v>DUI</v>
      </c>
    </row>
    <row r="248" spans="1:5" x14ac:dyDescent="0.25">
      <c r="A248" s="28" t="s">
        <v>9882</v>
      </c>
      <c r="B248" t="s">
        <v>9883</v>
      </c>
      <c r="C248" t="str">
        <f>Tabla4[[#This Row],[NIT]]</f>
        <v>05030609831027</v>
      </c>
      <c r="D248">
        <f t="shared" si="0"/>
        <v>14</v>
      </c>
      <c r="E248" t="str">
        <f t="shared" si="1"/>
        <v>NIT</v>
      </c>
    </row>
    <row r="249" spans="1:5" x14ac:dyDescent="0.25">
      <c r="A249" s="28" t="s">
        <v>9880</v>
      </c>
      <c r="B249" t="s">
        <v>9881</v>
      </c>
      <c r="C249" t="str">
        <f>Tabla4[[#This Row],[NIT]]</f>
        <v>002938916</v>
      </c>
      <c r="D249">
        <f t="shared" si="0"/>
        <v>9</v>
      </c>
      <c r="E249" t="str">
        <f t="shared" si="1"/>
        <v>DUI</v>
      </c>
    </row>
    <row r="250" spans="1:5" x14ac:dyDescent="0.25">
      <c r="A250" s="28" t="s">
        <v>9877</v>
      </c>
      <c r="B250" t="s">
        <v>9878</v>
      </c>
      <c r="C250" t="str">
        <f>Tabla4[[#This Row],[NIT]]</f>
        <v>053306552</v>
      </c>
      <c r="D250">
        <f t="shared" si="0"/>
        <v>9</v>
      </c>
      <c r="E250" t="str">
        <f t="shared" si="1"/>
        <v>DUI</v>
      </c>
    </row>
    <row r="251" spans="1:5" x14ac:dyDescent="0.25">
      <c r="A251" s="28" t="s">
        <v>9875</v>
      </c>
      <c r="B251" t="s">
        <v>9876</v>
      </c>
      <c r="C251" t="str">
        <f>Tabla4[[#This Row],[NIT]]</f>
        <v>05111911971067</v>
      </c>
      <c r="D251">
        <f t="shared" si="0"/>
        <v>14</v>
      </c>
      <c r="E251" t="str">
        <f t="shared" si="1"/>
        <v>NIT</v>
      </c>
    </row>
    <row r="252" spans="1:5" x14ac:dyDescent="0.25">
      <c r="A252" s="28" t="s">
        <v>9870</v>
      </c>
      <c r="B252" t="s">
        <v>9872</v>
      </c>
      <c r="C252" t="str">
        <f>Tabla4[[#This Row],[NIT]]</f>
        <v>12090606831018</v>
      </c>
      <c r="D252">
        <f t="shared" si="0"/>
        <v>14</v>
      </c>
      <c r="E252" t="str">
        <f t="shared" si="1"/>
        <v>NIT</v>
      </c>
    </row>
    <row r="253" spans="1:5" x14ac:dyDescent="0.25">
      <c r="A253" s="28" t="s">
        <v>9871</v>
      </c>
      <c r="B253" t="s">
        <v>9874</v>
      </c>
      <c r="C253" t="str">
        <f>Tabla4[[#This Row],[NIT]]</f>
        <v>06141206801025</v>
      </c>
      <c r="D253">
        <f t="shared" si="0"/>
        <v>14</v>
      </c>
      <c r="E253" t="str">
        <f t="shared" si="1"/>
        <v>NIT</v>
      </c>
    </row>
    <row r="254" spans="1:5" x14ac:dyDescent="0.25">
      <c r="A254" s="28" t="s">
        <v>9866</v>
      </c>
      <c r="B254" t="s">
        <v>9867</v>
      </c>
      <c r="C254" t="str">
        <f>Tabla4[[#This Row],[NIT]]</f>
        <v>06141808151043</v>
      </c>
      <c r="D254">
        <f t="shared" si="0"/>
        <v>14</v>
      </c>
      <c r="E254" t="str">
        <f t="shared" si="1"/>
        <v>NIT</v>
      </c>
    </row>
    <row r="255" spans="1:5" x14ac:dyDescent="0.25">
      <c r="A255" s="28" t="s">
        <v>9864</v>
      </c>
      <c r="B255" t="s">
        <v>9865</v>
      </c>
      <c r="C255" t="str">
        <f>Tabla4[[#This Row],[NIT]]</f>
        <v>06140909211040</v>
      </c>
      <c r="D255">
        <f t="shared" si="0"/>
        <v>14</v>
      </c>
      <c r="E255" t="str">
        <f t="shared" si="1"/>
        <v>NIT</v>
      </c>
    </row>
    <row r="256" spans="1:5" x14ac:dyDescent="0.25">
      <c r="A256" s="28" t="s">
        <v>9862</v>
      </c>
      <c r="B256" t="s">
        <v>9863</v>
      </c>
      <c r="C256" t="str">
        <f>Tabla4[[#This Row],[NIT]]</f>
        <v>037801534</v>
      </c>
      <c r="D256">
        <f t="shared" si="0"/>
        <v>9</v>
      </c>
      <c r="E256" t="str">
        <f t="shared" si="1"/>
        <v>DUI</v>
      </c>
    </row>
    <row r="257" spans="1:5" x14ac:dyDescent="0.25">
      <c r="A257" s="28" t="s">
        <v>9860</v>
      </c>
      <c r="B257" t="s">
        <v>9861</v>
      </c>
      <c r="C257" t="str">
        <f>Tabla4[[#This Row],[NIT]]</f>
        <v>03151111911028</v>
      </c>
      <c r="D257">
        <f t="shared" si="0"/>
        <v>14</v>
      </c>
      <c r="E257" t="str">
        <f t="shared" si="1"/>
        <v>NIT</v>
      </c>
    </row>
    <row r="258" spans="1:5" x14ac:dyDescent="0.25">
      <c r="A258" s="28" t="s">
        <v>9858</v>
      </c>
      <c r="B258" t="s">
        <v>9859</v>
      </c>
      <c r="C258" t="str">
        <f>Tabla4[[#This Row],[NIT]]</f>
        <v>06141703001046</v>
      </c>
      <c r="D258">
        <f t="shared" si="0"/>
        <v>14</v>
      </c>
      <c r="E258" t="str">
        <f t="shared" si="1"/>
        <v>NIT</v>
      </c>
    </row>
    <row r="259" spans="1:5" x14ac:dyDescent="0.25">
      <c r="A259" s="28" t="s">
        <v>9856</v>
      </c>
      <c r="B259" t="s">
        <v>9857</v>
      </c>
      <c r="C259" t="str">
        <f>Tabla4[[#This Row],[NIT]]</f>
        <v>05040506800014</v>
      </c>
      <c r="D259">
        <f t="shared" si="0"/>
        <v>14</v>
      </c>
      <c r="E259" t="str">
        <f t="shared" si="1"/>
        <v>NIT</v>
      </c>
    </row>
    <row r="260" spans="1:5" x14ac:dyDescent="0.25">
      <c r="A260" s="28" t="s">
        <v>9852</v>
      </c>
      <c r="B260" t="s">
        <v>9853</v>
      </c>
      <c r="C260" t="str">
        <f>Tabla4[[#This Row],[NIT]]</f>
        <v>043889883</v>
      </c>
      <c r="D260">
        <f t="shared" si="0"/>
        <v>9</v>
      </c>
      <c r="E260" t="str">
        <f t="shared" si="1"/>
        <v>DUI</v>
      </c>
    </row>
    <row r="261" spans="1:5" x14ac:dyDescent="0.25">
      <c r="A261" s="28" t="s">
        <v>9850</v>
      </c>
      <c r="B261" t="s">
        <v>9851</v>
      </c>
      <c r="C261" t="str">
        <f>Tabla4[[#This Row],[NIT]]</f>
        <v>06140802701028</v>
      </c>
      <c r="D261">
        <f t="shared" si="0"/>
        <v>14</v>
      </c>
      <c r="E261" t="str">
        <f t="shared" si="1"/>
        <v>NIT</v>
      </c>
    </row>
    <row r="262" spans="1:5" x14ac:dyDescent="0.25">
      <c r="A262" s="28" t="s">
        <v>9848</v>
      </c>
      <c r="B262" t="s">
        <v>9849</v>
      </c>
      <c r="C262" t="str">
        <f>Tabla4[[#This Row],[NIT]]</f>
        <v>06140102840029</v>
      </c>
      <c r="D262">
        <f t="shared" si="0"/>
        <v>14</v>
      </c>
      <c r="E262" t="str">
        <f t="shared" si="1"/>
        <v>NIT</v>
      </c>
    </row>
    <row r="263" spans="1:5" x14ac:dyDescent="0.25">
      <c r="A263" s="28" t="s">
        <v>9845</v>
      </c>
      <c r="B263" t="s">
        <v>9846</v>
      </c>
      <c r="C263" t="str">
        <f>Tabla4[[#This Row],[NIT]]</f>
        <v>044592277</v>
      </c>
      <c r="D263">
        <f t="shared" si="0"/>
        <v>9</v>
      </c>
      <c r="E263" t="str">
        <f t="shared" si="1"/>
        <v>DUI</v>
      </c>
    </row>
    <row r="264" spans="1:5" x14ac:dyDescent="0.25">
      <c r="A264" s="28" t="s">
        <v>9843</v>
      </c>
      <c r="B264" t="s">
        <v>9844</v>
      </c>
      <c r="C264" t="str">
        <f>Tabla4[[#This Row],[NIT]]</f>
        <v>06141401931214</v>
      </c>
      <c r="D264">
        <f t="shared" si="0"/>
        <v>14</v>
      </c>
      <c r="E264" t="str">
        <f t="shared" si="1"/>
        <v>NIT</v>
      </c>
    </row>
    <row r="265" spans="1:5" x14ac:dyDescent="0.25">
      <c r="A265" s="28" t="s">
        <v>9841</v>
      </c>
      <c r="B265" t="s">
        <v>9842</v>
      </c>
      <c r="C265" t="str">
        <f>Tabla4[[#This Row],[NIT]]</f>
        <v>05152105590019</v>
      </c>
      <c r="D265">
        <f t="shared" si="0"/>
        <v>14</v>
      </c>
      <c r="E265" t="str">
        <f t="shared" si="1"/>
        <v>NIT</v>
      </c>
    </row>
    <row r="266" spans="1:5" x14ac:dyDescent="0.25">
      <c r="A266" s="28" t="s">
        <v>9839</v>
      </c>
      <c r="B266" t="s">
        <v>9840</v>
      </c>
      <c r="C266" t="str">
        <f>Tabla4[[#This Row],[NIT]]</f>
        <v>06141111991060</v>
      </c>
      <c r="D266">
        <f t="shared" si="0"/>
        <v>14</v>
      </c>
      <c r="E266" t="str">
        <f t="shared" si="1"/>
        <v>NIT</v>
      </c>
    </row>
    <row r="267" spans="1:5" x14ac:dyDescent="0.25">
      <c r="A267" s="28" t="s">
        <v>9837</v>
      </c>
      <c r="B267" t="s">
        <v>9838</v>
      </c>
      <c r="C267" t="str">
        <f>Tabla4[[#This Row],[NIT]]</f>
        <v>05152502221011</v>
      </c>
      <c r="D267">
        <f t="shared" si="0"/>
        <v>14</v>
      </c>
      <c r="E267" t="str">
        <f t="shared" si="1"/>
        <v>NIT</v>
      </c>
    </row>
    <row r="268" spans="1:5" x14ac:dyDescent="0.25">
      <c r="A268" s="28" t="s">
        <v>9835</v>
      </c>
      <c r="B268" t="s">
        <v>9836</v>
      </c>
      <c r="C268" t="str">
        <f>Tabla4[[#This Row],[NIT]]</f>
        <v>022836516</v>
      </c>
      <c r="D268">
        <f t="shared" si="0"/>
        <v>9</v>
      </c>
      <c r="E268" t="str">
        <f t="shared" si="1"/>
        <v>DUI</v>
      </c>
    </row>
    <row r="269" spans="1:5" x14ac:dyDescent="0.25">
      <c r="A269" s="28" t="s">
        <v>9833</v>
      </c>
      <c r="B269" t="s">
        <v>9834</v>
      </c>
      <c r="C269" t="str">
        <f>Tabla4[[#This Row],[NIT]]</f>
        <v>06141301981060</v>
      </c>
      <c r="D269">
        <f t="shared" si="0"/>
        <v>14</v>
      </c>
      <c r="E269" t="str">
        <f t="shared" si="1"/>
        <v>NIT</v>
      </c>
    </row>
    <row r="270" spans="1:5" x14ac:dyDescent="0.25">
      <c r="A270" s="28" t="s">
        <v>9831</v>
      </c>
      <c r="B270" t="s">
        <v>9832</v>
      </c>
      <c r="C270" t="str">
        <f>Tabla4[[#This Row],[NIT]]</f>
        <v>06142706091018</v>
      </c>
      <c r="D270">
        <f t="shared" si="0"/>
        <v>14</v>
      </c>
      <c r="E270" t="str">
        <f t="shared" si="1"/>
        <v>NIT</v>
      </c>
    </row>
    <row r="271" spans="1:5" x14ac:dyDescent="0.25">
      <c r="A271" s="28" t="s">
        <v>9828</v>
      </c>
      <c r="B271" t="s">
        <v>9829</v>
      </c>
      <c r="C271" t="str">
        <f>Tabla4[[#This Row],[NIT]]</f>
        <v>06141410891372</v>
      </c>
      <c r="D271">
        <f t="shared" si="0"/>
        <v>14</v>
      </c>
      <c r="E271" t="str">
        <f t="shared" si="1"/>
        <v>NIT</v>
      </c>
    </row>
    <row r="272" spans="1:5" x14ac:dyDescent="0.25">
      <c r="A272" s="28" t="s">
        <v>9868</v>
      </c>
      <c r="B272" t="s">
        <v>9826</v>
      </c>
      <c r="C272" t="str">
        <f>Tabla4[[#This Row],[NIT]]</f>
        <v>06142211161095</v>
      </c>
      <c r="D272">
        <f t="shared" si="0"/>
        <v>14</v>
      </c>
      <c r="E272" t="str">
        <f t="shared" si="1"/>
        <v>NIT</v>
      </c>
    </row>
    <row r="273" spans="1:5" x14ac:dyDescent="0.25">
      <c r="A273" s="28" t="s">
        <v>9824</v>
      </c>
      <c r="B273" t="s">
        <v>9825</v>
      </c>
      <c r="C273" t="str">
        <f>Tabla4[[#This Row],[NIT]]</f>
        <v>05150806071013</v>
      </c>
      <c r="D273">
        <f t="shared" si="0"/>
        <v>14</v>
      </c>
      <c r="E273" t="str">
        <f t="shared" si="1"/>
        <v>NIT</v>
      </c>
    </row>
    <row r="274" spans="1:5" x14ac:dyDescent="0.25">
      <c r="A274" s="28" t="s">
        <v>9822</v>
      </c>
      <c r="B274" t="s">
        <v>9823</v>
      </c>
      <c r="C274" t="str">
        <f>Tabla4[[#This Row],[NIT]]</f>
        <v>06142411201067</v>
      </c>
      <c r="D274">
        <f t="shared" si="0"/>
        <v>14</v>
      </c>
      <c r="E274" t="str">
        <f t="shared" si="1"/>
        <v>NIT</v>
      </c>
    </row>
    <row r="275" spans="1:5" x14ac:dyDescent="0.25">
      <c r="A275" s="28" t="s">
        <v>9820</v>
      </c>
      <c r="B275" t="s">
        <v>9821</v>
      </c>
      <c r="C275" t="str">
        <f>Tabla4[[#This Row],[NIT]]</f>
        <v>05030808221017</v>
      </c>
      <c r="D275">
        <f t="shared" si="0"/>
        <v>14</v>
      </c>
      <c r="E275" t="str">
        <f t="shared" si="1"/>
        <v>NIT</v>
      </c>
    </row>
    <row r="276" spans="1:5" x14ac:dyDescent="0.25">
      <c r="A276" s="28" t="s">
        <v>9818</v>
      </c>
      <c r="B276" t="s">
        <v>9819</v>
      </c>
      <c r="C276" t="str">
        <f>Tabla4[[#This Row],[NIT]]</f>
        <v>06143108121014</v>
      </c>
      <c r="D276">
        <f t="shared" si="0"/>
        <v>14</v>
      </c>
      <c r="E276" t="str">
        <f t="shared" si="1"/>
        <v>NIT</v>
      </c>
    </row>
    <row r="277" spans="1:5" x14ac:dyDescent="0.25">
      <c r="A277" s="28" t="s">
        <v>9814</v>
      </c>
      <c r="B277" t="s">
        <v>9815</v>
      </c>
      <c r="C277" t="str">
        <f>Tabla4[[#This Row],[NIT]]</f>
        <v>06141611181021</v>
      </c>
      <c r="D277">
        <f t="shared" si="0"/>
        <v>14</v>
      </c>
      <c r="E277" t="str">
        <f t="shared" si="1"/>
        <v>NIT</v>
      </c>
    </row>
    <row r="278" spans="1:5" x14ac:dyDescent="0.25">
      <c r="A278" s="28" t="s">
        <v>9811</v>
      </c>
      <c r="B278" t="s">
        <v>9812</v>
      </c>
      <c r="C278" t="str">
        <f>Tabla4[[#This Row],[NIT]]</f>
        <v>018841868</v>
      </c>
      <c r="D278">
        <f t="shared" si="0"/>
        <v>9</v>
      </c>
      <c r="E278" t="str">
        <f t="shared" si="1"/>
        <v>DUI</v>
      </c>
    </row>
    <row r="279" spans="1:5" x14ac:dyDescent="0.25">
      <c r="A279" s="28" t="s">
        <v>9809</v>
      </c>
      <c r="B279" t="s">
        <v>9810</v>
      </c>
      <c r="C279" t="str">
        <f>Tabla4[[#This Row],[NIT]]</f>
        <v>06140407131051</v>
      </c>
      <c r="D279">
        <f t="shared" si="0"/>
        <v>14</v>
      </c>
      <c r="E279" t="str">
        <f t="shared" si="1"/>
        <v>NIT</v>
      </c>
    </row>
    <row r="280" spans="1:5" x14ac:dyDescent="0.25">
      <c r="A280" s="28" t="s">
        <v>9807</v>
      </c>
      <c r="B280" t="s">
        <v>9808</v>
      </c>
      <c r="C280" t="str">
        <f>Tabla4[[#This Row],[NIT]]</f>
        <v>050599813</v>
      </c>
      <c r="D280">
        <f t="shared" ref="D280:D343" si="28">LEN(C280)</f>
        <v>9</v>
      </c>
      <c r="E280" t="str">
        <f t="shared" ref="E280:E343" si="29">IF(D280=14,"NIT",IF(D280=9,"DUI"," "))</f>
        <v>DUI</v>
      </c>
    </row>
    <row r="281" spans="1:5" x14ac:dyDescent="0.25">
      <c r="A281" s="28" t="s">
        <v>9805</v>
      </c>
      <c r="B281" t="s">
        <v>9806</v>
      </c>
      <c r="C281" t="str">
        <f>Tabla4[[#This Row],[NIT]]</f>
        <v>041133684</v>
      </c>
      <c r="D281">
        <f t="shared" si="28"/>
        <v>9</v>
      </c>
      <c r="E281" t="str">
        <f t="shared" si="29"/>
        <v>DUI</v>
      </c>
    </row>
    <row r="282" spans="1:5" x14ac:dyDescent="0.25">
      <c r="A282" s="28" t="s">
        <v>9803</v>
      </c>
      <c r="B282" t="s">
        <v>9804</v>
      </c>
      <c r="C282" t="str">
        <f>Tabla4[[#This Row],[NIT]]</f>
        <v>08193001731027</v>
      </c>
      <c r="D282">
        <f t="shared" si="28"/>
        <v>14</v>
      </c>
      <c r="E282" t="str">
        <f t="shared" si="29"/>
        <v>NIT</v>
      </c>
    </row>
    <row r="283" spans="1:5" x14ac:dyDescent="0.25">
      <c r="A283" s="28" t="s">
        <v>9801</v>
      </c>
      <c r="B283" t="s">
        <v>9802</v>
      </c>
      <c r="C283" t="str">
        <f>Tabla4[[#This Row],[NIT]]</f>
        <v>06142611660011</v>
      </c>
      <c r="D283">
        <f t="shared" si="28"/>
        <v>14</v>
      </c>
      <c r="E283" t="str">
        <f t="shared" si="29"/>
        <v>NIT</v>
      </c>
    </row>
    <row r="284" spans="1:5" x14ac:dyDescent="0.25">
      <c r="A284" s="1" t="s">
        <v>81</v>
      </c>
      <c r="B284" t="s">
        <v>82</v>
      </c>
      <c r="C284" t="str">
        <f>Tabla4[[#This Row],[NIT]]</f>
        <v>11231810111015</v>
      </c>
      <c r="D284">
        <f t="shared" si="28"/>
        <v>14</v>
      </c>
      <c r="E284" t="str">
        <f t="shared" si="29"/>
        <v>NIT</v>
      </c>
    </row>
    <row r="285" spans="1:5" x14ac:dyDescent="0.25">
      <c r="A285" s="1" t="s">
        <v>83</v>
      </c>
      <c r="B285" t="s">
        <v>84</v>
      </c>
      <c r="C285" t="str">
        <f>Tabla4[[#This Row],[NIT]]</f>
        <v>06142709121066</v>
      </c>
      <c r="D285">
        <f t="shared" si="28"/>
        <v>14</v>
      </c>
      <c r="E285" t="str">
        <f t="shared" si="29"/>
        <v>NIT</v>
      </c>
    </row>
    <row r="286" spans="1:5" x14ac:dyDescent="0.25">
      <c r="A286" s="1" t="s">
        <v>85</v>
      </c>
      <c r="B286" t="s">
        <v>86</v>
      </c>
      <c r="C286" t="str">
        <f>Tabla4[[#This Row],[NIT]]</f>
        <v>12170412021019</v>
      </c>
      <c r="D286">
        <f t="shared" si="28"/>
        <v>14</v>
      </c>
      <c r="E286" t="str">
        <f t="shared" si="29"/>
        <v>NIT</v>
      </c>
    </row>
    <row r="287" spans="1:5" x14ac:dyDescent="0.25">
      <c r="A287" s="1" t="s">
        <v>87</v>
      </c>
      <c r="B287" t="s">
        <v>88</v>
      </c>
      <c r="C287" t="str">
        <f>Tabla4[[#This Row],[NIT]]</f>
        <v>12171907161026</v>
      </c>
      <c r="D287">
        <f t="shared" si="28"/>
        <v>14</v>
      </c>
      <c r="E287" t="str">
        <f t="shared" si="29"/>
        <v>NIT</v>
      </c>
    </row>
    <row r="288" spans="1:5" x14ac:dyDescent="0.25">
      <c r="A288" s="1" t="s">
        <v>89</v>
      </c>
      <c r="B288" t="s">
        <v>90</v>
      </c>
      <c r="C288" t="str">
        <f>Tabla4[[#This Row],[NIT]]</f>
        <v>03120408530013</v>
      </c>
      <c r="D288">
        <f t="shared" si="28"/>
        <v>14</v>
      </c>
      <c r="E288" t="str">
        <f t="shared" si="29"/>
        <v>NIT</v>
      </c>
    </row>
    <row r="289" spans="1:5" x14ac:dyDescent="0.25">
      <c r="A289" s="1" t="s">
        <v>91</v>
      </c>
      <c r="B289" t="s">
        <v>92</v>
      </c>
      <c r="C289" t="str">
        <f>Tabla4[[#This Row],[NIT]]</f>
        <v>08192512851016</v>
      </c>
      <c r="D289">
        <f t="shared" si="28"/>
        <v>14</v>
      </c>
      <c r="E289" t="str">
        <f t="shared" si="29"/>
        <v>NIT</v>
      </c>
    </row>
    <row r="290" spans="1:5" x14ac:dyDescent="0.25">
      <c r="A290" s="1" t="s">
        <v>93</v>
      </c>
      <c r="B290" t="s">
        <v>94</v>
      </c>
      <c r="C290" t="str">
        <f>Tabla4[[#This Row],[NIT]]</f>
        <v>02103008951013</v>
      </c>
      <c r="D290">
        <f t="shared" si="28"/>
        <v>14</v>
      </c>
      <c r="E290" t="str">
        <f t="shared" si="29"/>
        <v>NIT</v>
      </c>
    </row>
    <row r="291" spans="1:5" x14ac:dyDescent="0.25">
      <c r="A291" s="1" t="s">
        <v>95</v>
      </c>
      <c r="B291" t="s">
        <v>96</v>
      </c>
      <c r="C291" t="str">
        <f>Tabla4[[#This Row],[NIT]]</f>
        <v>06140909921013</v>
      </c>
      <c r="D291">
        <f t="shared" si="28"/>
        <v>14</v>
      </c>
      <c r="E291" t="str">
        <f t="shared" si="29"/>
        <v>NIT</v>
      </c>
    </row>
    <row r="292" spans="1:5" x14ac:dyDescent="0.25">
      <c r="A292" s="1" t="s">
        <v>97</v>
      </c>
      <c r="B292" t="s">
        <v>98</v>
      </c>
      <c r="C292" t="str">
        <f>Tabla4[[#This Row],[NIT]]</f>
        <v>06142212650014</v>
      </c>
      <c r="D292">
        <f t="shared" si="28"/>
        <v>14</v>
      </c>
      <c r="E292" t="str">
        <f t="shared" si="29"/>
        <v>NIT</v>
      </c>
    </row>
    <row r="293" spans="1:5" x14ac:dyDescent="0.25">
      <c r="A293" s="1" t="s">
        <v>99</v>
      </c>
      <c r="B293" t="s">
        <v>100</v>
      </c>
      <c r="C293" t="str">
        <f>Tabla4[[#This Row],[NIT]]</f>
        <v>01112204540010</v>
      </c>
      <c r="D293">
        <f t="shared" si="28"/>
        <v>14</v>
      </c>
      <c r="E293" t="str">
        <f t="shared" si="29"/>
        <v>NIT</v>
      </c>
    </row>
    <row r="294" spans="1:5" x14ac:dyDescent="0.25">
      <c r="A294" s="1" t="s">
        <v>101</v>
      </c>
      <c r="B294" t="s">
        <v>102</v>
      </c>
      <c r="C294" t="str">
        <f>Tabla4[[#This Row],[NIT]]</f>
        <v>04070912821016</v>
      </c>
      <c r="D294">
        <f t="shared" si="28"/>
        <v>14</v>
      </c>
      <c r="E294" t="str">
        <f t="shared" si="29"/>
        <v>NIT</v>
      </c>
    </row>
    <row r="295" spans="1:5" x14ac:dyDescent="0.25">
      <c r="A295" s="1" t="s">
        <v>103</v>
      </c>
      <c r="B295" t="s">
        <v>104</v>
      </c>
      <c r="C295" t="str">
        <f>Tabla4[[#This Row],[NIT]]</f>
        <v>06140612931028</v>
      </c>
      <c r="D295">
        <f t="shared" si="28"/>
        <v>14</v>
      </c>
      <c r="E295" t="str">
        <f t="shared" si="29"/>
        <v>NIT</v>
      </c>
    </row>
    <row r="296" spans="1:5" x14ac:dyDescent="0.25">
      <c r="A296" s="1" t="s">
        <v>7940</v>
      </c>
      <c r="B296" t="s">
        <v>105</v>
      </c>
      <c r="C296" t="str">
        <f>Tabla4[[#This Row],[NIT]]</f>
        <v>045167457</v>
      </c>
      <c r="D296">
        <f t="shared" si="28"/>
        <v>9</v>
      </c>
      <c r="E296" t="str">
        <f t="shared" si="29"/>
        <v>DUI</v>
      </c>
    </row>
    <row r="297" spans="1:5" x14ac:dyDescent="0.25">
      <c r="A297" s="1" t="s">
        <v>106</v>
      </c>
      <c r="B297" t="s">
        <v>107</v>
      </c>
      <c r="C297" t="str">
        <f>Tabla4[[#This Row],[NIT]]</f>
        <v>12041017891013</v>
      </c>
      <c r="D297">
        <f t="shared" si="28"/>
        <v>14</v>
      </c>
      <c r="E297" t="str">
        <f t="shared" si="29"/>
        <v>NIT</v>
      </c>
    </row>
    <row r="298" spans="1:5" x14ac:dyDescent="0.25">
      <c r="A298" s="1" t="s">
        <v>108</v>
      </c>
      <c r="B298" t="s">
        <v>109</v>
      </c>
      <c r="C298" t="str">
        <f>Tabla4[[#This Row],[NIT]]</f>
        <v>06140311031048</v>
      </c>
      <c r="D298">
        <f t="shared" si="28"/>
        <v>14</v>
      </c>
      <c r="E298" t="str">
        <f t="shared" si="29"/>
        <v>NIT</v>
      </c>
    </row>
    <row r="299" spans="1:5" x14ac:dyDescent="0.25">
      <c r="A299" s="1" t="s">
        <v>110</v>
      </c>
      <c r="B299" t="s">
        <v>111</v>
      </c>
      <c r="C299" t="str">
        <f>Tabla4[[#This Row],[NIT]]</f>
        <v>02020103520010</v>
      </c>
      <c r="D299">
        <f t="shared" si="28"/>
        <v>14</v>
      </c>
      <c r="E299" t="str">
        <f t="shared" si="29"/>
        <v>NIT</v>
      </c>
    </row>
    <row r="300" spans="1:5" x14ac:dyDescent="0.25">
      <c r="A300" s="1" t="s">
        <v>112</v>
      </c>
      <c r="B300" t="s">
        <v>113</v>
      </c>
      <c r="C300" t="str">
        <f>Tabla4[[#This Row],[NIT]]</f>
        <v>13041805761013</v>
      </c>
      <c r="D300">
        <f t="shared" si="28"/>
        <v>14</v>
      </c>
      <c r="E300" t="str">
        <f t="shared" si="29"/>
        <v>NIT</v>
      </c>
    </row>
    <row r="301" spans="1:5" x14ac:dyDescent="0.25">
      <c r="A301" s="1" t="s">
        <v>114</v>
      </c>
      <c r="B301" t="s">
        <v>115</v>
      </c>
      <c r="C301" t="str">
        <f>Tabla4[[#This Row],[NIT]]</f>
        <v>06141904791029</v>
      </c>
      <c r="D301">
        <f t="shared" si="28"/>
        <v>14</v>
      </c>
      <c r="E301" t="str">
        <f t="shared" si="29"/>
        <v>NIT</v>
      </c>
    </row>
    <row r="302" spans="1:5" x14ac:dyDescent="0.25">
      <c r="A302" s="1" t="s">
        <v>116</v>
      </c>
      <c r="B302" t="s">
        <v>117</v>
      </c>
      <c r="C302" t="str">
        <f>Tabla4[[#This Row],[NIT]]</f>
        <v>06142709750018</v>
      </c>
      <c r="D302">
        <f t="shared" si="28"/>
        <v>14</v>
      </c>
      <c r="E302" t="str">
        <f t="shared" si="29"/>
        <v>NIT</v>
      </c>
    </row>
    <row r="303" spans="1:5" x14ac:dyDescent="0.25">
      <c r="A303" s="1" t="s">
        <v>118</v>
      </c>
      <c r="B303" t="s">
        <v>119</v>
      </c>
      <c r="C303" t="str">
        <f>Tabla4[[#This Row],[NIT]]</f>
        <v>04071101751014</v>
      </c>
      <c r="D303">
        <f t="shared" si="28"/>
        <v>14</v>
      </c>
      <c r="E303" t="str">
        <f t="shared" si="29"/>
        <v>NIT</v>
      </c>
    </row>
    <row r="304" spans="1:5" x14ac:dyDescent="0.25">
      <c r="A304" s="1" t="s">
        <v>120</v>
      </c>
      <c r="B304" t="s">
        <v>121</v>
      </c>
      <c r="C304" t="str">
        <f>Tabla4[[#This Row],[NIT]]</f>
        <v>06141106071025</v>
      </c>
      <c r="D304">
        <f t="shared" si="28"/>
        <v>14</v>
      </c>
      <c r="E304" t="str">
        <f t="shared" si="29"/>
        <v>NIT</v>
      </c>
    </row>
    <row r="305" spans="1:5" x14ac:dyDescent="0.25">
      <c r="A305" s="1" t="s">
        <v>122</v>
      </c>
      <c r="B305" t="s">
        <v>123</v>
      </c>
      <c r="C305" t="str">
        <f>Tabla4[[#This Row],[NIT]]</f>
        <v>06142208811224</v>
      </c>
      <c r="D305">
        <f t="shared" si="28"/>
        <v>14</v>
      </c>
      <c r="E305" t="str">
        <f t="shared" si="29"/>
        <v>NIT</v>
      </c>
    </row>
    <row r="306" spans="1:5" x14ac:dyDescent="0.25">
      <c r="A306" s="1" t="s">
        <v>124</v>
      </c>
      <c r="B306" t="s">
        <v>125</v>
      </c>
      <c r="C306" t="str">
        <f>Tabla4[[#This Row],[NIT]]</f>
        <v>06130807761016</v>
      </c>
      <c r="D306">
        <f t="shared" si="28"/>
        <v>14</v>
      </c>
      <c r="E306" t="str">
        <f t="shared" si="29"/>
        <v>NIT</v>
      </c>
    </row>
    <row r="307" spans="1:5" x14ac:dyDescent="0.25">
      <c r="A307" s="1" t="s">
        <v>126</v>
      </c>
      <c r="B307" t="s">
        <v>127</v>
      </c>
      <c r="C307" t="str">
        <f>Tabla4[[#This Row],[NIT]]</f>
        <v>06142302191027</v>
      </c>
      <c r="D307">
        <f t="shared" si="28"/>
        <v>14</v>
      </c>
      <c r="E307" t="str">
        <f t="shared" si="29"/>
        <v>NIT</v>
      </c>
    </row>
    <row r="308" spans="1:5" x14ac:dyDescent="0.25">
      <c r="A308" s="1" t="s">
        <v>128</v>
      </c>
      <c r="B308" t="s">
        <v>129</v>
      </c>
      <c r="C308" t="str">
        <f>Tabla4[[#This Row],[NIT]]</f>
        <v>12172508931019</v>
      </c>
      <c r="D308">
        <f t="shared" si="28"/>
        <v>14</v>
      </c>
      <c r="E308" t="str">
        <f t="shared" si="29"/>
        <v>NIT</v>
      </c>
    </row>
    <row r="309" spans="1:5" x14ac:dyDescent="0.25">
      <c r="A309" s="1" t="s">
        <v>130</v>
      </c>
      <c r="B309" t="s">
        <v>131</v>
      </c>
      <c r="C309" t="str">
        <f>Tabla4[[#This Row],[NIT]]</f>
        <v>02102110041017</v>
      </c>
      <c r="D309">
        <f t="shared" si="28"/>
        <v>14</v>
      </c>
      <c r="E309" t="str">
        <f t="shared" si="29"/>
        <v>NIT</v>
      </c>
    </row>
    <row r="310" spans="1:5" x14ac:dyDescent="0.25">
      <c r="A310" s="1" t="s">
        <v>132</v>
      </c>
      <c r="B310" t="s">
        <v>133</v>
      </c>
      <c r="C310" t="str">
        <f>Tabla4[[#This Row],[NIT]]</f>
        <v>06142601121035</v>
      </c>
      <c r="D310">
        <f t="shared" si="28"/>
        <v>14</v>
      </c>
      <c r="E310" t="str">
        <f t="shared" si="29"/>
        <v>NIT</v>
      </c>
    </row>
    <row r="311" spans="1:5" x14ac:dyDescent="0.25">
      <c r="A311" s="1" t="s">
        <v>134</v>
      </c>
      <c r="B311" t="s">
        <v>135</v>
      </c>
      <c r="C311" t="str">
        <f>Tabla4[[#This Row],[NIT]]</f>
        <v>06142705111015</v>
      </c>
      <c r="D311">
        <f t="shared" si="28"/>
        <v>14</v>
      </c>
      <c r="E311" t="str">
        <f t="shared" si="29"/>
        <v>NIT</v>
      </c>
    </row>
    <row r="312" spans="1:5" x14ac:dyDescent="0.25">
      <c r="A312" s="1" t="s">
        <v>136</v>
      </c>
      <c r="B312" t="s">
        <v>137</v>
      </c>
      <c r="C312" t="str">
        <f>Tabla4[[#This Row],[NIT]]</f>
        <v>04142512801010</v>
      </c>
      <c r="D312">
        <f t="shared" si="28"/>
        <v>14</v>
      </c>
      <c r="E312" t="str">
        <f t="shared" si="29"/>
        <v>NIT</v>
      </c>
    </row>
    <row r="313" spans="1:5" x14ac:dyDescent="0.25">
      <c r="A313" s="1" t="s">
        <v>138</v>
      </c>
      <c r="B313" t="s">
        <v>139</v>
      </c>
      <c r="C313" t="str">
        <f>Tabla4[[#This Row],[NIT]]</f>
        <v>14081506630017</v>
      </c>
      <c r="D313">
        <f t="shared" si="28"/>
        <v>14</v>
      </c>
      <c r="E313" t="str">
        <f t="shared" si="29"/>
        <v>NIT</v>
      </c>
    </row>
    <row r="314" spans="1:5" x14ac:dyDescent="0.25">
      <c r="A314" s="1" t="s">
        <v>140</v>
      </c>
      <c r="B314" t="s">
        <v>141</v>
      </c>
      <c r="C314" t="str">
        <f>Tabla4[[#This Row],[NIT]]</f>
        <v>96152808591014</v>
      </c>
      <c r="D314">
        <f t="shared" si="28"/>
        <v>14</v>
      </c>
      <c r="E314" t="str">
        <f t="shared" si="29"/>
        <v>NIT</v>
      </c>
    </row>
    <row r="315" spans="1:5" x14ac:dyDescent="0.25">
      <c r="A315" s="1" t="s">
        <v>142</v>
      </c>
      <c r="B315" t="s">
        <v>143</v>
      </c>
      <c r="C315" t="str">
        <f>Tabla4[[#This Row],[NIT]]</f>
        <v>06142110041021</v>
      </c>
      <c r="D315">
        <f t="shared" si="28"/>
        <v>14</v>
      </c>
      <c r="E315" t="str">
        <f t="shared" si="29"/>
        <v>NIT</v>
      </c>
    </row>
    <row r="316" spans="1:5" x14ac:dyDescent="0.25">
      <c r="A316" s="1" t="s">
        <v>144</v>
      </c>
      <c r="B316" t="s">
        <v>145</v>
      </c>
      <c r="C316" t="str">
        <f>Tabla4[[#This Row],[NIT]]</f>
        <v>05110205141012</v>
      </c>
      <c r="D316">
        <f t="shared" si="28"/>
        <v>14</v>
      </c>
      <c r="E316" t="str">
        <f t="shared" si="29"/>
        <v>NIT</v>
      </c>
    </row>
    <row r="317" spans="1:5" x14ac:dyDescent="0.25">
      <c r="A317" s="1" t="s">
        <v>146</v>
      </c>
      <c r="B317" t="s">
        <v>147</v>
      </c>
      <c r="C317" t="str">
        <f>Tabla4[[#This Row],[NIT]]</f>
        <v>06140809620081</v>
      </c>
      <c r="D317">
        <f t="shared" si="28"/>
        <v>14</v>
      </c>
      <c r="E317" t="str">
        <f t="shared" si="29"/>
        <v>NIT</v>
      </c>
    </row>
    <row r="318" spans="1:5" x14ac:dyDescent="0.25">
      <c r="A318" s="1" t="s">
        <v>148</v>
      </c>
      <c r="B318" t="s">
        <v>149</v>
      </c>
      <c r="C318" t="str">
        <f>Tabla4[[#This Row],[NIT]]</f>
        <v>04101501661010</v>
      </c>
      <c r="D318">
        <f t="shared" si="28"/>
        <v>14</v>
      </c>
      <c r="E318" t="str">
        <f t="shared" si="29"/>
        <v>NIT</v>
      </c>
    </row>
    <row r="319" spans="1:5" x14ac:dyDescent="0.25">
      <c r="A319" s="1" t="s">
        <v>150</v>
      </c>
      <c r="B319" t="s">
        <v>151</v>
      </c>
      <c r="C319" t="str">
        <f>Tabla4[[#This Row],[NIT]]</f>
        <v>06140803791110</v>
      </c>
      <c r="D319">
        <f t="shared" si="28"/>
        <v>14</v>
      </c>
      <c r="E319" t="str">
        <f t="shared" si="29"/>
        <v>NIT</v>
      </c>
    </row>
    <row r="320" spans="1:5" x14ac:dyDescent="0.25">
      <c r="A320" s="1" t="s">
        <v>152</v>
      </c>
      <c r="B320" t="s">
        <v>153</v>
      </c>
      <c r="C320" t="str">
        <f>Tabla4[[#This Row],[NIT]]</f>
        <v>02103006661050</v>
      </c>
      <c r="D320">
        <f t="shared" si="28"/>
        <v>14</v>
      </c>
      <c r="E320" t="str">
        <f t="shared" si="29"/>
        <v>NIT</v>
      </c>
    </row>
    <row r="321" spans="1:5" x14ac:dyDescent="0.25">
      <c r="A321" s="1" t="s">
        <v>154</v>
      </c>
      <c r="B321" t="s">
        <v>155</v>
      </c>
      <c r="C321" t="str">
        <f>Tabla4[[#This Row],[NIT]]</f>
        <v>06140205121038</v>
      </c>
      <c r="D321">
        <f t="shared" si="28"/>
        <v>14</v>
      </c>
      <c r="E321" t="str">
        <f t="shared" si="29"/>
        <v>NIT</v>
      </c>
    </row>
    <row r="322" spans="1:5" x14ac:dyDescent="0.25">
      <c r="A322" s="1" t="s">
        <v>52</v>
      </c>
      <c r="B322" t="s">
        <v>156</v>
      </c>
      <c r="C322" t="str">
        <f>Tabla4[[#This Row],[NIT]]</f>
        <v>02101901101017</v>
      </c>
      <c r="D322">
        <f t="shared" si="28"/>
        <v>14</v>
      </c>
      <c r="E322" t="str">
        <f t="shared" si="29"/>
        <v>NIT</v>
      </c>
    </row>
    <row r="323" spans="1:5" x14ac:dyDescent="0.25">
      <c r="A323" s="1" t="s">
        <v>157</v>
      </c>
      <c r="B323" t="s">
        <v>158</v>
      </c>
      <c r="C323" t="str">
        <f>Tabla4[[#This Row],[NIT]]</f>
        <v>06142610051058</v>
      </c>
      <c r="D323">
        <f t="shared" si="28"/>
        <v>14</v>
      </c>
      <c r="E323" t="str">
        <f t="shared" si="29"/>
        <v>NIT</v>
      </c>
    </row>
    <row r="324" spans="1:5" x14ac:dyDescent="0.25">
      <c r="A324" s="1" t="s">
        <v>159</v>
      </c>
      <c r="B324" t="s">
        <v>160</v>
      </c>
      <c r="C324" t="str">
        <f>Tabla4[[#This Row],[NIT]]</f>
        <v>06140101160035</v>
      </c>
      <c r="D324">
        <f t="shared" si="28"/>
        <v>14</v>
      </c>
      <c r="E324" t="str">
        <f t="shared" si="29"/>
        <v>NIT</v>
      </c>
    </row>
    <row r="325" spans="1:5" x14ac:dyDescent="0.25">
      <c r="A325" s="1" t="s">
        <v>161</v>
      </c>
      <c r="B325" t="s">
        <v>162</v>
      </c>
      <c r="C325" t="str">
        <f>Tabla4[[#This Row],[NIT]]</f>
        <v>06142409131060</v>
      </c>
      <c r="D325">
        <f t="shared" si="28"/>
        <v>14</v>
      </c>
      <c r="E325" t="str">
        <f t="shared" si="29"/>
        <v>NIT</v>
      </c>
    </row>
    <row r="326" spans="1:5" x14ac:dyDescent="0.25">
      <c r="A326" s="1" t="s">
        <v>163</v>
      </c>
      <c r="B326" t="s">
        <v>164</v>
      </c>
      <c r="C326" t="str">
        <f>Tabla4[[#This Row],[NIT]]</f>
        <v>01012603681020</v>
      </c>
      <c r="D326">
        <f t="shared" si="28"/>
        <v>14</v>
      </c>
      <c r="E326" t="str">
        <f t="shared" si="29"/>
        <v>NIT</v>
      </c>
    </row>
    <row r="327" spans="1:5" x14ac:dyDescent="0.25">
      <c r="A327" s="1" t="s">
        <v>165</v>
      </c>
      <c r="B327" t="s">
        <v>166</v>
      </c>
      <c r="C327" t="str">
        <f>Tabla4[[#This Row],[NIT]]</f>
        <v>06143009760036</v>
      </c>
      <c r="D327">
        <f t="shared" si="28"/>
        <v>14</v>
      </c>
      <c r="E327" t="str">
        <f t="shared" si="29"/>
        <v>NIT</v>
      </c>
    </row>
    <row r="328" spans="1:5" x14ac:dyDescent="0.25">
      <c r="A328" s="1" t="s">
        <v>167</v>
      </c>
      <c r="B328" t="s">
        <v>168</v>
      </c>
      <c r="C328" t="str">
        <f>Tabla4[[#This Row],[NIT]]</f>
        <v>06141303741210</v>
      </c>
      <c r="D328">
        <f t="shared" si="28"/>
        <v>14</v>
      </c>
      <c r="E328" t="str">
        <f t="shared" si="29"/>
        <v>NIT</v>
      </c>
    </row>
    <row r="329" spans="1:5" x14ac:dyDescent="0.25">
      <c r="A329" s="1" t="s">
        <v>169</v>
      </c>
      <c r="B329" s="1" t="s">
        <v>170</v>
      </c>
      <c r="C329" t="str">
        <f>Tabla4[[#This Row],[NIT]]</f>
        <v>06142201971056</v>
      </c>
      <c r="D329">
        <f t="shared" si="28"/>
        <v>14</v>
      </c>
      <c r="E329" t="str">
        <f t="shared" si="29"/>
        <v>NIT</v>
      </c>
    </row>
    <row r="330" spans="1:5" x14ac:dyDescent="0.25">
      <c r="A330" s="1" t="s">
        <v>171</v>
      </c>
      <c r="B330" t="s">
        <v>172</v>
      </c>
      <c r="C330" t="str">
        <f>Tabla4[[#This Row],[NIT]]</f>
        <v>08213005011011</v>
      </c>
      <c r="D330">
        <f t="shared" si="28"/>
        <v>14</v>
      </c>
      <c r="E330" t="str">
        <f t="shared" si="29"/>
        <v>NIT</v>
      </c>
    </row>
    <row r="331" spans="1:5" x14ac:dyDescent="0.25">
      <c r="A331" s="1" t="s">
        <v>8066</v>
      </c>
      <c r="B331" t="s">
        <v>173</v>
      </c>
      <c r="C331" t="str">
        <f>Tabla4[[#This Row],[NIT]]</f>
        <v>010828222</v>
      </c>
      <c r="D331">
        <f t="shared" si="28"/>
        <v>9</v>
      </c>
      <c r="E331" t="str">
        <f t="shared" si="29"/>
        <v>DUI</v>
      </c>
    </row>
    <row r="332" spans="1:5" x14ac:dyDescent="0.25">
      <c r="A332" s="1" t="s">
        <v>174</v>
      </c>
      <c r="B332" t="s">
        <v>175</v>
      </c>
      <c r="C332" t="str">
        <f>Tabla4[[#This Row],[NIT]]</f>
        <v>05112204700027</v>
      </c>
      <c r="D332">
        <f t="shared" si="28"/>
        <v>14</v>
      </c>
      <c r="E332" t="str">
        <f t="shared" si="29"/>
        <v>NIT</v>
      </c>
    </row>
    <row r="333" spans="1:5" x14ac:dyDescent="0.25">
      <c r="A333" s="1" t="s">
        <v>176</v>
      </c>
      <c r="B333" t="s">
        <v>177</v>
      </c>
      <c r="C333" t="str">
        <f>Tabla4[[#This Row],[NIT]]</f>
        <v>05111312801048</v>
      </c>
      <c r="D333">
        <f t="shared" si="28"/>
        <v>14</v>
      </c>
      <c r="E333" t="str">
        <f t="shared" si="29"/>
        <v>NIT</v>
      </c>
    </row>
    <row r="334" spans="1:5" x14ac:dyDescent="0.25">
      <c r="A334" s="1" t="s">
        <v>178</v>
      </c>
      <c r="B334" t="s">
        <v>179</v>
      </c>
      <c r="C334" t="str">
        <f>Tabla4[[#This Row],[NIT]]</f>
        <v>06142204831336</v>
      </c>
      <c r="D334">
        <f t="shared" si="28"/>
        <v>14</v>
      </c>
      <c r="E334" t="str">
        <f t="shared" si="29"/>
        <v>NIT</v>
      </c>
    </row>
    <row r="335" spans="1:5" x14ac:dyDescent="0.25">
      <c r="A335" s="1" t="s">
        <v>180</v>
      </c>
      <c r="B335" t="s">
        <v>181</v>
      </c>
      <c r="C335" t="str">
        <f>Tabla4[[#This Row],[NIT]]</f>
        <v>06142509811220</v>
      </c>
      <c r="D335">
        <f t="shared" si="28"/>
        <v>14</v>
      </c>
      <c r="E335" t="str">
        <f t="shared" si="29"/>
        <v>NIT</v>
      </c>
    </row>
    <row r="336" spans="1:5" x14ac:dyDescent="0.25">
      <c r="A336" s="1" t="s">
        <v>182</v>
      </c>
      <c r="B336" t="s">
        <v>183</v>
      </c>
      <c r="C336" t="str">
        <f>Tabla4[[#This Row],[NIT]]</f>
        <v>06140810101057</v>
      </c>
      <c r="D336">
        <f t="shared" si="28"/>
        <v>14</v>
      </c>
      <c r="E336" t="str">
        <f t="shared" si="29"/>
        <v>NIT</v>
      </c>
    </row>
    <row r="337" spans="1:5" x14ac:dyDescent="0.25">
      <c r="A337" s="1" t="s">
        <v>184</v>
      </c>
      <c r="B337" t="s">
        <v>185</v>
      </c>
      <c r="C337" t="str">
        <f>Tabla4[[#This Row],[NIT]]</f>
        <v>06142009101064</v>
      </c>
      <c r="D337">
        <f t="shared" si="28"/>
        <v>14</v>
      </c>
      <c r="E337" t="str">
        <f t="shared" si="29"/>
        <v>NIT</v>
      </c>
    </row>
    <row r="338" spans="1:5" x14ac:dyDescent="0.25">
      <c r="A338" s="1" t="s">
        <v>186</v>
      </c>
      <c r="B338" t="s">
        <v>187</v>
      </c>
      <c r="C338" t="str">
        <f>Tabla4[[#This Row],[NIT]]</f>
        <v>06141410921043</v>
      </c>
      <c r="D338">
        <f t="shared" si="28"/>
        <v>14</v>
      </c>
      <c r="E338" t="str">
        <f t="shared" si="29"/>
        <v>NIT</v>
      </c>
    </row>
    <row r="339" spans="1:5" x14ac:dyDescent="0.25">
      <c r="A339" s="1" t="s">
        <v>188</v>
      </c>
      <c r="B339" t="s">
        <v>189</v>
      </c>
      <c r="C339" t="str">
        <f>Tabla4[[#This Row],[NIT]]</f>
        <v>06142808181062</v>
      </c>
      <c r="D339">
        <f t="shared" si="28"/>
        <v>14</v>
      </c>
      <c r="E339" t="str">
        <f t="shared" si="29"/>
        <v>NIT</v>
      </c>
    </row>
    <row r="340" spans="1:5" x14ac:dyDescent="0.25">
      <c r="A340" s="1" t="s">
        <v>190</v>
      </c>
      <c r="B340" t="s">
        <v>191</v>
      </c>
      <c r="C340" t="str">
        <f>Tabla4[[#This Row],[NIT]]</f>
        <v>06140711111016</v>
      </c>
      <c r="D340">
        <f t="shared" si="28"/>
        <v>14</v>
      </c>
      <c r="E340" t="str">
        <f t="shared" si="29"/>
        <v>NIT</v>
      </c>
    </row>
    <row r="341" spans="1:5" x14ac:dyDescent="0.25">
      <c r="A341" s="1" t="s">
        <v>192</v>
      </c>
      <c r="B341" t="s">
        <v>193</v>
      </c>
      <c r="C341" t="str">
        <f>Tabla4[[#This Row],[NIT]]</f>
        <v>06141706800012</v>
      </c>
      <c r="D341">
        <f t="shared" si="28"/>
        <v>14</v>
      </c>
      <c r="E341" t="str">
        <f t="shared" si="29"/>
        <v>NIT</v>
      </c>
    </row>
    <row r="342" spans="1:5" x14ac:dyDescent="0.25">
      <c r="A342" s="1" t="s">
        <v>194</v>
      </c>
      <c r="B342" t="s">
        <v>195</v>
      </c>
      <c r="C342" t="str">
        <f>Tabla4[[#This Row],[NIT]]</f>
        <v>06141508171042</v>
      </c>
      <c r="D342">
        <f t="shared" si="28"/>
        <v>14</v>
      </c>
      <c r="E342" t="str">
        <f t="shared" si="29"/>
        <v>NIT</v>
      </c>
    </row>
    <row r="343" spans="1:5" x14ac:dyDescent="0.25">
      <c r="A343" s="1" t="s">
        <v>196</v>
      </c>
      <c r="B343" t="s">
        <v>197</v>
      </c>
      <c r="C343" t="str">
        <f>Tabla4[[#This Row],[NIT]]</f>
        <v>05172509881018</v>
      </c>
      <c r="D343">
        <f t="shared" si="28"/>
        <v>14</v>
      </c>
      <c r="E343" t="str">
        <f t="shared" si="29"/>
        <v>NIT</v>
      </c>
    </row>
    <row r="344" spans="1:5" x14ac:dyDescent="0.25">
      <c r="A344" s="1" t="s">
        <v>198</v>
      </c>
      <c r="B344" t="s">
        <v>199</v>
      </c>
      <c r="C344" t="str">
        <f>Tabla4[[#This Row],[NIT]]</f>
        <v>06142209891060</v>
      </c>
      <c r="D344">
        <f t="shared" ref="D344:D407" si="30">LEN(C344)</f>
        <v>14</v>
      </c>
      <c r="E344" t="str">
        <f t="shared" ref="E344:E407" si="31">IF(D344=14,"NIT",IF(D344=9,"DUI"," "))</f>
        <v>NIT</v>
      </c>
    </row>
    <row r="345" spans="1:5" x14ac:dyDescent="0.25">
      <c r="A345" s="1" t="s">
        <v>200</v>
      </c>
      <c r="B345" t="s">
        <v>201</v>
      </c>
      <c r="C345" t="str">
        <f>Tabla4[[#This Row],[NIT]]</f>
        <v>96150909731019</v>
      </c>
      <c r="D345">
        <f t="shared" si="30"/>
        <v>14</v>
      </c>
      <c r="E345" t="str">
        <f t="shared" si="31"/>
        <v>NIT</v>
      </c>
    </row>
    <row r="346" spans="1:5" x14ac:dyDescent="0.25">
      <c r="A346" s="1" t="s">
        <v>202</v>
      </c>
      <c r="B346" t="s">
        <v>203</v>
      </c>
      <c r="C346" t="str">
        <f>Tabla4[[#This Row],[NIT]]</f>
        <v>02102510011010</v>
      </c>
      <c r="D346">
        <f t="shared" si="30"/>
        <v>14</v>
      </c>
      <c r="E346" t="str">
        <f t="shared" si="31"/>
        <v>NIT</v>
      </c>
    </row>
    <row r="347" spans="1:5" x14ac:dyDescent="0.25">
      <c r="A347" s="1" t="s">
        <v>204</v>
      </c>
      <c r="B347" t="s">
        <v>205</v>
      </c>
      <c r="C347" t="str">
        <f>Tabla4[[#This Row],[NIT]]</f>
        <v>10061605871027</v>
      </c>
      <c r="D347">
        <f t="shared" si="30"/>
        <v>14</v>
      </c>
      <c r="E347" t="str">
        <f t="shared" si="31"/>
        <v>NIT</v>
      </c>
    </row>
    <row r="348" spans="1:5" x14ac:dyDescent="0.25">
      <c r="A348" s="1" t="s">
        <v>206</v>
      </c>
      <c r="B348" t="s">
        <v>207</v>
      </c>
      <c r="C348" t="str">
        <f>Tabla4[[#This Row],[NIT]]</f>
        <v>06141504041012</v>
      </c>
      <c r="D348">
        <f t="shared" si="30"/>
        <v>14</v>
      </c>
      <c r="E348" t="str">
        <f t="shared" si="31"/>
        <v>NIT</v>
      </c>
    </row>
    <row r="349" spans="1:5" x14ac:dyDescent="0.25">
      <c r="A349" s="1" t="s">
        <v>208</v>
      </c>
      <c r="B349" t="s">
        <v>209</v>
      </c>
      <c r="C349" t="str">
        <f>Tabla4[[#This Row],[NIT]]</f>
        <v>06140911921037</v>
      </c>
      <c r="D349">
        <f t="shared" si="30"/>
        <v>14</v>
      </c>
      <c r="E349" t="str">
        <f t="shared" si="31"/>
        <v>NIT</v>
      </c>
    </row>
    <row r="350" spans="1:5" x14ac:dyDescent="0.25">
      <c r="A350" s="1" t="s">
        <v>210</v>
      </c>
      <c r="B350" t="s">
        <v>211</v>
      </c>
      <c r="C350" t="str">
        <f>Tabla4[[#This Row],[NIT]]</f>
        <v>06142208831020</v>
      </c>
      <c r="D350">
        <f t="shared" si="30"/>
        <v>14</v>
      </c>
      <c r="E350" t="str">
        <f t="shared" si="31"/>
        <v>NIT</v>
      </c>
    </row>
    <row r="351" spans="1:5" x14ac:dyDescent="0.25">
      <c r="A351" s="1" t="s">
        <v>212</v>
      </c>
      <c r="B351" t="s">
        <v>213</v>
      </c>
      <c r="C351" t="str">
        <f>Tabla4[[#This Row],[NIT]]</f>
        <v>06141612151053</v>
      </c>
      <c r="D351">
        <f t="shared" si="30"/>
        <v>14</v>
      </c>
      <c r="E351" t="str">
        <f t="shared" si="31"/>
        <v>NIT</v>
      </c>
    </row>
    <row r="352" spans="1:5" x14ac:dyDescent="0.25">
      <c r="A352" s="1" t="s">
        <v>214</v>
      </c>
      <c r="B352" t="s">
        <v>215</v>
      </c>
      <c r="C352" t="str">
        <f>Tabla4[[#This Row],[NIT]]</f>
        <v>06141907171056</v>
      </c>
      <c r="D352">
        <f t="shared" si="30"/>
        <v>14</v>
      </c>
      <c r="E352" t="str">
        <f t="shared" si="31"/>
        <v>NIT</v>
      </c>
    </row>
    <row r="353" spans="1:5" x14ac:dyDescent="0.25">
      <c r="A353" s="1" t="s">
        <v>216</v>
      </c>
      <c r="B353" t="s">
        <v>217</v>
      </c>
      <c r="C353" t="str">
        <f>Tabla4[[#This Row],[NIT]]</f>
        <v>02101602941017</v>
      </c>
      <c r="D353">
        <f t="shared" si="30"/>
        <v>14</v>
      </c>
      <c r="E353" t="str">
        <f t="shared" si="31"/>
        <v>NIT</v>
      </c>
    </row>
    <row r="354" spans="1:5" x14ac:dyDescent="0.25">
      <c r="A354" s="1" t="s">
        <v>218</v>
      </c>
      <c r="B354" t="s">
        <v>219</v>
      </c>
      <c r="C354" t="str">
        <f>Tabla4[[#This Row],[NIT]]</f>
        <v>07020506911016</v>
      </c>
      <c r="D354">
        <f t="shared" si="30"/>
        <v>14</v>
      </c>
      <c r="E354" t="str">
        <f t="shared" si="31"/>
        <v>NIT</v>
      </c>
    </row>
    <row r="355" spans="1:5" x14ac:dyDescent="0.25">
      <c r="A355" s="1" t="s">
        <v>220</v>
      </c>
      <c r="B355" t="s">
        <v>221</v>
      </c>
      <c r="C355" t="str">
        <f>Tabla4[[#This Row],[NIT]]</f>
        <v>06143108731084</v>
      </c>
      <c r="D355">
        <f t="shared" si="30"/>
        <v>14</v>
      </c>
      <c r="E355" t="str">
        <f t="shared" si="31"/>
        <v>NIT</v>
      </c>
    </row>
    <row r="356" spans="1:5" x14ac:dyDescent="0.25">
      <c r="A356" s="1" t="s">
        <v>222</v>
      </c>
      <c r="B356" t="s">
        <v>223</v>
      </c>
      <c r="C356" t="str">
        <f>Tabla4[[#This Row],[NIT]]</f>
        <v>06142207550098</v>
      </c>
      <c r="D356">
        <f t="shared" si="30"/>
        <v>14</v>
      </c>
      <c r="E356" t="str">
        <f t="shared" si="31"/>
        <v>NIT</v>
      </c>
    </row>
    <row r="357" spans="1:5" x14ac:dyDescent="0.25">
      <c r="A357" s="1" t="s">
        <v>224</v>
      </c>
      <c r="B357" t="s">
        <v>225</v>
      </c>
      <c r="C357" t="str">
        <f>Tabla4[[#This Row],[NIT]]</f>
        <v>12172501711048</v>
      </c>
      <c r="D357">
        <f t="shared" si="30"/>
        <v>14</v>
      </c>
      <c r="E357" t="str">
        <f t="shared" si="31"/>
        <v>NIT</v>
      </c>
    </row>
    <row r="358" spans="1:5" x14ac:dyDescent="0.25">
      <c r="A358" s="1" t="s">
        <v>226</v>
      </c>
      <c r="B358" t="s">
        <v>227</v>
      </c>
      <c r="C358" t="str">
        <f>Tabla4[[#This Row],[NIT]]</f>
        <v>02100603700025</v>
      </c>
      <c r="D358">
        <f t="shared" si="30"/>
        <v>14</v>
      </c>
      <c r="E358" t="str">
        <f t="shared" si="31"/>
        <v>NIT</v>
      </c>
    </row>
    <row r="359" spans="1:5" x14ac:dyDescent="0.25">
      <c r="A359" s="1" t="s">
        <v>228</v>
      </c>
      <c r="B359" t="s">
        <v>229</v>
      </c>
      <c r="C359" t="str">
        <f>Tabla4[[#This Row],[NIT]]</f>
        <v>05021104731010</v>
      </c>
      <c r="D359">
        <f t="shared" si="30"/>
        <v>14</v>
      </c>
      <c r="E359" t="str">
        <f t="shared" si="31"/>
        <v>NIT</v>
      </c>
    </row>
    <row r="360" spans="1:5" x14ac:dyDescent="0.25">
      <c r="A360" s="1" t="s">
        <v>230</v>
      </c>
      <c r="B360" t="s">
        <v>231</v>
      </c>
      <c r="C360" t="str">
        <f>Tabla4[[#This Row],[NIT]]</f>
        <v>05011709121014</v>
      </c>
      <c r="D360">
        <f t="shared" si="30"/>
        <v>14</v>
      </c>
      <c r="E360" t="str">
        <f t="shared" si="31"/>
        <v>NIT</v>
      </c>
    </row>
    <row r="361" spans="1:5" x14ac:dyDescent="0.25">
      <c r="A361" s="1" t="s">
        <v>232</v>
      </c>
      <c r="B361" t="s">
        <v>233</v>
      </c>
      <c r="C361" t="str">
        <f>Tabla4[[#This Row],[NIT]]</f>
        <v>06142804861247</v>
      </c>
      <c r="D361">
        <f t="shared" si="30"/>
        <v>14</v>
      </c>
      <c r="E361" t="str">
        <f t="shared" si="31"/>
        <v>NIT</v>
      </c>
    </row>
    <row r="362" spans="1:5" x14ac:dyDescent="0.25">
      <c r="A362" s="1" t="s">
        <v>234</v>
      </c>
      <c r="B362" t="s">
        <v>235</v>
      </c>
      <c r="C362" t="str">
        <f>Tabla4[[#This Row],[NIT]]</f>
        <v>06141408201017</v>
      </c>
      <c r="D362">
        <f t="shared" si="30"/>
        <v>14</v>
      </c>
      <c r="E362" t="str">
        <f t="shared" si="31"/>
        <v>NIT</v>
      </c>
    </row>
    <row r="363" spans="1:5" x14ac:dyDescent="0.25">
      <c r="A363" s="1" t="s">
        <v>236</v>
      </c>
      <c r="B363" t="s">
        <v>237</v>
      </c>
      <c r="C363" t="str">
        <f>Tabla4[[#This Row],[NIT]]</f>
        <v>06142401181130</v>
      </c>
      <c r="D363">
        <f t="shared" si="30"/>
        <v>14</v>
      </c>
      <c r="E363" t="str">
        <f t="shared" si="31"/>
        <v>NIT</v>
      </c>
    </row>
    <row r="364" spans="1:5" x14ac:dyDescent="0.25">
      <c r="A364" s="1" t="s">
        <v>238</v>
      </c>
      <c r="B364" t="s">
        <v>239</v>
      </c>
      <c r="C364" t="str">
        <f>Tabla4[[#This Row],[NIT]]</f>
        <v>08191601731036</v>
      </c>
      <c r="D364">
        <f t="shared" si="30"/>
        <v>14</v>
      </c>
      <c r="E364" t="str">
        <f t="shared" si="31"/>
        <v>NIT</v>
      </c>
    </row>
    <row r="365" spans="1:5" x14ac:dyDescent="0.25">
      <c r="A365" s="1" t="s">
        <v>240</v>
      </c>
      <c r="B365" t="s">
        <v>241</v>
      </c>
      <c r="C365" t="str">
        <f>Tabla4[[#This Row],[NIT]]</f>
        <v>12171207011015</v>
      </c>
      <c r="D365">
        <f t="shared" si="30"/>
        <v>14</v>
      </c>
      <c r="E365" t="str">
        <f t="shared" si="31"/>
        <v>NIT</v>
      </c>
    </row>
    <row r="366" spans="1:5" x14ac:dyDescent="0.25">
      <c r="A366" s="1" t="s">
        <v>242</v>
      </c>
      <c r="B366" t="s">
        <v>243</v>
      </c>
      <c r="C366" t="str">
        <f>Tabla4[[#This Row],[NIT]]</f>
        <v>06021010851016</v>
      </c>
      <c r="D366">
        <f t="shared" si="30"/>
        <v>14</v>
      </c>
      <c r="E366" t="str">
        <f t="shared" si="31"/>
        <v>NIT</v>
      </c>
    </row>
    <row r="367" spans="1:5" x14ac:dyDescent="0.25">
      <c r="A367" s="1" t="s">
        <v>244</v>
      </c>
      <c r="B367" t="s">
        <v>245</v>
      </c>
      <c r="C367" t="str">
        <f>Tabla4[[#This Row],[NIT]]</f>
        <v>06141211181065</v>
      </c>
      <c r="D367">
        <f t="shared" si="30"/>
        <v>14</v>
      </c>
      <c r="E367" t="str">
        <f t="shared" si="31"/>
        <v>NIT</v>
      </c>
    </row>
    <row r="368" spans="1:5" x14ac:dyDescent="0.25">
      <c r="A368" s="1" t="s">
        <v>246</v>
      </c>
      <c r="B368" t="s">
        <v>247</v>
      </c>
      <c r="C368" t="str">
        <f>Tabla4[[#This Row],[NIT]]</f>
        <v>06140602600019</v>
      </c>
      <c r="D368">
        <f t="shared" si="30"/>
        <v>14</v>
      </c>
      <c r="E368" t="str">
        <f t="shared" si="31"/>
        <v>NIT</v>
      </c>
    </row>
    <row r="369" spans="1:5" x14ac:dyDescent="0.25">
      <c r="A369" s="1" t="s">
        <v>248</v>
      </c>
      <c r="B369" t="s">
        <v>249</v>
      </c>
      <c r="C369" t="str">
        <f>Tabla4[[#This Row],[NIT]]</f>
        <v>04160303630010</v>
      </c>
      <c r="D369">
        <f t="shared" si="30"/>
        <v>14</v>
      </c>
      <c r="E369" t="str">
        <f t="shared" si="31"/>
        <v>NIT</v>
      </c>
    </row>
    <row r="370" spans="1:5" x14ac:dyDescent="0.25">
      <c r="A370" s="1" t="s">
        <v>250</v>
      </c>
      <c r="B370" t="s">
        <v>251</v>
      </c>
      <c r="C370" t="str">
        <f>Tabla4[[#This Row],[NIT]]</f>
        <v>06071402171010</v>
      </c>
      <c r="D370">
        <f t="shared" si="30"/>
        <v>14</v>
      </c>
      <c r="E370" t="str">
        <f t="shared" si="31"/>
        <v>NIT</v>
      </c>
    </row>
    <row r="371" spans="1:5" x14ac:dyDescent="0.25">
      <c r="A371" s="1" t="s">
        <v>252</v>
      </c>
      <c r="B371" t="s">
        <v>253</v>
      </c>
      <c r="C371" t="str">
        <f>Tabla4[[#This Row],[NIT]]</f>
        <v>06142002761379</v>
      </c>
      <c r="D371">
        <f t="shared" si="30"/>
        <v>14</v>
      </c>
      <c r="E371" t="str">
        <f t="shared" si="31"/>
        <v>NIT</v>
      </c>
    </row>
    <row r="372" spans="1:5" x14ac:dyDescent="0.25">
      <c r="A372" s="1" t="s">
        <v>256</v>
      </c>
      <c r="B372" t="s">
        <v>257</v>
      </c>
      <c r="C372" t="str">
        <f>Tabla4[[#This Row],[NIT]]</f>
        <v>12170106061015</v>
      </c>
      <c r="D372">
        <f t="shared" si="30"/>
        <v>14</v>
      </c>
      <c r="E372" t="str">
        <f t="shared" si="31"/>
        <v>NIT</v>
      </c>
    </row>
    <row r="373" spans="1:5" x14ac:dyDescent="0.25">
      <c r="A373" s="1" t="s">
        <v>258</v>
      </c>
      <c r="B373" t="s">
        <v>259</v>
      </c>
      <c r="C373" t="str">
        <f>Tabla4[[#This Row],[NIT]]</f>
        <v>06141609750022</v>
      </c>
      <c r="D373">
        <f t="shared" si="30"/>
        <v>14</v>
      </c>
      <c r="E373" t="str">
        <f t="shared" si="31"/>
        <v>NIT</v>
      </c>
    </row>
    <row r="374" spans="1:5" x14ac:dyDescent="0.25">
      <c r="A374" s="1" t="s">
        <v>260</v>
      </c>
      <c r="B374" t="s">
        <v>261</v>
      </c>
      <c r="C374" t="str">
        <f>Tabla4[[#This Row],[NIT]]</f>
        <v>12171605140516</v>
      </c>
      <c r="D374">
        <f t="shared" si="30"/>
        <v>14</v>
      </c>
      <c r="E374" t="str">
        <f t="shared" si="31"/>
        <v>NIT</v>
      </c>
    </row>
    <row r="375" spans="1:5" x14ac:dyDescent="0.25">
      <c r="A375" s="1" t="s">
        <v>262</v>
      </c>
      <c r="B375" t="s">
        <v>263</v>
      </c>
      <c r="C375" t="str">
        <f>Tabla4[[#This Row],[NIT]]</f>
        <v>06143005081065</v>
      </c>
      <c r="D375">
        <f t="shared" si="30"/>
        <v>14</v>
      </c>
      <c r="E375" t="str">
        <f t="shared" si="31"/>
        <v>NIT</v>
      </c>
    </row>
    <row r="376" spans="1:5" x14ac:dyDescent="0.25">
      <c r="A376" s="1" t="s">
        <v>264</v>
      </c>
      <c r="B376" t="s">
        <v>265</v>
      </c>
      <c r="C376" t="str">
        <f>Tabla4[[#This Row],[NIT]]</f>
        <v>06142809101091</v>
      </c>
      <c r="D376">
        <f t="shared" si="30"/>
        <v>14</v>
      </c>
      <c r="E376" t="str">
        <f t="shared" si="31"/>
        <v>NIT</v>
      </c>
    </row>
    <row r="377" spans="1:5" x14ac:dyDescent="0.25">
      <c r="A377" s="1" t="s">
        <v>266</v>
      </c>
      <c r="B377" t="s">
        <v>267</v>
      </c>
      <c r="C377" t="str">
        <f>Tabla4[[#This Row],[NIT]]</f>
        <v>16141902701154</v>
      </c>
      <c r="D377">
        <f t="shared" si="30"/>
        <v>14</v>
      </c>
      <c r="E377" t="str">
        <f t="shared" si="31"/>
        <v>NIT</v>
      </c>
    </row>
    <row r="378" spans="1:5" x14ac:dyDescent="0.25">
      <c r="A378" s="1" t="s">
        <v>268</v>
      </c>
      <c r="B378" t="s">
        <v>269</v>
      </c>
      <c r="C378" t="str">
        <f>Tabla4[[#This Row],[NIT]]</f>
        <v>04280803600019</v>
      </c>
      <c r="D378">
        <f t="shared" si="30"/>
        <v>14</v>
      </c>
      <c r="E378" t="str">
        <f t="shared" si="31"/>
        <v>NIT</v>
      </c>
    </row>
    <row r="379" spans="1:5" x14ac:dyDescent="0.25">
      <c r="A379" s="1" t="s">
        <v>270</v>
      </c>
      <c r="B379" t="s">
        <v>271</v>
      </c>
      <c r="C379" t="str">
        <f>Tabla4[[#This Row],[NIT]]</f>
        <v>11040609590011</v>
      </c>
      <c r="D379">
        <f t="shared" si="30"/>
        <v>14</v>
      </c>
      <c r="E379" t="str">
        <f t="shared" si="31"/>
        <v>NIT</v>
      </c>
    </row>
    <row r="380" spans="1:5" x14ac:dyDescent="0.25">
      <c r="A380" s="1" t="s">
        <v>272</v>
      </c>
      <c r="B380" t="s">
        <v>273</v>
      </c>
      <c r="C380" t="str">
        <f>Tabla4[[#This Row],[NIT]]</f>
        <v>11230901630015</v>
      </c>
      <c r="D380">
        <f t="shared" si="30"/>
        <v>14</v>
      </c>
      <c r="E380" t="str">
        <f t="shared" si="31"/>
        <v>NIT</v>
      </c>
    </row>
    <row r="381" spans="1:5" x14ac:dyDescent="0.25">
      <c r="A381" s="1" t="s">
        <v>274</v>
      </c>
      <c r="B381" t="s">
        <v>275</v>
      </c>
      <c r="C381" t="str">
        <f>Tabla4[[#This Row],[NIT]]</f>
        <v>07151004520029</v>
      </c>
      <c r="D381">
        <f t="shared" si="30"/>
        <v>14</v>
      </c>
      <c r="E381" t="str">
        <f t="shared" si="31"/>
        <v>NIT</v>
      </c>
    </row>
    <row r="382" spans="1:5" x14ac:dyDescent="0.25">
      <c r="A382" s="1" t="s">
        <v>276</v>
      </c>
      <c r="B382" t="s">
        <v>277</v>
      </c>
      <c r="C382" t="str">
        <f>Tabla4[[#This Row],[NIT]]</f>
        <v>02101808710015</v>
      </c>
      <c r="D382">
        <f t="shared" si="30"/>
        <v>14</v>
      </c>
      <c r="E382" t="str">
        <f t="shared" si="31"/>
        <v>NIT</v>
      </c>
    </row>
    <row r="383" spans="1:5" x14ac:dyDescent="0.25">
      <c r="A383" s="1" t="s">
        <v>278</v>
      </c>
      <c r="B383" t="s">
        <v>279</v>
      </c>
      <c r="C383" t="str">
        <f>Tabla4[[#This Row],[NIT]]</f>
        <v>06141908811067</v>
      </c>
      <c r="D383">
        <f t="shared" si="30"/>
        <v>14</v>
      </c>
      <c r="E383" t="str">
        <f t="shared" si="31"/>
        <v>NIT</v>
      </c>
    </row>
    <row r="384" spans="1:5" x14ac:dyDescent="0.25">
      <c r="A384" s="1" t="s">
        <v>280</v>
      </c>
      <c r="B384" t="s">
        <v>281</v>
      </c>
      <c r="C384" t="str">
        <f>Tabla4[[#This Row],[NIT]]</f>
        <v>12170212911010</v>
      </c>
      <c r="D384">
        <f t="shared" si="30"/>
        <v>14</v>
      </c>
      <c r="E384" t="str">
        <f t="shared" si="31"/>
        <v>NIT</v>
      </c>
    </row>
    <row r="385" spans="1:5" x14ac:dyDescent="0.25">
      <c r="A385" s="1" t="s">
        <v>282</v>
      </c>
      <c r="B385" t="s">
        <v>283</v>
      </c>
      <c r="C385" t="str">
        <f>Tabla4[[#This Row],[NIT]]</f>
        <v>12172404971019</v>
      </c>
      <c r="D385">
        <f t="shared" si="30"/>
        <v>14</v>
      </c>
      <c r="E385" t="str">
        <f t="shared" si="31"/>
        <v>NIT</v>
      </c>
    </row>
    <row r="386" spans="1:5" x14ac:dyDescent="0.25">
      <c r="A386" s="1" t="s">
        <v>284</v>
      </c>
      <c r="B386" t="s">
        <v>285</v>
      </c>
      <c r="C386" t="str">
        <f>Tabla4[[#This Row],[NIT]]</f>
        <v>06143010121032</v>
      </c>
      <c r="D386">
        <f t="shared" si="30"/>
        <v>14</v>
      </c>
      <c r="E386" t="str">
        <f t="shared" si="31"/>
        <v>NIT</v>
      </c>
    </row>
    <row r="387" spans="1:5" x14ac:dyDescent="0.25">
      <c r="A387" s="1" t="s">
        <v>286</v>
      </c>
      <c r="B387" t="s">
        <v>287</v>
      </c>
      <c r="C387" t="str">
        <f>Tabla4[[#This Row],[NIT]]</f>
        <v>04072201180264</v>
      </c>
      <c r="D387">
        <f t="shared" si="30"/>
        <v>14</v>
      </c>
      <c r="E387" t="str">
        <f t="shared" si="31"/>
        <v>NIT</v>
      </c>
    </row>
    <row r="388" spans="1:5" x14ac:dyDescent="0.25">
      <c r="A388" s="1" t="s">
        <v>288</v>
      </c>
      <c r="B388" t="s">
        <v>289</v>
      </c>
      <c r="C388" t="str">
        <f>Tabla4[[#This Row],[NIT]]</f>
        <v>04260206761012</v>
      </c>
      <c r="D388">
        <f t="shared" si="30"/>
        <v>14</v>
      </c>
      <c r="E388" t="str">
        <f t="shared" si="31"/>
        <v>NIT</v>
      </c>
    </row>
    <row r="389" spans="1:5" x14ac:dyDescent="0.25">
      <c r="A389" s="1" t="s">
        <v>290</v>
      </c>
      <c r="B389" t="s">
        <v>291</v>
      </c>
      <c r="C389" t="str">
        <f>Tabla4[[#This Row],[NIT]]</f>
        <v>02101312400085</v>
      </c>
      <c r="D389">
        <f t="shared" si="30"/>
        <v>14</v>
      </c>
      <c r="E389" t="str">
        <f t="shared" si="31"/>
        <v>NIT</v>
      </c>
    </row>
    <row r="390" spans="1:5" x14ac:dyDescent="0.25">
      <c r="A390" s="1" t="s">
        <v>292</v>
      </c>
      <c r="B390" t="s">
        <v>293</v>
      </c>
      <c r="C390" t="str">
        <f>Tabla4[[#This Row],[NIT]]</f>
        <v>06142901991058</v>
      </c>
      <c r="D390">
        <f t="shared" si="30"/>
        <v>14</v>
      </c>
      <c r="E390" t="str">
        <f t="shared" si="31"/>
        <v>NIT</v>
      </c>
    </row>
    <row r="391" spans="1:5" x14ac:dyDescent="0.25">
      <c r="A391" s="1" t="s">
        <v>294</v>
      </c>
      <c r="B391" t="s">
        <v>295</v>
      </c>
      <c r="C391" t="str">
        <f>Tabla4[[#This Row],[NIT]]</f>
        <v>06140910081088</v>
      </c>
      <c r="D391">
        <f t="shared" si="30"/>
        <v>14</v>
      </c>
      <c r="E391" t="str">
        <f t="shared" si="31"/>
        <v>NIT</v>
      </c>
    </row>
    <row r="392" spans="1:5" x14ac:dyDescent="0.25">
      <c r="A392" s="1" t="s">
        <v>296</v>
      </c>
      <c r="B392" t="s">
        <v>297</v>
      </c>
      <c r="C392" t="str">
        <f>Tabla4[[#This Row],[NIT]]</f>
        <v>06081710650012</v>
      </c>
      <c r="D392">
        <f t="shared" si="30"/>
        <v>14</v>
      </c>
      <c r="E392" t="str">
        <f t="shared" si="31"/>
        <v>NIT</v>
      </c>
    </row>
    <row r="393" spans="1:5" x14ac:dyDescent="0.25">
      <c r="A393" s="1" t="s">
        <v>298</v>
      </c>
      <c r="B393" t="s">
        <v>299</v>
      </c>
      <c r="C393" t="str">
        <f>Tabla4[[#This Row],[NIT]]</f>
        <v>10120306731010</v>
      </c>
      <c r="D393">
        <f t="shared" si="30"/>
        <v>14</v>
      </c>
      <c r="E393" t="str">
        <f t="shared" si="31"/>
        <v>NIT</v>
      </c>
    </row>
    <row r="394" spans="1:5" x14ac:dyDescent="0.25">
      <c r="A394" s="1" t="s">
        <v>300</v>
      </c>
      <c r="B394" t="s">
        <v>301</v>
      </c>
      <c r="C394" t="str">
        <f>Tabla4[[#This Row],[NIT]]</f>
        <v>06141705620038</v>
      </c>
      <c r="D394">
        <f t="shared" si="30"/>
        <v>14</v>
      </c>
      <c r="E394" t="str">
        <f t="shared" si="31"/>
        <v>NIT</v>
      </c>
    </row>
    <row r="395" spans="1:5" x14ac:dyDescent="0.25">
      <c r="A395" s="1" t="s">
        <v>302</v>
      </c>
      <c r="B395" t="s">
        <v>303</v>
      </c>
      <c r="C395" t="str">
        <f>Tabla4[[#This Row],[NIT]]</f>
        <v>06131009871011</v>
      </c>
      <c r="D395">
        <f t="shared" si="30"/>
        <v>14</v>
      </c>
      <c r="E395" t="str">
        <f t="shared" si="31"/>
        <v>NIT</v>
      </c>
    </row>
    <row r="396" spans="1:5" x14ac:dyDescent="0.25">
      <c r="A396" s="1" t="s">
        <v>304</v>
      </c>
      <c r="B396" t="s">
        <v>305</v>
      </c>
      <c r="C396" t="str">
        <f>Tabla4[[#This Row],[NIT]]</f>
        <v>06142707041014</v>
      </c>
      <c r="D396">
        <f t="shared" si="30"/>
        <v>14</v>
      </c>
      <c r="E396" t="str">
        <f t="shared" si="31"/>
        <v>NIT</v>
      </c>
    </row>
    <row r="397" spans="1:5" x14ac:dyDescent="0.25">
      <c r="A397" s="1" t="s">
        <v>306</v>
      </c>
      <c r="B397" t="s">
        <v>307</v>
      </c>
      <c r="C397" t="str">
        <f>Tabla4[[#This Row],[NIT]]</f>
        <v>06141301211036</v>
      </c>
      <c r="D397">
        <f t="shared" si="30"/>
        <v>14</v>
      </c>
      <c r="E397" t="str">
        <f t="shared" si="31"/>
        <v>NIT</v>
      </c>
    </row>
    <row r="398" spans="1:5" x14ac:dyDescent="0.25">
      <c r="A398" s="1" t="s">
        <v>308</v>
      </c>
      <c r="B398" t="s">
        <v>309</v>
      </c>
      <c r="C398" t="str">
        <f>Tabla4[[#This Row],[NIT]]</f>
        <v>06141303971062</v>
      </c>
      <c r="D398">
        <f t="shared" si="30"/>
        <v>14</v>
      </c>
      <c r="E398" t="str">
        <f t="shared" si="31"/>
        <v>NIT</v>
      </c>
    </row>
    <row r="399" spans="1:5" x14ac:dyDescent="0.25">
      <c r="A399" s="1" t="s">
        <v>310</v>
      </c>
      <c r="B399" t="s">
        <v>311</v>
      </c>
      <c r="C399" t="str">
        <f>Tabla4[[#This Row],[NIT]]</f>
        <v>05170210550016</v>
      </c>
      <c r="D399">
        <f t="shared" si="30"/>
        <v>14</v>
      </c>
      <c r="E399" t="str">
        <f t="shared" si="31"/>
        <v>NIT</v>
      </c>
    </row>
    <row r="400" spans="1:5" x14ac:dyDescent="0.25">
      <c r="A400" s="1" t="s">
        <v>312</v>
      </c>
      <c r="B400" t="s">
        <v>313</v>
      </c>
      <c r="C400" t="str">
        <f>Tabla4[[#This Row],[NIT]]</f>
        <v>14142802851016</v>
      </c>
      <c r="D400">
        <f t="shared" si="30"/>
        <v>14</v>
      </c>
      <c r="E400" t="str">
        <f t="shared" si="31"/>
        <v>NIT</v>
      </c>
    </row>
    <row r="401" spans="1:5" x14ac:dyDescent="0.25">
      <c r="A401" s="1" t="s">
        <v>314</v>
      </c>
      <c r="B401" t="s">
        <v>315</v>
      </c>
      <c r="C401" t="str">
        <f>Tabla4[[#This Row],[NIT]]</f>
        <v>06141603781265</v>
      </c>
      <c r="D401">
        <f t="shared" si="30"/>
        <v>14</v>
      </c>
      <c r="E401" t="str">
        <f t="shared" si="31"/>
        <v>NIT</v>
      </c>
    </row>
    <row r="402" spans="1:5" x14ac:dyDescent="0.25">
      <c r="A402" s="1" t="s">
        <v>316</v>
      </c>
      <c r="B402" t="s">
        <v>317</v>
      </c>
      <c r="C402" t="str">
        <f>Tabla4[[#This Row],[NIT]]</f>
        <v>14163101061010</v>
      </c>
      <c r="D402">
        <f t="shared" si="30"/>
        <v>14</v>
      </c>
      <c r="E402" t="str">
        <f t="shared" si="31"/>
        <v>NIT</v>
      </c>
    </row>
    <row r="403" spans="1:5" x14ac:dyDescent="0.25">
      <c r="A403" s="1" t="s">
        <v>318</v>
      </c>
      <c r="B403" t="s">
        <v>319</v>
      </c>
      <c r="C403" t="str">
        <f>Tabla4[[#This Row],[NIT]]</f>
        <v>03152008711033</v>
      </c>
      <c r="D403">
        <f t="shared" si="30"/>
        <v>14</v>
      </c>
      <c r="E403" t="str">
        <f t="shared" si="31"/>
        <v>NIT</v>
      </c>
    </row>
    <row r="404" spans="1:5" x14ac:dyDescent="0.25">
      <c r="A404" s="1" t="s">
        <v>320</v>
      </c>
      <c r="B404" t="s">
        <v>321</v>
      </c>
      <c r="C404" t="str">
        <f>Tabla4[[#This Row],[NIT]]</f>
        <v>06141903570090</v>
      </c>
      <c r="D404">
        <f t="shared" si="30"/>
        <v>14</v>
      </c>
      <c r="E404" t="str">
        <f t="shared" si="31"/>
        <v>NIT</v>
      </c>
    </row>
    <row r="405" spans="1:5" x14ac:dyDescent="0.25">
      <c r="A405" s="1" t="s">
        <v>7945</v>
      </c>
      <c r="B405" t="s">
        <v>322</v>
      </c>
      <c r="C405" t="str">
        <f>Tabla4[[#This Row],[NIT]]</f>
        <v>018717409</v>
      </c>
      <c r="D405">
        <f t="shared" si="30"/>
        <v>9</v>
      </c>
      <c r="E405" t="str">
        <f t="shared" si="31"/>
        <v>DUI</v>
      </c>
    </row>
    <row r="406" spans="1:5" x14ac:dyDescent="0.25">
      <c r="A406" s="1" t="s">
        <v>323</v>
      </c>
      <c r="B406" t="s">
        <v>324</v>
      </c>
      <c r="C406" t="str">
        <f>Tabla4[[#This Row],[NIT]]</f>
        <v>06142505771037</v>
      </c>
      <c r="D406">
        <f t="shared" si="30"/>
        <v>14</v>
      </c>
      <c r="E406" t="str">
        <f t="shared" si="31"/>
        <v>NIT</v>
      </c>
    </row>
    <row r="407" spans="1:5" x14ac:dyDescent="0.25">
      <c r="A407" s="1" t="s">
        <v>325</v>
      </c>
      <c r="B407" t="s">
        <v>326</v>
      </c>
      <c r="C407" t="str">
        <f>Tabla4[[#This Row],[NIT]]</f>
        <v>06142809670057</v>
      </c>
      <c r="D407">
        <f t="shared" si="30"/>
        <v>14</v>
      </c>
      <c r="E407" t="str">
        <f t="shared" si="31"/>
        <v>NIT</v>
      </c>
    </row>
    <row r="408" spans="1:5" x14ac:dyDescent="0.25">
      <c r="A408" s="1" t="s">
        <v>327</v>
      </c>
      <c r="B408" t="s">
        <v>328</v>
      </c>
      <c r="C408" t="str">
        <f>Tabla4[[#This Row],[NIT]]</f>
        <v>06140512181021</v>
      </c>
      <c r="D408">
        <f t="shared" ref="D408:D471" si="32">LEN(C408)</f>
        <v>14</v>
      </c>
      <c r="E408" t="str">
        <f t="shared" ref="E408:E471" si="33">IF(D408=14,"NIT",IF(D408=9,"DUI"," "))</f>
        <v>NIT</v>
      </c>
    </row>
    <row r="409" spans="1:5" x14ac:dyDescent="0.25">
      <c r="A409" s="1" t="s">
        <v>329</v>
      </c>
      <c r="B409" t="s">
        <v>330</v>
      </c>
      <c r="C409" t="str">
        <f>Tabla4[[#This Row],[NIT]]</f>
        <v>02101405101015</v>
      </c>
      <c r="D409">
        <f t="shared" si="32"/>
        <v>14</v>
      </c>
      <c r="E409" t="str">
        <f t="shared" si="33"/>
        <v>NIT</v>
      </c>
    </row>
    <row r="410" spans="1:5" x14ac:dyDescent="0.25">
      <c r="A410" s="1" t="s">
        <v>7987</v>
      </c>
      <c r="B410" t="s">
        <v>331</v>
      </c>
      <c r="C410" t="str">
        <f>Tabla4[[#This Row],[NIT]]</f>
        <v>042098015</v>
      </c>
      <c r="D410">
        <f t="shared" si="32"/>
        <v>9</v>
      </c>
      <c r="E410" t="str">
        <f t="shared" si="33"/>
        <v>DUI</v>
      </c>
    </row>
    <row r="411" spans="1:5" x14ac:dyDescent="0.25">
      <c r="A411" s="1" t="s">
        <v>332</v>
      </c>
      <c r="B411" t="s">
        <v>333</v>
      </c>
      <c r="C411" t="str">
        <f>Tabla4[[#This Row],[NIT]]</f>
        <v>06140607941015</v>
      </c>
      <c r="D411">
        <f t="shared" si="32"/>
        <v>14</v>
      </c>
      <c r="E411" t="str">
        <f t="shared" si="33"/>
        <v>NIT</v>
      </c>
    </row>
    <row r="412" spans="1:5" x14ac:dyDescent="0.25">
      <c r="A412" s="1" t="s">
        <v>334</v>
      </c>
      <c r="B412" t="s">
        <v>335</v>
      </c>
      <c r="C412" t="str">
        <f>Tabla4[[#This Row],[NIT]]</f>
        <v>06060505741018</v>
      </c>
      <c r="D412">
        <f t="shared" si="32"/>
        <v>14</v>
      </c>
      <c r="E412" t="str">
        <f t="shared" si="33"/>
        <v>NIT</v>
      </c>
    </row>
    <row r="413" spans="1:5" x14ac:dyDescent="0.25">
      <c r="A413" s="1" t="s">
        <v>336</v>
      </c>
      <c r="B413" t="s">
        <v>337</v>
      </c>
      <c r="C413" t="str">
        <f>Tabla4[[#This Row],[NIT]]</f>
        <v>06140702201061</v>
      </c>
      <c r="D413">
        <f t="shared" si="32"/>
        <v>14</v>
      </c>
      <c r="E413" t="str">
        <f t="shared" si="33"/>
        <v>NIT</v>
      </c>
    </row>
    <row r="414" spans="1:5" x14ac:dyDescent="0.25">
      <c r="A414" s="1" t="s">
        <v>338</v>
      </c>
      <c r="B414" t="s">
        <v>339</v>
      </c>
      <c r="C414" t="str">
        <f>Tabla4[[#This Row],[NIT]]</f>
        <v>06071703171016</v>
      </c>
      <c r="D414">
        <f t="shared" si="32"/>
        <v>14</v>
      </c>
      <c r="E414" t="str">
        <f t="shared" si="33"/>
        <v>NIT</v>
      </c>
    </row>
    <row r="415" spans="1:5" x14ac:dyDescent="0.25">
      <c r="A415" s="1" t="s">
        <v>340</v>
      </c>
      <c r="B415" t="s">
        <v>341</v>
      </c>
      <c r="C415" t="str">
        <f>Tabla4[[#This Row],[NIT]]</f>
        <v>06140306711219</v>
      </c>
      <c r="D415">
        <f t="shared" si="32"/>
        <v>14</v>
      </c>
      <c r="E415" t="str">
        <f t="shared" si="33"/>
        <v>NIT</v>
      </c>
    </row>
    <row r="416" spans="1:5" x14ac:dyDescent="0.25">
      <c r="A416" s="1" t="s">
        <v>342</v>
      </c>
      <c r="B416" t="s">
        <v>343</v>
      </c>
      <c r="C416" t="str">
        <f>Tabla4[[#This Row],[NIT]]</f>
        <v>08192306811024</v>
      </c>
      <c r="D416">
        <f t="shared" si="32"/>
        <v>14</v>
      </c>
      <c r="E416" t="str">
        <f t="shared" si="33"/>
        <v>NIT</v>
      </c>
    </row>
    <row r="417" spans="1:5" x14ac:dyDescent="0.25">
      <c r="A417" s="1" t="s">
        <v>7949</v>
      </c>
      <c r="B417" t="s">
        <v>344</v>
      </c>
      <c r="C417" t="str">
        <f>Tabla4[[#This Row],[NIT]]</f>
        <v>007419331</v>
      </c>
      <c r="D417">
        <f t="shared" si="32"/>
        <v>9</v>
      </c>
      <c r="E417" t="str">
        <f t="shared" si="33"/>
        <v>DUI</v>
      </c>
    </row>
    <row r="418" spans="1:5" x14ac:dyDescent="0.25">
      <c r="A418" s="1" t="s">
        <v>345</v>
      </c>
      <c r="B418" t="s">
        <v>346</v>
      </c>
      <c r="C418" t="str">
        <f>Tabla4[[#This Row],[NIT]]</f>
        <v>06141106041029</v>
      </c>
      <c r="D418">
        <f t="shared" si="32"/>
        <v>14</v>
      </c>
      <c r="E418" t="str">
        <f t="shared" si="33"/>
        <v>NIT</v>
      </c>
    </row>
    <row r="419" spans="1:5" x14ac:dyDescent="0.25">
      <c r="A419" s="1" t="s">
        <v>347</v>
      </c>
      <c r="B419" t="s">
        <v>348</v>
      </c>
      <c r="C419" t="str">
        <f>Tabla4[[#This Row],[NIT]]</f>
        <v>06171810610025</v>
      </c>
      <c r="D419">
        <f t="shared" si="32"/>
        <v>14</v>
      </c>
      <c r="E419" t="str">
        <f t="shared" si="33"/>
        <v>NIT</v>
      </c>
    </row>
    <row r="420" spans="1:5" x14ac:dyDescent="0.25">
      <c r="A420" s="1" t="s">
        <v>349</v>
      </c>
      <c r="B420" t="s">
        <v>350</v>
      </c>
      <c r="C420" t="str">
        <f>Tabla4[[#This Row],[NIT]]</f>
        <v>14160704530017</v>
      </c>
      <c r="D420">
        <f t="shared" si="32"/>
        <v>14</v>
      </c>
      <c r="E420" t="str">
        <f t="shared" si="33"/>
        <v>NIT</v>
      </c>
    </row>
    <row r="421" spans="1:5" x14ac:dyDescent="0.25">
      <c r="A421" s="1" t="s">
        <v>351</v>
      </c>
      <c r="B421" t="s">
        <v>352</v>
      </c>
      <c r="C421" t="str">
        <f>Tabla4[[#This Row],[NIT]]</f>
        <v>14151604721012</v>
      </c>
      <c r="D421">
        <f t="shared" si="32"/>
        <v>14</v>
      </c>
      <c r="E421" t="str">
        <f t="shared" si="33"/>
        <v>NIT</v>
      </c>
    </row>
    <row r="422" spans="1:5" x14ac:dyDescent="0.25">
      <c r="A422" s="1" t="s">
        <v>7972</v>
      </c>
      <c r="B422" t="s">
        <v>354</v>
      </c>
      <c r="C422" t="str">
        <f>Tabla4[[#This Row],[NIT]]</f>
        <v>027776787</v>
      </c>
      <c r="D422">
        <f t="shared" si="32"/>
        <v>9</v>
      </c>
      <c r="E422" t="str">
        <f t="shared" si="33"/>
        <v>DUI</v>
      </c>
    </row>
    <row r="423" spans="1:5" x14ac:dyDescent="0.25">
      <c r="A423" s="1" t="s">
        <v>355</v>
      </c>
      <c r="B423" t="s">
        <v>356</v>
      </c>
      <c r="C423" t="str">
        <f>Tabla4[[#This Row],[NIT]]</f>
        <v>13042809881018</v>
      </c>
      <c r="D423">
        <f t="shared" si="32"/>
        <v>14</v>
      </c>
      <c r="E423" t="str">
        <f t="shared" si="33"/>
        <v>NIT</v>
      </c>
    </row>
    <row r="424" spans="1:5" x14ac:dyDescent="0.25">
      <c r="A424" s="1" t="s">
        <v>357</v>
      </c>
      <c r="B424" t="s">
        <v>358</v>
      </c>
      <c r="C424" t="str">
        <f>Tabla4[[#This Row],[NIT]]</f>
        <v>12172302081019</v>
      </c>
      <c r="D424">
        <f t="shared" si="32"/>
        <v>14</v>
      </c>
      <c r="E424" t="str">
        <f t="shared" si="33"/>
        <v>NIT</v>
      </c>
    </row>
    <row r="425" spans="1:5" x14ac:dyDescent="0.25">
      <c r="A425" s="1" t="s">
        <v>359</v>
      </c>
      <c r="B425" t="s">
        <v>360</v>
      </c>
      <c r="C425" t="str">
        <f>Tabla4[[#This Row],[NIT]]</f>
        <v>13122911771028</v>
      </c>
      <c r="D425">
        <f t="shared" si="32"/>
        <v>14</v>
      </c>
      <c r="E425" t="str">
        <f t="shared" si="33"/>
        <v>NIT</v>
      </c>
    </row>
    <row r="426" spans="1:5" x14ac:dyDescent="0.25">
      <c r="A426" s="1" t="s">
        <v>361</v>
      </c>
      <c r="B426" t="s">
        <v>362</v>
      </c>
      <c r="C426" t="str">
        <f>Tabla4[[#This Row],[NIT]]</f>
        <v>06142205931016</v>
      </c>
      <c r="D426">
        <f t="shared" si="32"/>
        <v>14</v>
      </c>
      <c r="E426" t="str">
        <f t="shared" si="33"/>
        <v>NIT</v>
      </c>
    </row>
    <row r="427" spans="1:5" x14ac:dyDescent="0.25">
      <c r="A427" s="1" t="s">
        <v>363</v>
      </c>
      <c r="B427" t="s">
        <v>364</v>
      </c>
      <c r="C427" t="str">
        <f>Tabla4[[#This Row],[NIT]]</f>
        <v>05121306771027</v>
      </c>
      <c r="D427">
        <f t="shared" si="32"/>
        <v>14</v>
      </c>
      <c r="E427" t="str">
        <f t="shared" si="33"/>
        <v>NIT</v>
      </c>
    </row>
    <row r="428" spans="1:5" x14ac:dyDescent="0.25">
      <c r="A428" s="1" t="s">
        <v>365</v>
      </c>
      <c r="B428" t="s">
        <v>366</v>
      </c>
      <c r="C428" t="str">
        <f>Tabla4[[#This Row],[NIT]]</f>
        <v>05142111821063</v>
      </c>
      <c r="D428">
        <f t="shared" si="32"/>
        <v>14</v>
      </c>
      <c r="E428" t="str">
        <f t="shared" si="33"/>
        <v>NIT</v>
      </c>
    </row>
    <row r="429" spans="1:5" x14ac:dyDescent="0.25">
      <c r="A429" s="1" t="s">
        <v>367</v>
      </c>
      <c r="B429" t="s">
        <v>368</v>
      </c>
      <c r="C429" t="str">
        <f>Tabla4[[#This Row],[NIT]]</f>
        <v>05090609380010</v>
      </c>
      <c r="D429">
        <f t="shared" si="32"/>
        <v>14</v>
      </c>
      <c r="E429" t="str">
        <f t="shared" si="33"/>
        <v>NIT</v>
      </c>
    </row>
    <row r="430" spans="1:5" x14ac:dyDescent="0.25">
      <c r="A430" s="1" t="s">
        <v>369</v>
      </c>
      <c r="B430" t="s">
        <v>370</v>
      </c>
      <c r="C430" t="str">
        <f>Tabla4[[#This Row],[NIT]]</f>
        <v>05152903721017</v>
      </c>
      <c r="D430">
        <f t="shared" si="32"/>
        <v>14</v>
      </c>
      <c r="E430" t="str">
        <f t="shared" si="33"/>
        <v>NIT</v>
      </c>
    </row>
    <row r="431" spans="1:5" x14ac:dyDescent="0.25">
      <c r="A431" s="1" t="s">
        <v>371</v>
      </c>
      <c r="B431" t="s">
        <v>372</v>
      </c>
      <c r="C431" t="str">
        <f>Tabla4[[#This Row],[NIT]]</f>
        <v>05122303871053</v>
      </c>
      <c r="D431">
        <f t="shared" si="32"/>
        <v>14</v>
      </c>
      <c r="E431" t="str">
        <f t="shared" si="33"/>
        <v>NIT</v>
      </c>
    </row>
    <row r="432" spans="1:5" x14ac:dyDescent="0.25">
      <c r="A432" s="1" t="s">
        <v>373</v>
      </c>
      <c r="B432" t="s">
        <v>374</v>
      </c>
      <c r="C432" t="str">
        <f>Tabla4[[#This Row],[NIT]]</f>
        <v>05152607831028</v>
      </c>
      <c r="D432">
        <f t="shared" si="32"/>
        <v>14</v>
      </c>
      <c r="E432" t="str">
        <f t="shared" si="33"/>
        <v>NIT</v>
      </c>
    </row>
    <row r="433" spans="1:5" x14ac:dyDescent="0.25">
      <c r="A433" s="1" t="s">
        <v>375</v>
      </c>
      <c r="B433" t="s">
        <v>376</v>
      </c>
      <c r="C433" t="str">
        <f>Tabla4[[#This Row],[NIT]]</f>
        <v>12171003240016</v>
      </c>
      <c r="D433">
        <f t="shared" si="32"/>
        <v>14</v>
      </c>
      <c r="E433" t="str">
        <f t="shared" si="33"/>
        <v>NIT</v>
      </c>
    </row>
    <row r="434" spans="1:5" x14ac:dyDescent="0.25">
      <c r="A434" s="1" t="s">
        <v>377</v>
      </c>
      <c r="B434" t="s">
        <v>378</v>
      </c>
      <c r="C434" t="str">
        <f>Tabla4[[#This Row],[NIT]]</f>
        <v>05220404181015</v>
      </c>
      <c r="D434">
        <f t="shared" si="32"/>
        <v>14</v>
      </c>
      <c r="E434" t="str">
        <f t="shared" si="33"/>
        <v>NIT</v>
      </c>
    </row>
    <row r="435" spans="1:5" x14ac:dyDescent="0.25">
      <c r="A435" s="1" t="s">
        <v>379</v>
      </c>
      <c r="B435" t="s">
        <v>380</v>
      </c>
      <c r="C435" t="str">
        <f>Tabla4[[#This Row],[NIT]]</f>
        <v>05112305961010</v>
      </c>
      <c r="D435">
        <f t="shared" si="32"/>
        <v>14</v>
      </c>
      <c r="E435" t="str">
        <f t="shared" si="33"/>
        <v>NIT</v>
      </c>
    </row>
    <row r="436" spans="1:5" x14ac:dyDescent="0.25">
      <c r="A436" s="1" t="s">
        <v>381</v>
      </c>
      <c r="B436" t="s">
        <v>382</v>
      </c>
      <c r="C436" t="str">
        <f>Tabla4[[#This Row],[NIT]]</f>
        <v>02102001171016</v>
      </c>
      <c r="D436">
        <f t="shared" si="32"/>
        <v>14</v>
      </c>
      <c r="E436" t="str">
        <f t="shared" si="33"/>
        <v>NIT</v>
      </c>
    </row>
    <row r="437" spans="1:5" x14ac:dyDescent="0.25">
      <c r="A437" s="1" t="s">
        <v>383</v>
      </c>
      <c r="B437" t="s">
        <v>384</v>
      </c>
      <c r="C437" t="str">
        <f>Tabla4[[#This Row],[NIT]]</f>
        <v>07012305640010</v>
      </c>
      <c r="D437">
        <f t="shared" si="32"/>
        <v>14</v>
      </c>
      <c r="E437" t="str">
        <f t="shared" si="33"/>
        <v>NIT</v>
      </c>
    </row>
    <row r="438" spans="1:5" x14ac:dyDescent="0.25">
      <c r="A438" s="1" t="s">
        <v>385</v>
      </c>
      <c r="B438" t="s">
        <v>386</v>
      </c>
      <c r="C438" t="str">
        <f>Tabla4[[#This Row],[NIT]]</f>
        <v>13041107821012</v>
      </c>
      <c r="D438">
        <f t="shared" si="32"/>
        <v>14</v>
      </c>
      <c r="E438" t="str">
        <f t="shared" si="33"/>
        <v>NIT</v>
      </c>
    </row>
    <row r="439" spans="1:5" x14ac:dyDescent="0.25">
      <c r="A439" s="1" t="s">
        <v>387</v>
      </c>
      <c r="B439" t="s">
        <v>388</v>
      </c>
      <c r="C439" t="str">
        <f>Tabla4[[#This Row],[NIT]]</f>
        <v>06141307951066</v>
      </c>
      <c r="D439">
        <f t="shared" si="32"/>
        <v>14</v>
      </c>
      <c r="E439" t="str">
        <f t="shared" si="33"/>
        <v>NIT</v>
      </c>
    </row>
    <row r="440" spans="1:5" x14ac:dyDescent="0.25">
      <c r="A440" s="1" t="s">
        <v>389</v>
      </c>
      <c r="B440" t="s">
        <v>390</v>
      </c>
      <c r="C440" t="str">
        <f>Tabla4[[#This Row],[NIT]]</f>
        <v>06140808771088</v>
      </c>
      <c r="D440">
        <f t="shared" si="32"/>
        <v>14</v>
      </c>
      <c r="E440" t="str">
        <f t="shared" si="33"/>
        <v>NIT</v>
      </c>
    </row>
    <row r="441" spans="1:5" x14ac:dyDescent="0.25">
      <c r="A441" s="1" t="s">
        <v>391</v>
      </c>
      <c r="B441" t="s">
        <v>392</v>
      </c>
      <c r="C441" t="str">
        <f>Tabla4[[#This Row],[NIT]]</f>
        <v>06140603001042</v>
      </c>
      <c r="D441">
        <f t="shared" si="32"/>
        <v>14</v>
      </c>
      <c r="E441" t="str">
        <f t="shared" si="33"/>
        <v>NIT</v>
      </c>
    </row>
    <row r="442" spans="1:5" x14ac:dyDescent="0.25">
      <c r="A442" s="1" t="s">
        <v>393</v>
      </c>
      <c r="B442" t="s">
        <v>394</v>
      </c>
      <c r="C442" t="str">
        <f>Tabla4[[#This Row],[NIT]]</f>
        <v>03151806650017</v>
      </c>
      <c r="D442">
        <f t="shared" si="32"/>
        <v>14</v>
      </c>
      <c r="E442" t="str">
        <f t="shared" si="33"/>
        <v>NIT</v>
      </c>
    </row>
    <row r="443" spans="1:5" x14ac:dyDescent="0.25">
      <c r="A443" s="1" t="s">
        <v>395</v>
      </c>
      <c r="B443" t="s">
        <v>396</v>
      </c>
      <c r="C443" t="str">
        <f>Tabla4[[#This Row],[NIT]]</f>
        <v>04070910701021</v>
      </c>
      <c r="D443">
        <f t="shared" si="32"/>
        <v>14</v>
      </c>
      <c r="E443" t="str">
        <f t="shared" si="33"/>
        <v>NIT</v>
      </c>
    </row>
    <row r="444" spans="1:5" x14ac:dyDescent="0.25">
      <c r="A444" s="1" t="s">
        <v>397</v>
      </c>
      <c r="B444" t="s">
        <v>398</v>
      </c>
      <c r="C444" t="str">
        <f>Tabla4[[#This Row],[NIT]]</f>
        <v>14122009691015</v>
      </c>
      <c r="D444">
        <f t="shared" si="32"/>
        <v>14</v>
      </c>
      <c r="E444" t="str">
        <f t="shared" si="33"/>
        <v>NIT</v>
      </c>
    </row>
    <row r="445" spans="1:5" x14ac:dyDescent="0.25">
      <c r="A445" s="1" t="s">
        <v>399</v>
      </c>
      <c r="B445" t="s">
        <v>400</v>
      </c>
      <c r="C445" t="str">
        <f>Tabla4[[#This Row],[NIT]]</f>
        <v>06142901620166</v>
      </c>
      <c r="D445">
        <f t="shared" si="32"/>
        <v>14</v>
      </c>
      <c r="E445" t="str">
        <f t="shared" si="33"/>
        <v>NIT</v>
      </c>
    </row>
    <row r="446" spans="1:5" x14ac:dyDescent="0.25">
      <c r="A446" s="1" t="s">
        <v>401</v>
      </c>
      <c r="B446" t="s">
        <v>402</v>
      </c>
      <c r="C446" t="str">
        <f>Tabla4[[#This Row],[NIT]]</f>
        <v>06143004931090</v>
      </c>
      <c r="D446">
        <f t="shared" si="32"/>
        <v>14</v>
      </c>
      <c r="E446" t="str">
        <f t="shared" si="33"/>
        <v>NIT</v>
      </c>
    </row>
    <row r="447" spans="1:5" x14ac:dyDescent="0.25">
      <c r="A447" s="1" t="s">
        <v>403</v>
      </c>
      <c r="B447" t="s">
        <v>404</v>
      </c>
      <c r="C447" t="str">
        <f>Tabla4[[#This Row],[NIT]]</f>
        <v>01081612781038</v>
      </c>
      <c r="D447">
        <f t="shared" si="32"/>
        <v>14</v>
      </c>
      <c r="E447" t="str">
        <f t="shared" si="33"/>
        <v>NIT</v>
      </c>
    </row>
    <row r="448" spans="1:5" x14ac:dyDescent="0.25">
      <c r="A448" s="1" t="s">
        <v>405</v>
      </c>
      <c r="B448" t="s">
        <v>406</v>
      </c>
      <c r="C448" t="str">
        <f>Tabla4[[#This Row],[NIT]]</f>
        <v>03071501681020</v>
      </c>
      <c r="D448">
        <f t="shared" si="32"/>
        <v>14</v>
      </c>
      <c r="E448" t="str">
        <f t="shared" si="33"/>
        <v>NIT</v>
      </c>
    </row>
    <row r="449" spans="1:5" x14ac:dyDescent="0.25">
      <c r="A449" s="1" t="s">
        <v>407</v>
      </c>
      <c r="B449" t="s">
        <v>408</v>
      </c>
      <c r="C449" t="str">
        <f>Tabla4[[#This Row],[NIT]]</f>
        <v>14122701570014</v>
      </c>
      <c r="D449">
        <f t="shared" si="32"/>
        <v>14</v>
      </c>
      <c r="E449" t="str">
        <f t="shared" si="33"/>
        <v>NIT</v>
      </c>
    </row>
    <row r="450" spans="1:5" x14ac:dyDescent="0.25">
      <c r="A450" s="1" t="s">
        <v>409</v>
      </c>
      <c r="B450" t="s">
        <v>410</v>
      </c>
      <c r="C450" t="str">
        <f>Tabla4[[#This Row],[NIT]]</f>
        <v>01081707741019</v>
      </c>
      <c r="D450">
        <f t="shared" si="32"/>
        <v>14</v>
      </c>
      <c r="E450" t="str">
        <f t="shared" si="33"/>
        <v>NIT</v>
      </c>
    </row>
    <row r="451" spans="1:5" x14ac:dyDescent="0.25">
      <c r="A451" s="1" t="s">
        <v>411</v>
      </c>
      <c r="B451" t="s">
        <v>412</v>
      </c>
      <c r="C451" t="str">
        <f>Tabla4[[#This Row],[NIT]]</f>
        <v>06142301201053</v>
      </c>
      <c r="D451">
        <f t="shared" si="32"/>
        <v>14</v>
      </c>
      <c r="E451" t="str">
        <f t="shared" si="33"/>
        <v>NIT</v>
      </c>
    </row>
    <row r="452" spans="1:5" x14ac:dyDescent="0.25">
      <c r="A452" s="1" t="s">
        <v>413</v>
      </c>
      <c r="B452" t="s">
        <v>414</v>
      </c>
      <c r="C452" t="str">
        <f>Tabla4[[#This Row],[NIT]]</f>
        <v>02102006550025</v>
      </c>
      <c r="D452">
        <f t="shared" si="32"/>
        <v>14</v>
      </c>
      <c r="E452" t="str">
        <f t="shared" si="33"/>
        <v>NIT</v>
      </c>
    </row>
    <row r="453" spans="1:5" x14ac:dyDescent="0.25">
      <c r="A453" s="1" t="s">
        <v>415</v>
      </c>
      <c r="B453" t="s">
        <v>416</v>
      </c>
      <c r="C453" t="str">
        <f>Tabla4[[#This Row],[NIT]]</f>
        <v>05021203781011</v>
      </c>
      <c r="D453">
        <f t="shared" si="32"/>
        <v>14</v>
      </c>
      <c r="E453" t="str">
        <f t="shared" si="33"/>
        <v>NIT</v>
      </c>
    </row>
    <row r="454" spans="1:5" x14ac:dyDescent="0.25">
      <c r="A454" s="1" t="s">
        <v>417</v>
      </c>
      <c r="B454" t="s">
        <v>418</v>
      </c>
      <c r="C454" t="str">
        <f>Tabla4[[#This Row],[NIT]]</f>
        <v>12172904751074</v>
      </c>
      <c r="D454">
        <f t="shared" si="32"/>
        <v>14</v>
      </c>
      <c r="E454" t="str">
        <f t="shared" si="33"/>
        <v>NIT</v>
      </c>
    </row>
    <row r="455" spans="1:5" x14ac:dyDescent="0.25">
      <c r="A455" s="1" t="s">
        <v>419</v>
      </c>
      <c r="B455" t="s">
        <v>420</v>
      </c>
      <c r="C455" t="str">
        <f>Tabla4[[#This Row],[NIT]]</f>
        <v>06140507171026</v>
      </c>
      <c r="D455">
        <f t="shared" si="32"/>
        <v>14</v>
      </c>
      <c r="E455" t="str">
        <f t="shared" si="33"/>
        <v>NIT</v>
      </c>
    </row>
    <row r="456" spans="1:5" x14ac:dyDescent="0.25">
      <c r="A456" s="1" t="s">
        <v>421</v>
      </c>
      <c r="B456" t="s">
        <v>422</v>
      </c>
      <c r="C456" t="str">
        <f>Tabla4[[#This Row],[NIT]]</f>
        <v>11232507791050</v>
      </c>
      <c r="D456">
        <f t="shared" si="32"/>
        <v>14</v>
      </c>
      <c r="E456" t="str">
        <f t="shared" si="33"/>
        <v>NIT</v>
      </c>
    </row>
    <row r="457" spans="1:5" x14ac:dyDescent="0.25">
      <c r="A457" s="1" t="s">
        <v>423</v>
      </c>
      <c r="B457" t="s">
        <v>424</v>
      </c>
      <c r="C457" t="str">
        <f>Tabla4[[#This Row],[NIT]]</f>
        <v>11080503400019</v>
      </c>
      <c r="D457">
        <f t="shared" si="32"/>
        <v>14</v>
      </c>
      <c r="E457" t="str">
        <f t="shared" si="33"/>
        <v>NIT</v>
      </c>
    </row>
    <row r="458" spans="1:5" x14ac:dyDescent="0.25">
      <c r="A458" s="1" t="s">
        <v>7944</v>
      </c>
      <c r="B458" t="s">
        <v>425</v>
      </c>
      <c r="C458" t="str">
        <f>Tabla4[[#This Row],[NIT]]</f>
        <v>027009790</v>
      </c>
      <c r="D458">
        <f t="shared" si="32"/>
        <v>9</v>
      </c>
      <c r="E458" t="str">
        <f t="shared" si="33"/>
        <v>DUI</v>
      </c>
    </row>
    <row r="459" spans="1:5" x14ac:dyDescent="0.25">
      <c r="A459" s="1" t="s">
        <v>426</v>
      </c>
      <c r="B459" t="s">
        <v>427</v>
      </c>
      <c r="C459" t="str">
        <f>Tabla4[[#This Row],[NIT]]</f>
        <v>03152701651010</v>
      </c>
      <c r="D459">
        <f t="shared" si="32"/>
        <v>14</v>
      </c>
      <c r="E459" t="str">
        <f t="shared" si="33"/>
        <v>NIT</v>
      </c>
    </row>
    <row r="460" spans="1:5" x14ac:dyDescent="0.25">
      <c r="A460" s="1" t="s">
        <v>428</v>
      </c>
      <c r="B460" t="s">
        <v>429</v>
      </c>
      <c r="C460" t="str">
        <f>Tabla4[[#This Row],[NIT]]</f>
        <v>12171202881011</v>
      </c>
      <c r="D460">
        <f t="shared" si="32"/>
        <v>14</v>
      </c>
      <c r="E460" t="str">
        <f t="shared" si="33"/>
        <v>NIT</v>
      </c>
    </row>
    <row r="461" spans="1:5" x14ac:dyDescent="0.25">
      <c r="A461" s="1" t="s">
        <v>430</v>
      </c>
      <c r="B461" t="s">
        <v>431</v>
      </c>
      <c r="C461" t="str">
        <f>Tabla4[[#This Row],[NIT]]</f>
        <v>08181906761010</v>
      </c>
      <c r="D461">
        <f t="shared" si="32"/>
        <v>14</v>
      </c>
      <c r="E461" t="str">
        <f t="shared" si="33"/>
        <v>NIT</v>
      </c>
    </row>
    <row r="462" spans="1:5" x14ac:dyDescent="0.25">
      <c r="A462" s="1" t="s">
        <v>432</v>
      </c>
      <c r="B462" t="s">
        <v>433</v>
      </c>
      <c r="C462" t="str">
        <f>Tabla4[[#This Row],[NIT]]</f>
        <v>06130407761017</v>
      </c>
      <c r="D462">
        <f t="shared" si="32"/>
        <v>14</v>
      </c>
      <c r="E462" t="str">
        <f t="shared" si="33"/>
        <v>NIT</v>
      </c>
    </row>
    <row r="463" spans="1:5" x14ac:dyDescent="0.25">
      <c r="A463" s="1" t="s">
        <v>434</v>
      </c>
      <c r="B463" t="s">
        <v>435</v>
      </c>
      <c r="C463" t="str">
        <f>Tabla4[[#This Row],[NIT]]</f>
        <v>06141802781118</v>
      </c>
      <c r="D463">
        <f t="shared" si="32"/>
        <v>14</v>
      </c>
      <c r="E463" t="str">
        <f t="shared" si="33"/>
        <v>NIT</v>
      </c>
    </row>
    <row r="464" spans="1:5" x14ac:dyDescent="0.25">
      <c r="A464" s="1" t="s">
        <v>436</v>
      </c>
      <c r="B464" t="s">
        <v>437</v>
      </c>
      <c r="C464" t="str">
        <f>Tabla4[[#This Row],[NIT]]</f>
        <v>06140706460139</v>
      </c>
      <c r="D464">
        <f t="shared" si="32"/>
        <v>14</v>
      </c>
      <c r="E464" t="str">
        <f t="shared" si="33"/>
        <v>NIT</v>
      </c>
    </row>
    <row r="465" spans="1:5" x14ac:dyDescent="0.25">
      <c r="A465" s="1" t="s">
        <v>438</v>
      </c>
      <c r="B465" t="s">
        <v>439</v>
      </c>
      <c r="C465" t="str">
        <f>Tabla4[[#This Row],[NIT]]</f>
        <v>06142709121015</v>
      </c>
      <c r="D465">
        <f t="shared" si="32"/>
        <v>14</v>
      </c>
      <c r="E465" t="str">
        <f t="shared" si="33"/>
        <v>NIT</v>
      </c>
    </row>
    <row r="466" spans="1:5" x14ac:dyDescent="0.25">
      <c r="A466" s="1" t="s">
        <v>440</v>
      </c>
      <c r="B466" t="s">
        <v>441</v>
      </c>
      <c r="C466" t="str">
        <f>Tabla4[[#This Row],[NIT]]</f>
        <v>06142002961017</v>
      </c>
      <c r="D466">
        <f t="shared" si="32"/>
        <v>14</v>
      </c>
      <c r="E466" t="str">
        <f t="shared" si="33"/>
        <v>NIT</v>
      </c>
    </row>
    <row r="467" spans="1:5" x14ac:dyDescent="0.25">
      <c r="A467" s="1" t="s">
        <v>442</v>
      </c>
      <c r="B467" t="s">
        <v>443</v>
      </c>
      <c r="C467" t="str">
        <f>Tabla4[[#This Row],[NIT]]</f>
        <v>06140612821176</v>
      </c>
      <c r="D467">
        <f t="shared" si="32"/>
        <v>14</v>
      </c>
      <c r="E467" t="str">
        <f t="shared" si="33"/>
        <v>NIT</v>
      </c>
    </row>
    <row r="468" spans="1:5" x14ac:dyDescent="0.25">
      <c r="A468" s="1" t="s">
        <v>444</v>
      </c>
      <c r="B468" t="s">
        <v>445</v>
      </c>
      <c r="C468" t="str">
        <f>Tabla4[[#This Row],[NIT]]</f>
        <v>02022809771041</v>
      </c>
      <c r="D468">
        <f t="shared" si="32"/>
        <v>14</v>
      </c>
      <c r="E468" t="str">
        <f t="shared" si="33"/>
        <v>NIT</v>
      </c>
    </row>
    <row r="469" spans="1:5" x14ac:dyDescent="0.25">
      <c r="A469" s="1" t="s">
        <v>446</v>
      </c>
      <c r="B469" t="s">
        <v>447</v>
      </c>
      <c r="C469" t="str">
        <f>Tabla4[[#This Row],[NIT]]</f>
        <v>12172402711036</v>
      </c>
      <c r="D469">
        <f t="shared" si="32"/>
        <v>14</v>
      </c>
      <c r="E469" t="str">
        <f t="shared" si="33"/>
        <v>NIT</v>
      </c>
    </row>
    <row r="470" spans="1:5" x14ac:dyDescent="0.25">
      <c r="A470" s="1" t="s">
        <v>448</v>
      </c>
      <c r="B470" t="s">
        <v>449</v>
      </c>
      <c r="C470" t="str">
        <f>Tabla4[[#This Row],[NIT]]</f>
        <v>11020808811017</v>
      </c>
      <c r="D470">
        <f t="shared" si="32"/>
        <v>14</v>
      </c>
      <c r="E470" t="str">
        <f t="shared" si="33"/>
        <v>NIT</v>
      </c>
    </row>
    <row r="471" spans="1:5" x14ac:dyDescent="0.25">
      <c r="A471" s="1" t="s">
        <v>450</v>
      </c>
      <c r="B471" t="s">
        <v>451</v>
      </c>
      <c r="C471" t="str">
        <f>Tabla4[[#This Row],[NIT]]</f>
        <v>06141207201027</v>
      </c>
      <c r="D471">
        <f t="shared" si="32"/>
        <v>14</v>
      </c>
      <c r="E471" t="str">
        <f t="shared" si="33"/>
        <v>NIT</v>
      </c>
    </row>
    <row r="472" spans="1:5" x14ac:dyDescent="0.25">
      <c r="A472" s="1" t="s">
        <v>452</v>
      </c>
      <c r="B472" t="s">
        <v>453</v>
      </c>
      <c r="C472" t="str">
        <f>Tabla4[[#This Row],[NIT]]</f>
        <v>06142701171056</v>
      </c>
      <c r="D472">
        <f t="shared" ref="D472:D535" si="34">LEN(C472)</f>
        <v>14</v>
      </c>
      <c r="E472" t="str">
        <f t="shared" ref="E472:E535" si="35">IF(D472=14,"NIT",IF(D472=9,"DUI"," "))</f>
        <v>NIT</v>
      </c>
    </row>
    <row r="473" spans="1:5" x14ac:dyDescent="0.25">
      <c r="A473" s="1" t="s">
        <v>454</v>
      </c>
      <c r="B473" t="s">
        <v>455</v>
      </c>
      <c r="C473" t="str">
        <f>Tabla4[[#This Row],[NIT]]</f>
        <v>06142706001019</v>
      </c>
      <c r="D473">
        <f t="shared" si="34"/>
        <v>14</v>
      </c>
      <c r="E473" t="str">
        <f t="shared" si="35"/>
        <v>NIT</v>
      </c>
    </row>
    <row r="474" spans="1:5" x14ac:dyDescent="0.25">
      <c r="A474" s="1" t="s">
        <v>456</v>
      </c>
      <c r="B474" t="s">
        <v>457</v>
      </c>
      <c r="C474" t="str">
        <f>Tabla4[[#This Row],[NIT]]</f>
        <v>06141211870020</v>
      </c>
      <c r="D474">
        <f t="shared" si="34"/>
        <v>14</v>
      </c>
      <c r="E474" t="str">
        <f t="shared" si="35"/>
        <v>NIT</v>
      </c>
    </row>
    <row r="475" spans="1:5" x14ac:dyDescent="0.25">
      <c r="A475" s="1" t="s">
        <v>458</v>
      </c>
      <c r="B475" t="s">
        <v>459</v>
      </c>
      <c r="C475" t="str">
        <f>Tabla4[[#This Row],[NIT]]</f>
        <v>13041708661012</v>
      </c>
      <c r="D475">
        <f t="shared" si="34"/>
        <v>14</v>
      </c>
      <c r="E475" t="str">
        <f t="shared" si="35"/>
        <v>NIT</v>
      </c>
    </row>
    <row r="476" spans="1:5" x14ac:dyDescent="0.25">
      <c r="A476" s="1" t="s">
        <v>7970</v>
      </c>
      <c r="B476" t="s">
        <v>460</v>
      </c>
      <c r="C476" t="str">
        <f>Tabla4[[#This Row],[NIT]]</f>
        <v>025307605</v>
      </c>
      <c r="D476">
        <f t="shared" si="34"/>
        <v>9</v>
      </c>
      <c r="E476" t="str">
        <f t="shared" si="35"/>
        <v>DUI</v>
      </c>
    </row>
    <row r="477" spans="1:5" x14ac:dyDescent="0.25">
      <c r="A477" s="1" t="s">
        <v>461</v>
      </c>
      <c r="B477" t="s">
        <v>462</v>
      </c>
      <c r="C477" t="str">
        <f>Tabla4[[#This Row],[NIT]]</f>
        <v>13161508811031</v>
      </c>
      <c r="D477">
        <f t="shared" si="34"/>
        <v>14</v>
      </c>
      <c r="E477" t="str">
        <f t="shared" si="35"/>
        <v>NIT</v>
      </c>
    </row>
    <row r="478" spans="1:5" x14ac:dyDescent="0.25">
      <c r="A478" s="1" t="s">
        <v>463</v>
      </c>
      <c r="B478" t="s">
        <v>464</v>
      </c>
      <c r="C478" t="str">
        <f>Tabla4[[#This Row],[NIT]]</f>
        <v>06140512191060</v>
      </c>
      <c r="D478">
        <f t="shared" si="34"/>
        <v>14</v>
      </c>
      <c r="E478" t="str">
        <f t="shared" si="35"/>
        <v>NIT</v>
      </c>
    </row>
    <row r="479" spans="1:5" x14ac:dyDescent="0.25">
      <c r="A479" s="1" t="s">
        <v>465</v>
      </c>
      <c r="B479" t="s">
        <v>466</v>
      </c>
      <c r="C479" t="str">
        <f>Tabla4[[#This Row],[NIT]]</f>
        <v>06142304131030</v>
      </c>
      <c r="D479">
        <f t="shared" si="34"/>
        <v>14</v>
      </c>
      <c r="E479" t="str">
        <f t="shared" si="35"/>
        <v>NIT</v>
      </c>
    </row>
    <row r="480" spans="1:5" x14ac:dyDescent="0.25">
      <c r="A480" s="1" t="s">
        <v>467</v>
      </c>
      <c r="B480" t="s">
        <v>468</v>
      </c>
      <c r="C480" t="str">
        <f>Tabla4[[#This Row],[NIT]]</f>
        <v>06142010671133</v>
      </c>
      <c r="D480">
        <f t="shared" si="34"/>
        <v>14</v>
      </c>
      <c r="E480" t="str">
        <f t="shared" si="35"/>
        <v>NIT</v>
      </c>
    </row>
    <row r="481" spans="1:5" x14ac:dyDescent="0.25">
      <c r="A481" s="1" t="s">
        <v>469</v>
      </c>
      <c r="B481" t="s">
        <v>470</v>
      </c>
      <c r="C481" t="str">
        <f>Tabla4[[#This Row],[NIT]]</f>
        <v>10100311921013</v>
      </c>
      <c r="D481">
        <f t="shared" si="34"/>
        <v>14</v>
      </c>
      <c r="E481" t="str">
        <f t="shared" si="35"/>
        <v>NIT</v>
      </c>
    </row>
    <row r="482" spans="1:5" x14ac:dyDescent="0.25">
      <c r="A482" s="1" t="s">
        <v>471</v>
      </c>
      <c r="B482" t="s">
        <v>472</v>
      </c>
      <c r="C482" t="str">
        <f>Tabla4[[#This Row],[NIT]]</f>
        <v>14121612500010</v>
      </c>
      <c r="D482">
        <f t="shared" si="34"/>
        <v>14</v>
      </c>
      <c r="E482" t="str">
        <f t="shared" si="35"/>
        <v>NIT</v>
      </c>
    </row>
    <row r="483" spans="1:5" x14ac:dyDescent="0.25">
      <c r="A483" s="1" t="s">
        <v>473</v>
      </c>
      <c r="B483" t="s">
        <v>474</v>
      </c>
      <c r="C483" t="str">
        <f>Tabla4[[#This Row],[NIT]]</f>
        <v>06140910001041</v>
      </c>
      <c r="D483">
        <f t="shared" si="34"/>
        <v>14</v>
      </c>
      <c r="E483" t="str">
        <f t="shared" si="35"/>
        <v>NIT</v>
      </c>
    </row>
    <row r="484" spans="1:5" x14ac:dyDescent="0.25">
      <c r="A484" s="1" t="s">
        <v>475</v>
      </c>
      <c r="B484" t="s">
        <v>476</v>
      </c>
      <c r="C484" t="str">
        <f>Tabla4[[#This Row],[NIT]]</f>
        <v>11230605771030</v>
      </c>
      <c r="D484">
        <f t="shared" si="34"/>
        <v>14</v>
      </c>
      <c r="E484" t="str">
        <f t="shared" si="35"/>
        <v>NIT</v>
      </c>
    </row>
    <row r="485" spans="1:5" x14ac:dyDescent="0.25">
      <c r="A485" s="1" t="s">
        <v>7960</v>
      </c>
      <c r="B485" t="s">
        <v>477</v>
      </c>
      <c r="C485" t="str">
        <f>Tabla4[[#This Row],[NIT]]</f>
        <v>026198025</v>
      </c>
      <c r="D485">
        <f t="shared" si="34"/>
        <v>9</v>
      </c>
      <c r="E485" t="str">
        <f t="shared" si="35"/>
        <v>DUI</v>
      </c>
    </row>
    <row r="486" spans="1:5" x14ac:dyDescent="0.25">
      <c r="A486" s="1" t="s">
        <v>478</v>
      </c>
      <c r="B486" t="s">
        <v>479</v>
      </c>
      <c r="C486" t="str">
        <f>Tabla4[[#This Row],[NIT]]</f>
        <v>14072506831010</v>
      </c>
      <c r="D486">
        <f t="shared" si="34"/>
        <v>14</v>
      </c>
      <c r="E486" t="str">
        <f t="shared" si="35"/>
        <v>NIT</v>
      </c>
    </row>
    <row r="487" spans="1:5" x14ac:dyDescent="0.25">
      <c r="A487" s="1" t="s">
        <v>480</v>
      </c>
      <c r="B487" t="s">
        <v>481</v>
      </c>
      <c r="C487" t="str">
        <f>Tabla4[[#This Row],[NIT]]</f>
        <v>12171311701031</v>
      </c>
      <c r="D487">
        <f t="shared" si="34"/>
        <v>14</v>
      </c>
      <c r="E487" t="str">
        <f t="shared" si="35"/>
        <v>NIT</v>
      </c>
    </row>
    <row r="488" spans="1:5" x14ac:dyDescent="0.25">
      <c r="A488" s="1" t="s">
        <v>482</v>
      </c>
      <c r="B488" t="s">
        <v>483</v>
      </c>
      <c r="C488" t="str">
        <f>Tabla4[[#This Row],[NIT]]</f>
        <v>06142306191013</v>
      </c>
      <c r="D488">
        <f t="shared" si="34"/>
        <v>14</v>
      </c>
      <c r="E488" t="str">
        <f t="shared" si="35"/>
        <v>NIT</v>
      </c>
    </row>
    <row r="489" spans="1:5" x14ac:dyDescent="0.25">
      <c r="A489" s="1" t="s">
        <v>484</v>
      </c>
      <c r="B489" t="s">
        <v>485</v>
      </c>
      <c r="C489" t="str">
        <f>Tabla4[[#This Row],[NIT]]</f>
        <v>94502202961014</v>
      </c>
      <c r="D489">
        <f t="shared" si="34"/>
        <v>14</v>
      </c>
      <c r="E489" t="str">
        <f t="shared" si="35"/>
        <v>NIT</v>
      </c>
    </row>
    <row r="490" spans="1:5" x14ac:dyDescent="0.25">
      <c r="A490" s="1" t="s">
        <v>7981</v>
      </c>
      <c r="B490" t="s">
        <v>486</v>
      </c>
      <c r="C490" t="str">
        <f>Tabla4[[#This Row],[NIT]]</f>
        <v>005661940</v>
      </c>
      <c r="D490">
        <f t="shared" si="34"/>
        <v>9</v>
      </c>
      <c r="E490" t="str">
        <f t="shared" si="35"/>
        <v>DUI</v>
      </c>
    </row>
    <row r="491" spans="1:5" x14ac:dyDescent="0.25">
      <c r="A491" s="1" t="s">
        <v>487</v>
      </c>
      <c r="B491" t="s">
        <v>488</v>
      </c>
      <c r="C491" t="str">
        <f>Tabla4[[#This Row],[NIT]]</f>
        <v>06141081101083</v>
      </c>
      <c r="D491">
        <f t="shared" si="34"/>
        <v>14</v>
      </c>
      <c r="E491" t="str">
        <f t="shared" si="35"/>
        <v>NIT</v>
      </c>
    </row>
    <row r="492" spans="1:5" x14ac:dyDescent="0.25">
      <c r="A492" s="1" t="s">
        <v>489</v>
      </c>
      <c r="B492" t="s">
        <v>490</v>
      </c>
      <c r="C492" t="str">
        <f>Tabla4[[#This Row],[NIT]]</f>
        <v>10041010601017</v>
      </c>
      <c r="D492">
        <f t="shared" si="34"/>
        <v>14</v>
      </c>
      <c r="E492" t="str">
        <f t="shared" si="35"/>
        <v>NIT</v>
      </c>
    </row>
    <row r="493" spans="1:5" x14ac:dyDescent="0.25">
      <c r="A493" s="1" t="s">
        <v>491</v>
      </c>
      <c r="B493" t="s">
        <v>492</v>
      </c>
      <c r="C493" t="str">
        <f>Tabla4[[#This Row],[NIT]]</f>
        <v>03163112851027</v>
      </c>
      <c r="D493">
        <f t="shared" si="34"/>
        <v>14</v>
      </c>
      <c r="E493" t="str">
        <f t="shared" si="35"/>
        <v>NIT</v>
      </c>
    </row>
    <row r="494" spans="1:5" x14ac:dyDescent="0.25">
      <c r="A494" s="1" t="s">
        <v>493</v>
      </c>
      <c r="B494" t="s">
        <v>494</v>
      </c>
      <c r="C494" t="str">
        <f>Tabla4[[#This Row],[NIT]]</f>
        <v>06141611741019</v>
      </c>
      <c r="D494">
        <f t="shared" si="34"/>
        <v>14</v>
      </c>
      <c r="E494" t="str">
        <f t="shared" si="35"/>
        <v>NIT</v>
      </c>
    </row>
    <row r="495" spans="1:5" x14ac:dyDescent="0.25">
      <c r="A495" s="1" t="s">
        <v>495</v>
      </c>
      <c r="B495" t="s">
        <v>496</v>
      </c>
      <c r="C495" t="str">
        <f>Tabla4[[#This Row],[NIT]]</f>
        <v>06143105181040</v>
      </c>
      <c r="D495">
        <f t="shared" si="34"/>
        <v>14</v>
      </c>
      <c r="E495" t="str">
        <f t="shared" si="35"/>
        <v>NIT</v>
      </c>
    </row>
    <row r="496" spans="1:5" x14ac:dyDescent="0.25">
      <c r="A496" s="1" t="s">
        <v>497</v>
      </c>
      <c r="B496" t="s">
        <v>498</v>
      </c>
      <c r="C496" t="str">
        <f>Tabla4[[#This Row],[NIT]]</f>
        <v>06142311181026</v>
      </c>
      <c r="D496">
        <f t="shared" si="34"/>
        <v>14</v>
      </c>
      <c r="E496" t="str">
        <f t="shared" si="35"/>
        <v>NIT</v>
      </c>
    </row>
    <row r="497" spans="1:5" x14ac:dyDescent="0.25">
      <c r="A497" s="1" t="s">
        <v>499</v>
      </c>
      <c r="B497" t="s">
        <v>500</v>
      </c>
      <c r="C497" t="str">
        <f>Tabla4[[#This Row],[NIT]]</f>
        <v>02101003570026</v>
      </c>
      <c r="D497">
        <f t="shared" si="34"/>
        <v>14</v>
      </c>
      <c r="E497" t="str">
        <f t="shared" si="35"/>
        <v>NIT</v>
      </c>
    </row>
    <row r="498" spans="1:5" x14ac:dyDescent="0.25">
      <c r="A498" s="1" t="s">
        <v>501</v>
      </c>
      <c r="B498" t="s">
        <v>502</v>
      </c>
      <c r="C498" t="str">
        <f>Tabla4[[#This Row],[NIT]]</f>
        <v>06143008831049</v>
      </c>
      <c r="D498">
        <f t="shared" si="34"/>
        <v>14</v>
      </c>
      <c r="E498" t="str">
        <f t="shared" si="35"/>
        <v>NIT</v>
      </c>
    </row>
    <row r="499" spans="1:5" x14ac:dyDescent="0.25">
      <c r="A499" s="1" t="s">
        <v>503</v>
      </c>
      <c r="B499" t="s">
        <v>504</v>
      </c>
      <c r="C499" t="str">
        <f>Tabla4[[#This Row],[NIT]]</f>
        <v>09060908931012</v>
      </c>
      <c r="D499">
        <f t="shared" si="34"/>
        <v>14</v>
      </c>
      <c r="E499" t="str">
        <f t="shared" si="35"/>
        <v>NIT</v>
      </c>
    </row>
    <row r="500" spans="1:5" x14ac:dyDescent="0.25">
      <c r="A500" s="1" t="s">
        <v>505</v>
      </c>
      <c r="B500" t="s">
        <v>7661</v>
      </c>
      <c r="C500" t="str">
        <f>Tabla4[[#This Row],[NIT]]</f>
        <v>10101408661020</v>
      </c>
      <c r="D500">
        <f t="shared" si="34"/>
        <v>14</v>
      </c>
      <c r="E500" t="str">
        <f t="shared" si="35"/>
        <v>NIT</v>
      </c>
    </row>
    <row r="501" spans="1:5" x14ac:dyDescent="0.25">
      <c r="A501" s="1" t="s">
        <v>506</v>
      </c>
      <c r="B501" t="s">
        <v>507</v>
      </c>
      <c r="C501" t="str">
        <f>Tabla4[[#This Row],[NIT]]</f>
        <v>06142703761225</v>
      </c>
      <c r="D501">
        <f t="shared" si="34"/>
        <v>14</v>
      </c>
      <c r="E501" t="str">
        <f t="shared" si="35"/>
        <v>NIT</v>
      </c>
    </row>
    <row r="502" spans="1:5" x14ac:dyDescent="0.25">
      <c r="A502" s="1" t="s">
        <v>508</v>
      </c>
      <c r="B502" t="s">
        <v>509</v>
      </c>
      <c r="C502" t="str">
        <f>Tabla4[[#This Row],[NIT]]</f>
        <v>04012106851010</v>
      </c>
      <c r="D502">
        <f t="shared" si="34"/>
        <v>14</v>
      </c>
      <c r="E502" t="str">
        <f t="shared" si="35"/>
        <v>NIT</v>
      </c>
    </row>
    <row r="503" spans="1:5" x14ac:dyDescent="0.25">
      <c r="A503" s="1" t="s">
        <v>510</v>
      </c>
      <c r="B503" t="s">
        <v>511</v>
      </c>
      <c r="C503" t="str">
        <f>Tabla4[[#This Row],[NIT]]</f>
        <v>06142503981484</v>
      </c>
      <c r="D503">
        <f t="shared" si="34"/>
        <v>14</v>
      </c>
      <c r="E503" t="str">
        <f t="shared" si="35"/>
        <v>NIT</v>
      </c>
    </row>
    <row r="504" spans="1:5" x14ac:dyDescent="0.25">
      <c r="A504" s="1" t="s">
        <v>512</v>
      </c>
      <c r="B504" t="s">
        <v>513</v>
      </c>
      <c r="C504" t="str">
        <f>Tabla4[[#This Row],[NIT]]</f>
        <v>14012206520011</v>
      </c>
      <c r="D504">
        <f t="shared" si="34"/>
        <v>14</v>
      </c>
      <c r="E504" t="str">
        <f t="shared" si="35"/>
        <v>NIT</v>
      </c>
    </row>
    <row r="505" spans="1:5" x14ac:dyDescent="0.25">
      <c r="A505" s="1" t="s">
        <v>514</v>
      </c>
      <c r="B505" t="s">
        <v>515</v>
      </c>
      <c r="C505" t="str">
        <f>Tabla4[[#This Row],[NIT]]</f>
        <v>14081108151016</v>
      </c>
      <c r="D505">
        <f t="shared" si="34"/>
        <v>14</v>
      </c>
      <c r="E505" t="str">
        <f t="shared" si="35"/>
        <v>NIT</v>
      </c>
    </row>
    <row r="506" spans="1:5" x14ac:dyDescent="0.25">
      <c r="A506" s="1" t="s">
        <v>516</v>
      </c>
      <c r="B506" t="s">
        <v>517</v>
      </c>
      <c r="C506" t="str">
        <f>Tabla4[[#This Row],[NIT]]</f>
        <v>12172701871082</v>
      </c>
      <c r="D506">
        <f t="shared" si="34"/>
        <v>14</v>
      </c>
      <c r="E506" t="str">
        <f t="shared" si="35"/>
        <v>NIT</v>
      </c>
    </row>
    <row r="507" spans="1:5" x14ac:dyDescent="0.25">
      <c r="A507" s="1" t="s">
        <v>518</v>
      </c>
      <c r="B507" t="s">
        <v>519</v>
      </c>
      <c r="C507" t="str">
        <f>Tabla4[[#This Row],[NIT]]</f>
        <v>14160304711027</v>
      </c>
      <c r="D507">
        <f t="shared" si="34"/>
        <v>14</v>
      </c>
      <c r="E507" t="str">
        <f t="shared" si="35"/>
        <v>NIT</v>
      </c>
    </row>
    <row r="508" spans="1:5" x14ac:dyDescent="0.25">
      <c r="A508" s="1" t="s">
        <v>520</v>
      </c>
      <c r="B508" t="s">
        <v>521</v>
      </c>
      <c r="C508" t="str">
        <f>Tabla4[[#This Row],[NIT]]</f>
        <v>12060212521017</v>
      </c>
      <c r="D508">
        <f t="shared" si="34"/>
        <v>14</v>
      </c>
      <c r="E508" t="str">
        <f t="shared" si="35"/>
        <v>NIT</v>
      </c>
    </row>
    <row r="509" spans="1:5" x14ac:dyDescent="0.25">
      <c r="A509" s="1" t="s">
        <v>522</v>
      </c>
      <c r="B509" t="s">
        <v>523</v>
      </c>
      <c r="C509" t="str">
        <f>Tabla4[[#This Row],[NIT]]</f>
        <v>12171412051020</v>
      </c>
      <c r="D509">
        <f t="shared" si="34"/>
        <v>14</v>
      </c>
      <c r="E509" t="str">
        <f t="shared" si="35"/>
        <v>NIT</v>
      </c>
    </row>
    <row r="510" spans="1:5" x14ac:dyDescent="0.25">
      <c r="A510" s="1" t="s">
        <v>524</v>
      </c>
      <c r="B510" t="s">
        <v>525</v>
      </c>
      <c r="C510" t="str">
        <f>Tabla4[[#This Row],[NIT]]</f>
        <v>06140705181037</v>
      </c>
      <c r="D510">
        <f t="shared" si="34"/>
        <v>14</v>
      </c>
      <c r="E510" t="str">
        <f t="shared" si="35"/>
        <v>NIT</v>
      </c>
    </row>
    <row r="511" spans="1:5" x14ac:dyDescent="0.25">
      <c r="A511" s="1" t="s">
        <v>526</v>
      </c>
      <c r="B511" t="s">
        <v>527</v>
      </c>
      <c r="C511" t="str">
        <f>Tabla4[[#This Row],[NIT]]</f>
        <v>12150312201019</v>
      </c>
      <c r="D511">
        <f t="shared" si="34"/>
        <v>14</v>
      </c>
      <c r="E511" t="str">
        <f t="shared" si="35"/>
        <v>NIT</v>
      </c>
    </row>
    <row r="512" spans="1:5" x14ac:dyDescent="0.25">
      <c r="A512" s="1" t="s">
        <v>528</v>
      </c>
      <c r="B512" t="s">
        <v>529</v>
      </c>
      <c r="C512" t="str">
        <f>Tabla4[[#This Row],[NIT]]</f>
        <v>12172307141010</v>
      </c>
      <c r="D512">
        <f t="shared" si="34"/>
        <v>14</v>
      </c>
      <c r="E512" t="str">
        <f t="shared" si="35"/>
        <v>NIT</v>
      </c>
    </row>
    <row r="513" spans="1:5" x14ac:dyDescent="0.25">
      <c r="A513" s="1" t="s">
        <v>530</v>
      </c>
      <c r="B513" t="s">
        <v>531</v>
      </c>
      <c r="C513" t="str">
        <f>Tabla4[[#This Row],[NIT]]</f>
        <v>09033101570010</v>
      </c>
      <c r="D513">
        <f t="shared" si="34"/>
        <v>14</v>
      </c>
      <c r="E513" t="str">
        <f t="shared" si="35"/>
        <v>NIT</v>
      </c>
    </row>
    <row r="514" spans="1:5" x14ac:dyDescent="0.25">
      <c r="A514" s="1" t="s">
        <v>532</v>
      </c>
      <c r="B514" t="s">
        <v>533</v>
      </c>
      <c r="C514" t="str">
        <f>Tabla4[[#This Row],[NIT]]</f>
        <v>07022811731012</v>
      </c>
      <c r="D514">
        <f t="shared" si="34"/>
        <v>14</v>
      </c>
      <c r="E514" t="str">
        <f t="shared" si="35"/>
        <v>NIT</v>
      </c>
    </row>
    <row r="515" spans="1:5" x14ac:dyDescent="0.25">
      <c r="A515" s="1" t="s">
        <v>534</v>
      </c>
      <c r="B515" t="s">
        <v>535</v>
      </c>
      <c r="C515" t="str">
        <f>Tabla4[[#This Row],[NIT]]</f>
        <v>06141111991019</v>
      </c>
      <c r="D515">
        <f t="shared" si="34"/>
        <v>14</v>
      </c>
      <c r="E515" t="str">
        <f t="shared" si="35"/>
        <v>NIT</v>
      </c>
    </row>
    <row r="516" spans="1:5" x14ac:dyDescent="0.25">
      <c r="A516" s="1" t="s">
        <v>536</v>
      </c>
      <c r="B516" t="s">
        <v>537</v>
      </c>
      <c r="C516" t="str">
        <f>Tabla4[[#This Row],[NIT]]</f>
        <v>03051501711025</v>
      </c>
      <c r="D516">
        <f t="shared" si="34"/>
        <v>14</v>
      </c>
      <c r="E516" t="str">
        <f t="shared" si="35"/>
        <v>NIT</v>
      </c>
    </row>
    <row r="517" spans="1:5" x14ac:dyDescent="0.25">
      <c r="A517" s="1" t="s">
        <v>538</v>
      </c>
      <c r="B517" t="s">
        <v>539</v>
      </c>
      <c r="C517" t="str">
        <f>Tabla4[[#This Row],[NIT]]</f>
        <v>07121905650016</v>
      </c>
      <c r="D517">
        <f t="shared" si="34"/>
        <v>14</v>
      </c>
      <c r="E517" t="str">
        <f t="shared" si="35"/>
        <v>NIT</v>
      </c>
    </row>
    <row r="518" spans="1:5" x14ac:dyDescent="0.25">
      <c r="A518" s="1" t="s">
        <v>540</v>
      </c>
      <c r="B518" t="s">
        <v>541</v>
      </c>
      <c r="C518" t="str">
        <f>Tabla4[[#This Row],[NIT]]</f>
        <v>06142310971031</v>
      </c>
      <c r="D518">
        <f t="shared" si="34"/>
        <v>14</v>
      </c>
      <c r="E518" t="str">
        <f t="shared" si="35"/>
        <v>NIT</v>
      </c>
    </row>
    <row r="519" spans="1:5" x14ac:dyDescent="0.25">
      <c r="A519" s="1" t="s">
        <v>7950</v>
      </c>
      <c r="B519" t="s">
        <v>542</v>
      </c>
      <c r="C519" t="str">
        <f>Tabla4[[#This Row],[NIT]]</f>
        <v>032122074</v>
      </c>
      <c r="D519">
        <f t="shared" si="34"/>
        <v>9</v>
      </c>
      <c r="E519" t="str">
        <f t="shared" si="35"/>
        <v>DUI</v>
      </c>
    </row>
    <row r="520" spans="1:5" x14ac:dyDescent="0.25">
      <c r="A520" s="1" t="s">
        <v>543</v>
      </c>
      <c r="B520" t="s">
        <v>544</v>
      </c>
      <c r="C520" t="str">
        <f>Tabla4[[#This Row],[NIT]]</f>
        <v>06011411901010</v>
      </c>
      <c r="D520">
        <f t="shared" si="34"/>
        <v>14</v>
      </c>
      <c r="E520" t="str">
        <f t="shared" si="35"/>
        <v>NIT</v>
      </c>
    </row>
    <row r="521" spans="1:5" x14ac:dyDescent="0.25">
      <c r="A521" s="1" t="s">
        <v>545</v>
      </c>
      <c r="B521" t="s">
        <v>546</v>
      </c>
      <c r="C521" t="str">
        <f>Tabla4[[#This Row],[NIT]]</f>
        <v>12151111630017</v>
      </c>
      <c r="D521">
        <f t="shared" si="34"/>
        <v>14</v>
      </c>
      <c r="E521" t="str">
        <f t="shared" si="35"/>
        <v>NIT</v>
      </c>
    </row>
    <row r="522" spans="1:5" x14ac:dyDescent="0.25">
      <c r="A522" s="1" t="s">
        <v>547</v>
      </c>
      <c r="B522" t="s">
        <v>548</v>
      </c>
      <c r="C522" t="str">
        <f>Tabla4[[#This Row],[NIT]]</f>
        <v>12170907891036</v>
      </c>
      <c r="D522">
        <f t="shared" si="34"/>
        <v>14</v>
      </c>
      <c r="E522" t="str">
        <f t="shared" si="35"/>
        <v>NIT</v>
      </c>
    </row>
    <row r="523" spans="1:5" x14ac:dyDescent="0.25">
      <c r="A523" s="1" t="s">
        <v>549</v>
      </c>
      <c r="B523" t="s">
        <v>550</v>
      </c>
      <c r="C523" t="str">
        <f>Tabla4[[#This Row],[NIT]]</f>
        <v>06140501630080</v>
      </c>
      <c r="D523">
        <f t="shared" si="34"/>
        <v>14</v>
      </c>
      <c r="E523" t="str">
        <f t="shared" si="35"/>
        <v>NIT</v>
      </c>
    </row>
    <row r="524" spans="1:5" x14ac:dyDescent="0.25">
      <c r="A524" s="1" t="s">
        <v>551</v>
      </c>
      <c r="B524" t="s">
        <v>552</v>
      </c>
      <c r="C524" t="str">
        <f>Tabla4[[#This Row],[NIT]]</f>
        <v>06141301121053</v>
      </c>
      <c r="D524">
        <f t="shared" si="34"/>
        <v>14</v>
      </c>
      <c r="E524" t="str">
        <f t="shared" si="35"/>
        <v>NIT</v>
      </c>
    </row>
    <row r="525" spans="1:5" x14ac:dyDescent="0.25">
      <c r="A525" s="1" t="s">
        <v>553</v>
      </c>
      <c r="B525" t="s">
        <v>554</v>
      </c>
      <c r="C525" t="str">
        <f>Tabla4[[#This Row],[NIT]]</f>
        <v>06082509801017</v>
      </c>
      <c r="D525">
        <f t="shared" si="34"/>
        <v>14</v>
      </c>
      <c r="E525" t="str">
        <f t="shared" si="35"/>
        <v>NIT</v>
      </c>
    </row>
    <row r="526" spans="1:5" x14ac:dyDescent="0.25">
      <c r="A526" s="1" t="s">
        <v>555</v>
      </c>
      <c r="B526" t="s">
        <v>556</v>
      </c>
      <c r="C526" t="str">
        <f>Tabla4[[#This Row],[NIT]]</f>
        <v>06120110821031</v>
      </c>
      <c r="D526">
        <f t="shared" si="34"/>
        <v>14</v>
      </c>
      <c r="E526" t="str">
        <f t="shared" si="35"/>
        <v>NIT</v>
      </c>
    </row>
    <row r="527" spans="1:5" x14ac:dyDescent="0.25">
      <c r="A527" s="1" t="s">
        <v>557</v>
      </c>
      <c r="B527" t="s">
        <v>558</v>
      </c>
      <c r="C527" t="str">
        <f>Tabla4[[#This Row],[NIT]]</f>
        <v>13250306470019</v>
      </c>
      <c r="D527">
        <f t="shared" si="34"/>
        <v>14</v>
      </c>
      <c r="E527" t="str">
        <f t="shared" si="35"/>
        <v>NIT</v>
      </c>
    </row>
    <row r="528" spans="1:5" x14ac:dyDescent="0.25">
      <c r="A528" s="1" t="s">
        <v>559</v>
      </c>
      <c r="B528" t="s">
        <v>560</v>
      </c>
      <c r="C528" t="str">
        <f>Tabla4[[#This Row],[NIT]]</f>
        <v>08210809600014</v>
      </c>
      <c r="D528">
        <f t="shared" si="34"/>
        <v>14</v>
      </c>
      <c r="E528" t="str">
        <f t="shared" si="35"/>
        <v>NIT</v>
      </c>
    </row>
    <row r="529" spans="1:5" x14ac:dyDescent="0.25">
      <c r="A529" s="1" t="s">
        <v>8003</v>
      </c>
      <c r="B529" t="s">
        <v>561</v>
      </c>
      <c r="C529" t="str">
        <f>Tabla4[[#This Row],[NIT]]</f>
        <v>029502215</v>
      </c>
      <c r="D529">
        <f t="shared" si="34"/>
        <v>9</v>
      </c>
      <c r="E529" t="str">
        <f t="shared" si="35"/>
        <v>DUI</v>
      </c>
    </row>
    <row r="530" spans="1:5" x14ac:dyDescent="0.25">
      <c r="A530" s="1" t="s">
        <v>562</v>
      </c>
      <c r="B530" t="s">
        <v>563</v>
      </c>
      <c r="C530" t="str">
        <f>Tabla4[[#This Row],[NIT]]</f>
        <v>06140312721072</v>
      </c>
      <c r="D530">
        <f t="shared" si="34"/>
        <v>14</v>
      </c>
      <c r="E530" t="str">
        <f t="shared" si="35"/>
        <v>NIT</v>
      </c>
    </row>
    <row r="531" spans="1:5" x14ac:dyDescent="0.25">
      <c r="A531" s="1" t="s">
        <v>564</v>
      </c>
      <c r="B531" t="s">
        <v>565</v>
      </c>
      <c r="C531" t="str">
        <f>Tabla4[[#This Row],[NIT]]</f>
        <v>06141511081020</v>
      </c>
      <c r="D531">
        <f t="shared" si="34"/>
        <v>14</v>
      </c>
      <c r="E531" t="str">
        <f t="shared" si="35"/>
        <v>NIT</v>
      </c>
    </row>
    <row r="532" spans="1:5" x14ac:dyDescent="0.25">
      <c r="A532" s="1" t="s">
        <v>566</v>
      </c>
      <c r="B532" t="s">
        <v>567</v>
      </c>
      <c r="C532" t="str">
        <f>Tabla4[[#This Row],[NIT]]</f>
        <v>06142508991046</v>
      </c>
      <c r="D532">
        <f t="shared" si="34"/>
        <v>14</v>
      </c>
      <c r="E532" t="str">
        <f t="shared" si="35"/>
        <v>NIT</v>
      </c>
    </row>
    <row r="533" spans="1:5" x14ac:dyDescent="0.25">
      <c r="A533" s="1" t="s">
        <v>568</v>
      </c>
      <c r="B533" t="s">
        <v>569</v>
      </c>
      <c r="C533" t="str">
        <f>Tabla4[[#This Row],[NIT]]</f>
        <v>12172409121153</v>
      </c>
      <c r="D533">
        <f t="shared" si="34"/>
        <v>14</v>
      </c>
      <c r="E533" t="str">
        <f t="shared" si="35"/>
        <v>NIT</v>
      </c>
    </row>
    <row r="534" spans="1:5" x14ac:dyDescent="0.25">
      <c r="A534" s="1" t="s">
        <v>570</v>
      </c>
      <c r="B534" t="s">
        <v>571</v>
      </c>
      <c r="C534" t="str">
        <f>Tabla4[[#This Row],[NIT]]</f>
        <v>08100308580017</v>
      </c>
      <c r="D534">
        <f t="shared" si="34"/>
        <v>14</v>
      </c>
      <c r="E534" t="str">
        <f t="shared" si="35"/>
        <v>NIT</v>
      </c>
    </row>
    <row r="535" spans="1:5" x14ac:dyDescent="0.25">
      <c r="A535" s="1" t="s">
        <v>572</v>
      </c>
      <c r="B535" t="s">
        <v>573</v>
      </c>
      <c r="C535" t="str">
        <f>Tabla4[[#This Row],[NIT]]</f>
        <v>02102402171027</v>
      </c>
      <c r="D535">
        <f t="shared" si="34"/>
        <v>14</v>
      </c>
      <c r="E535" t="str">
        <f t="shared" si="35"/>
        <v>NIT</v>
      </c>
    </row>
    <row r="536" spans="1:5" x14ac:dyDescent="0.25">
      <c r="A536" s="1" t="s">
        <v>574</v>
      </c>
      <c r="B536" t="s">
        <v>575</v>
      </c>
      <c r="C536" t="str">
        <f>Tabla4[[#This Row],[NIT]]</f>
        <v>12170810690016</v>
      </c>
      <c r="D536">
        <f t="shared" ref="D536:D599" si="36">LEN(C536)</f>
        <v>14</v>
      </c>
      <c r="E536" t="str">
        <f t="shared" ref="E536:E599" si="37">IF(D536=14,"NIT",IF(D536=9,"DUI"," "))</f>
        <v>NIT</v>
      </c>
    </row>
    <row r="537" spans="1:5" x14ac:dyDescent="0.25">
      <c r="A537" s="1" t="s">
        <v>576</v>
      </c>
      <c r="B537" t="s">
        <v>577</v>
      </c>
      <c r="C537" t="str">
        <f>Tabla4[[#This Row],[NIT]]</f>
        <v>06142508071128</v>
      </c>
      <c r="D537">
        <f t="shared" si="36"/>
        <v>14</v>
      </c>
      <c r="E537" t="str">
        <f t="shared" si="37"/>
        <v>NIT</v>
      </c>
    </row>
    <row r="538" spans="1:5" x14ac:dyDescent="0.25">
      <c r="A538" s="1" t="s">
        <v>578</v>
      </c>
      <c r="B538" t="s">
        <v>579</v>
      </c>
      <c r="C538" t="str">
        <f>Tabla4[[#This Row],[NIT]]</f>
        <v>06141607580010</v>
      </c>
      <c r="D538">
        <f t="shared" si="36"/>
        <v>14</v>
      </c>
      <c r="E538" t="str">
        <f t="shared" si="37"/>
        <v>NIT</v>
      </c>
    </row>
    <row r="539" spans="1:5" x14ac:dyDescent="0.25">
      <c r="A539" s="1" t="s">
        <v>580</v>
      </c>
      <c r="B539" t="s">
        <v>581</v>
      </c>
      <c r="C539" t="str">
        <f>Tabla4[[#This Row],[NIT]]</f>
        <v>11130501671013</v>
      </c>
      <c r="D539">
        <f t="shared" si="36"/>
        <v>14</v>
      </c>
      <c r="E539" t="str">
        <f t="shared" si="37"/>
        <v>NIT</v>
      </c>
    </row>
    <row r="540" spans="1:5" x14ac:dyDescent="0.25">
      <c r="A540" s="1" t="s">
        <v>582</v>
      </c>
      <c r="B540" t="s">
        <v>583</v>
      </c>
      <c r="C540" t="str">
        <f>Tabla4[[#This Row],[NIT]]</f>
        <v>11121005811019</v>
      </c>
      <c r="D540">
        <f t="shared" si="36"/>
        <v>14</v>
      </c>
      <c r="E540" t="str">
        <f t="shared" si="37"/>
        <v>NIT</v>
      </c>
    </row>
    <row r="541" spans="1:5" x14ac:dyDescent="0.25">
      <c r="A541" s="1" t="s">
        <v>7948</v>
      </c>
      <c r="B541" t="s">
        <v>584</v>
      </c>
      <c r="C541" t="str">
        <f>Tabla4[[#This Row],[NIT]]</f>
        <v>009870981</v>
      </c>
      <c r="D541">
        <f t="shared" si="36"/>
        <v>9</v>
      </c>
      <c r="E541" t="str">
        <f t="shared" si="37"/>
        <v>DUI</v>
      </c>
    </row>
    <row r="542" spans="1:5" x14ac:dyDescent="0.25">
      <c r="A542" s="1" t="s">
        <v>585</v>
      </c>
      <c r="B542" t="s">
        <v>586</v>
      </c>
      <c r="C542" t="str">
        <f>Tabla4[[#This Row],[NIT]]</f>
        <v>01041703761013</v>
      </c>
      <c r="D542">
        <f t="shared" si="36"/>
        <v>14</v>
      </c>
      <c r="E542" t="str">
        <f t="shared" si="37"/>
        <v>NIT</v>
      </c>
    </row>
    <row r="543" spans="1:5" x14ac:dyDescent="0.25">
      <c r="A543" s="1" t="s">
        <v>587</v>
      </c>
      <c r="B543" t="s">
        <v>588</v>
      </c>
      <c r="C543" t="str">
        <f>Tabla4[[#This Row],[NIT]]</f>
        <v>14180211520010</v>
      </c>
      <c r="D543">
        <f t="shared" si="36"/>
        <v>14</v>
      </c>
      <c r="E543" t="str">
        <f t="shared" si="37"/>
        <v>NIT</v>
      </c>
    </row>
    <row r="544" spans="1:5" x14ac:dyDescent="0.25">
      <c r="A544" s="1" t="s">
        <v>589</v>
      </c>
      <c r="B544" t="s">
        <v>590</v>
      </c>
      <c r="C544" t="str">
        <f>Tabla4[[#This Row],[NIT]]</f>
        <v>06140504840048</v>
      </c>
      <c r="D544">
        <f t="shared" si="36"/>
        <v>14</v>
      </c>
      <c r="E544" t="str">
        <f t="shared" si="37"/>
        <v>NIT</v>
      </c>
    </row>
    <row r="545" spans="1:5" x14ac:dyDescent="0.25">
      <c r="A545" s="1" t="s">
        <v>591</v>
      </c>
      <c r="B545" t="s">
        <v>592</v>
      </c>
      <c r="C545" t="str">
        <f>Tabla4[[#This Row],[NIT]]</f>
        <v>06141409161078</v>
      </c>
      <c r="D545">
        <f t="shared" si="36"/>
        <v>14</v>
      </c>
      <c r="E545" t="str">
        <f t="shared" si="37"/>
        <v>NIT</v>
      </c>
    </row>
    <row r="546" spans="1:5" x14ac:dyDescent="0.25">
      <c r="A546" s="1" t="s">
        <v>593</v>
      </c>
      <c r="B546" t="s">
        <v>594</v>
      </c>
      <c r="C546" t="str">
        <f>Tabla4[[#This Row],[NIT]]</f>
        <v>12200212631013</v>
      </c>
      <c r="D546">
        <f t="shared" si="36"/>
        <v>14</v>
      </c>
      <c r="E546" t="str">
        <f t="shared" si="37"/>
        <v>NIT</v>
      </c>
    </row>
    <row r="547" spans="1:5" x14ac:dyDescent="0.25">
      <c r="A547" s="1" t="s">
        <v>595</v>
      </c>
      <c r="B547" t="s">
        <v>596</v>
      </c>
      <c r="C547" t="str">
        <f>Tabla4[[#This Row],[NIT]]</f>
        <v>06140404921027</v>
      </c>
      <c r="D547">
        <f t="shared" si="36"/>
        <v>14</v>
      </c>
      <c r="E547" t="str">
        <f t="shared" si="37"/>
        <v>NIT</v>
      </c>
    </row>
    <row r="548" spans="1:5" x14ac:dyDescent="0.25">
      <c r="A548" s="1" t="s">
        <v>597</v>
      </c>
      <c r="B548" t="s">
        <v>598</v>
      </c>
      <c r="C548" t="str">
        <f>Tabla4[[#This Row],[NIT]]</f>
        <v>14151601450012</v>
      </c>
      <c r="D548">
        <f t="shared" si="36"/>
        <v>14</v>
      </c>
      <c r="E548" t="str">
        <f t="shared" si="37"/>
        <v>NIT</v>
      </c>
    </row>
    <row r="549" spans="1:5" x14ac:dyDescent="0.25">
      <c r="A549" s="1" t="s">
        <v>599</v>
      </c>
      <c r="B549" t="s">
        <v>600</v>
      </c>
      <c r="C549" t="str">
        <f>Tabla4[[#This Row],[NIT]]</f>
        <v>04072005641018</v>
      </c>
      <c r="D549">
        <f t="shared" si="36"/>
        <v>14</v>
      </c>
      <c r="E549" t="str">
        <f t="shared" si="37"/>
        <v>NIT</v>
      </c>
    </row>
    <row r="550" spans="1:5" x14ac:dyDescent="0.25">
      <c r="A550" s="1" t="s">
        <v>601</v>
      </c>
      <c r="B550" t="s">
        <v>602</v>
      </c>
      <c r="C550" t="str">
        <f>Tabla4[[#This Row],[NIT]]</f>
        <v>14062511500012</v>
      </c>
      <c r="D550">
        <f t="shared" si="36"/>
        <v>14</v>
      </c>
      <c r="E550" t="str">
        <f t="shared" si="37"/>
        <v>NIT</v>
      </c>
    </row>
    <row r="551" spans="1:5" x14ac:dyDescent="0.25">
      <c r="A551" s="1" t="s">
        <v>603</v>
      </c>
      <c r="B551" t="s">
        <v>604</v>
      </c>
      <c r="C551" t="str">
        <f>Tabla4[[#This Row],[NIT]]</f>
        <v>02102610911017</v>
      </c>
      <c r="D551">
        <f t="shared" si="36"/>
        <v>14</v>
      </c>
      <c r="E551" t="str">
        <f t="shared" si="37"/>
        <v>NIT</v>
      </c>
    </row>
    <row r="552" spans="1:5" x14ac:dyDescent="0.25">
      <c r="A552" s="1" t="s">
        <v>605</v>
      </c>
      <c r="B552" t="s">
        <v>606</v>
      </c>
      <c r="C552" t="str">
        <f>Tabla4[[#This Row],[NIT]]</f>
        <v>11231312951014</v>
      </c>
      <c r="D552">
        <f t="shared" si="36"/>
        <v>14</v>
      </c>
      <c r="E552" t="str">
        <f t="shared" si="37"/>
        <v>NIT</v>
      </c>
    </row>
    <row r="553" spans="1:5" x14ac:dyDescent="0.25">
      <c r="A553" s="1" t="s">
        <v>607</v>
      </c>
      <c r="B553" t="s">
        <v>608</v>
      </c>
      <c r="C553" t="str">
        <f>Tabla4[[#This Row],[NIT]]</f>
        <v>02030104771061</v>
      </c>
      <c r="D553">
        <f t="shared" si="36"/>
        <v>14</v>
      </c>
      <c r="E553" t="str">
        <f t="shared" si="37"/>
        <v>NIT</v>
      </c>
    </row>
    <row r="554" spans="1:5" x14ac:dyDescent="0.25">
      <c r="A554" s="1" t="s">
        <v>8070</v>
      </c>
      <c r="B554" t="s">
        <v>609</v>
      </c>
      <c r="C554" t="str">
        <f>Tabla4[[#This Row],[NIT]]</f>
        <v>004316550</v>
      </c>
      <c r="D554">
        <f t="shared" si="36"/>
        <v>9</v>
      </c>
      <c r="E554" t="str">
        <f t="shared" si="37"/>
        <v>DUI</v>
      </c>
    </row>
    <row r="555" spans="1:5" x14ac:dyDescent="0.25">
      <c r="A555" s="1" t="s">
        <v>610</v>
      </c>
      <c r="B555" t="s">
        <v>611</v>
      </c>
      <c r="C555" t="str">
        <f>Tabla4[[#This Row],[NIT]]</f>
        <v>06140312700042</v>
      </c>
      <c r="D555">
        <f t="shared" si="36"/>
        <v>14</v>
      </c>
      <c r="E555" t="str">
        <f t="shared" si="37"/>
        <v>NIT</v>
      </c>
    </row>
    <row r="556" spans="1:5" x14ac:dyDescent="0.25">
      <c r="A556" s="1" t="s">
        <v>612</v>
      </c>
      <c r="B556" t="s">
        <v>613</v>
      </c>
      <c r="C556" t="str">
        <f>Tabla4[[#This Row],[NIT]]</f>
        <v>06042001931012</v>
      </c>
      <c r="D556">
        <f t="shared" si="36"/>
        <v>14</v>
      </c>
      <c r="E556" t="str">
        <f t="shared" si="37"/>
        <v>NIT</v>
      </c>
    </row>
    <row r="557" spans="1:5" x14ac:dyDescent="0.25">
      <c r="A557" s="1" t="s">
        <v>614</v>
      </c>
      <c r="B557" t="s">
        <v>615</v>
      </c>
      <c r="C557" t="str">
        <f>Tabla4[[#This Row],[NIT]]</f>
        <v>06142601041090</v>
      </c>
      <c r="D557">
        <f t="shared" si="36"/>
        <v>14</v>
      </c>
      <c r="E557" t="str">
        <f t="shared" si="37"/>
        <v>NIT</v>
      </c>
    </row>
    <row r="558" spans="1:5" x14ac:dyDescent="0.25">
      <c r="A558" s="1" t="s">
        <v>616</v>
      </c>
      <c r="B558" t="s">
        <v>617</v>
      </c>
      <c r="C558" t="str">
        <f>Tabla4[[#This Row],[NIT]]</f>
        <v>10100906600010</v>
      </c>
      <c r="D558">
        <f t="shared" si="36"/>
        <v>14</v>
      </c>
      <c r="E558" t="str">
        <f t="shared" si="37"/>
        <v>NIT</v>
      </c>
    </row>
    <row r="559" spans="1:5" x14ac:dyDescent="0.25">
      <c r="A559" s="1" t="s">
        <v>618</v>
      </c>
      <c r="B559" t="s">
        <v>619</v>
      </c>
      <c r="C559" t="str">
        <f>Tabla4[[#This Row],[NIT]]</f>
        <v>12172306380025</v>
      </c>
      <c r="D559">
        <f t="shared" si="36"/>
        <v>14</v>
      </c>
      <c r="E559" t="str">
        <f t="shared" si="37"/>
        <v>NIT</v>
      </c>
    </row>
    <row r="560" spans="1:5" x14ac:dyDescent="0.25">
      <c r="A560" s="1" t="s">
        <v>7946</v>
      </c>
      <c r="B560" t="s">
        <v>620</v>
      </c>
      <c r="C560" t="str">
        <f>Tabla4[[#This Row],[NIT]]</f>
        <v>017828338</v>
      </c>
      <c r="D560">
        <f t="shared" si="36"/>
        <v>9</v>
      </c>
      <c r="E560" t="str">
        <f t="shared" si="37"/>
        <v>DUI</v>
      </c>
    </row>
    <row r="561" spans="1:5" x14ac:dyDescent="0.25">
      <c r="A561" s="1" t="s">
        <v>621</v>
      </c>
      <c r="B561" t="s">
        <v>622</v>
      </c>
      <c r="C561" t="str">
        <f>Tabla4[[#This Row],[NIT]]</f>
        <v>07022306610013</v>
      </c>
      <c r="D561">
        <f t="shared" si="36"/>
        <v>14</v>
      </c>
      <c r="E561" t="str">
        <f t="shared" si="37"/>
        <v>NIT</v>
      </c>
    </row>
    <row r="562" spans="1:5" x14ac:dyDescent="0.25">
      <c r="A562" s="1" t="s">
        <v>623</v>
      </c>
      <c r="B562" t="s">
        <v>624</v>
      </c>
      <c r="C562" t="str">
        <f>Tabla4[[#This Row],[NIT]]</f>
        <v>06142508161086</v>
      </c>
      <c r="D562">
        <f t="shared" si="36"/>
        <v>14</v>
      </c>
      <c r="E562" t="str">
        <f t="shared" si="37"/>
        <v>NIT</v>
      </c>
    </row>
    <row r="563" spans="1:5" x14ac:dyDescent="0.25">
      <c r="A563" s="1" t="s">
        <v>7990</v>
      </c>
      <c r="B563" t="s">
        <v>625</v>
      </c>
      <c r="C563" t="str">
        <f>Tabla4[[#This Row],[NIT]]</f>
        <v>014498744</v>
      </c>
      <c r="D563">
        <f t="shared" si="36"/>
        <v>9</v>
      </c>
      <c r="E563" t="str">
        <f t="shared" si="37"/>
        <v>DUI</v>
      </c>
    </row>
    <row r="564" spans="1:5" x14ac:dyDescent="0.25">
      <c r="A564" s="21" t="s">
        <v>8130</v>
      </c>
      <c r="B564" t="s">
        <v>626</v>
      </c>
      <c r="C564" t="str">
        <f>Tabla4[[#This Row],[NIT]]</f>
        <v>025117115</v>
      </c>
      <c r="D564">
        <f t="shared" si="36"/>
        <v>9</v>
      </c>
      <c r="E564" t="str">
        <f t="shared" si="37"/>
        <v>DUI</v>
      </c>
    </row>
    <row r="565" spans="1:5" x14ac:dyDescent="0.25">
      <c r="A565" s="1" t="s">
        <v>627</v>
      </c>
      <c r="B565" t="s">
        <v>628</v>
      </c>
      <c r="C565" t="str">
        <f>Tabla4[[#This Row],[NIT]]</f>
        <v>10102507460019</v>
      </c>
      <c r="D565">
        <f t="shared" si="36"/>
        <v>14</v>
      </c>
      <c r="E565" t="str">
        <f t="shared" si="37"/>
        <v>NIT</v>
      </c>
    </row>
    <row r="566" spans="1:5" x14ac:dyDescent="0.25">
      <c r="A566" s="1" t="s">
        <v>7964</v>
      </c>
      <c r="B566" t="s">
        <v>629</v>
      </c>
      <c r="C566" t="str">
        <f>Tabla4[[#This Row],[NIT]]</f>
        <v>020422921</v>
      </c>
      <c r="D566">
        <f t="shared" si="36"/>
        <v>9</v>
      </c>
      <c r="E566" t="str">
        <f t="shared" si="37"/>
        <v>DUI</v>
      </c>
    </row>
    <row r="567" spans="1:5" x14ac:dyDescent="0.25">
      <c r="A567" s="1" t="s">
        <v>630</v>
      </c>
      <c r="B567" t="s">
        <v>631</v>
      </c>
      <c r="C567" t="str">
        <f>Tabla4[[#This Row],[NIT]]</f>
        <v>06082909811064</v>
      </c>
      <c r="D567">
        <f t="shared" si="36"/>
        <v>14</v>
      </c>
      <c r="E567" t="str">
        <f t="shared" si="37"/>
        <v>NIT</v>
      </c>
    </row>
    <row r="568" spans="1:5" x14ac:dyDescent="0.25">
      <c r="A568" s="1" t="s">
        <v>632</v>
      </c>
      <c r="B568" t="s">
        <v>633</v>
      </c>
      <c r="C568" t="str">
        <f>Tabla4[[#This Row],[NIT]]</f>
        <v>07150603620028</v>
      </c>
      <c r="D568">
        <f t="shared" si="36"/>
        <v>14</v>
      </c>
      <c r="E568" t="str">
        <f t="shared" si="37"/>
        <v>NIT</v>
      </c>
    </row>
    <row r="569" spans="1:5" x14ac:dyDescent="0.25">
      <c r="A569" s="1" t="s">
        <v>634</v>
      </c>
      <c r="B569" t="s">
        <v>635</v>
      </c>
      <c r="C569" t="str">
        <f>Tabla4[[#This Row],[NIT]]</f>
        <v>06142209201055</v>
      </c>
      <c r="D569">
        <f t="shared" si="36"/>
        <v>14</v>
      </c>
      <c r="E569" t="str">
        <f t="shared" si="37"/>
        <v>NIT</v>
      </c>
    </row>
    <row r="570" spans="1:5" x14ac:dyDescent="0.25">
      <c r="A570" s="1" t="s">
        <v>636</v>
      </c>
      <c r="B570" t="s">
        <v>637</v>
      </c>
      <c r="C570" t="str">
        <f>Tabla4[[#This Row],[NIT]]</f>
        <v>06142202770023</v>
      </c>
      <c r="D570">
        <f t="shared" si="36"/>
        <v>14</v>
      </c>
      <c r="E570" t="str">
        <f t="shared" si="37"/>
        <v>NIT</v>
      </c>
    </row>
    <row r="571" spans="1:5" x14ac:dyDescent="0.25">
      <c r="A571" s="1" t="s">
        <v>638</v>
      </c>
      <c r="B571" t="s">
        <v>639</v>
      </c>
      <c r="C571" t="str">
        <f>Tabla4[[#This Row],[NIT]]</f>
        <v>11091202711011</v>
      </c>
      <c r="D571">
        <f t="shared" si="36"/>
        <v>14</v>
      </c>
      <c r="E571" t="str">
        <f t="shared" si="37"/>
        <v>NIT</v>
      </c>
    </row>
    <row r="572" spans="1:5" x14ac:dyDescent="0.25">
      <c r="A572" s="1" t="s">
        <v>640</v>
      </c>
      <c r="B572" t="s">
        <v>641</v>
      </c>
      <c r="C572" t="str">
        <f>Tabla4[[#This Row],[NIT]]</f>
        <v>11230112821063</v>
      </c>
      <c r="D572">
        <f t="shared" si="36"/>
        <v>14</v>
      </c>
      <c r="E572" t="str">
        <f t="shared" si="37"/>
        <v>NIT</v>
      </c>
    </row>
    <row r="573" spans="1:5" x14ac:dyDescent="0.25">
      <c r="A573" s="1" t="s">
        <v>642</v>
      </c>
      <c r="B573" t="s">
        <v>643</v>
      </c>
      <c r="C573" t="str">
        <f>Tabla4[[#This Row],[NIT]]</f>
        <v>06141812831130</v>
      </c>
      <c r="D573">
        <f t="shared" si="36"/>
        <v>14</v>
      </c>
      <c r="E573" t="str">
        <f t="shared" si="37"/>
        <v>NIT</v>
      </c>
    </row>
    <row r="574" spans="1:5" x14ac:dyDescent="0.25">
      <c r="A574" s="1" t="s">
        <v>7999</v>
      </c>
      <c r="B574" t="s">
        <v>644</v>
      </c>
      <c r="C574" t="str">
        <f>Tabla4[[#This Row],[NIT]]</f>
        <v>023577636</v>
      </c>
      <c r="D574">
        <f t="shared" si="36"/>
        <v>9</v>
      </c>
      <c r="E574" t="str">
        <f t="shared" si="37"/>
        <v>DUI</v>
      </c>
    </row>
    <row r="575" spans="1:5" x14ac:dyDescent="0.25">
      <c r="A575" s="1" t="s">
        <v>645</v>
      </c>
      <c r="B575" t="s">
        <v>646</v>
      </c>
      <c r="C575" t="str">
        <f>Tabla4[[#This Row],[NIT]]</f>
        <v>06142805101041</v>
      </c>
      <c r="D575">
        <f t="shared" si="36"/>
        <v>14</v>
      </c>
      <c r="E575" t="str">
        <f t="shared" si="37"/>
        <v>NIT</v>
      </c>
    </row>
    <row r="576" spans="1:5" x14ac:dyDescent="0.25">
      <c r="A576" s="1" t="s">
        <v>647</v>
      </c>
      <c r="B576" t="s">
        <v>648</v>
      </c>
      <c r="C576" t="str">
        <f>Tabla4[[#This Row],[NIT]]</f>
        <v>13101605721010</v>
      </c>
      <c r="D576">
        <f t="shared" si="36"/>
        <v>14</v>
      </c>
      <c r="E576" t="str">
        <f t="shared" si="37"/>
        <v>NIT</v>
      </c>
    </row>
    <row r="577" spans="1:5" x14ac:dyDescent="0.25">
      <c r="A577" s="1" t="s">
        <v>649</v>
      </c>
      <c r="B577" t="s">
        <v>650</v>
      </c>
      <c r="C577" t="str">
        <f>Tabla4[[#This Row],[NIT]]</f>
        <v>06142306721101</v>
      </c>
      <c r="D577">
        <f t="shared" si="36"/>
        <v>14</v>
      </c>
      <c r="E577" t="str">
        <f t="shared" si="37"/>
        <v>NIT</v>
      </c>
    </row>
    <row r="578" spans="1:5" x14ac:dyDescent="0.25">
      <c r="A578" s="1" t="s">
        <v>651</v>
      </c>
      <c r="B578" t="s">
        <v>652</v>
      </c>
      <c r="C578" t="str">
        <f>Tabla4[[#This Row],[NIT]]</f>
        <v>06143101931134</v>
      </c>
      <c r="D578">
        <f t="shared" si="36"/>
        <v>14</v>
      </c>
      <c r="E578" t="str">
        <f t="shared" si="37"/>
        <v>NIT</v>
      </c>
    </row>
    <row r="579" spans="1:5" x14ac:dyDescent="0.25">
      <c r="A579" s="1" t="s">
        <v>653</v>
      </c>
      <c r="B579" t="s">
        <v>654</v>
      </c>
      <c r="C579" t="str">
        <f>Tabla4[[#This Row],[NIT]]</f>
        <v>06140310131090</v>
      </c>
      <c r="D579">
        <f t="shared" si="36"/>
        <v>14</v>
      </c>
      <c r="E579" t="str">
        <f t="shared" si="37"/>
        <v>NIT</v>
      </c>
    </row>
    <row r="580" spans="1:5" x14ac:dyDescent="0.25">
      <c r="A580" s="1" t="s">
        <v>655</v>
      </c>
      <c r="B580" t="s">
        <v>656</v>
      </c>
      <c r="C580" t="str">
        <f>Tabla4[[#This Row],[NIT]]</f>
        <v>02102007761117</v>
      </c>
      <c r="D580">
        <f t="shared" si="36"/>
        <v>14</v>
      </c>
      <c r="E580" t="str">
        <f t="shared" si="37"/>
        <v>NIT</v>
      </c>
    </row>
    <row r="581" spans="1:5" x14ac:dyDescent="0.25">
      <c r="A581" s="1" t="s">
        <v>657</v>
      </c>
      <c r="B581" t="s">
        <v>658</v>
      </c>
      <c r="C581" t="str">
        <f>Tabla4[[#This Row],[NIT]]</f>
        <v>06143005741146</v>
      </c>
      <c r="D581">
        <f t="shared" si="36"/>
        <v>14</v>
      </c>
      <c r="E581" t="str">
        <f t="shared" si="37"/>
        <v>NIT</v>
      </c>
    </row>
    <row r="582" spans="1:5" x14ac:dyDescent="0.25">
      <c r="A582" s="1" t="s">
        <v>659</v>
      </c>
      <c r="B582" t="s">
        <v>660</v>
      </c>
      <c r="C582" t="str">
        <f>Tabla4[[#This Row],[NIT]]</f>
        <v>03072409951017</v>
      </c>
      <c r="D582">
        <f t="shared" si="36"/>
        <v>14</v>
      </c>
      <c r="E582" t="str">
        <f t="shared" si="37"/>
        <v>NIT</v>
      </c>
    </row>
    <row r="583" spans="1:5" x14ac:dyDescent="0.25">
      <c r="A583" s="1" t="s">
        <v>661</v>
      </c>
      <c r="B583" t="s">
        <v>662</v>
      </c>
      <c r="C583" t="str">
        <f>Tabla4[[#This Row],[NIT]]</f>
        <v>05022009530018</v>
      </c>
      <c r="D583">
        <f t="shared" si="36"/>
        <v>14</v>
      </c>
      <c r="E583" t="str">
        <f t="shared" si="37"/>
        <v>NIT</v>
      </c>
    </row>
    <row r="584" spans="1:5" x14ac:dyDescent="0.25">
      <c r="A584" s="1" t="s">
        <v>663</v>
      </c>
      <c r="B584" t="s">
        <v>664</v>
      </c>
      <c r="C584" t="str">
        <f>Tabla4[[#This Row],[NIT]]</f>
        <v>03150203961068</v>
      </c>
      <c r="D584">
        <f t="shared" si="36"/>
        <v>14</v>
      </c>
      <c r="E584" t="str">
        <f t="shared" si="37"/>
        <v>NIT</v>
      </c>
    </row>
    <row r="585" spans="1:5" x14ac:dyDescent="0.25">
      <c r="A585" s="1" t="s">
        <v>665</v>
      </c>
      <c r="B585" t="s">
        <v>666</v>
      </c>
      <c r="C585" t="str">
        <f>Tabla4[[#This Row],[NIT]]</f>
        <v>12172706761013</v>
      </c>
      <c r="D585">
        <f t="shared" si="36"/>
        <v>14</v>
      </c>
      <c r="E585" t="str">
        <f t="shared" si="37"/>
        <v>NIT</v>
      </c>
    </row>
    <row r="586" spans="1:5" x14ac:dyDescent="0.25">
      <c r="A586" s="1" t="s">
        <v>667</v>
      </c>
      <c r="B586" t="s">
        <v>668</v>
      </c>
      <c r="C586" t="str">
        <f>Tabla4[[#This Row],[NIT]]</f>
        <v>06141909761047</v>
      </c>
      <c r="D586">
        <f t="shared" si="36"/>
        <v>14</v>
      </c>
      <c r="E586" t="str">
        <f t="shared" si="37"/>
        <v>NIT</v>
      </c>
    </row>
    <row r="587" spans="1:5" x14ac:dyDescent="0.25">
      <c r="A587" s="1" t="s">
        <v>669</v>
      </c>
      <c r="B587" t="s">
        <v>670</v>
      </c>
      <c r="C587" t="str">
        <f>Tabla4[[#This Row],[NIT]]</f>
        <v>14061003660010</v>
      </c>
      <c r="D587">
        <f t="shared" si="36"/>
        <v>14</v>
      </c>
      <c r="E587" t="str">
        <f t="shared" si="37"/>
        <v>NIT</v>
      </c>
    </row>
    <row r="588" spans="1:5" x14ac:dyDescent="0.25">
      <c r="A588" s="1" t="s">
        <v>671</v>
      </c>
      <c r="B588" t="s">
        <v>672</v>
      </c>
      <c r="C588" t="str">
        <f>Tabla4[[#This Row],[NIT]]</f>
        <v>11212603721011</v>
      </c>
      <c r="D588">
        <f t="shared" si="36"/>
        <v>14</v>
      </c>
      <c r="E588" t="str">
        <f t="shared" si="37"/>
        <v>NIT</v>
      </c>
    </row>
    <row r="589" spans="1:5" x14ac:dyDescent="0.25">
      <c r="A589" s="1" t="s">
        <v>673</v>
      </c>
      <c r="B589" t="s">
        <v>674</v>
      </c>
      <c r="C589" t="str">
        <f>Tabla4[[#This Row],[NIT]]</f>
        <v>11110506671017</v>
      </c>
      <c r="D589">
        <f t="shared" si="36"/>
        <v>14</v>
      </c>
      <c r="E589" t="str">
        <f t="shared" si="37"/>
        <v>NIT</v>
      </c>
    </row>
    <row r="590" spans="1:5" x14ac:dyDescent="0.25">
      <c r="A590" s="1" t="s">
        <v>675</v>
      </c>
      <c r="B590" t="s">
        <v>676</v>
      </c>
      <c r="C590" t="str">
        <f>Tabla4[[#This Row],[NIT]]</f>
        <v>11082201781017</v>
      </c>
      <c r="D590">
        <f t="shared" si="36"/>
        <v>14</v>
      </c>
      <c r="E590" t="str">
        <f t="shared" si="37"/>
        <v>NIT</v>
      </c>
    </row>
    <row r="591" spans="1:5" x14ac:dyDescent="0.25">
      <c r="A591" s="1" t="s">
        <v>677</v>
      </c>
      <c r="B591" t="s">
        <v>678</v>
      </c>
      <c r="C591" t="str">
        <f>Tabla4[[#This Row],[NIT]]</f>
        <v>14122104501010</v>
      </c>
      <c r="D591">
        <f t="shared" si="36"/>
        <v>14</v>
      </c>
      <c r="E591" t="str">
        <f t="shared" si="37"/>
        <v>NIT</v>
      </c>
    </row>
    <row r="592" spans="1:5" x14ac:dyDescent="0.25">
      <c r="A592" s="1" t="s">
        <v>679</v>
      </c>
      <c r="B592" t="s">
        <v>680</v>
      </c>
      <c r="C592" t="str">
        <f>Tabla4[[#This Row],[NIT]]</f>
        <v>11021904701024</v>
      </c>
      <c r="D592">
        <f t="shared" si="36"/>
        <v>14</v>
      </c>
      <c r="E592" t="str">
        <f t="shared" si="37"/>
        <v>NIT</v>
      </c>
    </row>
    <row r="593" spans="1:5" x14ac:dyDescent="0.25">
      <c r="A593" s="1" t="s">
        <v>681</v>
      </c>
      <c r="B593" t="s">
        <v>682</v>
      </c>
      <c r="C593" t="str">
        <f>Tabla4[[#This Row],[NIT]]</f>
        <v>06141303831023</v>
      </c>
      <c r="D593">
        <f t="shared" si="36"/>
        <v>14</v>
      </c>
      <c r="E593" t="str">
        <f t="shared" si="37"/>
        <v>NIT</v>
      </c>
    </row>
    <row r="594" spans="1:5" x14ac:dyDescent="0.25">
      <c r="A594" s="1" t="s">
        <v>683</v>
      </c>
      <c r="B594" t="s">
        <v>684</v>
      </c>
      <c r="C594" t="str">
        <f>Tabla4[[#This Row],[NIT]]</f>
        <v>06140807600017</v>
      </c>
      <c r="D594">
        <f t="shared" si="36"/>
        <v>14</v>
      </c>
      <c r="E594" t="str">
        <f t="shared" si="37"/>
        <v>NIT</v>
      </c>
    </row>
    <row r="595" spans="1:5" x14ac:dyDescent="0.25">
      <c r="A595" s="1" t="s">
        <v>685</v>
      </c>
      <c r="B595" t="s">
        <v>686</v>
      </c>
      <c r="C595" t="str">
        <f>Tabla4[[#This Row],[NIT]]</f>
        <v>14022406721015</v>
      </c>
      <c r="D595">
        <f t="shared" si="36"/>
        <v>14</v>
      </c>
      <c r="E595" t="str">
        <f t="shared" si="37"/>
        <v>NIT</v>
      </c>
    </row>
    <row r="596" spans="1:5" x14ac:dyDescent="0.25">
      <c r="A596" s="1" t="s">
        <v>687</v>
      </c>
      <c r="B596" t="s">
        <v>688</v>
      </c>
      <c r="C596" t="str">
        <f>Tabla4[[#This Row],[NIT]]</f>
        <v>12172712761017</v>
      </c>
      <c r="D596">
        <f t="shared" si="36"/>
        <v>14</v>
      </c>
      <c r="E596" t="str">
        <f t="shared" si="37"/>
        <v>NIT</v>
      </c>
    </row>
    <row r="597" spans="1:5" x14ac:dyDescent="0.25">
      <c r="A597" s="1" t="s">
        <v>689</v>
      </c>
      <c r="B597" t="s">
        <v>690</v>
      </c>
      <c r="C597" t="str">
        <f>Tabla4[[#This Row],[NIT]]</f>
        <v>06142810771346</v>
      </c>
      <c r="D597">
        <f t="shared" si="36"/>
        <v>14</v>
      </c>
      <c r="E597" t="str">
        <f t="shared" si="37"/>
        <v>NIT</v>
      </c>
    </row>
    <row r="598" spans="1:5" x14ac:dyDescent="0.25">
      <c r="A598" s="1" t="s">
        <v>691</v>
      </c>
      <c r="B598" t="s">
        <v>692</v>
      </c>
      <c r="C598" t="str">
        <f>Tabla4[[#This Row],[NIT]]</f>
        <v>12050810610019</v>
      </c>
      <c r="D598">
        <f t="shared" si="36"/>
        <v>14</v>
      </c>
      <c r="E598" t="str">
        <f t="shared" si="37"/>
        <v>NIT</v>
      </c>
    </row>
    <row r="599" spans="1:5" x14ac:dyDescent="0.25">
      <c r="A599" s="1" t="s">
        <v>693</v>
      </c>
      <c r="B599" t="s">
        <v>694</v>
      </c>
      <c r="C599" t="str">
        <f>Tabla4[[#This Row],[NIT]]</f>
        <v>06140303540074</v>
      </c>
      <c r="D599">
        <f t="shared" si="36"/>
        <v>14</v>
      </c>
      <c r="E599" t="str">
        <f t="shared" si="37"/>
        <v>NIT</v>
      </c>
    </row>
    <row r="600" spans="1:5" x14ac:dyDescent="0.25">
      <c r="A600" s="1" t="s">
        <v>695</v>
      </c>
      <c r="B600" t="s">
        <v>696</v>
      </c>
      <c r="C600" t="str">
        <f>Tabla4[[#This Row],[NIT]]</f>
        <v>07022608741010</v>
      </c>
      <c r="D600">
        <f t="shared" ref="D600:D663" si="38">LEN(C600)</f>
        <v>14</v>
      </c>
      <c r="E600" t="str">
        <f t="shared" ref="E600:E663" si="39">IF(D600=14,"NIT",IF(D600=9,"DUI"," "))</f>
        <v>NIT</v>
      </c>
    </row>
    <row r="601" spans="1:5" x14ac:dyDescent="0.25">
      <c r="A601" s="1" t="s">
        <v>697</v>
      </c>
      <c r="B601" t="s">
        <v>698</v>
      </c>
      <c r="C601" t="str">
        <f>Tabla4[[#This Row],[NIT]]</f>
        <v>06141304941051</v>
      </c>
      <c r="D601">
        <f t="shared" si="38"/>
        <v>14</v>
      </c>
      <c r="E601" t="str">
        <f t="shared" si="39"/>
        <v>NIT</v>
      </c>
    </row>
    <row r="602" spans="1:5" x14ac:dyDescent="0.25">
      <c r="A602" s="1" t="s">
        <v>7962</v>
      </c>
      <c r="B602" t="s">
        <v>699</v>
      </c>
      <c r="C602" t="str">
        <f>Tabla4[[#This Row],[NIT]]</f>
        <v>013758387</v>
      </c>
      <c r="D602">
        <f t="shared" si="38"/>
        <v>9</v>
      </c>
      <c r="E602" t="str">
        <f t="shared" si="39"/>
        <v>DUI</v>
      </c>
    </row>
    <row r="603" spans="1:5" x14ac:dyDescent="0.25">
      <c r="A603" s="1" t="s">
        <v>700</v>
      </c>
      <c r="B603" t="s">
        <v>701</v>
      </c>
      <c r="C603" t="str">
        <f>Tabla4[[#This Row],[NIT]]</f>
        <v>06141006131063</v>
      </c>
      <c r="D603">
        <f t="shared" si="38"/>
        <v>14</v>
      </c>
      <c r="E603" t="str">
        <f t="shared" si="39"/>
        <v>NIT</v>
      </c>
    </row>
    <row r="604" spans="1:5" x14ac:dyDescent="0.25">
      <c r="A604" s="1" t="s">
        <v>702</v>
      </c>
      <c r="B604" t="s">
        <v>703</v>
      </c>
      <c r="C604" t="str">
        <f>Tabla4[[#This Row],[NIT]]</f>
        <v>13142602871019</v>
      </c>
      <c r="D604">
        <f t="shared" si="38"/>
        <v>14</v>
      </c>
      <c r="E604" t="str">
        <f t="shared" si="39"/>
        <v>NIT</v>
      </c>
    </row>
    <row r="605" spans="1:5" x14ac:dyDescent="0.25">
      <c r="A605" s="1" t="s">
        <v>704</v>
      </c>
      <c r="B605" t="s">
        <v>705</v>
      </c>
      <c r="C605" t="str">
        <f>Tabla4[[#This Row],[NIT]]</f>
        <v>08212709721026</v>
      </c>
      <c r="D605">
        <f t="shared" si="38"/>
        <v>14</v>
      </c>
      <c r="E605" t="str">
        <f t="shared" si="39"/>
        <v>NIT</v>
      </c>
    </row>
    <row r="606" spans="1:5" x14ac:dyDescent="0.25">
      <c r="A606" s="1" t="s">
        <v>706</v>
      </c>
      <c r="B606" t="s">
        <v>707</v>
      </c>
      <c r="C606" t="str">
        <f>Tabla4[[#This Row],[NIT]]</f>
        <v>11151004801016</v>
      </c>
      <c r="D606">
        <f t="shared" si="38"/>
        <v>14</v>
      </c>
      <c r="E606" t="str">
        <f t="shared" si="39"/>
        <v>NIT</v>
      </c>
    </row>
    <row r="607" spans="1:5" x14ac:dyDescent="0.25">
      <c r="A607" s="1" t="s">
        <v>8020</v>
      </c>
      <c r="B607" t="s">
        <v>708</v>
      </c>
      <c r="C607" t="str">
        <f>Tabla4[[#This Row],[NIT]]</f>
        <v>032305494</v>
      </c>
      <c r="D607">
        <f t="shared" si="38"/>
        <v>9</v>
      </c>
      <c r="E607" t="str">
        <f t="shared" si="39"/>
        <v>DUI</v>
      </c>
    </row>
    <row r="608" spans="1:5" x14ac:dyDescent="0.25">
      <c r="A608" s="1" t="s">
        <v>709</v>
      </c>
      <c r="B608" t="s">
        <v>710</v>
      </c>
      <c r="C608" t="str">
        <f>Tabla4[[#This Row],[NIT]]</f>
        <v>09062107590018</v>
      </c>
      <c r="D608">
        <f t="shared" si="38"/>
        <v>14</v>
      </c>
      <c r="E608" t="str">
        <f t="shared" si="39"/>
        <v>NIT</v>
      </c>
    </row>
    <row r="609" spans="1:5" x14ac:dyDescent="0.25">
      <c r="A609" s="1" t="s">
        <v>711</v>
      </c>
      <c r="B609" t="s">
        <v>712</v>
      </c>
      <c r="C609" t="str">
        <f>Tabla4[[#This Row],[NIT]]</f>
        <v>01011702691031</v>
      </c>
      <c r="D609">
        <f t="shared" si="38"/>
        <v>14</v>
      </c>
      <c r="E609" t="str">
        <f t="shared" si="39"/>
        <v>NIT</v>
      </c>
    </row>
    <row r="610" spans="1:5" x14ac:dyDescent="0.25">
      <c r="A610" s="1" t="s">
        <v>713</v>
      </c>
      <c r="B610" t="s">
        <v>714</v>
      </c>
      <c r="C610" t="str">
        <f>Tabla4[[#This Row],[NIT]]</f>
        <v>10101612841020</v>
      </c>
      <c r="D610">
        <f t="shared" si="38"/>
        <v>14</v>
      </c>
      <c r="E610" t="str">
        <f t="shared" si="39"/>
        <v>NIT</v>
      </c>
    </row>
    <row r="611" spans="1:5" x14ac:dyDescent="0.25">
      <c r="A611" s="1" t="s">
        <v>715</v>
      </c>
      <c r="B611" t="s">
        <v>716</v>
      </c>
      <c r="C611" t="str">
        <f>Tabla4[[#This Row],[NIT]]</f>
        <v>05112810881012</v>
      </c>
      <c r="D611">
        <f t="shared" si="38"/>
        <v>14</v>
      </c>
      <c r="E611" t="str">
        <f t="shared" si="39"/>
        <v>NIT</v>
      </c>
    </row>
    <row r="612" spans="1:5" x14ac:dyDescent="0.25">
      <c r="A612" s="1" t="s">
        <v>717</v>
      </c>
      <c r="B612" t="s">
        <v>718</v>
      </c>
      <c r="C612" t="str">
        <f>Tabla4[[#This Row],[NIT]]</f>
        <v>03121406801023</v>
      </c>
      <c r="D612">
        <f t="shared" si="38"/>
        <v>14</v>
      </c>
      <c r="E612" t="str">
        <f t="shared" si="39"/>
        <v>NIT</v>
      </c>
    </row>
    <row r="613" spans="1:5" x14ac:dyDescent="0.25">
      <c r="A613" s="1" t="s">
        <v>719</v>
      </c>
      <c r="B613" t="s">
        <v>720</v>
      </c>
      <c r="C613" t="str">
        <f>Tabla4[[#This Row],[NIT]]</f>
        <v>06142610051066</v>
      </c>
      <c r="D613">
        <f t="shared" si="38"/>
        <v>14</v>
      </c>
      <c r="E613" t="str">
        <f t="shared" si="39"/>
        <v>NIT</v>
      </c>
    </row>
    <row r="614" spans="1:5" x14ac:dyDescent="0.25">
      <c r="A614" s="1" t="s">
        <v>721</v>
      </c>
      <c r="B614" t="s">
        <v>722</v>
      </c>
      <c r="C614" t="str">
        <f>Tabla4[[#This Row],[NIT]]</f>
        <v>06142411121039</v>
      </c>
      <c r="D614">
        <f t="shared" si="38"/>
        <v>14</v>
      </c>
      <c r="E614" t="str">
        <f t="shared" si="39"/>
        <v>NIT</v>
      </c>
    </row>
    <row r="615" spans="1:5" x14ac:dyDescent="0.25">
      <c r="A615" s="1" t="s">
        <v>723</v>
      </c>
      <c r="B615" t="s">
        <v>724</v>
      </c>
      <c r="C615" t="str">
        <f>Tabla4[[#This Row],[NIT]]</f>
        <v>06142410891140</v>
      </c>
      <c r="D615">
        <f t="shared" si="38"/>
        <v>14</v>
      </c>
      <c r="E615" t="str">
        <f t="shared" si="39"/>
        <v>NIT</v>
      </c>
    </row>
    <row r="616" spans="1:5" x14ac:dyDescent="0.25">
      <c r="A616" s="1" t="s">
        <v>725</v>
      </c>
      <c r="B616" t="s">
        <v>726</v>
      </c>
      <c r="C616" t="str">
        <f>Tabla4[[#This Row],[NIT]]</f>
        <v>06141502911052</v>
      </c>
      <c r="D616">
        <f t="shared" si="38"/>
        <v>14</v>
      </c>
      <c r="E616" t="str">
        <f t="shared" si="39"/>
        <v>NIT</v>
      </c>
    </row>
    <row r="617" spans="1:5" x14ac:dyDescent="0.25">
      <c r="A617" s="1" t="s">
        <v>727</v>
      </c>
      <c r="B617" t="s">
        <v>728</v>
      </c>
      <c r="C617" t="str">
        <f>Tabla4[[#This Row],[NIT]]</f>
        <v>06193004681015</v>
      </c>
      <c r="D617">
        <f t="shared" si="38"/>
        <v>14</v>
      </c>
      <c r="E617" t="str">
        <f t="shared" si="39"/>
        <v>NIT</v>
      </c>
    </row>
    <row r="618" spans="1:5" x14ac:dyDescent="0.25">
      <c r="A618" s="1" t="s">
        <v>729</v>
      </c>
      <c r="B618" t="s">
        <v>730</v>
      </c>
      <c r="C618" t="str">
        <f>Tabla4[[#This Row],[NIT]]</f>
        <v>06141305701232</v>
      </c>
      <c r="D618">
        <f t="shared" si="38"/>
        <v>14</v>
      </c>
      <c r="E618" t="str">
        <f t="shared" si="39"/>
        <v>NIT</v>
      </c>
    </row>
    <row r="619" spans="1:5" x14ac:dyDescent="0.25">
      <c r="A619" s="1" t="s">
        <v>731</v>
      </c>
      <c r="B619" t="s">
        <v>732</v>
      </c>
      <c r="C619" t="str">
        <f>Tabla4[[#This Row],[NIT]]</f>
        <v>07111804620031</v>
      </c>
      <c r="D619">
        <f t="shared" si="38"/>
        <v>14</v>
      </c>
      <c r="E619" t="str">
        <f t="shared" si="39"/>
        <v>NIT</v>
      </c>
    </row>
    <row r="620" spans="1:5" x14ac:dyDescent="0.25">
      <c r="A620" s="1" t="s">
        <v>733</v>
      </c>
      <c r="B620" t="s">
        <v>734</v>
      </c>
      <c r="C620" t="str">
        <f>Tabla4[[#This Row],[NIT]]</f>
        <v>14063101640015</v>
      </c>
      <c r="D620">
        <f t="shared" si="38"/>
        <v>14</v>
      </c>
      <c r="E620" t="str">
        <f t="shared" si="39"/>
        <v>NIT</v>
      </c>
    </row>
    <row r="621" spans="1:5" x14ac:dyDescent="0.25">
      <c r="A621" s="1" t="s">
        <v>8005</v>
      </c>
      <c r="B621" t="s">
        <v>735</v>
      </c>
      <c r="C621" t="str">
        <f>Tabla4[[#This Row],[NIT]]</f>
        <v>030060307</v>
      </c>
      <c r="D621">
        <f t="shared" si="38"/>
        <v>9</v>
      </c>
      <c r="E621" t="str">
        <f t="shared" si="39"/>
        <v>DUI</v>
      </c>
    </row>
    <row r="622" spans="1:5" x14ac:dyDescent="0.25">
      <c r="A622" s="1" t="s">
        <v>736</v>
      </c>
      <c r="B622" t="s">
        <v>737</v>
      </c>
      <c r="C622" t="str">
        <f>Tabla4[[#This Row],[NIT]]</f>
        <v>01010207530016</v>
      </c>
      <c r="D622">
        <f t="shared" si="38"/>
        <v>14</v>
      </c>
      <c r="E622" t="str">
        <f t="shared" si="39"/>
        <v>NIT</v>
      </c>
    </row>
    <row r="623" spans="1:5" x14ac:dyDescent="0.25">
      <c r="A623" s="1" t="s">
        <v>738</v>
      </c>
      <c r="B623" t="s">
        <v>739</v>
      </c>
      <c r="C623" t="str">
        <f>Tabla4[[#This Row],[NIT]]</f>
        <v>02030505670013</v>
      </c>
      <c r="D623">
        <f t="shared" si="38"/>
        <v>14</v>
      </c>
      <c r="E623" t="str">
        <f t="shared" si="39"/>
        <v>NIT</v>
      </c>
    </row>
    <row r="624" spans="1:5" x14ac:dyDescent="0.25">
      <c r="A624" s="1" t="s">
        <v>740</v>
      </c>
      <c r="B624" t="s">
        <v>741</v>
      </c>
      <c r="C624" t="str">
        <f>Tabla4[[#This Row],[NIT]]</f>
        <v>08142505751017</v>
      </c>
      <c r="D624">
        <f t="shared" si="38"/>
        <v>14</v>
      </c>
      <c r="E624" t="str">
        <f t="shared" si="39"/>
        <v>NIT</v>
      </c>
    </row>
    <row r="625" spans="1:5" x14ac:dyDescent="0.25">
      <c r="A625" s="1" t="s">
        <v>742</v>
      </c>
      <c r="B625" t="s">
        <v>743</v>
      </c>
      <c r="C625" t="str">
        <f>Tabla4[[#This Row],[NIT]]</f>
        <v>01012709731043</v>
      </c>
      <c r="D625">
        <f t="shared" si="38"/>
        <v>14</v>
      </c>
      <c r="E625" t="str">
        <f t="shared" si="39"/>
        <v>NIT</v>
      </c>
    </row>
    <row r="626" spans="1:5" x14ac:dyDescent="0.25">
      <c r="A626" s="1" t="s">
        <v>744</v>
      </c>
      <c r="B626" t="s">
        <v>745</v>
      </c>
      <c r="C626" t="str">
        <f>Tabla4[[#This Row],[NIT]]</f>
        <v>06140511881038</v>
      </c>
      <c r="D626">
        <f t="shared" si="38"/>
        <v>14</v>
      </c>
      <c r="E626" t="str">
        <f t="shared" si="39"/>
        <v>NIT</v>
      </c>
    </row>
    <row r="627" spans="1:5" x14ac:dyDescent="0.25">
      <c r="A627" s="1" t="s">
        <v>746</v>
      </c>
      <c r="B627" t="s">
        <v>747</v>
      </c>
      <c r="C627" t="str">
        <f>Tabla4[[#This Row],[NIT]]</f>
        <v>05111604081011</v>
      </c>
      <c r="D627">
        <f t="shared" si="38"/>
        <v>14</v>
      </c>
      <c r="E627" t="str">
        <f t="shared" si="39"/>
        <v>NIT</v>
      </c>
    </row>
    <row r="628" spans="1:5" x14ac:dyDescent="0.25">
      <c r="A628" s="1" t="s">
        <v>748</v>
      </c>
      <c r="B628" t="s">
        <v>749</v>
      </c>
      <c r="C628" t="str">
        <f>Tabla4[[#This Row],[NIT]]</f>
        <v>06141412840020</v>
      </c>
      <c r="D628">
        <f t="shared" si="38"/>
        <v>14</v>
      </c>
      <c r="E628" t="str">
        <f t="shared" si="39"/>
        <v>NIT</v>
      </c>
    </row>
    <row r="629" spans="1:5" x14ac:dyDescent="0.25">
      <c r="A629" s="1" t="s">
        <v>750</v>
      </c>
      <c r="B629" t="s">
        <v>751</v>
      </c>
      <c r="C629" t="str">
        <f>Tabla4[[#This Row],[NIT]]</f>
        <v>09060212821026</v>
      </c>
      <c r="D629">
        <f t="shared" si="38"/>
        <v>14</v>
      </c>
      <c r="E629" t="str">
        <f t="shared" si="39"/>
        <v>NIT</v>
      </c>
    </row>
    <row r="630" spans="1:5" x14ac:dyDescent="0.25">
      <c r="A630" s="1" t="s">
        <v>752</v>
      </c>
      <c r="B630" t="s">
        <v>753</v>
      </c>
      <c r="C630" t="str">
        <f>Tabla4[[#This Row],[NIT]]</f>
        <v>04162810771024</v>
      </c>
      <c r="D630">
        <f t="shared" si="38"/>
        <v>14</v>
      </c>
      <c r="E630" t="str">
        <f t="shared" si="39"/>
        <v>NIT</v>
      </c>
    </row>
    <row r="631" spans="1:5" x14ac:dyDescent="0.25">
      <c r="A631" s="1" t="s">
        <v>754</v>
      </c>
      <c r="B631" t="s">
        <v>755</v>
      </c>
      <c r="C631" t="str">
        <f>Tabla4[[#This Row],[NIT]]</f>
        <v>14112509741013</v>
      </c>
      <c r="D631">
        <f t="shared" si="38"/>
        <v>14</v>
      </c>
      <c r="E631" t="str">
        <f t="shared" si="39"/>
        <v>NIT</v>
      </c>
    </row>
    <row r="632" spans="1:5" x14ac:dyDescent="0.25">
      <c r="A632" s="1" t="s">
        <v>756</v>
      </c>
      <c r="B632" t="s">
        <v>757</v>
      </c>
      <c r="C632" t="str">
        <f>Tabla4[[#This Row],[NIT]]</f>
        <v>04332706761010</v>
      </c>
      <c r="D632">
        <f t="shared" si="38"/>
        <v>14</v>
      </c>
      <c r="E632" t="str">
        <f t="shared" si="39"/>
        <v>NIT</v>
      </c>
    </row>
    <row r="633" spans="1:5" x14ac:dyDescent="0.25">
      <c r="A633" s="1" t="s">
        <v>758</v>
      </c>
      <c r="B633" t="s">
        <v>759</v>
      </c>
      <c r="C633" t="str">
        <f>Tabla4[[#This Row],[NIT]]</f>
        <v>02022309831021</v>
      </c>
      <c r="D633">
        <f t="shared" si="38"/>
        <v>14</v>
      </c>
      <c r="E633" t="str">
        <f t="shared" si="39"/>
        <v>NIT</v>
      </c>
    </row>
    <row r="634" spans="1:5" x14ac:dyDescent="0.25">
      <c r="A634" s="1" t="s">
        <v>760</v>
      </c>
      <c r="B634" t="s">
        <v>761</v>
      </c>
      <c r="C634" t="str">
        <f>Tabla4[[#This Row],[NIT]]</f>
        <v>12173010121016</v>
      </c>
      <c r="D634">
        <f t="shared" si="38"/>
        <v>14</v>
      </c>
      <c r="E634" t="str">
        <f t="shared" si="39"/>
        <v>NIT</v>
      </c>
    </row>
    <row r="635" spans="1:5" x14ac:dyDescent="0.25">
      <c r="A635" s="1" t="s">
        <v>762</v>
      </c>
      <c r="B635" t="s">
        <v>763</v>
      </c>
      <c r="C635" t="str">
        <f>Tabla4[[#This Row],[NIT]]</f>
        <v>08190301891019</v>
      </c>
      <c r="D635">
        <f t="shared" si="38"/>
        <v>14</v>
      </c>
      <c r="E635" t="str">
        <f t="shared" si="39"/>
        <v>NIT</v>
      </c>
    </row>
    <row r="636" spans="1:5" x14ac:dyDescent="0.25">
      <c r="A636" s="1" t="s">
        <v>764</v>
      </c>
      <c r="B636" t="s">
        <v>765</v>
      </c>
      <c r="C636" t="str">
        <f>Tabla4[[#This Row],[NIT]]</f>
        <v>06143006890074</v>
      </c>
      <c r="D636">
        <f t="shared" si="38"/>
        <v>14</v>
      </c>
      <c r="E636" t="str">
        <f t="shared" si="39"/>
        <v>NIT</v>
      </c>
    </row>
    <row r="637" spans="1:5" x14ac:dyDescent="0.25">
      <c r="A637" s="1" t="s">
        <v>766</v>
      </c>
      <c r="B637" t="s">
        <v>767</v>
      </c>
      <c r="C637" t="str">
        <f>Tabla4[[#This Row],[NIT]]</f>
        <v>11041009750017</v>
      </c>
      <c r="D637">
        <f t="shared" si="38"/>
        <v>14</v>
      </c>
      <c r="E637" t="str">
        <f t="shared" si="39"/>
        <v>NIT</v>
      </c>
    </row>
    <row r="638" spans="1:5" x14ac:dyDescent="0.25">
      <c r="A638" s="1" t="s">
        <v>768</v>
      </c>
      <c r="B638" t="s">
        <v>769</v>
      </c>
      <c r="C638" t="str">
        <f>Tabla4[[#This Row],[NIT]]</f>
        <v>04160808961018</v>
      </c>
      <c r="D638">
        <f t="shared" si="38"/>
        <v>14</v>
      </c>
      <c r="E638" t="str">
        <f t="shared" si="39"/>
        <v>NIT</v>
      </c>
    </row>
    <row r="639" spans="1:5" x14ac:dyDescent="0.25">
      <c r="A639" s="1" t="s">
        <v>770</v>
      </c>
      <c r="B639" t="s">
        <v>771</v>
      </c>
      <c r="C639" t="str">
        <f>Tabla4[[#This Row],[NIT]]</f>
        <v>10010103731015</v>
      </c>
      <c r="D639">
        <f t="shared" si="38"/>
        <v>14</v>
      </c>
      <c r="E639" t="str">
        <f t="shared" si="39"/>
        <v>NIT</v>
      </c>
    </row>
    <row r="640" spans="1:5" x14ac:dyDescent="0.25">
      <c r="A640" s="1" t="s">
        <v>772</v>
      </c>
      <c r="B640" t="s">
        <v>773</v>
      </c>
      <c r="C640" t="str">
        <f>Tabla4[[#This Row],[NIT]]</f>
        <v>08021212871024</v>
      </c>
      <c r="D640">
        <f t="shared" si="38"/>
        <v>14</v>
      </c>
      <c r="E640" t="str">
        <f t="shared" si="39"/>
        <v>NIT</v>
      </c>
    </row>
    <row r="641" spans="1:5" x14ac:dyDescent="0.25">
      <c r="A641" s="1" t="s">
        <v>774</v>
      </c>
      <c r="B641" t="s">
        <v>775</v>
      </c>
      <c r="C641" t="str">
        <f>Tabla4[[#This Row],[NIT]]</f>
        <v>14121007181010</v>
      </c>
      <c r="D641">
        <f t="shared" si="38"/>
        <v>14</v>
      </c>
      <c r="E641" t="str">
        <f t="shared" si="39"/>
        <v>NIT</v>
      </c>
    </row>
    <row r="642" spans="1:5" x14ac:dyDescent="0.25">
      <c r="A642" s="1" t="s">
        <v>776</v>
      </c>
      <c r="B642" t="s">
        <v>777</v>
      </c>
      <c r="C642" t="str">
        <f>Tabla4[[#This Row],[NIT]]</f>
        <v>05030307851010</v>
      </c>
      <c r="D642">
        <f t="shared" si="38"/>
        <v>14</v>
      </c>
      <c r="E642" t="str">
        <f t="shared" si="39"/>
        <v>NIT</v>
      </c>
    </row>
    <row r="643" spans="1:5" x14ac:dyDescent="0.25">
      <c r="A643" s="1" t="s">
        <v>778</v>
      </c>
      <c r="B643" t="s">
        <v>779</v>
      </c>
      <c r="C643" t="str">
        <f>Tabla4[[#This Row],[NIT]]</f>
        <v>06142310750039</v>
      </c>
      <c r="D643">
        <f t="shared" si="38"/>
        <v>14</v>
      </c>
      <c r="E643" t="str">
        <f t="shared" si="39"/>
        <v>NIT</v>
      </c>
    </row>
    <row r="644" spans="1:5" x14ac:dyDescent="0.25">
      <c r="A644" s="1" t="s">
        <v>7667</v>
      </c>
      <c r="B644" t="s">
        <v>7668</v>
      </c>
      <c r="C644" t="str">
        <f>Tabla4[[#This Row],[NIT]]</f>
        <v>05110812171028</v>
      </c>
      <c r="D644">
        <f t="shared" si="38"/>
        <v>14</v>
      </c>
      <c r="E644" t="str">
        <f t="shared" si="39"/>
        <v>NIT</v>
      </c>
    </row>
    <row r="645" spans="1:5" x14ac:dyDescent="0.25">
      <c r="A645" s="1" t="s">
        <v>41</v>
      </c>
      <c r="B645" t="s">
        <v>41</v>
      </c>
      <c r="C645" t="str">
        <f>Tabla4[[#This Row],[NIT]]</f>
        <v>ANULADO</v>
      </c>
      <c r="D645">
        <f t="shared" si="38"/>
        <v>7</v>
      </c>
      <c r="E645" t="str">
        <f t="shared" si="39"/>
        <v xml:space="preserve"> </v>
      </c>
    </row>
    <row r="646" spans="1:5" x14ac:dyDescent="0.25">
      <c r="A646" s="1" t="s">
        <v>780</v>
      </c>
      <c r="B646" t="s">
        <v>781</v>
      </c>
      <c r="C646" t="str">
        <f>Tabla4[[#This Row],[NIT]]</f>
        <v>06141505091110</v>
      </c>
      <c r="D646">
        <f t="shared" si="38"/>
        <v>14</v>
      </c>
      <c r="E646" t="str">
        <f t="shared" si="39"/>
        <v>NIT</v>
      </c>
    </row>
    <row r="647" spans="1:5" x14ac:dyDescent="0.25">
      <c r="A647" s="1" t="s">
        <v>7596</v>
      </c>
      <c r="B647" t="s">
        <v>7597</v>
      </c>
      <c r="C647" t="str">
        <f>Tabla4[[#This Row],[NIT]]</f>
        <v>061406911921037</v>
      </c>
      <c r="D647">
        <f t="shared" si="38"/>
        <v>15</v>
      </c>
      <c r="E647" t="str">
        <f t="shared" si="39"/>
        <v xml:space="preserve"> </v>
      </c>
    </row>
    <row r="648" spans="1:5" x14ac:dyDescent="0.25">
      <c r="A648" s="1" t="s">
        <v>782</v>
      </c>
      <c r="B648" t="s">
        <v>783</v>
      </c>
      <c r="C648" t="str">
        <f>Tabla4[[#This Row],[NIT]]</f>
        <v>05010909881017</v>
      </c>
      <c r="D648">
        <f t="shared" si="38"/>
        <v>14</v>
      </c>
      <c r="E648" t="str">
        <f t="shared" si="39"/>
        <v>NIT</v>
      </c>
    </row>
    <row r="649" spans="1:5" x14ac:dyDescent="0.25">
      <c r="A649" s="1" t="s">
        <v>784</v>
      </c>
      <c r="B649" t="s">
        <v>785</v>
      </c>
      <c r="C649" t="str">
        <f>Tabla4[[#This Row],[NIT]]</f>
        <v>06143010031041</v>
      </c>
      <c r="D649">
        <f t="shared" si="38"/>
        <v>14</v>
      </c>
      <c r="E649" t="str">
        <f t="shared" si="39"/>
        <v>NIT</v>
      </c>
    </row>
    <row r="650" spans="1:5" x14ac:dyDescent="0.25">
      <c r="A650" s="1" t="s">
        <v>786</v>
      </c>
      <c r="B650" t="s">
        <v>787</v>
      </c>
      <c r="C650" t="str">
        <f>Tabla4[[#This Row],[NIT]]</f>
        <v>06140703951013</v>
      </c>
      <c r="D650">
        <f t="shared" si="38"/>
        <v>14</v>
      </c>
      <c r="E650" t="str">
        <f t="shared" si="39"/>
        <v>NIT</v>
      </c>
    </row>
    <row r="651" spans="1:5" x14ac:dyDescent="0.25">
      <c r="A651" s="1" t="s">
        <v>788</v>
      </c>
      <c r="B651" t="s">
        <v>789</v>
      </c>
      <c r="C651" t="str">
        <f>Tabla4[[#This Row],[NIT]]</f>
        <v>13122307721012</v>
      </c>
      <c r="D651">
        <f t="shared" si="38"/>
        <v>14</v>
      </c>
      <c r="E651" t="str">
        <f t="shared" si="39"/>
        <v>NIT</v>
      </c>
    </row>
    <row r="652" spans="1:5" x14ac:dyDescent="0.25">
      <c r="A652" s="1" t="s">
        <v>790</v>
      </c>
      <c r="B652" t="s">
        <v>791</v>
      </c>
      <c r="C652" t="str">
        <f>Tabla4[[#This Row],[NIT]]</f>
        <v>06142207850045</v>
      </c>
      <c r="D652">
        <f t="shared" si="38"/>
        <v>14</v>
      </c>
      <c r="E652" t="str">
        <f t="shared" si="39"/>
        <v>NIT</v>
      </c>
    </row>
    <row r="653" spans="1:5" x14ac:dyDescent="0.25">
      <c r="A653" s="1" t="s">
        <v>792</v>
      </c>
      <c r="B653" t="s">
        <v>793</v>
      </c>
      <c r="C653" t="str">
        <f>Tabla4[[#This Row],[NIT]]</f>
        <v>06142106751197</v>
      </c>
      <c r="D653">
        <f t="shared" si="38"/>
        <v>14</v>
      </c>
      <c r="E653" t="str">
        <f t="shared" si="39"/>
        <v>NIT</v>
      </c>
    </row>
    <row r="654" spans="1:5" x14ac:dyDescent="0.25">
      <c r="A654" s="1" t="s">
        <v>794</v>
      </c>
      <c r="B654" t="s">
        <v>795</v>
      </c>
      <c r="C654" t="str">
        <f>Tabla4[[#This Row],[NIT]]</f>
        <v>10100306650014</v>
      </c>
      <c r="D654">
        <f t="shared" si="38"/>
        <v>14</v>
      </c>
      <c r="E654" t="str">
        <f t="shared" si="39"/>
        <v>NIT</v>
      </c>
    </row>
    <row r="655" spans="1:5" x14ac:dyDescent="0.25">
      <c r="A655" s="1" t="s">
        <v>796</v>
      </c>
      <c r="B655" t="s">
        <v>797</v>
      </c>
      <c r="C655" t="str">
        <f>Tabla4[[#This Row],[NIT]]</f>
        <v>04331509400011</v>
      </c>
      <c r="D655">
        <f t="shared" si="38"/>
        <v>14</v>
      </c>
      <c r="E655" t="str">
        <f t="shared" si="39"/>
        <v>NIT</v>
      </c>
    </row>
    <row r="656" spans="1:5" x14ac:dyDescent="0.25">
      <c r="A656" s="1" t="s">
        <v>798</v>
      </c>
      <c r="B656" t="s">
        <v>799</v>
      </c>
      <c r="C656" t="str">
        <f>Tabla4[[#This Row],[NIT]]</f>
        <v>14080405781014</v>
      </c>
      <c r="D656">
        <f t="shared" si="38"/>
        <v>14</v>
      </c>
      <c r="E656" t="str">
        <f t="shared" si="39"/>
        <v>NIT</v>
      </c>
    </row>
    <row r="657" spans="1:5" x14ac:dyDescent="0.25">
      <c r="A657" s="1" t="s">
        <v>800</v>
      </c>
      <c r="B657" t="s">
        <v>801</v>
      </c>
      <c r="C657" t="str">
        <f>Tabla4[[#This Row],[NIT]]</f>
        <v>09031412801011</v>
      </c>
      <c r="D657">
        <f t="shared" si="38"/>
        <v>14</v>
      </c>
      <c r="E657" t="str">
        <f t="shared" si="39"/>
        <v>NIT</v>
      </c>
    </row>
    <row r="658" spans="1:5" x14ac:dyDescent="0.25">
      <c r="A658" s="1" t="s">
        <v>802</v>
      </c>
      <c r="B658" t="s">
        <v>803</v>
      </c>
      <c r="C658" t="str">
        <f>Tabla4[[#This Row],[NIT]]</f>
        <v>02100108700014</v>
      </c>
      <c r="D658">
        <f t="shared" si="38"/>
        <v>14</v>
      </c>
      <c r="E658" t="str">
        <f t="shared" si="39"/>
        <v>NIT</v>
      </c>
    </row>
    <row r="659" spans="1:5" x14ac:dyDescent="0.25">
      <c r="A659" s="1" t="s">
        <v>804</v>
      </c>
      <c r="B659" t="s">
        <v>805</v>
      </c>
      <c r="C659" t="str">
        <f>Tabla4[[#This Row],[NIT]]</f>
        <v>06140802911112</v>
      </c>
      <c r="D659">
        <f t="shared" si="38"/>
        <v>14</v>
      </c>
      <c r="E659" t="str">
        <f t="shared" si="39"/>
        <v>NIT</v>
      </c>
    </row>
    <row r="660" spans="1:5" x14ac:dyDescent="0.25">
      <c r="A660" s="1" t="s">
        <v>806</v>
      </c>
      <c r="B660" t="s">
        <v>807</v>
      </c>
      <c r="C660" t="str">
        <f>Tabla4[[#This Row],[NIT]]</f>
        <v>06140502860019</v>
      </c>
      <c r="D660">
        <f t="shared" si="38"/>
        <v>14</v>
      </c>
      <c r="E660" t="str">
        <f t="shared" si="39"/>
        <v>NIT</v>
      </c>
    </row>
    <row r="661" spans="1:5" x14ac:dyDescent="0.25">
      <c r="A661" s="1" t="s">
        <v>7939</v>
      </c>
      <c r="B661" t="s">
        <v>810</v>
      </c>
      <c r="C661" t="str">
        <f>Tabla4[[#This Row],[NIT]]</f>
        <v>041130466</v>
      </c>
      <c r="D661">
        <f t="shared" si="38"/>
        <v>9</v>
      </c>
      <c r="E661" t="str">
        <f t="shared" si="39"/>
        <v>DUI</v>
      </c>
    </row>
    <row r="662" spans="1:5" x14ac:dyDescent="0.25">
      <c r="A662" s="1" t="s">
        <v>811</v>
      </c>
      <c r="B662" t="s">
        <v>812</v>
      </c>
      <c r="C662" t="str">
        <f>Tabla4[[#This Row],[NIT]]</f>
        <v>11230705611014</v>
      </c>
      <c r="D662">
        <f t="shared" si="38"/>
        <v>14</v>
      </c>
      <c r="E662" t="str">
        <f t="shared" si="39"/>
        <v>NIT</v>
      </c>
    </row>
    <row r="663" spans="1:5" x14ac:dyDescent="0.25">
      <c r="A663" s="1" t="s">
        <v>8013</v>
      </c>
      <c r="B663" t="s">
        <v>813</v>
      </c>
      <c r="C663" t="str">
        <f>Tabla4[[#This Row],[NIT]]</f>
        <v>018593855</v>
      </c>
      <c r="D663">
        <f t="shared" si="38"/>
        <v>9</v>
      </c>
      <c r="E663" t="str">
        <f t="shared" si="39"/>
        <v>DUI</v>
      </c>
    </row>
    <row r="664" spans="1:5" x14ac:dyDescent="0.25">
      <c r="A664" s="1" t="s">
        <v>814</v>
      </c>
      <c r="B664" t="s">
        <v>815</v>
      </c>
      <c r="C664" t="str">
        <f>Tabla4[[#This Row],[NIT]]</f>
        <v>12191102611018</v>
      </c>
      <c r="D664">
        <f t="shared" ref="D664:D727" si="40">LEN(C664)</f>
        <v>14</v>
      </c>
      <c r="E664" t="str">
        <f t="shared" ref="E664:E727" si="41">IF(D664=14,"NIT",IF(D664=9,"DUI"," "))</f>
        <v>NIT</v>
      </c>
    </row>
    <row r="665" spans="1:5" x14ac:dyDescent="0.25">
      <c r="A665" s="1" t="s">
        <v>817</v>
      </c>
      <c r="B665" t="s">
        <v>818</v>
      </c>
      <c r="C665" t="str">
        <f>Tabla4[[#This Row],[NIT]]</f>
        <v>06143012931015</v>
      </c>
      <c r="D665">
        <f t="shared" si="40"/>
        <v>14</v>
      </c>
      <c r="E665" t="str">
        <f t="shared" si="41"/>
        <v>NIT</v>
      </c>
    </row>
    <row r="666" spans="1:5" x14ac:dyDescent="0.25">
      <c r="A666" s="1" t="s">
        <v>819</v>
      </c>
      <c r="B666" t="s">
        <v>820</v>
      </c>
      <c r="C666" t="str">
        <f>Tabla4[[#This Row],[NIT]]</f>
        <v>14081402731012</v>
      </c>
      <c r="D666">
        <f t="shared" si="40"/>
        <v>14</v>
      </c>
      <c r="E666" t="str">
        <f t="shared" si="41"/>
        <v>NIT</v>
      </c>
    </row>
    <row r="667" spans="1:5" x14ac:dyDescent="0.25">
      <c r="A667" s="1" t="s">
        <v>821</v>
      </c>
      <c r="B667" t="s">
        <v>822</v>
      </c>
      <c r="C667" t="str">
        <f>Tabla4[[#This Row],[NIT]]</f>
        <v>14121407510011</v>
      </c>
      <c r="D667">
        <f t="shared" si="40"/>
        <v>14</v>
      </c>
      <c r="E667" t="str">
        <f t="shared" si="41"/>
        <v>NIT</v>
      </c>
    </row>
    <row r="668" spans="1:5" x14ac:dyDescent="0.25">
      <c r="A668" s="1" t="s">
        <v>823</v>
      </c>
      <c r="B668" t="s">
        <v>824</v>
      </c>
      <c r="C668" t="str">
        <f>Tabla4[[#This Row],[NIT]]</f>
        <v>02102111191012</v>
      </c>
      <c r="D668">
        <f t="shared" si="40"/>
        <v>14</v>
      </c>
      <c r="E668" t="str">
        <f t="shared" si="41"/>
        <v>NIT</v>
      </c>
    </row>
    <row r="669" spans="1:5" x14ac:dyDescent="0.25">
      <c r="A669" s="1" t="s">
        <v>825</v>
      </c>
      <c r="B669" t="s">
        <v>826</v>
      </c>
      <c r="C669" t="str">
        <f>Tabla4[[#This Row],[NIT]]</f>
        <v>06141506001026</v>
      </c>
      <c r="D669">
        <f t="shared" si="40"/>
        <v>14</v>
      </c>
      <c r="E669" t="str">
        <f t="shared" si="41"/>
        <v>NIT</v>
      </c>
    </row>
    <row r="670" spans="1:5" x14ac:dyDescent="0.25">
      <c r="A670" s="1" t="s">
        <v>827</v>
      </c>
      <c r="B670" t="s">
        <v>828</v>
      </c>
      <c r="C670" t="str">
        <f>Tabla4[[#This Row],[NIT]]</f>
        <v>06140604871180</v>
      </c>
      <c r="D670">
        <f t="shared" si="40"/>
        <v>14</v>
      </c>
      <c r="E670" t="str">
        <f t="shared" si="41"/>
        <v>NIT</v>
      </c>
    </row>
    <row r="671" spans="1:5" x14ac:dyDescent="0.25">
      <c r="A671" s="1" t="s">
        <v>829</v>
      </c>
      <c r="B671" t="s">
        <v>830</v>
      </c>
      <c r="C671" t="str">
        <f>Tabla4[[#This Row],[NIT]]</f>
        <v>14061409831011</v>
      </c>
      <c r="D671">
        <f t="shared" si="40"/>
        <v>14</v>
      </c>
      <c r="E671" t="str">
        <f t="shared" si="41"/>
        <v>NIT</v>
      </c>
    </row>
    <row r="672" spans="1:5" x14ac:dyDescent="0.25">
      <c r="A672" s="1" t="s">
        <v>831</v>
      </c>
      <c r="B672" t="s">
        <v>832</v>
      </c>
      <c r="C672" t="str">
        <f>Tabla4[[#This Row],[NIT]]</f>
        <v>06141601921043</v>
      </c>
      <c r="D672">
        <f t="shared" si="40"/>
        <v>14</v>
      </c>
      <c r="E672" t="str">
        <f t="shared" si="41"/>
        <v>NIT</v>
      </c>
    </row>
    <row r="673" spans="1:5" x14ac:dyDescent="0.25">
      <c r="A673" s="1" t="s">
        <v>7669</v>
      </c>
      <c r="B673" t="s">
        <v>7670</v>
      </c>
      <c r="C673" t="str">
        <f>Tabla4[[#This Row],[NIT]]</f>
        <v>12173107821020</v>
      </c>
      <c r="D673">
        <f t="shared" si="40"/>
        <v>14</v>
      </c>
      <c r="E673" t="str">
        <f t="shared" si="41"/>
        <v>NIT</v>
      </c>
    </row>
    <row r="674" spans="1:5" x14ac:dyDescent="0.25">
      <c r="A674" s="1" t="s">
        <v>833</v>
      </c>
      <c r="B674" t="s">
        <v>834</v>
      </c>
      <c r="C674" t="str">
        <f>Tabla4[[#This Row],[NIT]]</f>
        <v>06142209470033</v>
      </c>
      <c r="D674">
        <f t="shared" si="40"/>
        <v>14</v>
      </c>
      <c r="E674" t="str">
        <f t="shared" si="41"/>
        <v>NIT</v>
      </c>
    </row>
    <row r="675" spans="1:5" x14ac:dyDescent="0.25">
      <c r="A675" s="1" t="s">
        <v>835</v>
      </c>
      <c r="B675" t="s">
        <v>836</v>
      </c>
      <c r="C675" t="str">
        <f>Tabla4[[#This Row],[NIT]]</f>
        <v>06142802870016</v>
      </c>
      <c r="D675">
        <f t="shared" si="40"/>
        <v>14</v>
      </c>
      <c r="E675" t="str">
        <f t="shared" si="41"/>
        <v>NIT</v>
      </c>
    </row>
    <row r="676" spans="1:5" x14ac:dyDescent="0.25">
      <c r="A676" s="1" t="s">
        <v>837</v>
      </c>
      <c r="B676" t="s">
        <v>838</v>
      </c>
      <c r="C676" t="str">
        <f>Tabla4[[#This Row],[NIT]]</f>
        <v>06140302171058</v>
      </c>
      <c r="D676">
        <f t="shared" si="40"/>
        <v>14</v>
      </c>
      <c r="E676" t="str">
        <f t="shared" si="41"/>
        <v>NIT</v>
      </c>
    </row>
    <row r="677" spans="1:5" x14ac:dyDescent="0.25">
      <c r="A677" s="1" t="s">
        <v>839</v>
      </c>
      <c r="B677" t="s">
        <v>840</v>
      </c>
      <c r="C677" t="str">
        <f>Tabla4[[#This Row],[NIT]]</f>
        <v>14181804861014</v>
      </c>
      <c r="D677">
        <f t="shared" si="40"/>
        <v>14</v>
      </c>
      <c r="E677" t="str">
        <f t="shared" si="41"/>
        <v>NIT</v>
      </c>
    </row>
    <row r="678" spans="1:5" x14ac:dyDescent="0.25">
      <c r="A678" s="1" t="s">
        <v>841</v>
      </c>
      <c r="B678" t="s">
        <v>842</v>
      </c>
      <c r="C678" t="str">
        <f>Tabla4[[#This Row],[NIT]]</f>
        <v>12171406680019</v>
      </c>
      <c r="D678">
        <f t="shared" si="40"/>
        <v>14</v>
      </c>
      <c r="E678" t="str">
        <f t="shared" si="41"/>
        <v>NIT</v>
      </c>
    </row>
    <row r="679" spans="1:5" x14ac:dyDescent="0.25">
      <c r="A679" s="1" t="s">
        <v>7581</v>
      </c>
      <c r="B679" t="s">
        <v>843</v>
      </c>
      <c r="C679" t="str">
        <f>Tabla4[[#This Row],[NIT]]</f>
        <v>06142508640064</v>
      </c>
      <c r="D679">
        <f t="shared" si="40"/>
        <v>14</v>
      </c>
      <c r="E679" t="str">
        <f t="shared" si="41"/>
        <v>NIT</v>
      </c>
    </row>
    <row r="680" spans="1:5" x14ac:dyDescent="0.25">
      <c r="A680" s="1" t="s">
        <v>844</v>
      </c>
      <c r="B680" t="s">
        <v>845</v>
      </c>
      <c r="C680" t="str">
        <f>Tabla4[[#This Row],[NIT]]</f>
        <v>06142206021048</v>
      </c>
      <c r="D680">
        <f t="shared" si="40"/>
        <v>14</v>
      </c>
      <c r="E680" t="str">
        <f t="shared" si="41"/>
        <v>NIT</v>
      </c>
    </row>
    <row r="681" spans="1:5" x14ac:dyDescent="0.25">
      <c r="A681" s="1" t="s">
        <v>7662</v>
      </c>
      <c r="B681" t="s">
        <v>7676</v>
      </c>
      <c r="C681" t="str">
        <f>Tabla4[[#This Row],[NIT]]</f>
        <v>12101112731012</v>
      </c>
      <c r="D681">
        <f t="shared" si="40"/>
        <v>14</v>
      </c>
      <c r="E681" t="str">
        <f t="shared" si="41"/>
        <v>NIT</v>
      </c>
    </row>
    <row r="682" spans="1:5" x14ac:dyDescent="0.25">
      <c r="A682" s="1" t="s">
        <v>846</v>
      </c>
      <c r="B682" t="s">
        <v>847</v>
      </c>
      <c r="C682" t="str">
        <f>Tabla4[[#This Row],[NIT]]</f>
        <v>05112810911019</v>
      </c>
      <c r="D682">
        <f t="shared" si="40"/>
        <v>14</v>
      </c>
      <c r="E682" t="str">
        <f t="shared" si="41"/>
        <v>NIT</v>
      </c>
    </row>
    <row r="683" spans="1:5" x14ac:dyDescent="0.25">
      <c r="A683" s="1" t="s">
        <v>7621</v>
      </c>
      <c r="B683" t="s">
        <v>848</v>
      </c>
      <c r="C683" t="str">
        <f>Tabla4[[#This Row],[NIT]]</f>
        <v>02030612811010</v>
      </c>
      <c r="D683">
        <f t="shared" si="40"/>
        <v>14</v>
      </c>
      <c r="E683" t="str">
        <f t="shared" si="41"/>
        <v>NIT</v>
      </c>
    </row>
    <row r="684" spans="1:5" x14ac:dyDescent="0.25">
      <c r="A684" s="1" t="s">
        <v>849</v>
      </c>
      <c r="B684" t="s">
        <v>850</v>
      </c>
      <c r="C684" t="str">
        <f>Tabla4[[#This Row],[NIT]]</f>
        <v>06140506171065</v>
      </c>
      <c r="D684">
        <f t="shared" si="40"/>
        <v>14</v>
      </c>
      <c r="E684" t="str">
        <f t="shared" si="41"/>
        <v>NIT</v>
      </c>
    </row>
    <row r="685" spans="1:5" x14ac:dyDescent="0.25">
      <c r="A685" s="1" t="s">
        <v>851</v>
      </c>
      <c r="B685" t="s">
        <v>852</v>
      </c>
      <c r="C685" t="str">
        <f>Tabla4[[#This Row],[NIT]]</f>
        <v>06140901031027</v>
      </c>
      <c r="D685">
        <f t="shared" si="40"/>
        <v>14</v>
      </c>
      <c r="E685" t="str">
        <f t="shared" si="41"/>
        <v>NIT</v>
      </c>
    </row>
    <row r="686" spans="1:5" x14ac:dyDescent="0.25">
      <c r="A686" s="1" t="s">
        <v>853</v>
      </c>
      <c r="B686" t="s">
        <v>854</v>
      </c>
      <c r="C686" t="str">
        <f>Tabla4[[#This Row],[NIT]]</f>
        <v>06140606931083</v>
      </c>
      <c r="D686">
        <f t="shared" si="40"/>
        <v>14</v>
      </c>
      <c r="E686" t="str">
        <f t="shared" si="41"/>
        <v>NIT</v>
      </c>
    </row>
    <row r="687" spans="1:5" x14ac:dyDescent="0.25">
      <c r="A687" s="1" t="s">
        <v>855</v>
      </c>
      <c r="B687" t="s">
        <v>856</v>
      </c>
      <c r="C687" t="str">
        <f>Tabla4[[#This Row],[NIT]]</f>
        <v>12120709841018</v>
      </c>
      <c r="D687">
        <f t="shared" si="40"/>
        <v>14</v>
      </c>
      <c r="E687" t="str">
        <f t="shared" si="41"/>
        <v>NIT</v>
      </c>
    </row>
    <row r="688" spans="1:5" x14ac:dyDescent="0.25">
      <c r="A688" s="1" t="s">
        <v>857</v>
      </c>
      <c r="B688" t="s">
        <v>858</v>
      </c>
      <c r="C688" t="str">
        <f>Tabla4[[#This Row],[NIT]]</f>
        <v>08212508691030</v>
      </c>
      <c r="D688">
        <f t="shared" si="40"/>
        <v>14</v>
      </c>
      <c r="E688" t="str">
        <f t="shared" si="41"/>
        <v>NIT</v>
      </c>
    </row>
    <row r="689" spans="1:5" x14ac:dyDescent="0.25">
      <c r="A689" s="1" t="s">
        <v>859</v>
      </c>
      <c r="B689" t="s">
        <v>860</v>
      </c>
      <c r="C689" t="str">
        <f>Tabla4[[#This Row],[NIT]]</f>
        <v>11210210811016</v>
      </c>
      <c r="D689">
        <f t="shared" si="40"/>
        <v>14</v>
      </c>
      <c r="E689" t="str">
        <f t="shared" si="41"/>
        <v>NIT</v>
      </c>
    </row>
    <row r="690" spans="1:5" x14ac:dyDescent="0.25">
      <c r="A690" s="1" t="s">
        <v>861</v>
      </c>
      <c r="B690" t="s">
        <v>862</v>
      </c>
      <c r="C690" t="str">
        <f>Tabla4[[#This Row],[NIT]]</f>
        <v>11232512781055</v>
      </c>
      <c r="D690">
        <f t="shared" si="40"/>
        <v>14</v>
      </c>
      <c r="E690" t="str">
        <f t="shared" si="41"/>
        <v>NIT</v>
      </c>
    </row>
    <row r="691" spans="1:5" x14ac:dyDescent="0.25">
      <c r="A691" s="1" t="s">
        <v>863</v>
      </c>
      <c r="B691" t="s">
        <v>864</v>
      </c>
      <c r="C691" t="str">
        <f>Tabla4[[#This Row],[NIT]]</f>
        <v>10100210781024</v>
      </c>
      <c r="D691">
        <f t="shared" si="40"/>
        <v>14</v>
      </c>
      <c r="E691" t="str">
        <f t="shared" si="41"/>
        <v>NIT</v>
      </c>
    </row>
    <row r="692" spans="1:5" x14ac:dyDescent="0.25">
      <c r="A692" s="1" t="s">
        <v>865</v>
      </c>
      <c r="B692" t="s">
        <v>866</v>
      </c>
      <c r="C692" t="str">
        <f>Tabla4[[#This Row],[NIT]]</f>
        <v>11020103790011</v>
      </c>
      <c r="D692">
        <f t="shared" si="40"/>
        <v>14</v>
      </c>
      <c r="E692" t="str">
        <f t="shared" si="41"/>
        <v>NIT</v>
      </c>
    </row>
    <row r="693" spans="1:5" x14ac:dyDescent="0.25">
      <c r="A693" s="1" t="s">
        <v>867</v>
      </c>
      <c r="B693" t="s">
        <v>868</v>
      </c>
      <c r="C693" t="str">
        <f>Tabla4[[#This Row],[NIT]]</f>
        <v>14082109731021</v>
      </c>
      <c r="D693">
        <f t="shared" si="40"/>
        <v>14</v>
      </c>
      <c r="E693" t="str">
        <f t="shared" si="41"/>
        <v>NIT</v>
      </c>
    </row>
    <row r="694" spans="1:5" x14ac:dyDescent="0.25">
      <c r="A694" s="1" t="s">
        <v>869</v>
      </c>
      <c r="B694" t="s">
        <v>870</v>
      </c>
      <c r="C694" t="str">
        <f>Tabla4[[#This Row],[NIT]]</f>
        <v>11231809761022</v>
      </c>
      <c r="D694">
        <f t="shared" si="40"/>
        <v>14</v>
      </c>
      <c r="E694" t="str">
        <f t="shared" si="41"/>
        <v>NIT</v>
      </c>
    </row>
    <row r="695" spans="1:5" x14ac:dyDescent="0.25">
      <c r="A695" s="1" t="s">
        <v>871</v>
      </c>
      <c r="B695" t="s">
        <v>872</v>
      </c>
      <c r="C695" t="str">
        <f>Tabla4[[#This Row],[NIT]]</f>
        <v>12091601831024</v>
      </c>
      <c r="D695">
        <f t="shared" si="40"/>
        <v>14</v>
      </c>
      <c r="E695" t="str">
        <f t="shared" si="41"/>
        <v>NIT</v>
      </c>
    </row>
    <row r="696" spans="1:5" x14ac:dyDescent="0.25">
      <c r="A696" s="1" t="s">
        <v>873</v>
      </c>
      <c r="B696" t="s">
        <v>874</v>
      </c>
      <c r="C696" t="str">
        <f>Tabla4[[#This Row],[NIT]]</f>
        <v>04071110570025</v>
      </c>
      <c r="D696">
        <f t="shared" si="40"/>
        <v>14</v>
      </c>
      <c r="E696" t="str">
        <f t="shared" si="41"/>
        <v>NIT</v>
      </c>
    </row>
    <row r="697" spans="1:5" x14ac:dyDescent="0.25">
      <c r="A697" s="1" t="s">
        <v>875</v>
      </c>
      <c r="B697" t="s">
        <v>876</v>
      </c>
      <c r="C697" t="str">
        <f>Tabla4[[#This Row],[NIT]]</f>
        <v>14162212541012</v>
      </c>
      <c r="D697">
        <f t="shared" si="40"/>
        <v>14</v>
      </c>
      <c r="E697" t="str">
        <f t="shared" si="41"/>
        <v>NIT</v>
      </c>
    </row>
    <row r="698" spans="1:5" x14ac:dyDescent="0.25">
      <c r="A698" s="1" t="s">
        <v>877</v>
      </c>
      <c r="B698" t="s">
        <v>878</v>
      </c>
      <c r="C698" t="str">
        <f>Tabla4[[#This Row],[NIT]]</f>
        <v>14051010741021</v>
      </c>
      <c r="D698">
        <f t="shared" si="40"/>
        <v>14</v>
      </c>
      <c r="E698" t="str">
        <f t="shared" si="41"/>
        <v>NIT</v>
      </c>
    </row>
    <row r="699" spans="1:5" x14ac:dyDescent="0.25">
      <c r="A699" s="1" t="s">
        <v>879</v>
      </c>
      <c r="B699" t="s">
        <v>880</v>
      </c>
      <c r="C699" t="str">
        <f>Tabla4[[#This Row],[NIT]]</f>
        <v>06141605121041</v>
      </c>
      <c r="D699">
        <f t="shared" si="40"/>
        <v>14</v>
      </c>
      <c r="E699" t="str">
        <f t="shared" si="41"/>
        <v>NIT</v>
      </c>
    </row>
    <row r="700" spans="1:5" x14ac:dyDescent="0.25">
      <c r="A700" s="1" t="s">
        <v>881</v>
      </c>
      <c r="B700" t="s">
        <v>882</v>
      </c>
      <c r="C700" t="str">
        <f>Tabla4[[#This Row],[NIT]]</f>
        <v>06012504731014</v>
      </c>
      <c r="D700">
        <f t="shared" si="40"/>
        <v>14</v>
      </c>
      <c r="E700" t="str">
        <f t="shared" si="41"/>
        <v>NIT</v>
      </c>
    </row>
    <row r="701" spans="1:5" x14ac:dyDescent="0.25">
      <c r="A701" s="1" t="s">
        <v>883</v>
      </c>
      <c r="B701" t="s">
        <v>884</v>
      </c>
      <c r="C701" t="str">
        <f>Tabla4[[#This Row],[NIT]]</f>
        <v>08190201771016</v>
      </c>
      <c r="D701">
        <f t="shared" si="40"/>
        <v>14</v>
      </c>
      <c r="E701" t="str">
        <f t="shared" si="41"/>
        <v>NIT</v>
      </c>
    </row>
    <row r="702" spans="1:5" x14ac:dyDescent="0.25">
      <c r="A702" s="1" t="s">
        <v>885</v>
      </c>
      <c r="B702" t="s">
        <v>886</v>
      </c>
      <c r="C702" t="str">
        <f>Tabla4[[#This Row],[NIT]]</f>
        <v>06142711081039</v>
      </c>
      <c r="D702">
        <f t="shared" si="40"/>
        <v>14</v>
      </c>
      <c r="E702" t="str">
        <f t="shared" si="41"/>
        <v>NIT</v>
      </c>
    </row>
    <row r="703" spans="1:5" x14ac:dyDescent="0.25">
      <c r="A703" s="1" t="s">
        <v>887</v>
      </c>
      <c r="B703" t="s">
        <v>888</v>
      </c>
      <c r="C703" t="str">
        <f>Tabla4[[#This Row],[NIT]]</f>
        <v>12052712731015</v>
      </c>
      <c r="D703">
        <f t="shared" si="40"/>
        <v>14</v>
      </c>
      <c r="E703" t="str">
        <f t="shared" si="41"/>
        <v>NIT</v>
      </c>
    </row>
    <row r="704" spans="1:5" x14ac:dyDescent="0.25">
      <c r="A704" s="1" t="s">
        <v>889</v>
      </c>
      <c r="B704" t="s">
        <v>890</v>
      </c>
      <c r="C704" t="str">
        <f>Tabla4[[#This Row],[NIT]]</f>
        <v>11082306781039</v>
      </c>
      <c r="D704">
        <f t="shared" si="40"/>
        <v>14</v>
      </c>
      <c r="E704" t="str">
        <f t="shared" si="41"/>
        <v>NIT</v>
      </c>
    </row>
    <row r="705" spans="1:5" x14ac:dyDescent="0.25">
      <c r="A705" s="1" t="s">
        <v>8576</v>
      </c>
      <c r="B705" t="s">
        <v>8577</v>
      </c>
      <c r="C705" t="str">
        <f>Tabla4[[#This Row],[NIT]]</f>
        <v>001045469</v>
      </c>
      <c r="D705">
        <f t="shared" si="40"/>
        <v>9</v>
      </c>
      <c r="E705" t="str">
        <f t="shared" si="41"/>
        <v>DUI</v>
      </c>
    </row>
    <row r="706" spans="1:5" x14ac:dyDescent="0.25">
      <c r="A706" s="1" t="s">
        <v>891</v>
      </c>
      <c r="B706" t="s">
        <v>892</v>
      </c>
      <c r="C706" t="str">
        <f>Tabla4[[#This Row],[NIT]]</f>
        <v>11232103721016</v>
      </c>
      <c r="D706">
        <f t="shared" si="40"/>
        <v>14</v>
      </c>
      <c r="E706" t="str">
        <f t="shared" si="41"/>
        <v>NIT</v>
      </c>
    </row>
    <row r="707" spans="1:5" x14ac:dyDescent="0.25">
      <c r="A707" s="1" t="s">
        <v>8578</v>
      </c>
      <c r="B707" t="s">
        <v>8579</v>
      </c>
      <c r="C707" t="str">
        <f>Tabla4[[#This Row],[NIT]]</f>
        <v>14082407031015</v>
      </c>
      <c r="D707">
        <f t="shared" si="40"/>
        <v>14</v>
      </c>
      <c r="E707" t="str">
        <f t="shared" si="41"/>
        <v>NIT</v>
      </c>
    </row>
    <row r="708" spans="1:5" x14ac:dyDescent="0.25">
      <c r="A708" s="1" t="s">
        <v>8407</v>
      </c>
      <c r="B708" t="s">
        <v>8580</v>
      </c>
      <c r="C708" t="str">
        <f>Tabla4[[#This Row],[NIT]]</f>
        <v>06140110911074</v>
      </c>
      <c r="D708">
        <f t="shared" si="40"/>
        <v>14</v>
      </c>
      <c r="E708" t="str">
        <f t="shared" si="41"/>
        <v>NIT</v>
      </c>
    </row>
    <row r="709" spans="1:5" x14ac:dyDescent="0.25">
      <c r="A709" s="1" t="s">
        <v>893</v>
      </c>
      <c r="B709" t="s">
        <v>894</v>
      </c>
      <c r="C709" t="str">
        <f>Tabla4[[#This Row],[NIT]]</f>
        <v>06140604191015</v>
      </c>
      <c r="D709">
        <f t="shared" si="40"/>
        <v>14</v>
      </c>
      <c r="E709" t="str">
        <f t="shared" si="41"/>
        <v>NIT</v>
      </c>
    </row>
    <row r="710" spans="1:5" x14ac:dyDescent="0.25">
      <c r="A710" s="1" t="s">
        <v>895</v>
      </c>
      <c r="B710" t="s">
        <v>896</v>
      </c>
      <c r="C710" t="str">
        <f>Tabla4[[#This Row],[NIT]]</f>
        <v>06142402731100</v>
      </c>
      <c r="D710">
        <f t="shared" si="40"/>
        <v>14</v>
      </c>
      <c r="E710" t="str">
        <f t="shared" si="41"/>
        <v>NIT</v>
      </c>
    </row>
    <row r="711" spans="1:5" x14ac:dyDescent="0.25">
      <c r="A711" s="1" t="s">
        <v>897</v>
      </c>
      <c r="B711" t="s">
        <v>898</v>
      </c>
      <c r="C711" t="str">
        <f>Tabla4[[#This Row],[NIT]]</f>
        <v>11061406771017</v>
      </c>
      <c r="D711">
        <f t="shared" si="40"/>
        <v>14</v>
      </c>
      <c r="E711" t="str">
        <f t="shared" si="41"/>
        <v>NIT</v>
      </c>
    </row>
    <row r="712" spans="1:5" x14ac:dyDescent="0.25">
      <c r="A712" s="1" t="s">
        <v>899</v>
      </c>
      <c r="B712" t="s">
        <v>900</v>
      </c>
      <c r="C712" t="str">
        <f>Tabla4[[#This Row],[NIT]]</f>
        <v>06190711691036</v>
      </c>
      <c r="D712">
        <f t="shared" si="40"/>
        <v>14</v>
      </c>
      <c r="E712" t="str">
        <f t="shared" si="41"/>
        <v>NIT</v>
      </c>
    </row>
    <row r="713" spans="1:5" x14ac:dyDescent="0.25">
      <c r="A713" s="1" t="s">
        <v>901</v>
      </c>
      <c r="B713" t="s">
        <v>902</v>
      </c>
      <c r="C713" t="str">
        <f>Tabla4[[#This Row],[NIT]]</f>
        <v>11230411660015</v>
      </c>
      <c r="D713">
        <f t="shared" si="40"/>
        <v>14</v>
      </c>
      <c r="E713" t="str">
        <f t="shared" si="41"/>
        <v>NIT</v>
      </c>
    </row>
    <row r="714" spans="1:5" x14ac:dyDescent="0.25">
      <c r="A714" s="1" t="s">
        <v>903</v>
      </c>
      <c r="B714" t="s">
        <v>904</v>
      </c>
      <c r="C714" t="str">
        <f>Tabla4[[#This Row],[NIT]]</f>
        <v>06140109681081</v>
      </c>
      <c r="D714">
        <f t="shared" si="40"/>
        <v>14</v>
      </c>
      <c r="E714" t="str">
        <f t="shared" si="41"/>
        <v>NIT</v>
      </c>
    </row>
    <row r="715" spans="1:5" x14ac:dyDescent="0.25">
      <c r="A715" s="1" t="s">
        <v>905</v>
      </c>
      <c r="B715" t="s">
        <v>906</v>
      </c>
      <c r="C715" t="str">
        <f>Tabla4[[#This Row],[NIT]]</f>
        <v>05031101841023</v>
      </c>
      <c r="D715">
        <f t="shared" si="40"/>
        <v>14</v>
      </c>
      <c r="E715" t="str">
        <f t="shared" si="41"/>
        <v>NIT</v>
      </c>
    </row>
    <row r="716" spans="1:5" x14ac:dyDescent="0.25">
      <c r="A716" s="1" t="s">
        <v>7536</v>
      </c>
      <c r="B716" t="s">
        <v>7537</v>
      </c>
      <c r="C716" t="str">
        <f>Tabla4[[#This Row],[NIT]]</f>
        <v>06142002191068</v>
      </c>
      <c r="D716">
        <f t="shared" si="40"/>
        <v>14</v>
      </c>
      <c r="E716" t="str">
        <f t="shared" si="41"/>
        <v>NIT</v>
      </c>
    </row>
    <row r="717" spans="1:5" x14ac:dyDescent="0.25">
      <c r="A717" s="1" t="s">
        <v>7630</v>
      </c>
      <c r="B717" t="s">
        <v>907</v>
      </c>
      <c r="C717" t="str">
        <f>Tabla4[[#This Row],[NIT]]</f>
        <v>06140709841031</v>
      </c>
      <c r="D717">
        <f t="shared" si="40"/>
        <v>14</v>
      </c>
      <c r="E717" t="str">
        <f t="shared" si="41"/>
        <v>NIT</v>
      </c>
    </row>
    <row r="718" spans="1:5" x14ac:dyDescent="0.25">
      <c r="A718" s="1" t="s">
        <v>908</v>
      </c>
      <c r="B718" t="s">
        <v>909</v>
      </c>
      <c r="C718" t="str">
        <f>Tabla4[[#This Row],[NIT]]</f>
        <v>12172002811112</v>
      </c>
      <c r="D718">
        <f t="shared" si="40"/>
        <v>14</v>
      </c>
      <c r="E718" t="str">
        <f t="shared" si="41"/>
        <v>NIT</v>
      </c>
    </row>
    <row r="719" spans="1:5" x14ac:dyDescent="0.25">
      <c r="A719" s="1" t="s">
        <v>910</v>
      </c>
      <c r="B719" t="s">
        <v>911</v>
      </c>
      <c r="C719" t="str">
        <f>Tabla4[[#This Row],[NIT]]</f>
        <v>02100905711026</v>
      </c>
      <c r="D719">
        <f t="shared" si="40"/>
        <v>14</v>
      </c>
      <c r="E719" t="str">
        <f t="shared" si="41"/>
        <v>NIT</v>
      </c>
    </row>
    <row r="720" spans="1:5" x14ac:dyDescent="0.25">
      <c r="A720" s="1" t="s">
        <v>912</v>
      </c>
      <c r="B720" t="s">
        <v>913</v>
      </c>
      <c r="C720" t="str">
        <f>Tabla4[[#This Row],[NIT]]</f>
        <v>12172111600024</v>
      </c>
      <c r="D720">
        <f t="shared" si="40"/>
        <v>14</v>
      </c>
      <c r="E720" t="str">
        <f t="shared" si="41"/>
        <v>NIT</v>
      </c>
    </row>
    <row r="721" spans="1:5" x14ac:dyDescent="0.25">
      <c r="A721" s="1" t="s">
        <v>8009</v>
      </c>
      <c r="B721" t="s">
        <v>914</v>
      </c>
      <c r="C721" t="str">
        <f>Tabla4[[#This Row],[NIT]]</f>
        <v>041541510</v>
      </c>
      <c r="D721">
        <f t="shared" si="40"/>
        <v>9</v>
      </c>
      <c r="E721" t="str">
        <f t="shared" si="41"/>
        <v>DUI</v>
      </c>
    </row>
    <row r="722" spans="1:5" x14ac:dyDescent="0.25">
      <c r="A722" s="1" t="s">
        <v>915</v>
      </c>
      <c r="B722" t="s">
        <v>916</v>
      </c>
      <c r="C722" t="str">
        <f>Tabla4[[#This Row],[NIT]]</f>
        <v>14121211650018</v>
      </c>
      <c r="D722">
        <f t="shared" si="40"/>
        <v>14</v>
      </c>
      <c r="E722" t="str">
        <f t="shared" si="41"/>
        <v>NIT</v>
      </c>
    </row>
    <row r="723" spans="1:5" x14ac:dyDescent="0.25">
      <c r="A723" s="1" t="s">
        <v>917</v>
      </c>
      <c r="B723" t="s">
        <v>918</v>
      </c>
      <c r="C723" t="str">
        <f>Tabla4[[#This Row],[NIT]]</f>
        <v>06140511121017</v>
      </c>
      <c r="D723">
        <f t="shared" si="40"/>
        <v>14</v>
      </c>
      <c r="E723" t="str">
        <f t="shared" si="41"/>
        <v>NIT</v>
      </c>
    </row>
    <row r="724" spans="1:5" x14ac:dyDescent="0.25">
      <c r="A724" s="1" t="s">
        <v>7938</v>
      </c>
      <c r="B724" t="s">
        <v>7502</v>
      </c>
      <c r="C724" t="str">
        <f>Tabla4[[#This Row],[NIT]]</f>
        <v>002883187</v>
      </c>
      <c r="D724">
        <f t="shared" si="40"/>
        <v>9</v>
      </c>
      <c r="E724" t="str">
        <f t="shared" si="41"/>
        <v>DUI</v>
      </c>
    </row>
    <row r="725" spans="1:5" x14ac:dyDescent="0.25">
      <c r="A725" s="1" t="s">
        <v>919</v>
      </c>
      <c r="B725" t="s">
        <v>920</v>
      </c>
      <c r="C725" t="str">
        <f>Tabla4[[#This Row],[NIT]]</f>
        <v>10010104671016</v>
      </c>
      <c r="D725">
        <f t="shared" si="40"/>
        <v>14</v>
      </c>
      <c r="E725" t="str">
        <f t="shared" si="41"/>
        <v>NIT</v>
      </c>
    </row>
    <row r="726" spans="1:5" x14ac:dyDescent="0.25">
      <c r="A726" s="1" t="s">
        <v>921</v>
      </c>
      <c r="B726" t="s">
        <v>922</v>
      </c>
      <c r="C726" t="str">
        <f>Tabla4[[#This Row],[NIT]]</f>
        <v>06142101941028</v>
      </c>
      <c r="D726">
        <f t="shared" si="40"/>
        <v>14</v>
      </c>
      <c r="E726" t="str">
        <f t="shared" si="41"/>
        <v>NIT</v>
      </c>
    </row>
    <row r="727" spans="1:5" x14ac:dyDescent="0.25">
      <c r="A727" s="1" t="s">
        <v>7463</v>
      </c>
      <c r="B727" t="s">
        <v>7475</v>
      </c>
      <c r="C727" t="str">
        <f>Tabla4[[#This Row],[NIT]]</f>
        <v>06143007891048</v>
      </c>
      <c r="D727">
        <f t="shared" si="40"/>
        <v>14</v>
      </c>
      <c r="E727" t="str">
        <f t="shared" si="41"/>
        <v>NIT</v>
      </c>
    </row>
    <row r="728" spans="1:5" x14ac:dyDescent="0.25">
      <c r="A728" s="1" t="s">
        <v>923</v>
      </c>
      <c r="B728" t="s">
        <v>924</v>
      </c>
      <c r="C728" t="str">
        <f>Tabla4[[#This Row],[NIT]]</f>
        <v>06142005700036</v>
      </c>
      <c r="D728">
        <f t="shared" ref="D728:D791" si="42">LEN(C728)</f>
        <v>14</v>
      </c>
      <c r="E728" t="str">
        <f t="shared" ref="E728:E791" si="43">IF(D728=14,"NIT",IF(D728=9,"DUI"," "))</f>
        <v>NIT</v>
      </c>
    </row>
    <row r="729" spans="1:5" x14ac:dyDescent="0.25">
      <c r="A729" s="1" t="s">
        <v>925</v>
      </c>
      <c r="B729" t="s">
        <v>926</v>
      </c>
      <c r="C729" t="str">
        <f>Tabla4[[#This Row],[NIT]]</f>
        <v>06142812891023</v>
      </c>
      <c r="D729">
        <f t="shared" si="42"/>
        <v>14</v>
      </c>
      <c r="E729" t="str">
        <f t="shared" si="43"/>
        <v>NIT</v>
      </c>
    </row>
    <row r="730" spans="1:5" x14ac:dyDescent="0.25">
      <c r="A730" s="1" t="s">
        <v>927</v>
      </c>
      <c r="B730" t="s">
        <v>928</v>
      </c>
      <c r="C730" t="str">
        <f>Tabla4[[#This Row],[NIT]]</f>
        <v>12172712731029</v>
      </c>
      <c r="D730">
        <f t="shared" si="42"/>
        <v>14</v>
      </c>
      <c r="E730" t="str">
        <f t="shared" si="43"/>
        <v>NIT</v>
      </c>
    </row>
    <row r="731" spans="1:5" x14ac:dyDescent="0.25">
      <c r="A731" s="21" t="s">
        <v>8067</v>
      </c>
      <c r="B731" t="s">
        <v>7867</v>
      </c>
      <c r="C731" t="str">
        <f>Tabla4[[#This Row],[NIT]]</f>
        <v>024801054</v>
      </c>
      <c r="D731">
        <f t="shared" si="42"/>
        <v>9</v>
      </c>
      <c r="E731" t="str">
        <f t="shared" si="43"/>
        <v>DUI</v>
      </c>
    </row>
    <row r="732" spans="1:5" x14ac:dyDescent="0.25">
      <c r="A732" s="1" t="s">
        <v>8019</v>
      </c>
      <c r="B732" t="s">
        <v>929</v>
      </c>
      <c r="C732" t="str">
        <f>Tabla4[[#This Row],[NIT]]</f>
        <v>000534732</v>
      </c>
      <c r="D732">
        <f t="shared" si="42"/>
        <v>9</v>
      </c>
      <c r="E732" t="str">
        <f t="shared" si="43"/>
        <v>DUI</v>
      </c>
    </row>
    <row r="733" spans="1:5" x14ac:dyDescent="0.25">
      <c r="A733" s="1" t="s">
        <v>7665</v>
      </c>
      <c r="B733" t="s">
        <v>7666</v>
      </c>
      <c r="C733" t="str">
        <f>Tabla4[[#This Row],[NIT]]</f>
        <v>05090509861037</v>
      </c>
      <c r="D733">
        <f t="shared" si="42"/>
        <v>14</v>
      </c>
      <c r="E733" t="str">
        <f t="shared" si="43"/>
        <v>NIT</v>
      </c>
    </row>
    <row r="734" spans="1:5" x14ac:dyDescent="0.25">
      <c r="A734" s="1" t="s">
        <v>930</v>
      </c>
      <c r="B734" t="s">
        <v>931</v>
      </c>
      <c r="C734" t="str">
        <f>Tabla4[[#This Row],[NIT]]</f>
        <v>05121609510010</v>
      </c>
      <c r="D734">
        <f t="shared" si="42"/>
        <v>14</v>
      </c>
      <c r="E734" t="str">
        <f t="shared" si="43"/>
        <v>NIT</v>
      </c>
    </row>
    <row r="735" spans="1:5" x14ac:dyDescent="0.25">
      <c r="A735" s="1" t="s">
        <v>932</v>
      </c>
      <c r="B735" t="s">
        <v>933</v>
      </c>
      <c r="C735" t="str">
        <f>Tabla4[[#This Row],[NIT]]</f>
        <v>05111809821034</v>
      </c>
      <c r="D735">
        <f t="shared" si="42"/>
        <v>14</v>
      </c>
      <c r="E735" t="str">
        <f t="shared" si="43"/>
        <v>NIT</v>
      </c>
    </row>
    <row r="736" spans="1:5" x14ac:dyDescent="0.25">
      <c r="A736" s="1" t="s">
        <v>934</v>
      </c>
      <c r="B736" t="s">
        <v>935</v>
      </c>
      <c r="C736" t="str">
        <f>Tabla4[[#This Row],[NIT]]</f>
        <v>06142104901019</v>
      </c>
      <c r="D736">
        <f t="shared" si="42"/>
        <v>14</v>
      </c>
      <c r="E736" t="str">
        <f t="shared" si="43"/>
        <v>NIT</v>
      </c>
    </row>
    <row r="737" spans="1:5" x14ac:dyDescent="0.25">
      <c r="A737" s="1" t="s">
        <v>936</v>
      </c>
      <c r="B737" t="s">
        <v>937</v>
      </c>
      <c r="C737" t="str">
        <f>Tabla4[[#This Row],[NIT]]</f>
        <v>14160609761016</v>
      </c>
      <c r="D737">
        <f t="shared" si="42"/>
        <v>14</v>
      </c>
      <c r="E737" t="str">
        <f t="shared" si="43"/>
        <v>NIT</v>
      </c>
    </row>
    <row r="738" spans="1:5" x14ac:dyDescent="0.25">
      <c r="A738" s="1" t="s">
        <v>938</v>
      </c>
      <c r="B738" t="s">
        <v>939</v>
      </c>
      <c r="C738" t="str">
        <f>Tabla4[[#This Row],[NIT]]</f>
        <v>12062709781023</v>
      </c>
      <c r="D738">
        <f t="shared" si="42"/>
        <v>14</v>
      </c>
      <c r="E738" t="str">
        <f t="shared" si="43"/>
        <v>NIT</v>
      </c>
    </row>
    <row r="739" spans="1:5" x14ac:dyDescent="0.25">
      <c r="A739" s="1" t="s">
        <v>940</v>
      </c>
      <c r="B739" t="s">
        <v>941</v>
      </c>
      <c r="C739" t="str">
        <f>Tabla4[[#This Row],[NIT]]</f>
        <v>13100806701010</v>
      </c>
      <c r="D739">
        <f t="shared" si="42"/>
        <v>14</v>
      </c>
      <c r="E739" t="str">
        <f t="shared" si="43"/>
        <v>NIT</v>
      </c>
    </row>
    <row r="740" spans="1:5" x14ac:dyDescent="0.25">
      <c r="A740" s="1" t="s">
        <v>942</v>
      </c>
      <c r="B740" t="s">
        <v>943</v>
      </c>
      <c r="C740" t="str">
        <f>Tabla4[[#This Row],[NIT]]</f>
        <v>06142405791383</v>
      </c>
      <c r="D740">
        <f t="shared" si="42"/>
        <v>14</v>
      </c>
      <c r="E740" t="str">
        <f t="shared" si="43"/>
        <v>NIT</v>
      </c>
    </row>
    <row r="741" spans="1:5" x14ac:dyDescent="0.25">
      <c r="A741" s="1" t="s">
        <v>944</v>
      </c>
      <c r="B741" t="s">
        <v>945</v>
      </c>
      <c r="C741" t="str">
        <f>Tabla4[[#This Row],[NIT]]</f>
        <v>12171902111012</v>
      </c>
      <c r="D741">
        <f t="shared" si="42"/>
        <v>14</v>
      </c>
      <c r="E741" t="str">
        <f t="shared" si="43"/>
        <v>NIT</v>
      </c>
    </row>
    <row r="742" spans="1:5" x14ac:dyDescent="0.25">
      <c r="A742" s="1" t="s">
        <v>946</v>
      </c>
      <c r="B742" t="s">
        <v>947</v>
      </c>
      <c r="C742" t="str">
        <f>Tabla4[[#This Row],[NIT]]</f>
        <v>06140206680031</v>
      </c>
      <c r="D742">
        <f t="shared" si="42"/>
        <v>14</v>
      </c>
      <c r="E742" t="str">
        <f t="shared" si="43"/>
        <v>NIT</v>
      </c>
    </row>
    <row r="743" spans="1:5" x14ac:dyDescent="0.25">
      <c r="A743" s="1" t="s">
        <v>948</v>
      </c>
      <c r="B743" t="s">
        <v>949</v>
      </c>
      <c r="C743" t="str">
        <f>Tabla4[[#This Row],[NIT]]</f>
        <v>12170408811030</v>
      </c>
      <c r="D743">
        <f t="shared" si="42"/>
        <v>14</v>
      </c>
      <c r="E743" t="str">
        <f t="shared" si="43"/>
        <v>NIT</v>
      </c>
    </row>
    <row r="744" spans="1:5" x14ac:dyDescent="0.25">
      <c r="A744" s="1" t="s">
        <v>950</v>
      </c>
      <c r="B744" t="s">
        <v>951</v>
      </c>
      <c r="C744" t="str">
        <f>Tabla4[[#This Row],[NIT]]</f>
        <v>11112106931016</v>
      </c>
      <c r="D744">
        <f t="shared" si="42"/>
        <v>14</v>
      </c>
      <c r="E744" t="str">
        <f t="shared" si="43"/>
        <v>NIT</v>
      </c>
    </row>
    <row r="745" spans="1:5" x14ac:dyDescent="0.25">
      <c r="A745" s="1" t="s">
        <v>952</v>
      </c>
      <c r="B745" t="s">
        <v>953</v>
      </c>
      <c r="C745" t="str">
        <f>Tabla4[[#This Row],[NIT]]</f>
        <v>06140911470011</v>
      </c>
      <c r="D745">
        <f t="shared" si="42"/>
        <v>14</v>
      </c>
      <c r="E745" t="str">
        <f t="shared" si="43"/>
        <v>NIT</v>
      </c>
    </row>
    <row r="746" spans="1:5" x14ac:dyDescent="0.25">
      <c r="A746" s="1" t="s">
        <v>954</v>
      </c>
      <c r="B746" t="s">
        <v>955</v>
      </c>
      <c r="C746" t="str">
        <f>Tabla4[[#This Row],[NIT]]</f>
        <v>06142909951047</v>
      </c>
      <c r="D746">
        <f t="shared" si="42"/>
        <v>14</v>
      </c>
      <c r="E746" t="str">
        <f t="shared" si="43"/>
        <v>NIT</v>
      </c>
    </row>
    <row r="747" spans="1:5" x14ac:dyDescent="0.25">
      <c r="A747" s="1" t="s">
        <v>956</v>
      </c>
      <c r="B747" t="s">
        <v>957</v>
      </c>
      <c r="C747" t="str">
        <f>Tabla4[[#This Row],[NIT]]</f>
        <v>06140605201014</v>
      </c>
      <c r="D747">
        <f t="shared" si="42"/>
        <v>14</v>
      </c>
      <c r="E747" t="str">
        <f t="shared" si="43"/>
        <v>NIT</v>
      </c>
    </row>
    <row r="748" spans="1:5" x14ac:dyDescent="0.25">
      <c r="A748" s="1" t="s">
        <v>958</v>
      </c>
      <c r="B748" t="s">
        <v>959</v>
      </c>
      <c r="C748" t="str">
        <f>Tabla4[[#This Row],[NIT]]</f>
        <v>06140308951015</v>
      </c>
      <c r="D748">
        <f t="shared" si="42"/>
        <v>14</v>
      </c>
      <c r="E748" t="str">
        <f t="shared" si="43"/>
        <v>NIT</v>
      </c>
    </row>
    <row r="749" spans="1:5" x14ac:dyDescent="0.25">
      <c r="A749" s="1" t="s">
        <v>7998</v>
      </c>
      <c r="B749" t="s">
        <v>960</v>
      </c>
      <c r="C749" t="str">
        <f>Tabla4[[#This Row],[NIT]]</f>
        <v>012218512</v>
      </c>
      <c r="D749">
        <f t="shared" si="42"/>
        <v>9</v>
      </c>
      <c r="E749" t="str">
        <f t="shared" si="43"/>
        <v>DUI</v>
      </c>
    </row>
    <row r="750" spans="1:5" x14ac:dyDescent="0.25">
      <c r="A750" s="1" t="s">
        <v>961</v>
      </c>
      <c r="B750" t="s">
        <v>962</v>
      </c>
      <c r="C750" t="str">
        <f>Tabla4[[#This Row],[NIT]]</f>
        <v>06141903911074</v>
      </c>
      <c r="D750">
        <f t="shared" si="42"/>
        <v>14</v>
      </c>
      <c r="E750" t="str">
        <f t="shared" si="43"/>
        <v>NIT</v>
      </c>
    </row>
    <row r="751" spans="1:5" x14ac:dyDescent="0.25">
      <c r="A751" s="1" t="s">
        <v>963</v>
      </c>
      <c r="B751" t="s">
        <v>964</v>
      </c>
      <c r="C751" t="str">
        <f>Tabla4[[#This Row],[NIT]]</f>
        <v>06614041151024</v>
      </c>
      <c r="D751">
        <f t="shared" si="42"/>
        <v>14</v>
      </c>
      <c r="E751" t="str">
        <f t="shared" si="43"/>
        <v>NIT</v>
      </c>
    </row>
    <row r="752" spans="1:5" x14ac:dyDescent="0.25">
      <c r="A752" s="1" t="s">
        <v>965</v>
      </c>
      <c r="B752" t="s">
        <v>966</v>
      </c>
      <c r="C752" t="str">
        <f>Tabla4[[#This Row],[NIT]]</f>
        <v>12171807550056</v>
      </c>
      <c r="D752">
        <f t="shared" si="42"/>
        <v>14</v>
      </c>
      <c r="E752" t="str">
        <f t="shared" si="43"/>
        <v>NIT</v>
      </c>
    </row>
    <row r="753" spans="1:5" x14ac:dyDescent="0.25">
      <c r="A753" s="1" t="s">
        <v>967</v>
      </c>
      <c r="B753" t="s">
        <v>968</v>
      </c>
      <c r="C753" t="str">
        <f>Tabla4[[#This Row],[NIT]]</f>
        <v>06190912650013</v>
      </c>
      <c r="D753">
        <f t="shared" si="42"/>
        <v>14</v>
      </c>
      <c r="E753" t="str">
        <f t="shared" si="43"/>
        <v>NIT</v>
      </c>
    </row>
    <row r="754" spans="1:5" x14ac:dyDescent="0.25">
      <c r="A754" s="1" t="s">
        <v>969</v>
      </c>
      <c r="B754" t="s">
        <v>970</v>
      </c>
      <c r="C754" t="str">
        <f>Tabla4[[#This Row],[NIT]]</f>
        <v>12200702851011</v>
      </c>
      <c r="D754">
        <f t="shared" si="42"/>
        <v>14</v>
      </c>
      <c r="E754" t="str">
        <f t="shared" si="43"/>
        <v>NIT</v>
      </c>
    </row>
    <row r="755" spans="1:5" x14ac:dyDescent="0.25">
      <c r="A755" s="1" t="s">
        <v>972</v>
      </c>
      <c r="B755" t="s">
        <v>973</v>
      </c>
      <c r="C755" t="str">
        <f>Tabla4[[#This Row],[NIT]]</f>
        <v>13231312440016</v>
      </c>
      <c r="D755">
        <f t="shared" si="42"/>
        <v>14</v>
      </c>
      <c r="E755" t="str">
        <f t="shared" si="43"/>
        <v>NIT</v>
      </c>
    </row>
    <row r="756" spans="1:5" x14ac:dyDescent="0.25">
      <c r="A756" s="1" t="s">
        <v>7582</v>
      </c>
      <c r="B756" t="s">
        <v>974</v>
      </c>
      <c r="C756" t="str">
        <f>Tabla4[[#This Row],[NIT]]</f>
        <v>06142805811375</v>
      </c>
      <c r="D756">
        <f t="shared" si="42"/>
        <v>14</v>
      </c>
      <c r="E756" t="str">
        <f t="shared" si="43"/>
        <v>NIT</v>
      </c>
    </row>
    <row r="757" spans="1:5" x14ac:dyDescent="0.25">
      <c r="A757" s="1" t="s">
        <v>975</v>
      </c>
      <c r="B757" t="s">
        <v>976</v>
      </c>
      <c r="C757" t="str">
        <f>Tabla4[[#This Row],[NIT]]</f>
        <v>12171001011019</v>
      </c>
      <c r="D757">
        <f t="shared" si="42"/>
        <v>14</v>
      </c>
      <c r="E757" t="str">
        <f t="shared" si="43"/>
        <v>NIT</v>
      </c>
    </row>
    <row r="758" spans="1:5" x14ac:dyDescent="0.25">
      <c r="A758" s="1" t="s">
        <v>977</v>
      </c>
      <c r="B758" t="s">
        <v>978</v>
      </c>
      <c r="C758" t="str">
        <f>Tabla4[[#This Row],[NIT]]</f>
        <v>02101910851029</v>
      </c>
      <c r="D758">
        <f t="shared" si="42"/>
        <v>14</v>
      </c>
      <c r="E758" t="str">
        <f t="shared" si="43"/>
        <v>NIT</v>
      </c>
    </row>
    <row r="759" spans="1:5" x14ac:dyDescent="0.25">
      <c r="A759" s="1" t="s">
        <v>979</v>
      </c>
      <c r="B759" t="s">
        <v>980</v>
      </c>
      <c r="C759" t="str">
        <f>Tabla4[[#This Row],[NIT]]</f>
        <v>06140512111104</v>
      </c>
      <c r="D759">
        <f t="shared" si="42"/>
        <v>14</v>
      </c>
      <c r="E759" t="str">
        <f t="shared" si="43"/>
        <v>NIT</v>
      </c>
    </row>
    <row r="760" spans="1:5" x14ac:dyDescent="0.25">
      <c r="A760" s="1" t="s">
        <v>7986</v>
      </c>
      <c r="B760" t="s">
        <v>981</v>
      </c>
      <c r="C760" t="str">
        <f>Tabla4[[#This Row],[NIT]]</f>
        <v>018983466</v>
      </c>
      <c r="D760">
        <f t="shared" si="42"/>
        <v>9</v>
      </c>
      <c r="E760" t="str">
        <f t="shared" si="43"/>
        <v>DUI</v>
      </c>
    </row>
    <row r="761" spans="1:5" x14ac:dyDescent="0.25">
      <c r="A761" s="1" t="s">
        <v>982</v>
      </c>
      <c r="B761" t="s">
        <v>983</v>
      </c>
      <c r="C761" t="str">
        <f>Tabla4[[#This Row],[NIT]]</f>
        <v>14181409560029</v>
      </c>
      <c r="D761">
        <f t="shared" si="42"/>
        <v>14</v>
      </c>
      <c r="E761" t="str">
        <f t="shared" si="43"/>
        <v>NIT</v>
      </c>
    </row>
    <row r="762" spans="1:5" x14ac:dyDescent="0.25">
      <c r="A762" s="1" t="s">
        <v>8001</v>
      </c>
      <c r="B762" t="s">
        <v>8002</v>
      </c>
      <c r="C762" t="str">
        <f>Tabla4[[#This Row],[NIT]]</f>
        <v>005819878</v>
      </c>
      <c r="D762">
        <f t="shared" si="42"/>
        <v>9</v>
      </c>
      <c r="E762" t="str">
        <f t="shared" si="43"/>
        <v>DUI</v>
      </c>
    </row>
    <row r="763" spans="1:5" x14ac:dyDescent="0.25">
      <c r="A763" s="1" t="s">
        <v>984</v>
      </c>
      <c r="B763" t="s">
        <v>985</v>
      </c>
      <c r="C763" t="str">
        <f>Tabla4[[#This Row],[NIT]]</f>
        <v>14012909701016</v>
      </c>
      <c r="D763">
        <f t="shared" si="42"/>
        <v>14</v>
      </c>
      <c r="E763" t="str">
        <f t="shared" si="43"/>
        <v>NIT</v>
      </c>
    </row>
    <row r="764" spans="1:5" x14ac:dyDescent="0.25">
      <c r="A764" s="1" t="s">
        <v>7562</v>
      </c>
      <c r="B764" t="s">
        <v>986</v>
      </c>
      <c r="C764" t="str">
        <f>Tabla4[[#This Row],[NIT]]</f>
        <v>12011812761010</v>
      </c>
      <c r="D764">
        <f t="shared" si="42"/>
        <v>14</v>
      </c>
      <c r="E764" t="str">
        <f t="shared" si="43"/>
        <v>NIT</v>
      </c>
    </row>
    <row r="765" spans="1:5" x14ac:dyDescent="0.25">
      <c r="A765" s="1" t="s">
        <v>987</v>
      </c>
      <c r="B765" t="s">
        <v>988</v>
      </c>
      <c r="C765" t="str">
        <f>Tabla4[[#This Row],[NIT]]</f>
        <v>12172911881013</v>
      </c>
      <c r="D765">
        <f t="shared" si="42"/>
        <v>14</v>
      </c>
      <c r="E765" t="str">
        <f t="shared" si="43"/>
        <v>NIT</v>
      </c>
    </row>
    <row r="766" spans="1:5" x14ac:dyDescent="0.25">
      <c r="A766" s="1" t="s">
        <v>989</v>
      </c>
      <c r="B766" t="s">
        <v>990</v>
      </c>
      <c r="C766" t="str">
        <f>Tabla4[[#This Row],[NIT]]</f>
        <v>13122410530010</v>
      </c>
      <c r="D766">
        <f t="shared" si="42"/>
        <v>14</v>
      </c>
      <c r="E766" t="str">
        <f t="shared" si="43"/>
        <v>NIT</v>
      </c>
    </row>
    <row r="767" spans="1:5" x14ac:dyDescent="0.25">
      <c r="A767" s="1" t="s">
        <v>991</v>
      </c>
      <c r="B767" t="s">
        <v>992</v>
      </c>
      <c r="C767" t="str">
        <f>Tabla4[[#This Row],[NIT]]</f>
        <v>06142808791014</v>
      </c>
      <c r="D767">
        <f t="shared" si="42"/>
        <v>14</v>
      </c>
      <c r="E767" t="str">
        <f t="shared" si="43"/>
        <v>NIT</v>
      </c>
    </row>
    <row r="768" spans="1:5" x14ac:dyDescent="0.25">
      <c r="A768" s="1" t="s">
        <v>993</v>
      </c>
      <c r="B768" t="s">
        <v>994</v>
      </c>
      <c r="C768" t="str">
        <f>Tabla4[[#This Row],[NIT]]</f>
        <v>12010504741010</v>
      </c>
      <c r="D768">
        <f t="shared" si="42"/>
        <v>14</v>
      </c>
      <c r="E768" t="str">
        <f t="shared" si="43"/>
        <v>NIT</v>
      </c>
    </row>
    <row r="769" spans="1:5" x14ac:dyDescent="0.25">
      <c r="A769" s="1" t="s">
        <v>995</v>
      </c>
      <c r="B769" t="s">
        <v>996</v>
      </c>
      <c r="C769" t="str">
        <f>Tabla4[[#This Row],[NIT]]</f>
        <v>06140511811137</v>
      </c>
      <c r="D769">
        <f t="shared" si="42"/>
        <v>14</v>
      </c>
      <c r="E769" t="str">
        <f t="shared" si="43"/>
        <v>NIT</v>
      </c>
    </row>
    <row r="770" spans="1:5" x14ac:dyDescent="0.25">
      <c r="A770" s="1" t="s">
        <v>997</v>
      </c>
      <c r="B770" t="s">
        <v>998</v>
      </c>
      <c r="C770" t="str">
        <f>Tabla4[[#This Row],[NIT]]</f>
        <v>14120907651019</v>
      </c>
      <c r="D770">
        <f t="shared" si="42"/>
        <v>14</v>
      </c>
      <c r="E770" t="str">
        <f t="shared" si="43"/>
        <v>NIT</v>
      </c>
    </row>
    <row r="771" spans="1:5" x14ac:dyDescent="0.25">
      <c r="A771" s="1" t="s">
        <v>999</v>
      </c>
      <c r="B771" t="s">
        <v>1000</v>
      </c>
      <c r="C771" t="str">
        <f>Tabla4[[#This Row],[NIT]]</f>
        <v>02100904600044</v>
      </c>
      <c r="D771">
        <f t="shared" si="42"/>
        <v>14</v>
      </c>
      <c r="E771" t="str">
        <f t="shared" si="43"/>
        <v>NIT</v>
      </c>
    </row>
    <row r="772" spans="1:5" x14ac:dyDescent="0.25">
      <c r="A772" s="1" t="s">
        <v>1001</v>
      </c>
      <c r="B772" t="s">
        <v>8261</v>
      </c>
      <c r="C772" t="str">
        <f>Tabla4[[#This Row],[NIT]]</f>
        <v>06142007580150</v>
      </c>
      <c r="D772">
        <f t="shared" si="42"/>
        <v>14</v>
      </c>
      <c r="E772" t="str">
        <f t="shared" si="43"/>
        <v>NIT</v>
      </c>
    </row>
    <row r="773" spans="1:5" x14ac:dyDescent="0.25">
      <c r="A773" s="1" t="s">
        <v>1002</v>
      </c>
      <c r="B773" t="s">
        <v>1003</v>
      </c>
      <c r="C773" t="str">
        <f>Tabla4[[#This Row],[NIT]]</f>
        <v>14012304741016</v>
      </c>
      <c r="D773">
        <f t="shared" si="42"/>
        <v>14</v>
      </c>
      <c r="E773" t="str">
        <f t="shared" si="43"/>
        <v>NIT</v>
      </c>
    </row>
    <row r="774" spans="1:5" x14ac:dyDescent="0.25">
      <c r="A774" s="1" t="s">
        <v>1004</v>
      </c>
      <c r="B774" t="s">
        <v>1005</v>
      </c>
      <c r="C774" t="str">
        <f>Tabla4[[#This Row],[NIT]]</f>
        <v>10102204771013</v>
      </c>
      <c r="D774">
        <f t="shared" si="42"/>
        <v>14</v>
      </c>
      <c r="E774" t="str">
        <f t="shared" si="43"/>
        <v>NIT</v>
      </c>
    </row>
    <row r="775" spans="1:5" x14ac:dyDescent="0.25">
      <c r="A775" s="1" t="s">
        <v>1006</v>
      </c>
      <c r="B775" t="s">
        <v>1007</v>
      </c>
      <c r="C775" t="str">
        <f>Tabla4[[#This Row],[NIT]]</f>
        <v>12172601061016</v>
      </c>
      <c r="D775">
        <f t="shared" si="42"/>
        <v>14</v>
      </c>
      <c r="E775" t="str">
        <f t="shared" si="43"/>
        <v>NIT</v>
      </c>
    </row>
    <row r="776" spans="1:5" x14ac:dyDescent="0.25">
      <c r="A776" s="1" t="s">
        <v>1008</v>
      </c>
      <c r="B776" t="s">
        <v>1009</v>
      </c>
      <c r="C776" t="str">
        <f>Tabla4[[#This Row],[NIT]]</f>
        <v>04250612470014</v>
      </c>
      <c r="D776">
        <f t="shared" si="42"/>
        <v>14</v>
      </c>
      <c r="E776" t="str">
        <f t="shared" si="43"/>
        <v>NIT</v>
      </c>
    </row>
    <row r="777" spans="1:5" x14ac:dyDescent="0.25">
      <c r="A777" s="1" t="s">
        <v>1010</v>
      </c>
      <c r="B777" t="s">
        <v>1011</v>
      </c>
      <c r="C777" t="str">
        <f>Tabla4[[#This Row],[NIT]]</f>
        <v>06140903861469</v>
      </c>
      <c r="D777">
        <f t="shared" si="42"/>
        <v>14</v>
      </c>
      <c r="E777" t="str">
        <f t="shared" si="43"/>
        <v>NIT</v>
      </c>
    </row>
    <row r="778" spans="1:5" x14ac:dyDescent="0.25">
      <c r="A778" s="1" t="s">
        <v>7538</v>
      </c>
      <c r="B778" t="s">
        <v>1012</v>
      </c>
      <c r="C778" t="str">
        <f>Tabla4[[#This Row],[NIT]]</f>
        <v>06140802891065</v>
      </c>
      <c r="D778">
        <f t="shared" si="42"/>
        <v>14</v>
      </c>
      <c r="E778" t="str">
        <f t="shared" si="43"/>
        <v>NIT</v>
      </c>
    </row>
    <row r="779" spans="1:5" x14ac:dyDescent="0.25">
      <c r="A779" s="1" t="s">
        <v>1013</v>
      </c>
      <c r="B779" t="s">
        <v>1014</v>
      </c>
      <c r="C779" t="str">
        <f>Tabla4[[#This Row],[NIT]]</f>
        <v>02100805570013</v>
      </c>
      <c r="D779">
        <f t="shared" si="42"/>
        <v>14</v>
      </c>
      <c r="E779" t="str">
        <f t="shared" si="43"/>
        <v>NIT</v>
      </c>
    </row>
    <row r="780" spans="1:5" x14ac:dyDescent="0.25">
      <c r="A780" s="1" t="s">
        <v>7795</v>
      </c>
      <c r="B780" t="s">
        <v>7796</v>
      </c>
      <c r="C780" t="str">
        <f>Tabla4[[#This Row],[NIT]]</f>
        <v>06141610751088</v>
      </c>
      <c r="D780">
        <f t="shared" si="42"/>
        <v>14</v>
      </c>
      <c r="E780" t="str">
        <f t="shared" si="43"/>
        <v>NIT</v>
      </c>
    </row>
    <row r="781" spans="1:5" x14ac:dyDescent="0.25">
      <c r="A781" s="1" t="s">
        <v>1016</v>
      </c>
      <c r="B781" t="s">
        <v>1017</v>
      </c>
      <c r="C781" t="str">
        <f>Tabla4[[#This Row],[NIT]]</f>
        <v>08210204881042</v>
      </c>
      <c r="D781">
        <f t="shared" si="42"/>
        <v>14</v>
      </c>
      <c r="E781" t="str">
        <f t="shared" si="43"/>
        <v>NIT</v>
      </c>
    </row>
    <row r="782" spans="1:5" x14ac:dyDescent="0.25">
      <c r="A782" s="1" t="s">
        <v>1018</v>
      </c>
      <c r="B782" t="s">
        <v>1019</v>
      </c>
      <c r="C782" t="str">
        <f>Tabla4[[#This Row],[NIT]]</f>
        <v>02102106790010</v>
      </c>
      <c r="D782">
        <f t="shared" si="42"/>
        <v>14</v>
      </c>
      <c r="E782" t="str">
        <f t="shared" si="43"/>
        <v>NIT</v>
      </c>
    </row>
    <row r="783" spans="1:5" x14ac:dyDescent="0.25">
      <c r="A783" s="1" t="s">
        <v>7494</v>
      </c>
      <c r="B783" t="s">
        <v>1020</v>
      </c>
      <c r="C783" t="str">
        <f>Tabla4[[#This Row],[NIT]]</f>
        <v>06060306791014</v>
      </c>
      <c r="D783">
        <f t="shared" si="42"/>
        <v>14</v>
      </c>
      <c r="E783" t="str">
        <f t="shared" si="43"/>
        <v>NIT</v>
      </c>
    </row>
    <row r="784" spans="1:5" x14ac:dyDescent="0.25">
      <c r="A784" s="1" t="s">
        <v>1021</v>
      </c>
      <c r="B784" t="s">
        <v>1022</v>
      </c>
      <c r="C784" t="str">
        <f>Tabla4[[#This Row],[NIT]]</f>
        <v>06141110051055</v>
      </c>
      <c r="D784">
        <f t="shared" si="42"/>
        <v>14</v>
      </c>
      <c r="E784" t="str">
        <f t="shared" si="43"/>
        <v>NIT</v>
      </c>
    </row>
    <row r="785" spans="1:5" x14ac:dyDescent="0.25">
      <c r="A785" s="1" t="s">
        <v>1023</v>
      </c>
      <c r="B785" t="s">
        <v>1024</v>
      </c>
      <c r="C785" t="str">
        <f>Tabla4[[#This Row],[NIT]]</f>
        <v>11091509861010</v>
      </c>
      <c r="D785">
        <f t="shared" si="42"/>
        <v>14</v>
      </c>
      <c r="E785" t="str">
        <f t="shared" si="43"/>
        <v>NIT</v>
      </c>
    </row>
    <row r="786" spans="1:5" x14ac:dyDescent="0.25">
      <c r="A786" s="1" t="s">
        <v>1025</v>
      </c>
      <c r="B786" t="s">
        <v>1026</v>
      </c>
      <c r="C786" t="str">
        <f>Tabla4[[#This Row],[NIT]]</f>
        <v>06140112530025</v>
      </c>
      <c r="D786">
        <f t="shared" si="42"/>
        <v>14</v>
      </c>
      <c r="E786" t="str">
        <f t="shared" si="43"/>
        <v>NIT</v>
      </c>
    </row>
    <row r="787" spans="1:5" x14ac:dyDescent="0.25">
      <c r="A787" s="1" t="s">
        <v>7578</v>
      </c>
      <c r="B787" t="s">
        <v>1027</v>
      </c>
      <c r="C787" t="str">
        <f>Tabla4[[#This Row],[NIT]]</f>
        <v>14160410661012</v>
      </c>
      <c r="D787">
        <f t="shared" si="42"/>
        <v>14</v>
      </c>
      <c r="E787" t="str">
        <f t="shared" si="43"/>
        <v>NIT</v>
      </c>
    </row>
    <row r="788" spans="1:5" x14ac:dyDescent="0.25">
      <c r="A788" s="1" t="s">
        <v>7488</v>
      </c>
      <c r="B788" t="s">
        <v>1028</v>
      </c>
      <c r="C788" t="str">
        <f>Tabla4[[#This Row],[NIT]]</f>
        <v>94833010071011</v>
      </c>
      <c r="D788">
        <f t="shared" si="42"/>
        <v>14</v>
      </c>
      <c r="E788" t="str">
        <f t="shared" si="43"/>
        <v>NIT</v>
      </c>
    </row>
    <row r="789" spans="1:5" x14ac:dyDescent="0.25">
      <c r="A789" s="1" t="s">
        <v>1029</v>
      </c>
      <c r="B789" t="s">
        <v>1030</v>
      </c>
      <c r="C789" t="str">
        <f>Tabla4[[#This Row],[NIT]]</f>
        <v>10025066810142</v>
      </c>
      <c r="D789">
        <f t="shared" si="42"/>
        <v>14</v>
      </c>
      <c r="E789" t="str">
        <f t="shared" si="43"/>
        <v>NIT</v>
      </c>
    </row>
    <row r="790" spans="1:5" x14ac:dyDescent="0.25">
      <c r="A790" s="1" t="s">
        <v>7554</v>
      </c>
      <c r="B790" t="s">
        <v>1031</v>
      </c>
      <c r="C790" t="str">
        <f>Tabla4[[#This Row],[NIT]]</f>
        <v>06140812081045</v>
      </c>
      <c r="D790">
        <f t="shared" si="42"/>
        <v>14</v>
      </c>
      <c r="E790" t="str">
        <f t="shared" si="43"/>
        <v>NIT</v>
      </c>
    </row>
    <row r="791" spans="1:5" x14ac:dyDescent="0.25">
      <c r="A791" s="1" t="s">
        <v>1032</v>
      </c>
      <c r="B791" t="s">
        <v>1033</v>
      </c>
      <c r="C791" t="str">
        <f>Tabla4[[#This Row],[NIT]]</f>
        <v>06140201151013</v>
      </c>
      <c r="D791">
        <f t="shared" si="42"/>
        <v>14</v>
      </c>
      <c r="E791" t="str">
        <f t="shared" si="43"/>
        <v>NIT</v>
      </c>
    </row>
    <row r="792" spans="1:5" x14ac:dyDescent="0.25">
      <c r="A792" s="1" t="s">
        <v>7575</v>
      </c>
      <c r="B792" t="s">
        <v>1034</v>
      </c>
      <c r="C792" t="str">
        <f>Tabla4[[#This Row],[NIT]]</f>
        <v>14050811630018</v>
      </c>
      <c r="D792">
        <f t="shared" ref="D792:D855" si="44">LEN(C792)</f>
        <v>14</v>
      </c>
      <c r="E792" t="str">
        <f t="shared" ref="E792:E855" si="45">IF(D792=14,"NIT",IF(D792=9,"DUI"," "))</f>
        <v>NIT</v>
      </c>
    </row>
    <row r="793" spans="1:5" x14ac:dyDescent="0.25">
      <c r="A793" s="1" t="s">
        <v>1035</v>
      </c>
      <c r="B793" t="s">
        <v>1036</v>
      </c>
      <c r="C793" t="str">
        <f>Tabla4[[#This Row],[NIT]]</f>
        <v>06141203131101</v>
      </c>
      <c r="D793">
        <f t="shared" si="44"/>
        <v>14</v>
      </c>
      <c r="E793" t="str">
        <f t="shared" si="45"/>
        <v>NIT</v>
      </c>
    </row>
    <row r="794" spans="1:5" x14ac:dyDescent="0.25">
      <c r="A794" s="1" t="s">
        <v>7569</v>
      </c>
      <c r="B794" t="s">
        <v>1037</v>
      </c>
      <c r="C794" t="str">
        <f>Tabla4[[#This Row],[NIT]]</f>
        <v>07110106561015</v>
      </c>
      <c r="D794">
        <f t="shared" si="44"/>
        <v>14</v>
      </c>
      <c r="E794" t="str">
        <f t="shared" si="45"/>
        <v>NIT</v>
      </c>
    </row>
    <row r="795" spans="1:5" x14ac:dyDescent="0.25">
      <c r="A795" s="1" t="s">
        <v>1038</v>
      </c>
      <c r="B795" t="s">
        <v>1039</v>
      </c>
      <c r="C795" t="str">
        <f>Tabla4[[#This Row],[NIT]]</f>
        <v>09061212581021</v>
      </c>
      <c r="D795">
        <f t="shared" si="44"/>
        <v>14</v>
      </c>
      <c r="E795" t="str">
        <f t="shared" si="45"/>
        <v>NIT</v>
      </c>
    </row>
    <row r="796" spans="1:5" x14ac:dyDescent="0.25">
      <c r="A796" s="1" t="s">
        <v>1040</v>
      </c>
      <c r="B796" t="s">
        <v>1041</v>
      </c>
      <c r="C796" t="str">
        <f>Tabla4[[#This Row],[NIT]]</f>
        <v>06142703981055</v>
      </c>
      <c r="D796">
        <f t="shared" si="44"/>
        <v>14</v>
      </c>
      <c r="E796" t="str">
        <f t="shared" si="45"/>
        <v>NIT</v>
      </c>
    </row>
    <row r="797" spans="1:5" x14ac:dyDescent="0.25">
      <c r="A797" s="1" t="s">
        <v>1042</v>
      </c>
      <c r="B797" t="s">
        <v>1043</v>
      </c>
      <c r="C797" t="str">
        <f>Tabla4[[#This Row],[NIT]]</f>
        <v>06170705871048</v>
      </c>
      <c r="D797">
        <f t="shared" si="44"/>
        <v>14</v>
      </c>
      <c r="E797" t="str">
        <f t="shared" si="45"/>
        <v>NIT</v>
      </c>
    </row>
    <row r="798" spans="1:5" x14ac:dyDescent="0.25">
      <c r="A798" s="1" t="s">
        <v>8218</v>
      </c>
      <c r="B798" t="s">
        <v>1046</v>
      </c>
      <c r="C798" t="str">
        <f>Tabla4[[#This Row],[NIT]]</f>
        <v>06140806951020</v>
      </c>
      <c r="D798">
        <f t="shared" si="44"/>
        <v>14</v>
      </c>
      <c r="E798" t="str">
        <f t="shared" si="45"/>
        <v>NIT</v>
      </c>
    </row>
    <row r="799" spans="1:5" x14ac:dyDescent="0.25">
      <c r="A799" s="1" t="s">
        <v>1047</v>
      </c>
      <c r="B799" t="s">
        <v>1048</v>
      </c>
      <c r="C799" t="str">
        <f>Tabla4[[#This Row],[NIT]]</f>
        <v>14051505480012</v>
      </c>
      <c r="D799">
        <f t="shared" si="44"/>
        <v>14</v>
      </c>
      <c r="E799" t="str">
        <f t="shared" si="45"/>
        <v>NIT</v>
      </c>
    </row>
    <row r="800" spans="1:5" x14ac:dyDescent="0.25">
      <c r="A800" s="1" t="s">
        <v>7951</v>
      </c>
      <c r="B800" t="s">
        <v>7671</v>
      </c>
      <c r="C800" t="str">
        <f>Tabla4[[#This Row],[NIT]]</f>
        <v>044578045</v>
      </c>
      <c r="D800">
        <f t="shared" si="44"/>
        <v>9</v>
      </c>
      <c r="E800" t="str">
        <f t="shared" si="45"/>
        <v>DUI</v>
      </c>
    </row>
    <row r="801" spans="1:5" x14ac:dyDescent="0.25">
      <c r="A801" s="1" t="s">
        <v>1049</v>
      </c>
      <c r="B801" t="s">
        <v>1050</v>
      </c>
      <c r="C801" t="str">
        <f>Tabla4[[#This Row],[NIT]]</f>
        <v>06140903921054</v>
      </c>
      <c r="D801">
        <f t="shared" si="44"/>
        <v>14</v>
      </c>
      <c r="E801" t="str">
        <f t="shared" si="45"/>
        <v>NIT</v>
      </c>
    </row>
    <row r="802" spans="1:5" x14ac:dyDescent="0.25">
      <c r="A802" s="1" t="s">
        <v>1051</v>
      </c>
      <c r="B802" t="s">
        <v>1052</v>
      </c>
      <c r="C802" t="str">
        <f>Tabla4[[#This Row],[NIT]]</f>
        <v>08210412921074</v>
      </c>
      <c r="D802">
        <f t="shared" si="44"/>
        <v>14</v>
      </c>
      <c r="E802" t="str">
        <f t="shared" si="45"/>
        <v>NIT</v>
      </c>
    </row>
    <row r="803" spans="1:5" x14ac:dyDescent="0.25">
      <c r="A803" s="1" t="s">
        <v>1053</v>
      </c>
      <c r="B803" t="s">
        <v>1054</v>
      </c>
      <c r="C803" t="str">
        <f>Tabla4[[#This Row],[NIT]]</f>
        <v>06142403181022</v>
      </c>
      <c r="D803">
        <f t="shared" si="44"/>
        <v>14</v>
      </c>
      <c r="E803" t="str">
        <f t="shared" si="45"/>
        <v>NIT</v>
      </c>
    </row>
    <row r="804" spans="1:5" x14ac:dyDescent="0.25">
      <c r="A804" s="1" t="s">
        <v>1055</v>
      </c>
      <c r="B804" t="s">
        <v>1056</v>
      </c>
      <c r="C804" t="str">
        <f>Tabla4[[#This Row],[NIT]]</f>
        <v>06140705520010</v>
      </c>
      <c r="D804">
        <f t="shared" si="44"/>
        <v>14</v>
      </c>
      <c r="E804" t="str">
        <f t="shared" si="45"/>
        <v>NIT</v>
      </c>
    </row>
    <row r="805" spans="1:5" x14ac:dyDescent="0.25">
      <c r="A805" s="1" t="s">
        <v>1057</v>
      </c>
      <c r="B805" t="s">
        <v>1058</v>
      </c>
      <c r="C805" t="str">
        <f>Tabla4[[#This Row],[NIT]]</f>
        <v>06141809801351</v>
      </c>
      <c r="D805">
        <f t="shared" si="44"/>
        <v>14</v>
      </c>
      <c r="E805" t="str">
        <f t="shared" si="45"/>
        <v>NIT</v>
      </c>
    </row>
    <row r="806" spans="1:5" x14ac:dyDescent="0.25">
      <c r="A806" s="1" t="s">
        <v>1059</v>
      </c>
      <c r="B806" t="s">
        <v>1060</v>
      </c>
      <c r="C806" t="str">
        <f>Tabla4[[#This Row],[NIT]]</f>
        <v>0617070482102</v>
      </c>
      <c r="D806">
        <f t="shared" si="44"/>
        <v>13</v>
      </c>
      <c r="E806" t="str">
        <f t="shared" si="45"/>
        <v xml:space="preserve"> </v>
      </c>
    </row>
    <row r="807" spans="1:5" x14ac:dyDescent="0.25">
      <c r="A807" s="1" t="s">
        <v>8312</v>
      </c>
      <c r="B807" t="s">
        <v>8313</v>
      </c>
      <c r="C807" t="str">
        <f>Tabla4[[#This Row],[NIT]]</f>
        <v>06140605221066</v>
      </c>
      <c r="D807">
        <f t="shared" si="44"/>
        <v>14</v>
      </c>
      <c r="E807" t="str">
        <f t="shared" si="45"/>
        <v>NIT</v>
      </c>
    </row>
    <row r="808" spans="1:5" x14ac:dyDescent="0.25">
      <c r="A808" s="1" t="s">
        <v>1061</v>
      </c>
      <c r="B808" t="s">
        <v>1062</v>
      </c>
      <c r="C808" t="str">
        <f>Tabla4[[#This Row],[NIT]]</f>
        <v>12173107821022</v>
      </c>
      <c r="D808">
        <f t="shared" si="44"/>
        <v>14</v>
      </c>
      <c r="E808" t="str">
        <f t="shared" si="45"/>
        <v>NIT</v>
      </c>
    </row>
    <row r="809" spans="1:5" x14ac:dyDescent="0.25">
      <c r="A809" s="1" t="s">
        <v>1063</v>
      </c>
      <c r="B809" t="s">
        <v>1064</v>
      </c>
      <c r="C809" t="str">
        <f>Tabla4[[#This Row],[NIT]]</f>
        <v>02100308651012</v>
      </c>
      <c r="D809">
        <f t="shared" si="44"/>
        <v>14</v>
      </c>
      <c r="E809" t="str">
        <f t="shared" si="45"/>
        <v>NIT</v>
      </c>
    </row>
    <row r="810" spans="1:5" x14ac:dyDescent="0.25">
      <c r="A810" s="1" t="s">
        <v>8626</v>
      </c>
      <c r="B810" t="s">
        <v>8627</v>
      </c>
      <c r="C810" t="str">
        <f>Tabla4[[#This Row],[NIT]]</f>
        <v>03021608841022</v>
      </c>
      <c r="D810">
        <f t="shared" si="44"/>
        <v>14</v>
      </c>
      <c r="E810" t="str">
        <f t="shared" si="45"/>
        <v>NIT</v>
      </c>
    </row>
    <row r="811" spans="1:5" x14ac:dyDescent="0.25">
      <c r="A811" s="1" t="s">
        <v>1065</v>
      </c>
      <c r="B811" t="s">
        <v>1066</v>
      </c>
      <c r="C811" t="str">
        <f>Tabla4[[#This Row],[NIT]]</f>
        <v>06140608801284</v>
      </c>
      <c r="D811">
        <f t="shared" si="44"/>
        <v>14</v>
      </c>
      <c r="E811" t="str">
        <f t="shared" si="45"/>
        <v>NIT</v>
      </c>
    </row>
    <row r="812" spans="1:5" x14ac:dyDescent="0.25">
      <c r="A812" s="1" t="s">
        <v>1068</v>
      </c>
      <c r="B812" t="s">
        <v>1069</v>
      </c>
      <c r="C812" t="str">
        <f>Tabla4[[#This Row],[NIT]]</f>
        <v>06143012831061</v>
      </c>
      <c r="D812">
        <f t="shared" si="44"/>
        <v>14</v>
      </c>
      <c r="E812" t="str">
        <f t="shared" si="45"/>
        <v>NIT</v>
      </c>
    </row>
    <row r="813" spans="1:5" x14ac:dyDescent="0.25">
      <c r="A813" s="1" t="s">
        <v>1070</v>
      </c>
      <c r="B813" t="s">
        <v>1071</v>
      </c>
      <c r="C813" t="str">
        <f>Tabla4[[#This Row],[NIT]]</f>
        <v>06141205801108</v>
      </c>
      <c r="D813">
        <f t="shared" si="44"/>
        <v>14</v>
      </c>
      <c r="E813" t="str">
        <f t="shared" si="45"/>
        <v>NIT</v>
      </c>
    </row>
    <row r="814" spans="1:5" x14ac:dyDescent="0.25">
      <c r="A814" s="1" t="s">
        <v>1072</v>
      </c>
      <c r="B814" t="s">
        <v>1073</v>
      </c>
      <c r="C814" t="str">
        <f>Tabla4[[#This Row],[NIT]]</f>
        <v>11150301570020</v>
      </c>
      <c r="D814">
        <f t="shared" si="44"/>
        <v>14</v>
      </c>
      <c r="E814" t="str">
        <f t="shared" si="45"/>
        <v>NIT</v>
      </c>
    </row>
    <row r="815" spans="1:5" x14ac:dyDescent="0.25">
      <c r="A815" s="1" t="s">
        <v>1075</v>
      </c>
      <c r="B815" t="s">
        <v>1076</v>
      </c>
      <c r="C815" t="str">
        <f>Tabla4[[#This Row],[NIT]]</f>
        <v>06142401560065</v>
      </c>
      <c r="D815">
        <f t="shared" si="44"/>
        <v>14</v>
      </c>
      <c r="E815" t="str">
        <f t="shared" si="45"/>
        <v>NIT</v>
      </c>
    </row>
    <row r="816" spans="1:5" x14ac:dyDescent="0.25">
      <c r="A816" s="1" t="s">
        <v>1077</v>
      </c>
      <c r="B816" t="s">
        <v>1078</v>
      </c>
      <c r="C816" t="str">
        <f>Tabla4[[#This Row],[NIT]]</f>
        <v>11090502881010</v>
      </c>
      <c r="D816">
        <f t="shared" si="44"/>
        <v>14</v>
      </c>
      <c r="E816" t="str">
        <f t="shared" si="45"/>
        <v>NIT</v>
      </c>
    </row>
    <row r="817" spans="1:5" x14ac:dyDescent="0.25">
      <c r="A817" s="1" t="s">
        <v>1079</v>
      </c>
      <c r="B817" t="s">
        <v>1080</v>
      </c>
      <c r="C817" t="str">
        <f>Tabla4[[#This Row],[NIT]]</f>
        <v>11180406590017</v>
      </c>
      <c r="D817">
        <f t="shared" si="44"/>
        <v>14</v>
      </c>
      <c r="E817" t="str">
        <f t="shared" si="45"/>
        <v>NIT</v>
      </c>
    </row>
    <row r="818" spans="1:5" x14ac:dyDescent="0.25">
      <c r="A818" s="1" t="s">
        <v>7653</v>
      </c>
      <c r="B818" t="s">
        <v>7654</v>
      </c>
      <c r="C818" t="str">
        <f>Tabla4[[#This Row],[NIT]]</f>
        <v>02101506741015</v>
      </c>
      <c r="D818">
        <f t="shared" si="44"/>
        <v>14</v>
      </c>
      <c r="E818" t="str">
        <f t="shared" si="45"/>
        <v>NIT</v>
      </c>
    </row>
    <row r="819" spans="1:5" x14ac:dyDescent="0.25">
      <c r="A819" s="1" t="s">
        <v>1081</v>
      </c>
      <c r="B819" t="s">
        <v>1082</v>
      </c>
      <c r="C819" t="str">
        <f>Tabla4[[#This Row],[NIT]]</f>
        <v>06140503721145</v>
      </c>
      <c r="D819">
        <f t="shared" si="44"/>
        <v>14</v>
      </c>
      <c r="E819" t="str">
        <f t="shared" si="45"/>
        <v>NIT</v>
      </c>
    </row>
    <row r="820" spans="1:5" x14ac:dyDescent="0.25">
      <c r="A820" s="1" t="s">
        <v>7672</v>
      </c>
      <c r="B820" t="s">
        <v>7673</v>
      </c>
      <c r="C820" t="str">
        <f>Tabla4[[#This Row],[NIT]]</f>
        <v>13121106861014</v>
      </c>
      <c r="D820">
        <f t="shared" si="44"/>
        <v>14</v>
      </c>
      <c r="E820" t="str">
        <f t="shared" si="45"/>
        <v>NIT</v>
      </c>
    </row>
    <row r="821" spans="1:5" x14ac:dyDescent="0.25">
      <c r="A821" s="1" t="s">
        <v>7674</v>
      </c>
      <c r="B821" t="s">
        <v>7675</v>
      </c>
      <c r="C821" t="str">
        <f>Tabla4[[#This Row],[NIT]]</f>
        <v>06141711801159</v>
      </c>
      <c r="D821">
        <f t="shared" si="44"/>
        <v>14</v>
      </c>
      <c r="E821" t="str">
        <f t="shared" si="45"/>
        <v>NIT</v>
      </c>
    </row>
    <row r="822" spans="1:5" x14ac:dyDescent="0.25">
      <c r="A822" s="1" t="s">
        <v>1083</v>
      </c>
      <c r="B822" t="s">
        <v>1084</v>
      </c>
      <c r="C822" t="str">
        <f>Tabla4[[#This Row],[NIT]]</f>
        <v>06141209021050</v>
      </c>
      <c r="D822">
        <f t="shared" si="44"/>
        <v>14</v>
      </c>
      <c r="E822" t="str">
        <f t="shared" si="45"/>
        <v>NIT</v>
      </c>
    </row>
    <row r="823" spans="1:5" x14ac:dyDescent="0.25">
      <c r="A823" s="1" t="s">
        <v>1085</v>
      </c>
      <c r="B823" t="s">
        <v>1086</v>
      </c>
      <c r="C823" t="str">
        <f>Tabla4[[#This Row],[NIT]]</f>
        <v>06142602911269</v>
      </c>
      <c r="D823">
        <f t="shared" si="44"/>
        <v>14</v>
      </c>
      <c r="E823" t="str">
        <f t="shared" si="45"/>
        <v>NIT</v>
      </c>
    </row>
    <row r="824" spans="1:5" x14ac:dyDescent="0.25">
      <c r="A824" s="1" t="s">
        <v>1087</v>
      </c>
      <c r="B824" t="s">
        <v>1088</v>
      </c>
      <c r="C824" t="str">
        <f>Tabla4[[#This Row],[NIT]]</f>
        <v>06143006081034</v>
      </c>
      <c r="D824">
        <f t="shared" si="44"/>
        <v>14</v>
      </c>
      <c r="E824" t="str">
        <f t="shared" si="45"/>
        <v>NIT</v>
      </c>
    </row>
    <row r="825" spans="1:5" x14ac:dyDescent="0.25">
      <c r="A825" s="1" t="s">
        <v>1089</v>
      </c>
      <c r="B825" t="s">
        <v>1090</v>
      </c>
      <c r="C825" t="str">
        <f>Tabla4[[#This Row],[NIT]]</f>
        <v>06142209201110</v>
      </c>
      <c r="D825">
        <f t="shared" si="44"/>
        <v>14</v>
      </c>
      <c r="E825" t="str">
        <f t="shared" si="45"/>
        <v>NIT</v>
      </c>
    </row>
    <row r="826" spans="1:5" x14ac:dyDescent="0.25">
      <c r="A826" s="1" t="s">
        <v>1091</v>
      </c>
      <c r="B826" t="s">
        <v>1092</v>
      </c>
      <c r="C826" t="str">
        <f>Tabla4[[#This Row],[NIT]]</f>
        <v>97410109821015</v>
      </c>
      <c r="D826">
        <f t="shared" si="44"/>
        <v>14</v>
      </c>
      <c r="E826" t="str">
        <f t="shared" si="45"/>
        <v>NIT</v>
      </c>
    </row>
    <row r="827" spans="1:5" x14ac:dyDescent="0.25">
      <c r="A827" s="1" t="s">
        <v>1093</v>
      </c>
      <c r="B827" t="s">
        <v>1094</v>
      </c>
      <c r="C827" t="str">
        <f>Tabla4[[#This Row],[NIT]]</f>
        <v>06140311171011</v>
      </c>
      <c r="D827">
        <f t="shared" si="44"/>
        <v>14</v>
      </c>
      <c r="E827" t="str">
        <f t="shared" si="45"/>
        <v>NIT</v>
      </c>
    </row>
    <row r="828" spans="1:5" x14ac:dyDescent="0.25">
      <c r="A828" s="1" t="s">
        <v>1095</v>
      </c>
      <c r="B828" t="s">
        <v>1096</v>
      </c>
      <c r="C828" t="str">
        <f>Tabla4[[#This Row],[NIT]]</f>
        <v>09040806661010</v>
      </c>
      <c r="D828">
        <f t="shared" si="44"/>
        <v>14</v>
      </c>
      <c r="E828" t="str">
        <f t="shared" si="45"/>
        <v>NIT</v>
      </c>
    </row>
    <row r="829" spans="1:5" x14ac:dyDescent="0.25">
      <c r="A829" s="1" t="s">
        <v>1097</v>
      </c>
      <c r="B829" t="s">
        <v>1098</v>
      </c>
      <c r="C829" t="str">
        <f>Tabla4[[#This Row],[NIT]]</f>
        <v>11230212751011</v>
      </c>
      <c r="D829">
        <f t="shared" si="44"/>
        <v>14</v>
      </c>
      <c r="E829" t="str">
        <f t="shared" si="45"/>
        <v>NIT</v>
      </c>
    </row>
    <row r="830" spans="1:5" x14ac:dyDescent="0.25">
      <c r="A830" s="1" t="s">
        <v>1099</v>
      </c>
      <c r="B830" t="s">
        <v>1100</v>
      </c>
      <c r="C830" t="str">
        <f>Tabla4[[#This Row],[NIT]]</f>
        <v>05151612191014</v>
      </c>
      <c r="D830">
        <f t="shared" si="44"/>
        <v>14</v>
      </c>
      <c r="E830" t="str">
        <f t="shared" si="45"/>
        <v>NIT</v>
      </c>
    </row>
    <row r="831" spans="1:5" x14ac:dyDescent="0.25">
      <c r="A831" s="1" t="s">
        <v>1101</v>
      </c>
      <c r="B831" t="s">
        <v>1102</v>
      </c>
      <c r="C831" t="str">
        <f>Tabla4[[#This Row],[NIT]]</f>
        <v>06080708951019</v>
      </c>
      <c r="D831">
        <f t="shared" si="44"/>
        <v>14</v>
      </c>
      <c r="E831" t="str">
        <f t="shared" si="45"/>
        <v>NIT</v>
      </c>
    </row>
    <row r="832" spans="1:5" x14ac:dyDescent="0.25">
      <c r="A832" s="1" t="s">
        <v>1103</v>
      </c>
      <c r="B832" t="s">
        <v>1104</v>
      </c>
      <c r="C832" t="str">
        <f>Tabla4[[#This Row],[NIT]]</f>
        <v>05111609141012</v>
      </c>
      <c r="D832">
        <f t="shared" si="44"/>
        <v>14</v>
      </c>
      <c r="E832" t="str">
        <f t="shared" si="45"/>
        <v>NIT</v>
      </c>
    </row>
    <row r="833" spans="1:5" x14ac:dyDescent="0.25">
      <c r="A833" s="1" t="s">
        <v>1105</v>
      </c>
      <c r="B833" t="s">
        <v>1106</v>
      </c>
      <c r="C833" t="str">
        <f>Tabla4[[#This Row],[NIT]]</f>
        <v>06140907740020</v>
      </c>
      <c r="D833">
        <f t="shared" si="44"/>
        <v>14</v>
      </c>
      <c r="E833" t="str">
        <f t="shared" si="45"/>
        <v>NIT</v>
      </c>
    </row>
    <row r="834" spans="1:5" x14ac:dyDescent="0.25">
      <c r="A834" s="1" t="s">
        <v>1107</v>
      </c>
      <c r="B834" t="s">
        <v>1108</v>
      </c>
      <c r="C834" t="str">
        <f>Tabla4[[#This Row],[NIT]]</f>
        <v>14010101471012</v>
      </c>
      <c r="D834">
        <f t="shared" si="44"/>
        <v>14</v>
      </c>
      <c r="E834" t="str">
        <f t="shared" si="45"/>
        <v>NIT</v>
      </c>
    </row>
    <row r="835" spans="1:5" x14ac:dyDescent="0.25">
      <c r="A835" s="1" t="s">
        <v>1109</v>
      </c>
      <c r="B835" t="s">
        <v>1110</v>
      </c>
      <c r="C835" t="str">
        <f>Tabla4[[#This Row],[NIT]]</f>
        <v>12150208460016</v>
      </c>
      <c r="D835">
        <f t="shared" si="44"/>
        <v>14</v>
      </c>
      <c r="E835" t="str">
        <f t="shared" si="45"/>
        <v>NIT</v>
      </c>
    </row>
    <row r="836" spans="1:5" x14ac:dyDescent="0.25">
      <c r="A836" s="1" t="s">
        <v>1111</v>
      </c>
      <c r="B836" t="s">
        <v>1112</v>
      </c>
      <c r="C836" t="str">
        <f>Tabla4[[#This Row],[NIT]]</f>
        <v>06141111811355</v>
      </c>
      <c r="D836">
        <f t="shared" si="44"/>
        <v>14</v>
      </c>
      <c r="E836" t="str">
        <f t="shared" si="45"/>
        <v>NIT</v>
      </c>
    </row>
    <row r="837" spans="1:5" x14ac:dyDescent="0.25">
      <c r="A837" s="1" t="s">
        <v>1113</v>
      </c>
      <c r="B837" t="s">
        <v>1114</v>
      </c>
      <c r="C837" t="str">
        <f>Tabla4[[#This Row],[NIT]]</f>
        <v>12182105781012</v>
      </c>
      <c r="D837">
        <f t="shared" si="44"/>
        <v>14</v>
      </c>
      <c r="E837" t="str">
        <f t="shared" si="45"/>
        <v>NIT</v>
      </c>
    </row>
    <row r="838" spans="1:5" x14ac:dyDescent="0.25">
      <c r="A838" s="1" t="s">
        <v>1115</v>
      </c>
      <c r="B838" t="s">
        <v>1116</v>
      </c>
      <c r="C838" t="str">
        <f>Tabla4[[#This Row],[NIT]]</f>
        <v>14073001650023</v>
      </c>
      <c r="D838">
        <f t="shared" si="44"/>
        <v>14</v>
      </c>
      <c r="E838" t="str">
        <f t="shared" si="45"/>
        <v>NIT</v>
      </c>
    </row>
    <row r="839" spans="1:5" x14ac:dyDescent="0.25">
      <c r="A839" s="1" t="s">
        <v>1117</v>
      </c>
      <c r="B839" t="s">
        <v>1118</v>
      </c>
      <c r="C839" t="str">
        <f>Tabla4[[#This Row],[NIT]]</f>
        <v>12072905751014</v>
      </c>
      <c r="D839">
        <f t="shared" si="44"/>
        <v>14</v>
      </c>
      <c r="E839" t="str">
        <f t="shared" si="45"/>
        <v>NIT</v>
      </c>
    </row>
    <row r="840" spans="1:5" x14ac:dyDescent="0.25">
      <c r="A840" s="1" t="s">
        <v>1119</v>
      </c>
      <c r="B840" t="s">
        <v>1120</v>
      </c>
      <c r="C840" t="str">
        <f>Tabla4[[#This Row],[NIT]]</f>
        <v>06140901630174</v>
      </c>
      <c r="D840">
        <f t="shared" si="44"/>
        <v>14</v>
      </c>
      <c r="E840" t="str">
        <f t="shared" si="45"/>
        <v>NIT</v>
      </c>
    </row>
    <row r="841" spans="1:5" x14ac:dyDescent="0.25">
      <c r="A841" s="1" t="s">
        <v>1121</v>
      </c>
      <c r="B841" t="s">
        <v>1122</v>
      </c>
      <c r="C841" t="str">
        <f>Tabla4[[#This Row],[NIT]]</f>
        <v>06141905171067</v>
      </c>
      <c r="D841">
        <f t="shared" si="44"/>
        <v>14</v>
      </c>
      <c r="E841" t="str">
        <f t="shared" si="45"/>
        <v>NIT</v>
      </c>
    </row>
    <row r="842" spans="1:5" x14ac:dyDescent="0.25">
      <c r="A842" s="1" t="s">
        <v>7977</v>
      </c>
      <c r="B842" t="s">
        <v>1123</v>
      </c>
      <c r="C842" t="str">
        <f>Tabla4[[#This Row],[NIT]]</f>
        <v>028442006</v>
      </c>
      <c r="D842">
        <f t="shared" si="44"/>
        <v>9</v>
      </c>
      <c r="E842" t="str">
        <f t="shared" si="45"/>
        <v>DUI</v>
      </c>
    </row>
    <row r="843" spans="1:5" x14ac:dyDescent="0.25">
      <c r="A843" s="1" t="s">
        <v>1124</v>
      </c>
      <c r="B843" t="s">
        <v>1125</v>
      </c>
      <c r="C843" t="str">
        <f>Tabla4[[#This Row],[NIT]]</f>
        <v>12070101711017</v>
      </c>
      <c r="D843">
        <f t="shared" si="44"/>
        <v>14</v>
      </c>
      <c r="E843" t="str">
        <f t="shared" si="45"/>
        <v>NIT</v>
      </c>
    </row>
    <row r="844" spans="1:5" x14ac:dyDescent="0.25">
      <c r="A844" s="1" t="s">
        <v>1126</v>
      </c>
      <c r="B844" t="s">
        <v>1127</v>
      </c>
      <c r="C844" t="str">
        <f>Tabla4[[#This Row],[NIT]]</f>
        <v>09042810681010</v>
      </c>
      <c r="D844">
        <f t="shared" si="44"/>
        <v>14</v>
      </c>
      <c r="E844" t="str">
        <f t="shared" si="45"/>
        <v>NIT</v>
      </c>
    </row>
    <row r="845" spans="1:5" x14ac:dyDescent="0.25">
      <c r="A845" s="1" t="s">
        <v>1128</v>
      </c>
      <c r="B845" t="s">
        <v>1129</v>
      </c>
      <c r="C845" t="str">
        <f>Tabla4[[#This Row],[NIT]]</f>
        <v>06141010141030</v>
      </c>
      <c r="D845">
        <f t="shared" si="44"/>
        <v>14</v>
      </c>
      <c r="E845" t="str">
        <f t="shared" si="45"/>
        <v>NIT</v>
      </c>
    </row>
    <row r="846" spans="1:5" x14ac:dyDescent="0.25">
      <c r="A846" s="1" t="s">
        <v>1130</v>
      </c>
      <c r="B846" t="s">
        <v>1131</v>
      </c>
      <c r="C846" t="str">
        <f>Tabla4[[#This Row],[NIT]]</f>
        <v>06142010851115</v>
      </c>
      <c r="D846">
        <f t="shared" si="44"/>
        <v>14</v>
      </c>
      <c r="E846" t="str">
        <f t="shared" si="45"/>
        <v>NIT</v>
      </c>
    </row>
    <row r="847" spans="1:5" x14ac:dyDescent="0.25">
      <c r="A847" s="1" t="s">
        <v>1132</v>
      </c>
      <c r="B847" t="s">
        <v>1133</v>
      </c>
      <c r="C847" t="str">
        <f>Tabla4[[#This Row],[NIT]]</f>
        <v>94112901871011</v>
      </c>
      <c r="D847">
        <f t="shared" si="44"/>
        <v>14</v>
      </c>
      <c r="E847" t="str">
        <f t="shared" si="45"/>
        <v>NIT</v>
      </c>
    </row>
    <row r="848" spans="1:5" x14ac:dyDescent="0.25">
      <c r="A848" s="1" t="s">
        <v>1134</v>
      </c>
      <c r="B848" t="s">
        <v>1135</v>
      </c>
      <c r="C848" t="str">
        <f>Tabla4[[#This Row],[NIT]]</f>
        <v>06142111801437</v>
      </c>
      <c r="D848">
        <f t="shared" si="44"/>
        <v>14</v>
      </c>
      <c r="E848" t="str">
        <f t="shared" si="45"/>
        <v>NIT</v>
      </c>
    </row>
    <row r="849" spans="1:5" x14ac:dyDescent="0.25">
      <c r="A849" s="1" t="s">
        <v>1136</v>
      </c>
      <c r="B849" t="s">
        <v>1137</v>
      </c>
      <c r="C849" t="str">
        <f>Tabla4[[#This Row],[NIT]]</f>
        <v>06140301530119</v>
      </c>
      <c r="D849">
        <f t="shared" si="44"/>
        <v>14</v>
      </c>
      <c r="E849" t="str">
        <f t="shared" si="45"/>
        <v>NIT</v>
      </c>
    </row>
    <row r="850" spans="1:5" x14ac:dyDescent="0.25">
      <c r="A850" s="1" t="s">
        <v>1138</v>
      </c>
      <c r="B850" t="s">
        <v>1139</v>
      </c>
      <c r="C850" t="str">
        <f>Tabla4[[#This Row],[NIT]]</f>
        <v>06142209670095</v>
      </c>
      <c r="D850">
        <f t="shared" si="44"/>
        <v>14</v>
      </c>
      <c r="E850" t="str">
        <f t="shared" si="45"/>
        <v>NIT</v>
      </c>
    </row>
    <row r="851" spans="1:5" x14ac:dyDescent="0.25">
      <c r="A851" s="1" t="s">
        <v>1140</v>
      </c>
      <c r="B851" t="s">
        <v>1141</v>
      </c>
      <c r="C851" t="str">
        <f>Tabla4[[#This Row],[NIT]]</f>
        <v>06142706801058</v>
      </c>
      <c r="D851">
        <f t="shared" si="44"/>
        <v>14</v>
      </c>
      <c r="E851" t="str">
        <f t="shared" si="45"/>
        <v>NIT</v>
      </c>
    </row>
    <row r="852" spans="1:5" x14ac:dyDescent="0.25">
      <c r="A852" s="1" t="s">
        <v>1142</v>
      </c>
      <c r="B852" t="s">
        <v>1143</v>
      </c>
      <c r="C852" t="str">
        <f>Tabla4[[#This Row],[NIT]]</f>
        <v>11042203560015</v>
      </c>
      <c r="D852">
        <f t="shared" si="44"/>
        <v>14</v>
      </c>
      <c r="E852" t="str">
        <f t="shared" si="45"/>
        <v>NIT</v>
      </c>
    </row>
    <row r="853" spans="1:5" x14ac:dyDescent="0.25">
      <c r="A853" s="1" t="s">
        <v>8024</v>
      </c>
      <c r="B853" t="s">
        <v>1144</v>
      </c>
      <c r="C853" t="str">
        <f>Tabla4[[#This Row],[NIT]]</f>
        <v>026624830</v>
      </c>
      <c r="D853">
        <f t="shared" si="44"/>
        <v>9</v>
      </c>
      <c r="E853" t="str">
        <f t="shared" si="45"/>
        <v>DUI</v>
      </c>
    </row>
    <row r="854" spans="1:5" x14ac:dyDescent="0.25">
      <c r="A854" s="1" t="s">
        <v>1145</v>
      </c>
      <c r="B854" t="s">
        <v>1146</v>
      </c>
      <c r="C854" t="str">
        <f>Tabla4[[#This Row],[NIT]]</f>
        <v>02101809041015</v>
      </c>
      <c r="D854">
        <f t="shared" si="44"/>
        <v>14</v>
      </c>
      <c r="E854" t="str">
        <f t="shared" si="45"/>
        <v>NIT</v>
      </c>
    </row>
    <row r="855" spans="1:5" x14ac:dyDescent="0.25">
      <c r="A855" s="1" t="s">
        <v>1147</v>
      </c>
      <c r="B855" t="s">
        <v>1148</v>
      </c>
      <c r="C855" t="str">
        <f>Tabla4[[#This Row],[NIT]]</f>
        <v>09060401941016</v>
      </c>
      <c r="D855">
        <f t="shared" si="44"/>
        <v>14</v>
      </c>
      <c r="E855" t="str">
        <f t="shared" si="45"/>
        <v>NIT</v>
      </c>
    </row>
    <row r="856" spans="1:5" x14ac:dyDescent="0.25">
      <c r="A856" s="1" t="s">
        <v>1015</v>
      </c>
      <c r="B856" t="s">
        <v>1149</v>
      </c>
      <c r="C856" t="str">
        <f>Tabla4[[#This Row],[NIT]]</f>
        <v>06141101721250</v>
      </c>
      <c r="D856">
        <f t="shared" ref="D856:D919" si="46">LEN(C856)</f>
        <v>14</v>
      </c>
      <c r="E856" t="str">
        <f t="shared" ref="E856:E919" si="47">IF(D856=14,"NIT",IF(D856=9,"DUI"," "))</f>
        <v>NIT</v>
      </c>
    </row>
    <row r="857" spans="1:5" x14ac:dyDescent="0.25">
      <c r="A857" s="1" t="s">
        <v>1150</v>
      </c>
      <c r="B857" t="s">
        <v>1151</v>
      </c>
      <c r="C857" t="str">
        <f>Tabla4[[#This Row],[NIT]]</f>
        <v>06140211530015</v>
      </c>
      <c r="D857">
        <f t="shared" si="46"/>
        <v>14</v>
      </c>
      <c r="E857" t="str">
        <f t="shared" si="47"/>
        <v>NIT</v>
      </c>
    </row>
    <row r="858" spans="1:5" x14ac:dyDescent="0.25">
      <c r="A858" s="1" t="s">
        <v>1152</v>
      </c>
      <c r="B858" t="s">
        <v>1153</v>
      </c>
      <c r="C858" t="str">
        <f>Tabla4[[#This Row],[NIT]]</f>
        <v>12171912871023</v>
      </c>
      <c r="D858">
        <f t="shared" si="46"/>
        <v>14</v>
      </c>
      <c r="E858" t="str">
        <f t="shared" si="47"/>
        <v>NIT</v>
      </c>
    </row>
    <row r="859" spans="1:5" x14ac:dyDescent="0.25">
      <c r="A859" s="1" t="s">
        <v>1154</v>
      </c>
      <c r="B859" t="s">
        <v>1155</v>
      </c>
      <c r="C859" t="str">
        <f>Tabla4[[#This Row],[NIT]]</f>
        <v>14162609201013</v>
      </c>
      <c r="D859">
        <f t="shared" si="46"/>
        <v>14</v>
      </c>
      <c r="E859" t="str">
        <f t="shared" si="47"/>
        <v>NIT</v>
      </c>
    </row>
    <row r="860" spans="1:5" x14ac:dyDescent="0.25">
      <c r="A860" s="1" t="s">
        <v>8010</v>
      </c>
      <c r="B860" t="s">
        <v>1156</v>
      </c>
      <c r="C860" t="str">
        <f>Tabla4[[#This Row],[NIT]]</f>
        <v>005583029</v>
      </c>
      <c r="D860">
        <f t="shared" si="46"/>
        <v>9</v>
      </c>
      <c r="E860" t="str">
        <f t="shared" si="47"/>
        <v>DUI</v>
      </c>
    </row>
    <row r="861" spans="1:5" x14ac:dyDescent="0.25">
      <c r="A861" s="1" t="s">
        <v>1157</v>
      </c>
      <c r="B861" t="s">
        <v>1158</v>
      </c>
      <c r="C861" t="str">
        <f>Tabla4[[#This Row],[NIT]]</f>
        <v>10080202941011</v>
      </c>
      <c r="D861">
        <f t="shared" si="46"/>
        <v>14</v>
      </c>
      <c r="E861" t="str">
        <f t="shared" si="47"/>
        <v>NIT</v>
      </c>
    </row>
    <row r="862" spans="1:5" x14ac:dyDescent="0.25">
      <c r="A862" s="1" t="s">
        <v>1159</v>
      </c>
      <c r="B862" t="s">
        <v>1160</v>
      </c>
      <c r="C862" t="str">
        <f>Tabla4[[#This Row],[NIT]]</f>
        <v>12170803171023</v>
      </c>
      <c r="D862">
        <f t="shared" si="46"/>
        <v>14</v>
      </c>
      <c r="E862" t="str">
        <f t="shared" si="47"/>
        <v>NIT</v>
      </c>
    </row>
    <row r="863" spans="1:5" x14ac:dyDescent="0.25">
      <c r="A863" s="1" t="s">
        <v>1161</v>
      </c>
      <c r="B863" t="s">
        <v>1162</v>
      </c>
      <c r="C863" t="str">
        <f>Tabla4[[#This Row],[NIT]]</f>
        <v>12172812941098</v>
      </c>
      <c r="D863">
        <f t="shared" si="46"/>
        <v>14</v>
      </c>
      <c r="E863" t="str">
        <f t="shared" si="47"/>
        <v>NIT</v>
      </c>
    </row>
    <row r="864" spans="1:5" x14ac:dyDescent="0.25">
      <c r="A864" s="1" t="s">
        <v>1163</v>
      </c>
      <c r="B864" t="s">
        <v>1164</v>
      </c>
      <c r="C864" t="str">
        <f>Tabla4[[#This Row],[NIT]]</f>
        <v>06141609201015</v>
      </c>
      <c r="D864">
        <f t="shared" si="46"/>
        <v>14</v>
      </c>
      <c r="E864" t="str">
        <f t="shared" si="47"/>
        <v>NIT</v>
      </c>
    </row>
    <row r="865" spans="1:5" x14ac:dyDescent="0.25">
      <c r="A865" s="1" t="s">
        <v>1165</v>
      </c>
      <c r="B865" t="s">
        <v>1166</v>
      </c>
      <c r="C865" t="str">
        <f>Tabla4[[#This Row],[NIT]]</f>
        <v>05021402641024</v>
      </c>
      <c r="D865">
        <f t="shared" si="46"/>
        <v>14</v>
      </c>
      <c r="E865" t="str">
        <f t="shared" si="47"/>
        <v>NIT</v>
      </c>
    </row>
    <row r="866" spans="1:5" x14ac:dyDescent="0.25">
      <c r="A866" s="1" t="s">
        <v>1167</v>
      </c>
      <c r="B866" t="s">
        <v>1168</v>
      </c>
      <c r="C866" t="str">
        <f>Tabla4[[#This Row],[NIT]]</f>
        <v>09031712791014</v>
      </c>
      <c r="D866">
        <f t="shared" si="46"/>
        <v>14</v>
      </c>
      <c r="E866" t="str">
        <f t="shared" si="47"/>
        <v>NIT</v>
      </c>
    </row>
    <row r="867" spans="1:5" x14ac:dyDescent="0.25">
      <c r="A867" s="1" t="s">
        <v>1169</v>
      </c>
      <c r="B867" t="s">
        <v>1170</v>
      </c>
      <c r="C867" t="str">
        <f>Tabla4[[#This Row],[NIT]]</f>
        <v>08212001761028</v>
      </c>
      <c r="D867">
        <f t="shared" si="46"/>
        <v>14</v>
      </c>
      <c r="E867" t="str">
        <f t="shared" si="47"/>
        <v>NIT</v>
      </c>
    </row>
    <row r="868" spans="1:5" x14ac:dyDescent="0.25">
      <c r="A868" s="1" t="s">
        <v>1171</v>
      </c>
      <c r="B868" t="s">
        <v>1172</v>
      </c>
      <c r="C868" t="str">
        <f>Tabla4[[#This Row],[NIT]]</f>
        <v>06022401811015</v>
      </c>
      <c r="D868">
        <f t="shared" si="46"/>
        <v>14</v>
      </c>
      <c r="E868" t="str">
        <f t="shared" si="47"/>
        <v>NIT</v>
      </c>
    </row>
    <row r="869" spans="1:5" x14ac:dyDescent="0.25">
      <c r="A869" s="1" t="s">
        <v>1173</v>
      </c>
      <c r="B869" t="s">
        <v>1174</v>
      </c>
      <c r="C869" t="str">
        <f>Tabla4[[#This Row],[NIT]]</f>
        <v>06141912191065</v>
      </c>
      <c r="D869">
        <f t="shared" si="46"/>
        <v>14</v>
      </c>
      <c r="E869" t="str">
        <f t="shared" si="47"/>
        <v>NIT</v>
      </c>
    </row>
    <row r="870" spans="1:5" x14ac:dyDescent="0.25">
      <c r="A870" s="1" t="s">
        <v>1175</v>
      </c>
      <c r="B870" t="s">
        <v>1176</v>
      </c>
      <c r="C870" t="str">
        <f>Tabla4[[#This Row],[NIT]]</f>
        <v>04061601721019</v>
      </c>
      <c r="D870">
        <f t="shared" si="46"/>
        <v>14</v>
      </c>
      <c r="E870" t="str">
        <f t="shared" si="47"/>
        <v>NIT</v>
      </c>
    </row>
    <row r="871" spans="1:5" x14ac:dyDescent="0.25">
      <c r="A871" s="1" t="s">
        <v>7607</v>
      </c>
      <c r="B871" t="s">
        <v>8288</v>
      </c>
      <c r="C871" t="str">
        <f>Tabla4[[#This Row],[NIT]]</f>
        <v>05191909891020</v>
      </c>
      <c r="D871">
        <f t="shared" si="46"/>
        <v>14</v>
      </c>
      <c r="E871" t="str">
        <f t="shared" si="47"/>
        <v>NIT</v>
      </c>
    </row>
    <row r="872" spans="1:5" x14ac:dyDescent="0.25">
      <c r="A872" s="1" t="s">
        <v>7585</v>
      </c>
      <c r="B872" t="s">
        <v>1178</v>
      </c>
      <c r="C872" t="str">
        <f>Tabla4[[#This Row],[NIT]]</f>
        <v>07151001771010</v>
      </c>
      <c r="D872">
        <f t="shared" si="46"/>
        <v>14</v>
      </c>
      <c r="E872" t="str">
        <f t="shared" si="47"/>
        <v>NIT</v>
      </c>
    </row>
    <row r="873" spans="1:5" x14ac:dyDescent="0.25">
      <c r="A873" s="1" t="s">
        <v>1179</v>
      </c>
      <c r="B873" t="s">
        <v>1180</v>
      </c>
      <c r="C873" t="str">
        <f>Tabla4[[#This Row],[NIT]]</f>
        <v>06140705151014</v>
      </c>
      <c r="D873">
        <f t="shared" si="46"/>
        <v>14</v>
      </c>
      <c r="E873" t="str">
        <f t="shared" si="47"/>
        <v>NIT</v>
      </c>
    </row>
    <row r="874" spans="1:5" x14ac:dyDescent="0.25">
      <c r="A874" s="1" t="s">
        <v>1181</v>
      </c>
      <c r="B874" t="s">
        <v>1182</v>
      </c>
      <c r="C874" t="str">
        <f>Tabla4[[#This Row],[NIT]]</f>
        <v>06140107640160</v>
      </c>
      <c r="D874">
        <f t="shared" si="46"/>
        <v>14</v>
      </c>
      <c r="E874" t="str">
        <f t="shared" si="47"/>
        <v>NIT</v>
      </c>
    </row>
    <row r="875" spans="1:5" x14ac:dyDescent="0.25">
      <c r="A875" s="28" t="s">
        <v>7535</v>
      </c>
      <c r="B875" t="s">
        <v>1183</v>
      </c>
      <c r="C875" t="str">
        <f>Tabla4[[#This Row],[NIT]]</f>
        <v>02103010630020</v>
      </c>
      <c r="D875">
        <f t="shared" si="46"/>
        <v>14</v>
      </c>
      <c r="E875" t="str">
        <f t="shared" si="47"/>
        <v>NIT</v>
      </c>
    </row>
    <row r="876" spans="1:5" x14ac:dyDescent="0.25">
      <c r="A876" s="1" t="s">
        <v>1184</v>
      </c>
      <c r="B876" t="s">
        <v>1185</v>
      </c>
      <c r="C876" t="str">
        <f>Tabla4[[#This Row],[NIT]]</f>
        <v>06140709750018</v>
      </c>
      <c r="D876">
        <f t="shared" si="46"/>
        <v>14</v>
      </c>
      <c r="E876" t="str">
        <f t="shared" si="47"/>
        <v>NIT</v>
      </c>
    </row>
    <row r="877" spans="1:5" x14ac:dyDescent="0.25">
      <c r="A877" s="1" t="s">
        <v>1186</v>
      </c>
      <c r="B877" t="s">
        <v>1187</v>
      </c>
      <c r="C877" t="str">
        <f>Tabla4[[#This Row],[NIT]]</f>
        <v>05113003670013</v>
      </c>
      <c r="D877">
        <f t="shared" si="46"/>
        <v>14</v>
      </c>
      <c r="E877" t="str">
        <f t="shared" si="47"/>
        <v>NIT</v>
      </c>
    </row>
    <row r="878" spans="1:5" x14ac:dyDescent="0.25">
      <c r="A878" s="1" t="s">
        <v>1188</v>
      </c>
      <c r="B878" t="s">
        <v>1189</v>
      </c>
      <c r="C878" t="str">
        <f>Tabla4[[#This Row],[NIT]]</f>
        <v>05112204881015</v>
      </c>
      <c r="D878">
        <f t="shared" si="46"/>
        <v>14</v>
      </c>
      <c r="E878" t="str">
        <f t="shared" si="47"/>
        <v>NIT</v>
      </c>
    </row>
    <row r="879" spans="1:5" x14ac:dyDescent="0.25">
      <c r="A879" s="1" t="s">
        <v>1190</v>
      </c>
      <c r="B879" t="s">
        <v>1191</v>
      </c>
      <c r="C879" t="str">
        <f>Tabla4[[#This Row],[NIT]]</f>
        <v>06140807881149</v>
      </c>
      <c r="D879">
        <f t="shared" si="46"/>
        <v>14</v>
      </c>
      <c r="E879" t="str">
        <f t="shared" si="47"/>
        <v>NIT</v>
      </c>
    </row>
    <row r="880" spans="1:5" x14ac:dyDescent="0.25">
      <c r="A880" s="1" t="s">
        <v>1192</v>
      </c>
      <c r="B880" t="s">
        <v>1193</v>
      </c>
      <c r="C880" t="str">
        <f>Tabla4[[#This Row],[NIT]]</f>
        <v>06141708941063</v>
      </c>
      <c r="D880">
        <f t="shared" si="46"/>
        <v>14</v>
      </c>
      <c r="E880" t="str">
        <f t="shared" si="47"/>
        <v>NIT</v>
      </c>
    </row>
    <row r="881" spans="1:5" x14ac:dyDescent="0.25">
      <c r="A881" s="1" t="s">
        <v>1194</v>
      </c>
      <c r="B881" t="s">
        <v>1195</v>
      </c>
      <c r="C881" t="str">
        <f>Tabla4[[#This Row],[NIT]]</f>
        <v>06143009191051</v>
      </c>
      <c r="D881">
        <f t="shared" si="46"/>
        <v>14</v>
      </c>
      <c r="E881" t="str">
        <f t="shared" si="47"/>
        <v>NIT</v>
      </c>
    </row>
    <row r="882" spans="1:5" x14ac:dyDescent="0.25">
      <c r="A882" s="1" t="s">
        <v>1196</v>
      </c>
      <c r="B882" t="s">
        <v>1197</v>
      </c>
      <c r="C882" t="str">
        <f>Tabla4[[#This Row],[NIT]]</f>
        <v>06141602051069</v>
      </c>
      <c r="D882">
        <f t="shared" si="46"/>
        <v>14</v>
      </c>
      <c r="E882" t="str">
        <f t="shared" si="47"/>
        <v>NIT</v>
      </c>
    </row>
    <row r="883" spans="1:5" x14ac:dyDescent="0.25">
      <c r="A883" s="1" t="s">
        <v>1198</v>
      </c>
      <c r="B883" t="s">
        <v>1199</v>
      </c>
      <c r="C883" t="str">
        <f>Tabla4[[#This Row],[NIT]]</f>
        <v>12171307861091</v>
      </c>
      <c r="D883">
        <f t="shared" si="46"/>
        <v>14</v>
      </c>
      <c r="E883" t="str">
        <f t="shared" si="47"/>
        <v>NIT</v>
      </c>
    </row>
    <row r="884" spans="1:5" x14ac:dyDescent="0.25">
      <c r="A884" s="1" t="s">
        <v>1200</v>
      </c>
      <c r="B884" t="s">
        <v>1201</v>
      </c>
      <c r="C884" t="str">
        <f>Tabla4[[#This Row],[NIT]]</f>
        <v>04111712511010</v>
      </c>
      <c r="D884">
        <f t="shared" si="46"/>
        <v>14</v>
      </c>
      <c r="E884" t="str">
        <f t="shared" si="47"/>
        <v>NIT</v>
      </c>
    </row>
    <row r="885" spans="1:5" x14ac:dyDescent="0.25">
      <c r="A885" s="1" t="s">
        <v>1202</v>
      </c>
      <c r="B885" t="s">
        <v>1203</v>
      </c>
      <c r="C885" t="str">
        <f>Tabla4[[#This Row],[NIT]]</f>
        <v>06141504181043</v>
      </c>
      <c r="D885">
        <f t="shared" si="46"/>
        <v>14</v>
      </c>
      <c r="E885" t="str">
        <f t="shared" si="47"/>
        <v>NIT</v>
      </c>
    </row>
    <row r="886" spans="1:5" x14ac:dyDescent="0.25">
      <c r="A886" s="1" t="s">
        <v>1204</v>
      </c>
      <c r="B886" t="s">
        <v>1205</v>
      </c>
      <c r="C886" t="str">
        <f>Tabla4[[#This Row],[NIT]]</f>
        <v>04072703911019</v>
      </c>
      <c r="D886">
        <f t="shared" si="46"/>
        <v>14</v>
      </c>
      <c r="E886" t="str">
        <f t="shared" si="47"/>
        <v>NIT</v>
      </c>
    </row>
    <row r="887" spans="1:5" x14ac:dyDescent="0.25">
      <c r="A887" s="1" t="s">
        <v>1206</v>
      </c>
      <c r="B887" t="s">
        <v>1207</v>
      </c>
      <c r="C887" t="str">
        <f>Tabla4[[#This Row],[NIT]]</f>
        <v>12170407851020</v>
      </c>
      <c r="D887">
        <f t="shared" si="46"/>
        <v>14</v>
      </c>
      <c r="E887" t="str">
        <f t="shared" si="47"/>
        <v>NIT</v>
      </c>
    </row>
    <row r="888" spans="1:5" x14ac:dyDescent="0.25">
      <c r="A888" s="1" t="s">
        <v>1208</v>
      </c>
      <c r="B888" t="s">
        <v>1209</v>
      </c>
      <c r="C888" t="str">
        <f>Tabla4[[#This Row],[NIT]]</f>
        <v>05110201781025</v>
      </c>
      <c r="D888">
        <f t="shared" si="46"/>
        <v>14</v>
      </c>
      <c r="E888" t="str">
        <f t="shared" si="47"/>
        <v>NIT</v>
      </c>
    </row>
    <row r="889" spans="1:5" x14ac:dyDescent="0.25">
      <c r="A889" s="1" t="s">
        <v>1210</v>
      </c>
      <c r="B889" t="s">
        <v>1211</v>
      </c>
      <c r="C889" t="str">
        <f>Tabla4[[#This Row],[NIT]]</f>
        <v>03112905680011</v>
      </c>
      <c r="D889">
        <f t="shared" si="46"/>
        <v>14</v>
      </c>
      <c r="E889" t="str">
        <f t="shared" si="47"/>
        <v>NIT</v>
      </c>
    </row>
    <row r="890" spans="1:5" x14ac:dyDescent="0.25">
      <c r="A890" s="1" t="s">
        <v>1212</v>
      </c>
      <c r="B890" t="s">
        <v>1213</v>
      </c>
      <c r="C890" t="str">
        <f>Tabla4[[#This Row],[NIT]]</f>
        <v>13122611821015</v>
      </c>
      <c r="D890">
        <f t="shared" si="46"/>
        <v>14</v>
      </c>
      <c r="E890" t="str">
        <f t="shared" si="47"/>
        <v>NIT</v>
      </c>
    </row>
    <row r="891" spans="1:5" x14ac:dyDescent="0.25">
      <c r="A891" s="1" t="s">
        <v>7961</v>
      </c>
      <c r="B891" t="s">
        <v>1214</v>
      </c>
      <c r="C891" t="str">
        <f>Tabla4[[#This Row],[NIT]]</f>
        <v>001121312</v>
      </c>
      <c r="D891">
        <f t="shared" si="46"/>
        <v>9</v>
      </c>
      <c r="E891" t="str">
        <f t="shared" si="47"/>
        <v>DUI</v>
      </c>
    </row>
    <row r="892" spans="1:5" x14ac:dyDescent="0.25">
      <c r="A892" s="1" t="s">
        <v>1215</v>
      </c>
      <c r="B892" t="s">
        <v>1216</v>
      </c>
      <c r="C892" t="str">
        <f>Tabla4[[#This Row],[NIT]]</f>
        <v>06141904640116</v>
      </c>
      <c r="D892">
        <f t="shared" si="46"/>
        <v>14</v>
      </c>
      <c r="E892" t="str">
        <f t="shared" si="47"/>
        <v>NIT</v>
      </c>
    </row>
    <row r="893" spans="1:5" x14ac:dyDescent="0.25">
      <c r="A893" s="1" t="s">
        <v>1217</v>
      </c>
      <c r="B893" t="s">
        <v>1218</v>
      </c>
      <c r="C893" t="str">
        <f>Tabla4[[#This Row],[NIT]]</f>
        <v>06142007201037</v>
      </c>
      <c r="D893">
        <f t="shared" si="46"/>
        <v>14</v>
      </c>
      <c r="E893" t="str">
        <f t="shared" si="47"/>
        <v>NIT</v>
      </c>
    </row>
    <row r="894" spans="1:5" x14ac:dyDescent="0.25">
      <c r="A894" s="1" t="s">
        <v>1219</v>
      </c>
      <c r="B894" t="s">
        <v>1220</v>
      </c>
      <c r="C894" t="str">
        <f>Tabla4[[#This Row],[NIT]]</f>
        <v>06101705801021</v>
      </c>
      <c r="D894">
        <f t="shared" si="46"/>
        <v>14</v>
      </c>
      <c r="E894" t="str">
        <f t="shared" si="47"/>
        <v>NIT</v>
      </c>
    </row>
    <row r="895" spans="1:5" x14ac:dyDescent="0.25">
      <c r="A895" s="1" t="s">
        <v>1221</v>
      </c>
      <c r="B895" t="s">
        <v>1222</v>
      </c>
      <c r="C895" t="str">
        <f>Tabla4[[#This Row],[NIT]]</f>
        <v>06141001881013</v>
      </c>
      <c r="D895">
        <f t="shared" si="46"/>
        <v>14</v>
      </c>
      <c r="E895" t="str">
        <f t="shared" si="47"/>
        <v>NIT</v>
      </c>
    </row>
    <row r="896" spans="1:5" x14ac:dyDescent="0.25">
      <c r="A896" s="1" t="s">
        <v>1223</v>
      </c>
      <c r="B896" t="s">
        <v>1224</v>
      </c>
      <c r="C896" t="str">
        <f>Tabla4[[#This Row],[NIT]]</f>
        <v>06140801191043</v>
      </c>
      <c r="D896">
        <f t="shared" si="46"/>
        <v>14</v>
      </c>
      <c r="E896" t="str">
        <f t="shared" si="47"/>
        <v>NIT</v>
      </c>
    </row>
    <row r="897" spans="1:5" x14ac:dyDescent="0.25">
      <c r="A897" s="1" t="s">
        <v>1225</v>
      </c>
      <c r="B897" t="s">
        <v>1226</v>
      </c>
      <c r="C897" t="str">
        <f>Tabla4[[#This Row],[NIT]]</f>
        <v>09062001420014</v>
      </c>
      <c r="D897">
        <f t="shared" si="46"/>
        <v>14</v>
      </c>
      <c r="E897" t="str">
        <f t="shared" si="47"/>
        <v>NIT</v>
      </c>
    </row>
    <row r="898" spans="1:5" x14ac:dyDescent="0.25">
      <c r="A898" s="1" t="s">
        <v>1227</v>
      </c>
      <c r="B898" t="s">
        <v>1228</v>
      </c>
      <c r="C898" t="str">
        <f>Tabla4[[#This Row],[NIT]]</f>
        <v>02022504430011</v>
      </c>
      <c r="D898">
        <f t="shared" si="46"/>
        <v>14</v>
      </c>
      <c r="E898" t="str">
        <f t="shared" si="47"/>
        <v>NIT</v>
      </c>
    </row>
    <row r="899" spans="1:5" x14ac:dyDescent="0.25">
      <c r="A899" s="1" t="s">
        <v>1229</v>
      </c>
      <c r="B899" t="s">
        <v>1230</v>
      </c>
      <c r="C899" t="str">
        <f>Tabla4[[#This Row],[NIT]]</f>
        <v>07141503861010</v>
      </c>
      <c r="D899">
        <f t="shared" si="46"/>
        <v>14</v>
      </c>
      <c r="E899" t="str">
        <f t="shared" si="47"/>
        <v>NIT</v>
      </c>
    </row>
    <row r="900" spans="1:5" x14ac:dyDescent="0.25">
      <c r="A900" s="1" t="s">
        <v>1231</v>
      </c>
      <c r="B900" t="s">
        <v>1232</v>
      </c>
      <c r="C900" t="str">
        <f>Tabla4[[#This Row],[NIT]]</f>
        <v>10100401911017</v>
      </c>
      <c r="D900">
        <f t="shared" si="46"/>
        <v>14</v>
      </c>
      <c r="E900" t="str">
        <f t="shared" si="47"/>
        <v>NIT</v>
      </c>
    </row>
    <row r="901" spans="1:5" x14ac:dyDescent="0.25">
      <c r="A901" s="1" t="s">
        <v>1233</v>
      </c>
      <c r="B901" t="s">
        <v>1234</v>
      </c>
      <c r="C901" t="str">
        <f>Tabla4[[#This Row],[NIT]]</f>
        <v>08151003640017</v>
      </c>
      <c r="D901">
        <f t="shared" si="46"/>
        <v>14</v>
      </c>
      <c r="E901" t="str">
        <f t="shared" si="47"/>
        <v>NIT</v>
      </c>
    </row>
    <row r="902" spans="1:5" x14ac:dyDescent="0.25">
      <c r="A902" s="1" t="s">
        <v>1235</v>
      </c>
      <c r="B902" t="s">
        <v>1236</v>
      </c>
      <c r="C902" t="str">
        <f>Tabla4[[#This Row],[NIT]]</f>
        <v>05111212851048</v>
      </c>
      <c r="D902">
        <f t="shared" si="46"/>
        <v>14</v>
      </c>
      <c r="E902" t="str">
        <f t="shared" si="47"/>
        <v>NIT</v>
      </c>
    </row>
    <row r="903" spans="1:5" x14ac:dyDescent="0.25">
      <c r="A903" s="1" t="s">
        <v>1237</v>
      </c>
      <c r="B903" t="s">
        <v>1238</v>
      </c>
      <c r="C903" t="str">
        <f>Tabla4[[#This Row],[NIT]]</f>
        <v>02070509891015</v>
      </c>
      <c r="D903">
        <f t="shared" si="46"/>
        <v>14</v>
      </c>
      <c r="E903" t="str">
        <f t="shared" si="47"/>
        <v>NIT</v>
      </c>
    </row>
    <row r="904" spans="1:5" x14ac:dyDescent="0.25">
      <c r="A904" s="1" t="s">
        <v>1239</v>
      </c>
      <c r="B904" t="s">
        <v>1240</v>
      </c>
      <c r="C904" t="str">
        <f>Tabla4[[#This Row],[NIT]]</f>
        <v>06141001680070</v>
      </c>
      <c r="D904">
        <f t="shared" si="46"/>
        <v>14</v>
      </c>
      <c r="E904" t="str">
        <f t="shared" si="47"/>
        <v>NIT</v>
      </c>
    </row>
    <row r="905" spans="1:5" x14ac:dyDescent="0.25">
      <c r="A905" s="1" t="s">
        <v>1241</v>
      </c>
      <c r="B905" t="s">
        <v>1242</v>
      </c>
      <c r="C905" t="str">
        <f>Tabla4[[#This Row],[NIT]]</f>
        <v>05120709201011</v>
      </c>
      <c r="D905">
        <f t="shared" si="46"/>
        <v>14</v>
      </c>
      <c r="E905" t="str">
        <f t="shared" si="47"/>
        <v>NIT</v>
      </c>
    </row>
    <row r="906" spans="1:5" x14ac:dyDescent="0.25">
      <c r="A906" s="1" t="s">
        <v>1243</v>
      </c>
      <c r="B906" t="s">
        <v>1244</v>
      </c>
      <c r="C906" t="str">
        <f>Tabla4[[#This Row],[NIT]]</f>
        <v>10061504711010</v>
      </c>
      <c r="D906">
        <f t="shared" si="46"/>
        <v>14</v>
      </c>
      <c r="E906" t="str">
        <f t="shared" si="47"/>
        <v>NIT</v>
      </c>
    </row>
    <row r="907" spans="1:5" x14ac:dyDescent="0.25">
      <c r="A907" s="1" t="s">
        <v>1245</v>
      </c>
      <c r="B907" t="s">
        <v>1246</v>
      </c>
      <c r="C907" t="str">
        <f>Tabla4[[#This Row],[NIT]]</f>
        <v>06142511710010</v>
      </c>
      <c r="D907">
        <f t="shared" si="46"/>
        <v>14</v>
      </c>
      <c r="E907" t="str">
        <f t="shared" si="47"/>
        <v>NIT</v>
      </c>
    </row>
    <row r="908" spans="1:5" x14ac:dyDescent="0.25">
      <c r="A908" s="1" t="s">
        <v>1247</v>
      </c>
      <c r="B908" t="s">
        <v>1248</v>
      </c>
      <c r="C908" t="str">
        <f>Tabla4[[#This Row],[NIT]]</f>
        <v>14081811660010</v>
      </c>
      <c r="D908">
        <f t="shared" si="46"/>
        <v>14</v>
      </c>
      <c r="E908" t="str">
        <f t="shared" si="47"/>
        <v>NIT</v>
      </c>
    </row>
    <row r="909" spans="1:5" x14ac:dyDescent="0.25">
      <c r="A909" s="1" t="s">
        <v>1249</v>
      </c>
      <c r="B909" t="s">
        <v>1250</v>
      </c>
      <c r="C909" t="str">
        <f>Tabla4[[#This Row],[NIT]]</f>
        <v>12170803031019</v>
      </c>
      <c r="D909">
        <f t="shared" si="46"/>
        <v>14</v>
      </c>
      <c r="E909" t="str">
        <f t="shared" si="47"/>
        <v>NIT</v>
      </c>
    </row>
    <row r="910" spans="1:5" x14ac:dyDescent="0.25">
      <c r="A910" s="1" t="s">
        <v>1251</v>
      </c>
      <c r="B910" t="s">
        <v>1252</v>
      </c>
      <c r="C910" t="str">
        <f>Tabla4[[#This Row],[NIT]]</f>
        <v>14111410711027</v>
      </c>
      <c r="D910">
        <f t="shared" si="46"/>
        <v>14</v>
      </c>
      <c r="E910" t="str">
        <f t="shared" si="47"/>
        <v>NIT</v>
      </c>
    </row>
    <row r="911" spans="1:5" x14ac:dyDescent="0.25">
      <c r="A911" s="1" t="s">
        <v>1253</v>
      </c>
      <c r="B911" t="s">
        <v>1254</v>
      </c>
      <c r="C911" t="str">
        <f>Tabla4[[#This Row],[NIT]]</f>
        <v>06140703191035</v>
      </c>
      <c r="D911">
        <f t="shared" si="46"/>
        <v>14</v>
      </c>
      <c r="E911" t="str">
        <f t="shared" si="47"/>
        <v>NIT</v>
      </c>
    </row>
    <row r="912" spans="1:5" x14ac:dyDescent="0.25">
      <c r="A912" s="1" t="s">
        <v>1255</v>
      </c>
      <c r="B912" t="s">
        <v>1256</v>
      </c>
      <c r="C912" t="str">
        <f>Tabla4[[#This Row],[NIT]]</f>
        <v>04091806831018</v>
      </c>
      <c r="D912">
        <f t="shared" si="46"/>
        <v>14</v>
      </c>
      <c r="E912" t="str">
        <f t="shared" si="47"/>
        <v>NIT</v>
      </c>
    </row>
    <row r="913" spans="1:5" x14ac:dyDescent="0.25">
      <c r="A913" s="1" t="s">
        <v>1257</v>
      </c>
      <c r="B913" t="s">
        <v>1258</v>
      </c>
      <c r="C913" t="str">
        <f>Tabla4[[#This Row],[NIT]]</f>
        <v>06141805600190</v>
      </c>
      <c r="D913">
        <f t="shared" si="46"/>
        <v>14</v>
      </c>
      <c r="E913" t="str">
        <f t="shared" si="47"/>
        <v>NIT</v>
      </c>
    </row>
    <row r="914" spans="1:5" x14ac:dyDescent="0.25">
      <c r="A914" s="1" t="s">
        <v>1259</v>
      </c>
      <c r="B914" t="s">
        <v>1260</v>
      </c>
      <c r="C914" t="str">
        <f>Tabla4[[#This Row],[NIT]]</f>
        <v>12170102881069</v>
      </c>
      <c r="D914">
        <f t="shared" si="46"/>
        <v>14</v>
      </c>
      <c r="E914" t="str">
        <f t="shared" si="47"/>
        <v>NIT</v>
      </c>
    </row>
    <row r="915" spans="1:5" x14ac:dyDescent="0.25">
      <c r="A915" s="1" t="s">
        <v>1261</v>
      </c>
      <c r="B915" t="s">
        <v>1262</v>
      </c>
      <c r="C915" t="str">
        <f>Tabla4[[#This Row],[NIT]]</f>
        <v>07121705881011</v>
      </c>
      <c r="D915">
        <f t="shared" si="46"/>
        <v>14</v>
      </c>
      <c r="E915" t="str">
        <f t="shared" si="47"/>
        <v>NIT</v>
      </c>
    </row>
    <row r="916" spans="1:5" x14ac:dyDescent="0.25">
      <c r="A916" s="1" t="s">
        <v>1263</v>
      </c>
      <c r="B916" t="s">
        <v>1264</v>
      </c>
      <c r="C916" t="str">
        <f>Tabla4[[#This Row],[NIT]]</f>
        <v>12172309861052</v>
      </c>
      <c r="D916">
        <f t="shared" si="46"/>
        <v>14</v>
      </c>
      <c r="E916" t="str">
        <f t="shared" si="47"/>
        <v>NIT</v>
      </c>
    </row>
    <row r="917" spans="1:5" x14ac:dyDescent="0.25">
      <c r="A917" s="1" t="s">
        <v>1265</v>
      </c>
      <c r="B917" t="s">
        <v>1266</v>
      </c>
      <c r="C917" t="str">
        <f>Tabla4[[#This Row],[NIT]]</f>
        <v>06171606821019</v>
      </c>
      <c r="D917">
        <f t="shared" si="46"/>
        <v>14</v>
      </c>
      <c r="E917" t="str">
        <f t="shared" si="47"/>
        <v>NIT</v>
      </c>
    </row>
    <row r="918" spans="1:5" x14ac:dyDescent="0.25">
      <c r="A918" s="1" t="s">
        <v>1267</v>
      </c>
      <c r="B918" t="s">
        <v>1268</v>
      </c>
      <c r="C918" t="str">
        <f>Tabla4[[#This Row],[NIT]]</f>
        <v>14160812181017</v>
      </c>
      <c r="D918">
        <f t="shared" si="46"/>
        <v>14</v>
      </c>
      <c r="E918" t="str">
        <f t="shared" si="47"/>
        <v>NIT</v>
      </c>
    </row>
    <row r="919" spans="1:5" x14ac:dyDescent="0.25">
      <c r="A919" s="1" t="s">
        <v>1269</v>
      </c>
      <c r="B919" t="s">
        <v>1270</v>
      </c>
      <c r="C919" t="str">
        <f>Tabla4[[#This Row],[NIT]]</f>
        <v>06142610201068</v>
      </c>
      <c r="D919">
        <f t="shared" si="46"/>
        <v>14</v>
      </c>
      <c r="E919" t="str">
        <f t="shared" si="47"/>
        <v>NIT</v>
      </c>
    </row>
    <row r="920" spans="1:5" x14ac:dyDescent="0.25">
      <c r="A920" s="1" t="s">
        <v>1271</v>
      </c>
      <c r="B920" t="s">
        <v>1272</v>
      </c>
      <c r="C920" t="str">
        <f>Tabla4[[#This Row],[NIT]]</f>
        <v>06142609861453</v>
      </c>
      <c r="D920">
        <f t="shared" ref="D920:D983" si="48">LEN(C920)</f>
        <v>14</v>
      </c>
      <c r="E920" t="str">
        <f t="shared" ref="E920:E983" si="49">IF(D920=14,"NIT",IF(D920=9,"DUI"," "))</f>
        <v>NIT</v>
      </c>
    </row>
    <row r="921" spans="1:5" x14ac:dyDescent="0.25">
      <c r="A921" s="1" t="s">
        <v>1273</v>
      </c>
      <c r="B921" t="s">
        <v>1274</v>
      </c>
      <c r="C921" t="str">
        <f>Tabla4[[#This Row],[NIT]]</f>
        <v>06140506141077</v>
      </c>
      <c r="D921">
        <f t="shared" si="48"/>
        <v>14</v>
      </c>
      <c r="E921" t="str">
        <f t="shared" si="49"/>
        <v>NIT</v>
      </c>
    </row>
    <row r="922" spans="1:5" x14ac:dyDescent="0.25">
      <c r="A922" s="1" t="s">
        <v>1275</v>
      </c>
      <c r="B922" t="s">
        <v>1276</v>
      </c>
      <c r="C922" t="str">
        <f>Tabla4[[#This Row],[NIT]]</f>
        <v>07020810701010</v>
      </c>
      <c r="D922">
        <f t="shared" si="48"/>
        <v>14</v>
      </c>
      <c r="E922" t="str">
        <f t="shared" si="49"/>
        <v>NIT</v>
      </c>
    </row>
    <row r="923" spans="1:5" x14ac:dyDescent="0.25">
      <c r="A923" s="1" t="s">
        <v>1277</v>
      </c>
      <c r="B923" t="s">
        <v>1278</v>
      </c>
      <c r="C923" t="str">
        <f>Tabla4[[#This Row],[NIT]]</f>
        <v>01032808831034</v>
      </c>
      <c r="D923">
        <f t="shared" si="48"/>
        <v>14</v>
      </c>
      <c r="E923" t="str">
        <f t="shared" si="49"/>
        <v>NIT</v>
      </c>
    </row>
    <row r="924" spans="1:5" x14ac:dyDescent="0.25">
      <c r="A924" s="1" t="s">
        <v>1279</v>
      </c>
      <c r="B924" t="s">
        <v>1280</v>
      </c>
      <c r="C924" t="str">
        <f>Tabla4[[#This Row],[NIT]]</f>
        <v>12172408540030</v>
      </c>
      <c r="D924">
        <f t="shared" si="48"/>
        <v>14</v>
      </c>
      <c r="E924" t="str">
        <f t="shared" si="49"/>
        <v>NIT</v>
      </c>
    </row>
    <row r="925" spans="1:5" x14ac:dyDescent="0.25">
      <c r="A925" s="1" t="s">
        <v>1281</v>
      </c>
      <c r="B925" t="s">
        <v>1282</v>
      </c>
      <c r="C925" t="str">
        <f>Tabla4[[#This Row],[NIT]]</f>
        <v>06141610201053</v>
      </c>
      <c r="D925">
        <f t="shared" si="48"/>
        <v>14</v>
      </c>
      <c r="E925" t="str">
        <f t="shared" si="49"/>
        <v>NIT</v>
      </c>
    </row>
    <row r="926" spans="1:5" x14ac:dyDescent="0.25">
      <c r="A926" s="1" t="s">
        <v>1283</v>
      </c>
      <c r="B926" t="s">
        <v>1284</v>
      </c>
      <c r="C926" t="str">
        <f>Tabla4[[#This Row],[NIT]]</f>
        <v>24880500852821</v>
      </c>
      <c r="D926">
        <f t="shared" si="48"/>
        <v>14</v>
      </c>
      <c r="E926" t="str">
        <f t="shared" si="49"/>
        <v>NIT</v>
      </c>
    </row>
    <row r="927" spans="1:5" x14ac:dyDescent="0.25">
      <c r="A927" s="1" t="s">
        <v>1285</v>
      </c>
      <c r="B927" t="s">
        <v>1286</v>
      </c>
      <c r="C927" t="str">
        <f>Tabla4[[#This Row],[NIT]]</f>
        <v>06141203791032</v>
      </c>
      <c r="D927">
        <f t="shared" si="48"/>
        <v>14</v>
      </c>
      <c r="E927" t="str">
        <f t="shared" si="49"/>
        <v>NIT</v>
      </c>
    </row>
    <row r="928" spans="1:5" x14ac:dyDescent="0.25">
      <c r="A928" s="1" t="s">
        <v>1287</v>
      </c>
      <c r="B928" t="s">
        <v>1288</v>
      </c>
      <c r="C928" t="str">
        <f>Tabla4[[#This Row],[NIT]]</f>
        <v>06140210141012</v>
      </c>
      <c r="D928">
        <f t="shared" si="48"/>
        <v>14</v>
      </c>
      <c r="E928" t="str">
        <f t="shared" si="49"/>
        <v>NIT</v>
      </c>
    </row>
    <row r="929" spans="1:5" x14ac:dyDescent="0.25">
      <c r="A929" s="1" t="s">
        <v>1289</v>
      </c>
      <c r="B929" t="s">
        <v>1290</v>
      </c>
      <c r="C929" t="str">
        <f>Tabla4[[#This Row],[NIT]]</f>
        <v>06141706830030</v>
      </c>
      <c r="D929">
        <f t="shared" si="48"/>
        <v>14</v>
      </c>
      <c r="E929" t="str">
        <f t="shared" si="49"/>
        <v>NIT</v>
      </c>
    </row>
    <row r="930" spans="1:5" x14ac:dyDescent="0.25">
      <c r="A930" s="1" t="s">
        <v>1291</v>
      </c>
      <c r="B930" t="s">
        <v>1292</v>
      </c>
      <c r="C930" t="str">
        <f>Tabla4[[#This Row],[NIT]]</f>
        <v>02101409610049</v>
      </c>
      <c r="D930">
        <f t="shared" si="48"/>
        <v>14</v>
      </c>
      <c r="E930" t="str">
        <f t="shared" si="49"/>
        <v>NIT</v>
      </c>
    </row>
    <row r="931" spans="1:5" ht="13.5" customHeight="1" x14ac:dyDescent="0.25">
      <c r="A931" s="1" t="s">
        <v>1293</v>
      </c>
      <c r="B931" t="s">
        <v>1294</v>
      </c>
      <c r="C931" t="str">
        <f>Tabla4[[#This Row],[NIT]]</f>
        <v>02070412620010</v>
      </c>
      <c r="D931">
        <f t="shared" si="48"/>
        <v>14</v>
      </c>
      <c r="E931" t="str">
        <f t="shared" si="49"/>
        <v>NIT</v>
      </c>
    </row>
    <row r="932" spans="1:5" x14ac:dyDescent="0.25">
      <c r="A932" s="1" t="s">
        <v>1295</v>
      </c>
      <c r="B932" t="s">
        <v>1296</v>
      </c>
      <c r="C932" t="str">
        <f>Tabla4[[#This Row],[NIT]]</f>
        <v>06140103191074</v>
      </c>
      <c r="D932">
        <f t="shared" si="48"/>
        <v>14</v>
      </c>
      <c r="E932" t="str">
        <f t="shared" si="49"/>
        <v>NIT</v>
      </c>
    </row>
    <row r="933" spans="1:5" x14ac:dyDescent="0.25">
      <c r="A933" s="1" t="s">
        <v>1297</v>
      </c>
      <c r="B933" t="s">
        <v>1298</v>
      </c>
      <c r="C933" t="str">
        <f>Tabla4[[#This Row],[NIT]]</f>
        <v>06141703841427</v>
      </c>
      <c r="D933">
        <f t="shared" si="48"/>
        <v>14</v>
      </c>
      <c r="E933" t="str">
        <f t="shared" si="49"/>
        <v>NIT</v>
      </c>
    </row>
    <row r="934" spans="1:5" x14ac:dyDescent="0.25">
      <c r="A934" s="1" t="s">
        <v>1299</v>
      </c>
      <c r="B934" t="s">
        <v>1300</v>
      </c>
      <c r="C934" t="str">
        <f>Tabla4[[#This Row],[NIT]]</f>
        <v>12170908861068</v>
      </c>
      <c r="D934">
        <f t="shared" si="48"/>
        <v>14</v>
      </c>
      <c r="E934" t="str">
        <f t="shared" si="49"/>
        <v>NIT</v>
      </c>
    </row>
    <row r="935" spans="1:5" x14ac:dyDescent="0.25">
      <c r="A935" s="1" t="s">
        <v>7470</v>
      </c>
      <c r="B935" t="s">
        <v>7471</v>
      </c>
      <c r="C935" t="str">
        <f>Tabla4[[#This Row],[NIT]]</f>
        <v>06142302191019</v>
      </c>
      <c r="D935">
        <f t="shared" si="48"/>
        <v>14</v>
      </c>
      <c r="E935" t="str">
        <f t="shared" si="49"/>
        <v>NIT</v>
      </c>
    </row>
    <row r="936" spans="1:5" x14ac:dyDescent="0.25">
      <c r="A936" s="1" t="s">
        <v>7473</v>
      </c>
      <c r="B936" t="s">
        <v>7472</v>
      </c>
      <c r="C936" t="str">
        <f>Tabla4[[#This Row],[NIT]]</f>
        <v>0-0</v>
      </c>
      <c r="D936">
        <f t="shared" si="48"/>
        <v>3</v>
      </c>
      <c r="E936" t="str">
        <f t="shared" si="49"/>
        <v xml:space="preserve"> </v>
      </c>
    </row>
    <row r="937" spans="1:5" x14ac:dyDescent="0.25">
      <c r="A937" s="1" t="s">
        <v>7476</v>
      </c>
      <c r="B937" t="s">
        <v>7477</v>
      </c>
      <c r="C937" t="str">
        <f>Tabla4[[#This Row],[NIT]]</f>
        <v>06141801101083</v>
      </c>
      <c r="D937">
        <f t="shared" si="48"/>
        <v>14</v>
      </c>
      <c r="E937" t="str">
        <f t="shared" si="49"/>
        <v>NIT</v>
      </c>
    </row>
    <row r="938" spans="1:5" x14ac:dyDescent="0.25">
      <c r="A938" s="1" t="s">
        <v>7478</v>
      </c>
      <c r="B938" t="s">
        <v>7479</v>
      </c>
      <c r="C938" t="str">
        <f>Tabla4[[#This Row],[NIT]]</f>
        <v>11231505861012</v>
      </c>
      <c r="D938">
        <f t="shared" si="48"/>
        <v>14</v>
      </c>
      <c r="E938" t="str">
        <f t="shared" si="49"/>
        <v>NIT</v>
      </c>
    </row>
    <row r="939" spans="1:5" x14ac:dyDescent="0.25">
      <c r="A939" s="1" t="s">
        <v>7480</v>
      </c>
      <c r="B939" t="s">
        <v>7481</v>
      </c>
      <c r="C939" t="str">
        <f>Tabla4[[#This Row],[NIT]]</f>
        <v>06142208870014</v>
      </c>
      <c r="D939">
        <f t="shared" si="48"/>
        <v>14</v>
      </c>
      <c r="E939" t="str">
        <f t="shared" si="49"/>
        <v>NIT</v>
      </c>
    </row>
    <row r="940" spans="1:5" x14ac:dyDescent="0.25">
      <c r="A940" s="1" t="s">
        <v>7482</v>
      </c>
      <c r="B940" t="s">
        <v>7483</v>
      </c>
      <c r="C940" t="str">
        <f>Tabla4[[#This Row],[NIT]]</f>
        <v>06142208171012</v>
      </c>
      <c r="D940">
        <f t="shared" si="48"/>
        <v>14</v>
      </c>
      <c r="E940" t="str">
        <f t="shared" si="49"/>
        <v>NIT</v>
      </c>
    </row>
    <row r="941" spans="1:5" x14ac:dyDescent="0.25">
      <c r="A941" s="1" t="s">
        <v>7484</v>
      </c>
      <c r="B941" t="s">
        <v>7485</v>
      </c>
      <c r="C941" t="str">
        <f>Tabla4[[#This Row],[NIT]]</f>
        <v>06140504211035</v>
      </c>
      <c r="D941">
        <f t="shared" si="48"/>
        <v>14</v>
      </c>
      <c r="E941" t="str">
        <f t="shared" si="49"/>
        <v>NIT</v>
      </c>
    </row>
    <row r="942" spans="1:5" x14ac:dyDescent="0.25">
      <c r="A942" s="1" t="s">
        <v>7486</v>
      </c>
      <c r="B942" t="s">
        <v>7487</v>
      </c>
      <c r="C942" t="str">
        <f>Tabla4[[#This Row],[NIT]]</f>
        <v>06142508921021</v>
      </c>
      <c r="D942">
        <f t="shared" si="48"/>
        <v>14</v>
      </c>
      <c r="E942" t="str">
        <f t="shared" si="49"/>
        <v>NIT</v>
      </c>
    </row>
    <row r="943" spans="1:5" x14ac:dyDescent="0.25">
      <c r="A943" s="1" t="s">
        <v>7490</v>
      </c>
      <c r="B943" t="s">
        <v>7491</v>
      </c>
      <c r="C943" t="str">
        <f>Tabla4[[#This Row],[NIT]]</f>
        <v>11211902801017</v>
      </c>
      <c r="D943">
        <f t="shared" si="48"/>
        <v>14</v>
      </c>
      <c r="E943" t="str">
        <f t="shared" si="49"/>
        <v>NIT</v>
      </c>
    </row>
    <row r="944" spans="1:5" x14ac:dyDescent="0.25">
      <c r="A944" s="1" t="s">
        <v>7492</v>
      </c>
      <c r="B944" t="s">
        <v>7493</v>
      </c>
      <c r="C944" t="str">
        <f>Tabla4[[#This Row],[NIT]]</f>
        <v>02101610741019</v>
      </c>
      <c r="D944">
        <f t="shared" si="48"/>
        <v>14</v>
      </c>
      <c r="E944" t="str">
        <f t="shared" si="49"/>
        <v>NIT</v>
      </c>
    </row>
    <row r="945" spans="1:5" x14ac:dyDescent="0.25">
      <c r="A945" s="1" t="s">
        <v>7495</v>
      </c>
      <c r="B945" t="s">
        <v>7496</v>
      </c>
      <c r="C945" t="str">
        <f>Tabla4[[#This Row],[NIT]]</f>
        <v>94142512801010</v>
      </c>
      <c r="D945">
        <f t="shared" si="48"/>
        <v>14</v>
      </c>
      <c r="E945" t="str">
        <f t="shared" si="49"/>
        <v>NIT</v>
      </c>
    </row>
    <row r="946" spans="1:5" x14ac:dyDescent="0.25">
      <c r="A946" s="1" t="s">
        <v>7497</v>
      </c>
      <c r="B946" t="s">
        <v>7498</v>
      </c>
      <c r="C946" t="str">
        <f>Tabla4[[#This Row],[NIT]]</f>
        <v>06141505091030</v>
      </c>
      <c r="D946">
        <f t="shared" si="48"/>
        <v>14</v>
      </c>
      <c r="E946" t="str">
        <f t="shared" si="49"/>
        <v>NIT</v>
      </c>
    </row>
    <row r="947" spans="1:5" x14ac:dyDescent="0.25">
      <c r="A947" s="1" t="s">
        <v>7499</v>
      </c>
      <c r="B947" t="s">
        <v>7500</v>
      </c>
      <c r="C947" t="str">
        <f>Tabla4[[#This Row],[NIT]]</f>
        <v>06140311951015</v>
      </c>
      <c r="D947">
        <f t="shared" si="48"/>
        <v>14</v>
      </c>
      <c r="E947" t="str">
        <f t="shared" si="49"/>
        <v>NIT</v>
      </c>
    </row>
    <row r="948" spans="1:5" x14ac:dyDescent="0.25">
      <c r="A948" s="1" t="s">
        <v>7539</v>
      </c>
      <c r="B948" t="s">
        <v>7540</v>
      </c>
      <c r="C948" t="str">
        <f>Tabla4[[#This Row],[NIT]]</f>
        <v>06141411911068</v>
      </c>
      <c r="D948">
        <f t="shared" si="48"/>
        <v>14</v>
      </c>
      <c r="E948" t="str">
        <f t="shared" si="49"/>
        <v>NIT</v>
      </c>
    </row>
    <row r="949" spans="1:5" x14ac:dyDescent="0.25">
      <c r="A949" s="1" t="s">
        <v>7541</v>
      </c>
      <c r="B949" t="s">
        <v>7542</v>
      </c>
      <c r="C949" t="str">
        <f>Tabla4[[#This Row],[NIT]]</f>
        <v>06140103630171</v>
      </c>
      <c r="D949">
        <f t="shared" si="48"/>
        <v>14</v>
      </c>
      <c r="E949" t="str">
        <f t="shared" si="49"/>
        <v>NIT</v>
      </c>
    </row>
    <row r="950" spans="1:5" x14ac:dyDescent="0.25">
      <c r="A950" s="1" t="s">
        <v>7543</v>
      </c>
      <c r="B950" t="s">
        <v>7544</v>
      </c>
      <c r="C950" t="str">
        <f>Tabla4[[#This Row],[NIT]]</f>
        <v>06141905091063</v>
      </c>
      <c r="D950">
        <f t="shared" si="48"/>
        <v>14</v>
      </c>
      <c r="E950" t="str">
        <f t="shared" si="49"/>
        <v>NIT</v>
      </c>
    </row>
    <row r="951" spans="1:5" x14ac:dyDescent="0.25">
      <c r="A951" s="1" t="s">
        <v>7545</v>
      </c>
      <c r="B951" t="s">
        <v>7546</v>
      </c>
      <c r="C951" t="str">
        <f>Tabla4[[#This Row],[NIT]]</f>
        <v>14052805811016</v>
      </c>
      <c r="D951">
        <f t="shared" si="48"/>
        <v>14</v>
      </c>
      <c r="E951" t="str">
        <f t="shared" si="49"/>
        <v>NIT</v>
      </c>
    </row>
    <row r="952" spans="1:5" x14ac:dyDescent="0.25">
      <c r="A952" s="1" t="s">
        <v>7547</v>
      </c>
      <c r="B952" t="s">
        <v>7548</v>
      </c>
      <c r="C952" t="str">
        <f>Tabla4[[#This Row],[NIT]]</f>
        <v>04091502590010</v>
      </c>
      <c r="D952">
        <f t="shared" si="48"/>
        <v>14</v>
      </c>
      <c r="E952" t="str">
        <f t="shared" si="49"/>
        <v>NIT</v>
      </c>
    </row>
    <row r="953" spans="1:5" x14ac:dyDescent="0.25">
      <c r="A953" s="1" t="s">
        <v>7549</v>
      </c>
      <c r="B953" t="s">
        <v>7550</v>
      </c>
      <c r="C953" t="str">
        <f>Tabla4[[#This Row],[NIT]]</f>
        <v>06140808770022</v>
      </c>
      <c r="D953">
        <f t="shared" si="48"/>
        <v>14</v>
      </c>
      <c r="E953" t="str">
        <f t="shared" si="49"/>
        <v>NIT</v>
      </c>
    </row>
    <row r="954" spans="1:5" x14ac:dyDescent="0.25">
      <c r="A954" s="1" t="s">
        <v>7551</v>
      </c>
      <c r="B954" t="s">
        <v>7726</v>
      </c>
      <c r="C954" t="str">
        <f>Tabla4[[#This Row],[NIT]]</f>
        <v>04280110660017</v>
      </c>
      <c r="D954">
        <f t="shared" si="48"/>
        <v>14</v>
      </c>
      <c r="E954" t="str">
        <f t="shared" si="49"/>
        <v>NIT</v>
      </c>
    </row>
    <row r="955" spans="1:5" x14ac:dyDescent="0.25">
      <c r="A955" s="1" t="s">
        <v>7552</v>
      </c>
      <c r="B955" t="s">
        <v>7553</v>
      </c>
      <c r="C955" t="str">
        <f>Tabla4[[#This Row],[NIT]]</f>
        <v>12171112191016</v>
      </c>
      <c r="D955">
        <f t="shared" si="48"/>
        <v>14</v>
      </c>
      <c r="E955" t="str">
        <f t="shared" si="49"/>
        <v>NIT</v>
      </c>
    </row>
    <row r="956" spans="1:5" x14ac:dyDescent="0.25">
      <c r="A956" s="1" t="s">
        <v>7555</v>
      </c>
      <c r="B956" t="s">
        <v>7556</v>
      </c>
      <c r="C956" t="str">
        <f>Tabla4[[#This Row],[NIT]]</f>
        <v>04281809620015</v>
      </c>
      <c r="D956">
        <f t="shared" si="48"/>
        <v>14</v>
      </c>
      <c r="E956" t="str">
        <f t="shared" si="49"/>
        <v>NIT</v>
      </c>
    </row>
    <row r="957" spans="1:5" x14ac:dyDescent="0.25">
      <c r="A957" s="1" t="s">
        <v>7558</v>
      </c>
      <c r="B957" t="s">
        <v>7559</v>
      </c>
      <c r="C957" t="str">
        <f>Tabla4[[#This Row],[NIT]]</f>
        <v>08192406871024</v>
      </c>
      <c r="D957">
        <f t="shared" si="48"/>
        <v>14</v>
      </c>
      <c r="E957" t="str">
        <f t="shared" si="49"/>
        <v>NIT</v>
      </c>
    </row>
    <row r="958" spans="1:5" x14ac:dyDescent="0.25">
      <c r="A958" s="1" t="s">
        <v>7560</v>
      </c>
      <c r="B958" t="s">
        <v>7561</v>
      </c>
      <c r="C958" t="str">
        <f>Tabla4[[#This Row],[NIT]]</f>
        <v>06140304181042</v>
      </c>
      <c r="D958">
        <f t="shared" si="48"/>
        <v>14</v>
      </c>
      <c r="E958" t="str">
        <f t="shared" si="49"/>
        <v>NIT</v>
      </c>
    </row>
    <row r="959" spans="1:5" x14ac:dyDescent="0.25">
      <c r="A959" s="1" t="s">
        <v>7563</v>
      </c>
      <c r="B959" t="s">
        <v>7564</v>
      </c>
      <c r="C959" t="str">
        <f>Tabla4[[#This Row],[NIT]]</f>
        <v>14160108711019</v>
      </c>
      <c r="D959">
        <f t="shared" si="48"/>
        <v>14</v>
      </c>
      <c r="E959" t="str">
        <f t="shared" si="49"/>
        <v>NIT</v>
      </c>
    </row>
    <row r="960" spans="1:5" x14ac:dyDescent="0.25">
      <c r="A960" s="1" t="s">
        <v>7565</v>
      </c>
      <c r="B960" t="s">
        <v>7566</v>
      </c>
      <c r="C960" t="str">
        <f>Tabla4[[#This Row],[NIT]]</f>
        <v>06143110141022</v>
      </c>
      <c r="D960">
        <f t="shared" si="48"/>
        <v>14</v>
      </c>
      <c r="E960" t="str">
        <f t="shared" si="49"/>
        <v>NIT</v>
      </c>
    </row>
    <row r="961" spans="1:5" x14ac:dyDescent="0.25">
      <c r="A961" s="1" t="s">
        <v>7567</v>
      </c>
      <c r="B961" t="s">
        <v>7568</v>
      </c>
      <c r="C961" t="str">
        <f>Tabla4[[#This Row],[NIT]]</f>
        <v>02021811851048</v>
      </c>
      <c r="D961">
        <f t="shared" si="48"/>
        <v>14</v>
      </c>
      <c r="E961" t="str">
        <f t="shared" si="49"/>
        <v>NIT</v>
      </c>
    </row>
    <row r="962" spans="1:5" x14ac:dyDescent="0.25">
      <c r="A962" s="1" t="s">
        <v>7570</v>
      </c>
      <c r="B962" t="s">
        <v>7571</v>
      </c>
      <c r="C962" t="str">
        <f>Tabla4[[#This Row],[NIT]]</f>
        <v>09062402811011</v>
      </c>
      <c r="D962">
        <f t="shared" si="48"/>
        <v>14</v>
      </c>
      <c r="E962" t="str">
        <f t="shared" si="49"/>
        <v>NIT</v>
      </c>
    </row>
    <row r="963" spans="1:5" x14ac:dyDescent="0.25">
      <c r="A963" s="1" t="s">
        <v>7572</v>
      </c>
      <c r="B963" t="s">
        <v>7573</v>
      </c>
      <c r="C963" t="str">
        <f>Tabla4[[#This Row],[NIT]]</f>
        <v>06140711061086</v>
      </c>
      <c r="D963">
        <f t="shared" si="48"/>
        <v>14</v>
      </c>
      <c r="E963" t="str">
        <f t="shared" si="49"/>
        <v>NIT</v>
      </c>
    </row>
    <row r="964" spans="1:5" x14ac:dyDescent="0.25">
      <c r="A964" s="1" t="s">
        <v>8084</v>
      </c>
      <c r="B964" t="s">
        <v>7574</v>
      </c>
      <c r="C964" t="str">
        <f>Tabla4[[#This Row],[NIT]]</f>
        <v>040866014</v>
      </c>
      <c r="D964">
        <f t="shared" si="48"/>
        <v>9</v>
      </c>
      <c r="E964" t="str">
        <f t="shared" si="49"/>
        <v>DUI</v>
      </c>
    </row>
    <row r="965" spans="1:5" x14ac:dyDescent="0.25">
      <c r="A965" s="1" t="s">
        <v>7576</v>
      </c>
      <c r="B965" t="s">
        <v>7577</v>
      </c>
      <c r="C965" t="str">
        <f>Tabla4[[#This Row],[NIT]]</f>
        <v>01081612781030</v>
      </c>
      <c r="D965">
        <f t="shared" si="48"/>
        <v>14</v>
      </c>
      <c r="E965" t="str">
        <f t="shared" si="49"/>
        <v>NIT</v>
      </c>
    </row>
    <row r="966" spans="1:5" x14ac:dyDescent="0.25">
      <c r="A966" s="1" t="s">
        <v>7579</v>
      </c>
      <c r="B966" t="s">
        <v>7580</v>
      </c>
      <c r="C966" t="str">
        <f>Tabla4[[#This Row],[NIT]]</f>
        <v>04162209941010</v>
      </c>
      <c r="D966">
        <f t="shared" si="48"/>
        <v>14</v>
      </c>
      <c r="E966" t="str">
        <f t="shared" si="49"/>
        <v>NIT</v>
      </c>
    </row>
    <row r="967" spans="1:5" x14ac:dyDescent="0.25">
      <c r="A967" s="1" t="s">
        <v>7586</v>
      </c>
      <c r="B967" t="s">
        <v>7587</v>
      </c>
      <c r="C967" t="str">
        <f>Tabla4[[#This Row],[NIT]]</f>
        <v>06140712891015</v>
      </c>
      <c r="D967">
        <f t="shared" si="48"/>
        <v>14</v>
      </c>
      <c r="E967" t="str">
        <f t="shared" si="49"/>
        <v>NIT</v>
      </c>
    </row>
    <row r="968" spans="1:5" x14ac:dyDescent="0.25">
      <c r="A968" s="1" t="s">
        <v>7588</v>
      </c>
      <c r="B968" t="s">
        <v>7589</v>
      </c>
      <c r="C968" t="str">
        <f>Tabla4[[#This Row],[NIT]]</f>
        <v>06141801881402</v>
      </c>
      <c r="D968">
        <f t="shared" si="48"/>
        <v>14</v>
      </c>
      <c r="E968" t="str">
        <f t="shared" si="49"/>
        <v>NIT</v>
      </c>
    </row>
    <row r="969" spans="1:5" x14ac:dyDescent="0.25">
      <c r="A969" s="1" t="s">
        <v>7590</v>
      </c>
      <c r="B969" t="s">
        <v>7591</v>
      </c>
      <c r="C969" t="str">
        <f>Tabla4[[#This Row],[NIT]]</f>
        <v>06012309580010</v>
      </c>
      <c r="D969">
        <f t="shared" si="48"/>
        <v>14</v>
      </c>
      <c r="E969" t="str">
        <f t="shared" si="49"/>
        <v>NIT</v>
      </c>
    </row>
    <row r="970" spans="1:5" x14ac:dyDescent="0.25">
      <c r="A970" s="1" t="s">
        <v>7592</v>
      </c>
      <c r="B970" t="s">
        <v>7593</v>
      </c>
      <c r="C970" t="str">
        <f>Tabla4[[#This Row],[NIT]]</f>
        <v>96152105781016</v>
      </c>
      <c r="D970">
        <f t="shared" si="48"/>
        <v>14</v>
      </c>
      <c r="E970" t="str">
        <f t="shared" si="49"/>
        <v>NIT</v>
      </c>
    </row>
    <row r="971" spans="1:5" x14ac:dyDescent="0.25">
      <c r="A971" s="1" t="s">
        <v>7594</v>
      </c>
      <c r="B971" t="s">
        <v>7595</v>
      </c>
      <c r="C971" t="str">
        <f>Tabla4[[#This Row],[NIT]]</f>
        <v>02021002731023</v>
      </c>
      <c r="D971">
        <f t="shared" si="48"/>
        <v>14</v>
      </c>
      <c r="E971" t="str">
        <f t="shared" si="49"/>
        <v>NIT</v>
      </c>
    </row>
    <row r="972" spans="1:5" x14ac:dyDescent="0.25">
      <c r="A972" s="1" t="s">
        <v>7608</v>
      </c>
      <c r="B972" t="s">
        <v>7609</v>
      </c>
      <c r="C972" t="str">
        <f>Tabla4[[#This Row],[NIT]]</f>
        <v>06191204881024</v>
      </c>
      <c r="D972">
        <f t="shared" si="48"/>
        <v>14</v>
      </c>
      <c r="E972" t="str">
        <f t="shared" si="49"/>
        <v>NIT</v>
      </c>
    </row>
    <row r="973" spans="1:5" x14ac:dyDescent="0.25">
      <c r="A973" s="1" t="s">
        <v>7610</v>
      </c>
      <c r="B973" t="s">
        <v>7611</v>
      </c>
      <c r="C973" t="str">
        <f>Tabla4[[#This Row],[NIT]]</f>
        <v>06192409801011</v>
      </c>
      <c r="D973">
        <f t="shared" si="48"/>
        <v>14</v>
      </c>
      <c r="E973" t="str">
        <f t="shared" si="49"/>
        <v>NIT</v>
      </c>
    </row>
    <row r="974" spans="1:5" x14ac:dyDescent="0.25">
      <c r="A974" s="1" t="s">
        <v>7612</v>
      </c>
      <c r="B974" t="s">
        <v>7613</v>
      </c>
      <c r="C974" t="str">
        <f>Tabla4[[#This Row],[NIT]]</f>
        <v>02070905921016</v>
      </c>
      <c r="D974">
        <f t="shared" si="48"/>
        <v>14</v>
      </c>
      <c r="E974" t="str">
        <f t="shared" si="49"/>
        <v>NIT</v>
      </c>
    </row>
    <row r="975" spans="1:5" x14ac:dyDescent="0.25">
      <c r="A975" s="1" t="s">
        <v>7598</v>
      </c>
      <c r="B975" t="s">
        <v>7599</v>
      </c>
      <c r="C975" t="str">
        <f>Tabla4[[#This Row],[NIT]]</f>
        <v>03062908661016</v>
      </c>
      <c r="D975">
        <f t="shared" si="48"/>
        <v>14</v>
      </c>
      <c r="E975" t="str">
        <f t="shared" si="49"/>
        <v>NIT</v>
      </c>
    </row>
    <row r="976" spans="1:5" x14ac:dyDescent="0.25">
      <c r="A976" s="1" t="s">
        <v>7614</v>
      </c>
      <c r="B976" t="s">
        <v>7615</v>
      </c>
      <c r="C976" t="str">
        <f>Tabla4[[#This Row],[NIT]]</f>
        <v>05012007161014</v>
      </c>
      <c r="D976">
        <f t="shared" si="48"/>
        <v>14</v>
      </c>
      <c r="E976" t="str">
        <f t="shared" si="49"/>
        <v>NIT</v>
      </c>
    </row>
    <row r="977" spans="1:5" x14ac:dyDescent="0.25">
      <c r="A977" s="1" t="s">
        <v>7616</v>
      </c>
      <c r="B977" t="s">
        <v>7617</v>
      </c>
      <c r="C977" t="str">
        <f>Tabla4[[#This Row],[NIT]]</f>
        <v>02101302871106</v>
      </c>
      <c r="D977">
        <f t="shared" si="48"/>
        <v>14</v>
      </c>
      <c r="E977" t="str">
        <f t="shared" si="49"/>
        <v>NIT</v>
      </c>
    </row>
    <row r="978" spans="1:5" x14ac:dyDescent="0.25">
      <c r="A978" s="1" t="s">
        <v>7474</v>
      </c>
      <c r="B978" t="s">
        <v>7618</v>
      </c>
      <c r="C978" t="str">
        <f>Tabla4[[#This Row],[NIT]]</f>
        <v>06142111821063</v>
      </c>
      <c r="D978">
        <f t="shared" si="48"/>
        <v>14</v>
      </c>
      <c r="E978" t="str">
        <f t="shared" si="49"/>
        <v>NIT</v>
      </c>
    </row>
    <row r="979" spans="1:5" x14ac:dyDescent="0.25">
      <c r="A979" s="1" t="s">
        <v>7619</v>
      </c>
      <c r="B979" t="s">
        <v>7620</v>
      </c>
      <c r="C979" t="str">
        <f>Tabla4[[#This Row],[NIT]]</f>
        <v>06142905840033</v>
      </c>
      <c r="D979">
        <f t="shared" si="48"/>
        <v>14</v>
      </c>
      <c r="E979" t="str">
        <f t="shared" si="49"/>
        <v>NIT</v>
      </c>
    </row>
    <row r="980" spans="1:5" x14ac:dyDescent="0.25">
      <c r="A980" s="1" t="s">
        <v>7622</v>
      </c>
      <c r="B980" t="s">
        <v>7623</v>
      </c>
      <c r="C980" t="str">
        <f>Tabla4[[#This Row],[NIT]]</f>
        <v>14052508811023</v>
      </c>
      <c r="D980">
        <f t="shared" si="48"/>
        <v>14</v>
      </c>
      <c r="E980" t="str">
        <f t="shared" si="49"/>
        <v>NIT</v>
      </c>
    </row>
    <row r="981" spans="1:5" x14ac:dyDescent="0.25">
      <c r="A981" s="1" t="s">
        <v>7624</v>
      </c>
      <c r="B981" t="s">
        <v>7625</v>
      </c>
      <c r="C981" t="str">
        <f>Tabla4[[#This Row],[NIT]]</f>
        <v>12172204751014</v>
      </c>
      <c r="D981">
        <f t="shared" si="48"/>
        <v>14</v>
      </c>
      <c r="E981" t="str">
        <f t="shared" si="49"/>
        <v>NIT</v>
      </c>
    </row>
    <row r="982" spans="1:5" x14ac:dyDescent="0.25">
      <c r="A982" s="1" t="s">
        <v>7626</v>
      </c>
      <c r="B982" t="s">
        <v>7627</v>
      </c>
      <c r="C982" t="str">
        <f>Tabla4[[#This Row],[NIT]]</f>
        <v>06140602790039</v>
      </c>
      <c r="D982">
        <f t="shared" si="48"/>
        <v>14</v>
      </c>
      <c r="E982" t="str">
        <f t="shared" si="49"/>
        <v>NIT</v>
      </c>
    </row>
    <row r="983" spans="1:5" x14ac:dyDescent="0.25">
      <c r="A983" s="1" t="s">
        <v>7628</v>
      </c>
      <c r="B983" t="s">
        <v>7629</v>
      </c>
      <c r="C983" t="str">
        <f>Tabla4[[#This Row],[NIT]]</f>
        <v>06180610891047</v>
      </c>
      <c r="D983">
        <f t="shared" si="48"/>
        <v>14</v>
      </c>
      <c r="E983" t="str">
        <f t="shared" si="49"/>
        <v>NIT</v>
      </c>
    </row>
    <row r="984" spans="1:5" x14ac:dyDescent="0.25">
      <c r="A984" s="1" t="s">
        <v>7631</v>
      </c>
      <c r="B984" t="s">
        <v>7632</v>
      </c>
      <c r="C984" t="str">
        <f>Tabla4[[#This Row],[NIT]]</f>
        <v>06140403800045</v>
      </c>
      <c r="D984">
        <f t="shared" ref="D984:D1047" si="50">LEN(C984)</f>
        <v>14</v>
      </c>
      <c r="E984" t="str">
        <f t="shared" ref="E984:E1047" si="51">IF(D984=14,"NIT",IF(D984=9,"DUI"," "))</f>
        <v>NIT</v>
      </c>
    </row>
    <row r="985" spans="1:5" x14ac:dyDescent="0.25">
      <c r="A985" s="1" t="s">
        <v>7633</v>
      </c>
      <c r="B985" t="s">
        <v>7634</v>
      </c>
      <c r="C985" t="str">
        <f>Tabla4[[#This Row],[NIT]]</f>
        <v>06140812091091</v>
      </c>
      <c r="D985">
        <f t="shared" si="50"/>
        <v>14</v>
      </c>
      <c r="E985" t="str">
        <f t="shared" si="51"/>
        <v>NIT</v>
      </c>
    </row>
    <row r="986" spans="1:5" x14ac:dyDescent="0.25">
      <c r="A986" s="1" t="s">
        <v>7635</v>
      </c>
      <c r="B986" t="s">
        <v>7636</v>
      </c>
      <c r="C986" t="str">
        <f>Tabla4[[#This Row],[NIT]]</f>
        <v>08132705211011</v>
      </c>
      <c r="D986">
        <f t="shared" si="50"/>
        <v>14</v>
      </c>
      <c r="E986" t="str">
        <f t="shared" si="51"/>
        <v>NIT</v>
      </c>
    </row>
    <row r="987" spans="1:5" x14ac:dyDescent="0.25">
      <c r="A987" s="1" t="s">
        <v>1334</v>
      </c>
      <c r="B987" t="s">
        <v>7600</v>
      </c>
      <c r="C987" t="str">
        <f>Tabla4[[#This Row],[NIT]]</f>
        <v>05030410891020</v>
      </c>
      <c r="D987">
        <f t="shared" si="50"/>
        <v>14</v>
      </c>
      <c r="E987" t="str">
        <f t="shared" si="51"/>
        <v>NIT</v>
      </c>
    </row>
    <row r="988" spans="1:5" x14ac:dyDescent="0.25">
      <c r="A988" s="1" t="s">
        <v>7637</v>
      </c>
      <c r="B988" t="s">
        <v>7638</v>
      </c>
      <c r="C988" t="str">
        <f>Tabla4[[#This Row],[NIT]]</f>
        <v>06140606681184</v>
      </c>
      <c r="D988">
        <f t="shared" si="50"/>
        <v>14</v>
      </c>
      <c r="E988" t="str">
        <f t="shared" si="51"/>
        <v>NIT</v>
      </c>
    </row>
    <row r="989" spans="1:5" x14ac:dyDescent="0.25">
      <c r="A989" s="1" t="s">
        <v>7639</v>
      </c>
      <c r="B989" t="s">
        <v>7640</v>
      </c>
      <c r="C989" t="str">
        <f>Tabla4[[#This Row],[NIT]]</f>
        <v>11232523061015</v>
      </c>
      <c r="D989">
        <f t="shared" si="50"/>
        <v>14</v>
      </c>
      <c r="E989" t="str">
        <f t="shared" si="51"/>
        <v>NIT</v>
      </c>
    </row>
    <row r="990" spans="1:5" x14ac:dyDescent="0.25">
      <c r="A990" s="1" t="s">
        <v>7641</v>
      </c>
      <c r="B990" t="s">
        <v>7642</v>
      </c>
      <c r="C990" t="str">
        <f>Tabla4[[#This Row],[NIT]]</f>
        <v>06141409801239</v>
      </c>
      <c r="D990">
        <f t="shared" si="50"/>
        <v>14</v>
      </c>
      <c r="E990" t="str">
        <f t="shared" si="51"/>
        <v>NIT</v>
      </c>
    </row>
    <row r="991" spans="1:5" x14ac:dyDescent="0.25">
      <c r="A991" s="1" t="s">
        <v>7643</v>
      </c>
      <c r="B991" t="s">
        <v>7644</v>
      </c>
      <c r="C991" t="str">
        <f>Tabla4[[#This Row],[NIT]]</f>
        <v>14021912701018</v>
      </c>
      <c r="D991">
        <f t="shared" si="50"/>
        <v>14</v>
      </c>
      <c r="E991" t="str">
        <f t="shared" si="51"/>
        <v>NIT</v>
      </c>
    </row>
    <row r="992" spans="1:5" x14ac:dyDescent="0.25">
      <c r="A992" s="1" t="s">
        <v>7727</v>
      </c>
      <c r="B992" t="s">
        <v>7645</v>
      </c>
      <c r="C992" t="str">
        <f>Tabla4[[#This Row],[NIT]]</f>
        <v>14051704981010</v>
      </c>
      <c r="D992">
        <f t="shared" si="50"/>
        <v>14</v>
      </c>
      <c r="E992" t="str">
        <f t="shared" si="51"/>
        <v>NIT</v>
      </c>
    </row>
    <row r="993" spans="1:5" x14ac:dyDescent="0.25">
      <c r="A993" s="1" t="s">
        <v>7646</v>
      </c>
      <c r="B993" t="s">
        <v>7647</v>
      </c>
      <c r="C993" t="str">
        <f>Tabla4[[#This Row],[NIT]]</f>
        <v>06140306931065</v>
      </c>
      <c r="D993">
        <f t="shared" si="50"/>
        <v>14</v>
      </c>
      <c r="E993" t="str">
        <f t="shared" si="51"/>
        <v>NIT</v>
      </c>
    </row>
    <row r="994" spans="1:5" x14ac:dyDescent="0.25">
      <c r="A994" s="1" t="s">
        <v>7648</v>
      </c>
      <c r="B994" t="s">
        <v>7649</v>
      </c>
      <c r="C994" t="str">
        <f>Tabla4[[#This Row],[NIT]]</f>
        <v>06141411711166</v>
      </c>
      <c r="D994">
        <f t="shared" si="50"/>
        <v>14</v>
      </c>
      <c r="E994" t="str">
        <f t="shared" si="51"/>
        <v>NIT</v>
      </c>
    </row>
    <row r="995" spans="1:5" x14ac:dyDescent="0.25">
      <c r="A995" s="1" t="s">
        <v>7650</v>
      </c>
      <c r="B995" t="s">
        <v>7651</v>
      </c>
      <c r="C995" t="str">
        <f>Tabla4[[#This Row],[NIT]]</f>
        <v>06140911181078</v>
      </c>
      <c r="D995">
        <f t="shared" si="50"/>
        <v>14</v>
      </c>
      <c r="E995" t="str">
        <f t="shared" si="51"/>
        <v>NIT</v>
      </c>
    </row>
    <row r="996" spans="1:5" x14ac:dyDescent="0.25">
      <c r="A996" s="1" t="s">
        <v>7690</v>
      </c>
      <c r="B996" t="s">
        <v>7691</v>
      </c>
      <c r="C996" t="str">
        <f>Tabla4[[#This Row],[NIT]]</f>
        <v>06140708901030</v>
      </c>
      <c r="D996">
        <f t="shared" si="50"/>
        <v>14</v>
      </c>
      <c r="E996" t="str">
        <f t="shared" si="51"/>
        <v>NIT</v>
      </c>
    </row>
    <row r="997" spans="1:5" x14ac:dyDescent="0.25">
      <c r="A997" s="1" t="s">
        <v>7692</v>
      </c>
      <c r="B997" t="s">
        <v>7693</v>
      </c>
      <c r="C997" t="str">
        <f>Tabla4[[#This Row],[NIT]]</f>
        <v>14132403590011</v>
      </c>
      <c r="D997">
        <f t="shared" si="50"/>
        <v>14</v>
      </c>
      <c r="E997" t="str">
        <f t="shared" si="51"/>
        <v>NIT</v>
      </c>
    </row>
    <row r="998" spans="1:5" x14ac:dyDescent="0.25">
      <c r="A998" s="1" t="s">
        <v>7694</v>
      </c>
      <c r="B998" t="s">
        <v>7695</v>
      </c>
      <c r="C998" t="str">
        <f>Tabla4[[#This Row],[NIT]]</f>
        <v>05022009530016</v>
      </c>
      <c r="D998">
        <f t="shared" si="50"/>
        <v>14</v>
      </c>
      <c r="E998" t="str">
        <f t="shared" si="51"/>
        <v>NIT</v>
      </c>
    </row>
    <row r="999" spans="1:5" x14ac:dyDescent="0.25">
      <c r="A999" s="21" t="s">
        <v>7696</v>
      </c>
      <c r="B999" t="s">
        <v>7697</v>
      </c>
      <c r="C999" t="str">
        <f>Tabla4[[#This Row],[NIT]]</f>
        <v>06141004911010</v>
      </c>
      <c r="D999">
        <f t="shared" si="50"/>
        <v>14</v>
      </c>
      <c r="E999" t="str">
        <f t="shared" si="51"/>
        <v>NIT</v>
      </c>
    </row>
    <row r="1000" spans="1:5" x14ac:dyDescent="0.25">
      <c r="A1000" s="1" t="s">
        <v>7698</v>
      </c>
      <c r="B1000" t="s">
        <v>7699</v>
      </c>
      <c r="C1000" t="str">
        <f>Tabla4[[#This Row],[NIT]]</f>
        <v>06141304931021</v>
      </c>
      <c r="D1000">
        <f t="shared" si="50"/>
        <v>14</v>
      </c>
      <c r="E1000" t="str">
        <f t="shared" si="51"/>
        <v>NIT</v>
      </c>
    </row>
    <row r="1001" spans="1:5" x14ac:dyDescent="0.25">
      <c r="A1001" s="21" t="s">
        <v>7700</v>
      </c>
      <c r="B1001" t="s">
        <v>7701</v>
      </c>
      <c r="C1001" t="str">
        <f>Tabla4[[#This Row],[NIT]]</f>
        <v>06142309831030</v>
      </c>
      <c r="D1001">
        <f t="shared" si="50"/>
        <v>14</v>
      </c>
      <c r="E1001" t="str">
        <f t="shared" si="51"/>
        <v>NIT</v>
      </c>
    </row>
    <row r="1002" spans="1:5" x14ac:dyDescent="0.25">
      <c r="A1002" s="21" t="s">
        <v>7702</v>
      </c>
      <c r="B1002" t="s">
        <v>7703</v>
      </c>
      <c r="C1002" t="str">
        <f>Tabla4[[#This Row],[NIT]]</f>
        <v>06141210991055</v>
      </c>
      <c r="D1002">
        <f t="shared" si="50"/>
        <v>14</v>
      </c>
      <c r="E1002" t="str">
        <f t="shared" si="51"/>
        <v>NIT</v>
      </c>
    </row>
    <row r="1003" spans="1:5" x14ac:dyDescent="0.25">
      <c r="A1003" s="21" t="s">
        <v>7704</v>
      </c>
      <c r="B1003" t="s">
        <v>7705</v>
      </c>
      <c r="C1003" t="str">
        <f>Tabla4[[#This Row],[NIT]]</f>
        <v>07152401721029</v>
      </c>
      <c r="D1003">
        <f t="shared" si="50"/>
        <v>14</v>
      </c>
      <c r="E1003" t="str">
        <f t="shared" si="51"/>
        <v>NIT</v>
      </c>
    </row>
    <row r="1004" spans="1:5" x14ac:dyDescent="0.25">
      <c r="A1004" s="21" t="s">
        <v>7706</v>
      </c>
      <c r="B1004" t="s">
        <v>7707</v>
      </c>
      <c r="C1004" t="str">
        <f>Tabla4[[#This Row],[NIT]]</f>
        <v>06141309810013</v>
      </c>
      <c r="D1004">
        <f t="shared" si="50"/>
        <v>14</v>
      </c>
      <c r="E1004" t="str">
        <f t="shared" si="51"/>
        <v>NIT</v>
      </c>
    </row>
    <row r="1005" spans="1:5" x14ac:dyDescent="0.25">
      <c r="A1005" s="21" t="s">
        <v>7708</v>
      </c>
      <c r="B1005" t="s">
        <v>7709</v>
      </c>
      <c r="C1005" t="str">
        <f>Tabla4[[#This Row],[NIT]]</f>
        <v>06140509811162</v>
      </c>
      <c r="D1005">
        <f t="shared" si="50"/>
        <v>14</v>
      </c>
      <c r="E1005" t="str">
        <f t="shared" si="51"/>
        <v>NIT</v>
      </c>
    </row>
    <row r="1006" spans="1:5" x14ac:dyDescent="0.25">
      <c r="A1006" s="1" t="s">
        <v>7710</v>
      </c>
      <c r="B1006" t="s">
        <v>7711</v>
      </c>
      <c r="C1006" t="str">
        <f>Tabla4[[#This Row],[NIT]]</f>
        <v>08191804761020</v>
      </c>
      <c r="D1006">
        <f t="shared" si="50"/>
        <v>14</v>
      </c>
      <c r="E1006" t="str">
        <f t="shared" si="51"/>
        <v>NIT</v>
      </c>
    </row>
    <row r="1007" spans="1:5" x14ac:dyDescent="0.25">
      <c r="A1007" s="21" t="s">
        <v>1301</v>
      </c>
      <c r="B1007" t="s">
        <v>7712</v>
      </c>
      <c r="C1007" t="str">
        <f>Tabla4[[#This Row],[NIT]]</f>
        <v>05113001661024</v>
      </c>
      <c r="D1007">
        <f t="shared" si="50"/>
        <v>14</v>
      </c>
      <c r="E1007" t="str">
        <f t="shared" si="51"/>
        <v>NIT</v>
      </c>
    </row>
    <row r="1008" spans="1:5" x14ac:dyDescent="0.25">
      <c r="A1008" s="1" t="s">
        <v>7713</v>
      </c>
      <c r="B1008" t="s">
        <v>7714</v>
      </c>
      <c r="C1008" t="str">
        <f>Tabla4[[#This Row],[NIT]]</f>
        <v>06142208812224</v>
      </c>
      <c r="D1008">
        <f t="shared" si="50"/>
        <v>14</v>
      </c>
      <c r="E1008" t="str">
        <f t="shared" si="51"/>
        <v>NIT</v>
      </c>
    </row>
    <row r="1009" spans="1:5" x14ac:dyDescent="0.25">
      <c r="A1009" s="21" t="s">
        <v>1177</v>
      </c>
      <c r="B1009" t="s">
        <v>7716</v>
      </c>
      <c r="C1009" t="str">
        <f>Tabla4[[#This Row],[NIT]]</f>
        <v>05091909891020</v>
      </c>
      <c r="D1009">
        <f t="shared" si="50"/>
        <v>14</v>
      </c>
      <c r="E1009" t="str">
        <f t="shared" si="51"/>
        <v>NIT</v>
      </c>
    </row>
    <row r="1010" spans="1:5" x14ac:dyDescent="0.25">
      <c r="A1010" s="1" t="s">
        <v>7717</v>
      </c>
      <c r="B1010" t="s">
        <v>7718</v>
      </c>
      <c r="C1010" t="str">
        <f>Tabla4[[#This Row],[NIT]]</f>
        <v>06142711201042</v>
      </c>
      <c r="D1010">
        <f t="shared" si="50"/>
        <v>14</v>
      </c>
      <c r="E1010" t="str">
        <f t="shared" si="51"/>
        <v>NIT</v>
      </c>
    </row>
    <row r="1011" spans="1:5" x14ac:dyDescent="0.25">
      <c r="A1011" s="21" t="s">
        <v>7655</v>
      </c>
      <c r="B1011" t="s">
        <v>7656</v>
      </c>
      <c r="C1011" t="str">
        <f>Tabla4[[#This Row],[NIT]]</f>
        <v>06142903721040</v>
      </c>
      <c r="D1011">
        <f t="shared" si="50"/>
        <v>14</v>
      </c>
      <c r="E1011" t="str">
        <f t="shared" si="51"/>
        <v>NIT</v>
      </c>
    </row>
    <row r="1012" spans="1:5" x14ac:dyDescent="0.25">
      <c r="A1012" s="1" t="s">
        <v>7719</v>
      </c>
      <c r="B1012" t="s">
        <v>7720</v>
      </c>
      <c r="C1012" t="str">
        <f>Tabla4[[#This Row],[NIT]]</f>
        <v>06141502051029</v>
      </c>
      <c r="D1012">
        <f t="shared" si="50"/>
        <v>14</v>
      </c>
      <c r="E1012" t="str">
        <f t="shared" si="51"/>
        <v>NIT</v>
      </c>
    </row>
    <row r="1013" spans="1:5" x14ac:dyDescent="0.25">
      <c r="A1013" t="s">
        <v>1302</v>
      </c>
      <c r="B1013" t="s">
        <v>1303</v>
      </c>
      <c r="C1013" t="str">
        <f>Tabla4[[#This Row],[NIT]]</f>
        <v>94832404991012</v>
      </c>
      <c r="D1013">
        <f t="shared" si="50"/>
        <v>14</v>
      </c>
      <c r="E1013" t="str">
        <f t="shared" si="51"/>
        <v>NIT</v>
      </c>
    </row>
    <row r="1014" spans="1:5" x14ac:dyDescent="0.25">
      <c r="A1014" t="s">
        <v>1304</v>
      </c>
      <c r="B1014" t="s">
        <v>1305</v>
      </c>
      <c r="C1014" t="str">
        <f>Tabla4[[#This Row],[NIT]]</f>
        <v>04070802600010</v>
      </c>
      <c r="D1014">
        <f t="shared" si="50"/>
        <v>14</v>
      </c>
      <c r="E1014" t="str">
        <f t="shared" si="51"/>
        <v>NIT</v>
      </c>
    </row>
    <row r="1015" spans="1:5" x14ac:dyDescent="0.25">
      <c r="A1015" s="20" t="s">
        <v>7679</v>
      </c>
      <c r="B1015" t="s">
        <v>7680</v>
      </c>
      <c r="C1015" t="str">
        <f>Tabla4[[#This Row],[NIT]]</f>
        <v>06141411171030</v>
      </c>
      <c r="D1015">
        <f t="shared" si="50"/>
        <v>14</v>
      </c>
      <c r="E1015" t="str">
        <f t="shared" si="51"/>
        <v>NIT</v>
      </c>
    </row>
    <row r="1016" spans="1:5" x14ac:dyDescent="0.25">
      <c r="A1016" t="s">
        <v>1306</v>
      </c>
      <c r="B1016" t="s">
        <v>1307</v>
      </c>
      <c r="C1016" t="str">
        <f>Tabla4[[#This Row],[NIT]]</f>
        <v xml:space="preserve"> </v>
      </c>
      <c r="D1016">
        <f t="shared" si="50"/>
        <v>1</v>
      </c>
      <c r="E1016" t="str">
        <f t="shared" si="51"/>
        <v xml:space="preserve"> </v>
      </c>
    </row>
    <row r="1017" spans="1:5" x14ac:dyDescent="0.25">
      <c r="A1017" t="s">
        <v>1308</v>
      </c>
      <c r="B1017" t="s">
        <v>1309</v>
      </c>
      <c r="C1017" t="str">
        <f>Tabla4[[#This Row],[NIT]]</f>
        <v>02100703721038</v>
      </c>
      <c r="D1017">
        <f t="shared" si="50"/>
        <v>14</v>
      </c>
      <c r="E1017" t="str">
        <f t="shared" si="51"/>
        <v>NIT</v>
      </c>
    </row>
    <row r="1018" spans="1:5" x14ac:dyDescent="0.25">
      <c r="A1018" t="s">
        <v>1310</v>
      </c>
      <c r="B1018" t="s">
        <v>1311</v>
      </c>
      <c r="C1018" t="str">
        <f>Tabla4[[#This Row],[NIT]]</f>
        <v>06140108580017</v>
      </c>
      <c r="D1018">
        <f t="shared" si="50"/>
        <v>14</v>
      </c>
      <c r="E1018" t="str">
        <f t="shared" si="51"/>
        <v>NIT</v>
      </c>
    </row>
    <row r="1019" spans="1:5" x14ac:dyDescent="0.25">
      <c r="A1019" t="s">
        <v>1312</v>
      </c>
      <c r="B1019" t="s">
        <v>1313</v>
      </c>
      <c r="C1019" t="str">
        <f>Tabla4[[#This Row],[NIT]]</f>
        <v>06141511720027</v>
      </c>
      <c r="D1019">
        <f t="shared" si="50"/>
        <v>14</v>
      </c>
      <c r="E1019" t="str">
        <f t="shared" si="51"/>
        <v>NIT</v>
      </c>
    </row>
    <row r="1020" spans="1:5" x14ac:dyDescent="0.25">
      <c r="A1020" t="s">
        <v>1314</v>
      </c>
      <c r="B1020" t="s">
        <v>1315</v>
      </c>
      <c r="C1020" t="str">
        <f>Tabla4[[#This Row],[NIT]]</f>
        <v>06140711071030</v>
      </c>
      <c r="D1020">
        <f t="shared" si="50"/>
        <v>14</v>
      </c>
      <c r="E1020" t="str">
        <f t="shared" si="51"/>
        <v>NIT</v>
      </c>
    </row>
    <row r="1021" spans="1:5" x14ac:dyDescent="0.25">
      <c r="A1021" t="s">
        <v>1316</v>
      </c>
      <c r="B1021" t="s">
        <v>1317</v>
      </c>
      <c r="C1021" t="str">
        <f>Tabla4[[#This Row],[NIT]]</f>
        <v>14070503650018</v>
      </c>
      <c r="D1021">
        <f t="shared" si="50"/>
        <v>14</v>
      </c>
      <c r="E1021" t="str">
        <f t="shared" si="51"/>
        <v>NIT</v>
      </c>
    </row>
    <row r="1022" spans="1:5" x14ac:dyDescent="0.25">
      <c r="A1022" t="s">
        <v>1318</v>
      </c>
      <c r="B1022" t="s">
        <v>1319</v>
      </c>
      <c r="C1022" t="str">
        <f>Tabla4[[#This Row],[NIT]]</f>
        <v>06141101690011</v>
      </c>
      <c r="D1022">
        <f t="shared" si="50"/>
        <v>14</v>
      </c>
      <c r="E1022" t="str">
        <f t="shared" si="51"/>
        <v>NIT</v>
      </c>
    </row>
    <row r="1023" spans="1:5" x14ac:dyDescent="0.25">
      <c r="A1023" t="s">
        <v>1320</v>
      </c>
      <c r="B1023" t="s">
        <v>1321</v>
      </c>
      <c r="C1023" t="str">
        <f>Tabla4[[#This Row],[NIT]]</f>
        <v>06141611841170</v>
      </c>
      <c r="D1023">
        <f t="shared" si="50"/>
        <v>14</v>
      </c>
      <c r="E1023" t="str">
        <f t="shared" si="51"/>
        <v>NIT</v>
      </c>
    </row>
    <row r="1024" spans="1:5" x14ac:dyDescent="0.25">
      <c r="A1024" t="s">
        <v>1322</v>
      </c>
      <c r="B1024" t="s">
        <v>1323</v>
      </c>
      <c r="C1024" t="str">
        <f>Tabla4[[#This Row],[NIT]]</f>
        <v>06142302931020</v>
      </c>
      <c r="D1024">
        <f t="shared" si="50"/>
        <v>14</v>
      </c>
      <c r="E1024" t="str">
        <f t="shared" si="51"/>
        <v>NIT</v>
      </c>
    </row>
    <row r="1025" spans="1:5" x14ac:dyDescent="0.25">
      <c r="A1025" t="s">
        <v>1324</v>
      </c>
      <c r="B1025" t="s">
        <v>1325</v>
      </c>
      <c r="C1025" t="str">
        <f>Tabla4[[#This Row],[NIT]]</f>
        <v>05043110741013</v>
      </c>
      <c r="D1025">
        <f t="shared" si="50"/>
        <v>14</v>
      </c>
      <c r="E1025" t="str">
        <f t="shared" si="51"/>
        <v>NIT</v>
      </c>
    </row>
    <row r="1026" spans="1:5" x14ac:dyDescent="0.25">
      <c r="A1026" t="s">
        <v>1326</v>
      </c>
      <c r="B1026" t="s">
        <v>1327</v>
      </c>
      <c r="C1026" t="str">
        <f>Tabla4[[#This Row],[NIT]]</f>
        <v>06142307091063</v>
      </c>
      <c r="D1026">
        <f t="shared" si="50"/>
        <v>14</v>
      </c>
      <c r="E1026" t="str">
        <f t="shared" si="51"/>
        <v>NIT</v>
      </c>
    </row>
    <row r="1027" spans="1:5" x14ac:dyDescent="0.25">
      <c r="A1027" t="s">
        <v>1328</v>
      </c>
      <c r="B1027" t="s">
        <v>1329</v>
      </c>
      <c r="C1027" t="str">
        <f>Tabla4[[#This Row],[NIT]]</f>
        <v>02101911710016</v>
      </c>
      <c r="D1027">
        <f t="shared" si="50"/>
        <v>14</v>
      </c>
      <c r="E1027" t="str">
        <f t="shared" si="51"/>
        <v>NIT</v>
      </c>
    </row>
    <row r="1028" spans="1:5" x14ac:dyDescent="0.25">
      <c r="A1028" t="s">
        <v>1330</v>
      </c>
      <c r="B1028" t="s">
        <v>1331</v>
      </c>
      <c r="C1028" t="str">
        <f>Tabla4[[#This Row],[NIT]]</f>
        <v>06142407750010</v>
      </c>
      <c r="D1028">
        <f t="shared" si="50"/>
        <v>14</v>
      </c>
      <c r="E1028" t="str">
        <f t="shared" si="51"/>
        <v>NIT</v>
      </c>
    </row>
    <row r="1029" spans="1:5" x14ac:dyDescent="0.25">
      <c r="A1029" t="s">
        <v>1332</v>
      </c>
      <c r="B1029" t="s">
        <v>1333</v>
      </c>
      <c r="C1029" t="str">
        <f>Tabla4[[#This Row],[NIT]]</f>
        <v>07151508430012</v>
      </c>
      <c r="D1029">
        <f t="shared" si="50"/>
        <v>14</v>
      </c>
      <c r="E1029" t="str">
        <f t="shared" si="51"/>
        <v>NIT</v>
      </c>
    </row>
    <row r="1030" spans="1:5" x14ac:dyDescent="0.25">
      <c r="A1030" t="s">
        <v>1335</v>
      </c>
      <c r="B1030" t="s">
        <v>1336</v>
      </c>
      <c r="C1030" t="str">
        <f>Tabla4[[#This Row],[NIT]]</f>
        <v>06142406870019</v>
      </c>
      <c r="D1030">
        <f t="shared" si="50"/>
        <v>14</v>
      </c>
      <c r="E1030" t="str">
        <f t="shared" si="51"/>
        <v>NIT</v>
      </c>
    </row>
    <row r="1031" spans="1:5" x14ac:dyDescent="0.25">
      <c r="A1031" t="s">
        <v>1337</v>
      </c>
      <c r="B1031" t="s">
        <v>1338</v>
      </c>
      <c r="C1031" t="str">
        <f>Tabla4[[#This Row],[NIT]]</f>
        <v>06140112641120</v>
      </c>
      <c r="D1031">
        <f t="shared" si="50"/>
        <v>14</v>
      </c>
      <c r="E1031" t="str">
        <f t="shared" si="51"/>
        <v>NIT</v>
      </c>
    </row>
    <row r="1032" spans="1:5" x14ac:dyDescent="0.25">
      <c r="A1032" t="s">
        <v>1339</v>
      </c>
      <c r="B1032" t="s">
        <v>1340</v>
      </c>
      <c r="C1032" t="str">
        <f>Tabla4[[#This Row],[NIT]]</f>
        <v>06142708101053</v>
      </c>
      <c r="D1032">
        <f t="shared" si="50"/>
        <v>14</v>
      </c>
      <c r="E1032" t="str">
        <f t="shared" si="51"/>
        <v>NIT</v>
      </c>
    </row>
    <row r="1033" spans="1:5" x14ac:dyDescent="0.25">
      <c r="A1033" t="s">
        <v>1341</v>
      </c>
      <c r="B1033" t="s">
        <v>1342</v>
      </c>
      <c r="C1033" t="str">
        <f>Tabla4[[#This Row],[NIT]]</f>
        <v>06141607031015</v>
      </c>
      <c r="D1033">
        <f t="shared" si="50"/>
        <v>14</v>
      </c>
      <c r="E1033" t="str">
        <f t="shared" si="51"/>
        <v>NIT</v>
      </c>
    </row>
    <row r="1034" spans="1:5" x14ac:dyDescent="0.25">
      <c r="A1034" t="s">
        <v>1343</v>
      </c>
      <c r="B1034" t="s">
        <v>1344</v>
      </c>
      <c r="C1034" t="str">
        <f>Tabla4[[#This Row],[NIT]]</f>
        <v>06141402370078</v>
      </c>
      <c r="D1034">
        <f t="shared" si="50"/>
        <v>14</v>
      </c>
      <c r="E1034" t="str">
        <f t="shared" si="51"/>
        <v>NIT</v>
      </c>
    </row>
    <row r="1035" spans="1:5" x14ac:dyDescent="0.25">
      <c r="A1035" t="s">
        <v>1345</v>
      </c>
      <c r="B1035" t="s">
        <v>1346</v>
      </c>
      <c r="C1035" t="str">
        <f>Tabla4[[#This Row],[NIT]]</f>
        <v>06140909751258</v>
      </c>
      <c r="D1035">
        <f t="shared" si="50"/>
        <v>14</v>
      </c>
      <c r="E1035" t="str">
        <f t="shared" si="51"/>
        <v>NIT</v>
      </c>
    </row>
    <row r="1036" spans="1:5" x14ac:dyDescent="0.25">
      <c r="A1036" t="s">
        <v>1347</v>
      </c>
      <c r="B1036" t="s">
        <v>1348</v>
      </c>
      <c r="C1036" t="str">
        <f>Tabla4[[#This Row],[NIT]]</f>
        <v>06141708071034</v>
      </c>
      <c r="D1036">
        <f t="shared" si="50"/>
        <v>14</v>
      </c>
      <c r="E1036" t="str">
        <f t="shared" si="51"/>
        <v>NIT</v>
      </c>
    </row>
    <row r="1037" spans="1:5" x14ac:dyDescent="0.25">
      <c r="A1037" t="s">
        <v>1349</v>
      </c>
      <c r="B1037" t="s">
        <v>1350</v>
      </c>
      <c r="C1037" t="str">
        <f>Tabla4[[#This Row],[NIT]]</f>
        <v>14162710661017</v>
      </c>
      <c r="D1037">
        <f t="shared" si="50"/>
        <v>14</v>
      </c>
      <c r="E1037" t="str">
        <f t="shared" si="51"/>
        <v>NIT</v>
      </c>
    </row>
    <row r="1038" spans="1:5" x14ac:dyDescent="0.25">
      <c r="A1038" t="s">
        <v>1351</v>
      </c>
      <c r="B1038" t="s">
        <v>1352</v>
      </c>
      <c r="C1038" t="str">
        <f>Tabla4[[#This Row],[NIT]]</f>
        <v>06141307921019</v>
      </c>
      <c r="D1038">
        <f t="shared" si="50"/>
        <v>14</v>
      </c>
      <c r="E1038" t="str">
        <f t="shared" si="51"/>
        <v>NIT</v>
      </c>
    </row>
    <row r="1039" spans="1:5" x14ac:dyDescent="0.25">
      <c r="A1039" s="20" t="s">
        <v>7677</v>
      </c>
      <c r="B1039" t="s">
        <v>7678</v>
      </c>
      <c r="C1039" t="str">
        <f>Tabla4[[#This Row],[NIT]]</f>
        <v>08210108781096</v>
      </c>
      <c r="D1039">
        <f t="shared" si="50"/>
        <v>14</v>
      </c>
      <c r="E1039" t="str">
        <f t="shared" si="51"/>
        <v>NIT</v>
      </c>
    </row>
    <row r="1040" spans="1:5" x14ac:dyDescent="0.25">
      <c r="A1040" t="s">
        <v>1353</v>
      </c>
      <c r="B1040" t="s">
        <v>1354</v>
      </c>
      <c r="C1040" t="str">
        <f>Tabla4[[#This Row],[NIT]]</f>
        <v>06142407500017</v>
      </c>
      <c r="D1040">
        <f t="shared" si="50"/>
        <v>14</v>
      </c>
      <c r="E1040" t="str">
        <f t="shared" si="51"/>
        <v>NIT</v>
      </c>
    </row>
    <row r="1041" spans="1:5" x14ac:dyDescent="0.25">
      <c r="A1041" t="s">
        <v>1355</v>
      </c>
      <c r="B1041" t="s">
        <v>1356</v>
      </c>
      <c r="C1041" t="str">
        <f>Tabla4[[#This Row],[NIT]]</f>
        <v>06143003710013</v>
      </c>
      <c r="D1041">
        <f t="shared" si="50"/>
        <v>14</v>
      </c>
      <c r="E1041" t="str">
        <f t="shared" si="51"/>
        <v>NIT</v>
      </c>
    </row>
    <row r="1042" spans="1:5" x14ac:dyDescent="0.25">
      <c r="A1042" t="s">
        <v>1357</v>
      </c>
      <c r="B1042" t="s">
        <v>1358</v>
      </c>
      <c r="C1042" t="str">
        <f>Tabla4[[#This Row],[NIT]]</f>
        <v>09091105520014</v>
      </c>
      <c r="D1042">
        <f t="shared" si="50"/>
        <v>14</v>
      </c>
      <c r="E1042" t="str">
        <f t="shared" si="51"/>
        <v>NIT</v>
      </c>
    </row>
    <row r="1043" spans="1:5" x14ac:dyDescent="0.25">
      <c r="A1043" t="s">
        <v>1359</v>
      </c>
      <c r="B1043" t="s">
        <v>1360</v>
      </c>
      <c r="C1043" t="str">
        <f>Tabla4[[#This Row],[NIT]]</f>
        <v>06141403161033</v>
      </c>
      <c r="D1043">
        <f t="shared" si="50"/>
        <v>14</v>
      </c>
      <c r="E1043" t="str">
        <f t="shared" si="51"/>
        <v>NIT</v>
      </c>
    </row>
    <row r="1044" spans="1:5" x14ac:dyDescent="0.25">
      <c r="A1044" t="s">
        <v>1361</v>
      </c>
      <c r="B1044" t="s">
        <v>1362</v>
      </c>
      <c r="C1044" t="str">
        <f>Tabla4[[#This Row],[NIT]]</f>
        <v>06140101670050</v>
      </c>
      <c r="D1044">
        <f t="shared" si="50"/>
        <v>14</v>
      </c>
      <c r="E1044" t="str">
        <f t="shared" si="51"/>
        <v>NIT</v>
      </c>
    </row>
    <row r="1045" spans="1:5" x14ac:dyDescent="0.25">
      <c r="A1045" t="s">
        <v>1363</v>
      </c>
      <c r="B1045" t="s">
        <v>1364</v>
      </c>
      <c r="C1045" t="str">
        <f>Tabla4[[#This Row],[NIT]]</f>
        <v>12171109131010</v>
      </c>
      <c r="D1045">
        <f t="shared" si="50"/>
        <v>14</v>
      </c>
      <c r="E1045" t="str">
        <f t="shared" si="51"/>
        <v>NIT</v>
      </c>
    </row>
    <row r="1046" spans="1:5" x14ac:dyDescent="0.25">
      <c r="A1046" t="s">
        <v>1365</v>
      </c>
      <c r="B1046" t="s">
        <v>1366</v>
      </c>
      <c r="C1046" t="str">
        <f>Tabla4[[#This Row],[NIT]]</f>
        <v>02100605630026</v>
      </c>
      <c r="D1046">
        <f t="shared" si="50"/>
        <v>14</v>
      </c>
      <c r="E1046" t="str">
        <f t="shared" si="51"/>
        <v>NIT</v>
      </c>
    </row>
    <row r="1047" spans="1:5" x14ac:dyDescent="0.25">
      <c r="A1047" t="s">
        <v>1367</v>
      </c>
      <c r="B1047" t="s">
        <v>1368</v>
      </c>
      <c r="C1047" t="str">
        <f>Tabla4[[#This Row],[NIT]]</f>
        <v>06142501101070</v>
      </c>
      <c r="D1047">
        <f t="shared" si="50"/>
        <v>14</v>
      </c>
      <c r="E1047" t="str">
        <f t="shared" si="51"/>
        <v>NIT</v>
      </c>
    </row>
    <row r="1048" spans="1:5" x14ac:dyDescent="0.25">
      <c r="A1048" t="s">
        <v>1369</v>
      </c>
      <c r="B1048" t="s">
        <v>1370</v>
      </c>
      <c r="C1048" t="str">
        <f>Tabla4[[#This Row],[NIT]]</f>
        <v>06141909961054</v>
      </c>
      <c r="D1048">
        <f t="shared" ref="D1048:D1111" si="52">LEN(C1048)</f>
        <v>14</v>
      </c>
      <c r="E1048" t="str">
        <f t="shared" ref="E1048:E1111" si="53">IF(D1048=14,"NIT",IF(D1048=9,"DUI"," "))</f>
        <v>NIT</v>
      </c>
    </row>
    <row r="1049" spans="1:5" x14ac:dyDescent="0.25">
      <c r="A1049" t="s">
        <v>1371</v>
      </c>
      <c r="B1049" t="s">
        <v>1372</v>
      </c>
      <c r="C1049" t="str">
        <f>Tabla4[[#This Row],[NIT]]</f>
        <v>12171906520017</v>
      </c>
      <c r="D1049">
        <f t="shared" si="52"/>
        <v>14</v>
      </c>
      <c r="E1049" t="str">
        <f t="shared" si="53"/>
        <v>NIT</v>
      </c>
    </row>
    <row r="1050" spans="1:5" x14ac:dyDescent="0.25">
      <c r="A1050" t="s">
        <v>1373</v>
      </c>
      <c r="B1050" t="s">
        <v>1374</v>
      </c>
      <c r="C1050" t="str">
        <f>Tabla4[[#This Row],[NIT]]</f>
        <v>06140210081052</v>
      </c>
      <c r="D1050">
        <f t="shared" si="52"/>
        <v>14</v>
      </c>
      <c r="E1050" t="str">
        <f t="shared" si="53"/>
        <v>NIT</v>
      </c>
    </row>
    <row r="1051" spans="1:5" x14ac:dyDescent="0.25">
      <c r="A1051" t="s">
        <v>1375</v>
      </c>
      <c r="B1051" t="s">
        <v>1376</v>
      </c>
      <c r="C1051" t="str">
        <f>Tabla4[[#This Row],[NIT]]</f>
        <v>06142201151105</v>
      </c>
      <c r="D1051">
        <f t="shared" si="52"/>
        <v>14</v>
      </c>
      <c r="E1051" t="str">
        <f t="shared" si="53"/>
        <v>NIT</v>
      </c>
    </row>
    <row r="1052" spans="1:5" x14ac:dyDescent="0.25">
      <c r="A1052" t="s">
        <v>1377</v>
      </c>
      <c r="B1052" t="s">
        <v>1378</v>
      </c>
      <c r="C1052" t="str">
        <f>Tabla4[[#This Row],[NIT]]</f>
        <v>06140812610145</v>
      </c>
      <c r="D1052">
        <f t="shared" si="52"/>
        <v>14</v>
      </c>
      <c r="E1052" t="str">
        <f t="shared" si="53"/>
        <v>NIT</v>
      </c>
    </row>
    <row r="1053" spans="1:5" x14ac:dyDescent="0.25">
      <c r="A1053" t="s">
        <v>1379</v>
      </c>
      <c r="B1053" t="s">
        <v>1380</v>
      </c>
      <c r="C1053" t="str">
        <f>Tabla4[[#This Row],[NIT]]</f>
        <v>06140406191018</v>
      </c>
      <c r="D1053">
        <f t="shared" si="52"/>
        <v>14</v>
      </c>
      <c r="E1053" t="str">
        <f t="shared" si="53"/>
        <v>NIT</v>
      </c>
    </row>
    <row r="1054" spans="1:5" x14ac:dyDescent="0.25">
      <c r="A1054" t="s">
        <v>1381</v>
      </c>
      <c r="B1054" t="s">
        <v>1382</v>
      </c>
      <c r="C1054" t="str">
        <f>Tabla4[[#This Row],[NIT]]</f>
        <v>06142506191018</v>
      </c>
      <c r="D1054">
        <f t="shared" si="52"/>
        <v>14</v>
      </c>
      <c r="E1054" t="str">
        <f t="shared" si="53"/>
        <v>NIT</v>
      </c>
    </row>
    <row r="1055" spans="1:5" x14ac:dyDescent="0.25">
      <c r="A1055" t="s">
        <v>1383</v>
      </c>
      <c r="B1055" t="s">
        <v>1384</v>
      </c>
      <c r="C1055" t="str">
        <f>Tabla4[[#This Row],[NIT]]</f>
        <v>06141007840010</v>
      </c>
      <c r="D1055">
        <f t="shared" si="52"/>
        <v>14</v>
      </c>
      <c r="E1055" t="str">
        <f t="shared" si="53"/>
        <v>NIT</v>
      </c>
    </row>
    <row r="1056" spans="1:5" x14ac:dyDescent="0.25">
      <c r="A1056" t="s">
        <v>1385</v>
      </c>
      <c r="B1056" t="s">
        <v>1386</v>
      </c>
      <c r="C1056" t="str">
        <f>Tabla4[[#This Row],[NIT]]</f>
        <v>09043007610018</v>
      </c>
      <c r="D1056">
        <f t="shared" si="52"/>
        <v>14</v>
      </c>
      <c r="E1056" t="str">
        <f t="shared" si="53"/>
        <v>NIT</v>
      </c>
    </row>
    <row r="1057" spans="1:5" x14ac:dyDescent="0.25">
      <c r="A1057" t="s">
        <v>1387</v>
      </c>
      <c r="B1057" t="s">
        <v>1388</v>
      </c>
      <c r="C1057" t="str">
        <f>Tabla4[[#This Row],[NIT]]</f>
        <v>06142008011037</v>
      </c>
      <c r="D1057">
        <f t="shared" si="52"/>
        <v>14</v>
      </c>
      <c r="E1057" t="str">
        <f t="shared" si="53"/>
        <v>NIT</v>
      </c>
    </row>
    <row r="1058" spans="1:5" x14ac:dyDescent="0.25">
      <c r="A1058" t="s">
        <v>1389</v>
      </c>
      <c r="B1058" t="s">
        <v>1390</v>
      </c>
      <c r="C1058" t="str">
        <f>Tabla4[[#This Row],[NIT]]</f>
        <v>06140602161046</v>
      </c>
      <c r="D1058">
        <f t="shared" si="52"/>
        <v>14</v>
      </c>
      <c r="E1058" t="str">
        <f t="shared" si="53"/>
        <v>NIT</v>
      </c>
    </row>
    <row r="1059" spans="1:5" x14ac:dyDescent="0.25">
      <c r="A1059" t="s">
        <v>1391</v>
      </c>
      <c r="B1059" t="s">
        <v>1392</v>
      </c>
      <c r="C1059" t="str">
        <f>Tabla4[[#This Row],[NIT]]</f>
        <v>06142704801220</v>
      </c>
      <c r="D1059">
        <f t="shared" si="52"/>
        <v>14</v>
      </c>
      <c r="E1059" t="str">
        <f t="shared" si="53"/>
        <v>NIT</v>
      </c>
    </row>
    <row r="1060" spans="1:5" x14ac:dyDescent="0.25">
      <c r="A1060" t="s">
        <v>39</v>
      </c>
      <c r="B1060" t="s">
        <v>1393</v>
      </c>
      <c r="C1060" t="str">
        <f>Tabla4[[#This Row],[NIT]]</f>
        <v>06141909001034</v>
      </c>
      <c r="D1060">
        <f t="shared" si="52"/>
        <v>14</v>
      </c>
      <c r="E1060" t="str">
        <f t="shared" si="53"/>
        <v>NIT</v>
      </c>
    </row>
    <row r="1061" spans="1:5" x14ac:dyDescent="0.25">
      <c r="A1061" t="s">
        <v>1394</v>
      </c>
      <c r="B1061" t="s">
        <v>1395</v>
      </c>
      <c r="C1061" t="str">
        <f>Tabla4[[#This Row],[NIT]]</f>
        <v>06143007941037</v>
      </c>
      <c r="D1061">
        <f t="shared" si="52"/>
        <v>14</v>
      </c>
      <c r="E1061" t="str">
        <f t="shared" si="53"/>
        <v>NIT</v>
      </c>
    </row>
    <row r="1062" spans="1:5" x14ac:dyDescent="0.25">
      <c r="A1062" t="s">
        <v>1396</v>
      </c>
      <c r="B1062" t="s">
        <v>1397</v>
      </c>
      <c r="C1062" t="str">
        <f>Tabla4[[#This Row],[NIT]]</f>
        <v>06142304991039</v>
      </c>
      <c r="D1062">
        <f t="shared" si="52"/>
        <v>14</v>
      </c>
      <c r="E1062" t="str">
        <f t="shared" si="53"/>
        <v>NIT</v>
      </c>
    </row>
    <row r="1063" spans="1:5" x14ac:dyDescent="0.25">
      <c r="A1063" t="s">
        <v>1398</v>
      </c>
      <c r="B1063" t="s">
        <v>1399</v>
      </c>
      <c r="C1063" t="str">
        <f>Tabla4[[#This Row],[NIT]]</f>
        <v>06141609031012</v>
      </c>
      <c r="D1063">
        <f t="shared" si="52"/>
        <v>14</v>
      </c>
      <c r="E1063" t="str">
        <f t="shared" si="53"/>
        <v>NIT</v>
      </c>
    </row>
    <row r="1064" spans="1:5" x14ac:dyDescent="0.25">
      <c r="A1064" s="20" t="s">
        <v>7723</v>
      </c>
      <c r="B1064" t="s">
        <v>1400</v>
      </c>
      <c r="C1064" t="str">
        <f>Tabla4[[#This Row],[NIT]]</f>
        <v>94832601101010</v>
      </c>
      <c r="D1064">
        <f t="shared" si="52"/>
        <v>14</v>
      </c>
      <c r="E1064" t="str">
        <f t="shared" si="53"/>
        <v>NIT</v>
      </c>
    </row>
    <row r="1065" spans="1:5" x14ac:dyDescent="0.25">
      <c r="A1065" t="s">
        <v>1401</v>
      </c>
      <c r="B1065" t="s">
        <v>1402</v>
      </c>
      <c r="C1065" t="str">
        <f>Tabla4[[#This Row],[NIT]]</f>
        <v>06140205031020</v>
      </c>
      <c r="D1065">
        <f t="shared" si="52"/>
        <v>14</v>
      </c>
      <c r="E1065" t="str">
        <f t="shared" si="53"/>
        <v>NIT</v>
      </c>
    </row>
    <row r="1066" spans="1:5" x14ac:dyDescent="0.25">
      <c r="A1066" t="s">
        <v>1403</v>
      </c>
      <c r="B1066" t="s">
        <v>1404</v>
      </c>
      <c r="C1066" t="str">
        <f>Tabla4[[#This Row],[NIT]]</f>
        <v>06141407941017</v>
      </c>
      <c r="D1066">
        <f t="shared" si="52"/>
        <v>14</v>
      </c>
      <c r="E1066" t="str">
        <f t="shared" si="53"/>
        <v>NIT</v>
      </c>
    </row>
    <row r="1067" spans="1:5" x14ac:dyDescent="0.25">
      <c r="A1067" t="s">
        <v>1405</v>
      </c>
      <c r="B1067" t="s">
        <v>1406</v>
      </c>
      <c r="C1067" t="str">
        <f>Tabla4[[#This Row],[NIT]]</f>
        <v>06140108161017</v>
      </c>
      <c r="D1067">
        <f t="shared" si="52"/>
        <v>14</v>
      </c>
      <c r="E1067" t="str">
        <f t="shared" si="53"/>
        <v>NIT</v>
      </c>
    </row>
    <row r="1068" spans="1:5" x14ac:dyDescent="0.25">
      <c r="A1068" t="s">
        <v>1407</v>
      </c>
      <c r="B1068" t="s">
        <v>1408</v>
      </c>
      <c r="C1068" t="str">
        <f>Tabla4[[#This Row],[NIT]]</f>
        <v>06141612021044</v>
      </c>
      <c r="D1068">
        <f t="shared" si="52"/>
        <v>14</v>
      </c>
      <c r="E1068" t="str">
        <f t="shared" si="53"/>
        <v>NIT</v>
      </c>
    </row>
    <row r="1069" spans="1:5" x14ac:dyDescent="0.25">
      <c r="A1069" t="s">
        <v>1409</v>
      </c>
      <c r="B1069" t="s">
        <v>1410</v>
      </c>
      <c r="C1069" t="str">
        <f>Tabla4[[#This Row],[NIT]]</f>
        <v>06142604071063</v>
      </c>
      <c r="D1069">
        <f t="shared" si="52"/>
        <v>14</v>
      </c>
      <c r="E1069" t="str">
        <f t="shared" si="53"/>
        <v>NIT</v>
      </c>
    </row>
    <row r="1070" spans="1:5" x14ac:dyDescent="0.25">
      <c r="A1070" t="s">
        <v>1411</v>
      </c>
      <c r="B1070" t="s">
        <v>1412</v>
      </c>
      <c r="C1070" t="str">
        <f>Tabla4[[#This Row],[NIT]]</f>
        <v>05032702851022</v>
      </c>
      <c r="D1070">
        <f t="shared" si="52"/>
        <v>14</v>
      </c>
      <c r="E1070" t="str">
        <f t="shared" si="53"/>
        <v>NIT</v>
      </c>
    </row>
    <row r="1071" spans="1:5" x14ac:dyDescent="0.25">
      <c r="A1071" t="s">
        <v>1413</v>
      </c>
      <c r="B1071" t="s">
        <v>1414</v>
      </c>
      <c r="C1071" t="str">
        <f>Tabla4[[#This Row],[NIT]]</f>
        <v>06140207670045</v>
      </c>
      <c r="D1071">
        <f t="shared" si="52"/>
        <v>14</v>
      </c>
      <c r="E1071" t="str">
        <f t="shared" si="53"/>
        <v>NIT</v>
      </c>
    </row>
    <row r="1072" spans="1:5" x14ac:dyDescent="0.25">
      <c r="A1072" t="s">
        <v>1415</v>
      </c>
      <c r="B1072" t="s">
        <v>1416</v>
      </c>
      <c r="C1072" t="str">
        <f>Tabla4[[#This Row],[NIT]]</f>
        <v>06142911101042</v>
      </c>
      <c r="D1072">
        <f t="shared" si="52"/>
        <v>14</v>
      </c>
      <c r="E1072" t="str">
        <f t="shared" si="53"/>
        <v>NIT</v>
      </c>
    </row>
    <row r="1073" spans="1:5" x14ac:dyDescent="0.25">
      <c r="A1073" t="s">
        <v>1417</v>
      </c>
      <c r="B1073" t="s">
        <v>1418</v>
      </c>
      <c r="C1073" t="str">
        <f>Tabla4[[#This Row],[NIT]]</f>
        <v>05111703630014</v>
      </c>
      <c r="D1073">
        <f t="shared" si="52"/>
        <v>14</v>
      </c>
      <c r="E1073" t="str">
        <f t="shared" si="53"/>
        <v>NIT</v>
      </c>
    </row>
    <row r="1074" spans="1:5" x14ac:dyDescent="0.25">
      <c r="A1074" t="s">
        <v>1420</v>
      </c>
      <c r="B1074" t="s">
        <v>1421</v>
      </c>
      <c r="C1074" t="str">
        <f>Tabla4[[#This Row],[NIT]]</f>
        <v>06142410141010</v>
      </c>
      <c r="D1074">
        <f t="shared" si="52"/>
        <v>14</v>
      </c>
      <c r="E1074" t="str">
        <f t="shared" si="53"/>
        <v>NIT</v>
      </c>
    </row>
    <row r="1075" spans="1:5" x14ac:dyDescent="0.25">
      <c r="A1075" t="s">
        <v>1422</v>
      </c>
      <c r="B1075" t="s">
        <v>1423</v>
      </c>
      <c r="C1075" t="str">
        <f>Tabla4[[#This Row],[NIT]]</f>
        <v>06142110700016</v>
      </c>
      <c r="D1075">
        <f t="shared" si="52"/>
        <v>14</v>
      </c>
      <c r="E1075" t="str">
        <f t="shared" si="53"/>
        <v>NIT</v>
      </c>
    </row>
    <row r="1076" spans="1:5" x14ac:dyDescent="0.25">
      <c r="A1076" t="s">
        <v>1424</v>
      </c>
      <c r="B1076" t="s">
        <v>1425</v>
      </c>
      <c r="C1076" t="str">
        <f>Tabla4[[#This Row],[NIT]]</f>
        <v>04123008771013</v>
      </c>
      <c r="D1076">
        <f t="shared" si="52"/>
        <v>14</v>
      </c>
      <c r="E1076" t="str">
        <f t="shared" si="53"/>
        <v>NIT</v>
      </c>
    </row>
    <row r="1077" spans="1:5" x14ac:dyDescent="0.25">
      <c r="A1077" t="s">
        <v>1426</v>
      </c>
      <c r="B1077" t="s">
        <v>1427</v>
      </c>
      <c r="C1077" t="str">
        <f>Tabla4[[#This Row],[NIT]]</f>
        <v>06141512001054</v>
      </c>
      <c r="D1077">
        <f t="shared" si="52"/>
        <v>14</v>
      </c>
      <c r="E1077" t="str">
        <f t="shared" si="53"/>
        <v>NIT</v>
      </c>
    </row>
    <row r="1078" spans="1:5" x14ac:dyDescent="0.25">
      <c r="A1078" t="s">
        <v>1428</v>
      </c>
      <c r="B1078" t="s">
        <v>1429</v>
      </c>
      <c r="C1078" t="str">
        <f>Tabla4[[#This Row],[NIT]]</f>
        <v>06141303151073</v>
      </c>
      <c r="D1078">
        <f t="shared" si="52"/>
        <v>14</v>
      </c>
      <c r="E1078" t="str">
        <f t="shared" si="53"/>
        <v>NIT</v>
      </c>
    </row>
    <row r="1079" spans="1:5" x14ac:dyDescent="0.25">
      <c r="A1079" t="s">
        <v>1430</v>
      </c>
      <c r="B1079" t="s">
        <v>1431</v>
      </c>
      <c r="C1079" t="str">
        <f>Tabla4[[#This Row],[NIT]]</f>
        <v>06142409151044</v>
      </c>
      <c r="D1079">
        <f t="shared" si="52"/>
        <v>14</v>
      </c>
      <c r="E1079" t="str">
        <f t="shared" si="53"/>
        <v>NIT</v>
      </c>
    </row>
    <row r="1080" spans="1:5" x14ac:dyDescent="0.25">
      <c r="A1080" t="s">
        <v>1432</v>
      </c>
      <c r="B1080" t="s">
        <v>1433</v>
      </c>
      <c r="C1080" t="str">
        <f>Tabla4[[#This Row],[NIT]]</f>
        <v>06140804161013</v>
      </c>
      <c r="D1080">
        <f t="shared" si="52"/>
        <v>14</v>
      </c>
      <c r="E1080" t="str">
        <f t="shared" si="53"/>
        <v>NIT</v>
      </c>
    </row>
    <row r="1081" spans="1:5" x14ac:dyDescent="0.25">
      <c r="A1081" t="s">
        <v>1434</v>
      </c>
      <c r="B1081" t="s">
        <v>1435</v>
      </c>
      <c r="C1081" t="str">
        <f>Tabla4[[#This Row],[NIT]]</f>
        <v>06140404530104</v>
      </c>
      <c r="D1081">
        <f t="shared" si="52"/>
        <v>14</v>
      </c>
      <c r="E1081" t="str">
        <f t="shared" si="53"/>
        <v>NIT</v>
      </c>
    </row>
    <row r="1082" spans="1:5" x14ac:dyDescent="0.25">
      <c r="A1082" t="s">
        <v>1436</v>
      </c>
      <c r="B1082" t="s">
        <v>1437</v>
      </c>
      <c r="C1082" t="str">
        <f>Tabla4[[#This Row],[NIT]]</f>
        <v>06141605081040</v>
      </c>
      <c r="D1082">
        <f t="shared" si="52"/>
        <v>14</v>
      </c>
      <c r="E1082" t="str">
        <f t="shared" si="53"/>
        <v>NIT</v>
      </c>
    </row>
    <row r="1083" spans="1:5" x14ac:dyDescent="0.25">
      <c r="A1083" t="s">
        <v>1438</v>
      </c>
      <c r="B1083" t="s">
        <v>1439</v>
      </c>
      <c r="C1083" t="str">
        <f>Tabla4[[#This Row],[NIT]]</f>
        <v>06142403071030</v>
      </c>
      <c r="D1083">
        <f t="shared" si="52"/>
        <v>14</v>
      </c>
      <c r="E1083" t="str">
        <f t="shared" si="53"/>
        <v>NIT</v>
      </c>
    </row>
    <row r="1084" spans="1:5" x14ac:dyDescent="0.25">
      <c r="A1084" t="s">
        <v>1440</v>
      </c>
      <c r="B1084" t="s">
        <v>1441</v>
      </c>
      <c r="C1084" t="str">
        <f>Tabla4[[#This Row],[NIT]]</f>
        <v>06141611161047</v>
      </c>
      <c r="D1084">
        <f t="shared" si="52"/>
        <v>14</v>
      </c>
      <c r="E1084" t="str">
        <f t="shared" si="53"/>
        <v>NIT</v>
      </c>
    </row>
    <row r="1085" spans="1:5" x14ac:dyDescent="0.25">
      <c r="A1085" t="s">
        <v>1442</v>
      </c>
      <c r="B1085" t="s">
        <v>1443</v>
      </c>
      <c r="C1085" t="str">
        <f>Tabla4[[#This Row],[NIT]]</f>
        <v>06142502121023</v>
      </c>
      <c r="D1085">
        <f t="shared" si="52"/>
        <v>14</v>
      </c>
      <c r="E1085" t="str">
        <f t="shared" si="53"/>
        <v>NIT</v>
      </c>
    </row>
    <row r="1086" spans="1:5" x14ac:dyDescent="0.25">
      <c r="A1086" t="s">
        <v>1444</v>
      </c>
      <c r="B1086" t="s">
        <v>1445</v>
      </c>
      <c r="C1086" t="str">
        <f>Tabla4[[#This Row],[NIT]]</f>
        <v>06140307951051</v>
      </c>
      <c r="D1086">
        <f t="shared" si="52"/>
        <v>14</v>
      </c>
      <c r="E1086" t="str">
        <f t="shared" si="53"/>
        <v>NIT</v>
      </c>
    </row>
    <row r="1087" spans="1:5" x14ac:dyDescent="0.25">
      <c r="A1087" t="s">
        <v>1446</v>
      </c>
      <c r="B1087" t="s">
        <v>1447</v>
      </c>
      <c r="C1087" t="str">
        <f>Tabla4[[#This Row],[NIT]]</f>
        <v>06141204840017</v>
      </c>
      <c r="D1087">
        <f t="shared" si="52"/>
        <v>14</v>
      </c>
      <c r="E1087" t="str">
        <f t="shared" si="53"/>
        <v>NIT</v>
      </c>
    </row>
    <row r="1088" spans="1:5" x14ac:dyDescent="0.25">
      <c r="A1088" t="s">
        <v>1448</v>
      </c>
      <c r="B1088" t="s">
        <v>1449</v>
      </c>
      <c r="C1088" t="str">
        <f>Tabla4[[#This Row],[NIT]]</f>
        <v>06142006031022</v>
      </c>
      <c r="D1088">
        <f t="shared" si="52"/>
        <v>14</v>
      </c>
      <c r="E1088" t="str">
        <f t="shared" si="53"/>
        <v>NIT</v>
      </c>
    </row>
    <row r="1089" spans="1:5" x14ac:dyDescent="0.25">
      <c r="A1089" t="s">
        <v>1450</v>
      </c>
      <c r="B1089" t="s">
        <v>1451</v>
      </c>
      <c r="C1089" t="str">
        <f>Tabla4[[#This Row],[NIT]]</f>
        <v>06141208161010</v>
      </c>
      <c r="D1089">
        <f t="shared" si="52"/>
        <v>14</v>
      </c>
      <c r="E1089" t="str">
        <f t="shared" si="53"/>
        <v>NIT</v>
      </c>
    </row>
    <row r="1090" spans="1:5" x14ac:dyDescent="0.25">
      <c r="A1090" t="s">
        <v>1452</v>
      </c>
      <c r="B1090" t="s">
        <v>1453</v>
      </c>
      <c r="C1090" t="str">
        <f>Tabla4[[#This Row],[NIT]]</f>
        <v>06142505731094</v>
      </c>
      <c r="D1090">
        <f t="shared" si="52"/>
        <v>14</v>
      </c>
      <c r="E1090" t="str">
        <f t="shared" si="53"/>
        <v>NIT</v>
      </c>
    </row>
    <row r="1091" spans="1:5" x14ac:dyDescent="0.25">
      <c r="A1091" t="s">
        <v>1454</v>
      </c>
      <c r="B1091" t="s">
        <v>1455</v>
      </c>
      <c r="C1091" t="str">
        <f>Tabla4[[#This Row],[NIT]]</f>
        <v>06142610981012</v>
      </c>
      <c r="D1091">
        <f t="shared" si="52"/>
        <v>14</v>
      </c>
      <c r="E1091" t="str">
        <f t="shared" si="53"/>
        <v>NIT</v>
      </c>
    </row>
    <row r="1092" spans="1:5" x14ac:dyDescent="0.25">
      <c r="A1092" t="s">
        <v>1456</v>
      </c>
      <c r="B1092" t="s">
        <v>1457</v>
      </c>
      <c r="C1092" t="str">
        <f>Tabla4[[#This Row],[NIT]]</f>
        <v>06142210971018</v>
      </c>
      <c r="D1092">
        <f t="shared" si="52"/>
        <v>14</v>
      </c>
      <c r="E1092" t="str">
        <f t="shared" si="53"/>
        <v>NIT</v>
      </c>
    </row>
    <row r="1093" spans="1:5" x14ac:dyDescent="0.25">
      <c r="A1093" t="s">
        <v>1458</v>
      </c>
      <c r="B1093" t="s">
        <v>1459</v>
      </c>
      <c r="C1093" t="str">
        <f>Tabla4[[#This Row],[NIT]]</f>
        <v>06143009921068</v>
      </c>
      <c r="D1093">
        <f t="shared" si="52"/>
        <v>14</v>
      </c>
      <c r="E1093" t="str">
        <f t="shared" si="53"/>
        <v>NIT</v>
      </c>
    </row>
    <row r="1094" spans="1:5" x14ac:dyDescent="0.25">
      <c r="A1094" t="s">
        <v>1460</v>
      </c>
      <c r="B1094" t="s">
        <v>1461</v>
      </c>
      <c r="C1094" t="str">
        <f>Tabla4[[#This Row],[NIT]]</f>
        <v>06142804860014</v>
      </c>
      <c r="D1094">
        <f t="shared" si="52"/>
        <v>14</v>
      </c>
      <c r="E1094" t="str">
        <f t="shared" si="53"/>
        <v>NIT</v>
      </c>
    </row>
    <row r="1095" spans="1:5" x14ac:dyDescent="0.25">
      <c r="A1095" t="s">
        <v>1462</v>
      </c>
      <c r="B1095" t="s">
        <v>1463</v>
      </c>
      <c r="C1095" t="str">
        <f>Tabla4[[#This Row],[NIT]]</f>
        <v>11181602731029</v>
      </c>
      <c r="D1095">
        <f t="shared" si="52"/>
        <v>14</v>
      </c>
      <c r="E1095" t="str">
        <f t="shared" si="53"/>
        <v>NIT</v>
      </c>
    </row>
    <row r="1096" spans="1:5" x14ac:dyDescent="0.25">
      <c r="A1096" t="s">
        <v>1464</v>
      </c>
      <c r="B1096" t="s">
        <v>1465</v>
      </c>
      <c r="C1096" t="str">
        <f>Tabla4[[#This Row],[NIT]]</f>
        <v>06141511720207</v>
      </c>
      <c r="D1096">
        <f t="shared" si="52"/>
        <v>14</v>
      </c>
      <c r="E1096" t="str">
        <f t="shared" si="53"/>
        <v>NIT</v>
      </c>
    </row>
    <row r="1097" spans="1:5" x14ac:dyDescent="0.25">
      <c r="A1097" t="s">
        <v>1466</v>
      </c>
      <c r="B1097" t="s">
        <v>1467</v>
      </c>
      <c r="C1097" t="str">
        <f>Tabla4[[#This Row],[NIT]]</f>
        <v>05110804510015</v>
      </c>
      <c r="D1097">
        <f t="shared" si="52"/>
        <v>14</v>
      </c>
      <c r="E1097" t="str">
        <f t="shared" si="53"/>
        <v>NIT</v>
      </c>
    </row>
    <row r="1098" spans="1:5" x14ac:dyDescent="0.25">
      <c r="A1098" t="s">
        <v>1468</v>
      </c>
      <c r="B1098" t="s">
        <v>1469</v>
      </c>
      <c r="C1098" t="str">
        <f>Tabla4[[#This Row],[NIT]]</f>
        <v>06140106710037</v>
      </c>
      <c r="D1098">
        <f t="shared" si="52"/>
        <v>14</v>
      </c>
      <c r="E1098" t="str">
        <f t="shared" si="53"/>
        <v>NIT</v>
      </c>
    </row>
    <row r="1099" spans="1:5" x14ac:dyDescent="0.25">
      <c r="A1099" t="s">
        <v>1470</v>
      </c>
      <c r="B1099" t="s">
        <v>1471</v>
      </c>
      <c r="C1099" t="str">
        <f>Tabla4[[#This Row],[NIT]]</f>
        <v>06141705931016</v>
      </c>
      <c r="D1099">
        <f t="shared" si="52"/>
        <v>14</v>
      </c>
      <c r="E1099" t="str">
        <f t="shared" si="53"/>
        <v>NIT</v>
      </c>
    </row>
    <row r="1100" spans="1:5" x14ac:dyDescent="0.25">
      <c r="A1100" t="s">
        <v>1472</v>
      </c>
      <c r="B1100" t="s">
        <v>1473</v>
      </c>
      <c r="C1100" t="str">
        <f>Tabla4[[#This Row],[NIT]]</f>
        <v>06140706911055</v>
      </c>
      <c r="D1100">
        <f t="shared" si="52"/>
        <v>14</v>
      </c>
      <c r="E1100" t="str">
        <f t="shared" si="53"/>
        <v>NIT</v>
      </c>
    </row>
    <row r="1101" spans="1:5" x14ac:dyDescent="0.25">
      <c r="A1101" t="s">
        <v>1474</v>
      </c>
      <c r="B1101" t="s">
        <v>1475</v>
      </c>
      <c r="C1101" t="str">
        <f>Tabla4[[#This Row],[NIT]]</f>
        <v>06143107971090</v>
      </c>
      <c r="D1101">
        <f t="shared" si="52"/>
        <v>14</v>
      </c>
      <c r="E1101" t="str">
        <f t="shared" si="53"/>
        <v>NIT</v>
      </c>
    </row>
    <row r="1102" spans="1:5" x14ac:dyDescent="0.25">
      <c r="A1102" t="s">
        <v>1476</v>
      </c>
      <c r="B1102" t="s">
        <v>1477</v>
      </c>
      <c r="C1102" t="str">
        <f>Tabla4[[#This Row],[NIT]]</f>
        <v>09031604801015</v>
      </c>
      <c r="D1102">
        <f t="shared" si="52"/>
        <v>14</v>
      </c>
      <c r="E1102" t="str">
        <f t="shared" si="53"/>
        <v>NIT</v>
      </c>
    </row>
    <row r="1103" spans="1:5" x14ac:dyDescent="0.25">
      <c r="A1103" t="s">
        <v>1478</v>
      </c>
      <c r="B1103" t="s">
        <v>1479</v>
      </c>
      <c r="C1103" t="str">
        <f>Tabla4[[#This Row],[NIT]]</f>
        <v>06141602931050</v>
      </c>
      <c r="D1103">
        <f t="shared" si="52"/>
        <v>14</v>
      </c>
      <c r="E1103" t="str">
        <f t="shared" si="53"/>
        <v>NIT</v>
      </c>
    </row>
    <row r="1104" spans="1:5" x14ac:dyDescent="0.25">
      <c r="A1104" t="s">
        <v>1480</v>
      </c>
      <c r="B1104" t="s">
        <v>1481</v>
      </c>
      <c r="C1104" t="str">
        <f>Tabla4[[#This Row],[NIT]]</f>
        <v>06142708791092</v>
      </c>
      <c r="D1104">
        <f t="shared" si="52"/>
        <v>14</v>
      </c>
      <c r="E1104" t="str">
        <f t="shared" si="53"/>
        <v>NIT</v>
      </c>
    </row>
    <row r="1105" spans="1:5" x14ac:dyDescent="0.25">
      <c r="A1105" t="s">
        <v>1482</v>
      </c>
      <c r="B1105" t="s">
        <v>1483</v>
      </c>
      <c r="C1105" t="str">
        <f>Tabla4[[#This Row],[NIT]]</f>
        <v>06140910811060</v>
      </c>
      <c r="D1105">
        <f t="shared" si="52"/>
        <v>14</v>
      </c>
      <c r="E1105" t="str">
        <f t="shared" si="53"/>
        <v>NIT</v>
      </c>
    </row>
    <row r="1106" spans="1:5" x14ac:dyDescent="0.25">
      <c r="A1106" t="s">
        <v>1484</v>
      </c>
      <c r="B1106" t="s">
        <v>1485</v>
      </c>
      <c r="C1106" t="str">
        <f>Tabla4[[#This Row],[NIT]]</f>
        <v>12170701191011</v>
      </c>
      <c r="D1106">
        <f t="shared" si="52"/>
        <v>14</v>
      </c>
      <c r="E1106" t="str">
        <f t="shared" si="53"/>
        <v>NIT</v>
      </c>
    </row>
    <row r="1107" spans="1:5" x14ac:dyDescent="0.25">
      <c r="A1107" t="s">
        <v>1486</v>
      </c>
      <c r="B1107" t="s">
        <v>1487</v>
      </c>
      <c r="C1107" t="str">
        <f>Tabla4[[#This Row],[NIT]]</f>
        <v>09031006711010</v>
      </c>
      <c r="D1107">
        <f t="shared" si="52"/>
        <v>14</v>
      </c>
      <c r="E1107" t="str">
        <f t="shared" si="53"/>
        <v>NIT</v>
      </c>
    </row>
    <row r="1108" spans="1:5" x14ac:dyDescent="0.25">
      <c r="A1108" t="s">
        <v>1488</v>
      </c>
      <c r="B1108" t="s">
        <v>1489</v>
      </c>
      <c r="C1108" t="str">
        <f>Tabla4[[#This Row],[NIT]]</f>
        <v>09030311711015</v>
      </c>
      <c r="D1108">
        <f t="shared" si="52"/>
        <v>14</v>
      </c>
      <c r="E1108" t="str">
        <f t="shared" si="53"/>
        <v>NIT</v>
      </c>
    </row>
    <row r="1109" spans="1:5" x14ac:dyDescent="0.25">
      <c r="A1109" t="s">
        <v>1490</v>
      </c>
      <c r="B1109" t="s">
        <v>1491</v>
      </c>
      <c r="C1109" t="str">
        <f>Tabla4[[#This Row],[NIT]]</f>
        <v>12173101051010</v>
      </c>
      <c r="D1109">
        <f t="shared" si="52"/>
        <v>14</v>
      </c>
      <c r="E1109" t="str">
        <f t="shared" si="53"/>
        <v>NIT</v>
      </c>
    </row>
    <row r="1110" spans="1:5" x14ac:dyDescent="0.25">
      <c r="A1110" t="s">
        <v>1492</v>
      </c>
      <c r="B1110" t="s">
        <v>1493</v>
      </c>
      <c r="C1110" t="str">
        <f>Tabla4[[#This Row],[NIT]]</f>
        <v>06141911891306</v>
      </c>
      <c r="D1110">
        <f t="shared" si="52"/>
        <v>14</v>
      </c>
      <c r="E1110" t="str">
        <f t="shared" si="53"/>
        <v>NIT</v>
      </c>
    </row>
    <row r="1111" spans="1:5" x14ac:dyDescent="0.25">
      <c r="A1111" t="s">
        <v>1494</v>
      </c>
      <c r="B1111" t="s">
        <v>1495</v>
      </c>
      <c r="C1111" t="str">
        <f>Tabla4[[#This Row],[NIT]]</f>
        <v>06140709360024</v>
      </c>
      <c r="D1111">
        <f t="shared" si="52"/>
        <v>14</v>
      </c>
      <c r="E1111" t="str">
        <f t="shared" si="53"/>
        <v>NIT</v>
      </c>
    </row>
    <row r="1112" spans="1:5" x14ac:dyDescent="0.25">
      <c r="A1112" t="s">
        <v>1496</v>
      </c>
      <c r="B1112" t="s">
        <v>1497</v>
      </c>
      <c r="C1112" t="str">
        <f>Tabla4[[#This Row],[NIT]]</f>
        <v>13071610671016</v>
      </c>
      <c r="D1112">
        <f t="shared" ref="D1112:D1175" si="54">LEN(C1112)</f>
        <v>14</v>
      </c>
      <c r="E1112" t="str">
        <f t="shared" ref="E1112:E1175" si="55">IF(D1112=14,"NIT",IF(D1112=9,"DUI"," "))</f>
        <v>NIT</v>
      </c>
    </row>
    <row r="1113" spans="1:5" x14ac:dyDescent="0.25">
      <c r="A1113" t="s">
        <v>1498</v>
      </c>
      <c r="B1113" t="s">
        <v>1499</v>
      </c>
      <c r="C1113" t="str">
        <f>Tabla4[[#This Row],[NIT]]</f>
        <v>06140302891018</v>
      </c>
      <c r="D1113">
        <f t="shared" si="54"/>
        <v>14</v>
      </c>
      <c r="E1113" t="str">
        <f t="shared" si="55"/>
        <v>NIT</v>
      </c>
    </row>
    <row r="1114" spans="1:5" x14ac:dyDescent="0.25">
      <c r="A1114" t="s">
        <v>1500</v>
      </c>
      <c r="B1114" t="s">
        <v>1501</v>
      </c>
      <c r="C1114" t="str">
        <f>Tabla4[[#This Row],[NIT]]</f>
        <v>06142312610117</v>
      </c>
      <c r="D1114">
        <f t="shared" si="54"/>
        <v>14</v>
      </c>
      <c r="E1114" t="str">
        <f t="shared" si="55"/>
        <v>NIT</v>
      </c>
    </row>
    <row r="1115" spans="1:5" x14ac:dyDescent="0.25">
      <c r="A1115" t="s">
        <v>1502</v>
      </c>
      <c r="B1115" t="s">
        <v>1503</v>
      </c>
      <c r="C1115" t="str">
        <f>Tabla4[[#This Row],[NIT]]</f>
        <v>05120305630027</v>
      </c>
      <c r="D1115">
        <f t="shared" si="54"/>
        <v>14</v>
      </c>
      <c r="E1115" t="str">
        <f t="shared" si="55"/>
        <v>NIT</v>
      </c>
    </row>
    <row r="1116" spans="1:5" x14ac:dyDescent="0.25">
      <c r="A1116" t="s">
        <v>1504</v>
      </c>
      <c r="B1116" t="s">
        <v>1505</v>
      </c>
      <c r="C1116" t="str">
        <f>Tabla4[[#This Row],[NIT]]</f>
        <v>03151204610017</v>
      </c>
      <c r="D1116">
        <f t="shared" si="54"/>
        <v>14</v>
      </c>
      <c r="E1116" t="str">
        <f t="shared" si="55"/>
        <v>NIT</v>
      </c>
    </row>
    <row r="1117" spans="1:5" x14ac:dyDescent="0.25">
      <c r="A1117" t="s">
        <v>1506</v>
      </c>
      <c r="B1117" t="s">
        <v>1507</v>
      </c>
      <c r="C1117" t="str">
        <f>Tabla4[[#This Row],[NIT]]</f>
        <v>06141702660013</v>
      </c>
      <c r="D1117">
        <f t="shared" si="54"/>
        <v>14</v>
      </c>
      <c r="E1117" t="str">
        <f t="shared" si="55"/>
        <v>NIT</v>
      </c>
    </row>
    <row r="1118" spans="1:5" x14ac:dyDescent="0.25">
      <c r="A1118" t="s">
        <v>1508</v>
      </c>
      <c r="B1118" t="s">
        <v>1509</v>
      </c>
      <c r="C1118" t="str">
        <f>Tabla4[[#This Row],[NIT]]</f>
        <v>06121911931021</v>
      </c>
      <c r="D1118">
        <f t="shared" si="54"/>
        <v>14</v>
      </c>
      <c r="E1118" t="str">
        <f t="shared" si="55"/>
        <v>NIT</v>
      </c>
    </row>
    <row r="1119" spans="1:5" x14ac:dyDescent="0.25">
      <c r="A1119" t="s">
        <v>1510</v>
      </c>
      <c r="B1119" t="s">
        <v>1511</v>
      </c>
      <c r="C1119" t="str">
        <f>Tabla4[[#This Row],[NIT]]</f>
        <v>06142806901106</v>
      </c>
      <c r="D1119">
        <f t="shared" si="54"/>
        <v>14</v>
      </c>
      <c r="E1119" t="str">
        <f t="shared" si="55"/>
        <v>NIT</v>
      </c>
    </row>
    <row r="1120" spans="1:5" x14ac:dyDescent="0.25">
      <c r="A1120" t="s">
        <v>1512</v>
      </c>
      <c r="B1120" t="s">
        <v>1513</v>
      </c>
      <c r="C1120" t="str">
        <f>Tabla4[[#This Row],[NIT]]</f>
        <v>06142909941068</v>
      </c>
      <c r="D1120">
        <f t="shared" si="54"/>
        <v>14</v>
      </c>
      <c r="E1120" t="str">
        <f t="shared" si="55"/>
        <v>NIT</v>
      </c>
    </row>
    <row r="1121" spans="1:5" x14ac:dyDescent="0.25">
      <c r="A1121" t="s">
        <v>1514</v>
      </c>
      <c r="B1121" t="s">
        <v>1515</v>
      </c>
      <c r="C1121" t="str">
        <f>Tabla4[[#This Row],[NIT]]</f>
        <v>06140401791149</v>
      </c>
      <c r="D1121">
        <f t="shared" si="54"/>
        <v>14</v>
      </c>
      <c r="E1121" t="str">
        <f t="shared" si="55"/>
        <v>NIT</v>
      </c>
    </row>
    <row r="1122" spans="1:5" x14ac:dyDescent="0.25">
      <c r="A1122" t="s">
        <v>1516</v>
      </c>
      <c r="B1122" t="s">
        <v>1517</v>
      </c>
      <c r="C1122" t="str">
        <f>Tabla4[[#This Row],[NIT]]</f>
        <v>06141108001032</v>
      </c>
      <c r="D1122">
        <f t="shared" si="54"/>
        <v>14</v>
      </c>
      <c r="E1122" t="str">
        <f t="shared" si="55"/>
        <v>NIT</v>
      </c>
    </row>
    <row r="1123" spans="1:5" x14ac:dyDescent="0.25">
      <c r="A1123" t="s">
        <v>1518</v>
      </c>
      <c r="B1123" t="s">
        <v>1519</v>
      </c>
      <c r="C1123" t="str">
        <f>Tabla4[[#This Row],[NIT]]</f>
        <v>06142410901022</v>
      </c>
      <c r="D1123">
        <f t="shared" si="54"/>
        <v>14</v>
      </c>
      <c r="E1123" t="str">
        <f t="shared" si="55"/>
        <v>NIT</v>
      </c>
    </row>
    <row r="1124" spans="1:5" x14ac:dyDescent="0.25">
      <c r="A1124" t="s">
        <v>1520</v>
      </c>
      <c r="B1124" t="s">
        <v>1521</v>
      </c>
      <c r="C1124" t="str">
        <f>Tabla4[[#This Row],[NIT]]</f>
        <v>06140506011033</v>
      </c>
      <c r="D1124">
        <f t="shared" si="54"/>
        <v>14</v>
      </c>
      <c r="E1124" t="str">
        <f t="shared" si="55"/>
        <v>NIT</v>
      </c>
    </row>
    <row r="1125" spans="1:5" x14ac:dyDescent="0.25">
      <c r="A1125" t="s">
        <v>1522</v>
      </c>
      <c r="B1125" t="s">
        <v>1523</v>
      </c>
      <c r="C1125" t="str">
        <f>Tabla4[[#This Row],[NIT]]</f>
        <v>12171509881019</v>
      </c>
      <c r="D1125">
        <f t="shared" si="54"/>
        <v>14</v>
      </c>
      <c r="E1125" t="str">
        <f t="shared" si="55"/>
        <v>NIT</v>
      </c>
    </row>
    <row r="1126" spans="1:5" x14ac:dyDescent="0.25">
      <c r="A1126" t="s">
        <v>1524</v>
      </c>
      <c r="B1126" t="s">
        <v>1525</v>
      </c>
      <c r="C1126" t="str">
        <f>Tabla4[[#This Row],[NIT]]</f>
        <v>06142206710021</v>
      </c>
      <c r="D1126">
        <f t="shared" si="54"/>
        <v>14</v>
      </c>
      <c r="E1126" t="str">
        <f t="shared" si="55"/>
        <v>NIT</v>
      </c>
    </row>
    <row r="1127" spans="1:5" x14ac:dyDescent="0.25">
      <c r="A1127" t="s">
        <v>1526</v>
      </c>
      <c r="B1127" t="s">
        <v>1527</v>
      </c>
      <c r="C1127" t="str">
        <f>Tabla4[[#This Row],[NIT]]</f>
        <v>02101107660020</v>
      </c>
      <c r="D1127">
        <f t="shared" si="54"/>
        <v>14</v>
      </c>
      <c r="E1127" t="str">
        <f t="shared" si="55"/>
        <v>NIT</v>
      </c>
    </row>
    <row r="1128" spans="1:5" x14ac:dyDescent="0.25">
      <c r="A1128" t="s">
        <v>1528</v>
      </c>
      <c r="B1128" t="s">
        <v>1529</v>
      </c>
      <c r="C1128" t="str">
        <f>Tabla4[[#This Row],[NIT]]</f>
        <v>06140102961046</v>
      </c>
      <c r="D1128">
        <f t="shared" si="54"/>
        <v>14</v>
      </c>
      <c r="E1128" t="str">
        <f t="shared" si="55"/>
        <v>NIT</v>
      </c>
    </row>
    <row r="1129" spans="1:5" x14ac:dyDescent="0.25">
      <c r="A1129" t="s">
        <v>1530</v>
      </c>
      <c r="B1129" t="s">
        <v>1531</v>
      </c>
      <c r="C1129" t="str">
        <f>Tabla4[[#This Row],[NIT]]</f>
        <v>04162504710018</v>
      </c>
      <c r="D1129">
        <f t="shared" si="54"/>
        <v>14</v>
      </c>
      <c r="E1129" t="str">
        <f t="shared" si="55"/>
        <v>NIT</v>
      </c>
    </row>
    <row r="1130" spans="1:5" x14ac:dyDescent="0.25">
      <c r="A1130" t="s">
        <v>1532</v>
      </c>
      <c r="B1130" t="s">
        <v>1533</v>
      </c>
      <c r="C1130" t="str">
        <f>Tabla4[[#This Row],[NIT]]</f>
        <v>06142209141036</v>
      </c>
      <c r="D1130">
        <f t="shared" si="54"/>
        <v>14</v>
      </c>
      <c r="E1130" t="str">
        <f t="shared" si="55"/>
        <v>NIT</v>
      </c>
    </row>
    <row r="1131" spans="1:5" x14ac:dyDescent="0.25">
      <c r="A1131" t="s">
        <v>1534</v>
      </c>
      <c r="B1131" t="s">
        <v>1535</v>
      </c>
      <c r="C1131" t="str">
        <f>Tabla4[[#This Row],[NIT]]</f>
        <v>06141206780012</v>
      </c>
      <c r="D1131">
        <f t="shared" si="54"/>
        <v>14</v>
      </c>
      <c r="E1131" t="str">
        <f t="shared" si="55"/>
        <v>NIT</v>
      </c>
    </row>
    <row r="1132" spans="1:5" x14ac:dyDescent="0.25">
      <c r="A1132" t="s">
        <v>1536</v>
      </c>
      <c r="B1132" t="s">
        <v>1537</v>
      </c>
      <c r="C1132" t="str">
        <f>Tabla4[[#This Row],[NIT]]</f>
        <v>02132403841014</v>
      </c>
      <c r="D1132">
        <f t="shared" si="54"/>
        <v>14</v>
      </c>
      <c r="E1132" t="str">
        <f t="shared" si="55"/>
        <v>NIT</v>
      </c>
    </row>
    <row r="1133" spans="1:5" x14ac:dyDescent="0.25">
      <c r="A1133" t="s">
        <v>1538</v>
      </c>
      <c r="B1133" t="s">
        <v>1539</v>
      </c>
      <c r="C1133" t="str">
        <f>Tabla4[[#This Row],[NIT]]</f>
        <v>02102002931014</v>
      </c>
      <c r="D1133">
        <f t="shared" si="54"/>
        <v>14</v>
      </c>
      <c r="E1133" t="str">
        <f t="shared" si="55"/>
        <v>NIT</v>
      </c>
    </row>
    <row r="1134" spans="1:5" x14ac:dyDescent="0.25">
      <c r="A1134" t="s">
        <v>1540</v>
      </c>
      <c r="B1134" t="s">
        <v>1541</v>
      </c>
      <c r="C1134" t="str">
        <f>Tabla4[[#This Row],[NIT]]</f>
        <v>06141403861027</v>
      </c>
      <c r="D1134">
        <f t="shared" si="54"/>
        <v>14</v>
      </c>
      <c r="E1134" t="str">
        <f t="shared" si="55"/>
        <v>NIT</v>
      </c>
    </row>
    <row r="1135" spans="1:5" x14ac:dyDescent="0.25">
      <c r="A1135" t="s">
        <v>1542</v>
      </c>
      <c r="B1135" t="s">
        <v>1543</v>
      </c>
      <c r="C1135" t="str">
        <f>Tabla4[[#This Row],[NIT]]</f>
        <v>02101303981010</v>
      </c>
      <c r="D1135">
        <f t="shared" si="54"/>
        <v>14</v>
      </c>
      <c r="E1135" t="str">
        <f t="shared" si="55"/>
        <v>NIT</v>
      </c>
    </row>
    <row r="1136" spans="1:5" x14ac:dyDescent="0.25">
      <c r="A1136" t="s">
        <v>1544</v>
      </c>
      <c r="B1136" t="s">
        <v>1545</v>
      </c>
      <c r="C1136" t="str">
        <f>Tabla4[[#This Row],[NIT]]</f>
        <v>06143107921068</v>
      </c>
      <c r="D1136">
        <f t="shared" si="54"/>
        <v>14</v>
      </c>
      <c r="E1136" t="str">
        <f t="shared" si="55"/>
        <v>NIT</v>
      </c>
    </row>
    <row r="1137" spans="1:5" x14ac:dyDescent="0.25">
      <c r="A1137" t="s">
        <v>1546</v>
      </c>
      <c r="B1137" t="s">
        <v>1547</v>
      </c>
      <c r="C1137" t="str">
        <f>Tabla4[[#This Row],[NIT]]</f>
        <v>06141907740020</v>
      </c>
      <c r="D1137">
        <f t="shared" si="54"/>
        <v>14</v>
      </c>
      <c r="E1137" t="str">
        <f t="shared" si="55"/>
        <v>NIT</v>
      </c>
    </row>
    <row r="1138" spans="1:5" x14ac:dyDescent="0.25">
      <c r="A1138" t="s">
        <v>1548</v>
      </c>
      <c r="B1138" t="s">
        <v>1549</v>
      </c>
      <c r="C1138" t="str">
        <f>Tabla4[[#This Row],[NIT]]</f>
        <v>05010709151014</v>
      </c>
      <c r="D1138">
        <f t="shared" si="54"/>
        <v>14</v>
      </c>
      <c r="E1138" t="str">
        <f t="shared" si="55"/>
        <v>NIT</v>
      </c>
    </row>
    <row r="1139" spans="1:5" x14ac:dyDescent="0.25">
      <c r="A1139" t="s">
        <v>1550</v>
      </c>
      <c r="B1139" t="s">
        <v>1551</v>
      </c>
      <c r="C1139" t="str">
        <f>Tabla4[[#This Row],[NIT]]</f>
        <v>06142101230059</v>
      </c>
      <c r="D1139">
        <f t="shared" si="54"/>
        <v>14</v>
      </c>
      <c r="E1139" t="str">
        <f t="shared" si="55"/>
        <v>NIT</v>
      </c>
    </row>
    <row r="1140" spans="1:5" x14ac:dyDescent="0.25">
      <c r="A1140" t="s">
        <v>1552</v>
      </c>
      <c r="B1140" t="s">
        <v>1553</v>
      </c>
      <c r="C1140" t="str">
        <f>Tabla4[[#This Row],[NIT]]</f>
        <v>06140403981050</v>
      </c>
      <c r="D1140">
        <f t="shared" si="54"/>
        <v>14</v>
      </c>
      <c r="E1140" t="str">
        <f t="shared" si="55"/>
        <v>NIT</v>
      </c>
    </row>
    <row r="1141" spans="1:5" x14ac:dyDescent="0.25">
      <c r="A1141" t="s">
        <v>1554</v>
      </c>
      <c r="B1141" t="s">
        <v>1555</v>
      </c>
      <c r="C1141" t="str">
        <f>Tabla4[[#This Row],[NIT]]</f>
        <v>96003112961016</v>
      </c>
      <c r="D1141">
        <f t="shared" si="54"/>
        <v>14</v>
      </c>
      <c r="E1141" t="str">
        <f t="shared" si="55"/>
        <v>NIT</v>
      </c>
    </row>
    <row r="1142" spans="1:5" x14ac:dyDescent="0.25">
      <c r="A1142" t="s">
        <v>1556</v>
      </c>
      <c r="B1142" t="s">
        <v>1557</v>
      </c>
      <c r="C1142" t="str">
        <f>Tabla4[[#This Row],[NIT]]</f>
        <v>06143009830016</v>
      </c>
      <c r="D1142">
        <f t="shared" si="54"/>
        <v>14</v>
      </c>
      <c r="E1142" t="str">
        <f t="shared" si="55"/>
        <v>NIT</v>
      </c>
    </row>
    <row r="1143" spans="1:5" x14ac:dyDescent="0.25">
      <c r="A1143" t="s">
        <v>1558</v>
      </c>
      <c r="B1143" t="s">
        <v>1559</v>
      </c>
      <c r="C1143" t="str">
        <f>Tabla4[[#This Row],[NIT]]</f>
        <v>93931707091019</v>
      </c>
      <c r="D1143">
        <f t="shared" si="54"/>
        <v>14</v>
      </c>
      <c r="E1143" t="str">
        <f t="shared" si="55"/>
        <v>NIT</v>
      </c>
    </row>
    <row r="1144" spans="1:5" x14ac:dyDescent="0.25">
      <c r="A1144" t="s">
        <v>1560</v>
      </c>
      <c r="B1144" t="s">
        <v>1561</v>
      </c>
      <c r="C1144" t="str">
        <f>Tabla4[[#This Row],[NIT]]</f>
        <v>02101207920015</v>
      </c>
      <c r="D1144">
        <f t="shared" si="54"/>
        <v>14</v>
      </c>
      <c r="E1144" t="str">
        <f t="shared" si="55"/>
        <v>NIT</v>
      </c>
    </row>
    <row r="1145" spans="1:5" x14ac:dyDescent="0.25">
      <c r="A1145" t="s">
        <v>1562</v>
      </c>
      <c r="B1145" t="s">
        <v>1563</v>
      </c>
      <c r="C1145" t="str">
        <f>Tabla4[[#This Row],[NIT]]</f>
        <v>06141002981046</v>
      </c>
      <c r="D1145">
        <f t="shared" si="54"/>
        <v>14</v>
      </c>
      <c r="E1145" t="str">
        <f t="shared" si="55"/>
        <v>NIT</v>
      </c>
    </row>
    <row r="1146" spans="1:5" x14ac:dyDescent="0.25">
      <c r="A1146" t="s">
        <v>1564</v>
      </c>
      <c r="B1146" t="s">
        <v>1565</v>
      </c>
      <c r="C1146" t="str">
        <f>Tabla4[[#This Row],[NIT]]</f>
        <v>06142607001066</v>
      </c>
      <c r="D1146">
        <f t="shared" si="54"/>
        <v>14</v>
      </c>
      <c r="E1146" t="str">
        <f t="shared" si="55"/>
        <v>NIT</v>
      </c>
    </row>
    <row r="1147" spans="1:5" x14ac:dyDescent="0.25">
      <c r="A1147" t="s">
        <v>1566</v>
      </c>
      <c r="B1147" t="s">
        <v>1567</v>
      </c>
      <c r="C1147" t="str">
        <f>Tabla4[[#This Row],[NIT]]</f>
        <v>06140403981026</v>
      </c>
      <c r="D1147">
        <f t="shared" si="54"/>
        <v>14</v>
      </c>
      <c r="E1147" t="str">
        <f t="shared" si="55"/>
        <v>NIT</v>
      </c>
    </row>
    <row r="1148" spans="1:5" x14ac:dyDescent="0.25">
      <c r="A1148" t="s">
        <v>1568</v>
      </c>
      <c r="B1148" t="s">
        <v>1569</v>
      </c>
      <c r="C1148" t="str">
        <f>Tabla4[[#This Row],[NIT]]</f>
        <v>06142211901048</v>
      </c>
      <c r="D1148">
        <f t="shared" si="54"/>
        <v>14</v>
      </c>
      <c r="E1148" t="str">
        <f t="shared" si="55"/>
        <v>NIT</v>
      </c>
    </row>
    <row r="1149" spans="1:5" x14ac:dyDescent="0.25">
      <c r="A1149" t="s">
        <v>1570</v>
      </c>
      <c r="B1149" t="s">
        <v>1571</v>
      </c>
      <c r="C1149" t="str">
        <f>Tabla4[[#This Row],[NIT]]</f>
        <v>06140110660010</v>
      </c>
      <c r="D1149">
        <f t="shared" si="54"/>
        <v>14</v>
      </c>
      <c r="E1149" t="str">
        <f t="shared" si="55"/>
        <v>NIT</v>
      </c>
    </row>
    <row r="1150" spans="1:5" x14ac:dyDescent="0.25">
      <c r="A1150" t="s">
        <v>1572</v>
      </c>
      <c r="B1150" t="s">
        <v>1573</v>
      </c>
      <c r="C1150" t="str">
        <f>Tabla4[[#This Row],[NIT]]</f>
        <v>06142507530019</v>
      </c>
      <c r="D1150">
        <f t="shared" si="54"/>
        <v>14</v>
      </c>
      <c r="E1150" t="str">
        <f t="shared" si="55"/>
        <v>NIT</v>
      </c>
    </row>
    <row r="1151" spans="1:5" x14ac:dyDescent="0.25">
      <c r="A1151" t="s">
        <v>1574</v>
      </c>
      <c r="B1151" t="s">
        <v>1575</v>
      </c>
      <c r="C1151" t="str">
        <f>Tabla4[[#This Row],[NIT]]</f>
        <v>06142909161020</v>
      </c>
      <c r="D1151">
        <f t="shared" si="54"/>
        <v>14</v>
      </c>
      <c r="E1151" t="str">
        <f t="shared" si="55"/>
        <v>NIT</v>
      </c>
    </row>
    <row r="1152" spans="1:5" x14ac:dyDescent="0.25">
      <c r="A1152" t="s">
        <v>1576</v>
      </c>
      <c r="B1152" t="s">
        <v>1577</v>
      </c>
      <c r="C1152" t="str">
        <f>Tabla4[[#This Row],[NIT]]</f>
        <v>06142305971015</v>
      </c>
      <c r="D1152">
        <f t="shared" si="54"/>
        <v>14</v>
      </c>
      <c r="E1152" t="str">
        <f t="shared" si="55"/>
        <v>NIT</v>
      </c>
    </row>
    <row r="1153" spans="1:5" x14ac:dyDescent="0.25">
      <c r="A1153" t="s">
        <v>1578</v>
      </c>
      <c r="B1153" t="s">
        <v>1579</v>
      </c>
      <c r="C1153" t="str">
        <f>Tabla4[[#This Row],[NIT]]</f>
        <v>06141501850042</v>
      </c>
      <c r="D1153">
        <f t="shared" si="54"/>
        <v>14</v>
      </c>
      <c r="E1153" t="str">
        <f t="shared" si="55"/>
        <v>NIT</v>
      </c>
    </row>
    <row r="1154" spans="1:5" x14ac:dyDescent="0.25">
      <c r="A1154" t="s">
        <v>1580</v>
      </c>
      <c r="B1154" t="s">
        <v>1581</v>
      </c>
      <c r="C1154" t="str">
        <f>Tabla4[[#This Row],[NIT]]</f>
        <v>06140311991017</v>
      </c>
      <c r="D1154">
        <f t="shared" si="54"/>
        <v>14</v>
      </c>
      <c r="E1154" t="str">
        <f t="shared" si="55"/>
        <v>NIT</v>
      </c>
    </row>
    <row r="1155" spans="1:5" x14ac:dyDescent="0.25">
      <c r="A1155" t="s">
        <v>1582</v>
      </c>
      <c r="B1155" t="s">
        <v>1583</v>
      </c>
      <c r="C1155" t="str">
        <f>Tabla4[[#This Row],[NIT]]</f>
        <v>06142106041025</v>
      </c>
      <c r="D1155">
        <f t="shared" si="54"/>
        <v>14</v>
      </c>
      <c r="E1155" t="str">
        <f t="shared" si="55"/>
        <v>NIT</v>
      </c>
    </row>
    <row r="1156" spans="1:5" x14ac:dyDescent="0.25">
      <c r="A1156" t="s">
        <v>1584</v>
      </c>
      <c r="B1156" t="s">
        <v>1585</v>
      </c>
      <c r="C1156" t="str">
        <f>Tabla4[[#This Row],[NIT]]</f>
        <v>06141312530032</v>
      </c>
      <c r="D1156">
        <f t="shared" si="54"/>
        <v>14</v>
      </c>
      <c r="E1156" t="str">
        <f t="shared" si="55"/>
        <v>NIT</v>
      </c>
    </row>
    <row r="1157" spans="1:5" x14ac:dyDescent="0.25">
      <c r="A1157" t="s">
        <v>1586</v>
      </c>
      <c r="B1157" t="s">
        <v>1587</v>
      </c>
      <c r="C1157" t="str">
        <f>Tabla4[[#This Row],[NIT]]</f>
        <v>06141712931013</v>
      </c>
      <c r="D1157">
        <f t="shared" si="54"/>
        <v>14</v>
      </c>
      <c r="E1157" t="str">
        <f t="shared" si="55"/>
        <v>NIT</v>
      </c>
    </row>
    <row r="1158" spans="1:5" x14ac:dyDescent="0.25">
      <c r="A1158" t="s">
        <v>1588</v>
      </c>
      <c r="B1158" t="s">
        <v>1589</v>
      </c>
      <c r="C1158" t="str">
        <f>Tabla4[[#This Row],[NIT]]</f>
        <v>05110807031013</v>
      </c>
      <c r="D1158">
        <f t="shared" si="54"/>
        <v>14</v>
      </c>
      <c r="E1158" t="str">
        <f t="shared" si="55"/>
        <v>NIT</v>
      </c>
    </row>
    <row r="1159" spans="1:5" x14ac:dyDescent="0.25">
      <c r="A1159" t="s">
        <v>1590</v>
      </c>
      <c r="B1159" t="s">
        <v>1591</v>
      </c>
      <c r="C1159" t="str">
        <f>Tabla4[[#This Row],[NIT]]</f>
        <v>04310406390010</v>
      </c>
      <c r="D1159">
        <f t="shared" si="54"/>
        <v>14</v>
      </c>
      <c r="E1159" t="str">
        <f t="shared" si="55"/>
        <v>NIT</v>
      </c>
    </row>
    <row r="1160" spans="1:5" x14ac:dyDescent="0.25">
      <c r="A1160" t="s">
        <v>1592</v>
      </c>
      <c r="B1160" t="s">
        <v>1593</v>
      </c>
      <c r="C1160" t="str">
        <f>Tabla4[[#This Row],[NIT]]</f>
        <v>06140504061033</v>
      </c>
      <c r="D1160">
        <f t="shared" si="54"/>
        <v>14</v>
      </c>
      <c r="E1160" t="str">
        <f t="shared" si="55"/>
        <v>NIT</v>
      </c>
    </row>
    <row r="1161" spans="1:5" x14ac:dyDescent="0.25">
      <c r="A1161" t="s">
        <v>1594</v>
      </c>
      <c r="B1161" t="s">
        <v>1595</v>
      </c>
      <c r="C1161" t="str">
        <f>Tabla4[[#This Row],[NIT]]</f>
        <v>06141008041029</v>
      </c>
      <c r="D1161">
        <f t="shared" si="54"/>
        <v>14</v>
      </c>
      <c r="E1161" t="str">
        <f t="shared" si="55"/>
        <v>NIT</v>
      </c>
    </row>
    <row r="1162" spans="1:5" x14ac:dyDescent="0.25">
      <c r="A1162" t="s">
        <v>1596</v>
      </c>
      <c r="B1162" t="s">
        <v>1597</v>
      </c>
      <c r="C1162" t="str">
        <f>Tabla4[[#This Row],[NIT]]</f>
        <v>14131704701012</v>
      </c>
      <c r="D1162">
        <f t="shared" si="54"/>
        <v>14</v>
      </c>
      <c r="E1162" t="str">
        <f t="shared" si="55"/>
        <v>NIT</v>
      </c>
    </row>
    <row r="1163" spans="1:5" x14ac:dyDescent="0.25">
      <c r="A1163" t="s">
        <v>1598</v>
      </c>
      <c r="B1163" t="s">
        <v>1599</v>
      </c>
      <c r="C1163" t="str">
        <f>Tabla4[[#This Row],[NIT]]</f>
        <v>94833007031025</v>
      </c>
      <c r="D1163">
        <f t="shared" si="54"/>
        <v>14</v>
      </c>
      <c r="E1163" t="str">
        <f t="shared" si="55"/>
        <v>NIT</v>
      </c>
    </row>
    <row r="1164" spans="1:5" x14ac:dyDescent="0.25">
      <c r="A1164" t="s">
        <v>1600</v>
      </c>
      <c r="B1164" t="s">
        <v>1601</v>
      </c>
      <c r="C1164" t="str">
        <f>Tabla4[[#This Row],[NIT]]</f>
        <v>06142206041022</v>
      </c>
      <c r="D1164">
        <f t="shared" si="54"/>
        <v>14</v>
      </c>
      <c r="E1164" t="str">
        <f t="shared" si="55"/>
        <v>NIT</v>
      </c>
    </row>
    <row r="1165" spans="1:5" x14ac:dyDescent="0.25">
      <c r="A1165" t="s">
        <v>1602</v>
      </c>
      <c r="B1165" t="s">
        <v>1603</v>
      </c>
      <c r="C1165" t="str">
        <f>Tabla4[[#This Row],[NIT]]</f>
        <v>06140705011069</v>
      </c>
      <c r="D1165">
        <f t="shared" si="54"/>
        <v>14</v>
      </c>
      <c r="E1165" t="str">
        <f t="shared" si="55"/>
        <v>NIT</v>
      </c>
    </row>
    <row r="1166" spans="1:5" x14ac:dyDescent="0.25">
      <c r="A1166" t="s">
        <v>1604</v>
      </c>
      <c r="B1166" t="s">
        <v>1605</v>
      </c>
      <c r="C1166" t="str">
        <f>Tabla4[[#This Row],[NIT]]</f>
        <v>06141503001033</v>
      </c>
      <c r="D1166">
        <f t="shared" si="54"/>
        <v>14</v>
      </c>
      <c r="E1166" t="str">
        <f t="shared" si="55"/>
        <v>NIT</v>
      </c>
    </row>
    <row r="1167" spans="1:5" x14ac:dyDescent="0.25">
      <c r="A1167" t="s">
        <v>1606</v>
      </c>
      <c r="B1167" t="s">
        <v>1607</v>
      </c>
      <c r="C1167" t="str">
        <f>Tabla4[[#This Row],[NIT]]</f>
        <v>06142704850023</v>
      </c>
      <c r="D1167">
        <f t="shared" si="54"/>
        <v>14</v>
      </c>
      <c r="E1167" t="str">
        <f t="shared" si="55"/>
        <v>NIT</v>
      </c>
    </row>
    <row r="1168" spans="1:5" x14ac:dyDescent="0.25">
      <c r="A1168" t="s">
        <v>1608</v>
      </c>
      <c r="B1168" t="s">
        <v>1609</v>
      </c>
      <c r="C1168" t="str">
        <f>Tabla4[[#This Row],[NIT]]</f>
        <v>06142407620011</v>
      </c>
      <c r="D1168">
        <f t="shared" si="54"/>
        <v>14</v>
      </c>
      <c r="E1168" t="str">
        <f t="shared" si="55"/>
        <v>NIT</v>
      </c>
    </row>
    <row r="1169" spans="1:5" x14ac:dyDescent="0.25">
      <c r="A1169" t="s">
        <v>1610</v>
      </c>
      <c r="B1169" t="s">
        <v>1611</v>
      </c>
      <c r="C1169" t="str">
        <f>Tabla4[[#This Row],[NIT]]</f>
        <v>06142312740013</v>
      </c>
      <c r="D1169">
        <f t="shared" si="54"/>
        <v>14</v>
      </c>
      <c r="E1169" t="str">
        <f t="shared" si="55"/>
        <v>NIT</v>
      </c>
    </row>
    <row r="1170" spans="1:5" x14ac:dyDescent="0.25">
      <c r="A1170" t="s">
        <v>1612</v>
      </c>
      <c r="B1170" t="s">
        <v>1613</v>
      </c>
      <c r="C1170" t="str">
        <f>Tabla4[[#This Row],[NIT]]</f>
        <v>06142003630018</v>
      </c>
      <c r="D1170">
        <f t="shared" si="54"/>
        <v>14</v>
      </c>
      <c r="E1170" t="str">
        <f t="shared" si="55"/>
        <v>NIT</v>
      </c>
    </row>
    <row r="1171" spans="1:5" x14ac:dyDescent="0.25">
      <c r="A1171" t="s">
        <v>1614</v>
      </c>
      <c r="B1171" t="s">
        <v>1615</v>
      </c>
      <c r="C1171" t="str">
        <f>Tabla4[[#This Row],[NIT]]</f>
        <v>06142910081021</v>
      </c>
      <c r="D1171">
        <f t="shared" si="54"/>
        <v>14</v>
      </c>
      <c r="E1171" t="str">
        <f t="shared" si="55"/>
        <v>NIT</v>
      </c>
    </row>
    <row r="1172" spans="1:5" x14ac:dyDescent="0.25">
      <c r="A1172" t="s">
        <v>1616</v>
      </c>
      <c r="B1172" t="s">
        <v>1617</v>
      </c>
      <c r="C1172" t="str">
        <f>Tabla4[[#This Row],[NIT]]</f>
        <v>06142302770010</v>
      </c>
      <c r="D1172">
        <f t="shared" si="54"/>
        <v>14</v>
      </c>
      <c r="E1172" t="str">
        <f t="shared" si="55"/>
        <v>NIT</v>
      </c>
    </row>
    <row r="1173" spans="1:5" x14ac:dyDescent="0.25">
      <c r="A1173" t="s">
        <v>1618</v>
      </c>
      <c r="B1173" t="s">
        <v>1619</v>
      </c>
      <c r="C1173" t="str">
        <f>Tabla4[[#This Row],[NIT]]</f>
        <v>05112904300016</v>
      </c>
      <c r="D1173">
        <f t="shared" si="54"/>
        <v>14</v>
      </c>
      <c r="E1173" t="str">
        <f t="shared" si="55"/>
        <v>NIT</v>
      </c>
    </row>
    <row r="1174" spans="1:5" x14ac:dyDescent="0.25">
      <c r="A1174" t="s">
        <v>1620</v>
      </c>
      <c r="B1174" t="s">
        <v>1621</v>
      </c>
      <c r="C1174" t="str">
        <f>Tabla4[[#This Row],[NIT]]</f>
        <v>06140209630014</v>
      </c>
      <c r="D1174">
        <f t="shared" si="54"/>
        <v>14</v>
      </c>
      <c r="E1174" t="str">
        <f t="shared" si="55"/>
        <v>NIT</v>
      </c>
    </row>
    <row r="1175" spans="1:5" x14ac:dyDescent="0.25">
      <c r="A1175" t="s">
        <v>1622</v>
      </c>
      <c r="B1175" t="s">
        <v>1623</v>
      </c>
      <c r="C1175" t="str">
        <f>Tabla4[[#This Row],[NIT]]</f>
        <v>05012603121011</v>
      </c>
      <c r="D1175">
        <f t="shared" si="54"/>
        <v>14</v>
      </c>
      <c r="E1175" t="str">
        <f t="shared" si="55"/>
        <v>NIT</v>
      </c>
    </row>
    <row r="1176" spans="1:5" x14ac:dyDescent="0.25">
      <c r="A1176" t="s">
        <v>1624</v>
      </c>
      <c r="B1176" t="s">
        <v>1625</v>
      </c>
      <c r="C1176" t="str">
        <f>Tabla4[[#This Row],[NIT]]</f>
        <v>13232807681025</v>
      </c>
      <c r="D1176">
        <f t="shared" ref="D1176:D1239" si="56">LEN(C1176)</f>
        <v>14</v>
      </c>
      <c r="E1176" t="str">
        <f t="shared" ref="E1176:E1239" si="57">IF(D1176=14,"NIT",IF(D1176=9,"DUI"," "))</f>
        <v>NIT</v>
      </c>
    </row>
    <row r="1177" spans="1:5" x14ac:dyDescent="0.25">
      <c r="A1177" t="s">
        <v>1626</v>
      </c>
      <c r="B1177" t="s">
        <v>1627</v>
      </c>
      <c r="C1177" t="str">
        <f>Tabla4[[#This Row],[NIT]]</f>
        <v>02102101470013</v>
      </c>
      <c r="D1177">
        <f t="shared" si="56"/>
        <v>14</v>
      </c>
      <c r="E1177" t="str">
        <f t="shared" si="57"/>
        <v>NIT</v>
      </c>
    </row>
    <row r="1178" spans="1:5" x14ac:dyDescent="0.25">
      <c r="A1178" t="s">
        <v>1628</v>
      </c>
      <c r="B1178" t="s">
        <v>1629</v>
      </c>
      <c r="C1178" t="str">
        <f>Tabla4[[#This Row],[NIT]]</f>
        <v>06141706670050</v>
      </c>
      <c r="D1178">
        <f t="shared" si="56"/>
        <v>14</v>
      </c>
      <c r="E1178" t="str">
        <f t="shared" si="57"/>
        <v>NIT</v>
      </c>
    </row>
    <row r="1179" spans="1:5" x14ac:dyDescent="0.25">
      <c r="A1179" t="s">
        <v>1630</v>
      </c>
      <c r="B1179" t="s">
        <v>1631</v>
      </c>
      <c r="C1179" t="str">
        <f>Tabla4[[#This Row],[NIT]]</f>
        <v>06140512101010</v>
      </c>
      <c r="D1179">
        <f t="shared" si="56"/>
        <v>14</v>
      </c>
      <c r="E1179" t="str">
        <f t="shared" si="57"/>
        <v>NIT</v>
      </c>
    </row>
    <row r="1180" spans="1:5" x14ac:dyDescent="0.25">
      <c r="A1180" t="s">
        <v>1632</v>
      </c>
      <c r="B1180" t="s">
        <v>1633</v>
      </c>
      <c r="C1180" t="str">
        <f>Tabla4[[#This Row],[NIT]]</f>
        <v>06141301041076</v>
      </c>
      <c r="D1180">
        <f t="shared" si="56"/>
        <v>14</v>
      </c>
      <c r="E1180" t="str">
        <f t="shared" si="57"/>
        <v>NIT</v>
      </c>
    </row>
    <row r="1181" spans="1:5" x14ac:dyDescent="0.25">
      <c r="A1181" t="s">
        <v>1634</v>
      </c>
      <c r="B1181" t="s">
        <v>1635</v>
      </c>
      <c r="C1181" t="str">
        <f>Tabla4[[#This Row],[NIT]]</f>
        <v>94501104341010</v>
      </c>
      <c r="D1181">
        <f t="shared" si="56"/>
        <v>14</v>
      </c>
      <c r="E1181" t="str">
        <f t="shared" si="57"/>
        <v>NIT</v>
      </c>
    </row>
    <row r="1182" spans="1:5" x14ac:dyDescent="0.25">
      <c r="A1182" t="s">
        <v>1636</v>
      </c>
      <c r="B1182" t="s">
        <v>1637</v>
      </c>
      <c r="C1182" t="str">
        <f>Tabla4[[#This Row],[NIT]]</f>
        <v>06142606931019</v>
      </c>
      <c r="D1182">
        <f t="shared" si="56"/>
        <v>14</v>
      </c>
      <c r="E1182" t="str">
        <f t="shared" si="57"/>
        <v>NIT</v>
      </c>
    </row>
    <row r="1183" spans="1:5" x14ac:dyDescent="0.25">
      <c r="A1183" s="20" t="s">
        <v>1638</v>
      </c>
      <c r="B1183" t="s">
        <v>1639</v>
      </c>
      <c r="C1183" t="str">
        <f>Tabla4[[#This Row],[NIT]]</f>
        <v>06143006991022</v>
      </c>
      <c r="D1183">
        <f t="shared" si="56"/>
        <v>14</v>
      </c>
      <c r="E1183" t="str">
        <f t="shared" si="57"/>
        <v>NIT</v>
      </c>
    </row>
    <row r="1184" spans="1:5" x14ac:dyDescent="0.25">
      <c r="A1184" t="s">
        <v>1640</v>
      </c>
      <c r="B1184" t="s">
        <v>1641</v>
      </c>
      <c r="C1184" t="str">
        <f>Tabla4[[#This Row],[NIT]]</f>
        <v>06141910071011</v>
      </c>
      <c r="D1184">
        <f t="shared" si="56"/>
        <v>14</v>
      </c>
      <c r="E1184" t="str">
        <f t="shared" si="57"/>
        <v>NIT</v>
      </c>
    </row>
    <row r="1185" spans="1:5" x14ac:dyDescent="0.25">
      <c r="A1185" t="s">
        <v>1642</v>
      </c>
      <c r="B1185" t="s">
        <v>1643</v>
      </c>
      <c r="C1185" t="str">
        <f>Tabla4[[#This Row],[NIT]]</f>
        <v>06140411941017</v>
      </c>
      <c r="D1185">
        <f t="shared" si="56"/>
        <v>14</v>
      </c>
      <c r="E1185" t="str">
        <f t="shared" si="57"/>
        <v>NIT</v>
      </c>
    </row>
    <row r="1186" spans="1:5" x14ac:dyDescent="0.25">
      <c r="A1186" t="s">
        <v>1644</v>
      </c>
      <c r="B1186" t="s">
        <v>1645</v>
      </c>
      <c r="C1186" t="str">
        <f>Tabla4[[#This Row],[NIT]]</f>
        <v>05032006460017</v>
      </c>
      <c r="D1186">
        <f t="shared" si="56"/>
        <v>14</v>
      </c>
      <c r="E1186" t="str">
        <f t="shared" si="57"/>
        <v>NIT</v>
      </c>
    </row>
    <row r="1187" spans="1:5" x14ac:dyDescent="0.25">
      <c r="A1187" t="s">
        <v>1646</v>
      </c>
      <c r="B1187" t="s">
        <v>1647</v>
      </c>
      <c r="C1187" t="str">
        <f>Tabla4[[#This Row],[NIT]]</f>
        <v>06141011961015</v>
      </c>
      <c r="D1187">
        <f t="shared" si="56"/>
        <v>14</v>
      </c>
      <c r="E1187" t="str">
        <f t="shared" si="57"/>
        <v>NIT</v>
      </c>
    </row>
    <row r="1188" spans="1:5" x14ac:dyDescent="0.25">
      <c r="A1188" t="s">
        <v>1648</v>
      </c>
      <c r="B1188" t="s">
        <v>1649</v>
      </c>
      <c r="C1188" t="str">
        <f>Tabla4[[#This Row],[NIT]]</f>
        <v>06143108091026</v>
      </c>
      <c r="D1188">
        <f t="shared" si="56"/>
        <v>14</v>
      </c>
      <c r="E1188" t="str">
        <f t="shared" si="57"/>
        <v>NIT</v>
      </c>
    </row>
    <row r="1189" spans="1:5" x14ac:dyDescent="0.25">
      <c r="A1189" t="s">
        <v>1650</v>
      </c>
      <c r="B1189" t="s">
        <v>1651</v>
      </c>
      <c r="C1189" t="str">
        <f>Tabla4[[#This Row],[NIT]]</f>
        <v>06140602081093</v>
      </c>
      <c r="D1189">
        <f t="shared" si="56"/>
        <v>14</v>
      </c>
      <c r="E1189" t="str">
        <f t="shared" si="57"/>
        <v>NIT</v>
      </c>
    </row>
    <row r="1190" spans="1:5" x14ac:dyDescent="0.25">
      <c r="A1190" t="s">
        <v>1652</v>
      </c>
      <c r="B1190" t="s">
        <v>1653</v>
      </c>
      <c r="C1190" t="str">
        <f>Tabla4[[#This Row],[NIT]]</f>
        <v>06141710750019</v>
      </c>
      <c r="D1190">
        <f t="shared" si="56"/>
        <v>14</v>
      </c>
      <c r="E1190" t="str">
        <f t="shared" si="57"/>
        <v>NIT</v>
      </c>
    </row>
    <row r="1191" spans="1:5" x14ac:dyDescent="0.25">
      <c r="A1191" t="s">
        <v>1654</v>
      </c>
      <c r="B1191" t="s">
        <v>1655</v>
      </c>
      <c r="C1191" t="str">
        <f>Tabla4[[#This Row],[NIT]]</f>
        <v>06142002670010</v>
      </c>
      <c r="D1191">
        <f t="shared" si="56"/>
        <v>14</v>
      </c>
      <c r="E1191" t="str">
        <f t="shared" si="57"/>
        <v>NIT</v>
      </c>
    </row>
    <row r="1192" spans="1:5" x14ac:dyDescent="0.25">
      <c r="A1192" t="s">
        <v>1656</v>
      </c>
      <c r="B1192" t="s">
        <v>1657</v>
      </c>
      <c r="C1192" t="str">
        <f>Tabla4[[#This Row],[NIT]]</f>
        <v>06142803730056</v>
      </c>
      <c r="D1192">
        <f t="shared" si="56"/>
        <v>14</v>
      </c>
      <c r="E1192" t="str">
        <f t="shared" si="57"/>
        <v>NIT</v>
      </c>
    </row>
    <row r="1193" spans="1:5" x14ac:dyDescent="0.25">
      <c r="A1193" t="s">
        <v>1658</v>
      </c>
      <c r="B1193" t="s">
        <v>1659</v>
      </c>
      <c r="C1193" t="str">
        <f>Tabla4[[#This Row],[NIT]]</f>
        <v>06141411690013</v>
      </c>
      <c r="D1193">
        <f t="shared" si="56"/>
        <v>14</v>
      </c>
      <c r="E1193" t="str">
        <f t="shared" si="57"/>
        <v>NIT</v>
      </c>
    </row>
    <row r="1194" spans="1:5" x14ac:dyDescent="0.25">
      <c r="A1194" t="s">
        <v>1660</v>
      </c>
      <c r="B1194" t="s">
        <v>1661</v>
      </c>
      <c r="C1194" t="str">
        <f>Tabla4[[#This Row],[NIT]]</f>
        <v>06142212991016</v>
      </c>
      <c r="D1194">
        <f t="shared" si="56"/>
        <v>14</v>
      </c>
      <c r="E1194" t="str">
        <f t="shared" si="57"/>
        <v>NIT</v>
      </c>
    </row>
    <row r="1195" spans="1:5" x14ac:dyDescent="0.25">
      <c r="A1195" t="s">
        <v>1662</v>
      </c>
      <c r="B1195" t="s">
        <v>1663</v>
      </c>
      <c r="C1195" t="str">
        <f>Tabla4[[#This Row],[NIT]]</f>
        <v>06140512011037</v>
      </c>
      <c r="D1195">
        <f t="shared" si="56"/>
        <v>14</v>
      </c>
      <c r="E1195" t="str">
        <f t="shared" si="57"/>
        <v>NIT</v>
      </c>
    </row>
    <row r="1196" spans="1:5" x14ac:dyDescent="0.25">
      <c r="A1196" t="s">
        <v>1664</v>
      </c>
      <c r="B1196" t="s">
        <v>1665</v>
      </c>
      <c r="C1196" t="str">
        <f>Tabla4[[#This Row],[NIT]]</f>
        <v>06141612051016</v>
      </c>
      <c r="D1196">
        <f t="shared" si="56"/>
        <v>14</v>
      </c>
      <c r="E1196" t="str">
        <f t="shared" si="57"/>
        <v>NIT</v>
      </c>
    </row>
    <row r="1197" spans="1:5" x14ac:dyDescent="0.25">
      <c r="A1197" t="s">
        <v>1666</v>
      </c>
      <c r="B1197" t="s">
        <v>1667</v>
      </c>
      <c r="C1197" t="str">
        <f>Tabla4[[#This Row],[NIT]]</f>
        <v>08192503820019</v>
      </c>
      <c r="D1197">
        <f t="shared" si="56"/>
        <v>14</v>
      </c>
      <c r="E1197" t="str">
        <f t="shared" si="57"/>
        <v>NIT</v>
      </c>
    </row>
    <row r="1198" spans="1:5" x14ac:dyDescent="0.25">
      <c r="A1198" t="s">
        <v>1668</v>
      </c>
      <c r="B1198" t="s">
        <v>1669</v>
      </c>
      <c r="C1198" t="str">
        <f>Tabla4[[#This Row],[NIT]]</f>
        <v>06142105941014</v>
      </c>
      <c r="D1198">
        <f t="shared" si="56"/>
        <v>14</v>
      </c>
      <c r="E1198" t="str">
        <f t="shared" si="57"/>
        <v>NIT</v>
      </c>
    </row>
    <row r="1199" spans="1:5" x14ac:dyDescent="0.25">
      <c r="A1199" t="s">
        <v>1670</v>
      </c>
      <c r="B1199" t="s">
        <v>1671</v>
      </c>
      <c r="C1199" t="str">
        <f>Tabla4[[#This Row],[NIT]]</f>
        <v>06141703860034</v>
      </c>
      <c r="D1199">
        <f t="shared" si="56"/>
        <v>14</v>
      </c>
      <c r="E1199" t="str">
        <f t="shared" si="57"/>
        <v>NIT</v>
      </c>
    </row>
    <row r="1200" spans="1:5" x14ac:dyDescent="0.25">
      <c r="A1200" t="s">
        <v>1672</v>
      </c>
      <c r="B1200" t="s">
        <v>1673</v>
      </c>
      <c r="C1200" t="str">
        <f>Tabla4[[#This Row],[NIT]]</f>
        <v>06140311051065</v>
      </c>
      <c r="D1200">
        <f t="shared" si="56"/>
        <v>14</v>
      </c>
      <c r="E1200" t="str">
        <f t="shared" si="57"/>
        <v>NIT</v>
      </c>
    </row>
    <row r="1201" spans="1:5" x14ac:dyDescent="0.25">
      <c r="A1201" t="s">
        <v>1674</v>
      </c>
      <c r="B1201" t="s">
        <v>1675</v>
      </c>
      <c r="C1201" t="str">
        <f>Tabla4[[#This Row],[NIT]]</f>
        <v>02101911650019</v>
      </c>
      <c r="D1201">
        <f t="shared" si="56"/>
        <v>14</v>
      </c>
      <c r="E1201" t="str">
        <f t="shared" si="57"/>
        <v>NIT</v>
      </c>
    </row>
    <row r="1202" spans="1:5" x14ac:dyDescent="0.25">
      <c r="A1202" t="s">
        <v>1676</v>
      </c>
      <c r="B1202" t="s">
        <v>1677</v>
      </c>
      <c r="C1202" t="str">
        <f>Tabla4[[#This Row],[NIT]]</f>
        <v>12172905720010</v>
      </c>
      <c r="D1202">
        <f t="shared" si="56"/>
        <v>14</v>
      </c>
      <c r="E1202" t="str">
        <f t="shared" si="57"/>
        <v>NIT</v>
      </c>
    </row>
    <row r="1203" spans="1:5" x14ac:dyDescent="0.25">
      <c r="A1203" t="s">
        <v>1678</v>
      </c>
      <c r="B1203" t="s">
        <v>1679</v>
      </c>
      <c r="C1203" t="str">
        <f>Tabla4[[#This Row],[NIT]]</f>
        <v>01013107961010</v>
      </c>
      <c r="D1203">
        <f t="shared" si="56"/>
        <v>14</v>
      </c>
      <c r="E1203" t="str">
        <f t="shared" si="57"/>
        <v>NIT</v>
      </c>
    </row>
    <row r="1204" spans="1:5" x14ac:dyDescent="0.25">
      <c r="A1204" t="s">
        <v>1680</v>
      </c>
      <c r="B1204" t="s">
        <v>1681</v>
      </c>
      <c r="C1204" t="str">
        <f>Tabla4[[#This Row],[NIT]]</f>
        <v>02103101031013</v>
      </c>
      <c r="D1204">
        <f t="shared" si="56"/>
        <v>14</v>
      </c>
      <c r="E1204" t="str">
        <f t="shared" si="57"/>
        <v>NIT</v>
      </c>
    </row>
    <row r="1205" spans="1:5" x14ac:dyDescent="0.25">
      <c r="A1205" t="s">
        <v>1682</v>
      </c>
      <c r="B1205" t="s">
        <v>1683</v>
      </c>
      <c r="C1205" t="str">
        <f>Tabla4[[#This Row],[NIT]]</f>
        <v>06142008971073</v>
      </c>
      <c r="D1205">
        <f t="shared" si="56"/>
        <v>14</v>
      </c>
      <c r="E1205" t="str">
        <f t="shared" si="57"/>
        <v>NIT</v>
      </c>
    </row>
    <row r="1206" spans="1:5" x14ac:dyDescent="0.25">
      <c r="A1206" t="s">
        <v>1684</v>
      </c>
      <c r="B1206" t="s">
        <v>1685</v>
      </c>
      <c r="C1206" t="str">
        <f>Tabla4[[#This Row],[NIT]]</f>
        <v>06142008031062</v>
      </c>
      <c r="D1206">
        <f t="shared" si="56"/>
        <v>14</v>
      </c>
      <c r="E1206" t="str">
        <f t="shared" si="57"/>
        <v>NIT</v>
      </c>
    </row>
    <row r="1207" spans="1:5" x14ac:dyDescent="0.25">
      <c r="A1207" t="s">
        <v>1686</v>
      </c>
      <c r="B1207" t="s">
        <v>1687</v>
      </c>
      <c r="C1207" t="str">
        <f>Tabla4[[#This Row],[NIT]]</f>
        <v>06142506700010</v>
      </c>
      <c r="D1207">
        <f t="shared" si="56"/>
        <v>14</v>
      </c>
      <c r="E1207" t="str">
        <f t="shared" si="57"/>
        <v>NIT</v>
      </c>
    </row>
    <row r="1208" spans="1:5" x14ac:dyDescent="0.25">
      <c r="A1208" t="s">
        <v>1688</v>
      </c>
      <c r="B1208" t="s">
        <v>1689</v>
      </c>
      <c r="C1208" t="str">
        <f>Tabla4[[#This Row],[NIT]]</f>
        <v>06142811081036</v>
      </c>
      <c r="D1208">
        <f t="shared" si="56"/>
        <v>14</v>
      </c>
      <c r="E1208" t="str">
        <f t="shared" si="57"/>
        <v>NIT</v>
      </c>
    </row>
    <row r="1209" spans="1:5" x14ac:dyDescent="0.25">
      <c r="A1209" t="s">
        <v>1690</v>
      </c>
      <c r="B1209" t="s">
        <v>1691</v>
      </c>
      <c r="C1209" t="str">
        <f>Tabla4[[#This Row],[NIT]]</f>
        <v>06142811081044</v>
      </c>
      <c r="D1209">
        <f t="shared" si="56"/>
        <v>14</v>
      </c>
      <c r="E1209" t="str">
        <f t="shared" si="57"/>
        <v>NIT</v>
      </c>
    </row>
    <row r="1210" spans="1:5" x14ac:dyDescent="0.25">
      <c r="A1210" t="s">
        <v>1692</v>
      </c>
      <c r="B1210" t="s">
        <v>1693</v>
      </c>
      <c r="C1210" t="str">
        <f>Tabla4[[#This Row],[NIT]]</f>
        <v>06141605031034</v>
      </c>
      <c r="D1210">
        <f t="shared" si="56"/>
        <v>14</v>
      </c>
      <c r="E1210" t="str">
        <f t="shared" si="57"/>
        <v>NIT</v>
      </c>
    </row>
    <row r="1211" spans="1:5" x14ac:dyDescent="0.25">
      <c r="A1211" t="s">
        <v>1694</v>
      </c>
      <c r="B1211" t="s">
        <v>1695</v>
      </c>
      <c r="C1211" t="str">
        <f>Tabla4[[#This Row],[NIT]]</f>
        <v>06142001880020</v>
      </c>
      <c r="D1211">
        <f t="shared" si="56"/>
        <v>14</v>
      </c>
      <c r="E1211" t="str">
        <f t="shared" si="57"/>
        <v>NIT</v>
      </c>
    </row>
    <row r="1212" spans="1:5" x14ac:dyDescent="0.25">
      <c r="A1212" t="s">
        <v>1696</v>
      </c>
      <c r="B1212" t="s">
        <v>1697</v>
      </c>
      <c r="C1212" t="str">
        <f>Tabla4[[#This Row],[NIT]]</f>
        <v>06141207971019</v>
      </c>
      <c r="D1212">
        <f t="shared" si="56"/>
        <v>14</v>
      </c>
      <c r="E1212" t="str">
        <f t="shared" si="57"/>
        <v>NIT</v>
      </c>
    </row>
    <row r="1213" spans="1:5" x14ac:dyDescent="0.25">
      <c r="A1213" t="s">
        <v>1698</v>
      </c>
      <c r="B1213" t="s">
        <v>1699</v>
      </c>
      <c r="C1213" t="str">
        <f>Tabla4[[#This Row],[NIT]]</f>
        <v>06142701991029</v>
      </c>
      <c r="D1213">
        <f t="shared" si="56"/>
        <v>14</v>
      </c>
      <c r="E1213" t="str">
        <f t="shared" si="57"/>
        <v>NIT</v>
      </c>
    </row>
    <row r="1214" spans="1:5" x14ac:dyDescent="0.25">
      <c r="A1214" t="s">
        <v>1700</v>
      </c>
      <c r="B1214" t="s">
        <v>1701</v>
      </c>
      <c r="C1214" t="str">
        <f>Tabla4[[#This Row],[NIT]]</f>
        <v>06142406991033</v>
      </c>
      <c r="D1214">
        <f t="shared" si="56"/>
        <v>14</v>
      </c>
      <c r="E1214" t="str">
        <f t="shared" si="57"/>
        <v>NIT</v>
      </c>
    </row>
    <row r="1215" spans="1:5" x14ac:dyDescent="0.25">
      <c r="A1215" t="s">
        <v>1702</v>
      </c>
      <c r="B1215" t="s">
        <v>1703</v>
      </c>
      <c r="C1215" t="str">
        <f>Tabla4[[#This Row],[NIT]]</f>
        <v>06140710971054</v>
      </c>
      <c r="D1215">
        <f t="shared" si="56"/>
        <v>14</v>
      </c>
      <c r="E1215" t="str">
        <f t="shared" si="57"/>
        <v>NIT</v>
      </c>
    </row>
    <row r="1216" spans="1:5" x14ac:dyDescent="0.25">
      <c r="A1216" t="s">
        <v>1704</v>
      </c>
      <c r="B1216" t="s">
        <v>1705</v>
      </c>
      <c r="C1216" t="str">
        <f>Tabla4[[#This Row],[NIT]]</f>
        <v>06143005131038</v>
      </c>
      <c r="D1216">
        <f t="shared" si="56"/>
        <v>14</v>
      </c>
      <c r="E1216" t="str">
        <f t="shared" si="57"/>
        <v>NIT</v>
      </c>
    </row>
    <row r="1217" spans="1:5" x14ac:dyDescent="0.25">
      <c r="A1217" t="s">
        <v>1706</v>
      </c>
      <c r="B1217" t="s">
        <v>1707</v>
      </c>
      <c r="C1217" t="str">
        <f>Tabla4[[#This Row],[NIT]]</f>
        <v>12172705981028</v>
      </c>
      <c r="D1217">
        <f t="shared" si="56"/>
        <v>14</v>
      </c>
      <c r="E1217" t="str">
        <f t="shared" si="57"/>
        <v>NIT</v>
      </c>
    </row>
    <row r="1218" spans="1:5" x14ac:dyDescent="0.25">
      <c r="A1218" t="s">
        <v>1708</v>
      </c>
      <c r="B1218" t="s">
        <v>1709</v>
      </c>
      <c r="C1218" t="str">
        <f>Tabla4[[#This Row],[NIT]]</f>
        <v>06141305710012</v>
      </c>
      <c r="D1218">
        <f t="shared" si="56"/>
        <v>14</v>
      </c>
      <c r="E1218" t="str">
        <f t="shared" si="57"/>
        <v>NIT</v>
      </c>
    </row>
    <row r="1219" spans="1:5" x14ac:dyDescent="0.25">
      <c r="A1219" t="s">
        <v>1710</v>
      </c>
      <c r="B1219" t="s">
        <v>1711</v>
      </c>
      <c r="C1219" t="str">
        <f>Tabla4[[#This Row],[NIT]]</f>
        <v>06141112750024</v>
      </c>
      <c r="D1219">
        <f t="shared" si="56"/>
        <v>14</v>
      </c>
      <c r="E1219" t="str">
        <f t="shared" si="57"/>
        <v>NIT</v>
      </c>
    </row>
    <row r="1220" spans="1:5" x14ac:dyDescent="0.25">
      <c r="A1220" t="s">
        <v>1712</v>
      </c>
      <c r="B1220" t="s">
        <v>1713</v>
      </c>
      <c r="C1220" t="str">
        <f>Tabla4[[#This Row],[NIT]]</f>
        <v>11230501620018</v>
      </c>
      <c r="D1220">
        <f t="shared" si="56"/>
        <v>14</v>
      </c>
      <c r="E1220" t="str">
        <f t="shared" si="57"/>
        <v>NIT</v>
      </c>
    </row>
    <row r="1221" spans="1:5" x14ac:dyDescent="0.25">
      <c r="A1221" t="s">
        <v>1714</v>
      </c>
      <c r="B1221" t="s">
        <v>1715</v>
      </c>
      <c r="C1221" t="str">
        <f>Tabla4[[#This Row],[NIT]]</f>
        <v>06141002640017</v>
      </c>
      <c r="D1221">
        <f t="shared" si="56"/>
        <v>14</v>
      </c>
      <c r="E1221" t="str">
        <f t="shared" si="57"/>
        <v>NIT</v>
      </c>
    </row>
    <row r="1222" spans="1:5" x14ac:dyDescent="0.25">
      <c r="A1222" t="s">
        <v>1716</v>
      </c>
      <c r="B1222" t="s">
        <v>1717</v>
      </c>
      <c r="C1222" t="str">
        <f>Tabla4[[#This Row],[NIT]]</f>
        <v>06141401061015</v>
      </c>
      <c r="D1222">
        <f t="shared" si="56"/>
        <v>14</v>
      </c>
      <c r="E1222" t="str">
        <f t="shared" si="57"/>
        <v>NIT</v>
      </c>
    </row>
    <row r="1223" spans="1:5" x14ac:dyDescent="0.25">
      <c r="A1223" t="s">
        <v>1718</v>
      </c>
      <c r="B1223" t="s">
        <v>1719</v>
      </c>
      <c r="C1223" t="str">
        <f>Tabla4[[#This Row],[NIT]]</f>
        <v>94503110760017</v>
      </c>
      <c r="D1223">
        <f t="shared" si="56"/>
        <v>14</v>
      </c>
      <c r="E1223" t="str">
        <f t="shared" si="57"/>
        <v>NIT</v>
      </c>
    </row>
    <row r="1224" spans="1:5" x14ac:dyDescent="0.25">
      <c r="A1224" t="s">
        <v>1720</v>
      </c>
      <c r="B1224" t="s">
        <v>1721</v>
      </c>
      <c r="C1224" t="str">
        <f>Tabla4[[#This Row],[NIT]]</f>
        <v>06142709650012</v>
      </c>
      <c r="D1224">
        <f t="shared" si="56"/>
        <v>14</v>
      </c>
      <c r="E1224" t="str">
        <f t="shared" si="57"/>
        <v>NIT</v>
      </c>
    </row>
    <row r="1225" spans="1:5" x14ac:dyDescent="0.25">
      <c r="A1225" t="s">
        <v>1722</v>
      </c>
      <c r="B1225" t="s">
        <v>1723</v>
      </c>
      <c r="C1225" t="str">
        <f>Tabla4[[#This Row],[NIT]]</f>
        <v>06140806041040</v>
      </c>
      <c r="D1225">
        <f t="shared" si="56"/>
        <v>14</v>
      </c>
      <c r="E1225" t="str">
        <f t="shared" si="57"/>
        <v>NIT</v>
      </c>
    </row>
    <row r="1226" spans="1:5" x14ac:dyDescent="0.25">
      <c r="A1226" t="s">
        <v>1724</v>
      </c>
      <c r="B1226" t="s">
        <v>1725</v>
      </c>
      <c r="C1226" t="str">
        <f>Tabla4[[#This Row],[NIT]]</f>
        <v>02102006790012</v>
      </c>
      <c r="D1226">
        <f t="shared" si="56"/>
        <v>14</v>
      </c>
      <c r="E1226" t="str">
        <f t="shared" si="57"/>
        <v>NIT</v>
      </c>
    </row>
    <row r="1227" spans="1:5" x14ac:dyDescent="0.25">
      <c r="A1227" t="s">
        <v>1726</v>
      </c>
      <c r="B1227" t="s">
        <v>1727</v>
      </c>
      <c r="C1227" t="str">
        <f>Tabla4[[#This Row],[NIT]]</f>
        <v>06143101550016</v>
      </c>
      <c r="D1227">
        <f t="shared" si="56"/>
        <v>14</v>
      </c>
      <c r="E1227" t="str">
        <f t="shared" si="57"/>
        <v>NIT</v>
      </c>
    </row>
    <row r="1228" spans="1:5" x14ac:dyDescent="0.25">
      <c r="A1228" t="s">
        <v>1728</v>
      </c>
      <c r="B1228" t="s">
        <v>1729</v>
      </c>
      <c r="C1228" t="str">
        <f>Tabla4[[#This Row],[NIT]]</f>
        <v>06141703951079</v>
      </c>
      <c r="D1228">
        <f t="shared" si="56"/>
        <v>14</v>
      </c>
      <c r="E1228" t="str">
        <f t="shared" si="57"/>
        <v>NIT</v>
      </c>
    </row>
    <row r="1229" spans="1:5" x14ac:dyDescent="0.25">
      <c r="A1229" t="s">
        <v>1730</v>
      </c>
      <c r="B1229" t="s">
        <v>1731</v>
      </c>
      <c r="C1229" t="str">
        <f>Tabla4[[#This Row],[NIT]]</f>
        <v>06143107071013</v>
      </c>
      <c r="D1229">
        <f t="shared" si="56"/>
        <v>14</v>
      </c>
      <c r="E1229" t="str">
        <f t="shared" si="57"/>
        <v>NIT</v>
      </c>
    </row>
    <row r="1230" spans="1:5" x14ac:dyDescent="0.25">
      <c r="A1230" t="s">
        <v>1732</v>
      </c>
      <c r="B1230" t="s">
        <v>1733</v>
      </c>
      <c r="C1230" t="str">
        <f>Tabla4[[#This Row],[NIT]]</f>
        <v>06142309131046</v>
      </c>
      <c r="D1230">
        <f t="shared" si="56"/>
        <v>14</v>
      </c>
      <c r="E1230" t="str">
        <f t="shared" si="57"/>
        <v>NIT</v>
      </c>
    </row>
    <row r="1231" spans="1:5" x14ac:dyDescent="0.25">
      <c r="A1231" t="s">
        <v>1734</v>
      </c>
      <c r="B1231" t="s">
        <v>1735</v>
      </c>
      <c r="C1231" t="str">
        <f>Tabla4[[#This Row],[NIT]]</f>
        <v>10101908720017</v>
      </c>
      <c r="D1231">
        <f t="shared" si="56"/>
        <v>14</v>
      </c>
      <c r="E1231" t="str">
        <f t="shared" si="57"/>
        <v>NIT</v>
      </c>
    </row>
    <row r="1232" spans="1:5" x14ac:dyDescent="0.25">
      <c r="A1232" t="s">
        <v>1736</v>
      </c>
      <c r="B1232" t="s">
        <v>1737</v>
      </c>
      <c r="C1232" t="str">
        <f>Tabla4[[#This Row],[NIT]]</f>
        <v>06140806720015</v>
      </c>
      <c r="D1232">
        <f t="shared" si="56"/>
        <v>14</v>
      </c>
      <c r="E1232" t="str">
        <f t="shared" si="57"/>
        <v>NIT</v>
      </c>
    </row>
    <row r="1233" spans="1:5" x14ac:dyDescent="0.25">
      <c r="A1233" t="s">
        <v>1738</v>
      </c>
      <c r="B1233" t="s">
        <v>1739</v>
      </c>
      <c r="C1233" t="str">
        <f>Tabla4[[#This Row],[NIT]]</f>
        <v>06141709940015</v>
      </c>
      <c r="D1233">
        <f t="shared" si="56"/>
        <v>14</v>
      </c>
      <c r="E1233" t="str">
        <f t="shared" si="57"/>
        <v>NIT</v>
      </c>
    </row>
    <row r="1234" spans="1:5" x14ac:dyDescent="0.25">
      <c r="A1234" t="s">
        <v>1740</v>
      </c>
      <c r="B1234" t="s">
        <v>1741</v>
      </c>
      <c r="C1234" t="str">
        <f>Tabla4[[#This Row],[NIT]]</f>
        <v>06140312931018</v>
      </c>
      <c r="D1234">
        <f t="shared" si="56"/>
        <v>14</v>
      </c>
      <c r="E1234" t="str">
        <f t="shared" si="57"/>
        <v>NIT</v>
      </c>
    </row>
    <row r="1235" spans="1:5" x14ac:dyDescent="0.25">
      <c r="A1235" t="s">
        <v>1742</v>
      </c>
      <c r="B1235" t="s">
        <v>1743</v>
      </c>
      <c r="C1235" t="str">
        <f>Tabla4[[#This Row],[NIT]]</f>
        <v>06142209111110</v>
      </c>
      <c r="D1235">
        <f t="shared" si="56"/>
        <v>14</v>
      </c>
      <c r="E1235" t="str">
        <f t="shared" si="57"/>
        <v>NIT</v>
      </c>
    </row>
    <row r="1236" spans="1:5" x14ac:dyDescent="0.25">
      <c r="A1236" t="s">
        <v>1744</v>
      </c>
      <c r="B1236" t="s">
        <v>1745</v>
      </c>
      <c r="C1236" t="str">
        <f>Tabla4[[#This Row],[NIT]]</f>
        <v>06140107740025</v>
      </c>
      <c r="D1236">
        <f t="shared" si="56"/>
        <v>14</v>
      </c>
      <c r="E1236" t="str">
        <f t="shared" si="57"/>
        <v>NIT</v>
      </c>
    </row>
    <row r="1237" spans="1:5" x14ac:dyDescent="0.25">
      <c r="A1237" t="s">
        <v>1746</v>
      </c>
      <c r="B1237" t="s">
        <v>1747</v>
      </c>
      <c r="C1237" t="str">
        <f>Tabla4[[#This Row],[NIT]]</f>
        <v>12171207911016</v>
      </c>
      <c r="D1237">
        <f t="shared" si="56"/>
        <v>14</v>
      </c>
      <c r="E1237" t="str">
        <f t="shared" si="57"/>
        <v>NIT</v>
      </c>
    </row>
    <row r="1238" spans="1:5" x14ac:dyDescent="0.25">
      <c r="A1238" t="s">
        <v>1748</v>
      </c>
      <c r="B1238" t="s">
        <v>1749</v>
      </c>
      <c r="C1238" t="str">
        <f>Tabla4[[#This Row],[NIT]]</f>
        <v>06142505941013</v>
      </c>
      <c r="D1238">
        <f t="shared" si="56"/>
        <v>14</v>
      </c>
      <c r="E1238" t="str">
        <f t="shared" si="57"/>
        <v>NIT</v>
      </c>
    </row>
    <row r="1239" spans="1:5" x14ac:dyDescent="0.25">
      <c r="A1239" t="s">
        <v>1750</v>
      </c>
      <c r="B1239" t="s">
        <v>1751</v>
      </c>
      <c r="C1239" t="str">
        <f>Tabla4[[#This Row],[NIT]]</f>
        <v>06142901350011</v>
      </c>
      <c r="D1239">
        <f t="shared" si="56"/>
        <v>14</v>
      </c>
      <c r="E1239" t="str">
        <f t="shared" si="57"/>
        <v>NIT</v>
      </c>
    </row>
    <row r="1240" spans="1:5" x14ac:dyDescent="0.25">
      <c r="A1240" t="s">
        <v>1752</v>
      </c>
      <c r="B1240" t="s">
        <v>1753</v>
      </c>
      <c r="C1240" t="str">
        <f>Tabla4[[#This Row],[NIT]]</f>
        <v>06141201101020</v>
      </c>
      <c r="D1240">
        <f t="shared" ref="D1240:D1303" si="58">LEN(C1240)</f>
        <v>14</v>
      </c>
      <c r="E1240" t="str">
        <f t="shared" ref="E1240:E1303" si="59">IF(D1240=14,"NIT",IF(D1240=9,"DUI"," "))</f>
        <v>NIT</v>
      </c>
    </row>
    <row r="1241" spans="1:5" x14ac:dyDescent="0.25">
      <c r="A1241" t="s">
        <v>1754</v>
      </c>
      <c r="B1241" t="s">
        <v>1755</v>
      </c>
      <c r="C1241" t="str">
        <f>Tabla4[[#This Row],[NIT]]</f>
        <v>03060806911015</v>
      </c>
      <c r="D1241">
        <f t="shared" si="58"/>
        <v>14</v>
      </c>
      <c r="E1241" t="str">
        <f t="shared" si="59"/>
        <v>NIT</v>
      </c>
    </row>
    <row r="1242" spans="1:5" x14ac:dyDescent="0.25">
      <c r="A1242" t="s">
        <v>1756</v>
      </c>
      <c r="B1242" t="s">
        <v>1757</v>
      </c>
      <c r="C1242" t="str">
        <f>Tabla4[[#This Row],[NIT]]</f>
        <v>05110402951018</v>
      </c>
      <c r="D1242">
        <f t="shared" si="58"/>
        <v>14</v>
      </c>
      <c r="E1242" t="str">
        <f t="shared" si="59"/>
        <v>NIT</v>
      </c>
    </row>
    <row r="1243" spans="1:5" x14ac:dyDescent="0.25">
      <c r="A1243" t="s">
        <v>1758</v>
      </c>
      <c r="B1243" t="s">
        <v>1759</v>
      </c>
      <c r="C1243" t="str">
        <f>Tabla4[[#This Row],[NIT]]</f>
        <v>06141901961039</v>
      </c>
      <c r="D1243">
        <f t="shared" si="58"/>
        <v>14</v>
      </c>
      <c r="E1243" t="str">
        <f t="shared" si="59"/>
        <v>NIT</v>
      </c>
    </row>
    <row r="1244" spans="1:5" x14ac:dyDescent="0.25">
      <c r="A1244" t="s">
        <v>1760</v>
      </c>
      <c r="B1244" t="s">
        <v>1761</v>
      </c>
      <c r="C1244" t="str">
        <f>Tabla4[[#This Row],[NIT]]</f>
        <v>06143010901020</v>
      </c>
      <c r="D1244">
        <f t="shared" si="58"/>
        <v>14</v>
      </c>
      <c r="E1244" t="str">
        <f t="shared" si="59"/>
        <v>NIT</v>
      </c>
    </row>
    <row r="1245" spans="1:5" x14ac:dyDescent="0.25">
      <c r="A1245" t="s">
        <v>1762</v>
      </c>
      <c r="B1245" t="s">
        <v>1763</v>
      </c>
      <c r="C1245" t="str">
        <f>Tabla4[[#This Row],[NIT]]</f>
        <v>06142311600013</v>
      </c>
      <c r="D1245">
        <f t="shared" si="58"/>
        <v>14</v>
      </c>
      <c r="E1245" t="str">
        <f t="shared" si="59"/>
        <v>NIT</v>
      </c>
    </row>
    <row r="1246" spans="1:5" x14ac:dyDescent="0.25">
      <c r="A1246" t="s">
        <v>1764</v>
      </c>
      <c r="B1246" t="s">
        <v>1765</v>
      </c>
      <c r="C1246" t="str">
        <f>Tabla4[[#This Row],[NIT]]</f>
        <v>06141301921017</v>
      </c>
      <c r="D1246">
        <f t="shared" si="58"/>
        <v>14</v>
      </c>
      <c r="E1246" t="str">
        <f t="shared" si="59"/>
        <v>NIT</v>
      </c>
    </row>
    <row r="1247" spans="1:5" x14ac:dyDescent="0.25">
      <c r="A1247" t="s">
        <v>1766</v>
      </c>
      <c r="B1247" t="s">
        <v>1767</v>
      </c>
      <c r="C1247" t="str">
        <f>Tabla4[[#This Row],[NIT]]</f>
        <v>06140602031045</v>
      </c>
      <c r="D1247">
        <f t="shared" si="58"/>
        <v>14</v>
      </c>
      <c r="E1247" t="str">
        <f t="shared" si="59"/>
        <v>NIT</v>
      </c>
    </row>
    <row r="1248" spans="1:5" x14ac:dyDescent="0.25">
      <c r="A1248" t="s">
        <v>1768</v>
      </c>
      <c r="B1248" t="s">
        <v>1769</v>
      </c>
      <c r="C1248" t="str">
        <f>Tabla4[[#This Row],[NIT]]</f>
        <v>06141811941055</v>
      </c>
      <c r="D1248">
        <f t="shared" si="58"/>
        <v>14</v>
      </c>
      <c r="E1248" t="str">
        <f t="shared" si="59"/>
        <v>NIT</v>
      </c>
    </row>
    <row r="1249" spans="1:5" x14ac:dyDescent="0.25">
      <c r="A1249" t="s">
        <v>1770</v>
      </c>
      <c r="B1249" t="s">
        <v>1771</v>
      </c>
      <c r="C1249" t="str">
        <f>Tabla4[[#This Row],[NIT]]</f>
        <v>12172007951010</v>
      </c>
      <c r="D1249">
        <f t="shared" si="58"/>
        <v>14</v>
      </c>
      <c r="E1249" t="str">
        <f t="shared" si="59"/>
        <v>NIT</v>
      </c>
    </row>
    <row r="1250" spans="1:5" x14ac:dyDescent="0.25">
      <c r="A1250" t="s">
        <v>1772</v>
      </c>
      <c r="B1250" t="s">
        <v>1773</v>
      </c>
      <c r="C1250" t="str">
        <f>Tabla4[[#This Row],[NIT]]</f>
        <v>06141610921080</v>
      </c>
      <c r="D1250">
        <f t="shared" si="58"/>
        <v>14</v>
      </c>
      <c r="E1250" t="str">
        <f t="shared" si="59"/>
        <v>NIT</v>
      </c>
    </row>
    <row r="1251" spans="1:5" x14ac:dyDescent="0.25">
      <c r="A1251" t="s">
        <v>1774</v>
      </c>
      <c r="B1251" t="s">
        <v>1775</v>
      </c>
      <c r="C1251" t="str">
        <f>Tabla4[[#This Row],[NIT]]</f>
        <v>06140808011024</v>
      </c>
      <c r="D1251">
        <f t="shared" si="58"/>
        <v>14</v>
      </c>
      <c r="E1251" t="str">
        <f t="shared" si="59"/>
        <v>NIT</v>
      </c>
    </row>
    <row r="1252" spans="1:5" x14ac:dyDescent="0.25">
      <c r="A1252" t="s">
        <v>1776</v>
      </c>
      <c r="B1252" t="s">
        <v>1777</v>
      </c>
      <c r="C1252" t="str">
        <f>Tabla4[[#This Row],[NIT]]</f>
        <v>06141111941020</v>
      </c>
      <c r="D1252">
        <f t="shared" si="58"/>
        <v>14</v>
      </c>
      <c r="E1252" t="str">
        <f t="shared" si="59"/>
        <v>NIT</v>
      </c>
    </row>
    <row r="1253" spans="1:5" x14ac:dyDescent="0.25">
      <c r="A1253" t="s">
        <v>1778</v>
      </c>
      <c r="B1253" t="s">
        <v>1779</v>
      </c>
      <c r="C1253" t="str">
        <f>Tabla4[[#This Row],[NIT]]</f>
        <v>06171306750017</v>
      </c>
      <c r="D1253">
        <f t="shared" si="58"/>
        <v>14</v>
      </c>
      <c r="E1253" t="str">
        <f t="shared" si="59"/>
        <v>NIT</v>
      </c>
    </row>
    <row r="1254" spans="1:5" x14ac:dyDescent="0.25">
      <c r="A1254" t="s">
        <v>1780</v>
      </c>
      <c r="B1254" t="s">
        <v>1781</v>
      </c>
      <c r="C1254" t="str">
        <f>Tabla4[[#This Row],[NIT]]</f>
        <v>06141602780010</v>
      </c>
      <c r="D1254">
        <f t="shared" si="58"/>
        <v>14</v>
      </c>
      <c r="E1254" t="str">
        <f t="shared" si="59"/>
        <v>NIT</v>
      </c>
    </row>
    <row r="1255" spans="1:5" x14ac:dyDescent="0.25">
      <c r="A1255" t="s">
        <v>1782</v>
      </c>
      <c r="B1255" t="s">
        <v>1783</v>
      </c>
      <c r="C1255" t="str">
        <f>Tabla4[[#This Row],[NIT]]</f>
        <v>06143009941026</v>
      </c>
      <c r="D1255">
        <f t="shared" si="58"/>
        <v>14</v>
      </c>
      <c r="E1255" t="str">
        <f t="shared" si="59"/>
        <v>NIT</v>
      </c>
    </row>
    <row r="1256" spans="1:5" x14ac:dyDescent="0.25">
      <c r="A1256" t="s">
        <v>1784</v>
      </c>
      <c r="B1256" t="s">
        <v>1785</v>
      </c>
      <c r="C1256" t="str">
        <f>Tabla4[[#This Row],[NIT]]</f>
        <v>12022712731019</v>
      </c>
      <c r="D1256">
        <f t="shared" si="58"/>
        <v>14</v>
      </c>
      <c r="E1256" t="str">
        <f t="shared" si="59"/>
        <v>NIT</v>
      </c>
    </row>
    <row r="1257" spans="1:5" x14ac:dyDescent="0.25">
      <c r="A1257" t="s">
        <v>1786</v>
      </c>
      <c r="B1257" t="s">
        <v>1787</v>
      </c>
      <c r="C1257" t="str">
        <f>Tabla4[[#This Row],[NIT]]</f>
        <v>13220911520016</v>
      </c>
      <c r="D1257">
        <f t="shared" si="58"/>
        <v>14</v>
      </c>
      <c r="E1257" t="str">
        <f t="shared" si="59"/>
        <v>NIT</v>
      </c>
    </row>
    <row r="1258" spans="1:5" x14ac:dyDescent="0.25">
      <c r="A1258" t="s">
        <v>38</v>
      </c>
      <c r="B1258" t="s">
        <v>1788</v>
      </c>
      <c r="C1258" t="str">
        <f>Tabla4[[#This Row],[NIT]]</f>
        <v>06141703710012</v>
      </c>
      <c r="D1258">
        <f t="shared" si="58"/>
        <v>14</v>
      </c>
      <c r="E1258" t="str">
        <f t="shared" si="59"/>
        <v>NIT</v>
      </c>
    </row>
    <row r="1259" spans="1:5" x14ac:dyDescent="0.25">
      <c r="A1259" t="s">
        <v>1789</v>
      </c>
      <c r="B1259" t="s">
        <v>1790</v>
      </c>
      <c r="C1259" t="str">
        <f>Tabla4[[#This Row],[NIT]]</f>
        <v>95042411991012</v>
      </c>
      <c r="D1259">
        <f t="shared" si="58"/>
        <v>14</v>
      </c>
      <c r="E1259" t="str">
        <f t="shared" si="59"/>
        <v>NIT</v>
      </c>
    </row>
    <row r="1260" spans="1:5" x14ac:dyDescent="0.25">
      <c r="A1260" t="s">
        <v>1791</v>
      </c>
      <c r="B1260" t="s">
        <v>1792</v>
      </c>
      <c r="C1260" t="str">
        <f>Tabla4[[#This Row],[NIT]]</f>
        <v>06141502770029</v>
      </c>
      <c r="D1260">
        <f t="shared" si="58"/>
        <v>14</v>
      </c>
      <c r="E1260" t="str">
        <f t="shared" si="59"/>
        <v>NIT</v>
      </c>
    </row>
    <row r="1261" spans="1:5" x14ac:dyDescent="0.25">
      <c r="A1261" t="s">
        <v>1793</v>
      </c>
      <c r="B1261" t="s">
        <v>1794</v>
      </c>
      <c r="C1261" t="str">
        <f>Tabla4[[#This Row],[NIT]]</f>
        <v>06143107981052</v>
      </c>
      <c r="D1261">
        <f t="shared" si="58"/>
        <v>14</v>
      </c>
      <c r="E1261" t="str">
        <f t="shared" si="59"/>
        <v>NIT</v>
      </c>
    </row>
    <row r="1262" spans="1:5" x14ac:dyDescent="0.25">
      <c r="A1262" t="s">
        <v>1795</v>
      </c>
      <c r="B1262" t="s">
        <v>1796</v>
      </c>
      <c r="C1262" t="str">
        <f>Tabla4[[#This Row],[NIT]]</f>
        <v>06141711051010</v>
      </c>
      <c r="D1262">
        <f t="shared" si="58"/>
        <v>14</v>
      </c>
      <c r="E1262" t="str">
        <f t="shared" si="59"/>
        <v>NIT</v>
      </c>
    </row>
    <row r="1263" spans="1:5" x14ac:dyDescent="0.25">
      <c r="A1263" t="s">
        <v>1797</v>
      </c>
      <c r="B1263" t="s">
        <v>1798</v>
      </c>
      <c r="C1263" t="str">
        <f>Tabla4[[#This Row],[NIT]]</f>
        <v>06142803941018</v>
      </c>
      <c r="D1263">
        <f t="shared" si="58"/>
        <v>14</v>
      </c>
      <c r="E1263" t="str">
        <f t="shared" si="59"/>
        <v>NIT</v>
      </c>
    </row>
    <row r="1264" spans="1:5" x14ac:dyDescent="0.25">
      <c r="A1264" t="s">
        <v>1799</v>
      </c>
      <c r="B1264" t="s">
        <v>1800</v>
      </c>
      <c r="C1264" t="str">
        <f>Tabla4[[#This Row],[NIT]]</f>
        <v>94502402991015</v>
      </c>
      <c r="D1264">
        <f t="shared" si="58"/>
        <v>14</v>
      </c>
      <c r="E1264" t="str">
        <f t="shared" si="59"/>
        <v>NIT</v>
      </c>
    </row>
    <row r="1265" spans="1:5" x14ac:dyDescent="0.25">
      <c r="A1265" t="s">
        <v>1801</v>
      </c>
      <c r="B1265" t="s">
        <v>1802</v>
      </c>
      <c r="C1265" t="str">
        <f>Tabla4[[#This Row],[NIT]]</f>
        <v>06142810700049</v>
      </c>
      <c r="D1265">
        <f t="shared" si="58"/>
        <v>14</v>
      </c>
      <c r="E1265" t="str">
        <f t="shared" si="59"/>
        <v>NIT</v>
      </c>
    </row>
    <row r="1266" spans="1:5" x14ac:dyDescent="0.25">
      <c r="A1266" t="s">
        <v>1803</v>
      </c>
      <c r="B1266" t="s">
        <v>1804</v>
      </c>
      <c r="C1266" t="str">
        <f>Tabla4[[#This Row],[NIT]]</f>
        <v>06141403071042</v>
      </c>
      <c r="D1266">
        <f t="shared" si="58"/>
        <v>14</v>
      </c>
      <c r="E1266" t="str">
        <f t="shared" si="59"/>
        <v>NIT</v>
      </c>
    </row>
    <row r="1267" spans="1:5" x14ac:dyDescent="0.25">
      <c r="A1267" t="s">
        <v>1805</v>
      </c>
      <c r="B1267" t="s">
        <v>1806</v>
      </c>
      <c r="C1267" t="str">
        <f>Tabla4[[#This Row],[NIT]]</f>
        <v>06012408860016</v>
      </c>
      <c r="D1267">
        <f t="shared" si="58"/>
        <v>14</v>
      </c>
      <c r="E1267" t="str">
        <f t="shared" si="59"/>
        <v>NIT</v>
      </c>
    </row>
    <row r="1268" spans="1:5" x14ac:dyDescent="0.25">
      <c r="A1268" t="s">
        <v>1807</v>
      </c>
      <c r="B1268" t="s">
        <v>1808</v>
      </c>
      <c r="C1268" t="str">
        <f>Tabla4[[#This Row],[NIT]]</f>
        <v>07021006440012</v>
      </c>
      <c r="D1268">
        <f t="shared" si="58"/>
        <v>14</v>
      </c>
      <c r="E1268" t="str">
        <f t="shared" si="59"/>
        <v>NIT</v>
      </c>
    </row>
    <row r="1269" spans="1:5" x14ac:dyDescent="0.25">
      <c r="A1269" t="s">
        <v>1809</v>
      </c>
      <c r="B1269" t="s">
        <v>1810</v>
      </c>
      <c r="C1269" t="str">
        <f>Tabla4[[#This Row],[NIT]]</f>
        <v>11040205431016</v>
      </c>
      <c r="D1269">
        <f t="shared" si="58"/>
        <v>14</v>
      </c>
      <c r="E1269" t="str">
        <f t="shared" si="59"/>
        <v>NIT</v>
      </c>
    </row>
    <row r="1270" spans="1:5" x14ac:dyDescent="0.25">
      <c r="A1270" t="s">
        <v>1811</v>
      </c>
      <c r="B1270" t="s">
        <v>1812</v>
      </c>
      <c r="C1270" t="str">
        <f>Tabla4[[#This Row],[NIT]]</f>
        <v>09031601440013</v>
      </c>
      <c r="D1270">
        <f t="shared" si="58"/>
        <v>14</v>
      </c>
      <c r="E1270" t="str">
        <f t="shared" si="59"/>
        <v>NIT</v>
      </c>
    </row>
    <row r="1271" spans="1:5" x14ac:dyDescent="0.25">
      <c r="A1271" t="s">
        <v>1813</v>
      </c>
      <c r="B1271" t="s">
        <v>1814</v>
      </c>
      <c r="C1271" t="str">
        <f>Tabla4[[#This Row],[NIT]]</f>
        <v>04160703860018</v>
      </c>
      <c r="D1271">
        <f t="shared" si="58"/>
        <v>14</v>
      </c>
      <c r="E1271" t="str">
        <f t="shared" si="59"/>
        <v>NIT</v>
      </c>
    </row>
    <row r="1272" spans="1:5" x14ac:dyDescent="0.25">
      <c r="A1272" t="s">
        <v>1815</v>
      </c>
      <c r="B1272" t="s">
        <v>1816</v>
      </c>
      <c r="C1272" t="str">
        <f>Tabla4[[#This Row],[NIT]]</f>
        <v>08051812861010</v>
      </c>
      <c r="D1272">
        <f t="shared" si="58"/>
        <v>14</v>
      </c>
      <c r="E1272" t="str">
        <f t="shared" si="59"/>
        <v>NIT</v>
      </c>
    </row>
    <row r="1273" spans="1:5" x14ac:dyDescent="0.25">
      <c r="A1273" t="s">
        <v>1817</v>
      </c>
      <c r="B1273" t="s">
        <v>1818</v>
      </c>
      <c r="C1273" t="str">
        <f>Tabla4[[#This Row],[NIT]]</f>
        <v>13191111531012</v>
      </c>
      <c r="D1273">
        <f t="shared" si="58"/>
        <v>14</v>
      </c>
      <c r="E1273" t="str">
        <f t="shared" si="59"/>
        <v>NIT</v>
      </c>
    </row>
    <row r="1274" spans="1:5" x14ac:dyDescent="0.25">
      <c r="A1274" t="s">
        <v>1819</v>
      </c>
      <c r="B1274" t="s">
        <v>1820</v>
      </c>
      <c r="C1274" t="str">
        <f>Tabla4[[#This Row],[NIT]]</f>
        <v>06132202530012</v>
      </c>
      <c r="D1274">
        <f t="shared" si="58"/>
        <v>14</v>
      </c>
      <c r="E1274" t="str">
        <f t="shared" si="59"/>
        <v>NIT</v>
      </c>
    </row>
    <row r="1275" spans="1:5" x14ac:dyDescent="0.25">
      <c r="A1275" t="s">
        <v>1821</v>
      </c>
      <c r="B1275" t="s">
        <v>1822</v>
      </c>
      <c r="C1275" t="str">
        <f>Tabla4[[#This Row],[NIT]]</f>
        <v>12170610440041</v>
      </c>
      <c r="D1275">
        <f t="shared" si="58"/>
        <v>14</v>
      </c>
      <c r="E1275" t="str">
        <f t="shared" si="59"/>
        <v>NIT</v>
      </c>
    </row>
    <row r="1276" spans="1:5" x14ac:dyDescent="0.25">
      <c r="A1276" t="s">
        <v>1823</v>
      </c>
      <c r="B1276" t="s">
        <v>1824</v>
      </c>
      <c r="C1276" t="str">
        <f>Tabla4[[#This Row],[NIT]]</f>
        <v>08162306431012</v>
      </c>
      <c r="D1276">
        <f t="shared" si="58"/>
        <v>14</v>
      </c>
      <c r="E1276" t="str">
        <f t="shared" si="59"/>
        <v>NIT</v>
      </c>
    </row>
    <row r="1277" spans="1:5" x14ac:dyDescent="0.25">
      <c r="A1277" t="s">
        <v>1825</v>
      </c>
      <c r="B1277" t="s">
        <v>1826</v>
      </c>
      <c r="C1277" t="str">
        <f>Tabla4[[#This Row],[NIT]]</f>
        <v>10091404430018</v>
      </c>
      <c r="D1277">
        <f t="shared" si="58"/>
        <v>14</v>
      </c>
      <c r="E1277" t="str">
        <f t="shared" si="59"/>
        <v>NIT</v>
      </c>
    </row>
    <row r="1278" spans="1:5" x14ac:dyDescent="0.25">
      <c r="A1278" t="s">
        <v>1827</v>
      </c>
      <c r="B1278" t="s">
        <v>1828</v>
      </c>
      <c r="C1278" t="str">
        <f>Tabla4[[#This Row],[NIT]]</f>
        <v>10100703430043</v>
      </c>
      <c r="D1278">
        <f t="shared" si="58"/>
        <v>14</v>
      </c>
      <c r="E1278" t="str">
        <f t="shared" si="59"/>
        <v>NIT</v>
      </c>
    </row>
    <row r="1279" spans="1:5" x14ac:dyDescent="0.25">
      <c r="A1279" t="s">
        <v>1829</v>
      </c>
      <c r="B1279" t="s">
        <v>1830</v>
      </c>
      <c r="C1279" t="str">
        <f>Tabla4[[#This Row],[NIT]]</f>
        <v>11212301441010</v>
      </c>
      <c r="D1279">
        <f t="shared" si="58"/>
        <v>14</v>
      </c>
      <c r="E1279" t="str">
        <f t="shared" si="59"/>
        <v>NIT</v>
      </c>
    </row>
    <row r="1280" spans="1:5" x14ac:dyDescent="0.25">
      <c r="A1280" t="s">
        <v>1831</v>
      </c>
      <c r="B1280" t="s">
        <v>1832</v>
      </c>
      <c r="C1280" t="str">
        <f>Tabla4[[#This Row],[NIT]]</f>
        <v>08192106421019</v>
      </c>
      <c r="D1280">
        <f t="shared" si="58"/>
        <v>14</v>
      </c>
      <c r="E1280" t="str">
        <f t="shared" si="59"/>
        <v>NIT</v>
      </c>
    </row>
    <row r="1281" spans="1:5" x14ac:dyDescent="0.25">
      <c r="A1281" t="s">
        <v>1833</v>
      </c>
      <c r="B1281" t="s">
        <v>1834</v>
      </c>
      <c r="C1281" t="str">
        <f>Tabla4[[#This Row],[NIT]]</f>
        <v>03150609420028</v>
      </c>
      <c r="D1281">
        <f t="shared" si="58"/>
        <v>14</v>
      </c>
      <c r="E1281" t="str">
        <f t="shared" si="59"/>
        <v>NIT</v>
      </c>
    </row>
    <row r="1282" spans="1:5" x14ac:dyDescent="0.25">
      <c r="A1282" t="s">
        <v>1835</v>
      </c>
      <c r="B1282" t="s">
        <v>1836</v>
      </c>
      <c r="C1282" t="str">
        <f>Tabla4[[#This Row],[NIT]]</f>
        <v>14161812650013</v>
      </c>
      <c r="D1282">
        <f t="shared" si="58"/>
        <v>14</v>
      </c>
      <c r="E1282" t="str">
        <f t="shared" si="59"/>
        <v>NIT</v>
      </c>
    </row>
    <row r="1283" spans="1:5" x14ac:dyDescent="0.25">
      <c r="A1283" t="s">
        <v>1837</v>
      </c>
      <c r="B1283" t="s">
        <v>1838</v>
      </c>
      <c r="C1283" t="str">
        <f>Tabla4[[#This Row],[NIT]]</f>
        <v>06181805431012</v>
      </c>
      <c r="D1283">
        <f t="shared" si="58"/>
        <v>14</v>
      </c>
      <c r="E1283" t="str">
        <f t="shared" si="59"/>
        <v>NIT</v>
      </c>
    </row>
    <row r="1284" spans="1:5" x14ac:dyDescent="0.25">
      <c r="A1284" t="s">
        <v>1839</v>
      </c>
      <c r="B1284" t="s">
        <v>1840</v>
      </c>
      <c r="C1284" t="str">
        <f>Tabla4[[#This Row],[NIT]]</f>
        <v>11232506431018</v>
      </c>
      <c r="D1284">
        <f t="shared" si="58"/>
        <v>14</v>
      </c>
      <c r="E1284" t="str">
        <f t="shared" si="59"/>
        <v>NIT</v>
      </c>
    </row>
    <row r="1285" spans="1:5" x14ac:dyDescent="0.25">
      <c r="A1285" t="s">
        <v>1841</v>
      </c>
      <c r="B1285" t="s">
        <v>1842</v>
      </c>
      <c r="C1285" t="str">
        <f>Tabla4[[#This Row],[NIT]]</f>
        <v>08210103421016</v>
      </c>
      <c r="D1285">
        <f t="shared" si="58"/>
        <v>14</v>
      </c>
      <c r="E1285" t="str">
        <f t="shared" si="59"/>
        <v>NIT</v>
      </c>
    </row>
    <row r="1286" spans="1:5" x14ac:dyDescent="0.25">
      <c r="A1286" t="s">
        <v>1843</v>
      </c>
      <c r="B1286" t="s">
        <v>1844</v>
      </c>
      <c r="C1286" t="str">
        <f>Tabla4[[#This Row],[NIT]]</f>
        <v>06140612911116</v>
      </c>
      <c r="D1286">
        <f t="shared" si="58"/>
        <v>14</v>
      </c>
      <c r="E1286" t="str">
        <f t="shared" si="59"/>
        <v>NIT</v>
      </c>
    </row>
    <row r="1287" spans="1:5" x14ac:dyDescent="0.25">
      <c r="A1287" t="s">
        <v>1845</v>
      </c>
      <c r="B1287" t="s">
        <v>1846</v>
      </c>
      <c r="C1287" t="str">
        <f>Tabla4[[#This Row],[NIT]]</f>
        <v>04071005610018</v>
      </c>
      <c r="D1287">
        <f t="shared" si="58"/>
        <v>14</v>
      </c>
      <c r="E1287" t="str">
        <f t="shared" si="59"/>
        <v>NIT</v>
      </c>
    </row>
    <row r="1288" spans="1:5" x14ac:dyDescent="0.25">
      <c r="A1288" t="s">
        <v>1847</v>
      </c>
      <c r="B1288" t="s">
        <v>1848</v>
      </c>
      <c r="C1288" t="str">
        <f>Tabla4[[#This Row],[NIT]]</f>
        <v>06140806011035</v>
      </c>
      <c r="D1288">
        <f t="shared" si="58"/>
        <v>14</v>
      </c>
      <c r="E1288" t="str">
        <f t="shared" si="59"/>
        <v>NIT</v>
      </c>
    </row>
    <row r="1289" spans="1:5" x14ac:dyDescent="0.25">
      <c r="A1289" t="s">
        <v>1849</v>
      </c>
      <c r="B1289" t="s">
        <v>1850</v>
      </c>
      <c r="C1289" t="str">
        <f>Tabla4[[#This Row],[NIT]]</f>
        <v>06142808001021</v>
      </c>
      <c r="D1289">
        <f t="shared" si="58"/>
        <v>14</v>
      </c>
      <c r="E1289" t="str">
        <f t="shared" si="59"/>
        <v>NIT</v>
      </c>
    </row>
    <row r="1290" spans="1:5" x14ac:dyDescent="0.25">
      <c r="A1290" t="s">
        <v>1851</v>
      </c>
      <c r="B1290" t="s">
        <v>1852</v>
      </c>
      <c r="C1290" t="str">
        <f>Tabla4[[#This Row],[NIT]]</f>
        <v>06142708620012</v>
      </c>
      <c r="D1290">
        <f t="shared" si="58"/>
        <v>14</v>
      </c>
      <c r="E1290" t="str">
        <f t="shared" si="59"/>
        <v>NIT</v>
      </c>
    </row>
    <row r="1291" spans="1:5" x14ac:dyDescent="0.25">
      <c r="A1291" t="s">
        <v>1853</v>
      </c>
      <c r="B1291" t="s">
        <v>1854</v>
      </c>
      <c r="C1291" t="str">
        <f>Tabla4[[#This Row],[NIT]]</f>
        <v>14050109450012</v>
      </c>
      <c r="D1291">
        <f t="shared" si="58"/>
        <v>14</v>
      </c>
      <c r="E1291" t="str">
        <f t="shared" si="59"/>
        <v>NIT</v>
      </c>
    </row>
    <row r="1292" spans="1:5" x14ac:dyDescent="0.25">
      <c r="A1292" t="s">
        <v>1855</v>
      </c>
      <c r="B1292" t="s">
        <v>1856</v>
      </c>
      <c r="C1292" t="str">
        <f>Tabla4[[#This Row],[NIT]]</f>
        <v>06140112031020</v>
      </c>
      <c r="D1292">
        <f t="shared" si="58"/>
        <v>14</v>
      </c>
      <c r="E1292" t="str">
        <f t="shared" si="59"/>
        <v>NIT</v>
      </c>
    </row>
    <row r="1293" spans="1:5" x14ac:dyDescent="0.25">
      <c r="A1293" t="s">
        <v>1857</v>
      </c>
      <c r="B1293" t="s">
        <v>1858</v>
      </c>
      <c r="C1293" t="str">
        <f>Tabla4[[#This Row],[NIT]]</f>
        <v>06143003011043</v>
      </c>
      <c r="D1293">
        <f t="shared" si="58"/>
        <v>14</v>
      </c>
      <c r="E1293" t="str">
        <f t="shared" si="59"/>
        <v>NIT</v>
      </c>
    </row>
    <row r="1294" spans="1:5" x14ac:dyDescent="0.25">
      <c r="A1294" t="s">
        <v>1859</v>
      </c>
      <c r="B1294" t="s">
        <v>1860</v>
      </c>
      <c r="C1294" t="str">
        <f>Tabla4[[#This Row],[NIT]]</f>
        <v>06142609001047</v>
      </c>
      <c r="D1294">
        <f t="shared" si="58"/>
        <v>14</v>
      </c>
      <c r="E1294" t="str">
        <f t="shared" si="59"/>
        <v>NIT</v>
      </c>
    </row>
    <row r="1295" spans="1:5" x14ac:dyDescent="0.25">
      <c r="A1295" t="s">
        <v>1861</v>
      </c>
      <c r="B1295" t="s">
        <v>1862</v>
      </c>
      <c r="C1295" t="str">
        <f>Tabla4[[#This Row],[NIT]]</f>
        <v>06140712780016</v>
      </c>
      <c r="D1295">
        <f t="shared" si="58"/>
        <v>14</v>
      </c>
      <c r="E1295" t="str">
        <f t="shared" si="59"/>
        <v>NIT</v>
      </c>
    </row>
    <row r="1296" spans="1:5" x14ac:dyDescent="0.25">
      <c r="A1296" t="s">
        <v>1863</v>
      </c>
      <c r="B1296" t="s">
        <v>1864</v>
      </c>
      <c r="C1296" t="str">
        <f>Tabla4[[#This Row],[NIT]]</f>
        <v>06141803650013</v>
      </c>
      <c r="D1296">
        <f t="shared" si="58"/>
        <v>14</v>
      </c>
      <c r="E1296" t="str">
        <f t="shared" si="59"/>
        <v>NIT</v>
      </c>
    </row>
    <row r="1297" spans="1:5" x14ac:dyDescent="0.25">
      <c r="A1297" t="s">
        <v>1865</v>
      </c>
      <c r="B1297" t="s">
        <v>1866</v>
      </c>
      <c r="C1297" t="str">
        <f>Tabla4[[#This Row],[NIT]]</f>
        <v>06142904710014</v>
      </c>
      <c r="D1297">
        <f t="shared" si="58"/>
        <v>14</v>
      </c>
      <c r="E1297" t="str">
        <f t="shared" si="59"/>
        <v>NIT</v>
      </c>
    </row>
    <row r="1298" spans="1:5" x14ac:dyDescent="0.25">
      <c r="A1298" t="s">
        <v>1867</v>
      </c>
      <c r="B1298" t="s">
        <v>1868</v>
      </c>
      <c r="C1298" t="str">
        <f>Tabla4[[#This Row],[NIT]]</f>
        <v>06110311041012</v>
      </c>
      <c r="D1298">
        <f t="shared" si="58"/>
        <v>14</v>
      </c>
      <c r="E1298" t="str">
        <f t="shared" si="59"/>
        <v>NIT</v>
      </c>
    </row>
    <row r="1299" spans="1:5" x14ac:dyDescent="0.25">
      <c r="A1299" t="s">
        <v>1869</v>
      </c>
      <c r="B1299" t="s">
        <v>1870</v>
      </c>
      <c r="C1299" t="str">
        <f>Tabla4[[#This Row],[NIT]]</f>
        <v>06140204131013</v>
      </c>
      <c r="D1299">
        <f t="shared" si="58"/>
        <v>14</v>
      </c>
      <c r="E1299" t="str">
        <f t="shared" si="59"/>
        <v>NIT</v>
      </c>
    </row>
    <row r="1300" spans="1:5" x14ac:dyDescent="0.25">
      <c r="A1300" t="s">
        <v>1871</v>
      </c>
      <c r="B1300" t="s">
        <v>1872</v>
      </c>
      <c r="C1300" t="str">
        <f>Tabla4[[#This Row],[NIT]]</f>
        <v>02072801580010</v>
      </c>
      <c r="D1300">
        <f t="shared" si="58"/>
        <v>14</v>
      </c>
      <c r="E1300" t="str">
        <f t="shared" si="59"/>
        <v>NIT</v>
      </c>
    </row>
    <row r="1301" spans="1:5" x14ac:dyDescent="0.25">
      <c r="A1301" t="s">
        <v>1873</v>
      </c>
      <c r="B1301" t="s">
        <v>1874</v>
      </c>
      <c r="C1301" t="str">
        <f>Tabla4[[#This Row],[NIT]]</f>
        <v>06140107941019</v>
      </c>
      <c r="D1301">
        <f t="shared" si="58"/>
        <v>14</v>
      </c>
      <c r="E1301" t="str">
        <f t="shared" si="59"/>
        <v>NIT</v>
      </c>
    </row>
    <row r="1302" spans="1:5" x14ac:dyDescent="0.25">
      <c r="A1302" t="s">
        <v>1875</v>
      </c>
      <c r="B1302" t="s">
        <v>1876</v>
      </c>
      <c r="C1302" t="str">
        <f>Tabla4[[#This Row],[NIT]]</f>
        <v>06140306991041</v>
      </c>
      <c r="D1302">
        <f t="shared" si="58"/>
        <v>14</v>
      </c>
      <c r="E1302" t="str">
        <f t="shared" si="59"/>
        <v>NIT</v>
      </c>
    </row>
    <row r="1303" spans="1:5" x14ac:dyDescent="0.25">
      <c r="A1303" t="s">
        <v>1877</v>
      </c>
      <c r="B1303" t="s">
        <v>1878</v>
      </c>
      <c r="C1303" t="str">
        <f>Tabla4[[#This Row],[NIT]]</f>
        <v>06143007911049</v>
      </c>
      <c r="D1303">
        <f t="shared" si="58"/>
        <v>14</v>
      </c>
      <c r="E1303" t="str">
        <f t="shared" si="59"/>
        <v>NIT</v>
      </c>
    </row>
    <row r="1304" spans="1:5" x14ac:dyDescent="0.25">
      <c r="A1304" t="s">
        <v>1879</v>
      </c>
      <c r="B1304" t="s">
        <v>1880</v>
      </c>
      <c r="C1304" t="str">
        <f>Tabla4[[#This Row],[NIT]]</f>
        <v>06140702951036</v>
      </c>
      <c r="D1304">
        <f t="shared" ref="D1304:D1367" si="60">LEN(C1304)</f>
        <v>14</v>
      </c>
      <c r="E1304" t="str">
        <f t="shared" ref="E1304:E1367" si="61">IF(D1304=14,"NIT",IF(D1304=9,"DUI"," "))</f>
        <v>NIT</v>
      </c>
    </row>
    <row r="1305" spans="1:5" x14ac:dyDescent="0.25">
      <c r="A1305" t="s">
        <v>1881</v>
      </c>
      <c r="B1305" t="s">
        <v>1882</v>
      </c>
      <c r="C1305" t="str">
        <f>Tabla4[[#This Row],[NIT]]</f>
        <v>06142603901011</v>
      </c>
      <c r="D1305">
        <f t="shared" si="60"/>
        <v>14</v>
      </c>
      <c r="E1305" t="str">
        <f t="shared" si="61"/>
        <v>NIT</v>
      </c>
    </row>
    <row r="1306" spans="1:5" x14ac:dyDescent="0.25">
      <c r="A1306" t="s">
        <v>1883</v>
      </c>
      <c r="B1306" t="s">
        <v>1884</v>
      </c>
      <c r="C1306" t="str">
        <f>Tabla4[[#This Row],[NIT]]</f>
        <v>09031504500035</v>
      </c>
      <c r="D1306">
        <f t="shared" si="60"/>
        <v>14</v>
      </c>
      <c r="E1306" t="str">
        <f t="shared" si="61"/>
        <v>NIT</v>
      </c>
    </row>
    <row r="1307" spans="1:5" x14ac:dyDescent="0.25">
      <c r="A1307" t="s">
        <v>1885</v>
      </c>
      <c r="B1307" t="s">
        <v>1886</v>
      </c>
      <c r="C1307" t="str">
        <f>Tabla4[[#This Row],[NIT]]</f>
        <v>06171710720015</v>
      </c>
      <c r="D1307">
        <f t="shared" si="60"/>
        <v>14</v>
      </c>
      <c r="E1307" t="str">
        <f t="shared" si="61"/>
        <v>NIT</v>
      </c>
    </row>
    <row r="1308" spans="1:5" x14ac:dyDescent="0.25">
      <c r="A1308" t="s">
        <v>1887</v>
      </c>
      <c r="B1308" t="s">
        <v>1888</v>
      </c>
      <c r="C1308" t="str">
        <f>Tabla4[[#This Row],[NIT]]</f>
        <v>06142302780014</v>
      </c>
      <c r="D1308">
        <f t="shared" si="60"/>
        <v>14</v>
      </c>
      <c r="E1308" t="str">
        <f t="shared" si="61"/>
        <v>NIT</v>
      </c>
    </row>
    <row r="1309" spans="1:5" x14ac:dyDescent="0.25">
      <c r="A1309" t="s">
        <v>1889</v>
      </c>
      <c r="B1309" t="s">
        <v>1890</v>
      </c>
      <c r="C1309" t="str">
        <f>Tabla4[[#This Row],[NIT]]</f>
        <v>06142603981015</v>
      </c>
      <c r="D1309">
        <f t="shared" si="60"/>
        <v>14</v>
      </c>
      <c r="E1309" t="str">
        <f t="shared" si="61"/>
        <v>NIT</v>
      </c>
    </row>
    <row r="1310" spans="1:5" x14ac:dyDescent="0.25">
      <c r="A1310" t="s">
        <v>1891</v>
      </c>
      <c r="B1310" t="s">
        <v>1892</v>
      </c>
      <c r="C1310" t="str">
        <f>Tabla4[[#This Row],[NIT]]</f>
        <v>06141310870010</v>
      </c>
      <c r="D1310">
        <f t="shared" si="60"/>
        <v>14</v>
      </c>
      <c r="E1310" t="str">
        <f t="shared" si="61"/>
        <v>NIT</v>
      </c>
    </row>
    <row r="1311" spans="1:5" x14ac:dyDescent="0.25">
      <c r="A1311" t="s">
        <v>1893</v>
      </c>
      <c r="B1311" t="s">
        <v>1894</v>
      </c>
      <c r="C1311" t="str">
        <f>Tabla4[[#This Row],[NIT]]</f>
        <v>06140310061075</v>
      </c>
      <c r="D1311">
        <f t="shared" si="60"/>
        <v>14</v>
      </c>
      <c r="E1311" t="str">
        <f t="shared" si="61"/>
        <v>NIT</v>
      </c>
    </row>
    <row r="1312" spans="1:5" x14ac:dyDescent="0.25">
      <c r="A1312" t="s">
        <v>1895</v>
      </c>
      <c r="B1312" t="s">
        <v>1896</v>
      </c>
      <c r="C1312" t="str">
        <f>Tabla4[[#This Row],[NIT]]</f>
        <v>94832906630018</v>
      </c>
      <c r="D1312">
        <f t="shared" si="60"/>
        <v>14</v>
      </c>
      <c r="E1312" t="str">
        <f t="shared" si="61"/>
        <v>NIT</v>
      </c>
    </row>
    <row r="1313" spans="1:5" x14ac:dyDescent="0.25">
      <c r="A1313" t="s">
        <v>1897</v>
      </c>
      <c r="B1313" t="s">
        <v>1898</v>
      </c>
      <c r="C1313" t="str">
        <f>Tabla4[[#This Row],[NIT]]</f>
        <v>06142205101021</v>
      </c>
      <c r="D1313">
        <f t="shared" si="60"/>
        <v>14</v>
      </c>
      <c r="E1313" t="str">
        <f t="shared" si="61"/>
        <v>NIT</v>
      </c>
    </row>
    <row r="1314" spans="1:5" x14ac:dyDescent="0.25">
      <c r="A1314" t="s">
        <v>1899</v>
      </c>
      <c r="B1314" t="s">
        <v>1900</v>
      </c>
      <c r="C1314" t="str">
        <f>Tabla4[[#This Row],[NIT]]</f>
        <v>06142108911027</v>
      </c>
      <c r="D1314">
        <f t="shared" si="60"/>
        <v>14</v>
      </c>
      <c r="E1314" t="str">
        <f t="shared" si="61"/>
        <v>NIT</v>
      </c>
    </row>
    <row r="1315" spans="1:5" x14ac:dyDescent="0.25">
      <c r="A1315" t="s">
        <v>1901</v>
      </c>
      <c r="B1315" t="s">
        <v>1902</v>
      </c>
      <c r="C1315" t="str">
        <f>Tabla4[[#This Row],[NIT]]</f>
        <v>02130402680011</v>
      </c>
      <c r="D1315">
        <f t="shared" si="60"/>
        <v>14</v>
      </c>
      <c r="E1315" t="str">
        <f t="shared" si="61"/>
        <v>NIT</v>
      </c>
    </row>
    <row r="1316" spans="1:5" x14ac:dyDescent="0.25">
      <c r="A1316" t="s">
        <v>1903</v>
      </c>
      <c r="B1316" t="s">
        <v>1904</v>
      </c>
      <c r="C1316" t="str">
        <f>Tabla4[[#This Row],[NIT]]</f>
        <v>06141811710088</v>
      </c>
      <c r="D1316">
        <f t="shared" si="60"/>
        <v>14</v>
      </c>
      <c r="E1316" t="str">
        <f t="shared" si="61"/>
        <v>NIT</v>
      </c>
    </row>
    <row r="1317" spans="1:5" x14ac:dyDescent="0.25">
      <c r="A1317" t="s">
        <v>1905</v>
      </c>
      <c r="B1317" t="s">
        <v>1906</v>
      </c>
      <c r="C1317" t="str">
        <f>Tabla4[[#This Row],[NIT]]</f>
        <v>12170111550035</v>
      </c>
      <c r="D1317">
        <f t="shared" si="60"/>
        <v>14</v>
      </c>
      <c r="E1317" t="str">
        <f t="shared" si="61"/>
        <v>NIT</v>
      </c>
    </row>
    <row r="1318" spans="1:5" x14ac:dyDescent="0.25">
      <c r="A1318" t="s">
        <v>1907</v>
      </c>
      <c r="B1318" t="s">
        <v>1908</v>
      </c>
      <c r="C1318" t="str">
        <f>Tabla4[[#This Row],[NIT]]</f>
        <v>06142810911035</v>
      </c>
      <c r="D1318">
        <f t="shared" si="60"/>
        <v>14</v>
      </c>
      <c r="E1318" t="str">
        <f t="shared" si="61"/>
        <v>NIT</v>
      </c>
    </row>
    <row r="1319" spans="1:5" x14ac:dyDescent="0.25">
      <c r="A1319" t="s">
        <v>1909</v>
      </c>
      <c r="B1319" t="s">
        <v>1910</v>
      </c>
      <c r="C1319" t="str">
        <f>Tabla4[[#This Row],[NIT]]</f>
        <v>06140103660011</v>
      </c>
      <c r="D1319">
        <f t="shared" si="60"/>
        <v>14</v>
      </c>
      <c r="E1319" t="str">
        <f t="shared" si="61"/>
        <v>NIT</v>
      </c>
    </row>
    <row r="1320" spans="1:5" x14ac:dyDescent="0.25">
      <c r="A1320" t="s">
        <v>1911</v>
      </c>
      <c r="B1320" t="s">
        <v>1912</v>
      </c>
      <c r="C1320" t="str">
        <f>Tabla4[[#This Row],[NIT]]</f>
        <v>06141909550014</v>
      </c>
      <c r="D1320">
        <f t="shared" si="60"/>
        <v>14</v>
      </c>
      <c r="E1320" t="str">
        <f t="shared" si="61"/>
        <v>NIT</v>
      </c>
    </row>
    <row r="1321" spans="1:5" x14ac:dyDescent="0.25">
      <c r="A1321" t="s">
        <v>1913</v>
      </c>
      <c r="B1321" t="s">
        <v>1914</v>
      </c>
      <c r="C1321" t="str">
        <f>Tabla4[[#This Row],[NIT]]</f>
        <v>06141711900013</v>
      </c>
      <c r="D1321">
        <f t="shared" si="60"/>
        <v>14</v>
      </c>
      <c r="E1321" t="str">
        <f t="shared" si="61"/>
        <v>NIT</v>
      </c>
    </row>
    <row r="1322" spans="1:5" x14ac:dyDescent="0.25">
      <c r="A1322" t="s">
        <v>1915</v>
      </c>
      <c r="B1322" t="s">
        <v>1916</v>
      </c>
      <c r="C1322" t="str">
        <f>Tabla4[[#This Row],[NIT]]</f>
        <v>06141107971020</v>
      </c>
      <c r="D1322">
        <f t="shared" si="60"/>
        <v>14</v>
      </c>
      <c r="E1322" t="str">
        <f t="shared" si="61"/>
        <v>NIT</v>
      </c>
    </row>
    <row r="1323" spans="1:5" x14ac:dyDescent="0.25">
      <c r="A1323" t="s">
        <v>1917</v>
      </c>
      <c r="B1323" t="s">
        <v>1918</v>
      </c>
      <c r="C1323" t="str">
        <f>Tabla4[[#This Row],[NIT]]</f>
        <v>06141208051061</v>
      </c>
      <c r="D1323">
        <f t="shared" si="60"/>
        <v>14</v>
      </c>
      <c r="E1323" t="str">
        <f t="shared" si="61"/>
        <v>NIT</v>
      </c>
    </row>
    <row r="1324" spans="1:5" x14ac:dyDescent="0.25">
      <c r="A1324" t="s">
        <v>1919</v>
      </c>
      <c r="B1324" t="s">
        <v>1920</v>
      </c>
      <c r="C1324" t="str">
        <f>Tabla4[[#This Row],[NIT]]</f>
        <v>94502105630013</v>
      </c>
      <c r="D1324">
        <f t="shared" si="60"/>
        <v>14</v>
      </c>
      <c r="E1324" t="str">
        <f t="shared" si="61"/>
        <v>NIT</v>
      </c>
    </row>
    <row r="1325" spans="1:5" x14ac:dyDescent="0.25">
      <c r="A1325" t="s">
        <v>1921</v>
      </c>
      <c r="B1325" t="s">
        <v>1922</v>
      </c>
      <c r="C1325" t="str">
        <f>Tabla4[[#This Row],[NIT]]</f>
        <v>06143008730014</v>
      </c>
      <c r="D1325">
        <f t="shared" si="60"/>
        <v>14</v>
      </c>
      <c r="E1325" t="str">
        <f t="shared" si="61"/>
        <v>NIT</v>
      </c>
    </row>
    <row r="1326" spans="1:5" x14ac:dyDescent="0.25">
      <c r="A1326" t="s">
        <v>1923</v>
      </c>
      <c r="B1326" t="s">
        <v>1924</v>
      </c>
      <c r="C1326" t="str">
        <f>Tabla4[[#This Row],[NIT]]</f>
        <v>06143103810029</v>
      </c>
      <c r="D1326">
        <f t="shared" si="60"/>
        <v>14</v>
      </c>
      <c r="E1326" t="str">
        <f t="shared" si="61"/>
        <v>NIT</v>
      </c>
    </row>
    <row r="1327" spans="1:5" x14ac:dyDescent="0.25">
      <c r="A1327" t="s">
        <v>1925</v>
      </c>
      <c r="B1327" t="s">
        <v>1926</v>
      </c>
      <c r="C1327" t="str">
        <f>Tabla4[[#This Row],[NIT]]</f>
        <v>06140910901034</v>
      </c>
      <c r="D1327">
        <f t="shared" si="60"/>
        <v>14</v>
      </c>
      <c r="E1327" t="str">
        <f t="shared" si="61"/>
        <v>NIT</v>
      </c>
    </row>
    <row r="1328" spans="1:5" x14ac:dyDescent="0.25">
      <c r="A1328" t="s">
        <v>1927</v>
      </c>
      <c r="B1328" t="s">
        <v>1928</v>
      </c>
      <c r="C1328" t="str">
        <f>Tabla4[[#This Row],[NIT]]</f>
        <v>06141405971083</v>
      </c>
      <c r="D1328">
        <f t="shared" si="60"/>
        <v>14</v>
      </c>
      <c r="E1328" t="str">
        <f t="shared" si="61"/>
        <v>NIT</v>
      </c>
    </row>
    <row r="1329" spans="1:5" x14ac:dyDescent="0.25">
      <c r="A1329" t="s">
        <v>1929</v>
      </c>
      <c r="B1329" t="s">
        <v>1930</v>
      </c>
      <c r="C1329" t="str">
        <f>Tabla4[[#This Row],[NIT]]</f>
        <v>06142804881043</v>
      </c>
      <c r="D1329">
        <f t="shared" si="60"/>
        <v>14</v>
      </c>
      <c r="E1329" t="str">
        <f t="shared" si="61"/>
        <v>NIT</v>
      </c>
    </row>
    <row r="1330" spans="1:5" x14ac:dyDescent="0.25">
      <c r="A1330" t="s">
        <v>1931</v>
      </c>
      <c r="B1330" t="s">
        <v>1932</v>
      </c>
      <c r="C1330" t="str">
        <f>Tabla4[[#This Row],[NIT]]</f>
        <v>94502809550010</v>
      </c>
      <c r="D1330">
        <f t="shared" si="60"/>
        <v>14</v>
      </c>
      <c r="E1330" t="str">
        <f t="shared" si="61"/>
        <v>NIT</v>
      </c>
    </row>
    <row r="1331" spans="1:5" x14ac:dyDescent="0.25">
      <c r="A1331" t="s">
        <v>1933</v>
      </c>
      <c r="B1331" t="s">
        <v>1934</v>
      </c>
      <c r="C1331" t="str">
        <f>Tabla4[[#This Row],[NIT]]</f>
        <v>06142701041055</v>
      </c>
      <c r="D1331">
        <f t="shared" si="60"/>
        <v>14</v>
      </c>
      <c r="E1331" t="str">
        <f t="shared" si="61"/>
        <v>NIT</v>
      </c>
    </row>
    <row r="1332" spans="1:5" x14ac:dyDescent="0.25">
      <c r="A1332" t="s">
        <v>1935</v>
      </c>
      <c r="B1332" t="s">
        <v>1936</v>
      </c>
      <c r="C1332" t="str">
        <f>Tabla4[[#This Row],[NIT]]</f>
        <v>06142307071020</v>
      </c>
      <c r="D1332">
        <f t="shared" si="60"/>
        <v>14</v>
      </c>
      <c r="E1332" t="str">
        <f t="shared" si="61"/>
        <v>NIT</v>
      </c>
    </row>
    <row r="1333" spans="1:5" x14ac:dyDescent="0.25">
      <c r="A1333" t="s">
        <v>1937</v>
      </c>
      <c r="B1333" t="s">
        <v>1938</v>
      </c>
      <c r="C1333" t="str">
        <f>Tabla4[[#This Row],[NIT]]</f>
        <v>05112706911015</v>
      </c>
      <c r="D1333">
        <f t="shared" si="60"/>
        <v>14</v>
      </c>
      <c r="E1333" t="str">
        <f t="shared" si="61"/>
        <v>NIT</v>
      </c>
    </row>
    <row r="1334" spans="1:5" x14ac:dyDescent="0.25">
      <c r="A1334" t="s">
        <v>1939</v>
      </c>
      <c r="B1334" t="s">
        <v>1940</v>
      </c>
      <c r="C1334" t="str">
        <f>Tabla4[[#This Row],[NIT]]</f>
        <v>05112103131015</v>
      </c>
      <c r="D1334">
        <f t="shared" si="60"/>
        <v>14</v>
      </c>
      <c r="E1334" t="str">
        <f t="shared" si="61"/>
        <v>NIT</v>
      </c>
    </row>
    <row r="1335" spans="1:5" x14ac:dyDescent="0.25">
      <c r="A1335" t="s">
        <v>1941</v>
      </c>
      <c r="B1335" t="s">
        <v>1942</v>
      </c>
      <c r="C1335" t="str">
        <f>Tabla4[[#This Row],[NIT]]</f>
        <v>06140605111023</v>
      </c>
      <c r="D1335">
        <f t="shared" si="60"/>
        <v>14</v>
      </c>
      <c r="E1335" t="str">
        <f t="shared" si="61"/>
        <v>NIT</v>
      </c>
    </row>
    <row r="1336" spans="1:5" x14ac:dyDescent="0.25">
      <c r="A1336" t="s">
        <v>1943</v>
      </c>
      <c r="B1336" t="s">
        <v>1944</v>
      </c>
      <c r="C1336" t="str">
        <f>Tabla4[[#This Row],[NIT]]</f>
        <v>06141104780023</v>
      </c>
      <c r="D1336">
        <f t="shared" si="60"/>
        <v>14</v>
      </c>
      <c r="E1336" t="str">
        <f t="shared" si="61"/>
        <v>NIT</v>
      </c>
    </row>
    <row r="1337" spans="1:5" x14ac:dyDescent="0.25">
      <c r="A1337" t="s">
        <v>1945</v>
      </c>
      <c r="B1337" t="s">
        <v>1946</v>
      </c>
      <c r="C1337" t="str">
        <f>Tabla4[[#This Row],[NIT]]</f>
        <v>06142306750016</v>
      </c>
      <c r="D1337">
        <f t="shared" si="60"/>
        <v>14</v>
      </c>
      <c r="E1337" t="str">
        <f t="shared" si="61"/>
        <v>NIT</v>
      </c>
    </row>
    <row r="1338" spans="1:5" x14ac:dyDescent="0.25">
      <c r="A1338" t="s">
        <v>1947</v>
      </c>
      <c r="B1338" t="s">
        <v>1948</v>
      </c>
      <c r="C1338" t="str">
        <f>Tabla4[[#This Row],[NIT]]</f>
        <v>06142511041016</v>
      </c>
      <c r="D1338">
        <f t="shared" si="60"/>
        <v>14</v>
      </c>
      <c r="E1338" t="str">
        <f t="shared" si="61"/>
        <v>NIT</v>
      </c>
    </row>
    <row r="1339" spans="1:5" x14ac:dyDescent="0.25">
      <c r="A1339" t="s">
        <v>1949</v>
      </c>
      <c r="B1339" t="s">
        <v>1950</v>
      </c>
      <c r="C1339" t="str">
        <f>Tabla4[[#This Row],[NIT]]</f>
        <v>06140807041019</v>
      </c>
      <c r="D1339">
        <f t="shared" si="60"/>
        <v>14</v>
      </c>
      <c r="E1339" t="str">
        <f t="shared" si="61"/>
        <v>NIT</v>
      </c>
    </row>
    <row r="1340" spans="1:5" x14ac:dyDescent="0.25">
      <c r="A1340" t="s">
        <v>1951</v>
      </c>
      <c r="B1340" t="s">
        <v>1952</v>
      </c>
      <c r="C1340" t="str">
        <f>Tabla4[[#This Row],[NIT]]</f>
        <v>06141809480014</v>
      </c>
      <c r="D1340">
        <f t="shared" si="60"/>
        <v>14</v>
      </c>
      <c r="E1340" t="str">
        <f t="shared" si="61"/>
        <v>NIT</v>
      </c>
    </row>
    <row r="1341" spans="1:5" x14ac:dyDescent="0.25">
      <c r="A1341" t="s">
        <v>1953</v>
      </c>
      <c r="B1341" t="s">
        <v>1954</v>
      </c>
      <c r="C1341" t="str">
        <f>Tabla4[[#This Row],[NIT]]</f>
        <v>06142202640012</v>
      </c>
      <c r="D1341">
        <f t="shared" si="60"/>
        <v>14</v>
      </c>
      <c r="E1341" t="str">
        <f t="shared" si="61"/>
        <v>NIT</v>
      </c>
    </row>
    <row r="1342" spans="1:5" x14ac:dyDescent="0.25">
      <c r="A1342" t="s">
        <v>1955</v>
      </c>
      <c r="B1342" t="s">
        <v>1956</v>
      </c>
      <c r="C1342" t="str">
        <f>Tabla4[[#This Row],[NIT]]</f>
        <v>06141611941034</v>
      </c>
      <c r="D1342">
        <f t="shared" si="60"/>
        <v>14</v>
      </c>
      <c r="E1342" t="str">
        <f t="shared" si="61"/>
        <v>NIT</v>
      </c>
    </row>
    <row r="1343" spans="1:5" x14ac:dyDescent="0.25">
      <c r="A1343" t="s">
        <v>1957</v>
      </c>
      <c r="B1343" t="s">
        <v>1958</v>
      </c>
      <c r="C1343" t="str">
        <f>Tabla4[[#This Row],[NIT]]</f>
        <v>06142102971044</v>
      </c>
      <c r="D1343">
        <f t="shared" si="60"/>
        <v>14</v>
      </c>
      <c r="E1343" t="str">
        <f t="shared" si="61"/>
        <v>NIT</v>
      </c>
    </row>
    <row r="1344" spans="1:5" x14ac:dyDescent="0.25">
      <c r="A1344" t="s">
        <v>1959</v>
      </c>
      <c r="B1344" t="s">
        <v>1960</v>
      </c>
      <c r="C1344" t="str">
        <f>Tabla4[[#This Row],[NIT]]</f>
        <v>02102312540015</v>
      </c>
      <c r="D1344">
        <f t="shared" si="60"/>
        <v>14</v>
      </c>
      <c r="E1344" t="str">
        <f t="shared" si="61"/>
        <v>NIT</v>
      </c>
    </row>
    <row r="1345" spans="1:5" x14ac:dyDescent="0.25">
      <c r="A1345" t="s">
        <v>1961</v>
      </c>
      <c r="B1345" t="s">
        <v>1962</v>
      </c>
      <c r="C1345" t="str">
        <f>Tabla4[[#This Row],[NIT]]</f>
        <v>06142611600018</v>
      </c>
      <c r="D1345">
        <f t="shared" si="60"/>
        <v>14</v>
      </c>
      <c r="E1345" t="str">
        <f t="shared" si="61"/>
        <v>NIT</v>
      </c>
    </row>
    <row r="1346" spans="1:5" x14ac:dyDescent="0.25">
      <c r="A1346" t="s">
        <v>1963</v>
      </c>
      <c r="B1346" t="s">
        <v>1964</v>
      </c>
      <c r="C1346" t="str">
        <f>Tabla4[[#This Row],[NIT]]</f>
        <v>06140106710049</v>
      </c>
      <c r="D1346">
        <f t="shared" si="60"/>
        <v>14</v>
      </c>
      <c r="E1346" t="str">
        <f t="shared" si="61"/>
        <v>NIT</v>
      </c>
    </row>
    <row r="1347" spans="1:5" x14ac:dyDescent="0.25">
      <c r="A1347" t="s">
        <v>1965</v>
      </c>
      <c r="B1347" t="s">
        <v>1966</v>
      </c>
      <c r="C1347" t="str">
        <f>Tabla4[[#This Row],[NIT]]</f>
        <v>06140107911039</v>
      </c>
      <c r="D1347">
        <f t="shared" si="60"/>
        <v>14</v>
      </c>
      <c r="E1347" t="str">
        <f t="shared" si="61"/>
        <v>NIT</v>
      </c>
    </row>
    <row r="1348" spans="1:5" x14ac:dyDescent="0.25">
      <c r="A1348" t="s">
        <v>1967</v>
      </c>
      <c r="B1348" t="s">
        <v>1968</v>
      </c>
      <c r="C1348" t="str">
        <f>Tabla4[[#This Row],[NIT]]</f>
        <v>06140701041010</v>
      </c>
      <c r="D1348">
        <f t="shared" si="60"/>
        <v>14</v>
      </c>
      <c r="E1348" t="str">
        <f t="shared" si="61"/>
        <v>NIT</v>
      </c>
    </row>
    <row r="1349" spans="1:5" x14ac:dyDescent="0.25">
      <c r="A1349" t="s">
        <v>1969</v>
      </c>
      <c r="B1349" t="s">
        <v>1970</v>
      </c>
      <c r="C1349" t="str">
        <f>Tabla4[[#This Row],[NIT]]</f>
        <v>94501306971015</v>
      </c>
      <c r="D1349">
        <f t="shared" si="60"/>
        <v>14</v>
      </c>
      <c r="E1349" t="str">
        <f t="shared" si="61"/>
        <v>NIT</v>
      </c>
    </row>
    <row r="1350" spans="1:5" x14ac:dyDescent="0.25">
      <c r="A1350" t="s">
        <v>1971</v>
      </c>
      <c r="B1350" t="s">
        <v>1972</v>
      </c>
      <c r="C1350" t="str">
        <f>Tabla4[[#This Row],[NIT]]</f>
        <v>06140102001050</v>
      </c>
      <c r="D1350">
        <f t="shared" si="60"/>
        <v>14</v>
      </c>
      <c r="E1350" t="str">
        <f t="shared" si="61"/>
        <v>NIT</v>
      </c>
    </row>
    <row r="1351" spans="1:5" x14ac:dyDescent="0.25">
      <c r="A1351" t="s">
        <v>1973</v>
      </c>
      <c r="B1351" t="s">
        <v>1974</v>
      </c>
      <c r="C1351" t="str">
        <f>Tabla4[[#This Row],[NIT]]</f>
        <v>06140311891012</v>
      </c>
      <c r="D1351">
        <f t="shared" si="60"/>
        <v>14</v>
      </c>
      <c r="E1351" t="str">
        <f t="shared" si="61"/>
        <v>NIT</v>
      </c>
    </row>
    <row r="1352" spans="1:5" x14ac:dyDescent="0.25">
      <c r="A1352" t="s">
        <v>1975</v>
      </c>
      <c r="B1352" t="s">
        <v>1976</v>
      </c>
      <c r="C1352" t="str">
        <f>Tabla4[[#This Row],[NIT]]</f>
        <v>06140411881014</v>
      </c>
      <c r="D1352">
        <f t="shared" si="60"/>
        <v>14</v>
      </c>
      <c r="E1352" t="str">
        <f t="shared" si="61"/>
        <v>NIT</v>
      </c>
    </row>
    <row r="1353" spans="1:5" x14ac:dyDescent="0.25">
      <c r="A1353" t="s">
        <v>1977</v>
      </c>
      <c r="B1353" t="s">
        <v>1978</v>
      </c>
      <c r="C1353" t="str">
        <f>Tabla4[[#This Row],[NIT]]</f>
        <v>06142112901010</v>
      </c>
      <c r="D1353">
        <f t="shared" si="60"/>
        <v>14</v>
      </c>
      <c r="E1353" t="str">
        <f t="shared" si="61"/>
        <v>NIT</v>
      </c>
    </row>
    <row r="1354" spans="1:5" x14ac:dyDescent="0.25">
      <c r="A1354" t="s">
        <v>1979</v>
      </c>
      <c r="B1354" t="s">
        <v>1980</v>
      </c>
      <c r="C1354" t="str">
        <f>Tabla4[[#This Row],[NIT]]</f>
        <v>06140711921026</v>
      </c>
      <c r="D1354">
        <f t="shared" si="60"/>
        <v>14</v>
      </c>
      <c r="E1354" t="str">
        <f t="shared" si="61"/>
        <v>NIT</v>
      </c>
    </row>
    <row r="1355" spans="1:5" x14ac:dyDescent="0.25">
      <c r="A1355" t="s">
        <v>1981</v>
      </c>
      <c r="B1355" t="s">
        <v>1982</v>
      </c>
      <c r="C1355" t="str">
        <f>Tabla4[[#This Row],[NIT]]</f>
        <v>06142311001010</v>
      </c>
      <c r="D1355">
        <f t="shared" si="60"/>
        <v>14</v>
      </c>
      <c r="E1355" t="str">
        <f t="shared" si="61"/>
        <v>NIT</v>
      </c>
    </row>
    <row r="1356" spans="1:5" x14ac:dyDescent="0.25">
      <c r="A1356" t="s">
        <v>1983</v>
      </c>
      <c r="B1356" t="s">
        <v>1984</v>
      </c>
      <c r="C1356" t="str">
        <f>Tabla4[[#This Row],[NIT]]</f>
        <v>06141411500030</v>
      </c>
      <c r="D1356">
        <f t="shared" si="60"/>
        <v>14</v>
      </c>
      <c r="E1356" t="str">
        <f t="shared" si="61"/>
        <v>NIT</v>
      </c>
    </row>
    <row r="1357" spans="1:5" x14ac:dyDescent="0.25">
      <c r="A1357" t="s">
        <v>1985</v>
      </c>
      <c r="B1357" t="s">
        <v>1986</v>
      </c>
      <c r="C1357" t="str">
        <f>Tabla4[[#This Row],[NIT]]</f>
        <v>06142610901051</v>
      </c>
      <c r="D1357">
        <f t="shared" si="60"/>
        <v>14</v>
      </c>
      <c r="E1357" t="str">
        <f t="shared" si="61"/>
        <v>NIT</v>
      </c>
    </row>
    <row r="1358" spans="1:5" x14ac:dyDescent="0.25">
      <c r="A1358" t="s">
        <v>1987</v>
      </c>
      <c r="B1358" t="s">
        <v>1988</v>
      </c>
      <c r="C1358" t="str">
        <f>Tabla4[[#This Row],[NIT]]</f>
        <v>06140907830010</v>
      </c>
      <c r="D1358">
        <f t="shared" si="60"/>
        <v>14</v>
      </c>
      <c r="E1358" t="str">
        <f t="shared" si="61"/>
        <v>NIT</v>
      </c>
    </row>
    <row r="1359" spans="1:5" x14ac:dyDescent="0.25">
      <c r="A1359" t="s">
        <v>1989</v>
      </c>
      <c r="B1359" t="s">
        <v>1990</v>
      </c>
      <c r="C1359" t="str">
        <f>Tabla4[[#This Row],[NIT]]</f>
        <v>06143009971014</v>
      </c>
      <c r="D1359">
        <f t="shared" si="60"/>
        <v>14</v>
      </c>
      <c r="E1359" t="str">
        <f t="shared" si="61"/>
        <v>NIT</v>
      </c>
    </row>
    <row r="1360" spans="1:5" x14ac:dyDescent="0.25">
      <c r="A1360" t="s">
        <v>48</v>
      </c>
      <c r="B1360" t="s">
        <v>1991</v>
      </c>
      <c r="C1360" t="str">
        <f>Tabla4[[#This Row],[NIT]]</f>
        <v>06141910840030</v>
      </c>
      <c r="D1360">
        <f t="shared" si="60"/>
        <v>14</v>
      </c>
      <c r="E1360" t="str">
        <f t="shared" si="61"/>
        <v>NIT</v>
      </c>
    </row>
    <row r="1361" spans="1:5" x14ac:dyDescent="0.25">
      <c r="A1361" t="s">
        <v>1992</v>
      </c>
      <c r="B1361" t="s">
        <v>1993</v>
      </c>
      <c r="C1361" t="str">
        <f>Tabla4[[#This Row],[NIT]]</f>
        <v>06142011071067</v>
      </c>
      <c r="D1361">
        <f t="shared" si="60"/>
        <v>14</v>
      </c>
      <c r="E1361" t="str">
        <f t="shared" si="61"/>
        <v>NIT</v>
      </c>
    </row>
    <row r="1362" spans="1:5" x14ac:dyDescent="0.25">
      <c r="A1362" t="s">
        <v>1994</v>
      </c>
      <c r="B1362" t="s">
        <v>1995</v>
      </c>
      <c r="C1362" t="str">
        <f>Tabla4[[#This Row],[NIT]]</f>
        <v>06142407001029</v>
      </c>
      <c r="D1362">
        <f t="shared" si="60"/>
        <v>14</v>
      </c>
      <c r="E1362" t="str">
        <f t="shared" si="61"/>
        <v>NIT</v>
      </c>
    </row>
    <row r="1363" spans="1:5" x14ac:dyDescent="0.25">
      <c r="A1363" t="s">
        <v>1996</v>
      </c>
      <c r="B1363" t="s">
        <v>1997</v>
      </c>
      <c r="C1363" t="str">
        <f>Tabla4[[#This Row],[NIT]]</f>
        <v>06141206011020</v>
      </c>
      <c r="D1363">
        <f t="shared" si="60"/>
        <v>14</v>
      </c>
      <c r="E1363" t="str">
        <f t="shared" si="61"/>
        <v>NIT</v>
      </c>
    </row>
    <row r="1364" spans="1:5" x14ac:dyDescent="0.25">
      <c r="A1364" s="20" t="s">
        <v>1998</v>
      </c>
      <c r="B1364" t="s">
        <v>1999</v>
      </c>
      <c r="C1364" t="str">
        <f>Tabla4[[#This Row],[NIT]]</f>
        <v>06141705041010</v>
      </c>
      <c r="D1364">
        <f t="shared" si="60"/>
        <v>14</v>
      </c>
      <c r="E1364" t="str">
        <f t="shared" si="61"/>
        <v>NIT</v>
      </c>
    </row>
    <row r="1365" spans="1:5" x14ac:dyDescent="0.25">
      <c r="A1365" t="s">
        <v>2000</v>
      </c>
      <c r="B1365" t="s">
        <v>2001</v>
      </c>
      <c r="C1365" t="str">
        <f>Tabla4[[#This Row],[NIT]]</f>
        <v>06142509700019</v>
      </c>
      <c r="D1365">
        <f t="shared" si="60"/>
        <v>14</v>
      </c>
      <c r="E1365" t="str">
        <f t="shared" si="61"/>
        <v>NIT</v>
      </c>
    </row>
    <row r="1366" spans="1:5" x14ac:dyDescent="0.25">
      <c r="A1366" t="s">
        <v>2002</v>
      </c>
      <c r="B1366" t="s">
        <v>2003</v>
      </c>
      <c r="C1366" t="str">
        <f>Tabla4[[#This Row],[NIT]]</f>
        <v>03151906550010</v>
      </c>
      <c r="D1366">
        <f t="shared" si="60"/>
        <v>14</v>
      </c>
      <c r="E1366" t="str">
        <f t="shared" si="61"/>
        <v>NIT</v>
      </c>
    </row>
    <row r="1367" spans="1:5" x14ac:dyDescent="0.25">
      <c r="A1367" t="s">
        <v>2004</v>
      </c>
      <c r="B1367" t="s">
        <v>2005</v>
      </c>
      <c r="C1367" t="str">
        <f>Tabla4[[#This Row],[NIT]]</f>
        <v>06141702161074</v>
      </c>
      <c r="D1367">
        <f t="shared" si="60"/>
        <v>14</v>
      </c>
      <c r="E1367" t="str">
        <f t="shared" si="61"/>
        <v>NIT</v>
      </c>
    </row>
    <row r="1368" spans="1:5" x14ac:dyDescent="0.25">
      <c r="A1368" t="s">
        <v>2006</v>
      </c>
      <c r="B1368" t="s">
        <v>2007</v>
      </c>
      <c r="C1368" t="str">
        <f>Tabla4[[#This Row],[NIT]]</f>
        <v>06141211041042</v>
      </c>
      <c r="D1368">
        <f t="shared" ref="D1368:D1431" si="62">LEN(C1368)</f>
        <v>14</v>
      </c>
      <c r="E1368" t="str">
        <f t="shared" ref="E1368:E1431" si="63">IF(D1368=14,"NIT",IF(D1368=9,"DUI"," "))</f>
        <v>NIT</v>
      </c>
    </row>
    <row r="1369" spans="1:5" x14ac:dyDescent="0.25">
      <c r="A1369" t="s">
        <v>2008</v>
      </c>
      <c r="B1369" t="s">
        <v>2009</v>
      </c>
      <c r="C1369" t="str">
        <f>Tabla4[[#This Row],[NIT]]</f>
        <v>06142202630020</v>
      </c>
      <c r="D1369">
        <f t="shared" si="62"/>
        <v>14</v>
      </c>
      <c r="E1369" t="str">
        <f t="shared" si="63"/>
        <v>NIT</v>
      </c>
    </row>
    <row r="1370" spans="1:5" x14ac:dyDescent="0.25">
      <c r="A1370" t="s">
        <v>2010</v>
      </c>
      <c r="B1370" t="s">
        <v>2011</v>
      </c>
      <c r="C1370" t="str">
        <f>Tabla4[[#This Row],[NIT]]</f>
        <v>06142704001062</v>
      </c>
      <c r="D1370">
        <f t="shared" si="62"/>
        <v>14</v>
      </c>
      <c r="E1370" t="str">
        <f t="shared" si="63"/>
        <v>NIT</v>
      </c>
    </row>
    <row r="1371" spans="1:5" x14ac:dyDescent="0.25">
      <c r="A1371" t="s">
        <v>2012</v>
      </c>
      <c r="B1371" t="s">
        <v>2013</v>
      </c>
      <c r="C1371" t="str">
        <f>Tabla4[[#This Row],[NIT]]</f>
        <v>06142809981046</v>
      </c>
      <c r="D1371">
        <f t="shared" si="62"/>
        <v>14</v>
      </c>
      <c r="E1371" t="str">
        <f t="shared" si="63"/>
        <v>NIT</v>
      </c>
    </row>
    <row r="1372" spans="1:5" x14ac:dyDescent="0.25">
      <c r="A1372" t="s">
        <v>2014</v>
      </c>
      <c r="B1372" t="s">
        <v>2015</v>
      </c>
      <c r="C1372" t="str">
        <f>Tabla4[[#This Row],[NIT]]</f>
        <v>06141106580025</v>
      </c>
      <c r="D1372">
        <f t="shared" si="62"/>
        <v>14</v>
      </c>
      <c r="E1372" t="str">
        <f t="shared" si="63"/>
        <v>NIT</v>
      </c>
    </row>
    <row r="1373" spans="1:5" x14ac:dyDescent="0.25">
      <c r="A1373" t="s">
        <v>2016</v>
      </c>
      <c r="B1373" t="s">
        <v>2017</v>
      </c>
      <c r="C1373" t="str">
        <f>Tabla4[[#This Row],[NIT]]</f>
        <v>06141605031093</v>
      </c>
      <c r="D1373">
        <f t="shared" si="62"/>
        <v>14</v>
      </c>
      <c r="E1373" t="str">
        <f t="shared" si="63"/>
        <v>NIT</v>
      </c>
    </row>
    <row r="1374" spans="1:5" x14ac:dyDescent="0.25">
      <c r="A1374" t="s">
        <v>2018</v>
      </c>
      <c r="B1374" t="s">
        <v>2019</v>
      </c>
      <c r="C1374" t="str">
        <f>Tabla4[[#This Row],[NIT]]</f>
        <v>95010701151019</v>
      </c>
      <c r="D1374">
        <f t="shared" si="62"/>
        <v>14</v>
      </c>
      <c r="E1374" t="str">
        <f t="shared" si="63"/>
        <v>NIT</v>
      </c>
    </row>
    <row r="1375" spans="1:5" x14ac:dyDescent="0.25">
      <c r="A1375" t="s">
        <v>2020</v>
      </c>
      <c r="B1375" t="s">
        <v>2021</v>
      </c>
      <c r="C1375" t="str">
        <f>Tabla4[[#This Row],[NIT]]</f>
        <v>06142012041013</v>
      </c>
      <c r="D1375">
        <f t="shared" si="62"/>
        <v>14</v>
      </c>
      <c r="E1375" t="str">
        <f t="shared" si="63"/>
        <v>NIT</v>
      </c>
    </row>
    <row r="1376" spans="1:5" x14ac:dyDescent="0.25">
      <c r="A1376" t="s">
        <v>2022</v>
      </c>
      <c r="B1376" t="s">
        <v>2023</v>
      </c>
      <c r="C1376" t="str">
        <f>Tabla4[[#This Row],[NIT]]</f>
        <v>06142306031016</v>
      </c>
      <c r="D1376">
        <f t="shared" si="62"/>
        <v>14</v>
      </c>
      <c r="E1376" t="str">
        <f t="shared" si="63"/>
        <v>NIT</v>
      </c>
    </row>
    <row r="1377" spans="1:5" x14ac:dyDescent="0.25">
      <c r="A1377" t="s">
        <v>2024</v>
      </c>
      <c r="B1377" t="s">
        <v>2025</v>
      </c>
      <c r="C1377" t="str">
        <f>Tabla4[[#This Row],[NIT]]</f>
        <v>96420209991017</v>
      </c>
      <c r="D1377">
        <f t="shared" si="62"/>
        <v>14</v>
      </c>
      <c r="E1377" t="str">
        <f t="shared" si="63"/>
        <v>NIT</v>
      </c>
    </row>
    <row r="1378" spans="1:5" x14ac:dyDescent="0.25">
      <c r="A1378" t="s">
        <v>2026</v>
      </c>
      <c r="B1378" t="s">
        <v>2027</v>
      </c>
      <c r="C1378" t="str">
        <f>Tabla4[[#This Row],[NIT]]</f>
        <v>06142801660014</v>
      </c>
      <c r="D1378">
        <f t="shared" si="62"/>
        <v>14</v>
      </c>
      <c r="E1378" t="str">
        <f t="shared" si="63"/>
        <v>NIT</v>
      </c>
    </row>
    <row r="1379" spans="1:5" x14ac:dyDescent="0.25">
      <c r="A1379" t="s">
        <v>2028</v>
      </c>
      <c r="B1379" t="s">
        <v>2029</v>
      </c>
      <c r="C1379" t="str">
        <f>Tabla4[[#This Row],[NIT]]</f>
        <v>06140104051063</v>
      </c>
      <c r="D1379">
        <f t="shared" si="62"/>
        <v>14</v>
      </c>
      <c r="E1379" t="str">
        <f t="shared" si="63"/>
        <v>NIT</v>
      </c>
    </row>
    <row r="1380" spans="1:5" x14ac:dyDescent="0.25">
      <c r="A1380" t="s">
        <v>2030</v>
      </c>
      <c r="B1380" t="s">
        <v>2031</v>
      </c>
      <c r="C1380" t="str">
        <f>Tabla4[[#This Row],[NIT]]</f>
        <v>06142508071028</v>
      </c>
      <c r="D1380">
        <f t="shared" si="62"/>
        <v>14</v>
      </c>
      <c r="E1380" t="str">
        <f t="shared" si="63"/>
        <v>NIT</v>
      </c>
    </row>
    <row r="1381" spans="1:5" x14ac:dyDescent="0.25">
      <c r="A1381" t="s">
        <v>2032</v>
      </c>
      <c r="B1381" t="s">
        <v>2033</v>
      </c>
      <c r="C1381" t="str">
        <f>Tabla4[[#This Row],[NIT]]</f>
        <v>06141205111012</v>
      </c>
      <c r="D1381">
        <f t="shared" si="62"/>
        <v>14</v>
      </c>
      <c r="E1381" t="str">
        <f t="shared" si="63"/>
        <v>NIT</v>
      </c>
    </row>
    <row r="1382" spans="1:5" x14ac:dyDescent="0.25">
      <c r="A1382" t="s">
        <v>2034</v>
      </c>
      <c r="B1382" t="s">
        <v>2035</v>
      </c>
      <c r="C1382" t="str">
        <f>Tabla4[[#This Row],[NIT]]</f>
        <v>06140903820021</v>
      </c>
      <c r="D1382">
        <f t="shared" si="62"/>
        <v>14</v>
      </c>
      <c r="E1382" t="str">
        <f t="shared" si="63"/>
        <v>NIT</v>
      </c>
    </row>
    <row r="1383" spans="1:5" x14ac:dyDescent="0.25">
      <c r="A1383" t="s">
        <v>2036</v>
      </c>
      <c r="B1383" t="s">
        <v>2037</v>
      </c>
      <c r="C1383" t="str">
        <f>Tabla4[[#This Row],[NIT]]</f>
        <v>12172409981012</v>
      </c>
      <c r="D1383">
        <f t="shared" si="62"/>
        <v>14</v>
      </c>
      <c r="E1383" t="str">
        <f t="shared" si="63"/>
        <v>NIT</v>
      </c>
    </row>
    <row r="1384" spans="1:5" x14ac:dyDescent="0.25">
      <c r="A1384" t="s">
        <v>2038</v>
      </c>
      <c r="B1384" t="s">
        <v>2039</v>
      </c>
      <c r="C1384" t="str">
        <f>Tabla4[[#This Row],[NIT]]</f>
        <v>06141801171090</v>
      </c>
      <c r="D1384">
        <f t="shared" si="62"/>
        <v>14</v>
      </c>
      <c r="E1384" t="str">
        <f t="shared" si="63"/>
        <v>NIT</v>
      </c>
    </row>
    <row r="1385" spans="1:5" x14ac:dyDescent="0.25">
      <c r="A1385" t="s">
        <v>2040</v>
      </c>
      <c r="B1385" t="s">
        <v>2041</v>
      </c>
      <c r="C1385" t="str">
        <f>Tabla4[[#This Row],[NIT]]</f>
        <v>06142201981035</v>
      </c>
      <c r="D1385">
        <f t="shared" si="62"/>
        <v>14</v>
      </c>
      <c r="E1385" t="str">
        <f t="shared" si="63"/>
        <v>NIT</v>
      </c>
    </row>
    <row r="1386" spans="1:5" x14ac:dyDescent="0.25">
      <c r="A1386" t="s">
        <v>2042</v>
      </c>
      <c r="B1386" t="s">
        <v>2043</v>
      </c>
      <c r="C1386" t="str">
        <f>Tabla4[[#This Row],[NIT]]</f>
        <v>06140405891016</v>
      </c>
      <c r="D1386">
        <f t="shared" si="62"/>
        <v>14</v>
      </c>
      <c r="E1386" t="str">
        <f t="shared" si="63"/>
        <v>NIT</v>
      </c>
    </row>
    <row r="1387" spans="1:5" x14ac:dyDescent="0.25">
      <c r="A1387" t="s">
        <v>2044</v>
      </c>
      <c r="B1387" t="s">
        <v>2045</v>
      </c>
      <c r="C1387" t="str">
        <f>Tabla4[[#This Row],[NIT]]</f>
        <v>06142808121060</v>
      </c>
      <c r="D1387">
        <f t="shared" si="62"/>
        <v>14</v>
      </c>
      <c r="E1387" t="str">
        <f t="shared" si="63"/>
        <v>NIT</v>
      </c>
    </row>
    <row r="1388" spans="1:5" x14ac:dyDescent="0.25">
      <c r="A1388" t="s">
        <v>2046</v>
      </c>
      <c r="B1388" t="s">
        <v>2047</v>
      </c>
      <c r="C1388" t="str">
        <f>Tabla4[[#This Row],[NIT]]</f>
        <v>94500202901019</v>
      </c>
      <c r="D1388">
        <f t="shared" si="62"/>
        <v>14</v>
      </c>
      <c r="E1388" t="str">
        <f t="shared" si="63"/>
        <v>NIT</v>
      </c>
    </row>
    <row r="1389" spans="1:5" x14ac:dyDescent="0.25">
      <c r="A1389" t="s">
        <v>2048</v>
      </c>
      <c r="B1389" t="s">
        <v>2049</v>
      </c>
      <c r="C1389" t="str">
        <f>Tabla4[[#This Row],[NIT]]</f>
        <v>06143007091033</v>
      </c>
      <c r="D1389">
        <f t="shared" si="62"/>
        <v>14</v>
      </c>
      <c r="E1389" t="str">
        <f t="shared" si="63"/>
        <v>NIT</v>
      </c>
    </row>
    <row r="1390" spans="1:5" x14ac:dyDescent="0.25">
      <c r="A1390" t="s">
        <v>2050</v>
      </c>
      <c r="B1390" t="s">
        <v>2051</v>
      </c>
      <c r="C1390" t="str">
        <f>Tabla4[[#This Row],[NIT]]</f>
        <v>06140210131050</v>
      </c>
      <c r="D1390">
        <f t="shared" si="62"/>
        <v>14</v>
      </c>
      <c r="E1390" t="str">
        <f t="shared" si="63"/>
        <v>NIT</v>
      </c>
    </row>
    <row r="1391" spans="1:5" x14ac:dyDescent="0.25">
      <c r="A1391" t="s">
        <v>2052</v>
      </c>
      <c r="B1391" t="s">
        <v>2053</v>
      </c>
      <c r="C1391" t="str">
        <f>Tabla4[[#This Row],[NIT]]</f>
        <v>06143005870020</v>
      </c>
      <c r="D1391">
        <f t="shared" si="62"/>
        <v>14</v>
      </c>
      <c r="E1391" t="str">
        <f t="shared" si="63"/>
        <v>NIT</v>
      </c>
    </row>
    <row r="1392" spans="1:5" x14ac:dyDescent="0.25">
      <c r="A1392" t="s">
        <v>2054</v>
      </c>
      <c r="B1392" t="s">
        <v>2055</v>
      </c>
      <c r="C1392" t="str">
        <f>Tabla4[[#This Row],[NIT]]</f>
        <v>12171805670010</v>
      </c>
      <c r="D1392">
        <f t="shared" si="62"/>
        <v>14</v>
      </c>
      <c r="E1392" t="str">
        <f t="shared" si="63"/>
        <v>NIT</v>
      </c>
    </row>
    <row r="1393" spans="1:5" x14ac:dyDescent="0.25">
      <c r="A1393" t="s">
        <v>2056</v>
      </c>
      <c r="B1393" t="s">
        <v>2057</v>
      </c>
      <c r="C1393" t="str">
        <f>Tabla4[[#This Row],[NIT]]</f>
        <v>06140809820010</v>
      </c>
      <c r="D1393">
        <f t="shared" si="62"/>
        <v>14</v>
      </c>
      <c r="E1393" t="str">
        <f t="shared" si="63"/>
        <v>NIT</v>
      </c>
    </row>
    <row r="1394" spans="1:5" x14ac:dyDescent="0.25">
      <c r="A1394" t="s">
        <v>2058</v>
      </c>
      <c r="B1394" t="s">
        <v>2059</v>
      </c>
      <c r="C1394" t="str">
        <f>Tabla4[[#This Row],[NIT]]</f>
        <v>06141508750016</v>
      </c>
      <c r="D1394">
        <f t="shared" si="62"/>
        <v>14</v>
      </c>
      <c r="E1394" t="str">
        <f t="shared" si="63"/>
        <v>NIT</v>
      </c>
    </row>
    <row r="1395" spans="1:5" x14ac:dyDescent="0.25">
      <c r="A1395" t="s">
        <v>2060</v>
      </c>
      <c r="B1395" t="s">
        <v>2061</v>
      </c>
      <c r="C1395" t="str">
        <f>Tabla4[[#This Row],[NIT]]</f>
        <v>06141403031016</v>
      </c>
      <c r="D1395">
        <f t="shared" si="62"/>
        <v>14</v>
      </c>
      <c r="E1395" t="str">
        <f t="shared" si="63"/>
        <v>NIT</v>
      </c>
    </row>
    <row r="1396" spans="1:5" x14ac:dyDescent="0.25">
      <c r="A1396" t="s">
        <v>2062</v>
      </c>
      <c r="B1396" t="s">
        <v>2063</v>
      </c>
      <c r="C1396" t="str">
        <f>Tabla4[[#This Row],[NIT]]</f>
        <v>12170410721021</v>
      </c>
      <c r="D1396">
        <f t="shared" si="62"/>
        <v>14</v>
      </c>
      <c r="E1396" t="str">
        <f t="shared" si="63"/>
        <v>NIT</v>
      </c>
    </row>
    <row r="1397" spans="1:5" x14ac:dyDescent="0.25">
      <c r="A1397" t="s">
        <v>2064</v>
      </c>
      <c r="B1397" t="s">
        <v>2065</v>
      </c>
      <c r="C1397" t="str">
        <f>Tabla4[[#This Row],[NIT]]</f>
        <v>06141709640019</v>
      </c>
      <c r="D1397">
        <f t="shared" si="62"/>
        <v>14</v>
      </c>
      <c r="E1397" t="str">
        <f t="shared" si="63"/>
        <v>NIT</v>
      </c>
    </row>
    <row r="1398" spans="1:5" x14ac:dyDescent="0.25">
      <c r="A1398" t="s">
        <v>2066</v>
      </c>
      <c r="B1398" t="s">
        <v>2067</v>
      </c>
      <c r="C1398" t="str">
        <f>Tabla4[[#This Row],[NIT]]</f>
        <v>06140911931018</v>
      </c>
      <c r="D1398">
        <f t="shared" si="62"/>
        <v>14</v>
      </c>
      <c r="E1398" t="str">
        <f t="shared" si="63"/>
        <v>NIT</v>
      </c>
    </row>
    <row r="1399" spans="1:5" x14ac:dyDescent="0.25">
      <c r="A1399" t="s">
        <v>2068</v>
      </c>
      <c r="B1399" t="s">
        <v>2069</v>
      </c>
      <c r="C1399" t="str">
        <f>Tabla4[[#This Row],[NIT]]</f>
        <v>06140603580016</v>
      </c>
      <c r="D1399">
        <f t="shared" si="62"/>
        <v>14</v>
      </c>
      <c r="E1399" t="str">
        <f t="shared" si="63"/>
        <v>NIT</v>
      </c>
    </row>
    <row r="1400" spans="1:5" x14ac:dyDescent="0.25">
      <c r="A1400" t="s">
        <v>2070</v>
      </c>
      <c r="B1400" t="s">
        <v>2071</v>
      </c>
      <c r="C1400" t="str">
        <f>Tabla4[[#This Row],[NIT]]</f>
        <v>06142911071011</v>
      </c>
      <c r="D1400">
        <f t="shared" si="62"/>
        <v>14</v>
      </c>
      <c r="E1400" t="str">
        <f t="shared" si="63"/>
        <v>NIT</v>
      </c>
    </row>
    <row r="1401" spans="1:5" x14ac:dyDescent="0.25">
      <c r="A1401" t="s">
        <v>2072</v>
      </c>
      <c r="B1401" t="s">
        <v>2073</v>
      </c>
      <c r="C1401" t="str">
        <f>Tabla4[[#This Row],[NIT]]</f>
        <v>06142904600026</v>
      </c>
      <c r="D1401">
        <f t="shared" si="62"/>
        <v>14</v>
      </c>
      <c r="E1401" t="str">
        <f t="shared" si="63"/>
        <v>NIT</v>
      </c>
    </row>
    <row r="1402" spans="1:5" x14ac:dyDescent="0.25">
      <c r="A1402" t="s">
        <v>2074</v>
      </c>
      <c r="B1402" t="s">
        <v>2075</v>
      </c>
      <c r="C1402" t="str">
        <f>Tabla4[[#This Row],[NIT]]</f>
        <v>06141612061020</v>
      </c>
      <c r="D1402">
        <f t="shared" si="62"/>
        <v>14</v>
      </c>
      <c r="E1402" t="str">
        <f t="shared" si="63"/>
        <v>NIT</v>
      </c>
    </row>
    <row r="1403" spans="1:5" x14ac:dyDescent="0.25">
      <c r="A1403" t="s">
        <v>2076</v>
      </c>
      <c r="B1403" t="s">
        <v>2077</v>
      </c>
      <c r="C1403" t="str">
        <f>Tabla4[[#This Row],[NIT]]</f>
        <v>06140409951030</v>
      </c>
      <c r="D1403">
        <f t="shared" si="62"/>
        <v>14</v>
      </c>
      <c r="E1403" t="str">
        <f t="shared" si="63"/>
        <v>NIT</v>
      </c>
    </row>
    <row r="1404" spans="1:5" x14ac:dyDescent="0.25">
      <c r="A1404" t="s">
        <v>2078</v>
      </c>
      <c r="B1404" t="s">
        <v>2079</v>
      </c>
      <c r="C1404" t="str">
        <f>Tabla4[[#This Row],[NIT]]</f>
        <v>06141605550014</v>
      </c>
      <c r="D1404">
        <f t="shared" si="62"/>
        <v>14</v>
      </c>
      <c r="E1404" t="str">
        <f t="shared" si="63"/>
        <v>NIT</v>
      </c>
    </row>
    <row r="1405" spans="1:5" x14ac:dyDescent="0.25">
      <c r="A1405" t="s">
        <v>2080</v>
      </c>
      <c r="B1405" t="s">
        <v>2081</v>
      </c>
      <c r="C1405" t="str">
        <f>Tabla4[[#This Row],[NIT]]</f>
        <v>06142006051031</v>
      </c>
      <c r="D1405">
        <f t="shared" si="62"/>
        <v>14</v>
      </c>
      <c r="E1405" t="str">
        <f t="shared" si="63"/>
        <v>NIT</v>
      </c>
    </row>
    <row r="1406" spans="1:5" x14ac:dyDescent="0.25">
      <c r="A1406" t="s">
        <v>2082</v>
      </c>
      <c r="B1406" t="s">
        <v>2083</v>
      </c>
      <c r="C1406" t="str">
        <f>Tabla4[[#This Row],[NIT]]</f>
        <v>94501007891013</v>
      </c>
      <c r="D1406">
        <f t="shared" si="62"/>
        <v>14</v>
      </c>
      <c r="E1406" t="str">
        <f t="shared" si="63"/>
        <v>NIT</v>
      </c>
    </row>
    <row r="1407" spans="1:5" x14ac:dyDescent="0.25">
      <c r="A1407" t="s">
        <v>2084</v>
      </c>
      <c r="B1407" t="s">
        <v>2085</v>
      </c>
      <c r="C1407" t="str">
        <f>Tabla4[[#This Row],[NIT]]</f>
        <v>04292303480011</v>
      </c>
      <c r="D1407">
        <f t="shared" si="62"/>
        <v>14</v>
      </c>
      <c r="E1407" t="str">
        <f t="shared" si="63"/>
        <v>NIT</v>
      </c>
    </row>
    <row r="1408" spans="1:5" x14ac:dyDescent="0.25">
      <c r="A1408" t="s">
        <v>2086</v>
      </c>
      <c r="B1408" t="s">
        <v>2087</v>
      </c>
      <c r="C1408" t="str">
        <f>Tabla4[[#This Row],[NIT]]</f>
        <v>06140402051084</v>
      </c>
      <c r="D1408">
        <f t="shared" si="62"/>
        <v>14</v>
      </c>
      <c r="E1408" t="str">
        <f t="shared" si="63"/>
        <v>NIT</v>
      </c>
    </row>
    <row r="1409" spans="1:5" x14ac:dyDescent="0.25">
      <c r="A1409" t="s">
        <v>2088</v>
      </c>
      <c r="B1409" t="s">
        <v>2089</v>
      </c>
      <c r="C1409" t="str">
        <f>Tabla4[[#This Row],[NIT]]</f>
        <v>06140511101075</v>
      </c>
      <c r="D1409">
        <f t="shared" si="62"/>
        <v>14</v>
      </c>
      <c r="E1409" t="str">
        <f t="shared" si="63"/>
        <v>NIT</v>
      </c>
    </row>
    <row r="1410" spans="1:5" x14ac:dyDescent="0.25">
      <c r="A1410" t="s">
        <v>2090</v>
      </c>
      <c r="B1410" t="s">
        <v>2091</v>
      </c>
      <c r="C1410" t="str">
        <f>Tabla4[[#This Row],[NIT]]</f>
        <v>06140901021013</v>
      </c>
      <c r="D1410">
        <f t="shared" si="62"/>
        <v>14</v>
      </c>
      <c r="E1410" t="str">
        <f t="shared" si="63"/>
        <v>NIT</v>
      </c>
    </row>
    <row r="1411" spans="1:5" x14ac:dyDescent="0.25">
      <c r="A1411" t="s">
        <v>2092</v>
      </c>
      <c r="B1411" t="s">
        <v>2093</v>
      </c>
      <c r="C1411" t="str">
        <f>Tabla4[[#This Row],[NIT]]</f>
        <v>06140809001065</v>
      </c>
      <c r="D1411">
        <f t="shared" si="62"/>
        <v>14</v>
      </c>
      <c r="E1411" t="str">
        <f t="shared" si="63"/>
        <v>NIT</v>
      </c>
    </row>
    <row r="1412" spans="1:5" x14ac:dyDescent="0.25">
      <c r="A1412" t="s">
        <v>2094</v>
      </c>
      <c r="B1412" t="s">
        <v>2095</v>
      </c>
      <c r="C1412" t="str">
        <f>Tabla4[[#This Row],[NIT]]</f>
        <v>06140103951010</v>
      </c>
      <c r="D1412">
        <f t="shared" si="62"/>
        <v>14</v>
      </c>
      <c r="E1412" t="str">
        <f t="shared" si="63"/>
        <v>NIT</v>
      </c>
    </row>
    <row r="1413" spans="1:5" x14ac:dyDescent="0.25">
      <c r="A1413" t="s">
        <v>2096</v>
      </c>
      <c r="B1413" t="s">
        <v>2097</v>
      </c>
      <c r="C1413" t="str">
        <f>Tabla4[[#This Row],[NIT]]</f>
        <v>06141308081030</v>
      </c>
      <c r="D1413">
        <f t="shared" si="62"/>
        <v>14</v>
      </c>
      <c r="E1413" t="str">
        <f t="shared" si="63"/>
        <v>NIT</v>
      </c>
    </row>
    <row r="1414" spans="1:5" x14ac:dyDescent="0.25">
      <c r="A1414" t="s">
        <v>2098</v>
      </c>
      <c r="B1414" t="s">
        <v>2099</v>
      </c>
      <c r="C1414" t="str">
        <f>Tabla4[[#This Row],[NIT]]</f>
        <v>02101809921016</v>
      </c>
      <c r="D1414">
        <f t="shared" si="62"/>
        <v>14</v>
      </c>
      <c r="E1414" t="str">
        <f t="shared" si="63"/>
        <v>NIT</v>
      </c>
    </row>
    <row r="1415" spans="1:5" x14ac:dyDescent="0.25">
      <c r="A1415" t="s">
        <v>2100</v>
      </c>
      <c r="B1415" t="s">
        <v>2101</v>
      </c>
      <c r="C1415" t="str">
        <f>Tabla4[[#This Row],[NIT]]</f>
        <v>06140811061040</v>
      </c>
      <c r="D1415">
        <f t="shared" si="62"/>
        <v>14</v>
      </c>
      <c r="E1415" t="str">
        <f t="shared" si="63"/>
        <v>NIT</v>
      </c>
    </row>
    <row r="1416" spans="1:5" x14ac:dyDescent="0.25">
      <c r="A1416" t="s">
        <v>2102</v>
      </c>
      <c r="B1416" t="s">
        <v>2103</v>
      </c>
      <c r="C1416" t="str">
        <f>Tabla4[[#This Row],[NIT]]</f>
        <v>06141812981018</v>
      </c>
      <c r="D1416">
        <f t="shared" si="62"/>
        <v>14</v>
      </c>
      <c r="E1416" t="str">
        <f t="shared" si="63"/>
        <v>NIT</v>
      </c>
    </row>
    <row r="1417" spans="1:5" x14ac:dyDescent="0.25">
      <c r="A1417" t="s">
        <v>2104</v>
      </c>
      <c r="B1417" t="s">
        <v>2105</v>
      </c>
      <c r="C1417" t="str">
        <f>Tabla4[[#This Row],[NIT]]</f>
        <v>04071607051010</v>
      </c>
      <c r="D1417">
        <f t="shared" si="62"/>
        <v>14</v>
      </c>
      <c r="E1417" t="str">
        <f t="shared" si="63"/>
        <v>NIT</v>
      </c>
    </row>
    <row r="1418" spans="1:5" x14ac:dyDescent="0.25">
      <c r="A1418" t="s">
        <v>2106</v>
      </c>
      <c r="B1418" t="s">
        <v>2107</v>
      </c>
      <c r="C1418" t="str">
        <f>Tabla4[[#This Row],[NIT]]</f>
        <v>06140107041034</v>
      </c>
      <c r="D1418">
        <f t="shared" si="62"/>
        <v>14</v>
      </c>
      <c r="E1418" t="str">
        <f t="shared" si="63"/>
        <v>NIT</v>
      </c>
    </row>
    <row r="1419" spans="1:5" x14ac:dyDescent="0.25">
      <c r="A1419" t="s">
        <v>2108</v>
      </c>
      <c r="B1419" t="s">
        <v>2109</v>
      </c>
      <c r="C1419" t="str">
        <f>Tabla4[[#This Row],[NIT]]</f>
        <v>06142808151031</v>
      </c>
      <c r="D1419">
        <f t="shared" si="62"/>
        <v>14</v>
      </c>
      <c r="E1419" t="str">
        <f t="shared" si="63"/>
        <v>NIT</v>
      </c>
    </row>
    <row r="1420" spans="1:5" x14ac:dyDescent="0.25">
      <c r="A1420" t="s">
        <v>2110</v>
      </c>
      <c r="B1420" t="s">
        <v>2111</v>
      </c>
      <c r="C1420" t="str">
        <f>Tabla4[[#This Row],[NIT]]</f>
        <v>06141411071035</v>
      </c>
      <c r="D1420">
        <f t="shared" si="62"/>
        <v>14</v>
      </c>
      <c r="E1420" t="str">
        <f t="shared" si="63"/>
        <v>NIT</v>
      </c>
    </row>
    <row r="1421" spans="1:5" x14ac:dyDescent="0.25">
      <c r="A1421" t="s">
        <v>2112</v>
      </c>
      <c r="B1421" t="s">
        <v>2113</v>
      </c>
      <c r="C1421" t="str">
        <f>Tabla4[[#This Row],[NIT]]</f>
        <v>06141507881062</v>
      </c>
      <c r="D1421">
        <f t="shared" si="62"/>
        <v>14</v>
      </c>
      <c r="E1421" t="str">
        <f t="shared" si="63"/>
        <v>NIT</v>
      </c>
    </row>
    <row r="1422" spans="1:5" x14ac:dyDescent="0.25">
      <c r="A1422" t="s">
        <v>2114</v>
      </c>
      <c r="B1422" t="s">
        <v>2115</v>
      </c>
      <c r="C1422" t="str">
        <f>Tabla4[[#This Row],[NIT]]</f>
        <v>06141911031048</v>
      </c>
      <c r="D1422">
        <f t="shared" si="62"/>
        <v>14</v>
      </c>
      <c r="E1422" t="str">
        <f t="shared" si="63"/>
        <v>NIT</v>
      </c>
    </row>
    <row r="1423" spans="1:5" x14ac:dyDescent="0.25">
      <c r="A1423" t="s">
        <v>2116</v>
      </c>
      <c r="B1423" t="s">
        <v>2117</v>
      </c>
      <c r="C1423" t="str">
        <f>Tabla4[[#This Row],[NIT]]</f>
        <v>06142401131010</v>
      </c>
      <c r="D1423">
        <f t="shared" si="62"/>
        <v>14</v>
      </c>
      <c r="E1423" t="str">
        <f t="shared" si="63"/>
        <v>NIT</v>
      </c>
    </row>
    <row r="1424" spans="1:5" x14ac:dyDescent="0.25">
      <c r="A1424" t="s">
        <v>2118</v>
      </c>
      <c r="B1424" t="s">
        <v>2119</v>
      </c>
      <c r="C1424" t="str">
        <f>Tabla4[[#This Row],[NIT]]</f>
        <v>05112410740017</v>
      </c>
      <c r="D1424">
        <f t="shared" si="62"/>
        <v>14</v>
      </c>
      <c r="E1424" t="str">
        <f t="shared" si="63"/>
        <v>NIT</v>
      </c>
    </row>
    <row r="1425" spans="1:5" x14ac:dyDescent="0.25">
      <c r="A1425" t="s">
        <v>2120</v>
      </c>
      <c r="B1425" t="s">
        <v>2121</v>
      </c>
      <c r="C1425" t="str">
        <f>Tabla4[[#This Row],[NIT]]</f>
        <v>06140507161047</v>
      </c>
      <c r="D1425">
        <f t="shared" si="62"/>
        <v>14</v>
      </c>
      <c r="E1425" t="str">
        <f t="shared" si="63"/>
        <v>NIT</v>
      </c>
    </row>
    <row r="1426" spans="1:5" x14ac:dyDescent="0.25">
      <c r="A1426" t="s">
        <v>2122</v>
      </c>
      <c r="B1426" t="s">
        <v>2123</v>
      </c>
      <c r="C1426" t="str">
        <f>Tabla4[[#This Row],[NIT]]</f>
        <v>06141308021011</v>
      </c>
      <c r="D1426">
        <f t="shared" si="62"/>
        <v>14</v>
      </c>
      <c r="E1426" t="str">
        <f t="shared" si="63"/>
        <v>NIT</v>
      </c>
    </row>
    <row r="1427" spans="1:5" x14ac:dyDescent="0.25">
      <c r="A1427" t="s">
        <v>2124</v>
      </c>
      <c r="B1427" t="s">
        <v>2125</v>
      </c>
      <c r="C1427" t="str">
        <f>Tabla4[[#This Row],[NIT]]</f>
        <v>06143112510011</v>
      </c>
      <c r="D1427">
        <f t="shared" si="62"/>
        <v>14</v>
      </c>
      <c r="E1427" t="str">
        <f t="shared" si="63"/>
        <v>NIT</v>
      </c>
    </row>
    <row r="1428" spans="1:5" x14ac:dyDescent="0.25">
      <c r="A1428" t="s">
        <v>2126</v>
      </c>
      <c r="B1428" t="s">
        <v>2127</v>
      </c>
      <c r="C1428" t="str">
        <f>Tabla4[[#This Row],[NIT]]</f>
        <v>06142111891010</v>
      </c>
      <c r="D1428">
        <f t="shared" si="62"/>
        <v>14</v>
      </c>
      <c r="E1428" t="str">
        <f t="shared" si="63"/>
        <v>NIT</v>
      </c>
    </row>
    <row r="1429" spans="1:5" x14ac:dyDescent="0.25">
      <c r="A1429" t="s">
        <v>2128</v>
      </c>
      <c r="B1429" t="s">
        <v>2129</v>
      </c>
      <c r="C1429" t="str">
        <f>Tabla4[[#This Row],[NIT]]</f>
        <v>06141611951013</v>
      </c>
      <c r="D1429">
        <f t="shared" si="62"/>
        <v>14</v>
      </c>
      <c r="E1429" t="str">
        <f t="shared" si="63"/>
        <v>NIT</v>
      </c>
    </row>
    <row r="1430" spans="1:5" x14ac:dyDescent="0.25">
      <c r="A1430" t="s">
        <v>2130</v>
      </c>
      <c r="B1430" t="s">
        <v>2131</v>
      </c>
      <c r="C1430" t="str">
        <f>Tabla4[[#This Row],[NIT]]</f>
        <v>06141612991019</v>
      </c>
      <c r="D1430">
        <f t="shared" si="62"/>
        <v>14</v>
      </c>
      <c r="E1430" t="str">
        <f t="shared" si="63"/>
        <v>NIT</v>
      </c>
    </row>
    <row r="1431" spans="1:5" x14ac:dyDescent="0.25">
      <c r="A1431" t="s">
        <v>2132</v>
      </c>
      <c r="B1431" t="s">
        <v>2133</v>
      </c>
      <c r="C1431" t="str">
        <f>Tabla4[[#This Row],[NIT]]</f>
        <v>06141706091038</v>
      </c>
      <c r="D1431">
        <f t="shared" si="62"/>
        <v>14</v>
      </c>
      <c r="E1431" t="str">
        <f t="shared" si="63"/>
        <v>NIT</v>
      </c>
    </row>
    <row r="1432" spans="1:5" x14ac:dyDescent="0.25">
      <c r="A1432" t="s">
        <v>2134</v>
      </c>
      <c r="B1432" t="s">
        <v>2135</v>
      </c>
      <c r="C1432" t="str">
        <f>Tabla4[[#This Row],[NIT]]</f>
        <v>06142001101022</v>
      </c>
      <c r="D1432">
        <f t="shared" ref="D1432:D1495" si="64">LEN(C1432)</f>
        <v>14</v>
      </c>
      <c r="E1432" t="str">
        <f t="shared" ref="E1432:E1495" si="65">IF(D1432=14,"NIT",IF(D1432=9,"DUI"," "))</f>
        <v>NIT</v>
      </c>
    </row>
    <row r="1433" spans="1:5" x14ac:dyDescent="0.25">
      <c r="A1433" t="s">
        <v>2136</v>
      </c>
      <c r="B1433" t="s">
        <v>2137</v>
      </c>
      <c r="C1433" t="str">
        <f>Tabla4[[#This Row],[NIT]]</f>
        <v>06143009971057</v>
      </c>
      <c r="D1433">
        <f t="shared" si="64"/>
        <v>14</v>
      </c>
      <c r="E1433" t="str">
        <f t="shared" si="65"/>
        <v>NIT</v>
      </c>
    </row>
    <row r="1434" spans="1:5" x14ac:dyDescent="0.25">
      <c r="A1434" t="s">
        <v>2138</v>
      </c>
      <c r="B1434" t="s">
        <v>2139</v>
      </c>
      <c r="C1434" t="str">
        <f>Tabla4[[#This Row],[NIT]]</f>
        <v>06142908640018</v>
      </c>
      <c r="D1434">
        <f t="shared" si="64"/>
        <v>14</v>
      </c>
      <c r="E1434" t="str">
        <f t="shared" si="65"/>
        <v>NIT</v>
      </c>
    </row>
    <row r="1435" spans="1:5" x14ac:dyDescent="0.25">
      <c r="A1435" t="s">
        <v>2140</v>
      </c>
      <c r="B1435" t="s">
        <v>2141</v>
      </c>
      <c r="C1435" t="str">
        <f>Tabla4[[#This Row],[NIT]]</f>
        <v>11232607570010</v>
      </c>
      <c r="D1435">
        <f t="shared" si="64"/>
        <v>14</v>
      </c>
      <c r="E1435" t="str">
        <f t="shared" si="65"/>
        <v>NIT</v>
      </c>
    </row>
    <row r="1436" spans="1:5" x14ac:dyDescent="0.25">
      <c r="A1436" t="s">
        <v>2142</v>
      </c>
      <c r="B1436" t="s">
        <v>2143</v>
      </c>
      <c r="C1436" t="str">
        <f>Tabla4[[#This Row],[NIT]]</f>
        <v>06140609840012</v>
      </c>
      <c r="D1436">
        <f t="shared" si="64"/>
        <v>14</v>
      </c>
      <c r="E1436" t="str">
        <f t="shared" si="65"/>
        <v>NIT</v>
      </c>
    </row>
    <row r="1437" spans="1:5" x14ac:dyDescent="0.25">
      <c r="A1437" t="s">
        <v>2144</v>
      </c>
      <c r="B1437" t="s">
        <v>2145</v>
      </c>
      <c r="C1437" t="str">
        <f>Tabla4[[#This Row],[NIT]]</f>
        <v>06143011931011</v>
      </c>
      <c r="D1437">
        <f t="shared" si="64"/>
        <v>14</v>
      </c>
      <c r="E1437" t="str">
        <f t="shared" si="65"/>
        <v>NIT</v>
      </c>
    </row>
    <row r="1438" spans="1:5" x14ac:dyDescent="0.25">
      <c r="A1438" t="s">
        <v>2146</v>
      </c>
      <c r="B1438" t="s">
        <v>2147</v>
      </c>
      <c r="C1438" t="str">
        <f>Tabla4[[#This Row],[NIT]]</f>
        <v>06142908941021</v>
      </c>
      <c r="D1438">
        <f t="shared" si="64"/>
        <v>14</v>
      </c>
      <c r="E1438" t="str">
        <f t="shared" si="65"/>
        <v>NIT</v>
      </c>
    </row>
    <row r="1439" spans="1:5" x14ac:dyDescent="0.25">
      <c r="A1439" t="s">
        <v>2148</v>
      </c>
      <c r="B1439" t="s">
        <v>2149</v>
      </c>
      <c r="C1439" t="str">
        <f>Tabla4[[#This Row],[NIT]]</f>
        <v>06140607921022</v>
      </c>
      <c r="D1439">
        <f t="shared" si="64"/>
        <v>14</v>
      </c>
      <c r="E1439" t="str">
        <f t="shared" si="65"/>
        <v>NIT</v>
      </c>
    </row>
    <row r="1440" spans="1:5" x14ac:dyDescent="0.25">
      <c r="A1440" t="s">
        <v>2150</v>
      </c>
      <c r="B1440" t="s">
        <v>2151</v>
      </c>
      <c r="C1440" t="str">
        <f>Tabla4[[#This Row],[NIT]]</f>
        <v>06142710101036</v>
      </c>
      <c r="D1440">
        <f t="shared" si="64"/>
        <v>14</v>
      </c>
      <c r="E1440" t="str">
        <f t="shared" si="65"/>
        <v>NIT</v>
      </c>
    </row>
    <row r="1441" spans="1:5" x14ac:dyDescent="0.25">
      <c r="A1441" t="s">
        <v>2152</v>
      </c>
      <c r="B1441" t="s">
        <v>2153</v>
      </c>
      <c r="C1441" t="str">
        <f>Tabla4[[#This Row],[NIT]]</f>
        <v>94502408810019</v>
      </c>
      <c r="D1441">
        <f t="shared" si="64"/>
        <v>14</v>
      </c>
      <c r="E1441" t="str">
        <f t="shared" si="65"/>
        <v>NIT</v>
      </c>
    </row>
    <row r="1442" spans="1:5" x14ac:dyDescent="0.25">
      <c r="A1442" t="s">
        <v>2154</v>
      </c>
      <c r="B1442" t="s">
        <v>2155</v>
      </c>
      <c r="C1442" t="str">
        <f>Tabla4[[#This Row],[NIT]]</f>
        <v>12171609921018</v>
      </c>
      <c r="D1442">
        <f t="shared" si="64"/>
        <v>14</v>
      </c>
      <c r="E1442" t="str">
        <f t="shared" si="65"/>
        <v>NIT</v>
      </c>
    </row>
    <row r="1443" spans="1:5" x14ac:dyDescent="0.25">
      <c r="A1443" t="s">
        <v>2156</v>
      </c>
      <c r="B1443" t="s">
        <v>2157</v>
      </c>
      <c r="C1443" t="str">
        <f>Tabla4[[#This Row],[NIT]]</f>
        <v>06141409840027</v>
      </c>
      <c r="D1443">
        <f t="shared" si="64"/>
        <v>14</v>
      </c>
      <c r="E1443" t="str">
        <f t="shared" si="65"/>
        <v>NIT</v>
      </c>
    </row>
    <row r="1444" spans="1:5" x14ac:dyDescent="0.25">
      <c r="A1444" t="s">
        <v>2158</v>
      </c>
      <c r="B1444" t="s">
        <v>2159</v>
      </c>
      <c r="C1444" t="str">
        <f>Tabla4[[#This Row],[NIT]]</f>
        <v>02103101971016</v>
      </c>
      <c r="D1444">
        <f t="shared" si="64"/>
        <v>14</v>
      </c>
      <c r="E1444" t="str">
        <f t="shared" si="65"/>
        <v>NIT</v>
      </c>
    </row>
    <row r="1445" spans="1:5" x14ac:dyDescent="0.25">
      <c r="A1445" t="s">
        <v>2160</v>
      </c>
      <c r="B1445" t="s">
        <v>2161</v>
      </c>
      <c r="C1445" t="str">
        <f>Tabla4[[#This Row],[NIT]]</f>
        <v>06140711031055</v>
      </c>
      <c r="D1445">
        <f t="shared" si="64"/>
        <v>14</v>
      </c>
      <c r="E1445" t="str">
        <f t="shared" si="65"/>
        <v>NIT</v>
      </c>
    </row>
    <row r="1446" spans="1:5" x14ac:dyDescent="0.25">
      <c r="A1446" t="s">
        <v>2162</v>
      </c>
      <c r="B1446" t="s">
        <v>2163</v>
      </c>
      <c r="C1446" t="str">
        <f>Tabla4[[#This Row],[NIT]]</f>
        <v>06142501071049</v>
      </c>
      <c r="D1446">
        <f t="shared" si="64"/>
        <v>14</v>
      </c>
      <c r="E1446" t="str">
        <f t="shared" si="65"/>
        <v>NIT</v>
      </c>
    </row>
    <row r="1447" spans="1:5" x14ac:dyDescent="0.25">
      <c r="A1447" t="s">
        <v>2164</v>
      </c>
      <c r="B1447" t="s">
        <v>2165</v>
      </c>
      <c r="C1447" t="str">
        <f>Tabla4[[#This Row],[NIT]]</f>
        <v>06141603991065</v>
      </c>
      <c r="D1447">
        <f t="shared" si="64"/>
        <v>14</v>
      </c>
      <c r="E1447" t="str">
        <f t="shared" si="65"/>
        <v>NIT</v>
      </c>
    </row>
    <row r="1448" spans="1:5" x14ac:dyDescent="0.25">
      <c r="A1448" t="s">
        <v>2166</v>
      </c>
      <c r="B1448" t="s">
        <v>2167</v>
      </c>
      <c r="C1448" t="str">
        <f>Tabla4[[#This Row],[NIT]]</f>
        <v>06140304971027</v>
      </c>
      <c r="D1448">
        <f t="shared" si="64"/>
        <v>14</v>
      </c>
      <c r="E1448" t="str">
        <f t="shared" si="65"/>
        <v>NIT</v>
      </c>
    </row>
    <row r="1449" spans="1:5" x14ac:dyDescent="0.25">
      <c r="A1449" t="s">
        <v>2168</v>
      </c>
      <c r="B1449" t="s">
        <v>2169</v>
      </c>
      <c r="C1449" t="str">
        <f>Tabla4[[#This Row],[NIT]]</f>
        <v>12171512111011</v>
      </c>
      <c r="D1449">
        <f t="shared" si="64"/>
        <v>14</v>
      </c>
      <c r="E1449" t="str">
        <f t="shared" si="65"/>
        <v>NIT</v>
      </c>
    </row>
    <row r="1450" spans="1:5" x14ac:dyDescent="0.25">
      <c r="A1450" t="s">
        <v>2170</v>
      </c>
      <c r="B1450" t="s">
        <v>2171</v>
      </c>
      <c r="C1450" t="str">
        <f>Tabla4[[#This Row],[NIT]]</f>
        <v>06141406790025</v>
      </c>
      <c r="D1450">
        <f t="shared" si="64"/>
        <v>14</v>
      </c>
      <c r="E1450" t="str">
        <f t="shared" si="65"/>
        <v>NIT</v>
      </c>
    </row>
    <row r="1451" spans="1:5" x14ac:dyDescent="0.25">
      <c r="A1451" t="s">
        <v>2172</v>
      </c>
      <c r="B1451" t="s">
        <v>2173</v>
      </c>
      <c r="C1451" t="str">
        <f>Tabla4[[#This Row],[NIT]]</f>
        <v>05111112690013</v>
      </c>
      <c r="D1451">
        <f t="shared" si="64"/>
        <v>14</v>
      </c>
      <c r="E1451" t="str">
        <f t="shared" si="65"/>
        <v>NIT</v>
      </c>
    </row>
    <row r="1452" spans="1:5" x14ac:dyDescent="0.25">
      <c r="A1452" t="s">
        <v>2174</v>
      </c>
      <c r="B1452" t="s">
        <v>2175</v>
      </c>
      <c r="C1452" t="str">
        <f>Tabla4[[#This Row],[NIT]]</f>
        <v>06140306640018</v>
      </c>
      <c r="D1452">
        <f t="shared" si="64"/>
        <v>14</v>
      </c>
      <c r="E1452" t="str">
        <f t="shared" si="65"/>
        <v>NIT</v>
      </c>
    </row>
    <row r="1453" spans="1:5" x14ac:dyDescent="0.25">
      <c r="A1453" t="s">
        <v>2176</v>
      </c>
      <c r="B1453" t="s">
        <v>2177</v>
      </c>
      <c r="C1453" t="str">
        <f>Tabla4[[#This Row],[NIT]]</f>
        <v>06140611750031</v>
      </c>
      <c r="D1453">
        <f t="shared" si="64"/>
        <v>14</v>
      </c>
      <c r="E1453" t="str">
        <f t="shared" si="65"/>
        <v>NIT</v>
      </c>
    </row>
    <row r="1454" spans="1:5" x14ac:dyDescent="0.25">
      <c r="A1454" t="s">
        <v>2178</v>
      </c>
      <c r="B1454" t="s">
        <v>2179</v>
      </c>
      <c r="C1454" t="str">
        <f>Tabla4[[#This Row],[NIT]]</f>
        <v>06140909111054</v>
      </c>
      <c r="D1454">
        <f t="shared" si="64"/>
        <v>14</v>
      </c>
      <c r="E1454" t="str">
        <f t="shared" si="65"/>
        <v>NIT</v>
      </c>
    </row>
    <row r="1455" spans="1:5" x14ac:dyDescent="0.25">
      <c r="A1455" t="s">
        <v>2180</v>
      </c>
      <c r="B1455" t="s">
        <v>2181</v>
      </c>
      <c r="C1455" t="str">
        <f>Tabla4[[#This Row],[NIT]]</f>
        <v>06143101630050</v>
      </c>
      <c r="D1455">
        <f t="shared" si="64"/>
        <v>14</v>
      </c>
      <c r="E1455" t="str">
        <f t="shared" si="65"/>
        <v>NIT</v>
      </c>
    </row>
    <row r="1456" spans="1:5" x14ac:dyDescent="0.25">
      <c r="A1456" t="s">
        <v>2182</v>
      </c>
      <c r="B1456" t="s">
        <v>2183</v>
      </c>
      <c r="C1456" t="str">
        <f>Tabla4[[#This Row],[NIT]]</f>
        <v>06140108131037</v>
      </c>
      <c r="D1456">
        <f t="shared" si="64"/>
        <v>14</v>
      </c>
      <c r="E1456" t="str">
        <f t="shared" si="65"/>
        <v>NIT</v>
      </c>
    </row>
    <row r="1457" spans="1:5" x14ac:dyDescent="0.25">
      <c r="A1457" t="s">
        <v>2184</v>
      </c>
      <c r="B1457" t="s">
        <v>2185</v>
      </c>
      <c r="C1457" t="str">
        <f>Tabla4[[#This Row],[NIT]]</f>
        <v>06141309850035</v>
      </c>
      <c r="D1457">
        <f t="shared" si="64"/>
        <v>14</v>
      </c>
      <c r="E1457" t="str">
        <f t="shared" si="65"/>
        <v>NIT</v>
      </c>
    </row>
    <row r="1458" spans="1:5" x14ac:dyDescent="0.25">
      <c r="A1458" t="s">
        <v>2186</v>
      </c>
      <c r="B1458" t="s">
        <v>2187</v>
      </c>
      <c r="C1458" t="str">
        <f>Tabla4[[#This Row],[NIT]]</f>
        <v>06143008800030</v>
      </c>
      <c r="D1458">
        <f t="shared" si="64"/>
        <v>14</v>
      </c>
      <c r="E1458" t="str">
        <f t="shared" si="65"/>
        <v>NIT</v>
      </c>
    </row>
    <row r="1459" spans="1:5" x14ac:dyDescent="0.25">
      <c r="A1459" t="s">
        <v>2188</v>
      </c>
      <c r="B1459" t="s">
        <v>2189</v>
      </c>
      <c r="C1459" t="str">
        <f>Tabla4[[#This Row],[NIT]]</f>
        <v>06140711051021</v>
      </c>
      <c r="D1459">
        <f t="shared" si="64"/>
        <v>14</v>
      </c>
      <c r="E1459" t="str">
        <f t="shared" si="65"/>
        <v>NIT</v>
      </c>
    </row>
    <row r="1460" spans="1:5" x14ac:dyDescent="0.25">
      <c r="A1460" t="s">
        <v>2190</v>
      </c>
      <c r="B1460" t="s">
        <v>2191</v>
      </c>
      <c r="C1460" t="str">
        <f>Tabla4[[#This Row],[NIT]]</f>
        <v>06142801420027</v>
      </c>
      <c r="D1460">
        <f t="shared" si="64"/>
        <v>14</v>
      </c>
      <c r="E1460" t="str">
        <f t="shared" si="65"/>
        <v>NIT</v>
      </c>
    </row>
    <row r="1461" spans="1:5" x14ac:dyDescent="0.25">
      <c r="A1461" t="s">
        <v>2192</v>
      </c>
      <c r="B1461" t="s">
        <v>2193</v>
      </c>
      <c r="C1461" t="str">
        <f>Tabla4[[#This Row],[NIT]]</f>
        <v>06140110911040</v>
      </c>
      <c r="D1461">
        <f t="shared" si="64"/>
        <v>14</v>
      </c>
      <c r="E1461" t="str">
        <f t="shared" si="65"/>
        <v>NIT</v>
      </c>
    </row>
    <row r="1462" spans="1:5" x14ac:dyDescent="0.25">
      <c r="A1462" t="s">
        <v>2194</v>
      </c>
      <c r="B1462" t="s">
        <v>2195</v>
      </c>
      <c r="C1462" t="str">
        <f>Tabla4[[#This Row],[NIT]]</f>
        <v>02130505651012</v>
      </c>
      <c r="D1462">
        <f t="shared" si="64"/>
        <v>14</v>
      </c>
      <c r="E1462" t="str">
        <f t="shared" si="65"/>
        <v>NIT</v>
      </c>
    </row>
    <row r="1463" spans="1:5" x14ac:dyDescent="0.25">
      <c r="A1463" t="s">
        <v>2196</v>
      </c>
      <c r="B1463" t="s">
        <v>2197</v>
      </c>
      <c r="C1463" t="str">
        <f>Tabla4[[#This Row],[NIT]]</f>
        <v>06141007011053</v>
      </c>
      <c r="D1463">
        <f t="shared" si="64"/>
        <v>14</v>
      </c>
      <c r="E1463" t="str">
        <f t="shared" si="65"/>
        <v>NIT</v>
      </c>
    </row>
    <row r="1464" spans="1:5" x14ac:dyDescent="0.25">
      <c r="A1464" t="s">
        <v>2198</v>
      </c>
      <c r="B1464" t="s">
        <v>2199</v>
      </c>
      <c r="C1464" t="str">
        <f>Tabla4[[#This Row],[NIT]]</f>
        <v>06142003971040</v>
      </c>
      <c r="D1464">
        <f t="shared" si="64"/>
        <v>14</v>
      </c>
      <c r="E1464" t="str">
        <f t="shared" si="65"/>
        <v>NIT</v>
      </c>
    </row>
    <row r="1465" spans="1:5" x14ac:dyDescent="0.25">
      <c r="A1465" t="s">
        <v>2200</v>
      </c>
      <c r="B1465" t="s">
        <v>2201</v>
      </c>
      <c r="C1465" t="str">
        <f>Tabla4[[#This Row],[NIT]]</f>
        <v>06142305771172</v>
      </c>
      <c r="D1465">
        <f t="shared" si="64"/>
        <v>14</v>
      </c>
      <c r="E1465" t="str">
        <f t="shared" si="65"/>
        <v>NIT</v>
      </c>
    </row>
    <row r="1466" spans="1:5" x14ac:dyDescent="0.25">
      <c r="A1466" t="s">
        <v>2202</v>
      </c>
      <c r="B1466" t="s">
        <v>2203</v>
      </c>
      <c r="C1466" t="str">
        <f>Tabla4[[#This Row],[NIT]]</f>
        <v>06142809061036</v>
      </c>
      <c r="D1466">
        <f t="shared" si="64"/>
        <v>14</v>
      </c>
      <c r="E1466" t="str">
        <f t="shared" si="65"/>
        <v>NIT</v>
      </c>
    </row>
    <row r="1467" spans="1:5" x14ac:dyDescent="0.25">
      <c r="A1467" t="s">
        <v>2204</v>
      </c>
      <c r="B1467" t="s">
        <v>2205</v>
      </c>
      <c r="C1467" t="str">
        <f>Tabla4[[#This Row],[NIT]]</f>
        <v>06140310350015</v>
      </c>
      <c r="D1467">
        <f t="shared" si="64"/>
        <v>14</v>
      </c>
      <c r="E1467" t="str">
        <f t="shared" si="65"/>
        <v>NIT</v>
      </c>
    </row>
    <row r="1468" spans="1:5" x14ac:dyDescent="0.25">
      <c r="A1468" t="s">
        <v>2206</v>
      </c>
      <c r="B1468" t="s">
        <v>2207</v>
      </c>
      <c r="C1468" t="str">
        <f>Tabla4[[#This Row],[NIT]]</f>
        <v>06141511901043</v>
      </c>
      <c r="D1468">
        <f t="shared" si="64"/>
        <v>14</v>
      </c>
      <c r="E1468" t="str">
        <f t="shared" si="65"/>
        <v>NIT</v>
      </c>
    </row>
    <row r="1469" spans="1:5" x14ac:dyDescent="0.25">
      <c r="A1469" t="s">
        <v>2208</v>
      </c>
      <c r="B1469" t="s">
        <v>2209</v>
      </c>
      <c r="C1469" t="str">
        <f>Tabla4[[#This Row],[NIT]]</f>
        <v>06141206680017</v>
      </c>
      <c r="D1469">
        <f t="shared" si="64"/>
        <v>14</v>
      </c>
      <c r="E1469" t="str">
        <f t="shared" si="65"/>
        <v>NIT</v>
      </c>
    </row>
    <row r="1470" spans="1:5" x14ac:dyDescent="0.25">
      <c r="A1470" t="s">
        <v>2210</v>
      </c>
      <c r="B1470" t="s">
        <v>2211</v>
      </c>
      <c r="C1470" t="str">
        <f>Tabla4[[#This Row],[NIT]]</f>
        <v>06141904051041</v>
      </c>
      <c r="D1470">
        <f t="shared" si="64"/>
        <v>14</v>
      </c>
      <c r="E1470" t="str">
        <f t="shared" si="65"/>
        <v>NIT</v>
      </c>
    </row>
    <row r="1471" spans="1:5" x14ac:dyDescent="0.25">
      <c r="A1471" t="s">
        <v>2212</v>
      </c>
      <c r="B1471" t="s">
        <v>2213</v>
      </c>
      <c r="C1471" t="str">
        <f>Tabla4[[#This Row],[NIT]]</f>
        <v>96422208881016</v>
      </c>
      <c r="D1471">
        <f t="shared" si="64"/>
        <v>14</v>
      </c>
      <c r="E1471" t="str">
        <f t="shared" si="65"/>
        <v>NIT</v>
      </c>
    </row>
    <row r="1472" spans="1:5" x14ac:dyDescent="0.25">
      <c r="A1472" t="s">
        <v>2214</v>
      </c>
      <c r="B1472" t="s">
        <v>2215</v>
      </c>
      <c r="C1472" t="str">
        <f>Tabla4[[#This Row],[NIT]]</f>
        <v>06140212051010</v>
      </c>
      <c r="D1472">
        <f t="shared" si="64"/>
        <v>14</v>
      </c>
      <c r="E1472" t="str">
        <f t="shared" si="65"/>
        <v>NIT</v>
      </c>
    </row>
    <row r="1473" spans="1:5" x14ac:dyDescent="0.25">
      <c r="A1473" t="s">
        <v>2216</v>
      </c>
      <c r="B1473" t="s">
        <v>2217</v>
      </c>
      <c r="C1473" t="str">
        <f>Tabla4[[#This Row],[NIT]]</f>
        <v>06142904911012</v>
      </c>
      <c r="D1473">
        <f t="shared" si="64"/>
        <v>14</v>
      </c>
      <c r="E1473" t="str">
        <f t="shared" si="65"/>
        <v>NIT</v>
      </c>
    </row>
    <row r="1474" spans="1:5" x14ac:dyDescent="0.25">
      <c r="A1474" t="s">
        <v>2218</v>
      </c>
      <c r="B1474" t="s">
        <v>2219</v>
      </c>
      <c r="C1474" t="str">
        <f>Tabla4[[#This Row],[NIT]]</f>
        <v>06141709041031</v>
      </c>
      <c r="D1474">
        <f t="shared" si="64"/>
        <v>14</v>
      </c>
      <c r="E1474" t="str">
        <f t="shared" si="65"/>
        <v>NIT</v>
      </c>
    </row>
    <row r="1475" spans="1:5" x14ac:dyDescent="0.25">
      <c r="A1475" t="s">
        <v>2220</v>
      </c>
      <c r="B1475" t="s">
        <v>2221</v>
      </c>
      <c r="C1475" t="str">
        <f>Tabla4[[#This Row],[NIT]]</f>
        <v>06142311570010</v>
      </c>
      <c r="D1475">
        <f t="shared" si="64"/>
        <v>14</v>
      </c>
      <c r="E1475" t="str">
        <f t="shared" si="65"/>
        <v>NIT</v>
      </c>
    </row>
    <row r="1476" spans="1:5" x14ac:dyDescent="0.25">
      <c r="A1476" t="s">
        <v>2222</v>
      </c>
      <c r="B1476" t="s">
        <v>2223</v>
      </c>
      <c r="C1476" t="str">
        <f>Tabla4[[#This Row],[NIT]]</f>
        <v>06142803961035</v>
      </c>
      <c r="D1476">
        <f t="shared" si="64"/>
        <v>14</v>
      </c>
      <c r="E1476" t="str">
        <f t="shared" si="65"/>
        <v>NIT</v>
      </c>
    </row>
    <row r="1477" spans="1:5" x14ac:dyDescent="0.25">
      <c r="A1477" t="s">
        <v>2224</v>
      </c>
      <c r="B1477" t="s">
        <v>2225</v>
      </c>
      <c r="C1477" t="str">
        <f>Tabla4[[#This Row],[NIT]]</f>
        <v>06141909911065</v>
      </c>
      <c r="D1477">
        <f t="shared" si="64"/>
        <v>14</v>
      </c>
      <c r="E1477" t="str">
        <f t="shared" si="65"/>
        <v>NIT</v>
      </c>
    </row>
    <row r="1478" spans="1:5" x14ac:dyDescent="0.25">
      <c r="A1478" t="s">
        <v>2226</v>
      </c>
      <c r="B1478" t="s">
        <v>2227</v>
      </c>
      <c r="C1478" t="str">
        <f>Tabla4[[#This Row],[NIT]]</f>
        <v>06140408850014</v>
      </c>
      <c r="D1478">
        <f t="shared" si="64"/>
        <v>14</v>
      </c>
      <c r="E1478" t="str">
        <f t="shared" si="65"/>
        <v>NIT</v>
      </c>
    </row>
    <row r="1479" spans="1:5" x14ac:dyDescent="0.25">
      <c r="A1479" s="20" t="s">
        <v>49</v>
      </c>
      <c r="B1479" t="s">
        <v>2228</v>
      </c>
      <c r="C1479" t="str">
        <f>Tabla4[[#This Row],[NIT]]</f>
        <v>06140101680020</v>
      </c>
      <c r="D1479">
        <f t="shared" si="64"/>
        <v>14</v>
      </c>
      <c r="E1479" t="str">
        <f t="shared" si="65"/>
        <v>NIT</v>
      </c>
    </row>
    <row r="1480" spans="1:5" x14ac:dyDescent="0.25">
      <c r="A1480" s="20" t="s">
        <v>2229</v>
      </c>
      <c r="B1480" t="s">
        <v>2230</v>
      </c>
      <c r="C1480" t="str">
        <f>Tabla4[[#This Row],[NIT]]</f>
        <v>06141002041060</v>
      </c>
      <c r="D1480">
        <f t="shared" si="64"/>
        <v>14</v>
      </c>
      <c r="E1480" t="str">
        <f t="shared" si="65"/>
        <v>NIT</v>
      </c>
    </row>
    <row r="1481" spans="1:5" x14ac:dyDescent="0.25">
      <c r="A1481" t="s">
        <v>2231</v>
      </c>
      <c r="B1481" t="s">
        <v>2232</v>
      </c>
      <c r="C1481" t="str">
        <f>Tabla4[[#This Row],[NIT]]</f>
        <v>05112308101011</v>
      </c>
      <c r="D1481">
        <f t="shared" si="64"/>
        <v>14</v>
      </c>
      <c r="E1481" t="str">
        <f t="shared" si="65"/>
        <v>NIT</v>
      </c>
    </row>
    <row r="1482" spans="1:5" x14ac:dyDescent="0.25">
      <c r="A1482" t="s">
        <v>2233</v>
      </c>
      <c r="B1482" t="s">
        <v>2234</v>
      </c>
      <c r="C1482" t="str">
        <f>Tabla4[[#This Row],[NIT]]</f>
        <v>06141903021033</v>
      </c>
      <c r="D1482">
        <f t="shared" si="64"/>
        <v>14</v>
      </c>
      <c r="E1482" t="str">
        <f t="shared" si="65"/>
        <v>NIT</v>
      </c>
    </row>
    <row r="1483" spans="1:5" x14ac:dyDescent="0.25">
      <c r="A1483" t="s">
        <v>2235</v>
      </c>
      <c r="B1483" t="s">
        <v>2236</v>
      </c>
      <c r="C1483" t="str">
        <f>Tabla4[[#This Row],[NIT]]</f>
        <v>06141307921051</v>
      </c>
      <c r="D1483">
        <f t="shared" si="64"/>
        <v>14</v>
      </c>
      <c r="E1483" t="str">
        <f t="shared" si="65"/>
        <v>NIT</v>
      </c>
    </row>
    <row r="1484" spans="1:5" x14ac:dyDescent="0.25">
      <c r="A1484" t="s">
        <v>2237</v>
      </c>
      <c r="B1484" t="s">
        <v>2238</v>
      </c>
      <c r="C1484" t="str">
        <f>Tabla4[[#This Row],[NIT]]</f>
        <v>06141103921052</v>
      </c>
      <c r="D1484">
        <f t="shared" si="64"/>
        <v>14</v>
      </c>
      <c r="E1484" t="str">
        <f t="shared" si="65"/>
        <v>NIT</v>
      </c>
    </row>
    <row r="1485" spans="1:5" x14ac:dyDescent="0.25">
      <c r="A1485" t="s">
        <v>2239</v>
      </c>
      <c r="B1485" t="s">
        <v>2240</v>
      </c>
      <c r="C1485" t="str">
        <f>Tabla4[[#This Row],[NIT]]</f>
        <v>12170810830010</v>
      </c>
      <c r="D1485">
        <f t="shared" si="64"/>
        <v>14</v>
      </c>
      <c r="E1485" t="str">
        <f t="shared" si="65"/>
        <v>NIT</v>
      </c>
    </row>
    <row r="1486" spans="1:5" x14ac:dyDescent="0.25">
      <c r="A1486" t="s">
        <v>2241</v>
      </c>
      <c r="B1486" t="s">
        <v>2242</v>
      </c>
      <c r="C1486" t="str">
        <f>Tabla4[[#This Row],[NIT]]</f>
        <v>06142609470012</v>
      </c>
      <c r="D1486">
        <f t="shared" si="64"/>
        <v>14</v>
      </c>
      <c r="E1486" t="str">
        <f t="shared" si="65"/>
        <v>NIT</v>
      </c>
    </row>
    <row r="1487" spans="1:5" x14ac:dyDescent="0.25">
      <c r="A1487" t="s">
        <v>2243</v>
      </c>
      <c r="B1487" t="s">
        <v>2244</v>
      </c>
      <c r="C1487" t="str">
        <f>Tabla4[[#This Row],[NIT]]</f>
        <v>06142403810012</v>
      </c>
      <c r="D1487">
        <f t="shared" si="64"/>
        <v>14</v>
      </c>
      <c r="E1487" t="str">
        <f t="shared" si="65"/>
        <v>NIT</v>
      </c>
    </row>
    <row r="1488" spans="1:5" x14ac:dyDescent="0.25">
      <c r="A1488" t="s">
        <v>2245</v>
      </c>
      <c r="B1488" t="s">
        <v>2246</v>
      </c>
      <c r="C1488" t="str">
        <f>Tabla4[[#This Row],[NIT]]</f>
        <v>94831303071013</v>
      </c>
      <c r="D1488">
        <f t="shared" si="64"/>
        <v>14</v>
      </c>
      <c r="E1488" t="str">
        <f t="shared" si="65"/>
        <v>NIT</v>
      </c>
    </row>
    <row r="1489" spans="1:5" x14ac:dyDescent="0.25">
      <c r="A1489" t="s">
        <v>2247</v>
      </c>
      <c r="B1489" t="s">
        <v>2248</v>
      </c>
      <c r="C1489" t="str">
        <f>Tabla4[[#This Row],[NIT]]</f>
        <v>06141606161020</v>
      </c>
      <c r="D1489">
        <f t="shared" si="64"/>
        <v>14</v>
      </c>
      <c r="E1489" t="str">
        <f t="shared" si="65"/>
        <v>NIT</v>
      </c>
    </row>
    <row r="1490" spans="1:5" x14ac:dyDescent="0.25">
      <c r="A1490" t="s">
        <v>2249</v>
      </c>
      <c r="B1490" t="s">
        <v>2250</v>
      </c>
      <c r="C1490" t="str">
        <f>Tabla4[[#This Row],[NIT]]</f>
        <v>06143101041023</v>
      </c>
      <c r="D1490">
        <f t="shared" si="64"/>
        <v>14</v>
      </c>
      <c r="E1490" t="str">
        <f t="shared" si="65"/>
        <v>NIT</v>
      </c>
    </row>
    <row r="1491" spans="1:5" x14ac:dyDescent="0.25">
      <c r="A1491" t="s">
        <v>2251</v>
      </c>
      <c r="B1491" t="s">
        <v>2252</v>
      </c>
      <c r="C1491" t="str">
        <f>Tabla4[[#This Row],[NIT]]</f>
        <v>06141410991033</v>
      </c>
      <c r="D1491">
        <f t="shared" si="64"/>
        <v>14</v>
      </c>
      <c r="E1491" t="str">
        <f t="shared" si="65"/>
        <v>NIT</v>
      </c>
    </row>
    <row r="1492" spans="1:5" x14ac:dyDescent="0.25">
      <c r="A1492" t="s">
        <v>2253</v>
      </c>
      <c r="B1492" t="s">
        <v>2254</v>
      </c>
      <c r="C1492" t="str">
        <f>Tabla4[[#This Row],[NIT]]</f>
        <v>06142601061016</v>
      </c>
      <c r="D1492">
        <f t="shared" si="64"/>
        <v>14</v>
      </c>
      <c r="E1492" t="str">
        <f t="shared" si="65"/>
        <v>NIT</v>
      </c>
    </row>
    <row r="1493" spans="1:5" x14ac:dyDescent="0.25">
      <c r="A1493" t="s">
        <v>2255</v>
      </c>
      <c r="B1493" t="s">
        <v>2256</v>
      </c>
      <c r="C1493" t="str">
        <f>Tabla4[[#This Row],[NIT]]</f>
        <v>06141611951030</v>
      </c>
      <c r="D1493">
        <f t="shared" si="64"/>
        <v>14</v>
      </c>
      <c r="E1493" t="str">
        <f t="shared" si="65"/>
        <v>NIT</v>
      </c>
    </row>
    <row r="1494" spans="1:5" x14ac:dyDescent="0.25">
      <c r="A1494" t="s">
        <v>2257</v>
      </c>
      <c r="B1494" t="s">
        <v>2258</v>
      </c>
      <c r="C1494" t="str">
        <f>Tabla4[[#This Row],[NIT]]</f>
        <v>96421610981012</v>
      </c>
      <c r="D1494">
        <f t="shared" si="64"/>
        <v>14</v>
      </c>
      <c r="E1494" t="str">
        <f t="shared" si="65"/>
        <v>NIT</v>
      </c>
    </row>
    <row r="1495" spans="1:5" x14ac:dyDescent="0.25">
      <c r="A1495" t="s">
        <v>2259</v>
      </c>
      <c r="B1495" t="s">
        <v>2260</v>
      </c>
      <c r="C1495" t="str">
        <f>Tabla4[[#This Row],[NIT]]</f>
        <v>06142209520012</v>
      </c>
      <c r="D1495">
        <f t="shared" si="64"/>
        <v>14</v>
      </c>
      <c r="E1495" t="str">
        <f t="shared" si="65"/>
        <v>NIT</v>
      </c>
    </row>
    <row r="1496" spans="1:5" x14ac:dyDescent="0.25">
      <c r="A1496" t="s">
        <v>2261</v>
      </c>
      <c r="B1496" t="s">
        <v>2262</v>
      </c>
      <c r="C1496" t="str">
        <f>Tabla4[[#This Row],[NIT]]</f>
        <v>06140901670019</v>
      </c>
      <c r="D1496">
        <f t="shared" ref="D1496:D1559" si="66">LEN(C1496)</f>
        <v>14</v>
      </c>
      <c r="E1496" t="str">
        <f t="shared" ref="E1496:E1559" si="67">IF(D1496=14,"NIT",IF(D1496=9,"DUI"," "))</f>
        <v>NIT</v>
      </c>
    </row>
    <row r="1497" spans="1:5" x14ac:dyDescent="0.25">
      <c r="A1497" t="s">
        <v>2263</v>
      </c>
      <c r="B1497" t="s">
        <v>2264</v>
      </c>
      <c r="C1497" t="str">
        <f>Tabla4[[#This Row],[NIT]]</f>
        <v>06143010021046</v>
      </c>
      <c r="D1497">
        <f t="shared" si="66"/>
        <v>14</v>
      </c>
      <c r="E1497" t="str">
        <f t="shared" si="67"/>
        <v>NIT</v>
      </c>
    </row>
    <row r="1498" spans="1:5" x14ac:dyDescent="0.25">
      <c r="A1498" t="s">
        <v>2265</v>
      </c>
      <c r="B1498" t="s">
        <v>2266</v>
      </c>
      <c r="C1498" t="str">
        <f>Tabla4[[#This Row],[NIT]]</f>
        <v>06140612081075</v>
      </c>
      <c r="D1498">
        <f t="shared" si="66"/>
        <v>14</v>
      </c>
      <c r="E1498" t="str">
        <f t="shared" si="67"/>
        <v>NIT</v>
      </c>
    </row>
    <row r="1499" spans="1:5" x14ac:dyDescent="0.25">
      <c r="A1499" t="s">
        <v>2267</v>
      </c>
      <c r="B1499" t="s">
        <v>2268</v>
      </c>
      <c r="C1499" t="str">
        <f>Tabla4[[#This Row],[NIT]]</f>
        <v>06140911121032</v>
      </c>
      <c r="D1499">
        <f t="shared" si="66"/>
        <v>14</v>
      </c>
      <c r="E1499" t="str">
        <f t="shared" si="67"/>
        <v>NIT</v>
      </c>
    </row>
    <row r="1500" spans="1:5" x14ac:dyDescent="0.25">
      <c r="A1500" t="s">
        <v>2269</v>
      </c>
      <c r="B1500" t="s">
        <v>2270</v>
      </c>
      <c r="C1500" t="str">
        <f>Tabla4[[#This Row],[NIT]]</f>
        <v>06141708620013</v>
      </c>
      <c r="D1500">
        <f t="shared" si="66"/>
        <v>14</v>
      </c>
      <c r="E1500" t="str">
        <f t="shared" si="67"/>
        <v>NIT</v>
      </c>
    </row>
    <row r="1501" spans="1:5" x14ac:dyDescent="0.25">
      <c r="A1501" t="s">
        <v>2271</v>
      </c>
      <c r="B1501" t="s">
        <v>2272</v>
      </c>
      <c r="C1501" t="str">
        <f>Tabla4[[#This Row],[NIT]]</f>
        <v>06140805061012</v>
      </c>
      <c r="D1501">
        <f t="shared" si="66"/>
        <v>14</v>
      </c>
      <c r="E1501" t="str">
        <f t="shared" si="67"/>
        <v>NIT</v>
      </c>
    </row>
    <row r="1502" spans="1:5" x14ac:dyDescent="0.25">
      <c r="A1502" t="s">
        <v>2273</v>
      </c>
      <c r="B1502" t="s">
        <v>2274</v>
      </c>
      <c r="C1502" t="str">
        <f>Tabla4[[#This Row],[NIT]]</f>
        <v>06141101961022</v>
      </c>
      <c r="D1502">
        <f t="shared" si="66"/>
        <v>14</v>
      </c>
      <c r="E1502" t="str">
        <f t="shared" si="67"/>
        <v>NIT</v>
      </c>
    </row>
    <row r="1503" spans="1:5" x14ac:dyDescent="0.25">
      <c r="A1503" t="s">
        <v>2275</v>
      </c>
      <c r="B1503" t="s">
        <v>2276</v>
      </c>
      <c r="C1503" t="str">
        <f>Tabla4[[#This Row],[NIT]]</f>
        <v>06141202961040</v>
      </c>
      <c r="D1503">
        <f t="shared" si="66"/>
        <v>14</v>
      </c>
      <c r="E1503" t="str">
        <f t="shared" si="67"/>
        <v>NIT</v>
      </c>
    </row>
    <row r="1504" spans="1:5" x14ac:dyDescent="0.25">
      <c r="A1504" t="s">
        <v>2277</v>
      </c>
      <c r="B1504" t="s">
        <v>2278</v>
      </c>
      <c r="C1504" t="str">
        <f>Tabla4[[#This Row],[NIT]]</f>
        <v>06140910620029</v>
      </c>
      <c r="D1504">
        <f t="shared" si="66"/>
        <v>14</v>
      </c>
      <c r="E1504" t="str">
        <f t="shared" si="67"/>
        <v>NIT</v>
      </c>
    </row>
    <row r="1505" spans="1:5" x14ac:dyDescent="0.25">
      <c r="A1505" t="s">
        <v>2279</v>
      </c>
      <c r="B1505" t="s">
        <v>2280</v>
      </c>
      <c r="C1505" t="str">
        <f>Tabla4[[#This Row],[NIT]]</f>
        <v>06142708620024</v>
      </c>
      <c r="D1505">
        <f t="shared" si="66"/>
        <v>14</v>
      </c>
      <c r="E1505" t="str">
        <f t="shared" si="67"/>
        <v>NIT</v>
      </c>
    </row>
    <row r="1506" spans="1:5" x14ac:dyDescent="0.25">
      <c r="A1506" t="s">
        <v>2281</v>
      </c>
      <c r="B1506" t="s">
        <v>2282</v>
      </c>
      <c r="C1506" t="str">
        <f>Tabla4[[#This Row],[NIT]]</f>
        <v>06142203951036</v>
      </c>
      <c r="D1506">
        <f t="shared" si="66"/>
        <v>14</v>
      </c>
      <c r="E1506" t="str">
        <f t="shared" si="67"/>
        <v>NIT</v>
      </c>
    </row>
    <row r="1507" spans="1:5" x14ac:dyDescent="0.25">
      <c r="A1507" t="s">
        <v>2283</v>
      </c>
      <c r="B1507" t="s">
        <v>2284</v>
      </c>
      <c r="C1507" t="str">
        <f>Tabla4[[#This Row],[NIT]]</f>
        <v>06141104650024</v>
      </c>
      <c r="D1507">
        <f t="shared" si="66"/>
        <v>14</v>
      </c>
      <c r="E1507" t="str">
        <f t="shared" si="67"/>
        <v>NIT</v>
      </c>
    </row>
    <row r="1508" spans="1:5" x14ac:dyDescent="0.25">
      <c r="A1508" t="s">
        <v>2285</v>
      </c>
      <c r="B1508" t="s">
        <v>2286</v>
      </c>
      <c r="C1508" t="str">
        <f>Tabla4[[#This Row],[NIT]]</f>
        <v>06012210510017</v>
      </c>
      <c r="D1508">
        <f t="shared" si="66"/>
        <v>14</v>
      </c>
      <c r="E1508" t="str">
        <f t="shared" si="67"/>
        <v>NIT</v>
      </c>
    </row>
    <row r="1509" spans="1:5" x14ac:dyDescent="0.25">
      <c r="A1509" t="s">
        <v>2287</v>
      </c>
      <c r="B1509" t="s">
        <v>2288</v>
      </c>
      <c r="C1509" t="str">
        <f>Tabla4[[#This Row],[NIT]]</f>
        <v>06142402991047</v>
      </c>
      <c r="D1509">
        <f t="shared" si="66"/>
        <v>14</v>
      </c>
      <c r="E1509" t="str">
        <f t="shared" si="67"/>
        <v>NIT</v>
      </c>
    </row>
    <row r="1510" spans="1:5" x14ac:dyDescent="0.25">
      <c r="A1510" t="s">
        <v>2289</v>
      </c>
      <c r="B1510" t="s">
        <v>2290</v>
      </c>
      <c r="C1510" t="str">
        <f>Tabla4[[#This Row],[NIT]]</f>
        <v>06141312011020</v>
      </c>
      <c r="D1510">
        <f t="shared" si="66"/>
        <v>14</v>
      </c>
      <c r="E1510" t="str">
        <f t="shared" si="67"/>
        <v>NIT</v>
      </c>
    </row>
    <row r="1511" spans="1:5" x14ac:dyDescent="0.25">
      <c r="A1511" t="s">
        <v>2291</v>
      </c>
      <c r="B1511" t="s">
        <v>2292</v>
      </c>
      <c r="C1511" t="str">
        <f>Tabla4[[#This Row],[NIT]]</f>
        <v>06141303630153</v>
      </c>
      <c r="D1511">
        <f t="shared" si="66"/>
        <v>14</v>
      </c>
      <c r="E1511" t="str">
        <f t="shared" si="67"/>
        <v>NIT</v>
      </c>
    </row>
    <row r="1512" spans="1:5" x14ac:dyDescent="0.25">
      <c r="A1512" t="s">
        <v>2293</v>
      </c>
      <c r="B1512" t="s">
        <v>2294</v>
      </c>
      <c r="C1512" t="str">
        <f>Tabla4[[#This Row],[NIT]]</f>
        <v>06141906971083</v>
      </c>
      <c r="D1512">
        <f t="shared" si="66"/>
        <v>14</v>
      </c>
      <c r="E1512" t="str">
        <f t="shared" si="67"/>
        <v>NIT</v>
      </c>
    </row>
    <row r="1513" spans="1:5" x14ac:dyDescent="0.25">
      <c r="A1513" t="s">
        <v>2295</v>
      </c>
      <c r="B1513" t="s">
        <v>2296</v>
      </c>
      <c r="C1513" t="str">
        <f>Tabla4[[#This Row],[NIT]]</f>
        <v>06142411971024</v>
      </c>
      <c r="D1513">
        <f t="shared" si="66"/>
        <v>14</v>
      </c>
      <c r="E1513" t="str">
        <f t="shared" si="67"/>
        <v>NIT</v>
      </c>
    </row>
    <row r="1514" spans="1:5" x14ac:dyDescent="0.25">
      <c r="A1514" t="s">
        <v>2297</v>
      </c>
      <c r="B1514" t="s">
        <v>2298</v>
      </c>
      <c r="C1514" t="str">
        <f>Tabla4[[#This Row],[NIT]]</f>
        <v>06140803011034</v>
      </c>
      <c r="D1514">
        <f t="shared" si="66"/>
        <v>14</v>
      </c>
      <c r="E1514" t="str">
        <f t="shared" si="67"/>
        <v>NIT</v>
      </c>
    </row>
    <row r="1515" spans="1:5" x14ac:dyDescent="0.25">
      <c r="A1515" t="s">
        <v>2299</v>
      </c>
      <c r="B1515" t="s">
        <v>2300</v>
      </c>
      <c r="C1515" t="str">
        <f>Tabla4[[#This Row],[NIT]]</f>
        <v>06142306121015</v>
      </c>
      <c r="D1515">
        <f t="shared" si="66"/>
        <v>14</v>
      </c>
      <c r="E1515" t="str">
        <f t="shared" si="67"/>
        <v>NIT</v>
      </c>
    </row>
    <row r="1516" spans="1:5" x14ac:dyDescent="0.25">
      <c r="A1516" t="s">
        <v>2301</v>
      </c>
      <c r="B1516" t="s">
        <v>2302</v>
      </c>
      <c r="C1516" t="str">
        <f>Tabla4[[#This Row],[NIT]]</f>
        <v>06142110961015</v>
      </c>
      <c r="D1516">
        <f t="shared" si="66"/>
        <v>14</v>
      </c>
      <c r="E1516" t="str">
        <f t="shared" si="67"/>
        <v>NIT</v>
      </c>
    </row>
    <row r="1517" spans="1:5" x14ac:dyDescent="0.25">
      <c r="A1517" t="s">
        <v>2303</v>
      </c>
      <c r="B1517" t="s">
        <v>2304</v>
      </c>
      <c r="C1517" t="str">
        <f>Tabla4[[#This Row],[NIT]]</f>
        <v>06142710921068</v>
      </c>
      <c r="D1517">
        <f t="shared" si="66"/>
        <v>14</v>
      </c>
      <c r="E1517" t="str">
        <f t="shared" si="67"/>
        <v>NIT</v>
      </c>
    </row>
    <row r="1518" spans="1:5" x14ac:dyDescent="0.25">
      <c r="A1518" t="s">
        <v>2305</v>
      </c>
      <c r="B1518" t="s">
        <v>2306</v>
      </c>
      <c r="C1518" t="str">
        <f>Tabla4[[#This Row],[NIT]]</f>
        <v>06141308921020</v>
      </c>
      <c r="D1518">
        <f t="shared" si="66"/>
        <v>14</v>
      </c>
      <c r="E1518" t="str">
        <f t="shared" si="67"/>
        <v>NIT</v>
      </c>
    </row>
    <row r="1519" spans="1:5" x14ac:dyDescent="0.25">
      <c r="A1519" t="s">
        <v>2307</v>
      </c>
      <c r="B1519" t="s">
        <v>2308</v>
      </c>
      <c r="C1519" t="str">
        <f>Tabla4[[#This Row],[NIT]]</f>
        <v>06141002430023</v>
      </c>
      <c r="D1519">
        <f t="shared" si="66"/>
        <v>14</v>
      </c>
      <c r="E1519" t="str">
        <f t="shared" si="67"/>
        <v>NIT</v>
      </c>
    </row>
    <row r="1520" spans="1:5" x14ac:dyDescent="0.25">
      <c r="A1520" t="s">
        <v>2309</v>
      </c>
      <c r="B1520" t="s">
        <v>2310</v>
      </c>
      <c r="C1520" t="str">
        <f>Tabla4[[#This Row],[NIT]]</f>
        <v>06142504720016</v>
      </c>
      <c r="D1520">
        <f t="shared" si="66"/>
        <v>14</v>
      </c>
      <c r="E1520" t="str">
        <f t="shared" si="67"/>
        <v>NIT</v>
      </c>
    </row>
    <row r="1521" spans="1:5" x14ac:dyDescent="0.25">
      <c r="A1521" t="s">
        <v>2311</v>
      </c>
      <c r="B1521" t="s">
        <v>2312</v>
      </c>
      <c r="C1521" t="str">
        <f>Tabla4[[#This Row],[NIT]]</f>
        <v>06142101051057</v>
      </c>
      <c r="D1521">
        <f t="shared" si="66"/>
        <v>14</v>
      </c>
      <c r="E1521" t="str">
        <f t="shared" si="67"/>
        <v>NIT</v>
      </c>
    </row>
    <row r="1522" spans="1:5" x14ac:dyDescent="0.25">
      <c r="A1522" t="s">
        <v>2313</v>
      </c>
      <c r="B1522" t="s">
        <v>2314</v>
      </c>
      <c r="C1522" t="str">
        <f>Tabla4[[#This Row],[NIT]]</f>
        <v>06141411131097</v>
      </c>
      <c r="D1522">
        <f t="shared" si="66"/>
        <v>14</v>
      </c>
      <c r="E1522" t="str">
        <f t="shared" si="67"/>
        <v>NIT</v>
      </c>
    </row>
    <row r="1523" spans="1:5" x14ac:dyDescent="0.25">
      <c r="A1523" t="s">
        <v>2315</v>
      </c>
      <c r="B1523" t="s">
        <v>2316</v>
      </c>
      <c r="C1523" t="str">
        <f>Tabla4[[#This Row],[NIT]]</f>
        <v>06142102730015</v>
      </c>
      <c r="D1523">
        <f t="shared" si="66"/>
        <v>14</v>
      </c>
      <c r="E1523" t="str">
        <f t="shared" si="67"/>
        <v>NIT</v>
      </c>
    </row>
    <row r="1524" spans="1:5" x14ac:dyDescent="0.25">
      <c r="A1524" t="s">
        <v>2317</v>
      </c>
      <c r="B1524" t="s">
        <v>2318</v>
      </c>
      <c r="C1524" t="str">
        <f>Tabla4[[#This Row],[NIT]]</f>
        <v>06142606071010</v>
      </c>
      <c r="D1524">
        <f t="shared" si="66"/>
        <v>14</v>
      </c>
      <c r="E1524" t="str">
        <f t="shared" si="67"/>
        <v>NIT</v>
      </c>
    </row>
    <row r="1525" spans="1:5" x14ac:dyDescent="0.25">
      <c r="A1525" t="s">
        <v>2319</v>
      </c>
      <c r="B1525" t="s">
        <v>2320</v>
      </c>
      <c r="C1525" t="str">
        <f>Tabla4[[#This Row],[NIT]]</f>
        <v>12170411991014</v>
      </c>
      <c r="D1525">
        <f t="shared" si="66"/>
        <v>14</v>
      </c>
      <c r="E1525" t="str">
        <f t="shared" si="67"/>
        <v>NIT</v>
      </c>
    </row>
    <row r="1526" spans="1:5" x14ac:dyDescent="0.25">
      <c r="A1526" t="s">
        <v>2321</v>
      </c>
      <c r="B1526" t="s">
        <v>2322</v>
      </c>
      <c r="C1526" t="str">
        <f>Tabla4[[#This Row],[NIT]]</f>
        <v>12172305071014</v>
      </c>
      <c r="D1526">
        <f t="shared" si="66"/>
        <v>14</v>
      </c>
      <c r="E1526" t="str">
        <f t="shared" si="67"/>
        <v>NIT</v>
      </c>
    </row>
    <row r="1527" spans="1:5" x14ac:dyDescent="0.25">
      <c r="A1527" t="s">
        <v>2323</v>
      </c>
      <c r="B1527" t="s">
        <v>2324</v>
      </c>
      <c r="C1527" t="str">
        <f>Tabla4[[#This Row],[NIT]]</f>
        <v>06141402560013</v>
      </c>
      <c r="D1527">
        <f t="shared" si="66"/>
        <v>14</v>
      </c>
      <c r="E1527" t="str">
        <f t="shared" si="67"/>
        <v>NIT</v>
      </c>
    </row>
    <row r="1528" spans="1:5" x14ac:dyDescent="0.25">
      <c r="A1528" t="s">
        <v>2325</v>
      </c>
      <c r="B1528" t="s">
        <v>2326</v>
      </c>
      <c r="C1528" t="str">
        <f>Tabla4[[#This Row],[NIT]]</f>
        <v>06140911610019</v>
      </c>
      <c r="D1528">
        <f t="shared" si="66"/>
        <v>14</v>
      </c>
      <c r="E1528" t="str">
        <f t="shared" si="67"/>
        <v>NIT</v>
      </c>
    </row>
    <row r="1529" spans="1:5" x14ac:dyDescent="0.25">
      <c r="A1529" t="s">
        <v>2327</v>
      </c>
      <c r="B1529" t="s">
        <v>2328</v>
      </c>
      <c r="C1529" t="str">
        <f>Tabla4[[#This Row],[NIT]]</f>
        <v>06140701161023</v>
      </c>
      <c r="D1529">
        <f t="shared" si="66"/>
        <v>14</v>
      </c>
      <c r="E1529" t="str">
        <f t="shared" si="67"/>
        <v>NIT</v>
      </c>
    </row>
    <row r="1530" spans="1:5" x14ac:dyDescent="0.25">
      <c r="A1530" t="s">
        <v>2329</v>
      </c>
      <c r="B1530" t="s">
        <v>2330</v>
      </c>
      <c r="C1530" t="str">
        <f>Tabla4[[#This Row],[NIT]]</f>
        <v>96421807011015</v>
      </c>
      <c r="D1530">
        <f t="shared" si="66"/>
        <v>14</v>
      </c>
      <c r="E1530" t="str">
        <f t="shared" si="67"/>
        <v>NIT</v>
      </c>
    </row>
    <row r="1531" spans="1:5" x14ac:dyDescent="0.25">
      <c r="A1531" t="s">
        <v>2331</v>
      </c>
      <c r="B1531" t="s">
        <v>2332</v>
      </c>
      <c r="C1531" t="str">
        <f>Tabla4[[#This Row],[NIT]]</f>
        <v>14152005551010</v>
      </c>
      <c r="D1531">
        <f t="shared" si="66"/>
        <v>14</v>
      </c>
      <c r="E1531" t="str">
        <f t="shared" si="67"/>
        <v>NIT</v>
      </c>
    </row>
    <row r="1532" spans="1:5" x14ac:dyDescent="0.25">
      <c r="A1532" t="s">
        <v>2333</v>
      </c>
      <c r="B1532" t="s">
        <v>2334</v>
      </c>
      <c r="C1532" t="str">
        <f>Tabla4[[#This Row],[NIT]]</f>
        <v>02132105590013</v>
      </c>
      <c r="D1532">
        <f t="shared" si="66"/>
        <v>14</v>
      </c>
      <c r="E1532" t="str">
        <f t="shared" si="67"/>
        <v>NIT</v>
      </c>
    </row>
    <row r="1533" spans="1:5" x14ac:dyDescent="0.25">
      <c r="A1533" t="s">
        <v>2335</v>
      </c>
      <c r="B1533" t="s">
        <v>2336</v>
      </c>
      <c r="C1533" t="str">
        <f>Tabla4[[#This Row],[NIT]]</f>
        <v>13222804821017</v>
      </c>
      <c r="D1533">
        <f t="shared" si="66"/>
        <v>14</v>
      </c>
      <c r="E1533" t="str">
        <f t="shared" si="67"/>
        <v>NIT</v>
      </c>
    </row>
    <row r="1534" spans="1:5" x14ac:dyDescent="0.25">
      <c r="A1534" t="s">
        <v>2337</v>
      </c>
      <c r="B1534" t="s">
        <v>2338</v>
      </c>
      <c r="C1534" t="str">
        <f>Tabla4[[#This Row],[NIT]]</f>
        <v>06140505111026</v>
      </c>
      <c r="D1534">
        <f t="shared" si="66"/>
        <v>14</v>
      </c>
      <c r="E1534" t="str">
        <f t="shared" si="67"/>
        <v>NIT</v>
      </c>
    </row>
    <row r="1535" spans="1:5" x14ac:dyDescent="0.25">
      <c r="A1535" t="s">
        <v>2339</v>
      </c>
      <c r="B1535" t="s">
        <v>2340</v>
      </c>
      <c r="C1535" t="str">
        <f>Tabla4[[#This Row],[NIT]]</f>
        <v>06140707161033</v>
      </c>
      <c r="D1535">
        <f t="shared" si="66"/>
        <v>14</v>
      </c>
      <c r="E1535" t="str">
        <f t="shared" si="67"/>
        <v>NIT</v>
      </c>
    </row>
    <row r="1536" spans="1:5" x14ac:dyDescent="0.25">
      <c r="A1536" t="s">
        <v>2341</v>
      </c>
      <c r="B1536" t="s">
        <v>2342</v>
      </c>
      <c r="C1536" t="str">
        <f>Tabla4[[#This Row],[NIT]]</f>
        <v>06141903091031</v>
      </c>
      <c r="D1536">
        <f t="shared" si="66"/>
        <v>14</v>
      </c>
      <c r="E1536" t="str">
        <f t="shared" si="67"/>
        <v>NIT</v>
      </c>
    </row>
    <row r="1537" spans="1:5" x14ac:dyDescent="0.25">
      <c r="A1537" t="s">
        <v>2343</v>
      </c>
      <c r="B1537" t="s">
        <v>2344</v>
      </c>
      <c r="C1537" t="str">
        <f>Tabla4[[#This Row],[NIT]]</f>
        <v>06142811021041</v>
      </c>
      <c r="D1537">
        <f t="shared" si="66"/>
        <v>14</v>
      </c>
      <c r="E1537" t="str">
        <f t="shared" si="67"/>
        <v>NIT</v>
      </c>
    </row>
    <row r="1538" spans="1:5" x14ac:dyDescent="0.25">
      <c r="A1538" t="s">
        <v>2345</v>
      </c>
      <c r="B1538" t="s">
        <v>2346</v>
      </c>
      <c r="C1538" t="str">
        <f>Tabla4[[#This Row],[NIT]]</f>
        <v>06143005071035</v>
      </c>
      <c r="D1538">
        <f t="shared" si="66"/>
        <v>14</v>
      </c>
      <c r="E1538" t="str">
        <f t="shared" si="67"/>
        <v>NIT</v>
      </c>
    </row>
    <row r="1539" spans="1:5" x14ac:dyDescent="0.25">
      <c r="A1539" t="s">
        <v>2347</v>
      </c>
      <c r="B1539" t="s">
        <v>2348</v>
      </c>
      <c r="C1539" t="str">
        <f>Tabla4[[#This Row],[NIT]]</f>
        <v>06141807051010</v>
      </c>
      <c r="D1539">
        <f t="shared" si="66"/>
        <v>14</v>
      </c>
      <c r="E1539" t="str">
        <f t="shared" si="67"/>
        <v>NIT</v>
      </c>
    </row>
    <row r="1540" spans="1:5" x14ac:dyDescent="0.25">
      <c r="A1540" t="s">
        <v>2349</v>
      </c>
      <c r="B1540" t="s">
        <v>2350</v>
      </c>
      <c r="C1540" t="str">
        <f>Tabla4[[#This Row],[NIT]]</f>
        <v>06140312921063</v>
      </c>
      <c r="D1540">
        <f t="shared" si="66"/>
        <v>14</v>
      </c>
      <c r="E1540" t="str">
        <f t="shared" si="67"/>
        <v>NIT</v>
      </c>
    </row>
    <row r="1541" spans="1:5" x14ac:dyDescent="0.25">
      <c r="A1541" t="s">
        <v>2351</v>
      </c>
      <c r="B1541" t="s">
        <v>2352</v>
      </c>
      <c r="C1541" t="str">
        <f>Tabla4[[#This Row],[NIT]]</f>
        <v>11210410951017</v>
      </c>
      <c r="D1541">
        <f t="shared" si="66"/>
        <v>14</v>
      </c>
      <c r="E1541" t="str">
        <f t="shared" si="67"/>
        <v>NIT</v>
      </c>
    </row>
    <row r="1542" spans="1:5" x14ac:dyDescent="0.25">
      <c r="A1542" t="s">
        <v>2353</v>
      </c>
      <c r="B1542" t="s">
        <v>2354</v>
      </c>
      <c r="C1542" t="str">
        <f>Tabla4[[#This Row],[NIT]]</f>
        <v>06140204031060</v>
      </c>
      <c r="D1542">
        <f t="shared" si="66"/>
        <v>14</v>
      </c>
      <c r="E1542" t="str">
        <f t="shared" si="67"/>
        <v>NIT</v>
      </c>
    </row>
    <row r="1543" spans="1:5" x14ac:dyDescent="0.25">
      <c r="A1543" t="s">
        <v>2355</v>
      </c>
      <c r="B1543" t="s">
        <v>2356</v>
      </c>
      <c r="C1543" t="str">
        <f>Tabla4[[#This Row],[NIT]]</f>
        <v>94501810850017</v>
      </c>
      <c r="D1543">
        <f t="shared" si="66"/>
        <v>14</v>
      </c>
      <c r="E1543" t="str">
        <f t="shared" si="67"/>
        <v>NIT</v>
      </c>
    </row>
    <row r="1544" spans="1:5" x14ac:dyDescent="0.25">
      <c r="A1544" t="s">
        <v>2357</v>
      </c>
      <c r="B1544" t="s">
        <v>2358</v>
      </c>
      <c r="C1544" t="str">
        <f>Tabla4[[#This Row],[NIT]]</f>
        <v>06142310700012</v>
      </c>
      <c r="D1544">
        <f t="shared" si="66"/>
        <v>14</v>
      </c>
      <c r="E1544" t="str">
        <f t="shared" si="67"/>
        <v>NIT</v>
      </c>
    </row>
    <row r="1545" spans="1:5" x14ac:dyDescent="0.25">
      <c r="A1545" t="s">
        <v>2359</v>
      </c>
      <c r="B1545" t="s">
        <v>2360</v>
      </c>
      <c r="C1545" t="str">
        <f>Tabla4[[#This Row],[NIT]]</f>
        <v>06142212041034</v>
      </c>
      <c r="D1545">
        <f t="shared" si="66"/>
        <v>14</v>
      </c>
      <c r="E1545" t="str">
        <f t="shared" si="67"/>
        <v>NIT</v>
      </c>
    </row>
    <row r="1546" spans="1:5" x14ac:dyDescent="0.25">
      <c r="A1546" t="s">
        <v>2361</v>
      </c>
      <c r="B1546" t="s">
        <v>2362</v>
      </c>
      <c r="C1546" t="str">
        <f>Tabla4[[#This Row],[NIT]]</f>
        <v>06142208081056</v>
      </c>
      <c r="D1546">
        <f t="shared" si="66"/>
        <v>14</v>
      </c>
      <c r="E1546" t="str">
        <f t="shared" si="67"/>
        <v>NIT</v>
      </c>
    </row>
    <row r="1547" spans="1:5" x14ac:dyDescent="0.25">
      <c r="A1547" t="s">
        <v>2363</v>
      </c>
      <c r="B1547" t="s">
        <v>2364</v>
      </c>
      <c r="C1547" t="str">
        <f>Tabla4[[#This Row],[NIT]]</f>
        <v>06142603841019</v>
      </c>
      <c r="D1547">
        <f t="shared" si="66"/>
        <v>14</v>
      </c>
      <c r="E1547" t="str">
        <f t="shared" si="67"/>
        <v>NIT</v>
      </c>
    </row>
    <row r="1548" spans="1:5" x14ac:dyDescent="0.25">
      <c r="A1548" t="s">
        <v>2365</v>
      </c>
      <c r="B1548" t="s">
        <v>2366</v>
      </c>
      <c r="C1548" t="str">
        <f>Tabla4[[#This Row],[NIT]]</f>
        <v>06140904991056</v>
      </c>
      <c r="D1548">
        <f t="shared" si="66"/>
        <v>14</v>
      </c>
      <c r="E1548" t="str">
        <f t="shared" si="67"/>
        <v>NIT</v>
      </c>
    </row>
    <row r="1549" spans="1:5" x14ac:dyDescent="0.25">
      <c r="A1549" t="s">
        <v>2367</v>
      </c>
      <c r="B1549" t="s">
        <v>2368</v>
      </c>
      <c r="C1549" t="str">
        <f>Tabla4[[#This Row],[NIT]]</f>
        <v>05010903151017</v>
      </c>
      <c r="D1549">
        <f t="shared" si="66"/>
        <v>14</v>
      </c>
      <c r="E1549" t="str">
        <f t="shared" si="67"/>
        <v>NIT</v>
      </c>
    </row>
    <row r="1550" spans="1:5" x14ac:dyDescent="0.25">
      <c r="A1550" t="s">
        <v>2369</v>
      </c>
      <c r="B1550" t="s">
        <v>2370</v>
      </c>
      <c r="C1550" t="str">
        <f>Tabla4[[#This Row],[NIT]]</f>
        <v>06141109021045</v>
      </c>
      <c r="D1550">
        <f t="shared" si="66"/>
        <v>14</v>
      </c>
      <c r="E1550" t="str">
        <f t="shared" si="67"/>
        <v>NIT</v>
      </c>
    </row>
    <row r="1551" spans="1:5" x14ac:dyDescent="0.25">
      <c r="A1551" t="s">
        <v>2371</v>
      </c>
      <c r="B1551" t="s">
        <v>2372</v>
      </c>
      <c r="C1551" t="str">
        <f>Tabla4[[#This Row],[NIT]]</f>
        <v>11232109490015</v>
      </c>
      <c r="D1551">
        <f t="shared" si="66"/>
        <v>14</v>
      </c>
      <c r="E1551" t="str">
        <f t="shared" si="67"/>
        <v>NIT</v>
      </c>
    </row>
    <row r="1552" spans="1:5" x14ac:dyDescent="0.25">
      <c r="A1552" s="20" t="s">
        <v>2373</v>
      </c>
      <c r="B1552" t="s">
        <v>2374</v>
      </c>
      <c r="C1552" t="str">
        <f>Tabla4[[#This Row],[NIT]]</f>
        <v>06141501850054</v>
      </c>
      <c r="D1552">
        <f t="shared" si="66"/>
        <v>14</v>
      </c>
      <c r="E1552" t="str">
        <f t="shared" si="67"/>
        <v>NIT</v>
      </c>
    </row>
    <row r="1553" spans="1:5" x14ac:dyDescent="0.25">
      <c r="A1553" t="s">
        <v>2375</v>
      </c>
      <c r="B1553" t="s">
        <v>2376</v>
      </c>
      <c r="C1553" t="str">
        <f>Tabla4[[#This Row],[NIT]]</f>
        <v>06141407790021</v>
      </c>
      <c r="D1553">
        <f t="shared" si="66"/>
        <v>14</v>
      </c>
      <c r="E1553" t="str">
        <f t="shared" si="67"/>
        <v>NIT</v>
      </c>
    </row>
    <row r="1554" spans="1:5" x14ac:dyDescent="0.25">
      <c r="A1554" t="s">
        <v>2377</v>
      </c>
      <c r="B1554" t="s">
        <v>2378</v>
      </c>
      <c r="C1554" t="str">
        <f>Tabla4[[#This Row],[NIT]]</f>
        <v>06142711941011</v>
      </c>
      <c r="D1554">
        <f t="shared" si="66"/>
        <v>14</v>
      </c>
      <c r="E1554" t="str">
        <f t="shared" si="67"/>
        <v>NIT</v>
      </c>
    </row>
    <row r="1555" spans="1:5" x14ac:dyDescent="0.25">
      <c r="A1555" t="s">
        <v>2379</v>
      </c>
      <c r="B1555" t="s">
        <v>2380</v>
      </c>
      <c r="C1555" t="str">
        <f>Tabla4[[#This Row],[NIT]]</f>
        <v>14061209390012</v>
      </c>
      <c r="D1555">
        <f t="shared" si="66"/>
        <v>14</v>
      </c>
      <c r="E1555" t="str">
        <f t="shared" si="67"/>
        <v>NIT</v>
      </c>
    </row>
    <row r="1556" spans="1:5" x14ac:dyDescent="0.25">
      <c r="A1556" t="s">
        <v>2381</v>
      </c>
      <c r="B1556" t="s">
        <v>2382</v>
      </c>
      <c r="C1556" t="str">
        <f>Tabla4[[#This Row],[NIT]]</f>
        <v>14060906701010</v>
      </c>
      <c r="D1556">
        <f t="shared" si="66"/>
        <v>14</v>
      </c>
      <c r="E1556" t="str">
        <f t="shared" si="67"/>
        <v>NIT</v>
      </c>
    </row>
    <row r="1557" spans="1:5" x14ac:dyDescent="0.25">
      <c r="A1557" t="s">
        <v>2383</v>
      </c>
      <c r="B1557" t="s">
        <v>2384</v>
      </c>
      <c r="C1557" t="str">
        <f>Tabla4[[#This Row],[NIT]]</f>
        <v>06142701001010</v>
      </c>
      <c r="D1557">
        <f t="shared" si="66"/>
        <v>14</v>
      </c>
      <c r="E1557" t="str">
        <f t="shared" si="67"/>
        <v>NIT</v>
      </c>
    </row>
    <row r="1558" spans="1:5" x14ac:dyDescent="0.25">
      <c r="A1558" t="s">
        <v>2385</v>
      </c>
      <c r="B1558" t="s">
        <v>2386</v>
      </c>
      <c r="C1558" t="str">
        <f>Tabla4[[#This Row],[NIT]]</f>
        <v>06142009670026</v>
      </c>
      <c r="D1558">
        <f t="shared" si="66"/>
        <v>14</v>
      </c>
      <c r="E1558" t="str">
        <f t="shared" si="67"/>
        <v>NIT</v>
      </c>
    </row>
    <row r="1559" spans="1:5" x14ac:dyDescent="0.25">
      <c r="A1559" t="s">
        <v>2387</v>
      </c>
      <c r="B1559" t="s">
        <v>2388</v>
      </c>
      <c r="C1559" t="str">
        <f>Tabla4[[#This Row],[NIT]]</f>
        <v>06141811911016</v>
      </c>
      <c r="D1559">
        <f t="shared" si="66"/>
        <v>14</v>
      </c>
      <c r="E1559" t="str">
        <f t="shared" si="67"/>
        <v>NIT</v>
      </c>
    </row>
    <row r="1560" spans="1:5" x14ac:dyDescent="0.25">
      <c r="A1560" t="s">
        <v>2389</v>
      </c>
      <c r="B1560" t="s">
        <v>2390</v>
      </c>
      <c r="C1560" t="str">
        <f>Tabla4[[#This Row],[NIT]]</f>
        <v>06142809931049</v>
      </c>
      <c r="D1560">
        <f t="shared" ref="D1560:D1623" si="68">LEN(C1560)</f>
        <v>14</v>
      </c>
      <c r="E1560" t="str">
        <f t="shared" ref="E1560:E1623" si="69">IF(D1560=14,"NIT",IF(D1560=9,"DUI"," "))</f>
        <v>NIT</v>
      </c>
    </row>
    <row r="1561" spans="1:5" x14ac:dyDescent="0.25">
      <c r="A1561" t="s">
        <v>2391</v>
      </c>
      <c r="B1561" t="s">
        <v>2392</v>
      </c>
      <c r="C1561" t="str">
        <f>Tabla4[[#This Row],[NIT]]</f>
        <v>02103003091024</v>
      </c>
      <c r="D1561">
        <f t="shared" si="68"/>
        <v>14</v>
      </c>
      <c r="E1561" t="str">
        <f t="shared" si="69"/>
        <v>NIT</v>
      </c>
    </row>
    <row r="1562" spans="1:5" x14ac:dyDescent="0.25">
      <c r="A1562" t="s">
        <v>2393</v>
      </c>
      <c r="B1562" t="s">
        <v>2394</v>
      </c>
      <c r="C1562" t="str">
        <f>Tabla4[[#This Row],[NIT]]</f>
        <v>06140410051042</v>
      </c>
      <c r="D1562">
        <f t="shared" si="68"/>
        <v>14</v>
      </c>
      <c r="E1562" t="str">
        <f t="shared" si="69"/>
        <v>NIT</v>
      </c>
    </row>
    <row r="1563" spans="1:5" x14ac:dyDescent="0.25">
      <c r="A1563" t="s">
        <v>2395</v>
      </c>
      <c r="B1563" t="s">
        <v>2396</v>
      </c>
      <c r="C1563" t="str">
        <f>Tabla4[[#This Row],[NIT]]</f>
        <v>06143110121021</v>
      </c>
      <c r="D1563">
        <f t="shared" si="68"/>
        <v>14</v>
      </c>
      <c r="E1563" t="str">
        <f t="shared" si="69"/>
        <v>NIT</v>
      </c>
    </row>
    <row r="1564" spans="1:5" x14ac:dyDescent="0.25">
      <c r="A1564" t="s">
        <v>2397</v>
      </c>
      <c r="B1564" t="s">
        <v>2398</v>
      </c>
      <c r="C1564" t="str">
        <f>Tabla4[[#This Row],[NIT]]</f>
        <v>06142001540014</v>
      </c>
      <c r="D1564">
        <f t="shared" si="68"/>
        <v>14</v>
      </c>
      <c r="E1564" t="str">
        <f t="shared" si="69"/>
        <v>NIT</v>
      </c>
    </row>
    <row r="1565" spans="1:5" x14ac:dyDescent="0.25">
      <c r="A1565" t="s">
        <v>2399</v>
      </c>
      <c r="B1565" t="s">
        <v>2400</v>
      </c>
      <c r="C1565" t="str">
        <f>Tabla4[[#This Row],[NIT]]</f>
        <v>06140202091014</v>
      </c>
      <c r="D1565">
        <f t="shared" si="68"/>
        <v>14</v>
      </c>
      <c r="E1565" t="str">
        <f t="shared" si="69"/>
        <v>NIT</v>
      </c>
    </row>
    <row r="1566" spans="1:5" x14ac:dyDescent="0.25">
      <c r="A1566" t="s">
        <v>2401</v>
      </c>
      <c r="B1566" t="s">
        <v>2402</v>
      </c>
      <c r="C1566" t="str">
        <f>Tabla4[[#This Row],[NIT]]</f>
        <v>06141012470017</v>
      </c>
      <c r="D1566">
        <f t="shared" si="68"/>
        <v>14</v>
      </c>
      <c r="E1566" t="str">
        <f t="shared" si="69"/>
        <v>NIT</v>
      </c>
    </row>
    <row r="1567" spans="1:5" x14ac:dyDescent="0.25">
      <c r="A1567" t="s">
        <v>2403</v>
      </c>
      <c r="B1567" t="s">
        <v>2404</v>
      </c>
      <c r="C1567" t="str">
        <f>Tabla4[[#This Row],[NIT]]</f>
        <v>06142709961072</v>
      </c>
      <c r="D1567">
        <f t="shared" si="68"/>
        <v>14</v>
      </c>
      <c r="E1567" t="str">
        <f t="shared" si="69"/>
        <v>NIT</v>
      </c>
    </row>
    <row r="1568" spans="1:5" x14ac:dyDescent="0.25">
      <c r="A1568" t="s">
        <v>2405</v>
      </c>
      <c r="B1568" t="s">
        <v>2406</v>
      </c>
      <c r="C1568" t="str">
        <f>Tabla4[[#This Row],[NIT]]</f>
        <v>06141008051067</v>
      </c>
      <c r="D1568">
        <f t="shared" si="68"/>
        <v>14</v>
      </c>
      <c r="E1568" t="str">
        <f t="shared" si="69"/>
        <v>NIT</v>
      </c>
    </row>
    <row r="1569" spans="1:5" x14ac:dyDescent="0.25">
      <c r="A1569" t="s">
        <v>2407</v>
      </c>
      <c r="B1569" t="s">
        <v>2408</v>
      </c>
      <c r="C1569" t="str">
        <f>Tabla4[[#This Row],[NIT]]</f>
        <v>06142904520018</v>
      </c>
      <c r="D1569">
        <f t="shared" si="68"/>
        <v>14</v>
      </c>
      <c r="E1569" t="str">
        <f t="shared" si="69"/>
        <v>NIT</v>
      </c>
    </row>
    <row r="1570" spans="1:5" x14ac:dyDescent="0.25">
      <c r="A1570" t="s">
        <v>2409</v>
      </c>
      <c r="B1570" t="s">
        <v>2410</v>
      </c>
      <c r="C1570" t="str">
        <f>Tabla4[[#This Row],[NIT]]</f>
        <v>12151607530013</v>
      </c>
      <c r="D1570">
        <f t="shared" si="68"/>
        <v>14</v>
      </c>
      <c r="E1570" t="str">
        <f t="shared" si="69"/>
        <v>NIT</v>
      </c>
    </row>
    <row r="1571" spans="1:5" x14ac:dyDescent="0.25">
      <c r="A1571" t="s">
        <v>2411</v>
      </c>
      <c r="B1571" t="s">
        <v>2412</v>
      </c>
      <c r="C1571" t="str">
        <f>Tabla4[[#This Row],[NIT]]</f>
        <v>06142901410032</v>
      </c>
      <c r="D1571">
        <f t="shared" si="68"/>
        <v>14</v>
      </c>
      <c r="E1571" t="str">
        <f t="shared" si="69"/>
        <v>NIT</v>
      </c>
    </row>
    <row r="1572" spans="1:5" x14ac:dyDescent="0.25">
      <c r="A1572" t="s">
        <v>2413</v>
      </c>
      <c r="B1572" t="s">
        <v>2414</v>
      </c>
      <c r="C1572" t="str">
        <f>Tabla4[[#This Row],[NIT]]</f>
        <v>06141108891011</v>
      </c>
      <c r="D1572">
        <f t="shared" si="68"/>
        <v>14</v>
      </c>
      <c r="E1572" t="str">
        <f t="shared" si="69"/>
        <v>NIT</v>
      </c>
    </row>
    <row r="1573" spans="1:5" x14ac:dyDescent="0.25">
      <c r="A1573" t="s">
        <v>2415</v>
      </c>
      <c r="B1573" t="s">
        <v>2416</v>
      </c>
      <c r="C1573" t="str">
        <f>Tabla4[[#This Row],[NIT]]</f>
        <v>06142508580109</v>
      </c>
      <c r="D1573">
        <f t="shared" si="68"/>
        <v>14</v>
      </c>
      <c r="E1573" t="str">
        <f t="shared" si="69"/>
        <v>NIT</v>
      </c>
    </row>
    <row r="1574" spans="1:5" x14ac:dyDescent="0.25">
      <c r="A1574" t="s">
        <v>2417</v>
      </c>
      <c r="B1574" t="s">
        <v>2418</v>
      </c>
      <c r="C1574" t="str">
        <f>Tabla4[[#This Row],[NIT]]</f>
        <v>06142812740014</v>
      </c>
      <c r="D1574">
        <f t="shared" si="68"/>
        <v>14</v>
      </c>
      <c r="E1574" t="str">
        <f t="shared" si="69"/>
        <v>NIT</v>
      </c>
    </row>
    <row r="1575" spans="1:5" x14ac:dyDescent="0.25">
      <c r="A1575" t="s">
        <v>2419</v>
      </c>
      <c r="B1575" t="s">
        <v>2420</v>
      </c>
      <c r="C1575" t="str">
        <f>Tabla4[[#This Row],[NIT]]</f>
        <v>06141509870029</v>
      </c>
      <c r="D1575">
        <f t="shared" si="68"/>
        <v>14</v>
      </c>
      <c r="E1575" t="str">
        <f t="shared" si="69"/>
        <v>NIT</v>
      </c>
    </row>
    <row r="1576" spans="1:5" x14ac:dyDescent="0.25">
      <c r="A1576" t="s">
        <v>2421</v>
      </c>
      <c r="B1576" t="s">
        <v>2422</v>
      </c>
      <c r="C1576" t="str">
        <f>Tabla4[[#This Row],[NIT]]</f>
        <v>12171207051017</v>
      </c>
      <c r="D1576">
        <f t="shared" si="68"/>
        <v>14</v>
      </c>
      <c r="E1576" t="str">
        <f t="shared" si="69"/>
        <v>NIT</v>
      </c>
    </row>
    <row r="1577" spans="1:5" x14ac:dyDescent="0.25">
      <c r="A1577" t="s">
        <v>2423</v>
      </c>
      <c r="B1577" t="s">
        <v>2424</v>
      </c>
      <c r="C1577" t="str">
        <f>Tabla4[[#This Row],[NIT]]</f>
        <v>94502204081011</v>
      </c>
      <c r="D1577">
        <f t="shared" si="68"/>
        <v>14</v>
      </c>
      <c r="E1577" t="str">
        <f t="shared" si="69"/>
        <v>NIT</v>
      </c>
    </row>
    <row r="1578" spans="1:5" x14ac:dyDescent="0.25">
      <c r="A1578" t="s">
        <v>2425</v>
      </c>
      <c r="B1578" t="s">
        <v>2426</v>
      </c>
      <c r="C1578" t="str">
        <f>Tabla4[[#This Row],[NIT]]</f>
        <v>06141911921060</v>
      </c>
      <c r="D1578">
        <f t="shared" si="68"/>
        <v>14</v>
      </c>
      <c r="E1578" t="str">
        <f t="shared" si="69"/>
        <v>NIT</v>
      </c>
    </row>
    <row r="1579" spans="1:5" x14ac:dyDescent="0.25">
      <c r="A1579" t="s">
        <v>2427</v>
      </c>
      <c r="B1579" t="s">
        <v>2428</v>
      </c>
      <c r="C1579" t="str">
        <f>Tabla4[[#This Row],[NIT]]</f>
        <v>12171306680010</v>
      </c>
      <c r="D1579">
        <f t="shared" si="68"/>
        <v>14</v>
      </c>
      <c r="E1579" t="str">
        <f t="shared" si="69"/>
        <v>NIT</v>
      </c>
    </row>
    <row r="1580" spans="1:5" x14ac:dyDescent="0.25">
      <c r="A1580" t="s">
        <v>2429</v>
      </c>
      <c r="B1580" t="s">
        <v>2430</v>
      </c>
      <c r="C1580" t="str">
        <f>Tabla4[[#This Row],[NIT]]</f>
        <v>06141608111039</v>
      </c>
      <c r="D1580">
        <f t="shared" si="68"/>
        <v>14</v>
      </c>
      <c r="E1580" t="str">
        <f t="shared" si="69"/>
        <v>NIT</v>
      </c>
    </row>
    <row r="1581" spans="1:5" x14ac:dyDescent="0.25">
      <c r="A1581" t="s">
        <v>2431</v>
      </c>
      <c r="B1581" t="s">
        <v>2432</v>
      </c>
      <c r="C1581" t="str">
        <f>Tabla4[[#This Row],[NIT]]</f>
        <v>06141211810023</v>
      </c>
      <c r="D1581">
        <f t="shared" si="68"/>
        <v>14</v>
      </c>
      <c r="E1581" t="str">
        <f t="shared" si="69"/>
        <v>NIT</v>
      </c>
    </row>
    <row r="1582" spans="1:5" x14ac:dyDescent="0.25">
      <c r="A1582" t="s">
        <v>2433</v>
      </c>
      <c r="B1582" t="s">
        <v>2434</v>
      </c>
      <c r="C1582" t="str">
        <f>Tabla4[[#This Row],[NIT]]</f>
        <v>06142102971109</v>
      </c>
      <c r="D1582">
        <f t="shared" si="68"/>
        <v>14</v>
      </c>
      <c r="E1582" t="str">
        <f t="shared" si="69"/>
        <v>NIT</v>
      </c>
    </row>
    <row r="1583" spans="1:5" x14ac:dyDescent="0.25">
      <c r="A1583" t="s">
        <v>2435</v>
      </c>
      <c r="B1583" t="s">
        <v>2436</v>
      </c>
      <c r="C1583" t="str">
        <f>Tabla4[[#This Row],[NIT]]</f>
        <v>08211411430010</v>
      </c>
      <c r="D1583">
        <f t="shared" si="68"/>
        <v>14</v>
      </c>
      <c r="E1583" t="str">
        <f t="shared" si="69"/>
        <v>NIT</v>
      </c>
    </row>
    <row r="1584" spans="1:5" x14ac:dyDescent="0.25">
      <c r="A1584" t="s">
        <v>2437</v>
      </c>
      <c r="B1584" t="s">
        <v>2438</v>
      </c>
      <c r="C1584" t="str">
        <f>Tabla4[[#This Row],[NIT]]</f>
        <v>06142808921104</v>
      </c>
      <c r="D1584">
        <f t="shared" si="68"/>
        <v>14</v>
      </c>
      <c r="E1584" t="str">
        <f t="shared" si="69"/>
        <v>NIT</v>
      </c>
    </row>
    <row r="1585" spans="1:5" x14ac:dyDescent="0.25">
      <c r="A1585" t="s">
        <v>2439</v>
      </c>
      <c r="B1585" t="s">
        <v>2440</v>
      </c>
      <c r="C1585" t="str">
        <f>Tabla4[[#This Row],[NIT]]</f>
        <v>06143009931055</v>
      </c>
      <c r="D1585">
        <f t="shared" si="68"/>
        <v>14</v>
      </c>
      <c r="E1585" t="str">
        <f t="shared" si="69"/>
        <v>NIT</v>
      </c>
    </row>
    <row r="1586" spans="1:5" x14ac:dyDescent="0.25">
      <c r="A1586" t="s">
        <v>2441</v>
      </c>
      <c r="B1586" t="s">
        <v>2442</v>
      </c>
      <c r="C1586" t="str">
        <f>Tabla4[[#This Row],[NIT]]</f>
        <v>09040206530014</v>
      </c>
      <c r="D1586">
        <f t="shared" si="68"/>
        <v>14</v>
      </c>
      <c r="E1586" t="str">
        <f t="shared" si="69"/>
        <v>NIT</v>
      </c>
    </row>
    <row r="1587" spans="1:5" x14ac:dyDescent="0.25">
      <c r="A1587" t="s">
        <v>2443</v>
      </c>
      <c r="B1587" t="s">
        <v>2444</v>
      </c>
      <c r="C1587" t="str">
        <f>Tabla4[[#This Row],[NIT]]</f>
        <v>94500107600014</v>
      </c>
      <c r="D1587">
        <f t="shared" si="68"/>
        <v>14</v>
      </c>
      <c r="E1587" t="str">
        <f t="shared" si="69"/>
        <v>NIT</v>
      </c>
    </row>
    <row r="1588" spans="1:5" x14ac:dyDescent="0.25">
      <c r="A1588" t="s">
        <v>2445</v>
      </c>
      <c r="B1588" t="s">
        <v>2446</v>
      </c>
      <c r="C1588" t="str">
        <f>Tabla4[[#This Row],[NIT]]</f>
        <v>06140411660046</v>
      </c>
      <c r="D1588">
        <f t="shared" si="68"/>
        <v>14</v>
      </c>
      <c r="E1588" t="str">
        <f t="shared" si="69"/>
        <v>NIT</v>
      </c>
    </row>
    <row r="1589" spans="1:5" x14ac:dyDescent="0.25">
      <c r="A1589" t="s">
        <v>2447</v>
      </c>
      <c r="B1589" t="s">
        <v>2448</v>
      </c>
      <c r="C1589" t="str">
        <f>Tabla4[[#This Row],[NIT]]</f>
        <v>03151205781039</v>
      </c>
      <c r="D1589">
        <f t="shared" si="68"/>
        <v>14</v>
      </c>
      <c r="E1589" t="str">
        <f t="shared" si="69"/>
        <v>NIT</v>
      </c>
    </row>
    <row r="1590" spans="1:5" x14ac:dyDescent="0.25">
      <c r="A1590" t="s">
        <v>2449</v>
      </c>
      <c r="B1590" t="s">
        <v>2450</v>
      </c>
      <c r="C1590" t="str">
        <f>Tabla4[[#This Row],[NIT]]</f>
        <v>06141102041040</v>
      </c>
      <c r="D1590">
        <f t="shared" si="68"/>
        <v>14</v>
      </c>
      <c r="E1590" t="str">
        <f t="shared" si="69"/>
        <v>NIT</v>
      </c>
    </row>
    <row r="1591" spans="1:5" x14ac:dyDescent="0.25">
      <c r="A1591" t="s">
        <v>2451</v>
      </c>
      <c r="B1591" t="s">
        <v>2452</v>
      </c>
      <c r="C1591" t="str">
        <f>Tabla4[[#This Row],[NIT]]</f>
        <v>06141307041027</v>
      </c>
      <c r="D1591">
        <f t="shared" si="68"/>
        <v>14</v>
      </c>
      <c r="E1591" t="str">
        <f t="shared" si="69"/>
        <v>NIT</v>
      </c>
    </row>
    <row r="1592" spans="1:5" x14ac:dyDescent="0.25">
      <c r="A1592" t="s">
        <v>2453</v>
      </c>
      <c r="B1592" t="s">
        <v>2454</v>
      </c>
      <c r="C1592" t="str">
        <f>Tabla4[[#This Row],[NIT]]</f>
        <v>06142004071043</v>
      </c>
      <c r="D1592">
        <f t="shared" si="68"/>
        <v>14</v>
      </c>
      <c r="E1592" t="str">
        <f t="shared" si="69"/>
        <v>NIT</v>
      </c>
    </row>
    <row r="1593" spans="1:5" x14ac:dyDescent="0.25">
      <c r="A1593" t="s">
        <v>2455</v>
      </c>
      <c r="B1593" t="s">
        <v>2456</v>
      </c>
      <c r="C1593" t="str">
        <f>Tabla4[[#This Row],[NIT]]</f>
        <v>06142001880019</v>
      </c>
      <c r="D1593">
        <f t="shared" si="68"/>
        <v>14</v>
      </c>
      <c r="E1593" t="str">
        <f t="shared" si="69"/>
        <v>NIT</v>
      </c>
    </row>
    <row r="1594" spans="1:5" x14ac:dyDescent="0.25">
      <c r="A1594" t="s">
        <v>2457</v>
      </c>
      <c r="B1594" t="s">
        <v>2458</v>
      </c>
      <c r="C1594" t="str">
        <f>Tabla4[[#This Row],[NIT]]</f>
        <v>06142806830013</v>
      </c>
      <c r="D1594">
        <f t="shared" si="68"/>
        <v>14</v>
      </c>
      <c r="E1594" t="str">
        <f t="shared" si="69"/>
        <v>NIT</v>
      </c>
    </row>
    <row r="1595" spans="1:5" x14ac:dyDescent="0.25">
      <c r="A1595" t="s">
        <v>2459</v>
      </c>
      <c r="B1595" t="s">
        <v>2460</v>
      </c>
      <c r="C1595" t="str">
        <f>Tabla4[[#This Row],[NIT]]</f>
        <v>06140207081017</v>
      </c>
      <c r="D1595">
        <f t="shared" si="68"/>
        <v>14</v>
      </c>
      <c r="E1595" t="str">
        <f t="shared" si="69"/>
        <v>NIT</v>
      </c>
    </row>
    <row r="1596" spans="1:5" x14ac:dyDescent="0.25">
      <c r="A1596" t="s">
        <v>2461</v>
      </c>
      <c r="B1596" t="s">
        <v>2462</v>
      </c>
      <c r="C1596" t="str">
        <f>Tabla4[[#This Row],[NIT]]</f>
        <v>06141106660010</v>
      </c>
      <c r="D1596">
        <f t="shared" si="68"/>
        <v>14</v>
      </c>
      <c r="E1596" t="str">
        <f t="shared" si="69"/>
        <v>NIT</v>
      </c>
    </row>
    <row r="1597" spans="1:5" x14ac:dyDescent="0.25">
      <c r="A1597" t="s">
        <v>2463</v>
      </c>
      <c r="B1597" t="s">
        <v>2464</v>
      </c>
      <c r="C1597" t="str">
        <f>Tabla4[[#This Row],[NIT]]</f>
        <v>06142604931011</v>
      </c>
      <c r="D1597">
        <f t="shared" si="68"/>
        <v>14</v>
      </c>
      <c r="E1597" t="str">
        <f t="shared" si="69"/>
        <v>NIT</v>
      </c>
    </row>
    <row r="1598" spans="1:5" x14ac:dyDescent="0.25">
      <c r="A1598" t="s">
        <v>2465</v>
      </c>
      <c r="B1598" t="s">
        <v>2466</v>
      </c>
      <c r="C1598" t="str">
        <f>Tabla4[[#This Row],[NIT]]</f>
        <v>13191403470016</v>
      </c>
      <c r="D1598">
        <f t="shared" si="68"/>
        <v>14</v>
      </c>
      <c r="E1598" t="str">
        <f t="shared" si="69"/>
        <v>NIT</v>
      </c>
    </row>
    <row r="1599" spans="1:5" x14ac:dyDescent="0.25">
      <c r="A1599" t="s">
        <v>2467</v>
      </c>
      <c r="B1599" t="s">
        <v>2468</v>
      </c>
      <c r="C1599" t="str">
        <f>Tabla4[[#This Row],[NIT]]</f>
        <v>14172201500011</v>
      </c>
      <c r="D1599">
        <f t="shared" si="68"/>
        <v>14</v>
      </c>
      <c r="E1599" t="str">
        <f t="shared" si="69"/>
        <v>NIT</v>
      </c>
    </row>
    <row r="1600" spans="1:5" x14ac:dyDescent="0.25">
      <c r="A1600" t="s">
        <v>2469</v>
      </c>
      <c r="B1600" t="s">
        <v>2470</v>
      </c>
      <c r="C1600" t="str">
        <f>Tabla4[[#This Row],[NIT]]</f>
        <v>06081712710012</v>
      </c>
      <c r="D1600">
        <f t="shared" si="68"/>
        <v>14</v>
      </c>
      <c r="E1600" t="str">
        <f t="shared" si="69"/>
        <v>NIT</v>
      </c>
    </row>
    <row r="1601" spans="1:5" x14ac:dyDescent="0.25">
      <c r="A1601" t="s">
        <v>2471</v>
      </c>
      <c r="B1601" t="s">
        <v>2472</v>
      </c>
      <c r="C1601" t="str">
        <f>Tabla4[[#This Row],[NIT]]</f>
        <v>01012207650019</v>
      </c>
      <c r="D1601">
        <f t="shared" si="68"/>
        <v>14</v>
      </c>
      <c r="E1601" t="str">
        <f t="shared" si="69"/>
        <v>NIT</v>
      </c>
    </row>
    <row r="1602" spans="1:5" x14ac:dyDescent="0.25">
      <c r="A1602" t="s">
        <v>2473</v>
      </c>
      <c r="B1602" t="s">
        <v>2474</v>
      </c>
      <c r="C1602" t="str">
        <f>Tabla4[[#This Row],[NIT]]</f>
        <v>11080102570029</v>
      </c>
      <c r="D1602">
        <f t="shared" si="68"/>
        <v>14</v>
      </c>
      <c r="E1602" t="str">
        <f t="shared" si="69"/>
        <v>NIT</v>
      </c>
    </row>
    <row r="1603" spans="1:5" x14ac:dyDescent="0.25">
      <c r="A1603" t="s">
        <v>2475</v>
      </c>
      <c r="B1603" t="s">
        <v>2476</v>
      </c>
      <c r="C1603" t="str">
        <f>Tabla4[[#This Row],[NIT]]</f>
        <v>06141505081018</v>
      </c>
      <c r="D1603">
        <f t="shared" si="68"/>
        <v>14</v>
      </c>
      <c r="E1603" t="str">
        <f t="shared" si="69"/>
        <v>NIT</v>
      </c>
    </row>
    <row r="1604" spans="1:5" x14ac:dyDescent="0.25">
      <c r="A1604" t="s">
        <v>2477</v>
      </c>
      <c r="B1604" t="s">
        <v>2478</v>
      </c>
      <c r="C1604" t="str">
        <f>Tabla4[[#This Row],[NIT]]</f>
        <v>06143107891037</v>
      </c>
      <c r="D1604">
        <f t="shared" si="68"/>
        <v>14</v>
      </c>
      <c r="E1604" t="str">
        <f t="shared" si="69"/>
        <v>NIT</v>
      </c>
    </row>
    <row r="1605" spans="1:5" x14ac:dyDescent="0.25">
      <c r="A1605" t="s">
        <v>2479</v>
      </c>
      <c r="B1605" t="s">
        <v>2480</v>
      </c>
      <c r="C1605" t="str">
        <f>Tabla4[[#This Row],[NIT]]</f>
        <v>06141512870045</v>
      </c>
      <c r="D1605">
        <f t="shared" si="68"/>
        <v>14</v>
      </c>
      <c r="E1605" t="str">
        <f t="shared" si="69"/>
        <v>NIT</v>
      </c>
    </row>
    <row r="1606" spans="1:5" x14ac:dyDescent="0.25">
      <c r="A1606" t="s">
        <v>2481</v>
      </c>
      <c r="B1606" t="s">
        <v>2482</v>
      </c>
      <c r="C1606" t="str">
        <f>Tabla4[[#This Row],[NIT]]</f>
        <v>06140704081039</v>
      </c>
      <c r="D1606">
        <f t="shared" si="68"/>
        <v>14</v>
      </c>
      <c r="E1606" t="str">
        <f t="shared" si="69"/>
        <v>NIT</v>
      </c>
    </row>
    <row r="1607" spans="1:5" x14ac:dyDescent="0.25">
      <c r="A1607" t="s">
        <v>2483</v>
      </c>
      <c r="B1607" t="s">
        <v>2484</v>
      </c>
      <c r="C1607" t="str">
        <f>Tabla4[[#This Row],[NIT]]</f>
        <v>06141710490010</v>
      </c>
      <c r="D1607">
        <f t="shared" si="68"/>
        <v>14</v>
      </c>
      <c r="E1607" t="str">
        <f t="shared" si="69"/>
        <v>NIT</v>
      </c>
    </row>
    <row r="1608" spans="1:5" x14ac:dyDescent="0.25">
      <c r="A1608" t="s">
        <v>2485</v>
      </c>
      <c r="B1608" t="s">
        <v>2486</v>
      </c>
      <c r="C1608" t="str">
        <f>Tabla4[[#This Row],[NIT]]</f>
        <v>06141701951012</v>
      </c>
      <c r="D1608">
        <f t="shared" si="68"/>
        <v>14</v>
      </c>
      <c r="E1608" t="str">
        <f t="shared" si="69"/>
        <v>NIT</v>
      </c>
    </row>
    <row r="1609" spans="1:5" x14ac:dyDescent="0.25">
      <c r="A1609" t="s">
        <v>2487</v>
      </c>
      <c r="B1609" t="s">
        <v>2488</v>
      </c>
      <c r="C1609" t="str">
        <f>Tabla4[[#This Row],[NIT]]</f>
        <v>06142704921030</v>
      </c>
      <c r="D1609">
        <f t="shared" si="68"/>
        <v>14</v>
      </c>
      <c r="E1609" t="str">
        <f t="shared" si="69"/>
        <v>NIT</v>
      </c>
    </row>
    <row r="1610" spans="1:5" x14ac:dyDescent="0.25">
      <c r="A1610" t="s">
        <v>2489</v>
      </c>
      <c r="B1610" t="s">
        <v>2490</v>
      </c>
      <c r="C1610" t="str">
        <f>Tabla4[[#This Row],[NIT]]</f>
        <v>06142301690017</v>
      </c>
      <c r="D1610">
        <f t="shared" si="68"/>
        <v>14</v>
      </c>
      <c r="E1610" t="str">
        <f t="shared" si="69"/>
        <v>NIT</v>
      </c>
    </row>
    <row r="1611" spans="1:5" x14ac:dyDescent="0.25">
      <c r="A1611" t="s">
        <v>2491</v>
      </c>
      <c r="B1611" t="s">
        <v>2492</v>
      </c>
      <c r="C1611" t="str">
        <f>Tabla4[[#This Row],[NIT]]</f>
        <v>06140509081059</v>
      </c>
      <c r="D1611">
        <f t="shared" si="68"/>
        <v>14</v>
      </c>
      <c r="E1611" t="str">
        <f t="shared" si="69"/>
        <v>NIT</v>
      </c>
    </row>
    <row r="1612" spans="1:5" x14ac:dyDescent="0.25">
      <c r="A1612" t="s">
        <v>2493</v>
      </c>
      <c r="B1612" t="s">
        <v>2494</v>
      </c>
      <c r="C1612" t="str">
        <f>Tabla4[[#This Row],[NIT]]</f>
        <v>06140406141010</v>
      </c>
      <c r="D1612">
        <f t="shared" si="68"/>
        <v>14</v>
      </c>
      <c r="E1612" t="str">
        <f t="shared" si="69"/>
        <v>NIT</v>
      </c>
    </row>
    <row r="1613" spans="1:5" x14ac:dyDescent="0.25">
      <c r="A1613" t="s">
        <v>2495</v>
      </c>
      <c r="B1613" t="s">
        <v>2496</v>
      </c>
      <c r="C1613" t="str">
        <f>Tabla4[[#This Row],[NIT]]</f>
        <v>06142808971047</v>
      </c>
      <c r="D1613">
        <f t="shared" si="68"/>
        <v>14</v>
      </c>
      <c r="E1613" t="str">
        <f t="shared" si="69"/>
        <v>NIT</v>
      </c>
    </row>
    <row r="1614" spans="1:5" x14ac:dyDescent="0.25">
      <c r="A1614" t="s">
        <v>2497</v>
      </c>
      <c r="B1614" t="s">
        <v>2498</v>
      </c>
      <c r="C1614" t="str">
        <f>Tabla4[[#This Row],[NIT]]</f>
        <v>94501111031034</v>
      </c>
      <c r="D1614">
        <f t="shared" si="68"/>
        <v>14</v>
      </c>
      <c r="E1614" t="str">
        <f t="shared" si="69"/>
        <v>NIT</v>
      </c>
    </row>
    <row r="1615" spans="1:5" x14ac:dyDescent="0.25">
      <c r="A1615" t="s">
        <v>2499</v>
      </c>
      <c r="B1615" t="s">
        <v>2500</v>
      </c>
      <c r="C1615" t="str">
        <f>Tabla4[[#This Row],[NIT]]</f>
        <v>06142608911015</v>
      </c>
      <c r="D1615">
        <f t="shared" si="68"/>
        <v>14</v>
      </c>
      <c r="E1615" t="str">
        <f t="shared" si="69"/>
        <v>NIT</v>
      </c>
    </row>
    <row r="1616" spans="1:5" x14ac:dyDescent="0.25">
      <c r="A1616" t="s">
        <v>2501</v>
      </c>
      <c r="B1616" t="s">
        <v>2502</v>
      </c>
      <c r="C1616" t="str">
        <f>Tabla4[[#This Row],[NIT]]</f>
        <v>06141501760028</v>
      </c>
      <c r="D1616">
        <f t="shared" si="68"/>
        <v>14</v>
      </c>
      <c r="E1616" t="str">
        <f t="shared" si="69"/>
        <v>NIT</v>
      </c>
    </row>
    <row r="1617" spans="1:5" x14ac:dyDescent="0.25">
      <c r="A1617" t="s">
        <v>2503</v>
      </c>
      <c r="B1617" t="s">
        <v>2504</v>
      </c>
      <c r="C1617" t="str">
        <f>Tabla4[[#This Row],[NIT]]</f>
        <v>06140112921018</v>
      </c>
      <c r="D1617">
        <f t="shared" si="68"/>
        <v>14</v>
      </c>
      <c r="E1617" t="str">
        <f t="shared" si="69"/>
        <v>NIT</v>
      </c>
    </row>
    <row r="1618" spans="1:5" x14ac:dyDescent="0.25">
      <c r="A1618" t="s">
        <v>2505</v>
      </c>
      <c r="B1618" t="s">
        <v>2506</v>
      </c>
      <c r="C1618" t="str">
        <f>Tabla4[[#This Row],[NIT]]</f>
        <v>06140903931068</v>
      </c>
      <c r="D1618">
        <f t="shared" si="68"/>
        <v>14</v>
      </c>
      <c r="E1618" t="str">
        <f t="shared" si="69"/>
        <v>NIT</v>
      </c>
    </row>
    <row r="1619" spans="1:5" x14ac:dyDescent="0.25">
      <c r="A1619" t="s">
        <v>2507</v>
      </c>
      <c r="B1619" t="s">
        <v>2508</v>
      </c>
      <c r="C1619" t="str">
        <f>Tabla4[[#This Row],[NIT]]</f>
        <v>02101203640012</v>
      </c>
      <c r="D1619">
        <f t="shared" si="68"/>
        <v>14</v>
      </c>
      <c r="E1619" t="str">
        <f t="shared" si="69"/>
        <v>NIT</v>
      </c>
    </row>
    <row r="1620" spans="1:5" x14ac:dyDescent="0.25">
      <c r="A1620" t="s">
        <v>2509</v>
      </c>
      <c r="B1620" t="s">
        <v>2510</v>
      </c>
      <c r="C1620" t="str">
        <f>Tabla4[[#This Row],[NIT]]</f>
        <v>06142208921011</v>
      </c>
      <c r="D1620">
        <f t="shared" si="68"/>
        <v>14</v>
      </c>
      <c r="E1620" t="str">
        <f t="shared" si="69"/>
        <v>NIT</v>
      </c>
    </row>
    <row r="1621" spans="1:5" x14ac:dyDescent="0.25">
      <c r="A1621" t="s">
        <v>2511</v>
      </c>
      <c r="B1621" t="s">
        <v>2512</v>
      </c>
      <c r="C1621" t="str">
        <f>Tabla4[[#This Row],[NIT]]</f>
        <v>06140202051039</v>
      </c>
      <c r="D1621">
        <f t="shared" si="68"/>
        <v>14</v>
      </c>
      <c r="E1621" t="str">
        <f t="shared" si="69"/>
        <v>NIT</v>
      </c>
    </row>
    <row r="1622" spans="1:5" x14ac:dyDescent="0.25">
      <c r="A1622" t="s">
        <v>2513</v>
      </c>
      <c r="B1622" t="s">
        <v>2514</v>
      </c>
      <c r="C1622" t="str">
        <f>Tabla4[[#This Row],[NIT]]</f>
        <v>06142607101060</v>
      </c>
      <c r="D1622">
        <f t="shared" si="68"/>
        <v>14</v>
      </c>
      <c r="E1622" t="str">
        <f t="shared" si="69"/>
        <v>NIT</v>
      </c>
    </row>
    <row r="1623" spans="1:5" x14ac:dyDescent="0.25">
      <c r="A1623" t="s">
        <v>40</v>
      </c>
      <c r="B1623" t="s">
        <v>2515</v>
      </c>
      <c r="C1623" t="str">
        <f>Tabla4[[#This Row],[NIT]]</f>
        <v>06140702971037</v>
      </c>
      <c r="D1623">
        <f t="shared" si="68"/>
        <v>14</v>
      </c>
      <c r="E1623" t="str">
        <f t="shared" si="69"/>
        <v>NIT</v>
      </c>
    </row>
    <row r="1624" spans="1:5" x14ac:dyDescent="0.25">
      <c r="A1624" t="s">
        <v>2516</v>
      </c>
      <c r="B1624" t="s">
        <v>2517</v>
      </c>
      <c r="C1624" t="str">
        <f>Tabla4[[#This Row],[NIT]]</f>
        <v>06141711011018</v>
      </c>
      <c r="D1624">
        <f t="shared" ref="D1624:D1687" si="70">LEN(C1624)</f>
        <v>14</v>
      </c>
      <c r="E1624" t="str">
        <f t="shared" ref="E1624:E1687" si="71">IF(D1624=14,"NIT",IF(D1624=9,"DUI"," "))</f>
        <v>NIT</v>
      </c>
    </row>
    <row r="1625" spans="1:5" x14ac:dyDescent="0.25">
      <c r="A1625" t="s">
        <v>2518</v>
      </c>
      <c r="B1625" t="s">
        <v>2519</v>
      </c>
      <c r="C1625" t="str">
        <f>Tabla4[[#This Row],[NIT]]</f>
        <v>06141012650020</v>
      </c>
      <c r="D1625">
        <f t="shared" si="70"/>
        <v>14</v>
      </c>
      <c r="E1625" t="str">
        <f t="shared" si="71"/>
        <v>NIT</v>
      </c>
    </row>
    <row r="1626" spans="1:5" x14ac:dyDescent="0.25">
      <c r="A1626" t="s">
        <v>2520</v>
      </c>
      <c r="B1626" t="s">
        <v>2521</v>
      </c>
      <c r="C1626" t="str">
        <f>Tabla4[[#This Row],[NIT]]</f>
        <v>06142903620017</v>
      </c>
      <c r="D1626">
        <f t="shared" si="70"/>
        <v>14</v>
      </c>
      <c r="E1626" t="str">
        <f t="shared" si="71"/>
        <v>NIT</v>
      </c>
    </row>
    <row r="1627" spans="1:5" x14ac:dyDescent="0.25">
      <c r="A1627" t="s">
        <v>2522</v>
      </c>
      <c r="B1627" t="s">
        <v>2523</v>
      </c>
      <c r="C1627" t="str">
        <f>Tabla4[[#This Row],[NIT]]</f>
        <v>06141312850038</v>
      </c>
      <c r="D1627">
        <f t="shared" si="70"/>
        <v>14</v>
      </c>
      <c r="E1627" t="str">
        <f t="shared" si="71"/>
        <v>NIT</v>
      </c>
    </row>
    <row r="1628" spans="1:5" x14ac:dyDescent="0.25">
      <c r="A1628" t="s">
        <v>2524</v>
      </c>
      <c r="B1628" t="s">
        <v>2525</v>
      </c>
      <c r="C1628" t="str">
        <f>Tabla4[[#This Row],[NIT]]</f>
        <v>06142002911028</v>
      </c>
      <c r="D1628">
        <f t="shared" si="70"/>
        <v>14</v>
      </c>
      <c r="E1628" t="str">
        <f t="shared" si="71"/>
        <v>NIT</v>
      </c>
    </row>
    <row r="1629" spans="1:5" x14ac:dyDescent="0.25">
      <c r="A1629" t="s">
        <v>2526</v>
      </c>
      <c r="B1629" t="s">
        <v>2527</v>
      </c>
      <c r="C1629" t="str">
        <f>Tabla4[[#This Row],[NIT]]</f>
        <v>06072205730011</v>
      </c>
      <c r="D1629">
        <f t="shared" si="70"/>
        <v>14</v>
      </c>
      <c r="E1629" t="str">
        <f t="shared" si="71"/>
        <v>NIT</v>
      </c>
    </row>
    <row r="1630" spans="1:5" x14ac:dyDescent="0.25">
      <c r="A1630" t="s">
        <v>2528</v>
      </c>
      <c r="B1630" t="s">
        <v>2529</v>
      </c>
      <c r="C1630" t="str">
        <f>Tabla4[[#This Row],[NIT]]</f>
        <v>06140101840022</v>
      </c>
      <c r="D1630">
        <f t="shared" si="70"/>
        <v>14</v>
      </c>
      <c r="E1630" t="str">
        <f t="shared" si="71"/>
        <v>NIT</v>
      </c>
    </row>
    <row r="1631" spans="1:5" x14ac:dyDescent="0.25">
      <c r="A1631" t="s">
        <v>2530</v>
      </c>
      <c r="B1631" t="s">
        <v>2531</v>
      </c>
      <c r="C1631" t="str">
        <f>Tabla4[[#This Row],[NIT]]</f>
        <v>06143107870069</v>
      </c>
      <c r="D1631">
        <f t="shared" si="70"/>
        <v>14</v>
      </c>
      <c r="E1631" t="str">
        <f t="shared" si="71"/>
        <v>NIT</v>
      </c>
    </row>
    <row r="1632" spans="1:5" x14ac:dyDescent="0.25">
      <c r="A1632" t="s">
        <v>2532</v>
      </c>
      <c r="B1632" t="s">
        <v>2533</v>
      </c>
      <c r="C1632" t="str">
        <f>Tabla4[[#This Row],[NIT]]</f>
        <v>06141805041026</v>
      </c>
      <c r="D1632">
        <f t="shared" si="70"/>
        <v>14</v>
      </c>
      <c r="E1632" t="str">
        <f t="shared" si="71"/>
        <v>NIT</v>
      </c>
    </row>
    <row r="1633" spans="1:5" x14ac:dyDescent="0.25">
      <c r="A1633" t="s">
        <v>2534</v>
      </c>
      <c r="B1633" t="s">
        <v>2535</v>
      </c>
      <c r="C1633" t="str">
        <f>Tabla4[[#This Row],[NIT]]</f>
        <v>06142205981021</v>
      </c>
      <c r="D1633">
        <f t="shared" si="70"/>
        <v>14</v>
      </c>
      <c r="E1633" t="str">
        <f t="shared" si="71"/>
        <v>NIT</v>
      </c>
    </row>
    <row r="1634" spans="1:5" x14ac:dyDescent="0.25">
      <c r="A1634" t="s">
        <v>2536</v>
      </c>
      <c r="B1634" t="s">
        <v>2537</v>
      </c>
      <c r="C1634" t="str">
        <f>Tabla4[[#This Row],[NIT]]</f>
        <v>06142510630017</v>
      </c>
      <c r="D1634">
        <f t="shared" si="70"/>
        <v>14</v>
      </c>
      <c r="E1634" t="str">
        <f t="shared" si="71"/>
        <v>NIT</v>
      </c>
    </row>
    <row r="1635" spans="1:5" x14ac:dyDescent="0.25">
      <c r="A1635" t="s">
        <v>2538</v>
      </c>
      <c r="B1635" t="s">
        <v>2539</v>
      </c>
      <c r="C1635" t="str">
        <f>Tabla4[[#This Row],[NIT]]</f>
        <v>06141910710017</v>
      </c>
      <c r="D1635">
        <f t="shared" si="70"/>
        <v>14</v>
      </c>
      <c r="E1635" t="str">
        <f t="shared" si="71"/>
        <v>NIT</v>
      </c>
    </row>
    <row r="1636" spans="1:5" x14ac:dyDescent="0.25">
      <c r="A1636" t="s">
        <v>2540</v>
      </c>
      <c r="B1636" t="s">
        <v>2541</v>
      </c>
      <c r="C1636" t="str">
        <f>Tabla4[[#This Row],[NIT]]</f>
        <v>06143006630016</v>
      </c>
      <c r="D1636">
        <f t="shared" si="70"/>
        <v>14</v>
      </c>
      <c r="E1636" t="str">
        <f t="shared" si="71"/>
        <v>NIT</v>
      </c>
    </row>
    <row r="1637" spans="1:5" x14ac:dyDescent="0.25">
      <c r="A1637" t="s">
        <v>2542</v>
      </c>
      <c r="B1637" t="s">
        <v>2543</v>
      </c>
      <c r="C1637" t="str">
        <f>Tabla4[[#This Row],[NIT]]</f>
        <v>06141811820015</v>
      </c>
      <c r="D1637">
        <f t="shared" si="70"/>
        <v>14</v>
      </c>
      <c r="E1637" t="str">
        <f t="shared" si="71"/>
        <v>NIT</v>
      </c>
    </row>
    <row r="1638" spans="1:5" x14ac:dyDescent="0.25">
      <c r="A1638" t="s">
        <v>2544</v>
      </c>
      <c r="B1638" t="s">
        <v>2545</v>
      </c>
      <c r="C1638" t="str">
        <f>Tabla4[[#This Row],[NIT]]</f>
        <v>06140702911018</v>
      </c>
      <c r="D1638">
        <f t="shared" si="70"/>
        <v>14</v>
      </c>
      <c r="E1638" t="str">
        <f t="shared" si="71"/>
        <v>NIT</v>
      </c>
    </row>
    <row r="1639" spans="1:5" x14ac:dyDescent="0.25">
      <c r="A1639" t="s">
        <v>2546</v>
      </c>
      <c r="B1639" t="s">
        <v>2547</v>
      </c>
      <c r="C1639" t="str">
        <f>Tabla4[[#This Row],[NIT]]</f>
        <v>06140403891027</v>
      </c>
      <c r="D1639">
        <f t="shared" si="70"/>
        <v>14</v>
      </c>
      <c r="E1639" t="str">
        <f t="shared" si="71"/>
        <v>NIT</v>
      </c>
    </row>
    <row r="1640" spans="1:5" x14ac:dyDescent="0.25">
      <c r="A1640" t="s">
        <v>2548</v>
      </c>
      <c r="B1640" t="s">
        <v>2549</v>
      </c>
      <c r="C1640" t="str">
        <f>Tabla4[[#This Row],[NIT]]</f>
        <v>06141108800016</v>
      </c>
      <c r="D1640">
        <f t="shared" si="70"/>
        <v>14</v>
      </c>
      <c r="E1640" t="str">
        <f t="shared" si="71"/>
        <v>NIT</v>
      </c>
    </row>
    <row r="1641" spans="1:5" x14ac:dyDescent="0.25">
      <c r="A1641" t="s">
        <v>2550</v>
      </c>
      <c r="B1641" t="s">
        <v>2551</v>
      </c>
      <c r="C1641" t="str">
        <f>Tabla4[[#This Row],[NIT]]</f>
        <v>06141009650016</v>
      </c>
      <c r="D1641">
        <f t="shared" si="70"/>
        <v>14</v>
      </c>
      <c r="E1641" t="str">
        <f t="shared" si="71"/>
        <v>NIT</v>
      </c>
    </row>
    <row r="1642" spans="1:5" x14ac:dyDescent="0.25">
      <c r="A1642" t="s">
        <v>2552</v>
      </c>
      <c r="B1642" t="s">
        <v>2553</v>
      </c>
      <c r="C1642" t="str">
        <f>Tabla4[[#This Row],[NIT]]</f>
        <v>06142504580012</v>
      </c>
      <c r="D1642">
        <f t="shared" si="70"/>
        <v>14</v>
      </c>
      <c r="E1642" t="str">
        <f t="shared" si="71"/>
        <v>NIT</v>
      </c>
    </row>
    <row r="1643" spans="1:5" x14ac:dyDescent="0.25">
      <c r="A1643" t="s">
        <v>2554</v>
      </c>
      <c r="B1643" t="s">
        <v>2555</v>
      </c>
      <c r="C1643" t="str">
        <f>Tabla4[[#This Row],[NIT]]</f>
        <v>06140307981104</v>
      </c>
      <c r="D1643">
        <f t="shared" si="70"/>
        <v>14</v>
      </c>
      <c r="E1643" t="str">
        <f t="shared" si="71"/>
        <v>NIT</v>
      </c>
    </row>
    <row r="1644" spans="1:5" x14ac:dyDescent="0.25">
      <c r="A1644" t="s">
        <v>2556</v>
      </c>
      <c r="B1644" t="s">
        <v>2557</v>
      </c>
      <c r="C1644" t="str">
        <f>Tabla4[[#This Row],[NIT]]</f>
        <v>06142605660013</v>
      </c>
      <c r="D1644">
        <f t="shared" si="70"/>
        <v>14</v>
      </c>
      <c r="E1644" t="str">
        <f t="shared" si="71"/>
        <v>NIT</v>
      </c>
    </row>
    <row r="1645" spans="1:5" x14ac:dyDescent="0.25">
      <c r="A1645" t="s">
        <v>2558</v>
      </c>
      <c r="B1645" t="s">
        <v>2559</v>
      </c>
      <c r="C1645" t="str">
        <f>Tabla4[[#This Row],[NIT]]</f>
        <v>06141409790012</v>
      </c>
      <c r="D1645">
        <f t="shared" si="70"/>
        <v>14</v>
      </c>
      <c r="E1645" t="str">
        <f t="shared" si="71"/>
        <v>NIT</v>
      </c>
    </row>
    <row r="1646" spans="1:5" x14ac:dyDescent="0.25">
      <c r="A1646" t="s">
        <v>2560</v>
      </c>
      <c r="B1646" t="s">
        <v>2561</v>
      </c>
      <c r="C1646" t="str">
        <f>Tabla4[[#This Row],[NIT]]</f>
        <v>06141503560018</v>
      </c>
      <c r="D1646">
        <f t="shared" si="70"/>
        <v>14</v>
      </c>
      <c r="E1646" t="str">
        <f t="shared" si="71"/>
        <v>NIT</v>
      </c>
    </row>
    <row r="1647" spans="1:5" x14ac:dyDescent="0.25">
      <c r="A1647" t="s">
        <v>2562</v>
      </c>
      <c r="B1647" t="s">
        <v>2563</v>
      </c>
      <c r="C1647" t="str">
        <f>Tabla4[[#This Row],[NIT]]</f>
        <v>06142709550017</v>
      </c>
      <c r="D1647">
        <f t="shared" si="70"/>
        <v>14</v>
      </c>
      <c r="E1647" t="str">
        <f t="shared" si="71"/>
        <v>NIT</v>
      </c>
    </row>
    <row r="1648" spans="1:5" x14ac:dyDescent="0.25">
      <c r="A1648" t="s">
        <v>2564</v>
      </c>
      <c r="B1648" t="s">
        <v>2565</v>
      </c>
      <c r="C1648" t="str">
        <f>Tabla4[[#This Row],[NIT]]</f>
        <v>06140406081069</v>
      </c>
      <c r="D1648">
        <f t="shared" si="70"/>
        <v>14</v>
      </c>
      <c r="E1648" t="str">
        <f t="shared" si="71"/>
        <v>NIT</v>
      </c>
    </row>
    <row r="1649" spans="1:5" x14ac:dyDescent="0.25">
      <c r="A1649" t="s">
        <v>2566</v>
      </c>
      <c r="B1649" t="s">
        <v>2567</v>
      </c>
      <c r="C1649" t="str">
        <f>Tabla4[[#This Row],[NIT]]</f>
        <v>06142407091028</v>
      </c>
      <c r="D1649">
        <f t="shared" si="70"/>
        <v>14</v>
      </c>
      <c r="E1649" t="str">
        <f t="shared" si="71"/>
        <v>NIT</v>
      </c>
    </row>
    <row r="1650" spans="1:5" x14ac:dyDescent="0.25">
      <c r="A1650" t="s">
        <v>2568</v>
      </c>
      <c r="B1650" t="s">
        <v>2569</v>
      </c>
      <c r="C1650" t="str">
        <f>Tabla4[[#This Row],[NIT]]</f>
        <v>06141810951022</v>
      </c>
      <c r="D1650">
        <f t="shared" si="70"/>
        <v>14</v>
      </c>
      <c r="E1650" t="str">
        <f t="shared" si="71"/>
        <v>NIT</v>
      </c>
    </row>
    <row r="1651" spans="1:5" x14ac:dyDescent="0.25">
      <c r="A1651" t="s">
        <v>2570</v>
      </c>
      <c r="B1651" t="s">
        <v>2571</v>
      </c>
      <c r="C1651" t="str">
        <f>Tabla4[[#This Row],[NIT]]</f>
        <v>06142303951041</v>
      </c>
      <c r="D1651">
        <f t="shared" si="70"/>
        <v>14</v>
      </c>
      <c r="E1651" t="str">
        <f t="shared" si="71"/>
        <v>NIT</v>
      </c>
    </row>
    <row r="1652" spans="1:5" x14ac:dyDescent="0.25">
      <c r="A1652" t="s">
        <v>2572</v>
      </c>
      <c r="B1652" t="s">
        <v>2573</v>
      </c>
      <c r="C1652" t="str">
        <f>Tabla4[[#This Row],[NIT]]</f>
        <v>06140611710010</v>
      </c>
      <c r="D1652">
        <f t="shared" si="70"/>
        <v>14</v>
      </c>
      <c r="E1652" t="str">
        <f t="shared" si="71"/>
        <v>NIT</v>
      </c>
    </row>
    <row r="1653" spans="1:5" x14ac:dyDescent="0.25">
      <c r="A1653" t="s">
        <v>2574</v>
      </c>
      <c r="B1653" t="s">
        <v>2575</v>
      </c>
      <c r="C1653" t="str">
        <f>Tabla4[[#This Row],[NIT]]</f>
        <v>06142303951033</v>
      </c>
      <c r="D1653">
        <f t="shared" si="70"/>
        <v>14</v>
      </c>
      <c r="E1653" t="str">
        <f t="shared" si="71"/>
        <v>NIT</v>
      </c>
    </row>
    <row r="1654" spans="1:5" x14ac:dyDescent="0.25">
      <c r="A1654" t="s">
        <v>2576</v>
      </c>
      <c r="B1654" t="s">
        <v>2577</v>
      </c>
      <c r="C1654" t="str">
        <f>Tabla4[[#This Row],[NIT]]</f>
        <v>06140711941019</v>
      </c>
      <c r="D1654">
        <f t="shared" si="70"/>
        <v>14</v>
      </c>
      <c r="E1654" t="str">
        <f t="shared" si="71"/>
        <v>NIT</v>
      </c>
    </row>
    <row r="1655" spans="1:5" x14ac:dyDescent="0.25">
      <c r="A1655" t="s">
        <v>2578</v>
      </c>
      <c r="B1655" t="s">
        <v>2579</v>
      </c>
      <c r="C1655" t="str">
        <f>Tabla4[[#This Row],[NIT]]</f>
        <v>06140502041094</v>
      </c>
      <c r="D1655">
        <f t="shared" si="70"/>
        <v>14</v>
      </c>
      <c r="E1655" t="str">
        <f t="shared" si="71"/>
        <v>NIT</v>
      </c>
    </row>
    <row r="1656" spans="1:5" x14ac:dyDescent="0.25">
      <c r="A1656" t="s">
        <v>2580</v>
      </c>
      <c r="B1656" t="s">
        <v>2581</v>
      </c>
      <c r="C1656" t="str">
        <f>Tabla4[[#This Row],[NIT]]</f>
        <v>06142808850015</v>
      </c>
      <c r="D1656">
        <f t="shared" si="70"/>
        <v>14</v>
      </c>
      <c r="E1656" t="str">
        <f t="shared" si="71"/>
        <v>NIT</v>
      </c>
    </row>
    <row r="1657" spans="1:5" x14ac:dyDescent="0.25">
      <c r="A1657" t="s">
        <v>2582</v>
      </c>
      <c r="B1657" t="s">
        <v>2583</v>
      </c>
      <c r="C1657" t="str">
        <f>Tabla4[[#This Row],[NIT]]</f>
        <v>06140209041012</v>
      </c>
      <c r="D1657">
        <f t="shared" si="70"/>
        <v>14</v>
      </c>
      <c r="E1657" t="str">
        <f t="shared" si="71"/>
        <v>NIT</v>
      </c>
    </row>
    <row r="1658" spans="1:5" x14ac:dyDescent="0.25">
      <c r="A1658" t="s">
        <v>30</v>
      </c>
      <c r="B1658" t="s">
        <v>2584</v>
      </c>
      <c r="C1658" t="str">
        <f>Tabla4[[#This Row],[NIT]]</f>
        <v>06140907680011</v>
      </c>
      <c r="D1658">
        <f t="shared" si="70"/>
        <v>14</v>
      </c>
      <c r="E1658" t="str">
        <f t="shared" si="71"/>
        <v>NIT</v>
      </c>
    </row>
    <row r="1659" spans="1:5" x14ac:dyDescent="0.25">
      <c r="A1659" t="s">
        <v>2585</v>
      </c>
      <c r="B1659" t="s">
        <v>2586</v>
      </c>
      <c r="C1659" t="str">
        <f>Tabla4[[#This Row],[NIT]]</f>
        <v>06142911991030</v>
      </c>
      <c r="D1659">
        <f t="shared" si="70"/>
        <v>14</v>
      </c>
      <c r="E1659" t="str">
        <f t="shared" si="71"/>
        <v>NIT</v>
      </c>
    </row>
    <row r="1660" spans="1:5" x14ac:dyDescent="0.25">
      <c r="A1660" t="s">
        <v>2587</v>
      </c>
      <c r="B1660" t="s">
        <v>2588</v>
      </c>
      <c r="C1660" t="str">
        <f>Tabla4[[#This Row],[NIT]]</f>
        <v>06141912971087</v>
      </c>
      <c r="D1660">
        <f t="shared" si="70"/>
        <v>14</v>
      </c>
      <c r="E1660" t="str">
        <f t="shared" si="71"/>
        <v>NIT</v>
      </c>
    </row>
    <row r="1661" spans="1:5" x14ac:dyDescent="0.25">
      <c r="A1661" t="s">
        <v>2589</v>
      </c>
      <c r="B1661" t="s">
        <v>2590</v>
      </c>
      <c r="C1661" t="str">
        <f>Tabla4[[#This Row],[NIT]]</f>
        <v>08130203001010</v>
      </c>
      <c r="D1661">
        <f t="shared" si="70"/>
        <v>14</v>
      </c>
      <c r="E1661" t="str">
        <f t="shared" si="71"/>
        <v>NIT</v>
      </c>
    </row>
    <row r="1662" spans="1:5" x14ac:dyDescent="0.25">
      <c r="A1662" t="s">
        <v>2591</v>
      </c>
      <c r="B1662" t="s">
        <v>2592</v>
      </c>
      <c r="C1662" t="str">
        <f>Tabla4[[#This Row],[NIT]]</f>
        <v>06141411061030</v>
      </c>
      <c r="D1662">
        <f t="shared" si="70"/>
        <v>14</v>
      </c>
      <c r="E1662" t="str">
        <f t="shared" si="71"/>
        <v>NIT</v>
      </c>
    </row>
    <row r="1663" spans="1:5" x14ac:dyDescent="0.25">
      <c r="A1663" t="s">
        <v>2593</v>
      </c>
      <c r="B1663" t="s">
        <v>2594</v>
      </c>
      <c r="C1663" t="str">
        <f>Tabla4[[#This Row],[NIT]]</f>
        <v>06141006021012</v>
      </c>
      <c r="D1663">
        <f t="shared" si="70"/>
        <v>14</v>
      </c>
      <c r="E1663" t="str">
        <f t="shared" si="71"/>
        <v>NIT</v>
      </c>
    </row>
    <row r="1664" spans="1:5" x14ac:dyDescent="0.25">
      <c r="A1664" t="s">
        <v>2595</v>
      </c>
      <c r="B1664" t="s">
        <v>2596</v>
      </c>
      <c r="C1664" t="str">
        <f>Tabla4[[#This Row],[NIT]]</f>
        <v>06142906951011</v>
      </c>
      <c r="D1664">
        <f t="shared" si="70"/>
        <v>14</v>
      </c>
      <c r="E1664" t="str">
        <f t="shared" si="71"/>
        <v>NIT</v>
      </c>
    </row>
    <row r="1665" spans="1:5" x14ac:dyDescent="0.25">
      <c r="A1665" t="s">
        <v>2597</v>
      </c>
      <c r="B1665" t="s">
        <v>2598</v>
      </c>
      <c r="C1665" t="str">
        <f>Tabla4[[#This Row],[NIT]]</f>
        <v>06140703081027</v>
      </c>
      <c r="D1665">
        <f t="shared" si="70"/>
        <v>14</v>
      </c>
      <c r="E1665" t="str">
        <f t="shared" si="71"/>
        <v>NIT</v>
      </c>
    </row>
    <row r="1666" spans="1:5" x14ac:dyDescent="0.25">
      <c r="A1666" t="s">
        <v>2599</v>
      </c>
      <c r="B1666" t="s">
        <v>2600</v>
      </c>
      <c r="C1666" t="str">
        <f>Tabla4[[#This Row],[NIT]]</f>
        <v>06142305941019</v>
      </c>
      <c r="D1666">
        <f t="shared" si="70"/>
        <v>14</v>
      </c>
      <c r="E1666" t="str">
        <f t="shared" si="71"/>
        <v>NIT</v>
      </c>
    </row>
    <row r="1667" spans="1:5" x14ac:dyDescent="0.25">
      <c r="A1667" t="s">
        <v>2601</v>
      </c>
      <c r="B1667" t="s">
        <v>2602</v>
      </c>
      <c r="C1667" t="str">
        <f>Tabla4[[#This Row],[NIT]]</f>
        <v>06142509031011</v>
      </c>
      <c r="D1667">
        <f t="shared" si="70"/>
        <v>14</v>
      </c>
      <c r="E1667" t="str">
        <f t="shared" si="71"/>
        <v>NIT</v>
      </c>
    </row>
    <row r="1668" spans="1:5" x14ac:dyDescent="0.25">
      <c r="A1668" t="s">
        <v>2603</v>
      </c>
      <c r="B1668" t="s">
        <v>2604</v>
      </c>
      <c r="C1668" t="str">
        <f>Tabla4[[#This Row],[NIT]]</f>
        <v>05111005031014</v>
      </c>
      <c r="D1668">
        <f t="shared" si="70"/>
        <v>14</v>
      </c>
      <c r="E1668" t="str">
        <f t="shared" si="71"/>
        <v>NIT</v>
      </c>
    </row>
    <row r="1669" spans="1:5" x14ac:dyDescent="0.25">
      <c r="A1669" t="s">
        <v>2605</v>
      </c>
      <c r="B1669" t="s">
        <v>2606</v>
      </c>
      <c r="C1669" t="str">
        <f>Tabla4[[#This Row],[NIT]]</f>
        <v>06141406600017</v>
      </c>
      <c r="D1669">
        <f t="shared" si="70"/>
        <v>14</v>
      </c>
      <c r="E1669" t="str">
        <f t="shared" si="71"/>
        <v>NIT</v>
      </c>
    </row>
    <row r="1670" spans="1:5" x14ac:dyDescent="0.25">
      <c r="A1670" t="s">
        <v>2607</v>
      </c>
      <c r="B1670" t="s">
        <v>2608</v>
      </c>
      <c r="C1670" t="str">
        <f>Tabla4[[#This Row],[NIT]]</f>
        <v>06142908021011</v>
      </c>
      <c r="D1670">
        <f t="shared" si="70"/>
        <v>14</v>
      </c>
      <c r="E1670" t="str">
        <f t="shared" si="71"/>
        <v>NIT</v>
      </c>
    </row>
    <row r="1671" spans="1:5" x14ac:dyDescent="0.25">
      <c r="A1671" t="s">
        <v>2610</v>
      </c>
      <c r="B1671" t="s">
        <v>2611</v>
      </c>
      <c r="C1671" t="str">
        <f>Tabla4[[#This Row],[NIT]]</f>
        <v>06141910901049</v>
      </c>
      <c r="D1671">
        <f t="shared" si="70"/>
        <v>14</v>
      </c>
      <c r="E1671" t="str">
        <f t="shared" si="71"/>
        <v>NIT</v>
      </c>
    </row>
    <row r="1672" spans="1:5" x14ac:dyDescent="0.25">
      <c r="A1672" t="s">
        <v>2612</v>
      </c>
      <c r="B1672" t="s">
        <v>2613</v>
      </c>
      <c r="C1672" t="str">
        <f>Tabla4[[#This Row],[NIT]]</f>
        <v>06142103141029</v>
      </c>
      <c r="D1672">
        <f t="shared" si="70"/>
        <v>14</v>
      </c>
      <c r="E1672" t="str">
        <f t="shared" si="71"/>
        <v>NIT</v>
      </c>
    </row>
    <row r="1673" spans="1:5" x14ac:dyDescent="0.25">
      <c r="A1673" t="s">
        <v>2614</v>
      </c>
      <c r="B1673" t="s">
        <v>2615</v>
      </c>
      <c r="C1673" t="str">
        <f>Tabla4[[#This Row],[NIT]]</f>
        <v>06143001041018</v>
      </c>
      <c r="D1673">
        <f t="shared" si="70"/>
        <v>14</v>
      </c>
      <c r="E1673" t="str">
        <f t="shared" si="71"/>
        <v>NIT</v>
      </c>
    </row>
    <row r="1674" spans="1:5" x14ac:dyDescent="0.25">
      <c r="A1674" t="s">
        <v>2616</v>
      </c>
      <c r="B1674" t="s">
        <v>2617</v>
      </c>
      <c r="C1674" t="str">
        <f>Tabla4[[#This Row],[NIT]]</f>
        <v>06142501891020</v>
      </c>
      <c r="D1674">
        <f t="shared" si="70"/>
        <v>14</v>
      </c>
      <c r="E1674" t="str">
        <f t="shared" si="71"/>
        <v>NIT</v>
      </c>
    </row>
    <row r="1675" spans="1:5" x14ac:dyDescent="0.25">
      <c r="A1675" t="s">
        <v>2618</v>
      </c>
      <c r="B1675" t="s">
        <v>2619</v>
      </c>
      <c r="C1675" t="str">
        <f>Tabla4[[#This Row],[NIT]]</f>
        <v>06142007011050</v>
      </c>
      <c r="D1675">
        <f t="shared" si="70"/>
        <v>14</v>
      </c>
      <c r="E1675" t="str">
        <f t="shared" si="71"/>
        <v>NIT</v>
      </c>
    </row>
    <row r="1676" spans="1:5" x14ac:dyDescent="0.25">
      <c r="A1676" t="s">
        <v>2620</v>
      </c>
      <c r="B1676" t="s">
        <v>2621</v>
      </c>
      <c r="C1676" t="str">
        <f>Tabla4[[#This Row],[NIT]]</f>
        <v>06140812931049</v>
      </c>
      <c r="D1676">
        <f t="shared" si="70"/>
        <v>14</v>
      </c>
      <c r="E1676" t="str">
        <f t="shared" si="71"/>
        <v>NIT</v>
      </c>
    </row>
    <row r="1677" spans="1:5" x14ac:dyDescent="0.25">
      <c r="A1677" t="s">
        <v>2622</v>
      </c>
      <c r="B1677" t="s">
        <v>2623</v>
      </c>
      <c r="C1677" t="str">
        <f>Tabla4[[#This Row],[NIT]]</f>
        <v>06140809151075</v>
      </c>
      <c r="D1677">
        <f t="shared" si="70"/>
        <v>14</v>
      </c>
      <c r="E1677" t="str">
        <f t="shared" si="71"/>
        <v>NIT</v>
      </c>
    </row>
    <row r="1678" spans="1:5" x14ac:dyDescent="0.25">
      <c r="A1678" t="s">
        <v>2624</v>
      </c>
      <c r="B1678" t="s">
        <v>2625</v>
      </c>
      <c r="C1678" t="str">
        <f>Tabla4[[#This Row],[NIT]]</f>
        <v>06142005161020</v>
      </c>
      <c r="D1678">
        <f t="shared" si="70"/>
        <v>14</v>
      </c>
      <c r="E1678" t="str">
        <f t="shared" si="71"/>
        <v>NIT</v>
      </c>
    </row>
    <row r="1679" spans="1:5" x14ac:dyDescent="0.25">
      <c r="A1679" t="s">
        <v>2626</v>
      </c>
      <c r="B1679" t="s">
        <v>2627</v>
      </c>
      <c r="C1679" t="str">
        <f>Tabla4[[#This Row],[NIT]]</f>
        <v>06140406981019</v>
      </c>
      <c r="D1679">
        <f t="shared" si="70"/>
        <v>14</v>
      </c>
      <c r="E1679" t="str">
        <f t="shared" si="71"/>
        <v>NIT</v>
      </c>
    </row>
    <row r="1680" spans="1:5" x14ac:dyDescent="0.25">
      <c r="A1680" t="s">
        <v>2628</v>
      </c>
      <c r="B1680" t="s">
        <v>2629</v>
      </c>
      <c r="C1680" t="str">
        <f>Tabla4[[#This Row],[NIT]]</f>
        <v>06140102021043</v>
      </c>
      <c r="D1680">
        <f t="shared" si="70"/>
        <v>14</v>
      </c>
      <c r="E1680" t="str">
        <f t="shared" si="71"/>
        <v>NIT</v>
      </c>
    </row>
    <row r="1681" spans="1:5" x14ac:dyDescent="0.25">
      <c r="A1681" t="s">
        <v>2630</v>
      </c>
      <c r="B1681" t="s">
        <v>2631</v>
      </c>
      <c r="C1681" t="str">
        <f>Tabla4[[#This Row],[NIT]]</f>
        <v>05112602021018</v>
      </c>
      <c r="D1681">
        <f t="shared" si="70"/>
        <v>14</v>
      </c>
      <c r="E1681" t="str">
        <f t="shared" si="71"/>
        <v>NIT</v>
      </c>
    </row>
    <row r="1682" spans="1:5" x14ac:dyDescent="0.25">
      <c r="A1682" t="s">
        <v>2632</v>
      </c>
      <c r="B1682" t="s">
        <v>2633</v>
      </c>
      <c r="C1682" t="str">
        <f>Tabla4[[#This Row],[NIT]]</f>
        <v>06141407001014</v>
      </c>
      <c r="D1682">
        <f t="shared" si="70"/>
        <v>14</v>
      </c>
      <c r="E1682" t="str">
        <f t="shared" si="71"/>
        <v>NIT</v>
      </c>
    </row>
    <row r="1683" spans="1:5" x14ac:dyDescent="0.25">
      <c r="A1683" t="s">
        <v>2634</v>
      </c>
      <c r="B1683" t="s">
        <v>2635</v>
      </c>
      <c r="C1683" t="str">
        <f>Tabla4[[#This Row],[NIT]]</f>
        <v>06142303011057</v>
      </c>
      <c r="D1683">
        <f t="shared" si="70"/>
        <v>14</v>
      </c>
      <c r="E1683" t="str">
        <f t="shared" si="71"/>
        <v>NIT</v>
      </c>
    </row>
    <row r="1684" spans="1:5" x14ac:dyDescent="0.25">
      <c r="A1684" t="s">
        <v>2636</v>
      </c>
      <c r="B1684" t="s">
        <v>2637</v>
      </c>
      <c r="C1684" t="str">
        <f>Tabla4[[#This Row],[NIT]]</f>
        <v>06140304981049</v>
      </c>
      <c r="D1684">
        <f t="shared" si="70"/>
        <v>14</v>
      </c>
      <c r="E1684" t="str">
        <f t="shared" si="71"/>
        <v>NIT</v>
      </c>
    </row>
    <row r="1685" spans="1:5" x14ac:dyDescent="0.25">
      <c r="A1685" t="s">
        <v>2638</v>
      </c>
      <c r="B1685" t="s">
        <v>2639</v>
      </c>
      <c r="C1685" t="str">
        <f>Tabla4[[#This Row],[NIT]]</f>
        <v>06141505911029</v>
      </c>
      <c r="D1685">
        <f t="shared" si="70"/>
        <v>14</v>
      </c>
      <c r="E1685" t="str">
        <f t="shared" si="71"/>
        <v>NIT</v>
      </c>
    </row>
    <row r="1686" spans="1:5" x14ac:dyDescent="0.25">
      <c r="A1686" t="s">
        <v>2640</v>
      </c>
      <c r="B1686" t="s">
        <v>2641</v>
      </c>
      <c r="C1686" t="str">
        <f>Tabla4[[#This Row],[NIT]]</f>
        <v>06140801011010</v>
      </c>
      <c r="D1686">
        <f t="shared" si="70"/>
        <v>14</v>
      </c>
      <c r="E1686" t="str">
        <f t="shared" si="71"/>
        <v>NIT</v>
      </c>
    </row>
    <row r="1687" spans="1:5" x14ac:dyDescent="0.25">
      <c r="A1687" t="s">
        <v>2642</v>
      </c>
      <c r="B1687" t="s">
        <v>2643</v>
      </c>
      <c r="C1687" t="str">
        <f>Tabla4[[#This Row],[NIT]]</f>
        <v>06142810740023</v>
      </c>
      <c r="D1687">
        <f t="shared" si="70"/>
        <v>14</v>
      </c>
      <c r="E1687" t="str">
        <f t="shared" si="71"/>
        <v>NIT</v>
      </c>
    </row>
    <row r="1688" spans="1:5" x14ac:dyDescent="0.25">
      <c r="A1688" t="s">
        <v>2644</v>
      </c>
      <c r="B1688" t="s">
        <v>2645</v>
      </c>
      <c r="C1688" t="str">
        <f>Tabla4[[#This Row],[NIT]]</f>
        <v>06141310780021</v>
      </c>
      <c r="D1688">
        <f t="shared" ref="D1688:D1751" si="72">LEN(C1688)</f>
        <v>14</v>
      </c>
      <c r="E1688" t="str">
        <f t="shared" ref="E1688:E1751" si="73">IF(D1688=14,"NIT",IF(D1688=9,"DUI"," "))</f>
        <v>NIT</v>
      </c>
    </row>
    <row r="1689" spans="1:5" x14ac:dyDescent="0.25">
      <c r="A1689" t="s">
        <v>2646</v>
      </c>
      <c r="B1689" t="s">
        <v>2647</v>
      </c>
      <c r="C1689" t="str">
        <f>Tabla4[[#This Row],[NIT]]</f>
        <v>12172004931018</v>
      </c>
      <c r="D1689">
        <f t="shared" si="72"/>
        <v>14</v>
      </c>
      <c r="E1689" t="str">
        <f t="shared" si="73"/>
        <v>NIT</v>
      </c>
    </row>
    <row r="1690" spans="1:5" x14ac:dyDescent="0.25">
      <c r="A1690" t="s">
        <v>2648</v>
      </c>
      <c r="B1690" t="s">
        <v>2649</v>
      </c>
      <c r="C1690" t="str">
        <f>Tabla4[[#This Row],[NIT]]</f>
        <v>06141512710017</v>
      </c>
      <c r="D1690">
        <f t="shared" si="72"/>
        <v>14</v>
      </c>
      <c r="E1690" t="str">
        <f t="shared" si="73"/>
        <v>NIT</v>
      </c>
    </row>
    <row r="1691" spans="1:5" x14ac:dyDescent="0.25">
      <c r="A1691" t="s">
        <v>2650</v>
      </c>
      <c r="B1691" t="s">
        <v>2651</v>
      </c>
      <c r="C1691" t="str">
        <f>Tabla4[[#This Row],[NIT]]</f>
        <v>05110810021010</v>
      </c>
      <c r="D1691">
        <f t="shared" si="72"/>
        <v>14</v>
      </c>
      <c r="E1691" t="str">
        <f t="shared" si="73"/>
        <v>NIT</v>
      </c>
    </row>
    <row r="1692" spans="1:5" x14ac:dyDescent="0.25">
      <c r="A1692" t="s">
        <v>2652</v>
      </c>
      <c r="B1692" t="s">
        <v>2653</v>
      </c>
      <c r="C1692" t="str">
        <f>Tabla4[[#This Row],[NIT]]</f>
        <v>03010205021015</v>
      </c>
      <c r="D1692">
        <f t="shared" si="72"/>
        <v>14</v>
      </c>
      <c r="E1692" t="str">
        <f t="shared" si="73"/>
        <v>NIT</v>
      </c>
    </row>
    <row r="1693" spans="1:5" x14ac:dyDescent="0.25">
      <c r="A1693" t="s">
        <v>2654</v>
      </c>
      <c r="B1693" t="s">
        <v>2655</v>
      </c>
      <c r="C1693" t="str">
        <f>Tabla4[[#This Row],[NIT]]</f>
        <v>06141306590014</v>
      </c>
      <c r="D1693">
        <f t="shared" si="72"/>
        <v>14</v>
      </c>
      <c r="E1693" t="str">
        <f t="shared" si="73"/>
        <v>NIT</v>
      </c>
    </row>
    <row r="1694" spans="1:5" x14ac:dyDescent="0.25">
      <c r="A1694" t="s">
        <v>2656</v>
      </c>
      <c r="B1694" t="s">
        <v>2657</v>
      </c>
      <c r="C1694" t="str">
        <f>Tabla4[[#This Row],[NIT]]</f>
        <v>12171109921011</v>
      </c>
      <c r="D1694">
        <f t="shared" si="72"/>
        <v>14</v>
      </c>
      <c r="E1694" t="str">
        <f t="shared" si="73"/>
        <v>NIT</v>
      </c>
    </row>
    <row r="1695" spans="1:5" x14ac:dyDescent="0.25">
      <c r="A1695" t="s">
        <v>2658</v>
      </c>
      <c r="B1695" t="s">
        <v>2659</v>
      </c>
      <c r="C1695" t="str">
        <f>Tabla4[[#This Row],[NIT]]</f>
        <v>06142405941040</v>
      </c>
      <c r="D1695">
        <f t="shared" si="72"/>
        <v>14</v>
      </c>
      <c r="E1695" t="str">
        <f t="shared" si="73"/>
        <v>NIT</v>
      </c>
    </row>
    <row r="1696" spans="1:5" x14ac:dyDescent="0.25">
      <c r="A1696" t="s">
        <v>2660</v>
      </c>
      <c r="B1696" t="s">
        <v>2661</v>
      </c>
      <c r="C1696" t="str">
        <f>Tabla4[[#This Row],[NIT]]</f>
        <v>06141411161050</v>
      </c>
      <c r="D1696">
        <f t="shared" si="72"/>
        <v>14</v>
      </c>
      <c r="E1696" t="str">
        <f t="shared" si="73"/>
        <v>NIT</v>
      </c>
    </row>
    <row r="1697" spans="1:5" x14ac:dyDescent="0.25">
      <c r="A1697" t="s">
        <v>2662</v>
      </c>
      <c r="B1697" t="s">
        <v>2663</v>
      </c>
      <c r="C1697" t="str">
        <f>Tabla4[[#This Row],[NIT]]</f>
        <v>06141412921024</v>
      </c>
      <c r="D1697">
        <f t="shared" si="72"/>
        <v>14</v>
      </c>
      <c r="E1697" t="str">
        <f t="shared" si="73"/>
        <v>NIT</v>
      </c>
    </row>
    <row r="1698" spans="1:5" x14ac:dyDescent="0.25">
      <c r="A1698" t="s">
        <v>2664</v>
      </c>
      <c r="B1698" t="s">
        <v>2665</v>
      </c>
      <c r="C1698" t="str">
        <f>Tabla4[[#This Row],[NIT]]</f>
        <v>06140507061018</v>
      </c>
      <c r="D1698">
        <f t="shared" si="72"/>
        <v>14</v>
      </c>
      <c r="E1698" t="str">
        <f t="shared" si="73"/>
        <v>NIT</v>
      </c>
    </row>
    <row r="1699" spans="1:5" x14ac:dyDescent="0.25">
      <c r="A1699" t="s">
        <v>2666</v>
      </c>
      <c r="B1699" t="s">
        <v>2667</v>
      </c>
      <c r="C1699" t="str">
        <f>Tabla4[[#This Row],[NIT]]</f>
        <v>06141912670011</v>
      </c>
      <c r="D1699">
        <f t="shared" si="72"/>
        <v>14</v>
      </c>
      <c r="E1699" t="str">
        <f t="shared" si="73"/>
        <v>NIT</v>
      </c>
    </row>
    <row r="1700" spans="1:5" x14ac:dyDescent="0.25">
      <c r="A1700" t="s">
        <v>2668</v>
      </c>
      <c r="B1700" t="s">
        <v>2669</v>
      </c>
      <c r="C1700" t="str">
        <f>Tabla4[[#This Row],[NIT]]</f>
        <v>06141710570017</v>
      </c>
      <c r="D1700">
        <f t="shared" si="72"/>
        <v>14</v>
      </c>
      <c r="E1700" t="str">
        <f t="shared" si="73"/>
        <v>NIT</v>
      </c>
    </row>
    <row r="1701" spans="1:5" x14ac:dyDescent="0.25">
      <c r="A1701" t="s">
        <v>2670</v>
      </c>
      <c r="B1701" t="s">
        <v>2671</v>
      </c>
      <c r="C1701" t="str">
        <f>Tabla4[[#This Row],[NIT]]</f>
        <v>08031806430015</v>
      </c>
      <c r="D1701">
        <f t="shared" si="72"/>
        <v>14</v>
      </c>
      <c r="E1701" t="str">
        <f t="shared" si="73"/>
        <v>NIT</v>
      </c>
    </row>
    <row r="1702" spans="1:5" x14ac:dyDescent="0.25">
      <c r="A1702" t="s">
        <v>2672</v>
      </c>
      <c r="B1702" t="s">
        <v>2673</v>
      </c>
      <c r="C1702" t="str">
        <f>Tabla4[[#This Row],[NIT]]</f>
        <v>06142012770073</v>
      </c>
      <c r="D1702">
        <f t="shared" si="72"/>
        <v>14</v>
      </c>
      <c r="E1702" t="str">
        <f t="shared" si="73"/>
        <v>NIT</v>
      </c>
    </row>
    <row r="1703" spans="1:5" x14ac:dyDescent="0.25">
      <c r="A1703" t="s">
        <v>2674</v>
      </c>
      <c r="B1703" t="s">
        <v>2675</v>
      </c>
      <c r="C1703" t="str">
        <f>Tabla4[[#This Row],[NIT]]</f>
        <v>06142508111062</v>
      </c>
      <c r="D1703">
        <f t="shared" si="72"/>
        <v>14</v>
      </c>
      <c r="E1703" t="str">
        <f t="shared" si="73"/>
        <v>NIT</v>
      </c>
    </row>
    <row r="1704" spans="1:5" x14ac:dyDescent="0.25">
      <c r="A1704" t="s">
        <v>2676</v>
      </c>
      <c r="B1704" t="s">
        <v>2677</v>
      </c>
      <c r="C1704" t="str">
        <f>Tabla4[[#This Row],[NIT]]</f>
        <v>06142504941010</v>
      </c>
      <c r="D1704">
        <f t="shared" si="72"/>
        <v>14</v>
      </c>
      <c r="E1704" t="str">
        <f t="shared" si="73"/>
        <v>NIT</v>
      </c>
    </row>
    <row r="1705" spans="1:5" x14ac:dyDescent="0.25">
      <c r="A1705" t="s">
        <v>2678</v>
      </c>
      <c r="B1705" t="s">
        <v>2679</v>
      </c>
      <c r="C1705" t="str">
        <f>Tabla4[[#This Row],[NIT]]</f>
        <v>93301107601010</v>
      </c>
      <c r="D1705">
        <f t="shared" si="72"/>
        <v>14</v>
      </c>
      <c r="E1705" t="str">
        <f t="shared" si="73"/>
        <v>NIT</v>
      </c>
    </row>
    <row r="1706" spans="1:5" x14ac:dyDescent="0.25">
      <c r="A1706" t="s">
        <v>2680</v>
      </c>
      <c r="B1706" t="s">
        <v>2681</v>
      </c>
      <c r="C1706" t="str">
        <f>Tabla4[[#This Row],[NIT]]</f>
        <v>12171707570010</v>
      </c>
      <c r="D1706">
        <f t="shared" si="72"/>
        <v>14</v>
      </c>
      <c r="E1706" t="str">
        <f t="shared" si="73"/>
        <v>NIT</v>
      </c>
    </row>
    <row r="1707" spans="1:5" x14ac:dyDescent="0.25">
      <c r="A1707" t="s">
        <v>2682</v>
      </c>
      <c r="B1707" t="s">
        <v>2683</v>
      </c>
      <c r="C1707" t="str">
        <f>Tabla4[[#This Row],[NIT]]</f>
        <v>09031005580013</v>
      </c>
      <c r="D1707">
        <f t="shared" si="72"/>
        <v>14</v>
      </c>
      <c r="E1707" t="str">
        <f t="shared" si="73"/>
        <v>NIT</v>
      </c>
    </row>
    <row r="1708" spans="1:5" x14ac:dyDescent="0.25">
      <c r="A1708" t="s">
        <v>2684</v>
      </c>
      <c r="B1708" t="s">
        <v>2685</v>
      </c>
      <c r="C1708" t="str">
        <f>Tabla4[[#This Row],[NIT]]</f>
        <v>06142109781070</v>
      </c>
      <c r="D1708">
        <f t="shared" si="72"/>
        <v>14</v>
      </c>
      <c r="E1708" t="str">
        <f t="shared" si="73"/>
        <v>NIT</v>
      </c>
    </row>
    <row r="1709" spans="1:5" x14ac:dyDescent="0.25">
      <c r="A1709" t="s">
        <v>2686</v>
      </c>
      <c r="B1709" t="s">
        <v>2687</v>
      </c>
      <c r="C1709" t="str">
        <f>Tabla4[[#This Row],[NIT]]</f>
        <v>06141308041012</v>
      </c>
      <c r="D1709">
        <f t="shared" si="72"/>
        <v>14</v>
      </c>
      <c r="E1709" t="str">
        <f t="shared" si="73"/>
        <v>NIT</v>
      </c>
    </row>
    <row r="1710" spans="1:5" x14ac:dyDescent="0.25">
      <c r="A1710" t="s">
        <v>2688</v>
      </c>
      <c r="B1710" t="s">
        <v>2689</v>
      </c>
      <c r="C1710" t="str">
        <f>Tabla4[[#This Row],[NIT]]</f>
        <v>06141405031021</v>
      </c>
      <c r="D1710">
        <f t="shared" si="72"/>
        <v>14</v>
      </c>
      <c r="E1710" t="str">
        <f t="shared" si="73"/>
        <v>NIT</v>
      </c>
    </row>
    <row r="1711" spans="1:5" x14ac:dyDescent="0.25">
      <c r="A1711" t="s">
        <v>2690</v>
      </c>
      <c r="B1711" t="s">
        <v>2691</v>
      </c>
      <c r="C1711" t="str">
        <f>Tabla4[[#This Row],[NIT]]</f>
        <v>06142906001021</v>
      </c>
      <c r="D1711">
        <f t="shared" si="72"/>
        <v>14</v>
      </c>
      <c r="E1711" t="str">
        <f t="shared" si="73"/>
        <v>NIT</v>
      </c>
    </row>
    <row r="1712" spans="1:5" x14ac:dyDescent="0.25">
      <c r="A1712" t="s">
        <v>2692</v>
      </c>
      <c r="B1712" t="s">
        <v>2693</v>
      </c>
      <c r="C1712" t="str">
        <f>Tabla4[[#This Row],[NIT]]</f>
        <v>05110307630018</v>
      </c>
      <c r="D1712">
        <f t="shared" si="72"/>
        <v>14</v>
      </c>
      <c r="E1712" t="str">
        <f t="shared" si="73"/>
        <v>NIT</v>
      </c>
    </row>
    <row r="1713" spans="1:5" x14ac:dyDescent="0.25">
      <c r="A1713" t="s">
        <v>2694</v>
      </c>
      <c r="B1713" t="s">
        <v>2695</v>
      </c>
      <c r="C1713" t="str">
        <f>Tabla4[[#This Row],[NIT]]</f>
        <v>06140811001021</v>
      </c>
      <c r="D1713">
        <f t="shared" si="72"/>
        <v>14</v>
      </c>
      <c r="E1713" t="str">
        <f t="shared" si="73"/>
        <v>NIT</v>
      </c>
    </row>
    <row r="1714" spans="1:5" x14ac:dyDescent="0.25">
      <c r="A1714" t="s">
        <v>2696</v>
      </c>
      <c r="B1714" t="s">
        <v>2697</v>
      </c>
      <c r="C1714" t="str">
        <f>Tabla4[[#This Row],[NIT]]</f>
        <v>94832506901018</v>
      </c>
      <c r="D1714">
        <f t="shared" si="72"/>
        <v>14</v>
      </c>
      <c r="E1714" t="str">
        <f t="shared" si="73"/>
        <v>NIT</v>
      </c>
    </row>
    <row r="1715" spans="1:5" x14ac:dyDescent="0.25">
      <c r="A1715" t="s">
        <v>2698</v>
      </c>
      <c r="B1715" t="s">
        <v>2699</v>
      </c>
      <c r="C1715" t="str">
        <f>Tabla4[[#This Row],[NIT]]</f>
        <v>06142904881016</v>
      </c>
      <c r="D1715">
        <f t="shared" si="72"/>
        <v>14</v>
      </c>
      <c r="E1715" t="str">
        <f t="shared" si="73"/>
        <v>NIT</v>
      </c>
    </row>
    <row r="1716" spans="1:5" x14ac:dyDescent="0.25">
      <c r="A1716" t="s">
        <v>2700</v>
      </c>
      <c r="B1716" t="s">
        <v>2701</v>
      </c>
      <c r="C1716" t="str">
        <f>Tabla4[[#This Row],[NIT]]</f>
        <v>06143001780012</v>
      </c>
      <c r="D1716">
        <f t="shared" si="72"/>
        <v>14</v>
      </c>
      <c r="E1716" t="str">
        <f t="shared" si="73"/>
        <v>NIT</v>
      </c>
    </row>
    <row r="1717" spans="1:5" x14ac:dyDescent="0.25">
      <c r="A1717" t="s">
        <v>2702</v>
      </c>
      <c r="B1717" t="s">
        <v>2703</v>
      </c>
      <c r="C1717" t="str">
        <f>Tabla4[[#This Row],[NIT]]</f>
        <v>06141407830018</v>
      </c>
      <c r="D1717">
        <f t="shared" si="72"/>
        <v>14</v>
      </c>
      <c r="E1717" t="str">
        <f t="shared" si="73"/>
        <v>NIT</v>
      </c>
    </row>
    <row r="1718" spans="1:5" x14ac:dyDescent="0.25">
      <c r="A1718" t="s">
        <v>2704</v>
      </c>
      <c r="B1718" t="s">
        <v>2705</v>
      </c>
      <c r="C1718" t="str">
        <f>Tabla4[[#This Row],[NIT]]</f>
        <v>06141310141024</v>
      </c>
      <c r="D1718">
        <f t="shared" si="72"/>
        <v>14</v>
      </c>
      <c r="E1718" t="str">
        <f t="shared" si="73"/>
        <v>NIT</v>
      </c>
    </row>
    <row r="1719" spans="1:5" x14ac:dyDescent="0.25">
      <c r="A1719" t="s">
        <v>2706</v>
      </c>
      <c r="B1719" t="s">
        <v>2707</v>
      </c>
      <c r="C1719" t="str">
        <f>Tabla4[[#This Row],[NIT]]</f>
        <v>06142510021011</v>
      </c>
      <c r="D1719">
        <f t="shared" si="72"/>
        <v>14</v>
      </c>
      <c r="E1719" t="str">
        <f t="shared" si="73"/>
        <v>NIT</v>
      </c>
    </row>
    <row r="1720" spans="1:5" x14ac:dyDescent="0.25">
      <c r="A1720" t="s">
        <v>2708</v>
      </c>
      <c r="B1720" t="s">
        <v>2709</v>
      </c>
      <c r="C1720" t="str">
        <f>Tabla4[[#This Row],[NIT]]</f>
        <v>06142211470028</v>
      </c>
      <c r="D1720">
        <f t="shared" si="72"/>
        <v>14</v>
      </c>
      <c r="E1720" t="str">
        <f t="shared" si="73"/>
        <v>NIT</v>
      </c>
    </row>
    <row r="1721" spans="1:5" x14ac:dyDescent="0.25">
      <c r="A1721" t="s">
        <v>2710</v>
      </c>
      <c r="B1721" t="s">
        <v>2711</v>
      </c>
      <c r="C1721" t="str">
        <f>Tabla4[[#This Row],[NIT]]</f>
        <v>06140306021042</v>
      </c>
      <c r="D1721">
        <f t="shared" si="72"/>
        <v>14</v>
      </c>
      <c r="E1721" t="str">
        <f t="shared" si="73"/>
        <v>NIT</v>
      </c>
    </row>
    <row r="1722" spans="1:5" x14ac:dyDescent="0.25">
      <c r="A1722" t="s">
        <v>2712</v>
      </c>
      <c r="B1722" t="s">
        <v>2713</v>
      </c>
      <c r="C1722" t="str">
        <f>Tabla4[[#This Row],[NIT]]</f>
        <v>06142311770034</v>
      </c>
      <c r="D1722">
        <f t="shared" si="72"/>
        <v>14</v>
      </c>
      <c r="E1722" t="str">
        <f t="shared" si="73"/>
        <v>NIT</v>
      </c>
    </row>
    <row r="1723" spans="1:5" x14ac:dyDescent="0.25">
      <c r="A1723" t="s">
        <v>2714</v>
      </c>
      <c r="B1723" t="s">
        <v>2715</v>
      </c>
      <c r="C1723" t="str">
        <f>Tabla4[[#This Row],[NIT]]</f>
        <v>06142710600010</v>
      </c>
      <c r="D1723">
        <f t="shared" si="72"/>
        <v>14</v>
      </c>
      <c r="E1723" t="str">
        <f t="shared" si="73"/>
        <v>NIT</v>
      </c>
    </row>
    <row r="1724" spans="1:5" x14ac:dyDescent="0.25">
      <c r="A1724" t="s">
        <v>2716</v>
      </c>
      <c r="B1724" t="s">
        <v>2717</v>
      </c>
      <c r="C1724" t="str">
        <f>Tabla4[[#This Row],[NIT]]</f>
        <v>06142609021021</v>
      </c>
      <c r="D1724">
        <f t="shared" si="72"/>
        <v>14</v>
      </c>
      <c r="E1724" t="str">
        <f t="shared" si="73"/>
        <v>NIT</v>
      </c>
    </row>
    <row r="1725" spans="1:5" x14ac:dyDescent="0.25">
      <c r="A1725" t="s">
        <v>2718</v>
      </c>
      <c r="B1725" t="s">
        <v>2719</v>
      </c>
      <c r="C1725" t="str">
        <f>Tabla4[[#This Row],[NIT]]</f>
        <v>06142407001010</v>
      </c>
      <c r="D1725">
        <f t="shared" si="72"/>
        <v>14</v>
      </c>
      <c r="E1725" t="str">
        <f t="shared" si="73"/>
        <v>NIT</v>
      </c>
    </row>
    <row r="1726" spans="1:5" x14ac:dyDescent="0.25">
      <c r="A1726" t="s">
        <v>2720</v>
      </c>
      <c r="B1726" t="s">
        <v>2721</v>
      </c>
      <c r="C1726" t="str">
        <f>Tabla4[[#This Row],[NIT]]</f>
        <v>06141907991010</v>
      </c>
      <c r="D1726">
        <f t="shared" si="72"/>
        <v>14</v>
      </c>
      <c r="E1726" t="str">
        <f t="shared" si="73"/>
        <v>NIT</v>
      </c>
    </row>
    <row r="1727" spans="1:5" x14ac:dyDescent="0.25">
      <c r="A1727" t="s">
        <v>2722</v>
      </c>
      <c r="B1727" t="s">
        <v>2723</v>
      </c>
      <c r="C1727" t="str">
        <f>Tabla4[[#This Row],[NIT]]</f>
        <v>06141408610014</v>
      </c>
      <c r="D1727">
        <f t="shared" si="72"/>
        <v>14</v>
      </c>
      <c r="E1727" t="str">
        <f t="shared" si="73"/>
        <v>NIT</v>
      </c>
    </row>
    <row r="1728" spans="1:5" x14ac:dyDescent="0.25">
      <c r="A1728" t="s">
        <v>2724</v>
      </c>
      <c r="B1728" t="s">
        <v>2725</v>
      </c>
      <c r="C1728" t="str">
        <f>Tabla4[[#This Row],[NIT]]</f>
        <v>06142808780037</v>
      </c>
      <c r="D1728">
        <f t="shared" si="72"/>
        <v>14</v>
      </c>
      <c r="E1728" t="str">
        <f t="shared" si="73"/>
        <v>NIT</v>
      </c>
    </row>
    <row r="1729" spans="1:5" x14ac:dyDescent="0.25">
      <c r="A1729" t="s">
        <v>2726</v>
      </c>
      <c r="B1729" t="s">
        <v>2727</v>
      </c>
      <c r="C1729" t="str">
        <f>Tabla4[[#This Row],[NIT]]</f>
        <v>06140611800022</v>
      </c>
      <c r="D1729">
        <f t="shared" si="72"/>
        <v>14</v>
      </c>
      <c r="E1729" t="str">
        <f t="shared" si="73"/>
        <v>NIT</v>
      </c>
    </row>
    <row r="1730" spans="1:5" x14ac:dyDescent="0.25">
      <c r="A1730" t="s">
        <v>2728</v>
      </c>
      <c r="B1730" t="s">
        <v>2729</v>
      </c>
      <c r="C1730" t="str">
        <f>Tabla4[[#This Row],[NIT]]</f>
        <v>06141105810047</v>
      </c>
      <c r="D1730">
        <f t="shared" si="72"/>
        <v>14</v>
      </c>
      <c r="E1730" t="str">
        <f t="shared" si="73"/>
        <v>NIT</v>
      </c>
    </row>
    <row r="1731" spans="1:5" x14ac:dyDescent="0.25">
      <c r="A1731" t="s">
        <v>2730</v>
      </c>
      <c r="B1731" t="s">
        <v>2731</v>
      </c>
      <c r="C1731" t="str">
        <f>Tabla4[[#This Row],[NIT]]</f>
        <v>06140902840024</v>
      </c>
      <c r="D1731">
        <f t="shared" si="72"/>
        <v>14</v>
      </c>
      <c r="E1731" t="str">
        <f t="shared" si="73"/>
        <v>NIT</v>
      </c>
    </row>
    <row r="1732" spans="1:5" x14ac:dyDescent="0.25">
      <c r="A1732" t="s">
        <v>2732</v>
      </c>
      <c r="B1732" t="s">
        <v>2733</v>
      </c>
      <c r="C1732" t="str">
        <f>Tabla4[[#This Row],[NIT]]</f>
        <v>06143107981028</v>
      </c>
      <c r="D1732">
        <f t="shared" si="72"/>
        <v>14</v>
      </c>
      <c r="E1732" t="str">
        <f t="shared" si="73"/>
        <v>NIT</v>
      </c>
    </row>
    <row r="1733" spans="1:5" x14ac:dyDescent="0.25">
      <c r="A1733" t="s">
        <v>2734</v>
      </c>
      <c r="B1733" t="s">
        <v>2735</v>
      </c>
      <c r="C1733" t="str">
        <f>Tabla4[[#This Row],[NIT]]</f>
        <v>06140806041074</v>
      </c>
      <c r="D1733">
        <f t="shared" si="72"/>
        <v>14</v>
      </c>
      <c r="E1733" t="str">
        <f t="shared" si="73"/>
        <v>NIT</v>
      </c>
    </row>
    <row r="1734" spans="1:5" x14ac:dyDescent="0.25">
      <c r="A1734" t="s">
        <v>2736</v>
      </c>
      <c r="B1734" t="s">
        <v>2737</v>
      </c>
      <c r="C1734" t="str">
        <f>Tabla4[[#This Row],[NIT]]</f>
        <v>06140404790047</v>
      </c>
      <c r="D1734">
        <f t="shared" si="72"/>
        <v>14</v>
      </c>
      <c r="E1734" t="str">
        <f t="shared" si="73"/>
        <v>NIT</v>
      </c>
    </row>
    <row r="1735" spans="1:5" x14ac:dyDescent="0.25">
      <c r="A1735" t="s">
        <v>2738</v>
      </c>
      <c r="B1735" t="s">
        <v>2739</v>
      </c>
      <c r="C1735" t="str">
        <f>Tabla4[[#This Row],[NIT]]</f>
        <v>06140708021014</v>
      </c>
      <c r="D1735">
        <f t="shared" si="72"/>
        <v>14</v>
      </c>
      <c r="E1735" t="str">
        <f t="shared" si="73"/>
        <v>NIT</v>
      </c>
    </row>
    <row r="1736" spans="1:5" x14ac:dyDescent="0.25">
      <c r="A1736" t="s">
        <v>2740</v>
      </c>
      <c r="B1736" t="s">
        <v>2741</v>
      </c>
      <c r="C1736" t="str">
        <f>Tabla4[[#This Row],[NIT]]</f>
        <v>13191211731019</v>
      </c>
      <c r="D1736">
        <f t="shared" si="72"/>
        <v>14</v>
      </c>
      <c r="E1736" t="str">
        <f t="shared" si="73"/>
        <v>NIT</v>
      </c>
    </row>
    <row r="1737" spans="1:5" x14ac:dyDescent="0.25">
      <c r="A1737" t="s">
        <v>2742</v>
      </c>
      <c r="B1737" t="s">
        <v>2743</v>
      </c>
      <c r="C1737" t="str">
        <f>Tabla4[[#This Row],[NIT]]</f>
        <v>13121611651024</v>
      </c>
      <c r="D1737">
        <f t="shared" si="72"/>
        <v>14</v>
      </c>
      <c r="E1737" t="str">
        <f t="shared" si="73"/>
        <v>NIT</v>
      </c>
    </row>
    <row r="1738" spans="1:5" x14ac:dyDescent="0.25">
      <c r="A1738" t="s">
        <v>2744</v>
      </c>
      <c r="B1738" t="s">
        <v>2745</v>
      </c>
      <c r="C1738" t="str">
        <f>Tabla4[[#This Row],[NIT]]</f>
        <v>06140806041031</v>
      </c>
      <c r="D1738">
        <f t="shared" si="72"/>
        <v>14</v>
      </c>
      <c r="E1738" t="str">
        <f t="shared" si="73"/>
        <v>NIT</v>
      </c>
    </row>
    <row r="1739" spans="1:5" x14ac:dyDescent="0.25">
      <c r="A1739" t="s">
        <v>2746</v>
      </c>
      <c r="B1739" t="s">
        <v>2747</v>
      </c>
      <c r="C1739" t="str">
        <f>Tabla4[[#This Row],[NIT]]</f>
        <v>06142505071078</v>
      </c>
      <c r="D1739">
        <f t="shared" si="72"/>
        <v>14</v>
      </c>
      <c r="E1739" t="str">
        <f t="shared" si="73"/>
        <v>NIT</v>
      </c>
    </row>
    <row r="1740" spans="1:5" x14ac:dyDescent="0.25">
      <c r="A1740" t="s">
        <v>2748</v>
      </c>
      <c r="B1740" t="s">
        <v>2749</v>
      </c>
      <c r="C1740" t="str">
        <f>Tabla4[[#This Row],[NIT]]</f>
        <v>06142503061024</v>
      </c>
      <c r="D1740">
        <f t="shared" si="72"/>
        <v>14</v>
      </c>
      <c r="E1740" t="str">
        <f t="shared" si="73"/>
        <v>NIT</v>
      </c>
    </row>
    <row r="1741" spans="1:5" x14ac:dyDescent="0.25">
      <c r="A1741" t="s">
        <v>2750</v>
      </c>
      <c r="B1741" t="s">
        <v>2751</v>
      </c>
      <c r="C1741" t="str">
        <f>Tabla4[[#This Row],[NIT]]</f>
        <v>06141605530027</v>
      </c>
      <c r="D1741">
        <f t="shared" si="72"/>
        <v>14</v>
      </c>
      <c r="E1741" t="str">
        <f t="shared" si="73"/>
        <v>NIT</v>
      </c>
    </row>
    <row r="1742" spans="1:5" x14ac:dyDescent="0.25">
      <c r="A1742" t="s">
        <v>2752</v>
      </c>
      <c r="B1742" t="s">
        <v>2753</v>
      </c>
      <c r="C1742" t="str">
        <f>Tabla4[[#This Row],[NIT]]</f>
        <v>06142402971011</v>
      </c>
      <c r="D1742">
        <f t="shared" si="72"/>
        <v>14</v>
      </c>
      <c r="E1742" t="str">
        <f t="shared" si="73"/>
        <v>NIT</v>
      </c>
    </row>
    <row r="1743" spans="1:5" x14ac:dyDescent="0.25">
      <c r="A1743" t="s">
        <v>2754</v>
      </c>
      <c r="B1743" t="s">
        <v>2755</v>
      </c>
      <c r="C1743" t="str">
        <f>Tabla4[[#This Row],[NIT]]</f>
        <v>06141503540020</v>
      </c>
      <c r="D1743">
        <f t="shared" si="72"/>
        <v>14</v>
      </c>
      <c r="E1743" t="str">
        <f t="shared" si="73"/>
        <v>NIT</v>
      </c>
    </row>
    <row r="1744" spans="1:5" x14ac:dyDescent="0.25">
      <c r="A1744" t="s">
        <v>2756</v>
      </c>
      <c r="B1744" t="s">
        <v>2757</v>
      </c>
      <c r="C1744" t="str">
        <f>Tabla4[[#This Row],[NIT]]</f>
        <v>06142009850030</v>
      </c>
      <c r="D1744">
        <f t="shared" si="72"/>
        <v>14</v>
      </c>
      <c r="E1744" t="str">
        <f t="shared" si="73"/>
        <v>NIT</v>
      </c>
    </row>
    <row r="1745" spans="1:5" x14ac:dyDescent="0.25">
      <c r="A1745" t="s">
        <v>2758</v>
      </c>
      <c r="B1745" t="s">
        <v>2759</v>
      </c>
      <c r="C1745" t="str">
        <f>Tabla4[[#This Row],[NIT]]</f>
        <v>06140101810017</v>
      </c>
      <c r="D1745">
        <f t="shared" si="72"/>
        <v>14</v>
      </c>
      <c r="E1745" t="str">
        <f t="shared" si="73"/>
        <v>NIT</v>
      </c>
    </row>
    <row r="1746" spans="1:5" x14ac:dyDescent="0.25">
      <c r="A1746" t="s">
        <v>2760</v>
      </c>
      <c r="B1746" t="s">
        <v>2761</v>
      </c>
      <c r="C1746" t="str">
        <f>Tabla4[[#This Row],[NIT]]</f>
        <v>06140705640014</v>
      </c>
      <c r="D1746">
        <f t="shared" si="72"/>
        <v>14</v>
      </c>
      <c r="E1746" t="str">
        <f t="shared" si="73"/>
        <v>NIT</v>
      </c>
    </row>
    <row r="1747" spans="1:5" x14ac:dyDescent="0.25">
      <c r="A1747" t="s">
        <v>2762</v>
      </c>
      <c r="B1747" t="s">
        <v>2763</v>
      </c>
      <c r="C1747" t="str">
        <f>Tabla4[[#This Row],[NIT]]</f>
        <v>06140607041030</v>
      </c>
      <c r="D1747">
        <f t="shared" si="72"/>
        <v>14</v>
      </c>
      <c r="E1747" t="str">
        <f t="shared" si="73"/>
        <v>NIT</v>
      </c>
    </row>
    <row r="1748" spans="1:5" x14ac:dyDescent="0.25">
      <c r="A1748" t="s">
        <v>2764</v>
      </c>
      <c r="B1748" t="s">
        <v>2765</v>
      </c>
      <c r="C1748" t="str">
        <f>Tabla4[[#This Row],[NIT]]</f>
        <v>06140610860023</v>
      </c>
      <c r="D1748">
        <f t="shared" si="72"/>
        <v>14</v>
      </c>
      <c r="E1748" t="str">
        <f t="shared" si="73"/>
        <v>NIT</v>
      </c>
    </row>
    <row r="1749" spans="1:5" x14ac:dyDescent="0.25">
      <c r="A1749" t="s">
        <v>2766</v>
      </c>
      <c r="B1749" t="s">
        <v>2767</v>
      </c>
      <c r="C1749" t="str">
        <f>Tabla4[[#This Row],[NIT]]</f>
        <v>05011401161015</v>
      </c>
      <c r="D1749">
        <f t="shared" si="72"/>
        <v>14</v>
      </c>
      <c r="E1749" t="str">
        <f t="shared" si="73"/>
        <v>NIT</v>
      </c>
    </row>
    <row r="1750" spans="1:5" x14ac:dyDescent="0.25">
      <c r="A1750" t="s">
        <v>2768</v>
      </c>
      <c r="B1750" t="s">
        <v>2769</v>
      </c>
      <c r="C1750" t="str">
        <f>Tabla4[[#This Row],[NIT]]</f>
        <v>06142209901014</v>
      </c>
      <c r="D1750">
        <f t="shared" si="72"/>
        <v>14</v>
      </c>
      <c r="E1750" t="str">
        <f t="shared" si="73"/>
        <v>NIT</v>
      </c>
    </row>
    <row r="1751" spans="1:5" x14ac:dyDescent="0.25">
      <c r="A1751" t="s">
        <v>2770</v>
      </c>
      <c r="B1751" t="s">
        <v>2771</v>
      </c>
      <c r="C1751" t="str">
        <f>Tabla4[[#This Row],[NIT]]</f>
        <v>06143003011035</v>
      </c>
      <c r="D1751">
        <f t="shared" si="72"/>
        <v>14</v>
      </c>
      <c r="E1751" t="str">
        <f t="shared" si="73"/>
        <v>NIT</v>
      </c>
    </row>
    <row r="1752" spans="1:5" x14ac:dyDescent="0.25">
      <c r="A1752" t="s">
        <v>2772</v>
      </c>
      <c r="B1752" t="s">
        <v>2773</v>
      </c>
      <c r="C1752" t="str">
        <f>Tabla4[[#This Row],[NIT]]</f>
        <v>06142708921115</v>
      </c>
      <c r="D1752">
        <f t="shared" ref="D1752:D1815" si="74">LEN(C1752)</f>
        <v>14</v>
      </c>
      <c r="E1752" t="str">
        <f t="shared" ref="E1752:E1815" si="75">IF(D1752=14,"NIT",IF(D1752=9,"DUI"," "))</f>
        <v>NIT</v>
      </c>
    </row>
    <row r="1753" spans="1:5" x14ac:dyDescent="0.25">
      <c r="A1753" t="s">
        <v>2774</v>
      </c>
      <c r="B1753" t="s">
        <v>2775</v>
      </c>
      <c r="C1753" t="str">
        <f>Tabla4[[#This Row],[NIT]]</f>
        <v>06140602971021</v>
      </c>
      <c r="D1753">
        <f t="shared" si="74"/>
        <v>14</v>
      </c>
      <c r="E1753" t="str">
        <f t="shared" si="75"/>
        <v>NIT</v>
      </c>
    </row>
    <row r="1754" spans="1:5" x14ac:dyDescent="0.25">
      <c r="A1754" t="s">
        <v>2776</v>
      </c>
      <c r="B1754" t="s">
        <v>2777</v>
      </c>
      <c r="C1754" t="str">
        <f>Tabla4[[#This Row],[NIT]]</f>
        <v>01080301500012</v>
      </c>
      <c r="D1754">
        <f t="shared" si="74"/>
        <v>14</v>
      </c>
      <c r="E1754" t="str">
        <f t="shared" si="75"/>
        <v>NIT</v>
      </c>
    </row>
    <row r="1755" spans="1:5" x14ac:dyDescent="0.25">
      <c r="A1755" t="s">
        <v>2778</v>
      </c>
      <c r="B1755" t="s">
        <v>2779</v>
      </c>
      <c r="C1755" t="str">
        <f>Tabla4[[#This Row],[NIT]]</f>
        <v>06140212971020</v>
      </c>
      <c r="D1755">
        <f t="shared" si="74"/>
        <v>14</v>
      </c>
      <c r="E1755" t="str">
        <f t="shared" si="75"/>
        <v>NIT</v>
      </c>
    </row>
    <row r="1756" spans="1:5" x14ac:dyDescent="0.25">
      <c r="A1756" t="s">
        <v>2780</v>
      </c>
      <c r="B1756" t="s">
        <v>2781</v>
      </c>
      <c r="C1756" t="str">
        <f>Tabla4[[#This Row],[NIT]]</f>
        <v>06140109991013</v>
      </c>
      <c r="D1756">
        <f t="shared" si="74"/>
        <v>14</v>
      </c>
      <c r="E1756" t="str">
        <f t="shared" si="75"/>
        <v>NIT</v>
      </c>
    </row>
    <row r="1757" spans="1:5" x14ac:dyDescent="0.25">
      <c r="A1757" t="s">
        <v>2782</v>
      </c>
      <c r="B1757" t="s">
        <v>2783</v>
      </c>
      <c r="C1757" t="str">
        <f>Tabla4[[#This Row],[NIT]]</f>
        <v>06142805011069</v>
      </c>
      <c r="D1757">
        <f t="shared" si="74"/>
        <v>14</v>
      </c>
      <c r="E1757" t="str">
        <f t="shared" si="75"/>
        <v>NIT</v>
      </c>
    </row>
    <row r="1758" spans="1:5" x14ac:dyDescent="0.25">
      <c r="A1758" t="s">
        <v>2784</v>
      </c>
      <c r="B1758" t="s">
        <v>2785</v>
      </c>
      <c r="C1758" t="str">
        <f>Tabla4[[#This Row],[NIT]]</f>
        <v>06143004091016</v>
      </c>
      <c r="D1758">
        <f t="shared" si="74"/>
        <v>14</v>
      </c>
      <c r="E1758" t="str">
        <f t="shared" si="75"/>
        <v>NIT</v>
      </c>
    </row>
    <row r="1759" spans="1:5" x14ac:dyDescent="0.25">
      <c r="A1759" t="s">
        <v>2786</v>
      </c>
      <c r="B1759" t="s">
        <v>2787</v>
      </c>
      <c r="C1759" t="str">
        <f>Tabla4[[#This Row],[NIT]]</f>
        <v>06141607150015</v>
      </c>
      <c r="D1759">
        <f t="shared" si="74"/>
        <v>14</v>
      </c>
      <c r="E1759" t="str">
        <f t="shared" si="75"/>
        <v>NIT</v>
      </c>
    </row>
    <row r="1760" spans="1:5" x14ac:dyDescent="0.25">
      <c r="A1760" t="s">
        <v>2788</v>
      </c>
      <c r="B1760" t="s">
        <v>2789</v>
      </c>
      <c r="C1760" t="str">
        <f>Tabla4[[#This Row],[NIT]]</f>
        <v>06141603041032</v>
      </c>
      <c r="D1760">
        <f t="shared" si="74"/>
        <v>14</v>
      </c>
      <c r="E1760" t="str">
        <f t="shared" si="75"/>
        <v>NIT</v>
      </c>
    </row>
    <row r="1761" spans="1:5" x14ac:dyDescent="0.25">
      <c r="A1761" t="s">
        <v>2790</v>
      </c>
      <c r="B1761" t="s">
        <v>2791</v>
      </c>
      <c r="C1761" t="str">
        <f>Tabla4[[#This Row],[NIT]]</f>
        <v>06142103901031</v>
      </c>
      <c r="D1761">
        <f t="shared" si="74"/>
        <v>14</v>
      </c>
      <c r="E1761" t="str">
        <f t="shared" si="75"/>
        <v>NIT</v>
      </c>
    </row>
    <row r="1762" spans="1:5" x14ac:dyDescent="0.25">
      <c r="A1762" t="s">
        <v>2792</v>
      </c>
      <c r="B1762" t="s">
        <v>2793</v>
      </c>
      <c r="C1762" t="str">
        <f>Tabla4[[#This Row],[NIT]]</f>
        <v>09031809310011</v>
      </c>
      <c r="D1762">
        <f t="shared" si="74"/>
        <v>14</v>
      </c>
      <c r="E1762" t="str">
        <f t="shared" si="75"/>
        <v>NIT</v>
      </c>
    </row>
    <row r="1763" spans="1:5" x14ac:dyDescent="0.25">
      <c r="A1763" t="s">
        <v>2794</v>
      </c>
      <c r="B1763" t="s">
        <v>2795</v>
      </c>
      <c r="C1763" t="str">
        <f>Tabla4[[#This Row],[NIT]]</f>
        <v>06142711760019</v>
      </c>
      <c r="D1763">
        <f t="shared" si="74"/>
        <v>14</v>
      </c>
      <c r="E1763" t="str">
        <f t="shared" si="75"/>
        <v>NIT</v>
      </c>
    </row>
    <row r="1764" spans="1:5" x14ac:dyDescent="0.25">
      <c r="A1764" t="s">
        <v>2796</v>
      </c>
      <c r="B1764" t="s">
        <v>2797</v>
      </c>
      <c r="C1764" t="str">
        <f>Tabla4[[#This Row],[NIT]]</f>
        <v>03020907510018</v>
      </c>
      <c r="D1764">
        <f t="shared" si="74"/>
        <v>14</v>
      </c>
      <c r="E1764" t="str">
        <f t="shared" si="75"/>
        <v>NIT</v>
      </c>
    </row>
    <row r="1765" spans="1:5" x14ac:dyDescent="0.25">
      <c r="A1765" t="s">
        <v>2798</v>
      </c>
      <c r="B1765" t="s">
        <v>2799</v>
      </c>
      <c r="C1765" t="str">
        <f>Tabla4[[#This Row],[NIT]]</f>
        <v>06140212680010</v>
      </c>
      <c r="D1765">
        <f t="shared" si="74"/>
        <v>14</v>
      </c>
      <c r="E1765" t="str">
        <f t="shared" si="75"/>
        <v>NIT</v>
      </c>
    </row>
    <row r="1766" spans="1:5" x14ac:dyDescent="0.25">
      <c r="A1766" t="s">
        <v>2800</v>
      </c>
      <c r="B1766" t="s">
        <v>2801</v>
      </c>
      <c r="C1766" t="str">
        <f>Tabla4[[#This Row],[NIT]]</f>
        <v>06142608770012</v>
      </c>
      <c r="D1766">
        <f t="shared" si="74"/>
        <v>14</v>
      </c>
      <c r="E1766" t="str">
        <f t="shared" si="75"/>
        <v>NIT</v>
      </c>
    </row>
    <row r="1767" spans="1:5" x14ac:dyDescent="0.25">
      <c r="A1767" t="s">
        <v>2802</v>
      </c>
      <c r="B1767" t="s">
        <v>2803</v>
      </c>
      <c r="C1767" t="str">
        <f>Tabla4[[#This Row],[NIT]]</f>
        <v>06142407961014</v>
      </c>
      <c r="D1767">
        <f t="shared" si="74"/>
        <v>14</v>
      </c>
      <c r="E1767" t="str">
        <f t="shared" si="75"/>
        <v>NIT</v>
      </c>
    </row>
    <row r="1768" spans="1:5" x14ac:dyDescent="0.25">
      <c r="A1768" t="s">
        <v>2804</v>
      </c>
      <c r="B1768" t="s">
        <v>2805</v>
      </c>
      <c r="C1768" t="str">
        <f>Tabla4[[#This Row],[NIT]]</f>
        <v>06140401071014</v>
      </c>
      <c r="D1768">
        <f t="shared" si="74"/>
        <v>14</v>
      </c>
      <c r="E1768" t="str">
        <f t="shared" si="75"/>
        <v>NIT</v>
      </c>
    </row>
    <row r="1769" spans="1:5" x14ac:dyDescent="0.25">
      <c r="A1769" t="s">
        <v>2806</v>
      </c>
      <c r="B1769" t="s">
        <v>2807</v>
      </c>
      <c r="C1769" t="str">
        <f>Tabla4[[#This Row],[NIT]]</f>
        <v>06142309921020</v>
      </c>
      <c r="D1769">
        <f t="shared" si="74"/>
        <v>14</v>
      </c>
      <c r="E1769" t="str">
        <f t="shared" si="75"/>
        <v>NIT</v>
      </c>
    </row>
    <row r="1770" spans="1:5" x14ac:dyDescent="0.25">
      <c r="A1770" s="20" t="s">
        <v>47</v>
      </c>
      <c r="B1770" t="s">
        <v>2808</v>
      </c>
      <c r="C1770" t="str">
        <f>Tabla4[[#This Row],[NIT]]</f>
        <v>06142704091010</v>
      </c>
      <c r="D1770">
        <f t="shared" si="74"/>
        <v>14</v>
      </c>
      <c r="E1770" t="str">
        <f t="shared" si="75"/>
        <v>NIT</v>
      </c>
    </row>
    <row r="1771" spans="1:5" x14ac:dyDescent="0.25">
      <c r="A1771" t="s">
        <v>2809</v>
      </c>
      <c r="B1771" t="s">
        <v>2810</v>
      </c>
      <c r="C1771" t="str">
        <f>Tabla4[[#This Row],[NIT]]</f>
        <v>06142401830020</v>
      </c>
      <c r="D1771">
        <f t="shared" si="74"/>
        <v>14</v>
      </c>
      <c r="E1771" t="str">
        <f t="shared" si="75"/>
        <v>NIT</v>
      </c>
    </row>
    <row r="1772" spans="1:5" x14ac:dyDescent="0.25">
      <c r="A1772" t="s">
        <v>2811</v>
      </c>
      <c r="B1772" t="s">
        <v>2812</v>
      </c>
      <c r="C1772" t="str">
        <f>Tabla4[[#This Row],[NIT]]</f>
        <v>06142506670028</v>
      </c>
      <c r="D1772">
        <f t="shared" si="74"/>
        <v>14</v>
      </c>
      <c r="E1772" t="str">
        <f t="shared" si="75"/>
        <v>NIT</v>
      </c>
    </row>
    <row r="1773" spans="1:5" x14ac:dyDescent="0.25">
      <c r="A1773" t="s">
        <v>2813</v>
      </c>
      <c r="B1773" t="s">
        <v>2814</v>
      </c>
      <c r="C1773" t="str">
        <f>Tabla4[[#This Row],[NIT]]</f>
        <v>96151005671012</v>
      </c>
      <c r="D1773">
        <f t="shared" si="74"/>
        <v>14</v>
      </c>
      <c r="E1773" t="str">
        <f t="shared" si="75"/>
        <v>NIT</v>
      </c>
    </row>
    <row r="1774" spans="1:5" x14ac:dyDescent="0.25">
      <c r="A1774" t="s">
        <v>2815</v>
      </c>
      <c r="B1774" t="s">
        <v>2816</v>
      </c>
      <c r="C1774" t="str">
        <f>Tabla4[[#This Row],[NIT]]</f>
        <v>06141402891011</v>
      </c>
      <c r="D1774">
        <f t="shared" si="74"/>
        <v>14</v>
      </c>
      <c r="E1774" t="str">
        <f t="shared" si="75"/>
        <v>NIT</v>
      </c>
    </row>
    <row r="1775" spans="1:5" x14ac:dyDescent="0.25">
      <c r="A1775" t="s">
        <v>2817</v>
      </c>
      <c r="B1775" t="s">
        <v>2818</v>
      </c>
      <c r="C1775" t="str">
        <f>Tabla4[[#This Row],[NIT]]</f>
        <v>06140106011034</v>
      </c>
      <c r="D1775">
        <f t="shared" si="74"/>
        <v>14</v>
      </c>
      <c r="E1775" t="str">
        <f t="shared" si="75"/>
        <v>NIT</v>
      </c>
    </row>
    <row r="1776" spans="1:5" x14ac:dyDescent="0.25">
      <c r="A1776" t="s">
        <v>2819</v>
      </c>
      <c r="B1776" t="s">
        <v>2820</v>
      </c>
      <c r="C1776" t="str">
        <f>Tabla4[[#This Row],[NIT]]</f>
        <v>06141106921010</v>
      </c>
      <c r="D1776">
        <f t="shared" si="74"/>
        <v>14</v>
      </c>
      <c r="E1776" t="str">
        <f t="shared" si="75"/>
        <v>NIT</v>
      </c>
    </row>
    <row r="1777" spans="1:5" x14ac:dyDescent="0.25">
      <c r="A1777" t="s">
        <v>2821</v>
      </c>
      <c r="B1777" t="s">
        <v>2822</v>
      </c>
      <c r="C1777" t="str">
        <f>Tabla4[[#This Row],[NIT]]</f>
        <v>06141005011030</v>
      </c>
      <c r="D1777">
        <f t="shared" si="74"/>
        <v>14</v>
      </c>
      <c r="E1777" t="str">
        <f t="shared" si="75"/>
        <v>NIT</v>
      </c>
    </row>
    <row r="1778" spans="1:5" x14ac:dyDescent="0.25">
      <c r="A1778" t="s">
        <v>2823</v>
      </c>
      <c r="B1778" t="s">
        <v>2824</v>
      </c>
      <c r="C1778" t="str">
        <f>Tabla4[[#This Row],[NIT]]</f>
        <v>06142903600018</v>
      </c>
      <c r="D1778">
        <f t="shared" si="74"/>
        <v>14</v>
      </c>
      <c r="E1778" t="str">
        <f t="shared" si="75"/>
        <v>NIT</v>
      </c>
    </row>
    <row r="1779" spans="1:5" x14ac:dyDescent="0.25">
      <c r="A1779" t="s">
        <v>2825</v>
      </c>
      <c r="B1779" t="s">
        <v>2826</v>
      </c>
      <c r="C1779" t="str">
        <f>Tabla4[[#This Row],[NIT]]</f>
        <v>06142904921034</v>
      </c>
      <c r="D1779">
        <f t="shared" si="74"/>
        <v>14</v>
      </c>
      <c r="E1779" t="str">
        <f t="shared" si="75"/>
        <v>NIT</v>
      </c>
    </row>
    <row r="1780" spans="1:5" x14ac:dyDescent="0.25">
      <c r="A1780" t="s">
        <v>2827</v>
      </c>
      <c r="B1780" t="s">
        <v>2828</v>
      </c>
      <c r="C1780" t="str">
        <f>Tabla4[[#This Row],[NIT]]</f>
        <v>06141612031082</v>
      </c>
      <c r="D1780">
        <f t="shared" si="74"/>
        <v>14</v>
      </c>
      <c r="E1780" t="str">
        <f t="shared" si="75"/>
        <v>NIT</v>
      </c>
    </row>
    <row r="1781" spans="1:5" x14ac:dyDescent="0.25">
      <c r="A1781" t="s">
        <v>2829</v>
      </c>
      <c r="B1781" t="s">
        <v>2830</v>
      </c>
      <c r="C1781" t="str">
        <f>Tabla4[[#This Row],[NIT]]</f>
        <v>06142104590014</v>
      </c>
      <c r="D1781">
        <f t="shared" si="74"/>
        <v>14</v>
      </c>
      <c r="E1781" t="str">
        <f t="shared" si="75"/>
        <v>NIT</v>
      </c>
    </row>
    <row r="1782" spans="1:5" x14ac:dyDescent="0.25">
      <c r="A1782" t="s">
        <v>2831</v>
      </c>
      <c r="B1782" t="s">
        <v>2832</v>
      </c>
      <c r="C1782" t="str">
        <f>Tabla4[[#This Row],[NIT]]</f>
        <v>06140906941110</v>
      </c>
      <c r="D1782">
        <f t="shared" si="74"/>
        <v>14</v>
      </c>
      <c r="E1782" t="str">
        <f t="shared" si="75"/>
        <v>NIT</v>
      </c>
    </row>
    <row r="1783" spans="1:5" x14ac:dyDescent="0.25">
      <c r="A1783" t="s">
        <v>2833</v>
      </c>
      <c r="B1783" t="s">
        <v>2834</v>
      </c>
      <c r="C1783" t="str">
        <f>Tabla4[[#This Row],[NIT]]</f>
        <v>06140611870024</v>
      </c>
      <c r="D1783">
        <f t="shared" si="74"/>
        <v>14</v>
      </c>
      <c r="E1783" t="str">
        <f t="shared" si="75"/>
        <v>NIT</v>
      </c>
    </row>
    <row r="1784" spans="1:5" x14ac:dyDescent="0.25">
      <c r="A1784" t="s">
        <v>2835</v>
      </c>
      <c r="B1784" t="s">
        <v>2836</v>
      </c>
      <c r="C1784" t="str">
        <f>Tabla4[[#This Row],[NIT]]</f>
        <v>06142709891031</v>
      </c>
      <c r="D1784">
        <f t="shared" si="74"/>
        <v>14</v>
      </c>
      <c r="E1784" t="str">
        <f t="shared" si="75"/>
        <v>NIT</v>
      </c>
    </row>
    <row r="1785" spans="1:5" x14ac:dyDescent="0.25">
      <c r="A1785" t="s">
        <v>2837</v>
      </c>
      <c r="B1785" t="s">
        <v>2838</v>
      </c>
      <c r="C1785" t="str">
        <f>Tabla4[[#This Row],[NIT]]</f>
        <v>07152505370015</v>
      </c>
      <c r="D1785">
        <f t="shared" si="74"/>
        <v>14</v>
      </c>
      <c r="E1785" t="str">
        <f t="shared" si="75"/>
        <v>NIT</v>
      </c>
    </row>
    <row r="1786" spans="1:5" x14ac:dyDescent="0.25">
      <c r="A1786" t="s">
        <v>2839</v>
      </c>
      <c r="B1786" t="s">
        <v>2840</v>
      </c>
      <c r="C1786" t="str">
        <f>Tabla4[[#This Row],[NIT]]</f>
        <v>06142110941022</v>
      </c>
      <c r="D1786">
        <f t="shared" si="74"/>
        <v>14</v>
      </c>
      <c r="E1786" t="str">
        <f t="shared" si="75"/>
        <v>NIT</v>
      </c>
    </row>
    <row r="1787" spans="1:5" x14ac:dyDescent="0.25">
      <c r="A1787" t="s">
        <v>2841</v>
      </c>
      <c r="B1787" t="s">
        <v>2842</v>
      </c>
      <c r="C1787" t="str">
        <f>Tabla4[[#This Row],[NIT]]</f>
        <v>02102110510048</v>
      </c>
      <c r="D1787">
        <f t="shared" si="74"/>
        <v>14</v>
      </c>
      <c r="E1787" t="str">
        <f t="shared" si="75"/>
        <v>NIT</v>
      </c>
    </row>
    <row r="1788" spans="1:5" x14ac:dyDescent="0.25">
      <c r="A1788" t="s">
        <v>2843</v>
      </c>
      <c r="B1788" t="s">
        <v>2844</v>
      </c>
      <c r="C1788" t="str">
        <f>Tabla4[[#This Row],[NIT]]</f>
        <v>06143003921015</v>
      </c>
      <c r="D1788">
        <f t="shared" si="74"/>
        <v>14</v>
      </c>
      <c r="E1788" t="str">
        <f t="shared" si="75"/>
        <v>NIT</v>
      </c>
    </row>
    <row r="1789" spans="1:5" x14ac:dyDescent="0.25">
      <c r="A1789" t="s">
        <v>2845</v>
      </c>
      <c r="B1789" t="s">
        <v>2846</v>
      </c>
      <c r="C1789" t="str">
        <f>Tabla4[[#This Row],[NIT]]</f>
        <v>06142707061023</v>
      </c>
      <c r="D1789">
        <f t="shared" si="74"/>
        <v>14</v>
      </c>
      <c r="E1789" t="str">
        <f t="shared" si="75"/>
        <v>NIT</v>
      </c>
    </row>
    <row r="1790" spans="1:5" x14ac:dyDescent="0.25">
      <c r="A1790" t="s">
        <v>2847</v>
      </c>
      <c r="B1790" t="s">
        <v>2848</v>
      </c>
      <c r="C1790" t="str">
        <f>Tabla4[[#This Row],[NIT]]</f>
        <v>06143004921043</v>
      </c>
      <c r="D1790">
        <f t="shared" si="74"/>
        <v>14</v>
      </c>
      <c r="E1790" t="str">
        <f t="shared" si="75"/>
        <v>NIT</v>
      </c>
    </row>
    <row r="1791" spans="1:5" x14ac:dyDescent="0.25">
      <c r="A1791" t="s">
        <v>2849</v>
      </c>
      <c r="B1791" t="s">
        <v>2850</v>
      </c>
      <c r="C1791" t="str">
        <f>Tabla4[[#This Row],[NIT]]</f>
        <v>06142502911024</v>
      </c>
      <c r="D1791">
        <f t="shared" si="74"/>
        <v>14</v>
      </c>
      <c r="E1791" t="str">
        <f t="shared" si="75"/>
        <v>NIT</v>
      </c>
    </row>
    <row r="1792" spans="1:5" x14ac:dyDescent="0.25">
      <c r="A1792" t="s">
        <v>2851</v>
      </c>
      <c r="B1792" t="s">
        <v>2852</v>
      </c>
      <c r="C1792" t="str">
        <f>Tabla4[[#This Row],[NIT]]</f>
        <v>06140112931013</v>
      </c>
      <c r="D1792">
        <f t="shared" si="74"/>
        <v>14</v>
      </c>
      <c r="E1792" t="str">
        <f t="shared" si="75"/>
        <v>NIT</v>
      </c>
    </row>
    <row r="1793" spans="1:5" x14ac:dyDescent="0.25">
      <c r="A1793" t="s">
        <v>2853</v>
      </c>
      <c r="B1793" t="s">
        <v>2854</v>
      </c>
      <c r="C1793" t="str">
        <f>Tabla4[[#This Row],[NIT]]</f>
        <v>06143009041084</v>
      </c>
      <c r="D1793">
        <f t="shared" si="74"/>
        <v>14</v>
      </c>
      <c r="E1793" t="str">
        <f t="shared" si="75"/>
        <v>NIT</v>
      </c>
    </row>
    <row r="1794" spans="1:5" x14ac:dyDescent="0.25">
      <c r="A1794" t="s">
        <v>2855</v>
      </c>
      <c r="B1794" t="s">
        <v>2856</v>
      </c>
      <c r="C1794" t="str">
        <f>Tabla4[[#This Row],[NIT]]</f>
        <v>06142105991062</v>
      </c>
      <c r="D1794">
        <f t="shared" si="74"/>
        <v>14</v>
      </c>
      <c r="E1794" t="str">
        <f t="shared" si="75"/>
        <v>NIT</v>
      </c>
    </row>
    <row r="1795" spans="1:5" x14ac:dyDescent="0.25">
      <c r="A1795" t="s">
        <v>2857</v>
      </c>
      <c r="B1795" t="s">
        <v>2858</v>
      </c>
      <c r="C1795" t="str">
        <f>Tabla4[[#This Row],[NIT]]</f>
        <v>94501711941018</v>
      </c>
      <c r="D1795">
        <f t="shared" si="74"/>
        <v>14</v>
      </c>
      <c r="E1795" t="str">
        <f t="shared" si="75"/>
        <v>NIT</v>
      </c>
    </row>
    <row r="1796" spans="1:5" x14ac:dyDescent="0.25">
      <c r="A1796" t="s">
        <v>2859</v>
      </c>
      <c r="B1796" t="s">
        <v>2860</v>
      </c>
      <c r="C1796" t="str">
        <f>Tabla4[[#This Row],[NIT]]</f>
        <v>06142810540010</v>
      </c>
      <c r="D1796">
        <f t="shared" si="74"/>
        <v>14</v>
      </c>
      <c r="E1796" t="str">
        <f t="shared" si="75"/>
        <v>NIT</v>
      </c>
    </row>
    <row r="1797" spans="1:5" x14ac:dyDescent="0.25">
      <c r="A1797" t="s">
        <v>2861</v>
      </c>
      <c r="B1797" t="s">
        <v>2862</v>
      </c>
      <c r="C1797" t="str">
        <f>Tabla4[[#This Row],[NIT]]</f>
        <v>06142208131045</v>
      </c>
      <c r="D1797">
        <f t="shared" si="74"/>
        <v>14</v>
      </c>
      <c r="E1797" t="str">
        <f t="shared" si="75"/>
        <v>NIT</v>
      </c>
    </row>
    <row r="1798" spans="1:5" x14ac:dyDescent="0.25">
      <c r="A1798" t="s">
        <v>2863</v>
      </c>
      <c r="B1798" t="s">
        <v>2864</v>
      </c>
      <c r="C1798" t="str">
        <f>Tabla4[[#This Row],[NIT]]</f>
        <v>06140812051030</v>
      </c>
      <c r="D1798">
        <f t="shared" si="74"/>
        <v>14</v>
      </c>
      <c r="E1798" t="str">
        <f t="shared" si="75"/>
        <v>NIT</v>
      </c>
    </row>
    <row r="1799" spans="1:5" x14ac:dyDescent="0.25">
      <c r="A1799" t="s">
        <v>29</v>
      </c>
      <c r="B1799" t="s">
        <v>2865</v>
      </c>
      <c r="C1799" t="str">
        <f>Tabla4[[#This Row],[NIT]]</f>
        <v>06141506941061</v>
      </c>
      <c r="D1799">
        <f t="shared" si="74"/>
        <v>14</v>
      </c>
      <c r="E1799" t="str">
        <f t="shared" si="75"/>
        <v>NIT</v>
      </c>
    </row>
    <row r="1800" spans="1:5" x14ac:dyDescent="0.25">
      <c r="A1800" t="s">
        <v>2866</v>
      </c>
      <c r="B1800" t="s">
        <v>2867</v>
      </c>
      <c r="C1800" t="str">
        <f>Tabla4[[#This Row],[NIT]]</f>
        <v>06141311141036</v>
      </c>
      <c r="D1800">
        <f t="shared" si="74"/>
        <v>14</v>
      </c>
      <c r="E1800" t="str">
        <f t="shared" si="75"/>
        <v>NIT</v>
      </c>
    </row>
    <row r="1801" spans="1:5" x14ac:dyDescent="0.25">
      <c r="A1801" t="s">
        <v>2868</v>
      </c>
      <c r="B1801" t="s">
        <v>2869</v>
      </c>
      <c r="C1801" t="str">
        <f>Tabla4[[#This Row],[NIT]]</f>
        <v>06141909001018</v>
      </c>
      <c r="D1801">
        <f t="shared" si="74"/>
        <v>14</v>
      </c>
      <c r="E1801" t="str">
        <f t="shared" si="75"/>
        <v>NIT</v>
      </c>
    </row>
    <row r="1802" spans="1:5" x14ac:dyDescent="0.25">
      <c r="A1802" t="s">
        <v>2870</v>
      </c>
      <c r="B1802" t="s">
        <v>2871</v>
      </c>
      <c r="C1802" t="str">
        <f>Tabla4[[#This Row],[NIT]]</f>
        <v>06140711001024</v>
      </c>
      <c r="D1802">
        <f t="shared" si="74"/>
        <v>14</v>
      </c>
      <c r="E1802" t="str">
        <f t="shared" si="75"/>
        <v>NIT</v>
      </c>
    </row>
    <row r="1803" spans="1:5" x14ac:dyDescent="0.25">
      <c r="A1803" t="s">
        <v>2872</v>
      </c>
      <c r="B1803" t="s">
        <v>2873</v>
      </c>
      <c r="C1803" t="str">
        <f>Tabla4[[#This Row],[NIT]]</f>
        <v>06142709760012</v>
      </c>
      <c r="D1803">
        <f t="shared" si="74"/>
        <v>14</v>
      </c>
      <c r="E1803" t="str">
        <f t="shared" si="75"/>
        <v>NIT</v>
      </c>
    </row>
    <row r="1804" spans="1:5" x14ac:dyDescent="0.25">
      <c r="A1804" t="s">
        <v>2874</v>
      </c>
      <c r="B1804" t="s">
        <v>2875</v>
      </c>
      <c r="C1804" t="str">
        <f>Tabla4[[#This Row],[NIT]]</f>
        <v>06142406041060</v>
      </c>
      <c r="D1804">
        <f t="shared" si="74"/>
        <v>14</v>
      </c>
      <c r="E1804" t="str">
        <f t="shared" si="75"/>
        <v>NIT</v>
      </c>
    </row>
    <row r="1805" spans="1:5" x14ac:dyDescent="0.25">
      <c r="A1805" t="s">
        <v>2876</v>
      </c>
      <c r="B1805" t="s">
        <v>2877</v>
      </c>
      <c r="C1805" t="str">
        <f>Tabla4[[#This Row],[NIT]]</f>
        <v>06141903131017</v>
      </c>
      <c r="D1805">
        <f t="shared" si="74"/>
        <v>14</v>
      </c>
      <c r="E1805" t="str">
        <f t="shared" si="75"/>
        <v>NIT</v>
      </c>
    </row>
    <row r="1806" spans="1:5" x14ac:dyDescent="0.25">
      <c r="A1806" t="s">
        <v>2878</v>
      </c>
      <c r="B1806" t="s">
        <v>2879</v>
      </c>
      <c r="C1806" t="str">
        <f>Tabla4[[#This Row],[NIT]]</f>
        <v>06143001091015</v>
      </c>
      <c r="D1806">
        <f t="shared" si="74"/>
        <v>14</v>
      </c>
      <c r="E1806" t="str">
        <f t="shared" si="75"/>
        <v>NIT</v>
      </c>
    </row>
    <row r="1807" spans="1:5" x14ac:dyDescent="0.25">
      <c r="A1807" t="s">
        <v>2880</v>
      </c>
      <c r="B1807" t="s">
        <v>2881</v>
      </c>
      <c r="C1807" t="str">
        <f>Tabla4[[#This Row],[NIT]]</f>
        <v>06141212021010</v>
      </c>
      <c r="D1807">
        <f t="shared" si="74"/>
        <v>14</v>
      </c>
      <c r="E1807" t="str">
        <f t="shared" si="75"/>
        <v>NIT</v>
      </c>
    </row>
    <row r="1808" spans="1:5" x14ac:dyDescent="0.25">
      <c r="A1808" t="s">
        <v>2882</v>
      </c>
      <c r="B1808" t="s">
        <v>2883</v>
      </c>
      <c r="C1808" t="str">
        <f>Tabla4[[#This Row],[NIT]]</f>
        <v>06142506991065</v>
      </c>
      <c r="D1808">
        <f t="shared" si="74"/>
        <v>14</v>
      </c>
      <c r="E1808" t="str">
        <f t="shared" si="75"/>
        <v>NIT</v>
      </c>
    </row>
    <row r="1809" spans="1:5" x14ac:dyDescent="0.25">
      <c r="A1809" t="s">
        <v>2884</v>
      </c>
      <c r="B1809" t="s">
        <v>2885</v>
      </c>
      <c r="C1809" t="str">
        <f>Tabla4[[#This Row],[NIT]]</f>
        <v>06143107981044</v>
      </c>
      <c r="D1809">
        <f t="shared" si="74"/>
        <v>14</v>
      </c>
      <c r="E1809" t="str">
        <f t="shared" si="75"/>
        <v>NIT</v>
      </c>
    </row>
    <row r="1810" spans="1:5" x14ac:dyDescent="0.25">
      <c r="A1810" t="s">
        <v>2886</v>
      </c>
      <c r="B1810" t="s">
        <v>2887</v>
      </c>
      <c r="C1810" t="str">
        <f>Tabla4[[#This Row],[NIT]]</f>
        <v>06140410021038</v>
      </c>
      <c r="D1810">
        <f t="shared" si="74"/>
        <v>14</v>
      </c>
      <c r="E1810" t="str">
        <f t="shared" si="75"/>
        <v>NIT</v>
      </c>
    </row>
    <row r="1811" spans="1:5" x14ac:dyDescent="0.25">
      <c r="A1811" t="s">
        <v>2888</v>
      </c>
      <c r="B1811" t="s">
        <v>2889</v>
      </c>
      <c r="C1811" t="str">
        <f>Tabla4[[#This Row],[NIT]]</f>
        <v>06140903770017</v>
      </c>
      <c r="D1811">
        <f t="shared" si="74"/>
        <v>14</v>
      </c>
      <c r="E1811" t="str">
        <f t="shared" si="75"/>
        <v>NIT</v>
      </c>
    </row>
    <row r="1812" spans="1:5" x14ac:dyDescent="0.25">
      <c r="A1812" t="s">
        <v>2890</v>
      </c>
      <c r="B1812" t="s">
        <v>2891</v>
      </c>
      <c r="C1812" t="str">
        <f>Tabla4[[#This Row],[NIT]]</f>
        <v>10102012540021</v>
      </c>
      <c r="D1812">
        <f t="shared" si="74"/>
        <v>14</v>
      </c>
      <c r="E1812" t="str">
        <f t="shared" si="75"/>
        <v>NIT</v>
      </c>
    </row>
    <row r="1813" spans="1:5" x14ac:dyDescent="0.25">
      <c r="A1813" t="s">
        <v>2892</v>
      </c>
      <c r="B1813" t="s">
        <v>2893</v>
      </c>
      <c r="C1813" t="str">
        <f>Tabla4[[#This Row],[NIT]]</f>
        <v>12172001670020</v>
      </c>
      <c r="D1813">
        <f t="shared" si="74"/>
        <v>14</v>
      </c>
      <c r="E1813" t="str">
        <f t="shared" si="75"/>
        <v>NIT</v>
      </c>
    </row>
    <row r="1814" spans="1:5" x14ac:dyDescent="0.25">
      <c r="A1814" t="s">
        <v>2894</v>
      </c>
      <c r="B1814" t="s">
        <v>2895</v>
      </c>
      <c r="C1814" t="str">
        <f>Tabla4[[#This Row],[NIT]]</f>
        <v>05012602981017</v>
      </c>
      <c r="D1814">
        <f t="shared" si="74"/>
        <v>14</v>
      </c>
      <c r="E1814" t="str">
        <f t="shared" si="75"/>
        <v>NIT</v>
      </c>
    </row>
    <row r="1815" spans="1:5" x14ac:dyDescent="0.25">
      <c r="A1815" t="s">
        <v>2896</v>
      </c>
      <c r="B1815" t="s">
        <v>2897</v>
      </c>
      <c r="C1815" t="str">
        <f>Tabla4[[#This Row],[NIT]]</f>
        <v>06140501350010</v>
      </c>
      <c r="D1815">
        <f t="shared" si="74"/>
        <v>14</v>
      </c>
      <c r="E1815" t="str">
        <f t="shared" si="75"/>
        <v>NIT</v>
      </c>
    </row>
    <row r="1816" spans="1:5" x14ac:dyDescent="0.25">
      <c r="A1816" t="s">
        <v>2898</v>
      </c>
      <c r="B1816" t="s">
        <v>2899</v>
      </c>
      <c r="C1816" t="str">
        <f>Tabla4[[#This Row],[NIT]]</f>
        <v>06141206021050</v>
      </c>
      <c r="D1816">
        <f t="shared" ref="D1816:D1879" si="76">LEN(C1816)</f>
        <v>14</v>
      </c>
      <c r="E1816" t="str">
        <f t="shared" ref="E1816:E1879" si="77">IF(D1816=14,"NIT",IF(D1816=9,"DUI"," "))</f>
        <v>NIT</v>
      </c>
    </row>
    <row r="1817" spans="1:5" x14ac:dyDescent="0.25">
      <c r="A1817" t="s">
        <v>2900</v>
      </c>
      <c r="B1817" t="s">
        <v>2901</v>
      </c>
      <c r="C1817" t="str">
        <f>Tabla4[[#This Row],[NIT]]</f>
        <v>01011505610013</v>
      </c>
      <c r="D1817">
        <f t="shared" si="76"/>
        <v>14</v>
      </c>
      <c r="E1817" t="str">
        <f t="shared" si="77"/>
        <v>NIT</v>
      </c>
    </row>
    <row r="1818" spans="1:5" x14ac:dyDescent="0.25">
      <c r="A1818" t="s">
        <v>2902</v>
      </c>
      <c r="B1818" t="s">
        <v>2903</v>
      </c>
      <c r="C1818" t="str">
        <f>Tabla4[[#This Row],[NIT]]</f>
        <v>06141312280039</v>
      </c>
      <c r="D1818">
        <f t="shared" si="76"/>
        <v>14</v>
      </c>
      <c r="E1818" t="str">
        <f t="shared" si="77"/>
        <v>NIT</v>
      </c>
    </row>
    <row r="1819" spans="1:5" x14ac:dyDescent="0.25">
      <c r="A1819" t="s">
        <v>2904</v>
      </c>
      <c r="B1819" t="s">
        <v>2905</v>
      </c>
      <c r="C1819" t="str">
        <f>Tabla4[[#This Row],[NIT]]</f>
        <v>06142308041043</v>
      </c>
      <c r="D1819">
        <f t="shared" si="76"/>
        <v>14</v>
      </c>
      <c r="E1819" t="str">
        <f t="shared" si="77"/>
        <v>NIT</v>
      </c>
    </row>
    <row r="1820" spans="1:5" x14ac:dyDescent="0.25">
      <c r="A1820" t="s">
        <v>2906</v>
      </c>
      <c r="B1820" t="s">
        <v>2907</v>
      </c>
      <c r="C1820" t="str">
        <f>Tabla4[[#This Row],[NIT]]</f>
        <v>06140401001016</v>
      </c>
      <c r="D1820">
        <f t="shared" si="76"/>
        <v>14</v>
      </c>
      <c r="E1820" t="str">
        <f t="shared" si="77"/>
        <v>NIT</v>
      </c>
    </row>
    <row r="1821" spans="1:5" x14ac:dyDescent="0.25">
      <c r="A1821" t="s">
        <v>2908</v>
      </c>
      <c r="B1821" t="s">
        <v>2909</v>
      </c>
      <c r="C1821" t="str">
        <f>Tabla4[[#This Row],[NIT]]</f>
        <v>05110902941019</v>
      </c>
      <c r="D1821">
        <f t="shared" si="76"/>
        <v>14</v>
      </c>
      <c r="E1821" t="str">
        <f t="shared" si="77"/>
        <v>NIT</v>
      </c>
    </row>
    <row r="1822" spans="1:5" x14ac:dyDescent="0.25">
      <c r="A1822" t="s">
        <v>2910</v>
      </c>
      <c r="B1822" t="s">
        <v>2911</v>
      </c>
      <c r="C1822" t="str">
        <f>Tabla4[[#This Row],[NIT]]</f>
        <v>06140210071081</v>
      </c>
      <c r="D1822">
        <f t="shared" si="76"/>
        <v>14</v>
      </c>
      <c r="E1822" t="str">
        <f t="shared" si="77"/>
        <v>NIT</v>
      </c>
    </row>
    <row r="1823" spans="1:5" x14ac:dyDescent="0.25">
      <c r="A1823" t="s">
        <v>2912</v>
      </c>
      <c r="B1823" t="s">
        <v>2913</v>
      </c>
      <c r="C1823" t="str">
        <f>Tabla4[[#This Row],[NIT]]</f>
        <v>06140408101016</v>
      </c>
      <c r="D1823">
        <f t="shared" si="76"/>
        <v>14</v>
      </c>
      <c r="E1823" t="str">
        <f t="shared" si="77"/>
        <v>NIT</v>
      </c>
    </row>
    <row r="1824" spans="1:5" x14ac:dyDescent="0.25">
      <c r="A1824" t="s">
        <v>2914</v>
      </c>
      <c r="B1824" t="s">
        <v>2915</v>
      </c>
      <c r="C1824" t="str">
        <f>Tabla4[[#This Row],[NIT]]</f>
        <v>06142308901026</v>
      </c>
      <c r="D1824">
        <f t="shared" si="76"/>
        <v>14</v>
      </c>
      <c r="E1824" t="str">
        <f t="shared" si="77"/>
        <v>NIT</v>
      </c>
    </row>
    <row r="1825" spans="1:5" x14ac:dyDescent="0.25">
      <c r="A1825" t="s">
        <v>2916</v>
      </c>
      <c r="B1825" t="s">
        <v>2917</v>
      </c>
      <c r="C1825" t="str">
        <f>Tabla4[[#This Row],[NIT]]</f>
        <v>06142910111028</v>
      </c>
      <c r="D1825">
        <f t="shared" si="76"/>
        <v>14</v>
      </c>
      <c r="E1825" t="str">
        <f t="shared" si="77"/>
        <v>NIT</v>
      </c>
    </row>
    <row r="1826" spans="1:5" x14ac:dyDescent="0.25">
      <c r="A1826" t="s">
        <v>2918</v>
      </c>
      <c r="B1826" t="s">
        <v>2919</v>
      </c>
      <c r="C1826" t="str">
        <f>Tabla4[[#This Row],[NIT]]</f>
        <v>06143009811017</v>
      </c>
      <c r="D1826">
        <f t="shared" si="76"/>
        <v>14</v>
      </c>
      <c r="E1826" t="str">
        <f t="shared" si="77"/>
        <v>NIT</v>
      </c>
    </row>
    <row r="1827" spans="1:5" x14ac:dyDescent="0.25">
      <c r="A1827" t="s">
        <v>2920</v>
      </c>
      <c r="B1827" t="s">
        <v>2921</v>
      </c>
      <c r="C1827" t="str">
        <f>Tabla4[[#This Row],[NIT]]</f>
        <v>06141004121079</v>
      </c>
      <c r="D1827">
        <f t="shared" si="76"/>
        <v>14</v>
      </c>
      <c r="E1827" t="str">
        <f t="shared" si="77"/>
        <v>NIT</v>
      </c>
    </row>
    <row r="1828" spans="1:5" x14ac:dyDescent="0.25">
      <c r="A1828" t="s">
        <v>2922</v>
      </c>
      <c r="B1828" t="s">
        <v>2923</v>
      </c>
      <c r="C1828" t="str">
        <f>Tabla4[[#This Row],[NIT]]</f>
        <v>06141310111028</v>
      </c>
      <c r="D1828">
        <f t="shared" si="76"/>
        <v>14</v>
      </c>
      <c r="E1828" t="str">
        <f t="shared" si="77"/>
        <v>NIT</v>
      </c>
    </row>
    <row r="1829" spans="1:5" x14ac:dyDescent="0.25">
      <c r="A1829" t="s">
        <v>2924</v>
      </c>
      <c r="B1829" t="s">
        <v>2925</v>
      </c>
      <c r="C1829" t="str">
        <f>Tabla4[[#This Row],[NIT]]</f>
        <v>06141801011025</v>
      </c>
      <c r="D1829">
        <f t="shared" si="76"/>
        <v>14</v>
      </c>
      <c r="E1829" t="str">
        <f t="shared" si="77"/>
        <v>NIT</v>
      </c>
    </row>
    <row r="1830" spans="1:5" x14ac:dyDescent="0.25">
      <c r="A1830" t="s">
        <v>2926</v>
      </c>
      <c r="B1830" t="s">
        <v>2927</v>
      </c>
      <c r="C1830" t="str">
        <f>Tabla4[[#This Row],[NIT]]</f>
        <v>11230601550014</v>
      </c>
      <c r="D1830">
        <f t="shared" si="76"/>
        <v>14</v>
      </c>
      <c r="E1830" t="str">
        <f t="shared" si="77"/>
        <v>NIT</v>
      </c>
    </row>
    <row r="1831" spans="1:5" x14ac:dyDescent="0.25">
      <c r="A1831" t="s">
        <v>2928</v>
      </c>
      <c r="B1831" t="s">
        <v>2929</v>
      </c>
      <c r="C1831" t="str">
        <f>Tabla4[[#This Row],[NIT]]</f>
        <v>06142407071086</v>
      </c>
      <c r="D1831">
        <f t="shared" si="76"/>
        <v>14</v>
      </c>
      <c r="E1831" t="str">
        <f t="shared" si="77"/>
        <v>NIT</v>
      </c>
    </row>
    <row r="1832" spans="1:5" x14ac:dyDescent="0.25">
      <c r="A1832" t="s">
        <v>2930</v>
      </c>
      <c r="B1832" t="s">
        <v>2931</v>
      </c>
      <c r="C1832" t="str">
        <f>Tabla4[[#This Row],[NIT]]</f>
        <v>06141807121035</v>
      </c>
      <c r="D1832">
        <f t="shared" si="76"/>
        <v>14</v>
      </c>
      <c r="E1832" t="str">
        <f t="shared" si="77"/>
        <v>NIT</v>
      </c>
    </row>
    <row r="1833" spans="1:5" x14ac:dyDescent="0.25">
      <c r="A1833" t="s">
        <v>2932</v>
      </c>
      <c r="B1833" t="s">
        <v>2933</v>
      </c>
      <c r="C1833" t="str">
        <f>Tabla4[[#This Row],[NIT]]</f>
        <v>93630506071010</v>
      </c>
      <c r="D1833">
        <f t="shared" si="76"/>
        <v>14</v>
      </c>
      <c r="E1833" t="str">
        <f t="shared" si="77"/>
        <v>NIT</v>
      </c>
    </row>
    <row r="1834" spans="1:5" x14ac:dyDescent="0.25">
      <c r="A1834" t="s">
        <v>2934</v>
      </c>
      <c r="B1834" t="s">
        <v>2935</v>
      </c>
      <c r="C1834" t="str">
        <f>Tabla4[[#This Row],[NIT]]</f>
        <v>06143105760017</v>
      </c>
      <c r="D1834">
        <f t="shared" si="76"/>
        <v>14</v>
      </c>
      <c r="E1834" t="str">
        <f t="shared" si="77"/>
        <v>NIT</v>
      </c>
    </row>
    <row r="1835" spans="1:5" x14ac:dyDescent="0.25">
      <c r="A1835" t="s">
        <v>2936</v>
      </c>
      <c r="B1835" t="s">
        <v>2937</v>
      </c>
      <c r="C1835" t="str">
        <f>Tabla4[[#This Row],[NIT]]</f>
        <v>06142203911042</v>
      </c>
      <c r="D1835">
        <f t="shared" si="76"/>
        <v>14</v>
      </c>
      <c r="E1835" t="str">
        <f t="shared" si="77"/>
        <v>NIT</v>
      </c>
    </row>
    <row r="1836" spans="1:5" x14ac:dyDescent="0.25">
      <c r="A1836" t="s">
        <v>2938</v>
      </c>
      <c r="B1836" t="s">
        <v>2939</v>
      </c>
      <c r="C1836" t="str">
        <f>Tabla4[[#This Row],[NIT]]</f>
        <v>06142411001068</v>
      </c>
      <c r="D1836">
        <f t="shared" si="76"/>
        <v>14</v>
      </c>
      <c r="E1836" t="str">
        <f t="shared" si="77"/>
        <v>NIT</v>
      </c>
    </row>
    <row r="1837" spans="1:5" x14ac:dyDescent="0.25">
      <c r="A1837" t="s">
        <v>2940</v>
      </c>
      <c r="B1837" t="s">
        <v>2941</v>
      </c>
      <c r="C1837" t="str">
        <f>Tabla4[[#This Row],[NIT]]</f>
        <v>06142603011113</v>
      </c>
      <c r="D1837">
        <f t="shared" si="76"/>
        <v>14</v>
      </c>
      <c r="E1837" t="str">
        <f t="shared" si="77"/>
        <v>NIT</v>
      </c>
    </row>
    <row r="1838" spans="1:5" x14ac:dyDescent="0.25">
      <c r="A1838" t="s">
        <v>2942</v>
      </c>
      <c r="B1838" t="s">
        <v>2943</v>
      </c>
      <c r="C1838" t="str">
        <f>Tabla4[[#This Row],[NIT]]</f>
        <v>11021112671012</v>
      </c>
      <c r="D1838">
        <f t="shared" si="76"/>
        <v>14</v>
      </c>
      <c r="E1838" t="str">
        <f t="shared" si="77"/>
        <v>NIT</v>
      </c>
    </row>
    <row r="1839" spans="1:5" x14ac:dyDescent="0.25">
      <c r="A1839" t="s">
        <v>2944</v>
      </c>
      <c r="B1839" t="s">
        <v>2945</v>
      </c>
      <c r="C1839" t="str">
        <f>Tabla4[[#This Row],[NIT]]</f>
        <v>06142703780037</v>
      </c>
      <c r="D1839">
        <f t="shared" si="76"/>
        <v>14</v>
      </c>
      <c r="E1839" t="str">
        <f t="shared" si="77"/>
        <v>NIT</v>
      </c>
    </row>
    <row r="1840" spans="1:5" x14ac:dyDescent="0.25">
      <c r="A1840" t="s">
        <v>2946</v>
      </c>
      <c r="B1840" t="s">
        <v>2947</v>
      </c>
      <c r="C1840" t="str">
        <f>Tabla4[[#This Row],[NIT]]</f>
        <v>06141309941025</v>
      </c>
      <c r="D1840">
        <f t="shared" si="76"/>
        <v>14</v>
      </c>
      <c r="E1840" t="str">
        <f t="shared" si="77"/>
        <v>NIT</v>
      </c>
    </row>
    <row r="1841" spans="1:5" x14ac:dyDescent="0.25">
      <c r="A1841" t="s">
        <v>2948</v>
      </c>
      <c r="B1841" t="s">
        <v>2949</v>
      </c>
      <c r="C1841" t="str">
        <f>Tabla4[[#This Row],[NIT]]</f>
        <v>06142303951084</v>
      </c>
      <c r="D1841">
        <f t="shared" si="76"/>
        <v>14</v>
      </c>
      <c r="E1841" t="str">
        <f t="shared" si="77"/>
        <v>NIT</v>
      </c>
    </row>
    <row r="1842" spans="1:5" x14ac:dyDescent="0.25">
      <c r="A1842" t="s">
        <v>2950</v>
      </c>
      <c r="B1842" t="s">
        <v>2951</v>
      </c>
      <c r="C1842" t="str">
        <f>Tabla4[[#This Row],[NIT]]</f>
        <v>02102312560026</v>
      </c>
      <c r="D1842">
        <f t="shared" si="76"/>
        <v>14</v>
      </c>
      <c r="E1842" t="str">
        <f t="shared" si="77"/>
        <v>NIT</v>
      </c>
    </row>
    <row r="1843" spans="1:5" x14ac:dyDescent="0.25">
      <c r="A1843" t="s">
        <v>2952</v>
      </c>
      <c r="B1843" t="s">
        <v>2953</v>
      </c>
      <c r="C1843" t="str">
        <f>Tabla4[[#This Row],[NIT]]</f>
        <v>06140707041020</v>
      </c>
      <c r="D1843">
        <f t="shared" si="76"/>
        <v>14</v>
      </c>
      <c r="E1843" t="str">
        <f t="shared" si="77"/>
        <v>NIT</v>
      </c>
    </row>
    <row r="1844" spans="1:5" x14ac:dyDescent="0.25">
      <c r="A1844" t="s">
        <v>2954</v>
      </c>
      <c r="B1844" t="s">
        <v>2955</v>
      </c>
      <c r="C1844" t="str">
        <f>Tabla4[[#This Row],[NIT]]</f>
        <v>94832909941010</v>
      </c>
      <c r="D1844">
        <f t="shared" si="76"/>
        <v>14</v>
      </c>
      <c r="E1844" t="str">
        <f t="shared" si="77"/>
        <v>NIT</v>
      </c>
    </row>
    <row r="1845" spans="1:5" x14ac:dyDescent="0.25">
      <c r="A1845" t="s">
        <v>2956</v>
      </c>
      <c r="B1845" t="s">
        <v>2957</v>
      </c>
      <c r="C1845" t="str">
        <f>Tabla4[[#This Row],[NIT]]</f>
        <v>06141811710015</v>
      </c>
      <c r="D1845">
        <f t="shared" si="76"/>
        <v>14</v>
      </c>
      <c r="E1845" t="str">
        <f t="shared" si="77"/>
        <v>NIT</v>
      </c>
    </row>
    <row r="1846" spans="1:5" x14ac:dyDescent="0.25">
      <c r="A1846" t="s">
        <v>2958</v>
      </c>
      <c r="B1846" t="s">
        <v>2959</v>
      </c>
      <c r="C1846" t="str">
        <f>Tabla4[[#This Row],[NIT]]</f>
        <v>06140412951091</v>
      </c>
      <c r="D1846">
        <f t="shared" si="76"/>
        <v>14</v>
      </c>
      <c r="E1846" t="str">
        <f t="shared" si="77"/>
        <v>NIT</v>
      </c>
    </row>
    <row r="1847" spans="1:5" x14ac:dyDescent="0.25">
      <c r="A1847" t="s">
        <v>2960</v>
      </c>
      <c r="B1847" t="s">
        <v>2961</v>
      </c>
      <c r="C1847" t="str">
        <f>Tabla4[[#This Row],[NIT]]</f>
        <v>06140909921072</v>
      </c>
      <c r="D1847">
        <f t="shared" si="76"/>
        <v>14</v>
      </c>
      <c r="E1847" t="str">
        <f t="shared" si="77"/>
        <v>NIT</v>
      </c>
    </row>
    <row r="1848" spans="1:5" x14ac:dyDescent="0.25">
      <c r="A1848" t="s">
        <v>2962</v>
      </c>
      <c r="B1848" t="s">
        <v>2963</v>
      </c>
      <c r="C1848" t="str">
        <f>Tabla4[[#This Row],[NIT]]</f>
        <v>06142008660025</v>
      </c>
      <c r="D1848">
        <f t="shared" si="76"/>
        <v>14</v>
      </c>
      <c r="E1848" t="str">
        <f t="shared" si="77"/>
        <v>NIT</v>
      </c>
    </row>
    <row r="1849" spans="1:5" x14ac:dyDescent="0.25">
      <c r="A1849" t="s">
        <v>2964</v>
      </c>
      <c r="B1849" t="s">
        <v>2965</v>
      </c>
      <c r="C1849" t="str">
        <f>Tabla4[[#This Row],[NIT]]</f>
        <v>06142907051022</v>
      </c>
      <c r="D1849">
        <f t="shared" si="76"/>
        <v>14</v>
      </c>
      <c r="E1849" t="str">
        <f t="shared" si="77"/>
        <v>NIT</v>
      </c>
    </row>
    <row r="1850" spans="1:5" x14ac:dyDescent="0.25">
      <c r="A1850" t="s">
        <v>2966</v>
      </c>
      <c r="B1850" t="s">
        <v>2967</v>
      </c>
      <c r="C1850" t="str">
        <f>Tabla4[[#This Row],[NIT]]</f>
        <v>05112605141022</v>
      </c>
      <c r="D1850">
        <f t="shared" si="76"/>
        <v>14</v>
      </c>
      <c r="E1850" t="str">
        <f t="shared" si="77"/>
        <v>NIT</v>
      </c>
    </row>
    <row r="1851" spans="1:5" x14ac:dyDescent="0.25">
      <c r="A1851" t="s">
        <v>2968</v>
      </c>
      <c r="B1851" t="s">
        <v>2969</v>
      </c>
      <c r="C1851" t="str">
        <f>Tabla4[[#This Row],[NIT]]</f>
        <v>06141603991030</v>
      </c>
      <c r="D1851">
        <f t="shared" si="76"/>
        <v>14</v>
      </c>
      <c r="E1851" t="str">
        <f t="shared" si="77"/>
        <v>NIT</v>
      </c>
    </row>
    <row r="1852" spans="1:5" x14ac:dyDescent="0.25">
      <c r="A1852" t="s">
        <v>2970</v>
      </c>
      <c r="B1852" t="s">
        <v>2971</v>
      </c>
      <c r="C1852" t="str">
        <f>Tabla4[[#This Row],[NIT]]</f>
        <v>06143105911049</v>
      </c>
      <c r="D1852">
        <f t="shared" si="76"/>
        <v>14</v>
      </c>
      <c r="E1852" t="str">
        <f t="shared" si="77"/>
        <v>NIT</v>
      </c>
    </row>
    <row r="1853" spans="1:5" x14ac:dyDescent="0.25">
      <c r="A1853" t="s">
        <v>2972</v>
      </c>
      <c r="B1853" t="s">
        <v>2973</v>
      </c>
      <c r="C1853" t="str">
        <f>Tabla4[[#This Row],[NIT]]</f>
        <v>06140609101022</v>
      </c>
      <c r="D1853">
        <f t="shared" si="76"/>
        <v>14</v>
      </c>
      <c r="E1853" t="str">
        <f t="shared" si="77"/>
        <v>NIT</v>
      </c>
    </row>
    <row r="1854" spans="1:5" x14ac:dyDescent="0.25">
      <c r="A1854" t="s">
        <v>2974</v>
      </c>
      <c r="B1854" t="s">
        <v>2975</v>
      </c>
      <c r="C1854" t="str">
        <f>Tabla4[[#This Row],[NIT]]</f>
        <v>06140605971014</v>
      </c>
      <c r="D1854">
        <f t="shared" si="76"/>
        <v>14</v>
      </c>
      <c r="E1854" t="str">
        <f t="shared" si="77"/>
        <v>NIT</v>
      </c>
    </row>
    <row r="1855" spans="1:5" x14ac:dyDescent="0.25">
      <c r="A1855" t="s">
        <v>2976</v>
      </c>
      <c r="B1855" t="s">
        <v>2977</v>
      </c>
      <c r="C1855" t="str">
        <f>Tabla4[[#This Row],[NIT]]</f>
        <v>06142108071037</v>
      </c>
      <c r="D1855">
        <f t="shared" si="76"/>
        <v>14</v>
      </c>
      <c r="E1855" t="str">
        <f t="shared" si="77"/>
        <v>NIT</v>
      </c>
    </row>
    <row r="1856" spans="1:5" x14ac:dyDescent="0.25">
      <c r="A1856" t="s">
        <v>2978</v>
      </c>
      <c r="B1856" t="s">
        <v>2979</v>
      </c>
      <c r="C1856" t="str">
        <f>Tabla4[[#This Row],[NIT]]</f>
        <v>06142301780018</v>
      </c>
      <c r="D1856">
        <f t="shared" si="76"/>
        <v>14</v>
      </c>
      <c r="E1856" t="str">
        <f t="shared" si="77"/>
        <v>NIT</v>
      </c>
    </row>
    <row r="1857" spans="1:5" x14ac:dyDescent="0.25">
      <c r="A1857" t="s">
        <v>2980</v>
      </c>
      <c r="B1857" t="s">
        <v>2981</v>
      </c>
      <c r="C1857" t="str">
        <f>Tabla4[[#This Row],[NIT]]</f>
        <v>06141704670022</v>
      </c>
      <c r="D1857">
        <f t="shared" si="76"/>
        <v>14</v>
      </c>
      <c r="E1857" t="str">
        <f t="shared" si="77"/>
        <v>NIT</v>
      </c>
    </row>
    <row r="1858" spans="1:5" x14ac:dyDescent="0.25">
      <c r="A1858" t="s">
        <v>2982</v>
      </c>
      <c r="B1858" t="s">
        <v>2983</v>
      </c>
      <c r="C1858" t="str">
        <f>Tabla4[[#This Row],[NIT]]</f>
        <v>06141606161047</v>
      </c>
      <c r="D1858">
        <f t="shared" si="76"/>
        <v>14</v>
      </c>
      <c r="E1858" t="str">
        <f t="shared" si="77"/>
        <v>NIT</v>
      </c>
    </row>
    <row r="1859" spans="1:5" x14ac:dyDescent="0.25">
      <c r="A1859" t="s">
        <v>2984</v>
      </c>
      <c r="B1859" t="s">
        <v>2985</v>
      </c>
      <c r="C1859" t="str">
        <f>Tabla4[[#This Row],[NIT]]</f>
        <v>06141902730011</v>
      </c>
      <c r="D1859">
        <f t="shared" si="76"/>
        <v>14</v>
      </c>
      <c r="E1859" t="str">
        <f t="shared" si="77"/>
        <v>NIT</v>
      </c>
    </row>
    <row r="1860" spans="1:5" x14ac:dyDescent="0.25">
      <c r="A1860" t="s">
        <v>2986</v>
      </c>
      <c r="B1860" t="s">
        <v>2987</v>
      </c>
      <c r="C1860" t="str">
        <f>Tabla4[[#This Row],[NIT]]</f>
        <v>06142101931049</v>
      </c>
      <c r="D1860">
        <f t="shared" si="76"/>
        <v>14</v>
      </c>
      <c r="E1860" t="str">
        <f t="shared" si="77"/>
        <v>NIT</v>
      </c>
    </row>
    <row r="1861" spans="1:5" x14ac:dyDescent="0.25">
      <c r="A1861" t="s">
        <v>2988</v>
      </c>
      <c r="B1861" t="s">
        <v>2989</v>
      </c>
      <c r="C1861" t="str">
        <f>Tabla4[[#This Row],[NIT]]</f>
        <v>06143112690013</v>
      </c>
      <c r="D1861">
        <f t="shared" si="76"/>
        <v>14</v>
      </c>
      <c r="E1861" t="str">
        <f t="shared" si="77"/>
        <v>NIT</v>
      </c>
    </row>
    <row r="1862" spans="1:5" x14ac:dyDescent="0.25">
      <c r="A1862" t="s">
        <v>2990</v>
      </c>
      <c r="B1862" t="s">
        <v>2991</v>
      </c>
      <c r="C1862" t="str">
        <f>Tabla4[[#This Row],[NIT]]</f>
        <v>06142006670015</v>
      </c>
      <c r="D1862">
        <f t="shared" si="76"/>
        <v>14</v>
      </c>
      <c r="E1862" t="str">
        <f t="shared" si="77"/>
        <v>NIT</v>
      </c>
    </row>
    <row r="1863" spans="1:5" x14ac:dyDescent="0.25">
      <c r="A1863" t="s">
        <v>2992</v>
      </c>
      <c r="B1863" t="s">
        <v>2993</v>
      </c>
      <c r="C1863" t="str">
        <f>Tabla4[[#This Row],[NIT]]</f>
        <v>06142209580021</v>
      </c>
      <c r="D1863">
        <f t="shared" si="76"/>
        <v>14</v>
      </c>
      <c r="E1863" t="str">
        <f t="shared" si="77"/>
        <v>NIT</v>
      </c>
    </row>
    <row r="1864" spans="1:5" x14ac:dyDescent="0.25">
      <c r="A1864" t="s">
        <v>2994</v>
      </c>
      <c r="B1864" t="s">
        <v>2995</v>
      </c>
      <c r="C1864" t="str">
        <f>Tabla4[[#This Row],[NIT]]</f>
        <v>06141011780023</v>
      </c>
      <c r="D1864">
        <f t="shared" si="76"/>
        <v>14</v>
      </c>
      <c r="E1864" t="str">
        <f t="shared" si="77"/>
        <v>NIT</v>
      </c>
    </row>
    <row r="1865" spans="1:5" x14ac:dyDescent="0.25">
      <c r="A1865" t="s">
        <v>2996</v>
      </c>
      <c r="B1865" t="s">
        <v>2997</v>
      </c>
      <c r="C1865" t="str">
        <f>Tabla4[[#This Row],[NIT]]</f>
        <v>06141210830014</v>
      </c>
      <c r="D1865">
        <f t="shared" si="76"/>
        <v>14</v>
      </c>
      <c r="E1865" t="str">
        <f t="shared" si="77"/>
        <v>NIT</v>
      </c>
    </row>
    <row r="1866" spans="1:5" x14ac:dyDescent="0.25">
      <c r="A1866" t="s">
        <v>2998</v>
      </c>
      <c r="B1866" t="s">
        <v>2999</v>
      </c>
      <c r="C1866" t="str">
        <f>Tabla4[[#This Row],[NIT]]</f>
        <v>06140310061067</v>
      </c>
      <c r="D1866">
        <f t="shared" si="76"/>
        <v>14</v>
      </c>
      <c r="E1866" t="str">
        <f t="shared" si="77"/>
        <v>NIT</v>
      </c>
    </row>
    <row r="1867" spans="1:5" x14ac:dyDescent="0.25">
      <c r="A1867" t="s">
        <v>3000</v>
      </c>
      <c r="B1867" t="s">
        <v>3001</v>
      </c>
      <c r="C1867" t="str">
        <f>Tabla4[[#This Row],[NIT]]</f>
        <v>06140907141029</v>
      </c>
      <c r="D1867">
        <f t="shared" si="76"/>
        <v>14</v>
      </c>
      <c r="E1867" t="str">
        <f t="shared" si="77"/>
        <v>NIT</v>
      </c>
    </row>
    <row r="1868" spans="1:5" x14ac:dyDescent="0.25">
      <c r="A1868" t="s">
        <v>254</v>
      </c>
      <c r="B1868" t="s">
        <v>3002</v>
      </c>
      <c r="C1868" t="str">
        <f>Tabla4[[#This Row],[NIT]]</f>
        <v>06141504911068</v>
      </c>
      <c r="D1868">
        <f t="shared" si="76"/>
        <v>14</v>
      </c>
      <c r="E1868" t="str">
        <f t="shared" si="77"/>
        <v>NIT</v>
      </c>
    </row>
    <row r="1869" spans="1:5" x14ac:dyDescent="0.25">
      <c r="A1869" t="s">
        <v>3003</v>
      </c>
      <c r="B1869" t="s">
        <v>3004</v>
      </c>
      <c r="C1869" t="str">
        <f>Tabla4[[#This Row],[NIT]]</f>
        <v>06142810091011</v>
      </c>
      <c r="D1869">
        <f t="shared" si="76"/>
        <v>14</v>
      </c>
      <c r="E1869" t="str">
        <f t="shared" si="77"/>
        <v>NIT</v>
      </c>
    </row>
    <row r="1870" spans="1:5" x14ac:dyDescent="0.25">
      <c r="A1870" t="s">
        <v>3005</v>
      </c>
      <c r="B1870" t="s">
        <v>3006</v>
      </c>
      <c r="C1870" t="str">
        <f>Tabla4[[#This Row],[NIT]]</f>
        <v>06140109590020</v>
      </c>
      <c r="D1870">
        <f t="shared" si="76"/>
        <v>14</v>
      </c>
      <c r="E1870" t="str">
        <f t="shared" si="77"/>
        <v>NIT</v>
      </c>
    </row>
    <row r="1871" spans="1:5" x14ac:dyDescent="0.25">
      <c r="A1871" t="s">
        <v>3007</v>
      </c>
      <c r="B1871" t="s">
        <v>3008</v>
      </c>
      <c r="C1871" t="str">
        <f>Tabla4[[#This Row],[NIT]]</f>
        <v>06141906971075</v>
      </c>
      <c r="D1871">
        <f t="shared" si="76"/>
        <v>14</v>
      </c>
      <c r="E1871" t="str">
        <f t="shared" si="77"/>
        <v>NIT</v>
      </c>
    </row>
    <row r="1872" spans="1:5" x14ac:dyDescent="0.25">
      <c r="A1872" t="s">
        <v>3009</v>
      </c>
      <c r="B1872" t="s">
        <v>3010</v>
      </c>
      <c r="C1872" t="str">
        <f>Tabla4[[#This Row],[NIT]]</f>
        <v>94502707600011</v>
      </c>
      <c r="D1872">
        <f t="shared" si="76"/>
        <v>14</v>
      </c>
      <c r="E1872" t="str">
        <f t="shared" si="77"/>
        <v>NIT</v>
      </c>
    </row>
    <row r="1873" spans="1:5" x14ac:dyDescent="0.25">
      <c r="A1873" t="s">
        <v>3011</v>
      </c>
      <c r="B1873" t="s">
        <v>3012</v>
      </c>
      <c r="C1873" t="str">
        <f>Tabla4[[#This Row],[NIT]]</f>
        <v>06140409001015</v>
      </c>
      <c r="D1873">
        <f t="shared" si="76"/>
        <v>14</v>
      </c>
      <c r="E1873" t="str">
        <f t="shared" si="77"/>
        <v>NIT</v>
      </c>
    </row>
    <row r="1874" spans="1:5" x14ac:dyDescent="0.25">
      <c r="A1874" t="s">
        <v>3013</v>
      </c>
      <c r="B1874" t="s">
        <v>3014</v>
      </c>
      <c r="C1874" t="str">
        <f>Tabla4[[#This Row],[NIT]]</f>
        <v>06141205081024</v>
      </c>
      <c r="D1874">
        <f t="shared" si="76"/>
        <v>14</v>
      </c>
      <c r="E1874" t="str">
        <f t="shared" si="77"/>
        <v>NIT</v>
      </c>
    </row>
    <row r="1875" spans="1:5" x14ac:dyDescent="0.25">
      <c r="A1875" t="s">
        <v>3015</v>
      </c>
      <c r="B1875" t="s">
        <v>3016</v>
      </c>
      <c r="C1875" t="str">
        <f>Tabla4[[#This Row],[NIT]]</f>
        <v>06141606091057</v>
      </c>
      <c r="D1875">
        <f t="shared" si="76"/>
        <v>14</v>
      </c>
      <c r="E1875" t="str">
        <f t="shared" si="77"/>
        <v>NIT</v>
      </c>
    </row>
    <row r="1876" spans="1:5" x14ac:dyDescent="0.25">
      <c r="A1876" t="s">
        <v>3017</v>
      </c>
      <c r="B1876" t="s">
        <v>3018</v>
      </c>
      <c r="C1876" t="str">
        <f>Tabla4[[#This Row],[NIT]]</f>
        <v>06140703911011</v>
      </c>
      <c r="D1876">
        <f t="shared" si="76"/>
        <v>14</v>
      </c>
      <c r="E1876" t="str">
        <f t="shared" si="77"/>
        <v>NIT</v>
      </c>
    </row>
    <row r="1877" spans="1:5" x14ac:dyDescent="0.25">
      <c r="A1877" t="s">
        <v>3019</v>
      </c>
      <c r="B1877" t="s">
        <v>3020</v>
      </c>
      <c r="C1877" t="str">
        <f>Tabla4[[#This Row],[NIT]]</f>
        <v>06143101550077</v>
      </c>
      <c r="D1877">
        <f t="shared" si="76"/>
        <v>14</v>
      </c>
      <c r="E1877" t="str">
        <f t="shared" si="77"/>
        <v>NIT</v>
      </c>
    </row>
    <row r="1878" spans="1:5" x14ac:dyDescent="0.25">
      <c r="A1878" t="s">
        <v>3021</v>
      </c>
      <c r="B1878" t="s">
        <v>3022</v>
      </c>
      <c r="C1878" t="str">
        <f>Tabla4[[#This Row],[NIT]]</f>
        <v>06141206091015</v>
      </c>
      <c r="D1878">
        <f t="shared" si="76"/>
        <v>14</v>
      </c>
      <c r="E1878" t="str">
        <f t="shared" si="77"/>
        <v>NIT</v>
      </c>
    </row>
    <row r="1879" spans="1:5" x14ac:dyDescent="0.25">
      <c r="A1879" t="s">
        <v>3023</v>
      </c>
      <c r="B1879" t="s">
        <v>3024</v>
      </c>
      <c r="C1879" t="str">
        <f>Tabla4[[#This Row],[NIT]]</f>
        <v>94832507991010</v>
      </c>
      <c r="D1879">
        <f t="shared" si="76"/>
        <v>14</v>
      </c>
      <c r="E1879" t="str">
        <f t="shared" si="77"/>
        <v>NIT</v>
      </c>
    </row>
    <row r="1880" spans="1:5" x14ac:dyDescent="0.25">
      <c r="A1880" t="s">
        <v>3025</v>
      </c>
      <c r="B1880" t="s">
        <v>3026</v>
      </c>
      <c r="C1880" t="str">
        <f>Tabla4[[#This Row],[NIT]]</f>
        <v>06140803830016</v>
      </c>
      <c r="D1880">
        <f t="shared" ref="D1880:D1943" si="78">LEN(C1880)</f>
        <v>14</v>
      </c>
      <c r="E1880" t="str">
        <f t="shared" ref="E1880:E1943" si="79">IF(D1880=14,"NIT",IF(D1880=9,"DUI"," "))</f>
        <v>NIT</v>
      </c>
    </row>
    <row r="1881" spans="1:5" x14ac:dyDescent="0.25">
      <c r="A1881" t="s">
        <v>3027</v>
      </c>
      <c r="B1881" t="s">
        <v>3028</v>
      </c>
      <c r="C1881" t="str">
        <f>Tabla4[[#This Row],[NIT]]</f>
        <v>06141203041017</v>
      </c>
      <c r="D1881">
        <f t="shared" si="78"/>
        <v>14</v>
      </c>
      <c r="E1881" t="str">
        <f t="shared" si="79"/>
        <v>NIT</v>
      </c>
    </row>
    <row r="1882" spans="1:5" x14ac:dyDescent="0.25">
      <c r="A1882" t="s">
        <v>3029</v>
      </c>
      <c r="B1882" t="s">
        <v>3030</v>
      </c>
      <c r="C1882" t="str">
        <f>Tabla4[[#This Row],[NIT]]</f>
        <v>06140202620015</v>
      </c>
      <c r="D1882">
        <f t="shared" si="78"/>
        <v>14</v>
      </c>
      <c r="E1882" t="str">
        <f t="shared" si="79"/>
        <v>NIT</v>
      </c>
    </row>
    <row r="1883" spans="1:5" x14ac:dyDescent="0.25">
      <c r="A1883" t="s">
        <v>3031</v>
      </c>
      <c r="B1883" t="s">
        <v>3032</v>
      </c>
      <c r="C1883" t="str">
        <f>Tabla4[[#This Row],[NIT]]</f>
        <v>02102603710016</v>
      </c>
      <c r="D1883">
        <f t="shared" si="78"/>
        <v>14</v>
      </c>
      <c r="E1883" t="str">
        <f t="shared" si="79"/>
        <v>NIT</v>
      </c>
    </row>
    <row r="1884" spans="1:5" x14ac:dyDescent="0.25">
      <c r="A1884" t="s">
        <v>3033</v>
      </c>
      <c r="B1884" t="s">
        <v>3034</v>
      </c>
      <c r="C1884" t="str">
        <f>Tabla4[[#This Row],[NIT]]</f>
        <v>12172812290015</v>
      </c>
      <c r="D1884">
        <f t="shared" si="78"/>
        <v>14</v>
      </c>
      <c r="E1884" t="str">
        <f t="shared" si="79"/>
        <v>NIT</v>
      </c>
    </row>
    <row r="1885" spans="1:5" x14ac:dyDescent="0.25">
      <c r="A1885" t="s">
        <v>3035</v>
      </c>
      <c r="B1885" t="s">
        <v>3036</v>
      </c>
      <c r="C1885" t="str">
        <f>Tabla4[[#This Row],[NIT]]</f>
        <v>05112504771017</v>
      </c>
      <c r="D1885">
        <f t="shared" si="78"/>
        <v>14</v>
      </c>
      <c r="E1885" t="str">
        <f t="shared" si="79"/>
        <v>NIT</v>
      </c>
    </row>
    <row r="1886" spans="1:5" x14ac:dyDescent="0.25">
      <c r="A1886" t="s">
        <v>3037</v>
      </c>
      <c r="B1886" t="s">
        <v>3038</v>
      </c>
      <c r="C1886" t="str">
        <f>Tabla4[[#This Row],[NIT]]</f>
        <v>06140707161050</v>
      </c>
      <c r="D1886">
        <f t="shared" si="78"/>
        <v>14</v>
      </c>
      <c r="E1886" t="str">
        <f t="shared" si="79"/>
        <v>NIT</v>
      </c>
    </row>
    <row r="1887" spans="1:5" x14ac:dyDescent="0.25">
      <c r="A1887" t="s">
        <v>3039</v>
      </c>
      <c r="B1887" t="s">
        <v>3040</v>
      </c>
      <c r="C1887" t="str">
        <f>Tabla4[[#This Row],[NIT]]</f>
        <v>06140901630010</v>
      </c>
      <c r="D1887">
        <f t="shared" si="78"/>
        <v>14</v>
      </c>
      <c r="E1887" t="str">
        <f t="shared" si="79"/>
        <v>NIT</v>
      </c>
    </row>
    <row r="1888" spans="1:5" x14ac:dyDescent="0.25">
      <c r="A1888" t="s">
        <v>3041</v>
      </c>
      <c r="B1888" t="s">
        <v>3042</v>
      </c>
      <c r="C1888" t="str">
        <f>Tabla4[[#This Row],[NIT]]</f>
        <v>06141912111037</v>
      </c>
      <c r="D1888">
        <f t="shared" si="78"/>
        <v>14</v>
      </c>
      <c r="E1888" t="str">
        <f t="shared" si="79"/>
        <v>NIT</v>
      </c>
    </row>
    <row r="1889" spans="1:5" x14ac:dyDescent="0.25">
      <c r="A1889" t="s">
        <v>3043</v>
      </c>
      <c r="B1889" t="s">
        <v>3044</v>
      </c>
      <c r="C1889" t="str">
        <f>Tabla4[[#This Row],[NIT]]</f>
        <v>04290704701015</v>
      </c>
      <c r="D1889">
        <f t="shared" si="78"/>
        <v>14</v>
      </c>
      <c r="E1889" t="str">
        <f t="shared" si="79"/>
        <v>NIT</v>
      </c>
    </row>
    <row r="1890" spans="1:5" x14ac:dyDescent="0.25">
      <c r="A1890" t="s">
        <v>3045</v>
      </c>
      <c r="B1890" t="s">
        <v>3046</v>
      </c>
      <c r="C1890" t="str">
        <f>Tabla4[[#This Row],[NIT]]</f>
        <v>06140402081021</v>
      </c>
      <c r="D1890">
        <f t="shared" si="78"/>
        <v>14</v>
      </c>
      <c r="E1890" t="str">
        <f t="shared" si="79"/>
        <v>NIT</v>
      </c>
    </row>
    <row r="1891" spans="1:5" x14ac:dyDescent="0.25">
      <c r="A1891" t="s">
        <v>3047</v>
      </c>
      <c r="B1891" t="s">
        <v>3048</v>
      </c>
      <c r="C1891" t="str">
        <f>Tabla4[[#This Row],[NIT]]</f>
        <v>96422506991010</v>
      </c>
      <c r="D1891">
        <f t="shared" si="78"/>
        <v>14</v>
      </c>
      <c r="E1891" t="str">
        <f t="shared" si="79"/>
        <v>NIT</v>
      </c>
    </row>
    <row r="1892" spans="1:5" x14ac:dyDescent="0.25">
      <c r="A1892" t="s">
        <v>3049</v>
      </c>
      <c r="B1892" t="s">
        <v>3050</v>
      </c>
      <c r="C1892" t="str">
        <f>Tabla4[[#This Row],[NIT]]</f>
        <v>06142809600020</v>
      </c>
      <c r="D1892">
        <f t="shared" si="78"/>
        <v>14</v>
      </c>
      <c r="E1892" t="str">
        <f t="shared" si="79"/>
        <v>NIT</v>
      </c>
    </row>
    <row r="1893" spans="1:5" x14ac:dyDescent="0.25">
      <c r="A1893" t="s">
        <v>3051</v>
      </c>
      <c r="B1893" t="s">
        <v>3052</v>
      </c>
      <c r="C1893" t="str">
        <f>Tabla4[[#This Row],[NIT]]</f>
        <v>06140207870010</v>
      </c>
      <c r="D1893">
        <f t="shared" si="78"/>
        <v>14</v>
      </c>
      <c r="E1893" t="str">
        <f t="shared" si="79"/>
        <v>NIT</v>
      </c>
    </row>
    <row r="1894" spans="1:5" x14ac:dyDescent="0.25">
      <c r="A1894" t="s">
        <v>3053</v>
      </c>
      <c r="B1894" t="s">
        <v>3054</v>
      </c>
      <c r="C1894" t="str">
        <f>Tabla4[[#This Row],[NIT]]</f>
        <v>06141605750027</v>
      </c>
      <c r="D1894">
        <f t="shared" si="78"/>
        <v>14</v>
      </c>
      <c r="E1894" t="str">
        <f t="shared" si="79"/>
        <v>NIT</v>
      </c>
    </row>
    <row r="1895" spans="1:5" x14ac:dyDescent="0.25">
      <c r="A1895" t="s">
        <v>3055</v>
      </c>
      <c r="B1895" t="s">
        <v>3056</v>
      </c>
      <c r="C1895" t="str">
        <f>Tabla4[[#This Row],[NIT]]</f>
        <v>06142312860043</v>
      </c>
      <c r="D1895">
        <f t="shared" si="78"/>
        <v>14</v>
      </c>
      <c r="E1895" t="str">
        <f t="shared" si="79"/>
        <v>NIT</v>
      </c>
    </row>
    <row r="1896" spans="1:5" x14ac:dyDescent="0.25">
      <c r="A1896" t="s">
        <v>3058</v>
      </c>
      <c r="B1896" t="s">
        <v>3059</v>
      </c>
      <c r="C1896" t="str">
        <f>Tabla4[[#This Row],[NIT]]</f>
        <v>06142805011034</v>
      </c>
      <c r="D1896">
        <f t="shared" si="78"/>
        <v>14</v>
      </c>
      <c r="E1896" t="str">
        <f t="shared" si="79"/>
        <v>NIT</v>
      </c>
    </row>
    <row r="1897" spans="1:5" x14ac:dyDescent="0.25">
      <c r="A1897" t="s">
        <v>3060</v>
      </c>
      <c r="B1897" t="s">
        <v>3061</v>
      </c>
      <c r="C1897" t="str">
        <f>Tabla4[[#This Row],[NIT]]</f>
        <v>06140904760032</v>
      </c>
      <c r="D1897">
        <f t="shared" si="78"/>
        <v>14</v>
      </c>
      <c r="E1897" t="str">
        <f t="shared" si="79"/>
        <v>NIT</v>
      </c>
    </row>
    <row r="1898" spans="1:5" x14ac:dyDescent="0.25">
      <c r="A1898" t="s">
        <v>3062</v>
      </c>
      <c r="B1898" t="s">
        <v>3063</v>
      </c>
      <c r="C1898" t="str">
        <f>Tabla4[[#This Row],[NIT]]</f>
        <v>06142308031013</v>
      </c>
      <c r="D1898">
        <f t="shared" si="78"/>
        <v>14</v>
      </c>
      <c r="E1898" t="str">
        <f t="shared" si="79"/>
        <v>NIT</v>
      </c>
    </row>
    <row r="1899" spans="1:5" x14ac:dyDescent="0.25">
      <c r="A1899" t="s">
        <v>3064</v>
      </c>
      <c r="B1899" t="s">
        <v>3065</v>
      </c>
      <c r="C1899" t="str">
        <f>Tabla4[[#This Row],[NIT]]</f>
        <v>14121002620017</v>
      </c>
      <c r="D1899">
        <f t="shared" si="78"/>
        <v>14</v>
      </c>
      <c r="E1899" t="str">
        <f t="shared" si="79"/>
        <v>NIT</v>
      </c>
    </row>
    <row r="1900" spans="1:5" x14ac:dyDescent="0.25">
      <c r="A1900" t="s">
        <v>3066</v>
      </c>
      <c r="B1900" t="s">
        <v>3067</v>
      </c>
      <c r="C1900" t="str">
        <f>Tabla4[[#This Row],[NIT]]</f>
        <v>06141306001021</v>
      </c>
      <c r="D1900">
        <f t="shared" si="78"/>
        <v>14</v>
      </c>
      <c r="E1900" t="str">
        <f t="shared" si="79"/>
        <v>NIT</v>
      </c>
    </row>
    <row r="1901" spans="1:5" x14ac:dyDescent="0.25">
      <c r="A1901" t="s">
        <v>3068</v>
      </c>
      <c r="B1901" t="s">
        <v>3069</v>
      </c>
      <c r="C1901" t="str">
        <f>Tabla4[[#This Row],[NIT]]</f>
        <v>05011510071018</v>
      </c>
      <c r="D1901">
        <f t="shared" si="78"/>
        <v>14</v>
      </c>
      <c r="E1901" t="str">
        <f t="shared" si="79"/>
        <v>NIT</v>
      </c>
    </row>
    <row r="1902" spans="1:5" x14ac:dyDescent="0.25">
      <c r="A1902" t="s">
        <v>3070</v>
      </c>
      <c r="B1902" t="s">
        <v>3071</v>
      </c>
      <c r="C1902" t="str">
        <f>Tabla4[[#This Row],[NIT]]</f>
        <v>06142808810017</v>
      </c>
      <c r="D1902">
        <f t="shared" si="78"/>
        <v>14</v>
      </c>
      <c r="E1902" t="str">
        <f t="shared" si="79"/>
        <v>NIT</v>
      </c>
    </row>
    <row r="1903" spans="1:5" x14ac:dyDescent="0.25">
      <c r="A1903" t="s">
        <v>3072</v>
      </c>
      <c r="B1903" t="s">
        <v>3073</v>
      </c>
      <c r="C1903" t="str">
        <f>Tabla4[[#This Row],[NIT]]</f>
        <v>02100409220017</v>
      </c>
      <c r="D1903">
        <f t="shared" si="78"/>
        <v>14</v>
      </c>
      <c r="E1903" t="str">
        <f t="shared" si="79"/>
        <v>NIT</v>
      </c>
    </row>
    <row r="1904" spans="1:5" x14ac:dyDescent="0.25">
      <c r="A1904" t="s">
        <v>3074</v>
      </c>
      <c r="B1904" t="s">
        <v>3075</v>
      </c>
      <c r="C1904" t="str">
        <f>Tabla4[[#This Row],[NIT]]</f>
        <v>12171609731022</v>
      </c>
      <c r="D1904">
        <f t="shared" si="78"/>
        <v>14</v>
      </c>
      <c r="E1904" t="str">
        <f t="shared" si="79"/>
        <v>NIT</v>
      </c>
    </row>
    <row r="1905" spans="1:5" x14ac:dyDescent="0.25">
      <c r="A1905" t="s">
        <v>3076</v>
      </c>
      <c r="B1905" t="s">
        <v>3077</v>
      </c>
      <c r="C1905" t="str">
        <f>Tabla4[[#This Row],[NIT]]</f>
        <v>14021401581014</v>
      </c>
      <c r="D1905">
        <f t="shared" si="78"/>
        <v>14</v>
      </c>
      <c r="E1905" t="str">
        <f t="shared" si="79"/>
        <v>NIT</v>
      </c>
    </row>
    <row r="1906" spans="1:5" x14ac:dyDescent="0.25">
      <c r="A1906" t="s">
        <v>3078</v>
      </c>
      <c r="B1906" t="s">
        <v>3079</v>
      </c>
      <c r="C1906" t="str">
        <f>Tabla4[[#This Row],[NIT]]</f>
        <v>94831009011010</v>
      </c>
      <c r="D1906">
        <f t="shared" si="78"/>
        <v>14</v>
      </c>
      <c r="E1906" t="str">
        <f t="shared" si="79"/>
        <v>NIT</v>
      </c>
    </row>
    <row r="1907" spans="1:5" x14ac:dyDescent="0.25">
      <c r="A1907" t="s">
        <v>3080</v>
      </c>
      <c r="B1907" t="s">
        <v>3081</v>
      </c>
      <c r="C1907" t="str">
        <f>Tabla4[[#This Row],[NIT]]</f>
        <v>06140811730039</v>
      </c>
      <c r="D1907">
        <f t="shared" si="78"/>
        <v>14</v>
      </c>
      <c r="E1907" t="str">
        <f t="shared" si="79"/>
        <v>NIT</v>
      </c>
    </row>
    <row r="1908" spans="1:5" x14ac:dyDescent="0.25">
      <c r="A1908" t="s">
        <v>3082</v>
      </c>
      <c r="B1908" t="s">
        <v>3083</v>
      </c>
      <c r="C1908" t="str">
        <f>Tabla4[[#This Row],[NIT]]</f>
        <v>06142806001040</v>
      </c>
      <c r="D1908">
        <f t="shared" si="78"/>
        <v>14</v>
      </c>
      <c r="E1908" t="str">
        <f t="shared" si="79"/>
        <v>NIT</v>
      </c>
    </row>
    <row r="1909" spans="1:5" x14ac:dyDescent="0.25">
      <c r="A1909" t="s">
        <v>3084</v>
      </c>
      <c r="B1909" t="s">
        <v>3085</v>
      </c>
      <c r="C1909" t="str">
        <f>Tabla4[[#This Row],[NIT]]</f>
        <v>12172512520027</v>
      </c>
      <c r="D1909">
        <f t="shared" si="78"/>
        <v>14</v>
      </c>
      <c r="E1909" t="str">
        <f t="shared" si="79"/>
        <v>NIT</v>
      </c>
    </row>
    <row r="1910" spans="1:5" x14ac:dyDescent="0.25">
      <c r="A1910" t="s">
        <v>3086</v>
      </c>
      <c r="B1910" t="s">
        <v>3087</v>
      </c>
      <c r="C1910" t="str">
        <f>Tabla4[[#This Row],[NIT]]</f>
        <v>10092504680019</v>
      </c>
      <c r="D1910">
        <f t="shared" si="78"/>
        <v>14</v>
      </c>
      <c r="E1910" t="str">
        <f t="shared" si="79"/>
        <v>NIT</v>
      </c>
    </row>
    <row r="1911" spans="1:5" x14ac:dyDescent="0.25">
      <c r="A1911" t="s">
        <v>3088</v>
      </c>
      <c r="B1911" t="s">
        <v>3089</v>
      </c>
      <c r="C1911" t="str">
        <f>Tabla4[[#This Row],[NIT]]</f>
        <v>04161505360016</v>
      </c>
      <c r="D1911">
        <f t="shared" si="78"/>
        <v>14</v>
      </c>
      <c r="E1911" t="str">
        <f t="shared" si="79"/>
        <v>NIT</v>
      </c>
    </row>
    <row r="1912" spans="1:5" x14ac:dyDescent="0.25">
      <c r="A1912" t="s">
        <v>3090</v>
      </c>
      <c r="B1912" t="s">
        <v>3091</v>
      </c>
      <c r="C1912" t="str">
        <f>Tabla4[[#This Row],[NIT]]</f>
        <v>06142610770019</v>
      </c>
      <c r="D1912">
        <f t="shared" si="78"/>
        <v>14</v>
      </c>
      <c r="E1912" t="str">
        <f t="shared" si="79"/>
        <v>NIT</v>
      </c>
    </row>
    <row r="1913" spans="1:5" x14ac:dyDescent="0.25">
      <c r="A1913" t="s">
        <v>3092</v>
      </c>
      <c r="B1913" t="s">
        <v>3093</v>
      </c>
      <c r="C1913" t="str">
        <f>Tabla4[[#This Row],[NIT]]</f>
        <v>14162110721024</v>
      </c>
      <c r="D1913">
        <f t="shared" si="78"/>
        <v>14</v>
      </c>
      <c r="E1913" t="str">
        <f t="shared" si="79"/>
        <v>NIT</v>
      </c>
    </row>
    <row r="1914" spans="1:5" x14ac:dyDescent="0.25">
      <c r="A1914" t="s">
        <v>3094</v>
      </c>
      <c r="B1914" t="s">
        <v>3095</v>
      </c>
      <c r="C1914" t="str">
        <f>Tabla4[[#This Row],[NIT]]</f>
        <v>06140506131047</v>
      </c>
      <c r="D1914">
        <f t="shared" si="78"/>
        <v>14</v>
      </c>
      <c r="E1914" t="str">
        <f t="shared" si="79"/>
        <v>NIT</v>
      </c>
    </row>
    <row r="1915" spans="1:5" x14ac:dyDescent="0.25">
      <c r="A1915" t="s">
        <v>3096</v>
      </c>
      <c r="B1915" t="s">
        <v>3097</v>
      </c>
      <c r="C1915" t="str">
        <f>Tabla4[[#This Row],[NIT]]</f>
        <v>06141606840012</v>
      </c>
      <c r="D1915">
        <f t="shared" si="78"/>
        <v>14</v>
      </c>
      <c r="E1915" t="str">
        <f t="shared" si="79"/>
        <v>NIT</v>
      </c>
    </row>
    <row r="1916" spans="1:5" x14ac:dyDescent="0.25">
      <c r="A1916" t="s">
        <v>3098</v>
      </c>
      <c r="B1916" t="s">
        <v>3099</v>
      </c>
      <c r="C1916" t="str">
        <f>Tabla4[[#This Row],[NIT]]</f>
        <v>14010202150010</v>
      </c>
      <c r="D1916">
        <f t="shared" si="78"/>
        <v>14</v>
      </c>
      <c r="E1916" t="str">
        <f t="shared" si="79"/>
        <v>NIT</v>
      </c>
    </row>
    <row r="1917" spans="1:5" x14ac:dyDescent="0.25">
      <c r="A1917" t="s">
        <v>3101</v>
      </c>
      <c r="B1917" t="s">
        <v>3102</v>
      </c>
      <c r="C1917" t="str">
        <f>Tabla4[[#This Row],[NIT]]</f>
        <v>06141101111053</v>
      </c>
      <c r="D1917">
        <f t="shared" si="78"/>
        <v>14</v>
      </c>
      <c r="E1917" t="str">
        <f t="shared" si="79"/>
        <v>NIT</v>
      </c>
    </row>
    <row r="1918" spans="1:5" x14ac:dyDescent="0.25">
      <c r="A1918" t="s">
        <v>3103</v>
      </c>
      <c r="B1918" t="s">
        <v>3104</v>
      </c>
      <c r="C1918" t="str">
        <f>Tabla4[[#This Row],[NIT]]</f>
        <v>06141601870014</v>
      </c>
      <c r="D1918">
        <f t="shared" si="78"/>
        <v>14</v>
      </c>
      <c r="E1918" t="str">
        <f t="shared" si="79"/>
        <v>NIT</v>
      </c>
    </row>
    <row r="1919" spans="1:5" x14ac:dyDescent="0.25">
      <c r="A1919" t="s">
        <v>3105</v>
      </c>
      <c r="B1919" t="s">
        <v>3106</v>
      </c>
      <c r="C1919" t="str">
        <f>Tabla4[[#This Row],[NIT]]</f>
        <v>06142409760031</v>
      </c>
      <c r="D1919">
        <f t="shared" si="78"/>
        <v>14</v>
      </c>
      <c r="E1919" t="str">
        <f t="shared" si="79"/>
        <v>NIT</v>
      </c>
    </row>
    <row r="1920" spans="1:5" x14ac:dyDescent="0.25">
      <c r="A1920" t="s">
        <v>3107</v>
      </c>
      <c r="B1920" t="s">
        <v>3108</v>
      </c>
      <c r="C1920" t="str">
        <f>Tabla4[[#This Row],[NIT]]</f>
        <v>06140906941056</v>
      </c>
      <c r="D1920">
        <f t="shared" si="78"/>
        <v>14</v>
      </c>
      <c r="E1920" t="str">
        <f t="shared" si="79"/>
        <v>NIT</v>
      </c>
    </row>
    <row r="1921" spans="1:5" x14ac:dyDescent="0.25">
      <c r="A1921" t="s">
        <v>3109</v>
      </c>
      <c r="B1921" t="s">
        <v>3110</v>
      </c>
      <c r="C1921" t="str">
        <f>Tabla4[[#This Row],[NIT]]</f>
        <v>06142602750015</v>
      </c>
      <c r="D1921">
        <f t="shared" si="78"/>
        <v>14</v>
      </c>
      <c r="E1921" t="str">
        <f t="shared" si="79"/>
        <v>NIT</v>
      </c>
    </row>
    <row r="1922" spans="1:5" x14ac:dyDescent="0.25">
      <c r="A1922" t="s">
        <v>3111</v>
      </c>
      <c r="B1922" t="s">
        <v>3112</v>
      </c>
      <c r="C1922" t="str">
        <f>Tabla4[[#This Row],[NIT]]</f>
        <v>05020912440015</v>
      </c>
      <c r="D1922">
        <f t="shared" si="78"/>
        <v>14</v>
      </c>
      <c r="E1922" t="str">
        <f t="shared" si="79"/>
        <v>NIT</v>
      </c>
    </row>
    <row r="1923" spans="1:5" x14ac:dyDescent="0.25">
      <c r="A1923" t="s">
        <v>3113</v>
      </c>
      <c r="B1923" t="s">
        <v>3114</v>
      </c>
      <c r="C1923" t="str">
        <f>Tabla4[[#This Row],[NIT]]</f>
        <v>06142204941026</v>
      </c>
      <c r="D1923">
        <f t="shared" si="78"/>
        <v>14</v>
      </c>
      <c r="E1923" t="str">
        <f t="shared" si="79"/>
        <v>NIT</v>
      </c>
    </row>
    <row r="1924" spans="1:5" x14ac:dyDescent="0.25">
      <c r="A1924" t="s">
        <v>3115</v>
      </c>
      <c r="B1924" t="s">
        <v>3116</v>
      </c>
      <c r="C1924" t="str">
        <f>Tabla4[[#This Row],[NIT]]</f>
        <v>02071606480022</v>
      </c>
      <c r="D1924">
        <f t="shared" si="78"/>
        <v>14</v>
      </c>
      <c r="E1924" t="str">
        <f t="shared" si="79"/>
        <v>NIT</v>
      </c>
    </row>
    <row r="1925" spans="1:5" x14ac:dyDescent="0.25">
      <c r="A1925" t="s">
        <v>3117</v>
      </c>
      <c r="B1925" t="s">
        <v>3118</v>
      </c>
      <c r="C1925" t="str">
        <f>Tabla4[[#This Row],[NIT]]</f>
        <v>06010811680011</v>
      </c>
      <c r="D1925">
        <f t="shared" si="78"/>
        <v>14</v>
      </c>
      <c r="E1925" t="str">
        <f t="shared" si="79"/>
        <v>NIT</v>
      </c>
    </row>
    <row r="1926" spans="1:5" x14ac:dyDescent="0.25">
      <c r="A1926" t="s">
        <v>3119</v>
      </c>
      <c r="B1926" t="s">
        <v>3120</v>
      </c>
      <c r="C1926" t="str">
        <f>Tabla4[[#This Row],[NIT]]</f>
        <v>06140507161055</v>
      </c>
      <c r="D1926">
        <f t="shared" si="78"/>
        <v>14</v>
      </c>
      <c r="E1926" t="str">
        <f t="shared" si="79"/>
        <v>NIT</v>
      </c>
    </row>
    <row r="1927" spans="1:5" x14ac:dyDescent="0.25">
      <c r="A1927" t="s">
        <v>3121</v>
      </c>
      <c r="B1927" t="s">
        <v>3122</v>
      </c>
      <c r="C1927" t="str">
        <f>Tabla4[[#This Row],[NIT]]</f>
        <v>06141504051093</v>
      </c>
      <c r="D1927">
        <f t="shared" si="78"/>
        <v>14</v>
      </c>
      <c r="E1927" t="str">
        <f t="shared" si="79"/>
        <v>NIT</v>
      </c>
    </row>
    <row r="1928" spans="1:5" x14ac:dyDescent="0.25">
      <c r="A1928" t="s">
        <v>3123</v>
      </c>
      <c r="B1928" t="s">
        <v>3124</v>
      </c>
      <c r="C1928" t="str">
        <f>Tabla4[[#This Row],[NIT]]</f>
        <v>06141012640038</v>
      </c>
      <c r="D1928">
        <f t="shared" si="78"/>
        <v>14</v>
      </c>
      <c r="E1928" t="str">
        <f t="shared" si="79"/>
        <v>NIT</v>
      </c>
    </row>
    <row r="1929" spans="1:5" x14ac:dyDescent="0.25">
      <c r="A1929" t="s">
        <v>3125</v>
      </c>
      <c r="B1929" t="s">
        <v>3126</v>
      </c>
      <c r="C1929" t="str">
        <f>Tabla4[[#This Row],[NIT]]</f>
        <v>06141106921053</v>
      </c>
      <c r="D1929">
        <f t="shared" si="78"/>
        <v>14</v>
      </c>
      <c r="E1929" t="str">
        <f t="shared" si="79"/>
        <v>NIT</v>
      </c>
    </row>
    <row r="1930" spans="1:5" x14ac:dyDescent="0.25">
      <c r="A1930" t="s">
        <v>3127</v>
      </c>
      <c r="B1930" t="s">
        <v>3128</v>
      </c>
      <c r="C1930" t="str">
        <f>Tabla4[[#This Row],[NIT]]</f>
        <v>06141510860012</v>
      </c>
      <c r="D1930">
        <f t="shared" si="78"/>
        <v>14</v>
      </c>
      <c r="E1930" t="str">
        <f t="shared" si="79"/>
        <v>NIT</v>
      </c>
    </row>
    <row r="1931" spans="1:5" x14ac:dyDescent="0.25">
      <c r="A1931" t="s">
        <v>3129</v>
      </c>
      <c r="B1931" t="s">
        <v>3130</v>
      </c>
      <c r="C1931" t="str">
        <f>Tabla4[[#This Row],[NIT]]</f>
        <v>06140212091020</v>
      </c>
      <c r="D1931">
        <f t="shared" si="78"/>
        <v>14</v>
      </c>
      <c r="E1931" t="str">
        <f t="shared" si="79"/>
        <v>NIT</v>
      </c>
    </row>
    <row r="1932" spans="1:5" x14ac:dyDescent="0.25">
      <c r="A1932" t="s">
        <v>3131</v>
      </c>
      <c r="B1932" t="s">
        <v>3132</v>
      </c>
      <c r="C1932" t="str">
        <f>Tabla4[[#This Row],[NIT]]</f>
        <v>02070110430017</v>
      </c>
      <c r="D1932">
        <f t="shared" si="78"/>
        <v>14</v>
      </c>
      <c r="E1932" t="str">
        <f t="shared" si="79"/>
        <v>NIT</v>
      </c>
    </row>
    <row r="1933" spans="1:5" x14ac:dyDescent="0.25">
      <c r="A1933" t="s">
        <v>3133</v>
      </c>
      <c r="B1933" t="s">
        <v>3134</v>
      </c>
      <c r="C1933" t="str">
        <f>Tabla4[[#This Row],[NIT]]</f>
        <v>02100706570023</v>
      </c>
      <c r="D1933">
        <f t="shared" si="78"/>
        <v>14</v>
      </c>
      <c r="E1933" t="str">
        <f t="shared" si="79"/>
        <v>NIT</v>
      </c>
    </row>
    <row r="1934" spans="1:5" x14ac:dyDescent="0.25">
      <c r="A1934" t="s">
        <v>3135</v>
      </c>
      <c r="B1934" t="s">
        <v>3136</v>
      </c>
      <c r="C1934" t="str">
        <f>Tabla4[[#This Row],[NIT]]</f>
        <v>06140806041058</v>
      </c>
      <c r="D1934">
        <f t="shared" si="78"/>
        <v>14</v>
      </c>
      <c r="E1934" t="str">
        <f t="shared" si="79"/>
        <v>NIT</v>
      </c>
    </row>
    <row r="1935" spans="1:5" x14ac:dyDescent="0.25">
      <c r="A1935" t="s">
        <v>45</v>
      </c>
      <c r="B1935" t="s">
        <v>3137</v>
      </c>
      <c r="C1935" t="str">
        <f>Tabla4[[#This Row],[NIT]]</f>
        <v>06142910640026</v>
      </c>
      <c r="D1935">
        <f t="shared" si="78"/>
        <v>14</v>
      </c>
      <c r="E1935" t="str">
        <f t="shared" si="79"/>
        <v>NIT</v>
      </c>
    </row>
    <row r="1936" spans="1:5" x14ac:dyDescent="0.25">
      <c r="A1936" t="s">
        <v>3138</v>
      </c>
      <c r="B1936" t="s">
        <v>3139</v>
      </c>
      <c r="C1936" t="str">
        <f>Tabla4[[#This Row],[NIT]]</f>
        <v>12171908991014</v>
      </c>
      <c r="D1936">
        <f t="shared" si="78"/>
        <v>14</v>
      </c>
      <c r="E1936" t="str">
        <f t="shared" si="79"/>
        <v>NIT</v>
      </c>
    </row>
    <row r="1937" spans="1:5" x14ac:dyDescent="0.25">
      <c r="A1937" t="s">
        <v>3140</v>
      </c>
      <c r="B1937" t="s">
        <v>3141</v>
      </c>
      <c r="C1937" t="str">
        <f>Tabla4[[#This Row],[NIT]]</f>
        <v>06142105670017</v>
      </c>
      <c r="D1937">
        <f t="shared" si="78"/>
        <v>14</v>
      </c>
      <c r="E1937" t="str">
        <f t="shared" si="79"/>
        <v>NIT</v>
      </c>
    </row>
    <row r="1938" spans="1:5" x14ac:dyDescent="0.25">
      <c r="A1938" t="s">
        <v>3142</v>
      </c>
      <c r="B1938" t="s">
        <v>3143</v>
      </c>
      <c r="C1938" t="str">
        <f>Tabla4[[#This Row],[NIT]]</f>
        <v>06141606101044</v>
      </c>
      <c r="D1938">
        <f t="shared" si="78"/>
        <v>14</v>
      </c>
      <c r="E1938" t="str">
        <f t="shared" si="79"/>
        <v>NIT</v>
      </c>
    </row>
    <row r="1939" spans="1:5" x14ac:dyDescent="0.25">
      <c r="A1939" t="s">
        <v>3144</v>
      </c>
      <c r="B1939" t="s">
        <v>3145</v>
      </c>
      <c r="C1939" t="str">
        <f>Tabla4[[#This Row],[NIT]]</f>
        <v>06140208550011</v>
      </c>
      <c r="D1939">
        <f t="shared" si="78"/>
        <v>14</v>
      </c>
      <c r="E1939" t="str">
        <f t="shared" si="79"/>
        <v>NIT</v>
      </c>
    </row>
    <row r="1940" spans="1:5" x14ac:dyDescent="0.25">
      <c r="A1940" t="s">
        <v>3146</v>
      </c>
      <c r="B1940" t="s">
        <v>3147</v>
      </c>
      <c r="C1940" t="str">
        <f>Tabla4[[#This Row],[NIT]]</f>
        <v>06142511720014</v>
      </c>
      <c r="D1940">
        <f t="shared" si="78"/>
        <v>14</v>
      </c>
      <c r="E1940" t="str">
        <f t="shared" si="79"/>
        <v>NIT</v>
      </c>
    </row>
    <row r="1941" spans="1:5" x14ac:dyDescent="0.25">
      <c r="A1941" t="s">
        <v>3148</v>
      </c>
      <c r="B1941" t="s">
        <v>3149</v>
      </c>
      <c r="C1941" t="str">
        <f>Tabla4[[#This Row],[NIT]]</f>
        <v>06141711101041</v>
      </c>
      <c r="D1941">
        <f t="shared" si="78"/>
        <v>14</v>
      </c>
      <c r="E1941" t="str">
        <f t="shared" si="79"/>
        <v>NIT</v>
      </c>
    </row>
    <row r="1942" spans="1:5" x14ac:dyDescent="0.25">
      <c r="A1942" t="s">
        <v>3150</v>
      </c>
      <c r="B1942" t="s">
        <v>3151</v>
      </c>
      <c r="C1942" t="str">
        <f>Tabla4[[#This Row],[NIT]]</f>
        <v>01011203141012</v>
      </c>
      <c r="D1942">
        <f t="shared" si="78"/>
        <v>14</v>
      </c>
      <c r="E1942" t="str">
        <f t="shared" si="79"/>
        <v>NIT</v>
      </c>
    </row>
    <row r="1943" spans="1:5" x14ac:dyDescent="0.25">
      <c r="A1943" t="s">
        <v>3152</v>
      </c>
      <c r="B1943" t="s">
        <v>3153</v>
      </c>
      <c r="C1943" t="str">
        <f>Tabla4[[#This Row],[NIT]]</f>
        <v>06142903850011</v>
      </c>
      <c r="D1943">
        <f t="shared" si="78"/>
        <v>14</v>
      </c>
      <c r="E1943" t="str">
        <f t="shared" si="79"/>
        <v>NIT</v>
      </c>
    </row>
    <row r="1944" spans="1:5" x14ac:dyDescent="0.25">
      <c r="A1944" t="s">
        <v>3154</v>
      </c>
      <c r="B1944" t="s">
        <v>3155</v>
      </c>
      <c r="C1944" t="str">
        <f>Tabla4[[#This Row],[NIT]]</f>
        <v>06141202620014</v>
      </c>
      <c r="D1944">
        <f t="shared" ref="D1944:D2007" si="80">LEN(C1944)</f>
        <v>14</v>
      </c>
      <c r="E1944" t="str">
        <f t="shared" ref="E1944:E2007" si="81">IF(D1944=14,"NIT",IF(D1944=9,"DUI"," "))</f>
        <v>NIT</v>
      </c>
    </row>
    <row r="1945" spans="1:5" x14ac:dyDescent="0.25">
      <c r="A1945" t="s">
        <v>3156</v>
      </c>
      <c r="B1945" t="s">
        <v>3157</v>
      </c>
      <c r="C1945" t="str">
        <f>Tabla4[[#This Row],[NIT]]</f>
        <v>06140703780015</v>
      </c>
      <c r="D1945">
        <f t="shared" si="80"/>
        <v>14</v>
      </c>
      <c r="E1945" t="str">
        <f t="shared" si="81"/>
        <v>NIT</v>
      </c>
    </row>
    <row r="1946" spans="1:5" x14ac:dyDescent="0.25">
      <c r="A1946" t="s">
        <v>3158</v>
      </c>
      <c r="B1946" t="s">
        <v>3159</v>
      </c>
      <c r="C1946" t="str">
        <f>Tabla4[[#This Row],[NIT]]</f>
        <v>06140203981013</v>
      </c>
      <c r="D1946">
        <f t="shared" si="80"/>
        <v>14</v>
      </c>
      <c r="E1946" t="str">
        <f t="shared" si="81"/>
        <v>NIT</v>
      </c>
    </row>
    <row r="1947" spans="1:5" x14ac:dyDescent="0.25">
      <c r="A1947" t="s">
        <v>3160</v>
      </c>
      <c r="B1947" t="s">
        <v>3161</v>
      </c>
      <c r="C1947" t="str">
        <f>Tabla4[[#This Row],[NIT]]</f>
        <v>06142605971068</v>
      </c>
      <c r="D1947">
        <f t="shared" si="80"/>
        <v>14</v>
      </c>
      <c r="E1947" t="str">
        <f t="shared" si="81"/>
        <v>NIT</v>
      </c>
    </row>
    <row r="1948" spans="1:5" x14ac:dyDescent="0.25">
      <c r="A1948" t="s">
        <v>3162</v>
      </c>
      <c r="B1948" t="s">
        <v>3163</v>
      </c>
      <c r="C1948" t="str">
        <f>Tabla4[[#This Row],[NIT]]</f>
        <v>06141603991057</v>
      </c>
      <c r="D1948">
        <f t="shared" si="80"/>
        <v>14</v>
      </c>
      <c r="E1948" t="str">
        <f t="shared" si="81"/>
        <v>NIT</v>
      </c>
    </row>
    <row r="1949" spans="1:5" x14ac:dyDescent="0.25">
      <c r="A1949" t="s">
        <v>3164</v>
      </c>
      <c r="B1949" t="s">
        <v>3165</v>
      </c>
      <c r="C1949" t="str">
        <f>Tabla4[[#This Row],[NIT]]</f>
        <v>06143105911022</v>
      </c>
      <c r="D1949">
        <f t="shared" si="80"/>
        <v>14</v>
      </c>
      <c r="E1949" t="str">
        <f t="shared" si="81"/>
        <v>NIT</v>
      </c>
    </row>
    <row r="1950" spans="1:5" x14ac:dyDescent="0.25">
      <c r="A1950" t="s">
        <v>3166</v>
      </c>
      <c r="B1950" t="s">
        <v>3167</v>
      </c>
      <c r="C1950" t="str">
        <f>Tabla4[[#This Row],[NIT]]</f>
        <v>06140807051014</v>
      </c>
      <c r="D1950">
        <f t="shared" si="80"/>
        <v>14</v>
      </c>
      <c r="E1950" t="str">
        <f t="shared" si="81"/>
        <v>NIT</v>
      </c>
    </row>
    <row r="1951" spans="1:5" x14ac:dyDescent="0.25">
      <c r="A1951" t="s">
        <v>3168</v>
      </c>
      <c r="B1951" t="s">
        <v>3169</v>
      </c>
      <c r="C1951" t="str">
        <f>Tabla4[[#This Row],[NIT]]</f>
        <v>06140802740020</v>
      </c>
      <c r="D1951">
        <f t="shared" si="80"/>
        <v>14</v>
      </c>
      <c r="E1951" t="str">
        <f t="shared" si="81"/>
        <v>NIT</v>
      </c>
    </row>
    <row r="1952" spans="1:5" x14ac:dyDescent="0.25">
      <c r="A1952" t="s">
        <v>3170</v>
      </c>
      <c r="B1952" t="s">
        <v>3171</v>
      </c>
      <c r="C1952" t="str">
        <f>Tabla4[[#This Row],[NIT]]</f>
        <v>06140904971039</v>
      </c>
      <c r="D1952">
        <f t="shared" si="80"/>
        <v>14</v>
      </c>
      <c r="E1952" t="str">
        <f t="shared" si="81"/>
        <v>NIT</v>
      </c>
    </row>
    <row r="1953" spans="1:5" x14ac:dyDescent="0.25">
      <c r="A1953" t="s">
        <v>3172</v>
      </c>
      <c r="B1953" t="s">
        <v>3173</v>
      </c>
      <c r="C1953" t="str">
        <f>Tabla4[[#This Row],[NIT]]</f>
        <v>06140903760036</v>
      </c>
      <c r="D1953">
        <f t="shared" si="80"/>
        <v>14</v>
      </c>
      <c r="E1953" t="str">
        <f t="shared" si="81"/>
        <v>NIT</v>
      </c>
    </row>
    <row r="1954" spans="1:5" x14ac:dyDescent="0.25">
      <c r="A1954" t="s">
        <v>3174</v>
      </c>
      <c r="B1954" t="s">
        <v>3175</v>
      </c>
      <c r="C1954" t="str">
        <f>Tabla4[[#This Row],[NIT]]</f>
        <v>06140604951036</v>
      </c>
      <c r="D1954">
        <f t="shared" si="80"/>
        <v>14</v>
      </c>
      <c r="E1954" t="str">
        <f t="shared" si="81"/>
        <v>NIT</v>
      </c>
    </row>
    <row r="1955" spans="1:5" x14ac:dyDescent="0.25">
      <c r="A1955" t="s">
        <v>3176</v>
      </c>
      <c r="B1955" t="s">
        <v>3177</v>
      </c>
      <c r="C1955" t="str">
        <f>Tabla4[[#This Row],[NIT]]</f>
        <v>06140102021086</v>
      </c>
      <c r="D1955">
        <f t="shared" si="80"/>
        <v>14</v>
      </c>
      <c r="E1955" t="str">
        <f t="shared" si="81"/>
        <v>NIT</v>
      </c>
    </row>
    <row r="1956" spans="1:5" x14ac:dyDescent="0.25">
      <c r="A1956" t="s">
        <v>3178</v>
      </c>
      <c r="B1956" t="s">
        <v>3179</v>
      </c>
      <c r="C1956" t="str">
        <f>Tabla4[[#This Row],[NIT]]</f>
        <v>06142810921030</v>
      </c>
      <c r="D1956">
        <f t="shared" si="80"/>
        <v>14</v>
      </c>
      <c r="E1956" t="str">
        <f t="shared" si="81"/>
        <v>NIT</v>
      </c>
    </row>
    <row r="1957" spans="1:5" x14ac:dyDescent="0.25">
      <c r="A1957" t="s">
        <v>3180</v>
      </c>
      <c r="B1957" t="s">
        <v>3181</v>
      </c>
      <c r="C1957" t="str">
        <f>Tabla4[[#This Row],[NIT]]</f>
        <v>06140402921038</v>
      </c>
      <c r="D1957">
        <f t="shared" si="80"/>
        <v>14</v>
      </c>
      <c r="E1957" t="str">
        <f t="shared" si="81"/>
        <v>NIT</v>
      </c>
    </row>
    <row r="1958" spans="1:5" x14ac:dyDescent="0.25">
      <c r="A1958" t="s">
        <v>3182</v>
      </c>
      <c r="B1958" t="s">
        <v>3183</v>
      </c>
      <c r="C1958" t="str">
        <f>Tabla4[[#This Row],[NIT]]</f>
        <v>06141205870030</v>
      </c>
      <c r="D1958">
        <f t="shared" si="80"/>
        <v>14</v>
      </c>
      <c r="E1958" t="str">
        <f t="shared" si="81"/>
        <v>NIT</v>
      </c>
    </row>
    <row r="1959" spans="1:5" x14ac:dyDescent="0.25">
      <c r="A1959" t="s">
        <v>3184</v>
      </c>
      <c r="B1959" t="s">
        <v>3185</v>
      </c>
      <c r="C1959" t="str">
        <f>Tabla4[[#This Row],[NIT]]</f>
        <v>06142311001044</v>
      </c>
      <c r="D1959">
        <f t="shared" si="80"/>
        <v>14</v>
      </c>
      <c r="E1959" t="str">
        <f t="shared" si="81"/>
        <v>NIT</v>
      </c>
    </row>
    <row r="1960" spans="1:5" x14ac:dyDescent="0.25">
      <c r="A1960" t="s">
        <v>3186</v>
      </c>
      <c r="B1960" t="s">
        <v>3187</v>
      </c>
      <c r="C1960" t="str">
        <f>Tabla4[[#This Row],[NIT]]</f>
        <v>06142405911010</v>
      </c>
      <c r="D1960">
        <f t="shared" si="80"/>
        <v>14</v>
      </c>
      <c r="E1960" t="str">
        <f t="shared" si="81"/>
        <v>NIT</v>
      </c>
    </row>
    <row r="1961" spans="1:5" x14ac:dyDescent="0.25">
      <c r="A1961" t="s">
        <v>3188</v>
      </c>
      <c r="B1961" t="s">
        <v>3189</v>
      </c>
      <c r="C1961" t="str">
        <f>Tabla4[[#This Row],[NIT]]</f>
        <v>06140505981012</v>
      </c>
      <c r="D1961">
        <f t="shared" si="80"/>
        <v>14</v>
      </c>
      <c r="E1961" t="str">
        <f t="shared" si="81"/>
        <v>NIT</v>
      </c>
    </row>
    <row r="1962" spans="1:5" x14ac:dyDescent="0.25">
      <c r="A1962" t="s">
        <v>3190</v>
      </c>
      <c r="B1962" t="s">
        <v>3191</v>
      </c>
      <c r="C1962" t="str">
        <f>Tabla4[[#This Row],[NIT]]</f>
        <v>12172012041013</v>
      </c>
      <c r="D1962">
        <f t="shared" si="80"/>
        <v>14</v>
      </c>
      <c r="E1962" t="str">
        <f t="shared" si="81"/>
        <v>NIT</v>
      </c>
    </row>
    <row r="1963" spans="1:5" x14ac:dyDescent="0.25">
      <c r="A1963" t="s">
        <v>3192</v>
      </c>
      <c r="B1963" t="s">
        <v>3193</v>
      </c>
      <c r="C1963" t="str">
        <f>Tabla4[[#This Row],[NIT]]</f>
        <v>06141103590020</v>
      </c>
      <c r="D1963">
        <f t="shared" si="80"/>
        <v>14</v>
      </c>
      <c r="E1963" t="str">
        <f t="shared" si="81"/>
        <v>NIT</v>
      </c>
    </row>
    <row r="1964" spans="1:5" x14ac:dyDescent="0.25">
      <c r="A1964" t="s">
        <v>3194</v>
      </c>
      <c r="B1964" t="s">
        <v>3195</v>
      </c>
      <c r="C1964" t="str">
        <f>Tabla4[[#This Row],[NIT]]</f>
        <v>06141806041038</v>
      </c>
      <c r="D1964">
        <f t="shared" si="80"/>
        <v>14</v>
      </c>
      <c r="E1964" t="str">
        <f t="shared" si="81"/>
        <v>NIT</v>
      </c>
    </row>
    <row r="1965" spans="1:5" x14ac:dyDescent="0.25">
      <c r="A1965" t="s">
        <v>3196</v>
      </c>
      <c r="B1965" t="s">
        <v>3197</v>
      </c>
      <c r="C1965" t="str">
        <f>Tabla4[[#This Row],[NIT]]</f>
        <v>93090110470011</v>
      </c>
      <c r="D1965">
        <f t="shared" si="80"/>
        <v>14</v>
      </c>
      <c r="E1965" t="str">
        <f t="shared" si="81"/>
        <v>NIT</v>
      </c>
    </row>
    <row r="1966" spans="1:5" x14ac:dyDescent="0.25">
      <c r="A1966" t="s">
        <v>3198</v>
      </c>
      <c r="B1966" t="s">
        <v>3199</v>
      </c>
      <c r="C1966" t="str">
        <f>Tabla4[[#This Row],[NIT]]</f>
        <v>06140104670012</v>
      </c>
      <c r="D1966">
        <f t="shared" si="80"/>
        <v>14</v>
      </c>
      <c r="E1966" t="str">
        <f t="shared" si="81"/>
        <v>NIT</v>
      </c>
    </row>
    <row r="1967" spans="1:5" x14ac:dyDescent="0.25">
      <c r="A1967" t="s">
        <v>3200</v>
      </c>
      <c r="B1967" t="s">
        <v>3201</v>
      </c>
      <c r="C1967" t="str">
        <f>Tabla4[[#This Row],[NIT]]</f>
        <v>06141703690013</v>
      </c>
      <c r="D1967">
        <f t="shared" si="80"/>
        <v>14</v>
      </c>
      <c r="E1967" t="str">
        <f t="shared" si="81"/>
        <v>NIT</v>
      </c>
    </row>
    <row r="1968" spans="1:5" x14ac:dyDescent="0.25">
      <c r="A1968" t="s">
        <v>3202</v>
      </c>
      <c r="B1968" t="s">
        <v>3203</v>
      </c>
      <c r="C1968" t="str">
        <f>Tabla4[[#This Row],[NIT]]</f>
        <v>05111108001016</v>
      </c>
      <c r="D1968">
        <f t="shared" si="80"/>
        <v>14</v>
      </c>
      <c r="E1968" t="str">
        <f t="shared" si="81"/>
        <v>NIT</v>
      </c>
    </row>
    <row r="1969" spans="1:5" x14ac:dyDescent="0.25">
      <c r="A1969" t="s">
        <v>3204</v>
      </c>
      <c r="B1969" t="s">
        <v>3205</v>
      </c>
      <c r="C1969" t="str">
        <f>Tabla4[[#This Row],[NIT]]</f>
        <v>05112108001012</v>
      </c>
      <c r="D1969">
        <f t="shared" si="80"/>
        <v>14</v>
      </c>
      <c r="E1969" t="str">
        <f t="shared" si="81"/>
        <v>NIT</v>
      </c>
    </row>
    <row r="1970" spans="1:5" x14ac:dyDescent="0.25">
      <c r="A1970" t="s">
        <v>3206</v>
      </c>
      <c r="B1970" t="s">
        <v>3207</v>
      </c>
      <c r="C1970" t="str">
        <f>Tabla4[[#This Row],[NIT]]</f>
        <v>06140802740032</v>
      </c>
      <c r="D1970">
        <f t="shared" si="80"/>
        <v>14</v>
      </c>
      <c r="E1970" t="str">
        <f t="shared" si="81"/>
        <v>NIT</v>
      </c>
    </row>
    <row r="1971" spans="1:5" x14ac:dyDescent="0.25">
      <c r="A1971" t="s">
        <v>3208</v>
      </c>
      <c r="B1971" t="s">
        <v>3209</v>
      </c>
      <c r="C1971" t="str">
        <f>Tabla4[[#This Row],[NIT]]</f>
        <v>06142305071030</v>
      </c>
      <c r="D1971">
        <f t="shared" si="80"/>
        <v>14</v>
      </c>
      <c r="E1971" t="str">
        <f t="shared" si="81"/>
        <v>NIT</v>
      </c>
    </row>
    <row r="1972" spans="1:5" x14ac:dyDescent="0.25">
      <c r="A1972" t="s">
        <v>3210</v>
      </c>
      <c r="B1972" t="s">
        <v>3211</v>
      </c>
      <c r="C1972" t="str">
        <f>Tabla4[[#This Row],[NIT]]</f>
        <v>06140311061010</v>
      </c>
      <c r="D1972">
        <f t="shared" si="80"/>
        <v>14</v>
      </c>
      <c r="E1972" t="str">
        <f t="shared" si="81"/>
        <v>NIT</v>
      </c>
    </row>
    <row r="1973" spans="1:5" x14ac:dyDescent="0.25">
      <c r="A1973" t="s">
        <v>3212</v>
      </c>
      <c r="B1973" t="s">
        <v>3213</v>
      </c>
      <c r="C1973" t="str">
        <f>Tabla4[[#This Row],[NIT]]</f>
        <v>06141604121021</v>
      </c>
      <c r="D1973">
        <f t="shared" si="80"/>
        <v>14</v>
      </c>
      <c r="E1973" t="str">
        <f t="shared" si="81"/>
        <v>NIT</v>
      </c>
    </row>
    <row r="1974" spans="1:5" x14ac:dyDescent="0.25">
      <c r="A1974" t="s">
        <v>3214</v>
      </c>
      <c r="B1974" t="s">
        <v>3215</v>
      </c>
      <c r="C1974" t="str">
        <f>Tabla4[[#This Row],[NIT]]</f>
        <v>06141110911011</v>
      </c>
      <c r="D1974">
        <f t="shared" si="80"/>
        <v>14</v>
      </c>
      <c r="E1974" t="str">
        <f t="shared" si="81"/>
        <v>NIT</v>
      </c>
    </row>
    <row r="1975" spans="1:5" x14ac:dyDescent="0.25">
      <c r="A1975" t="s">
        <v>3216</v>
      </c>
      <c r="B1975" t="s">
        <v>3217</v>
      </c>
      <c r="C1975" t="str">
        <f>Tabla4[[#This Row],[NIT]]</f>
        <v>02033110660019</v>
      </c>
      <c r="D1975">
        <f t="shared" si="80"/>
        <v>14</v>
      </c>
      <c r="E1975" t="str">
        <f t="shared" si="81"/>
        <v>NIT</v>
      </c>
    </row>
    <row r="1976" spans="1:5" x14ac:dyDescent="0.25">
      <c r="A1976" t="s">
        <v>3218</v>
      </c>
      <c r="B1976" t="s">
        <v>3219</v>
      </c>
      <c r="C1976" t="str">
        <f>Tabla4[[#This Row],[NIT]]</f>
        <v>12171602131011</v>
      </c>
      <c r="D1976">
        <f t="shared" si="80"/>
        <v>14</v>
      </c>
      <c r="E1976" t="str">
        <f t="shared" si="81"/>
        <v>NIT</v>
      </c>
    </row>
    <row r="1977" spans="1:5" x14ac:dyDescent="0.25">
      <c r="A1977" t="s">
        <v>3220</v>
      </c>
      <c r="B1977" t="s">
        <v>3221</v>
      </c>
      <c r="C1977" t="str">
        <f>Tabla4[[#This Row],[NIT]]</f>
        <v>13191912001015</v>
      </c>
      <c r="D1977">
        <f t="shared" si="80"/>
        <v>14</v>
      </c>
      <c r="E1977" t="str">
        <f t="shared" si="81"/>
        <v>NIT</v>
      </c>
    </row>
    <row r="1978" spans="1:5" x14ac:dyDescent="0.25">
      <c r="A1978" t="s">
        <v>3222</v>
      </c>
      <c r="B1978" t="s">
        <v>3223</v>
      </c>
      <c r="C1978" t="str">
        <f>Tabla4[[#This Row],[NIT]]</f>
        <v>13190712061017</v>
      </c>
      <c r="D1978">
        <f t="shared" si="80"/>
        <v>14</v>
      </c>
      <c r="E1978" t="str">
        <f t="shared" si="81"/>
        <v>NIT</v>
      </c>
    </row>
    <row r="1979" spans="1:5" x14ac:dyDescent="0.25">
      <c r="A1979" t="s">
        <v>3224</v>
      </c>
      <c r="B1979" t="s">
        <v>3225</v>
      </c>
      <c r="C1979" t="str">
        <f>Tabla4[[#This Row],[NIT]]</f>
        <v>02071203041014</v>
      </c>
      <c r="D1979">
        <f t="shared" si="80"/>
        <v>14</v>
      </c>
      <c r="E1979" t="str">
        <f t="shared" si="81"/>
        <v>NIT</v>
      </c>
    </row>
    <row r="1980" spans="1:5" x14ac:dyDescent="0.25">
      <c r="A1980" t="s">
        <v>3226</v>
      </c>
      <c r="B1980" t="s">
        <v>3227</v>
      </c>
      <c r="C1980" t="str">
        <f>Tabla4[[#This Row],[NIT]]</f>
        <v>06141505021015</v>
      </c>
      <c r="D1980">
        <f t="shared" si="80"/>
        <v>14</v>
      </c>
      <c r="E1980" t="str">
        <f t="shared" si="81"/>
        <v>NIT</v>
      </c>
    </row>
    <row r="1981" spans="1:5" x14ac:dyDescent="0.25">
      <c r="A1981" t="s">
        <v>3228</v>
      </c>
      <c r="B1981" t="s">
        <v>3229</v>
      </c>
      <c r="C1981" t="str">
        <f>Tabla4[[#This Row],[NIT]]</f>
        <v>06141002071023</v>
      </c>
      <c r="D1981">
        <f t="shared" si="80"/>
        <v>14</v>
      </c>
      <c r="E1981" t="str">
        <f t="shared" si="81"/>
        <v>NIT</v>
      </c>
    </row>
    <row r="1982" spans="1:5" x14ac:dyDescent="0.25">
      <c r="A1982" t="s">
        <v>3230</v>
      </c>
      <c r="B1982" t="s">
        <v>3231</v>
      </c>
      <c r="C1982" t="str">
        <f>Tabla4[[#This Row],[NIT]]</f>
        <v>06142203131020</v>
      </c>
      <c r="D1982">
        <f t="shared" si="80"/>
        <v>14</v>
      </c>
      <c r="E1982" t="str">
        <f t="shared" si="81"/>
        <v>NIT</v>
      </c>
    </row>
    <row r="1983" spans="1:5" x14ac:dyDescent="0.25">
      <c r="A1983" t="s">
        <v>3232</v>
      </c>
      <c r="B1983" t="s">
        <v>3233</v>
      </c>
      <c r="C1983" t="str">
        <f>Tabla4[[#This Row],[NIT]]</f>
        <v>06141603941017</v>
      </c>
      <c r="D1983">
        <f t="shared" si="80"/>
        <v>14</v>
      </c>
      <c r="E1983" t="str">
        <f t="shared" si="81"/>
        <v>NIT</v>
      </c>
    </row>
    <row r="1984" spans="1:5" x14ac:dyDescent="0.25">
      <c r="A1984" t="s">
        <v>3234</v>
      </c>
      <c r="B1984" t="s">
        <v>3235</v>
      </c>
      <c r="C1984" t="str">
        <f>Tabla4[[#This Row],[NIT]]</f>
        <v>06140611101021</v>
      </c>
      <c r="D1984">
        <f t="shared" si="80"/>
        <v>14</v>
      </c>
      <c r="E1984" t="str">
        <f t="shared" si="81"/>
        <v>NIT</v>
      </c>
    </row>
    <row r="1985" spans="1:5" x14ac:dyDescent="0.25">
      <c r="A1985" t="s">
        <v>3236</v>
      </c>
      <c r="B1985" t="s">
        <v>3237</v>
      </c>
      <c r="C1985" t="str">
        <f>Tabla4[[#This Row],[NIT]]</f>
        <v>06140808630017</v>
      </c>
      <c r="D1985">
        <f t="shared" si="80"/>
        <v>14</v>
      </c>
      <c r="E1985" t="str">
        <f t="shared" si="81"/>
        <v>NIT</v>
      </c>
    </row>
    <row r="1986" spans="1:5" x14ac:dyDescent="0.25">
      <c r="A1986" t="s">
        <v>3238</v>
      </c>
      <c r="B1986" t="s">
        <v>3239</v>
      </c>
      <c r="C1986" t="str">
        <f>Tabla4[[#This Row],[NIT]]</f>
        <v>04302504470010</v>
      </c>
      <c r="D1986">
        <f t="shared" si="80"/>
        <v>14</v>
      </c>
      <c r="E1986" t="str">
        <f t="shared" si="81"/>
        <v>NIT</v>
      </c>
    </row>
    <row r="1987" spans="1:5" x14ac:dyDescent="0.25">
      <c r="A1987" t="s">
        <v>3240</v>
      </c>
      <c r="B1987" t="s">
        <v>3241</v>
      </c>
      <c r="C1987" t="str">
        <f>Tabla4[[#This Row],[NIT]]</f>
        <v>06142709061020</v>
      </c>
      <c r="D1987">
        <f t="shared" si="80"/>
        <v>14</v>
      </c>
      <c r="E1987" t="str">
        <f t="shared" si="81"/>
        <v>NIT</v>
      </c>
    </row>
    <row r="1988" spans="1:5" x14ac:dyDescent="0.25">
      <c r="A1988" t="s">
        <v>3242</v>
      </c>
      <c r="B1988" t="s">
        <v>3243</v>
      </c>
      <c r="C1988" t="str">
        <f>Tabla4[[#This Row],[NIT]]</f>
        <v>06141402680043</v>
      </c>
      <c r="D1988">
        <f t="shared" si="80"/>
        <v>14</v>
      </c>
      <c r="E1988" t="str">
        <f t="shared" si="81"/>
        <v>NIT</v>
      </c>
    </row>
    <row r="1989" spans="1:5" x14ac:dyDescent="0.25">
      <c r="A1989" t="s">
        <v>3244</v>
      </c>
      <c r="B1989" t="s">
        <v>3245</v>
      </c>
      <c r="C1989" t="str">
        <f>Tabla4[[#This Row],[NIT]]</f>
        <v>06142504021026</v>
      </c>
      <c r="D1989">
        <f t="shared" si="80"/>
        <v>14</v>
      </c>
      <c r="E1989" t="str">
        <f t="shared" si="81"/>
        <v>NIT</v>
      </c>
    </row>
    <row r="1990" spans="1:5" x14ac:dyDescent="0.25">
      <c r="A1990" t="s">
        <v>3246</v>
      </c>
      <c r="B1990" t="s">
        <v>3247</v>
      </c>
      <c r="C1990" t="str">
        <f>Tabla4[[#This Row],[NIT]]</f>
        <v>06140709760014</v>
      </c>
      <c r="D1990">
        <f t="shared" si="80"/>
        <v>14</v>
      </c>
      <c r="E1990" t="str">
        <f t="shared" si="81"/>
        <v>NIT</v>
      </c>
    </row>
    <row r="1991" spans="1:5" x14ac:dyDescent="0.25">
      <c r="A1991" t="s">
        <v>3248</v>
      </c>
      <c r="B1991" t="s">
        <v>3249</v>
      </c>
      <c r="C1991" t="str">
        <f>Tabla4[[#This Row],[NIT]]</f>
        <v>06143108901028</v>
      </c>
      <c r="D1991">
        <f t="shared" si="80"/>
        <v>14</v>
      </c>
      <c r="E1991" t="str">
        <f t="shared" si="81"/>
        <v>NIT</v>
      </c>
    </row>
    <row r="1992" spans="1:5" x14ac:dyDescent="0.25">
      <c r="A1992" t="s">
        <v>3250</v>
      </c>
      <c r="B1992" t="s">
        <v>3251</v>
      </c>
      <c r="C1992" t="str">
        <f>Tabla4[[#This Row],[NIT]]</f>
        <v>96422405850010</v>
      </c>
      <c r="D1992">
        <f t="shared" si="80"/>
        <v>14</v>
      </c>
      <c r="E1992" t="str">
        <f t="shared" si="81"/>
        <v>NIT</v>
      </c>
    </row>
    <row r="1993" spans="1:5" x14ac:dyDescent="0.25">
      <c r="A1993" t="s">
        <v>3252</v>
      </c>
      <c r="B1993" t="s">
        <v>3253</v>
      </c>
      <c r="C1993" t="str">
        <f>Tabla4[[#This Row],[NIT]]</f>
        <v>06140901041111</v>
      </c>
      <c r="D1993">
        <f t="shared" si="80"/>
        <v>14</v>
      </c>
      <c r="E1993" t="str">
        <f t="shared" si="81"/>
        <v>NIT</v>
      </c>
    </row>
    <row r="1994" spans="1:5" x14ac:dyDescent="0.25">
      <c r="A1994" t="s">
        <v>3254</v>
      </c>
      <c r="B1994" t="s">
        <v>3255</v>
      </c>
      <c r="C1994" t="str">
        <f>Tabla4[[#This Row],[NIT]]</f>
        <v>96422011061033</v>
      </c>
      <c r="D1994">
        <f t="shared" si="80"/>
        <v>14</v>
      </c>
      <c r="E1994" t="str">
        <f t="shared" si="81"/>
        <v>NIT</v>
      </c>
    </row>
    <row r="1995" spans="1:5" x14ac:dyDescent="0.25">
      <c r="A1995" t="s">
        <v>3256</v>
      </c>
      <c r="B1995" t="s">
        <v>3257</v>
      </c>
      <c r="C1995" t="str">
        <f>Tabla4[[#This Row],[NIT]]</f>
        <v>06140504001014</v>
      </c>
      <c r="D1995">
        <f t="shared" si="80"/>
        <v>14</v>
      </c>
      <c r="E1995" t="str">
        <f t="shared" si="81"/>
        <v>NIT</v>
      </c>
    </row>
    <row r="1996" spans="1:5" x14ac:dyDescent="0.25">
      <c r="A1996" t="s">
        <v>3258</v>
      </c>
      <c r="B1996" t="s">
        <v>3259</v>
      </c>
      <c r="C1996" t="str">
        <f>Tabla4[[#This Row],[NIT]]</f>
        <v>06140409670019</v>
      </c>
      <c r="D1996">
        <f t="shared" si="80"/>
        <v>14</v>
      </c>
      <c r="E1996" t="str">
        <f t="shared" si="81"/>
        <v>NIT</v>
      </c>
    </row>
    <row r="1997" spans="1:5" x14ac:dyDescent="0.25">
      <c r="A1997" t="s">
        <v>3260</v>
      </c>
      <c r="B1997" t="s">
        <v>3261</v>
      </c>
      <c r="C1997" t="str">
        <f>Tabla4[[#This Row],[NIT]]</f>
        <v>94982006131013</v>
      </c>
      <c r="D1997">
        <f t="shared" si="80"/>
        <v>14</v>
      </c>
      <c r="E1997" t="str">
        <f t="shared" si="81"/>
        <v>NIT</v>
      </c>
    </row>
    <row r="1998" spans="1:5" x14ac:dyDescent="0.25">
      <c r="A1998" t="s">
        <v>3262</v>
      </c>
      <c r="B1998" t="s">
        <v>3263</v>
      </c>
      <c r="C1998" t="str">
        <f>Tabla4[[#This Row],[NIT]]</f>
        <v>04162805390013</v>
      </c>
      <c r="D1998">
        <f t="shared" si="80"/>
        <v>14</v>
      </c>
      <c r="E1998" t="str">
        <f t="shared" si="81"/>
        <v>NIT</v>
      </c>
    </row>
    <row r="1999" spans="1:5" x14ac:dyDescent="0.25">
      <c r="A1999" t="s">
        <v>3264</v>
      </c>
      <c r="B1999" t="s">
        <v>3265</v>
      </c>
      <c r="C1999" t="str">
        <f>Tabla4[[#This Row],[NIT]]</f>
        <v>06142607620171</v>
      </c>
      <c r="D1999">
        <f t="shared" si="80"/>
        <v>14</v>
      </c>
      <c r="E1999" t="str">
        <f t="shared" si="81"/>
        <v>NIT</v>
      </c>
    </row>
    <row r="2000" spans="1:5" x14ac:dyDescent="0.25">
      <c r="A2000" t="s">
        <v>3266</v>
      </c>
      <c r="B2000" t="s">
        <v>3267</v>
      </c>
      <c r="C2000" t="str">
        <f>Tabla4[[#This Row],[NIT]]</f>
        <v>12021812460012</v>
      </c>
      <c r="D2000">
        <f t="shared" si="80"/>
        <v>14</v>
      </c>
      <c r="E2000" t="str">
        <f t="shared" si="81"/>
        <v>NIT</v>
      </c>
    </row>
    <row r="2001" spans="1:5" x14ac:dyDescent="0.25">
      <c r="A2001" t="s">
        <v>3268</v>
      </c>
      <c r="B2001" t="s">
        <v>3269</v>
      </c>
      <c r="C2001" t="str">
        <f>Tabla4[[#This Row],[NIT]]</f>
        <v>06140701690011</v>
      </c>
      <c r="D2001">
        <f t="shared" si="80"/>
        <v>14</v>
      </c>
      <c r="E2001" t="str">
        <f t="shared" si="81"/>
        <v>NIT</v>
      </c>
    </row>
    <row r="2002" spans="1:5" x14ac:dyDescent="0.25">
      <c r="A2002" t="s">
        <v>3270</v>
      </c>
      <c r="B2002" t="s">
        <v>3271</v>
      </c>
      <c r="C2002" t="str">
        <f>Tabla4[[#This Row],[NIT]]</f>
        <v>05112105901012</v>
      </c>
      <c r="D2002">
        <f t="shared" si="80"/>
        <v>14</v>
      </c>
      <c r="E2002" t="str">
        <f t="shared" si="81"/>
        <v>NIT</v>
      </c>
    </row>
    <row r="2003" spans="1:5" x14ac:dyDescent="0.25">
      <c r="A2003" t="s">
        <v>3272</v>
      </c>
      <c r="B2003" t="s">
        <v>3273</v>
      </c>
      <c r="C2003" t="str">
        <f>Tabla4[[#This Row],[NIT]]</f>
        <v>06141206021041</v>
      </c>
      <c r="D2003">
        <f t="shared" si="80"/>
        <v>14</v>
      </c>
      <c r="E2003" t="str">
        <f t="shared" si="81"/>
        <v>NIT</v>
      </c>
    </row>
    <row r="2004" spans="1:5" x14ac:dyDescent="0.25">
      <c r="A2004" t="s">
        <v>3274</v>
      </c>
      <c r="B2004" t="s">
        <v>3275</v>
      </c>
      <c r="C2004" t="str">
        <f>Tabla4[[#This Row],[NIT]]</f>
        <v>05112807580014</v>
      </c>
      <c r="D2004">
        <f t="shared" si="80"/>
        <v>14</v>
      </c>
      <c r="E2004" t="str">
        <f t="shared" si="81"/>
        <v>NIT</v>
      </c>
    </row>
    <row r="2005" spans="1:5" x14ac:dyDescent="0.25">
      <c r="A2005" t="s">
        <v>3276</v>
      </c>
      <c r="B2005" t="s">
        <v>3277</v>
      </c>
      <c r="C2005" t="str">
        <f>Tabla4[[#This Row],[NIT]]</f>
        <v>06141107780022</v>
      </c>
      <c r="D2005">
        <f t="shared" si="80"/>
        <v>14</v>
      </c>
      <c r="E2005" t="str">
        <f t="shared" si="81"/>
        <v>NIT</v>
      </c>
    </row>
    <row r="2006" spans="1:5" x14ac:dyDescent="0.25">
      <c r="A2006" t="s">
        <v>3278</v>
      </c>
      <c r="B2006" t="s">
        <v>3279</v>
      </c>
      <c r="C2006" t="str">
        <f>Tabla4[[#This Row],[NIT]]</f>
        <v>03060106121013</v>
      </c>
      <c r="D2006">
        <f t="shared" si="80"/>
        <v>14</v>
      </c>
      <c r="E2006" t="str">
        <f t="shared" si="81"/>
        <v>NIT</v>
      </c>
    </row>
    <row r="2007" spans="1:5" x14ac:dyDescent="0.25">
      <c r="A2007" t="s">
        <v>3280</v>
      </c>
      <c r="B2007" t="s">
        <v>3281</v>
      </c>
      <c r="C2007" t="str">
        <f>Tabla4[[#This Row],[NIT]]</f>
        <v>06143011881138</v>
      </c>
      <c r="D2007">
        <f t="shared" si="80"/>
        <v>14</v>
      </c>
      <c r="E2007" t="str">
        <f t="shared" si="81"/>
        <v>NIT</v>
      </c>
    </row>
    <row r="2008" spans="1:5" x14ac:dyDescent="0.25">
      <c r="A2008" t="s">
        <v>3282</v>
      </c>
      <c r="B2008" t="s">
        <v>3283</v>
      </c>
      <c r="C2008" t="str">
        <f>Tabla4[[#This Row],[NIT]]</f>
        <v>06142509091081</v>
      </c>
      <c r="D2008">
        <f t="shared" ref="D2008:D2071" si="82">LEN(C2008)</f>
        <v>14</v>
      </c>
      <c r="E2008" t="str">
        <f t="shared" ref="E2008:E2071" si="83">IF(D2008=14,"NIT",IF(D2008=9,"DUI"," "))</f>
        <v>NIT</v>
      </c>
    </row>
    <row r="2009" spans="1:5" x14ac:dyDescent="0.25">
      <c r="A2009" t="s">
        <v>3284</v>
      </c>
      <c r="B2009" t="s">
        <v>3285</v>
      </c>
      <c r="C2009" t="str">
        <f>Tabla4[[#This Row],[NIT]]</f>
        <v>06140409141062</v>
      </c>
      <c r="D2009">
        <f t="shared" si="82"/>
        <v>14</v>
      </c>
      <c r="E2009" t="str">
        <f t="shared" si="83"/>
        <v>NIT</v>
      </c>
    </row>
    <row r="2010" spans="1:5" x14ac:dyDescent="0.25">
      <c r="A2010" t="s">
        <v>3286</v>
      </c>
      <c r="B2010" t="s">
        <v>3287</v>
      </c>
      <c r="C2010" t="str">
        <f>Tabla4[[#This Row],[NIT]]</f>
        <v>96000709161011</v>
      </c>
      <c r="D2010">
        <f t="shared" si="82"/>
        <v>14</v>
      </c>
      <c r="E2010" t="str">
        <f t="shared" si="83"/>
        <v>NIT</v>
      </c>
    </row>
    <row r="2011" spans="1:5" x14ac:dyDescent="0.25">
      <c r="A2011" t="s">
        <v>3288</v>
      </c>
      <c r="B2011" t="s">
        <v>3289</v>
      </c>
      <c r="C2011" t="str">
        <f>Tabla4[[#This Row],[NIT]]</f>
        <v>06141309101051</v>
      </c>
      <c r="D2011">
        <f t="shared" si="82"/>
        <v>14</v>
      </c>
      <c r="E2011" t="str">
        <f t="shared" si="83"/>
        <v>NIT</v>
      </c>
    </row>
    <row r="2012" spans="1:5" x14ac:dyDescent="0.25">
      <c r="A2012" t="s">
        <v>3290</v>
      </c>
      <c r="B2012" t="s">
        <v>3291</v>
      </c>
      <c r="C2012" t="str">
        <f>Tabla4[[#This Row],[NIT]]</f>
        <v>06142106051012</v>
      </c>
      <c r="D2012">
        <f t="shared" si="82"/>
        <v>14</v>
      </c>
      <c r="E2012" t="str">
        <f t="shared" si="83"/>
        <v>NIT</v>
      </c>
    </row>
    <row r="2013" spans="1:5" x14ac:dyDescent="0.25">
      <c r="A2013" t="s">
        <v>3292</v>
      </c>
      <c r="B2013" t="s">
        <v>3293</v>
      </c>
      <c r="C2013" t="str">
        <f>Tabla4[[#This Row],[NIT]]</f>
        <v>06140909031018</v>
      </c>
      <c r="D2013">
        <f t="shared" si="82"/>
        <v>14</v>
      </c>
      <c r="E2013" t="str">
        <f t="shared" si="83"/>
        <v>NIT</v>
      </c>
    </row>
    <row r="2014" spans="1:5" x14ac:dyDescent="0.25">
      <c r="A2014" t="s">
        <v>3294</v>
      </c>
      <c r="B2014" t="s">
        <v>3295</v>
      </c>
      <c r="C2014" t="str">
        <f>Tabla4[[#This Row],[NIT]]</f>
        <v>06142403870021</v>
      </c>
      <c r="D2014">
        <f t="shared" si="82"/>
        <v>14</v>
      </c>
      <c r="E2014" t="str">
        <f t="shared" si="83"/>
        <v>NIT</v>
      </c>
    </row>
    <row r="2015" spans="1:5" x14ac:dyDescent="0.25">
      <c r="A2015" t="s">
        <v>3296</v>
      </c>
      <c r="B2015" t="s">
        <v>3297</v>
      </c>
      <c r="C2015" t="str">
        <f>Tabla4[[#This Row],[NIT]]</f>
        <v>06142911390029</v>
      </c>
      <c r="D2015">
        <f t="shared" si="82"/>
        <v>14</v>
      </c>
      <c r="E2015" t="str">
        <f t="shared" si="83"/>
        <v>NIT</v>
      </c>
    </row>
    <row r="2016" spans="1:5" x14ac:dyDescent="0.25">
      <c r="A2016" t="s">
        <v>3298</v>
      </c>
      <c r="B2016" t="s">
        <v>3299</v>
      </c>
      <c r="C2016" t="str">
        <f>Tabla4[[#This Row],[NIT]]</f>
        <v>06140104620021</v>
      </c>
      <c r="D2016">
        <f t="shared" si="82"/>
        <v>14</v>
      </c>
      <c r="E2016" t="str">
        <f t="shared" si="83"/>
        <v>NIT</v>
      </c>
    </row>
    <row r="2017" spans="1:5" x14ac:dyDescent="0.25">
      <c r="A2017" t="s">
        <v>3300</v>
      </c>
      <c r="B2017" t="s">
        <v>3301</v>
      </c>
      <c r="C2017" t="str">
        <f>Tabla4[[#This Row],[NIT]]</f>
        <v>06142506941068</v>
      </c>
      <c r="D2017">
        <f t="shared" si="82"/>
        <v>14</v>
      </c>
      <c r="E2017" t="str">
        <f t="shared" si="83"/>
        <v>NIT</v>
      </c>
    </row>
    <row r="2018" spans="1:5" x14ac:dyDescent="0.25">
      <c r="A2018" t="s">
        <v>3302</v>
      </c>
      <c r="B2018" t="s">
        <v>3303</v>
      </c>
      <c r="C2018" t="str">
        <f>Tabla4[[#This Row],[NIT]]</f>
        <v>06141212901029</v>
      </c>
      <c r="D2018">
        <f t="shared" si="82"/>
        <v>14</v>
      </c>
      <c r="E2018" t="str">
        <f t="shared" si="83"/>
        <v>NIT</v>
      </c>
    </row>
    <row r="2019" spans="1:5" x14ac:dyDescent="0.25">
      <c r="A2019" t="s">
        <v>3304</v>
      </c>
      <c r="B2019" t="s">
        <v>3305</v>
      </c>
      <c r="C2019" t="str">
        <f>Tabla4[[#This Row],[NIT]]</f>
        <v>05010512081014</v>
      </c>
      <c r="D2019">
        <f t="shared" si="82"/>
        <v>14</v>
      </c>
      <c r="E2019" t="str">
        <f t="shared" si="83"/>
        <v>NIT</v>
      </c>
    </row>
    <row r="2020" spans="1:5" x14ac:dyDescent="0.25">
      <c r="A2020" t="s">
        <v>3306</v>
      </c>
      <c r="B2020" t="s">
        <v>3307</v>
      </c>
      <c r="C2020" t="str">
        <f>Tabla4[[#This Row],[NIT]]</f>
        <v>06141104971037</v>
      </c>
      <c r="D2020">
        <f t="shared" si="82"/>
        <v>14</v>
      </c>
      <c r="E2020" t="str">
        <f t="shared" si="83"/>
        <v>NIT</v>
      </c>
    </row>
    <row r="2021" spans="1:5" x14ac:dyDescent="0.25">
      <c r="A2021" t="s">
        <v>3308</v>
      </c>
      <c r="B2021" t="s">
        <v>3309</v>
      </c>
      <c r="C2021" t="str">
        <f>Tabla4[[#This Row],[NIT]]</f>
        <v>06141401021021</v>
      </c>
      <c r="D2021">
        <f t="shared" si="82"/>
        <v>14</v>
      </c>
      <c r="E2021" t="str">
        <f t="shared" si="83"/>
        <v>NIT</v>
      </c>
    </row>
    <row r="2022" spans="1:5" x14ac:dyDescent="0.25">
      <c r="A2022" t="s">
        <v>42</v>
      </c>
      <c r="B2022" t="s">
        <v>3310</v>
      </c>
      <c r="C2022" t="str">
        <f>Tabla4[[#This Row],[NIT]]</f>
        <v>06142307860012</v>
      </c>
      <c r="D2022">
        <f t="shared" si="82"/>
        <v>14</v>
      </c>
      <c r="E2022" t="str">
        <f t="shared" si="83"/>
        <v>NIT</v>
      </c>
    </row>
    <row r="2023" spans="1:5" x14ac:dyDescent="0.25">
      <c r="A2023" t="s">
        <v>3311</v>
      </c>
      <c r="B2023" t="s">
        <v>3312</v>
      </c>
      <c r="C2023" t="str">
        <f>Tabla4[[#This Row],[NIT]]</f>
        <v>06140611750055</v>
      </c>
      <c r="D2023">
        <f t="shared" si="82"/>
        <v>14</v>
      </c>
      <c r="E2023" t="str">
        <f t="shared" si="83"/>
        <v>NIT</v>
      </c>
    </row>
    <row r="2024" spans="1:5" x14ac:dyDescent="0.25">
      <c r="A2024" t="s">
        <v>3313</v>
      </c>
      <c r="B2024" t="s">
        <v>3314</v>
      </c>
      <c r="C2024" t="str">
        <f>Tabla4[[#This Row],[NIT]]</f>
        <v>06140212810019</v>
      </c>
      <c r="D2024">
        <f t="shared" si="82"/>
        <v>14</v>
      </c>
      <c r="E2024" t="str">
        <f t="shared" si="83"/>
        <v>NIT</v>
      </c>
    </row>
    <row r="2025" spans="1:5" x14ac:dyDescent="0.25">
      <c r="A2025" t="s">
        <v>3315</v>
      </c>
      <c r="B2025" t="s">
        <v>3316</v>
      </c>
      <c r="C2025" t="str">
        <f>Tabla4[[#This Row],[NIT]]</f>
        <v>06140506891025</v>
      </c>
      <c r="D2025">
        <f t="shared" si="82"/>
        <v>14</v>
      </c>
      <c r="E2025" t="str">
        <f t="shared" si="83"/>
        <v>NIT</v>
      </c>
    </row>
    <row r="2026" spans="1:5" x14ac:dyDescent="0.25">
      <c r="A2026" t="s">
        <v>3317</v>
      </c>
      <c r="B2026" t="s">
        <v>3318</v>
      </c>
      <c r="C2026" t="str">
        <f>Tabla4[[#This Row],[NIT]]</f>
        <v>06140207991021</v>
      </c>
      <c r="D2026">
        <f t="shared" si="82"/>
        <v>14</v>
      </c>
      <c r="E2026" t="str">
        <f t="shared" si="83"/>
        <v>NIT</v>
      </c>
    </row>
    <row r="2027" spans="1:5" x14ac:dyDescent="0.25">
      <c r="A2027" t="s">
        <v>3319</v>
      </c>
      <c r="B2027" t="s">
        <v>3320</v>
      </c>
      <c r="C2027" t="str">
        <f>Tabla4[[#This Row],[NIT]]</f>
        <v>06141201041010</v>
      </c>
      <c r="D2027">
        <f t="shared" si="82"/>
        <v>14</v>
      </c>
      <c r="E2027" t="str">
        <f t="shared" si="83"/>
        <v>NIT</v>
      </c>
    </row>
    <row r="2028" spans="1:5" x14ac:dyDescent="0.25">
      <c r="A2028" t="s">
        <v>3321</v>
      </c>
      <c r="B2028" t="s">
        <v>3322</v>
      </c>
      <c r="C2028" t="str">
        <f>Tabla4[[#This Row],[NIT]]</f>
        <v>06142102971036</v>
      </c>
      <c r="D2028">
        <f t="shared" si="82"/>
        <v>14</v>
      </c>
      <c r="E2028" t="str">
        <f t="shared" si="83"/>
        <v>NIT</v>
      </c>
    </row>
    <row r="2029" spans="1:5" x14ac:dyDescent="0.25">
      <c r="A2029" t="s">
        <v>3323</v>
      </c>
      <c r="B2029" t="s">
        <v>3324</v>
      </c>
      <c r="C2029" t="str">
        <f>Tabla4[[#This Row],[NIT]]</f>
        <v>06142303911015</v>
      </c>
      <c r="D2029">
        <f t="shared" si="82"/>
        <v>14</v>
      </c>
      <c r="E2029" t="str">
        <f t="shared" si="83"/>
        <v>NIT</v>
      </c>
    </row>
    <row r="2030" spans="1:5" x14ac:dyDescent="0.25">
      <c r="A2030" t="s">
        <v>3325</v>
      </c>
      <c r="B2030" t="s">
        <v>3326</v>
      </c>
      <c r="C2030" t="str">
        <f>Tabla4[[#This Row],[NIT]]</f>
        <v>06141502961025</v>
      </c>
      <c r="D2030">
        <f t="shared" si="82"/>
        <v>14</v>
      </c>
      <c r="E2030" t="str">
        <f t="shared" si="83"/>
        <v>NIT</v>
      </c>
    </row>
    <row r="2031" spans="1:5" x14ac:dyDescent="0.25">
      <c r="A2031" t="s">
        <v>3327</v>
      </c>
      <c r="B2031" t="s">
        <v>3328</v>
      </c>
      <c r="C2031" t="str">
        <f>Tabla4[[#This Row],[NIT]]</f>
        <v>06140402710012</v>
      </c>
      <c r="D2031">
        <f t="shared" si="82"/>
        <v>14</v>
      </c>
      <c r="E2031" t="str">
        <f t="shared" si="83"/>
        <v>NIT</v>
      </c>
    </row>
    <row r="2032" spans="1:5" x14ac:dyDescent="0.25">
      <c r="A2032" t="s">
        <v>3329</v>
      </c>
      <c r="B2032" t="s">
        <v>3330</v>
      </c>
      <c r="C2032" t="str">
        <f>Tabla4[[#This Row],[NIT]]</f>
        <v>06141410041027</v>
      </c>
      <c r="D2032">
        <f t="shared" si="82"/>
        <v>14</v>
      </c>
      <c r="E2032" t="str">
        <f t="shared" si="83"/>
        <v>NIT</v>
      </c>
    </row>
    <row r="2033" spans="1:5" x14ac:dyDescent="0.25">
      <c r="A2033" t="s">
        <v>3331</v>
      </c>
      <c r="B2033" t="s">
        <v>3332</v>
      </c>
      <c r="C2033" t="str">
        <f>Tabla4[[#This Row],[NIT]]</f>
        <v>06142210991027</v>
      </c>
      <c r="D2033">
        <f t="shared" si="82"/>
        <v>14</v>
      </c>
      <c r="E2033" t="str">
        <f t="shared" si="83"/>
        <v>NIT</v>
      </c>
    </row>
    <row r="2034" spans="1:5" x14ac:dyDescent="0.25">
      <c r="A2034" t="s">
        <v>3333</v>
      </c>
      <c r="B2034" t="s">
        <v>3334</v>
      </c>
      <c r="C2034" t="str">
        <f>Tabla4[[#This Row],[NIT]]</f>
        <v>06142607991058</v>
      </c>
      <c r="D2034">
        <f t="shared" si="82"/>
        <v>14</v>
      </c>
      <c r="E2034" t="str">
        <f t="shared" si="83"/>
        <v>NIT</v>
      </c>
    </row>
    <row r="2035" spans="1:5" x14ac:dyDescent="0.25">
      <c r="A2035" t="s">
        <v>3335</v>
      </c>
      <c r="B2035" t="s">
        <v>3336</v>
      </c>
      <c r="C2035" t="str">
        <f>Tabla4[[#This Row],[NIT]]</f>
        <v>06140207870046</v>
      </c>
      <c r="D2035">
        <f t="shared" si="82"/>
        <v>14</v>
      </c>
      <c r="E2035" t="str">
        <f t="shared" si="83"/>
        <v>NIT</v>
      </c>
    </row>
    <row r="2036" spans="1:5" x14ac:dyDescent="0.25">
      <c r="A2036" t="s">
        <v>3337</v>
      </c>
      <c r="B2036" t="s">
        <v>3338</v>
      </c>
      <c r="C2036" t="str">
        <f>Tabla4[[#This Row],[NIT]]</f>
        <v>06140802021079</v>
      </c>
      <c r="D2036">
        <f t="shared" si="82"/>
        <v>14</v>
      </c>
      <c r="E2036" t="str">
        <f t="shared" si="83"/>
        <v>NIT</v>
      </c>
    </row>
    <row r="2037" spans="1:5" x14ac:dyDescent="0.25">
      <c r="A2037" t="s">
        <v>3339</v>
      </c>
      <c r="B2037" t="s">
        <v>3340</v>
      </c>
      <c r="C2037" t="str">
        <f>Tabla4[[#This Row],[NIT]]</f>
        <v>94502302961011</v>
      </c>
      <c r="D2037">
        <f t="shared" si="82"/>
        <v>14</v>
      </c>
      <c r="E2037" t="str">
        <f t="shared" si="83"/>
        <v>NIT</v>
      </c>
    </row>
    <row r="2038" spans="1:5" x14ac:dyDescent="0.25">
      <c r="A2038" t="s">
        <v>3341</v>
      </c>
      <c r="B2038" t="s">
        <v>3342</v>
      </c>
      <c r="C2038" t="str">
        <f>Tabla4[[#This Row],[NIT]]</f>
        <v>05150207081019</v>
      </c>
      <c r="D2038">
        <f t="shared" si="82"/>
        <v>14</v>
      </c>
      <c r="E2038" t="str">
        <f t="shared" si="83"/>
        <v>NIT</v>
      </c>
    </row>
    <row r="2039" spans="1:5" x14ac:dyDescent="0.25">
      <c r="A2039" t="s">
        <v>3343</v>
      </c>
      <c r="B2039" t="s">
        <v>3344</v>
      </c>
      <c r="C2039" t="str">
        <f>Tabla4[[#This Row],[NIT]]</f>
        <v>06140802740019</v>
      </c>
      <c r="D2039">
        <f t="shared" si="82"/>
        <v>14</v>
      </c>
      <c r="E2039" t="str">
        <f t="shared" si="83"/>
        <v>NIT</v>
      </c>
    </row>
    <row r="2040" spans="1:5" x14ac:dyDescent="0.25">
      <c r="A2040" t="s">
        <v>3345</v>
      </c>
      <c r="B2040" t="s">
        <v>3346</v>
      </c>
      <c r="C2040" t="str">
        <f>Tabla4[[#This Row],[NIT]]</f>
        <v>06141811710039</v>
      </c>
      <c r="D2040">
        <f t="shared" si="82"/>
        <v>14</v>
      </c>
      <c r="E2040" t="str">
        <f t="shared" si="83"/>
        <v>NIT</v>
      </c>
    </row>
    <row r="2041" spans="1:5" x14ac:dyDescent="0.25">
      <c r="A2041" t="s">
        <v>3347</v>
      </c>
      <c r="B2041" t="s">
        <v>3348</v>
      </c>
      <c r="C2041" t="str">
        <f>Tabla4[[#This Row],[NIT]]</f>
        <v>93843010951013</v>
      </c>
      <c r="D2041">
        <f t="shared" si="82"/>
        <v>14</v>
      </c>
      <c r="E2041" t="str">
        <f t="shared" si="83"/>
        <v>NIT</v>
      </c>
    </row>
    <row r="2042" spans="1:5" x14ac:dyDescent="0.25">
      <c r="A2042" t="s">
        <v>3349</v>
      </c>
      <c r="B2042" t="s">
        <v>3350</v>
      </c>
      <c r="C2042" t="str">
        <f>Tabla4[[#This Row],[NIT]]</f>
        <v>06141109081013</v>
      </c>
      <c r="D2042">
        <f t="shared" si="82"/>
        <v>14</v>
      </c>
      <c r="E2042" t="str">
        <f t="shared" si="83"/>
        <v>NIT</v>
      </c>
    </row>
    <row r="2043" spans="1:5" x14ac:dyDescent="0.25">
      <c r="A2043" t="s">
        <v>3351</v>
      </c>
      <c r="B2043" t="s">
        <v>3352</v>
      </c>
      <c r="C2043" t="str">
        <f>Tabla4[[#This Row],[NIT]]</f>
        <v>94831902981010</v>
      </c>
      <c r="D2043">
        <f t="shared" si="82"/>
        <v>14</v>
      </c>
      <c r="E2043" t="str">
        <f t="shared" si="83"/>
        <v>NIT</v>
      </c>
    </row>
    <row r="2044" spans="1:5" x14ac:dyDescent="0.25">
      <c r="A2044" t="s">
        <v>3353</v>
      </c>
      <c r="B2044" t="s">
        <v>3354</v>
      </c>
      <c r="C2044" t="str">
        <f>Tabla4[[#This Row],[NIT]]</f>
        <v>02032901570013</v>
      </c>
      <c r="D2044">
        <f t="shared" si="82"/>
        <v>14</v>
      </c>
      <c r="E2044" t="str">
        <f t="shared" si="83"/>
        <v>NIT</v>
      </c>
    </row>
    <row r="2045" spans="1:5" x14ac:dyDescent="0.25">
      <c r="A2045" t="s">
        <v>3355</v>
      </c>
      <c r="B2045" t="s">
        <v>3356</v>
      </c>
      <c r="C2045" t="str">
        <f>Tabla4[[#This Row],[NIT]]</f>
        <v>06142305670013</v>
      </c>
      <c r="D2045">
        <f t="shared" si="82"/>
        <v>14</v>
      </c>
      <c r="E2045" t="str">
        <f t="shared" si="83"/>
        <v>NIT</v>
      </c>
    </row>
    <row r="2046" spans="1:5" x14ac:dyDescent="0.25">
      <c r="A2046" t="s">
        <v>3357</v>
      </c>
      <c r="B2046" t="s">
        <v>3358</v>
      </c>
      <c r="C2046" t="str">
        <f>Tabla4[[#This Row],[NIT]]</f>
        <v>03152510540010</v>
      </c>
      <c r="D2046">
        <f t="shared" si="82"/>
        <v>14</v>
      </c>
      <c r="E2046" t="str">
        <f t="shared" si="83"/>
        <v>NIT</v>
      </c>
    </row>
    <row r="2047" spans="1:5" x14ac:dyDescent="0.25">
      <c r="A2047" t="s">
        <v>3359</v>
      </c>
      <c r="B2047" t="s">
        <v>3360</v>
      </c>
      <c r="C2047" t="str">
        <f>Tabla4[[#This Row],[NIT]]</f>
        <v>06141601031021</v>
      </c>
      <c r="D2047">
        <f t="shared" si="82"/>
        <v>14</v>
      </c>
      <c r="E2047" t="str">
        <f t="shared" si="83"/>
        <v>NIT</v>
      </c>
    </row>
    <row r="2048" spans="1:5" x14ac:dyDescent="0.25">
      <c r="A2048" t="s">
        <v>3361</v>
      </c>
      <c r="B2048" t="s">
        <v>3362</v>
      </c>
      <c r="C2048" t="str">
        <f>Tabla4[[#This Row],[NIT]]</f>
        <v>02101904820018</v>
      </c>
      <c r="D2048">
        <f t="shared" si="82"/>
        <v>14</v>
      </c>
      <c r="E2048" t="str">
        <f t="shared" si="83"/>
        <v>NIT</v>
      </c>
    </row>
    <row r="2049" spans="1:5" x14ac:dyDescent="0.25">
      <c r="A2049" t="s">
        <v>3363</v>
      </c>
      <c r="B2049" t="s">
        <v>3364</v>
      </c>
      <c r="C2049" t="str">
        <f>Tabla4[[#This Row],[NIT]]</f>
        <v>14081204530014</v>
      </c>
      <c r="D2049">
        <f t="shared" si="82"/>
        <v>14</v>
      </c>
      <c r="E2049" t="str">
        <f t="shared" si="83"/>
        <v>NIT</v>
      </c>
    </row>
    <row r="2050" spans="1:5" x14ac:dyDescent="0.25">
      <c r="A2050" t="s">
        <v>3365</v>
      </c>
      <c r="B2050" t="s">
        <v>3366</v>
      </c>
      <c r="C2050" t="str">
        <f>Tabla4[[#This Row],[NIT]]</f>
        <v>14012712531011</v>
      </c>
      <c r="D2050">
        <f t="shared" si="82"/>
        <v>14</v>
      </c>
      <c r="E2050" t="str">
        <f t="shared" si="83"/>
        <v>NIT</v>
      </c>
    </row>
    <row r="2051" spans="1:5" x14ac:dyDescent="0.25">
      <c r="A2051" t="s">
        <v>3367</v>
      </c>
      <c r="B2051" t="s">
        <v>3368</v>
      </c>
      <c r="C2051" t="str">
        <f>Tabla4[[#This Row],[NIT]]</f>
        <v>06142405850025</v>
      </c>
      <c r="D2051">
        <f t="shared" si="82"/>
        <v>14</v>
      </c>
      <c r="E2051" t="str">
        <f t="shared" si="83"/>
        <v>NIT</v>
      </c>
    </row>
    <row r="2052" spans="1:5" x14ac:dyDescent="0.25">
      <c r="A2052" t="s">
        <v>3369</v>
      </c>
      <c r="B2052" t="s">
        <v>3370</v>
      </c>
      <c r="C2052" t="str">
        <f>Tabla4[[#This Row],[NIT]]</f>
        <v>96480512051011</v>
      </c>
      <c r="D2052">
        <f t="shared" si="82"/>
        <v>14</v>
      </c>
      <c r="E2052" t="str">
        <f t="shared" si="83"/>
        <v>NIT</v>
      </c>
    </row>
    <row r="2053" spans="1:5" x14ac:dyDescent="0.25">
      <c r="A2053" t="s">
        <v>3371</v>
      </c>
      <c r="B2053" t="s">
        <v>3372</v>
      </c>
      <c r="C2053" t="str">
        <f>Tabla4[[#This Row],[NIT]]</f>
        <v>06143105061037</v>
      </c>
      <c r="D2053">
        <f t="shared" si="82"/>
        <v>14</v>
      </c>
      <c r="E2053" t="str">
        <f t="shared" si="83"/>
        <v>NIT</v>
      </c>
    </row>
    <row r="2054" spans="1:5" x14ac:dyDescent="0.25">
      <c r="A2054" t="s">
        <v>3373</v>
      </c>
      <c r="B2054" t="s">
        <v>3374</v>
      </c>
      <c r="C2054" t="str">
        <f>Tabla4[[#This Row],[NIT]]</f>
        <v>06140204921049</v>
      </c>
      <c r="D2054">
        <f t="shared" si="82"/>
        <v>14</v>
      </c>
      <c r="E2054" t="str">
        <f t="shared" si="83"/>
        <v>NIT</v>
      </c>
    </row>
    <row r="2055" spans="1:5" x14ac:dyDescent="0.25">
      <c r="A2055" t="s">
        <v>3375</v>
      </c>
      <c r="B2055" t="s">
        <v>3376</v>
      </c>
      <c r="C2055" t="str">
        <f>Tabla4[[#This Row],[NIT]]</f>
        <v>12171211971015</v>
      </c>
      <c r="D2055">
        <f t="shared" si="82"/>
        <v>14</v>
      </c>
      <c r="E2055" t="str">
        <f t="shared" si="83"/>
        <v>NIT</v>
      </c>
    </row>
    <row r="2056" spans="1:5" x14ac:dyDescent="0.25">
      <c r="A2056" t="s">
        <v>3377</v>
      </c>
      <c r="B2056" t="s">
        <v>3378</v>
      </c>
      <c r="C2056" t="str">
        <f>Tabla4[[#This Row],[NIT]]</f>
        <v>06141008901028</v>
      </c>
      <c r="D2056">
        <f t="shared" si="82"/>
        <v>14</v>
      </c>
      <c r="E2056" t="str">
        <f t="shared" si="83"/>
        <v>NIT</v>
      </c>
    </row>
    <row r="2057" spans="1:5" x14ac:dyDescent="0.25">
      <c r="A2057" t="s">
        <v>3379</v>
      </c>
      <c r="B2057" t="s">
        <v>3380</v>
      </c>
      <c r="C2057" t="str">
        <f>Tabla4[[#This Row],[NIT]]</f>
        <v>06142807810010</v>
      </c>
      <c r="D2057">
        <f t="shared" si="82"/>
        <v>14</v>
      </c>
      <c r="E2057" t="str">
        <f t="shared" si="83"/>
        <v>NIT</v>
      </c>
    </row>
    <row r="2058" spans="1:5" x14ac:dyDescent="0.25">
      <c r="A2058" t="s">
        <v>3381</v>
      </c>
      <c r="B2058" t="s">
        <v>3382</v>
      </c>
      <c r="C2058" t="str">
        <f>Tabla4[[#This Row],[NIT]]</f>
        <v>06142509021024</v>
      </c>
      <c r="D2058">
        <f t="shared" si="82"/>
        <v>14</v>
      </c>
      <c r="E2058" t="str">
        <f t="shared" si="83"/>
        <v>NIT</v>
      </c>
    </row>
    <row r="2059" spans="1:5" x14ac:dyDescent="0.25">
      <c r="A2059" t="s">
        <v>3383</v>
      </c>
      <c r="B2059" t="s">
        <v>3384</v>
      </c>
      <c r="C2059" t="str">
        <f>Tabla4[[#This Row],[NIT]]</f>
        <v>02072401500010</v>
      </c>
      <c r="D2059">
        <f t="shared" si="82"/>
        <v>14</v>
      </c>
      <c r="E2059" t="str">
        <f t="shared" si="83"/>
        <v>NIT</v>
      </c>
    </row>
    <row r="2060" spans="1:5" x14ac:dyDescent="0.25">
      <c r="A2060" t="s">
        <v>3385</v>
      </c>
      <c r="B2060" t="s">
        <v>3386</v>
      </c>
      <c r="C2060" t="str">
        <f>Tabla4[[#This Row],[NIT]]</f>
        <v>96422206810012</v>
      </c>
      <c r="D2060">
        <f t="shared" si="82"/>
        <v>14</v>
      </c>
      <c r="E2060" t="str">
        <f t="shared" si="83"/>
        <v>NIT</v>
      </c>
    </row>
    <row r="2061" spans="1:5" x14ac:dyDescent="0.25">
      <c r="A2061" t="s">
        <v>3387</v>
      </c>
      <c r="B2061" t="s">
        <v>3388</v>
      </c>
      <c r="C2061" t="str">
        <f>Tabla4[[#This Row],[NIT]]</f>
        <v>06142411151035</v>
      </c>
      <c r="D2061">
        <f t="shared" si="82"/>
        <v>14</v>
      </c>
      <c r="E2061" t="str">
        <f t="shared" si="83"/>
        <v>NIT</v>
      </c>
    </row>
    <row r="2062" spans="1:5" x14ac:dyDescent="0.25">
      <c r="A2062" t="s">
        <v>3389</v>
      </c>
      <c r="B2062" t="s">
        <v>3390</v>
      </c>
      <c r="C2062" t="str">
        <f>Tabla4[[#This Row],[NIT]]</f>
        <v>06140101770019</v>
      </c>
      <c r="D2062">
        <f t="shared" si="82"/>
        <v>14</v>
      </c>
      <c r="E2062" t="str">
        <f t="shared" si="83"/>
        <v>NIT</v>
      </c>
    </row>
    <row r="2063" spans="1:5" x14ac:dyDescent="0.25">
      <c r="A2063" t="s">
        <v>3391</v>
      </c>
      <c r="B2063" t="s">
        <v>3392</v>
      </c>
      <c r="C2063" t="str">
        <f>Tabla4[[#This Row],[NIT]]</f>
        <v>06142506121010</v>
      </c>
      <c r="D2063">
        <f t="shared" si="82"/>
        <v>14</v>
      </c>
      <c r="E2063" t="str">
        <f t="shared" si="83"/>
        <v>NIT</v>
      </c>
    </row>
    <row r="2064" spans="1:5" x14ac:dyDescent="0.25">
      <c r="A2064" t="s">
        <v>3393</v>
      </c>
      <c r="B2064" t="s">
        <v>3394</v>
      </c>
      <c r="C2064" t="str">
        <f>Tabla4[[#This Row],[NIT]]</f>
        <v>06140410121024</v>
      </c>
      <c r="D2064">
        <f t="shared" si="82"/>
        <v>14</v>
      </c>
      <c r="E2064" t="str">
        <f t="shared" si="83"/>
        <v>NIT</v>
      </c>
    </row>
    <row r="2065" spans="1:5" x14ac:dyDescent="0.25">
      <c r="A2065" t="s">
        <v>3395</v>
      </c>
      <c r="B2065" t="s">
        <v>3396</v>
      </c>
      <c r="C2065" t="str">
        <f>Tabla4[[#This Row],[NIT]]</f>
        <v>05012012161014</v>
      </c>
      <c r="D2065">
        <f t="shared" si="82"/>
        <v>14</v>
      </c>
      <c r="E2065" t="str">
        <f t="shared" si="83"/>
        <v>NIT</v>
      </c>
    </row>
    <row r="2066" spans="1:5" x14ac:dyDescent="0.25">
      <c r="A2066" t="s">
        <v>3397</v>
      </c>
      <c r="B2066" t="s">
        <v>3398</v>
      </c>
      <c r="C2066" t="str">
        <f>Tabla4[[#This Row],[NIT]]</f>
        <v>06141003091036</v>
      </c>
      <c r="D2066">
        <f t="shared" si="82"/>
        <v>14</v>
      </c>
      <c r="E2066" t="str">
        <f t="shared" si="83"/>
        <v>NIT</v>
      </c>
    </row>
    <row r="2067" spans="1:5" x14ac:dyDescent="0.25">
      <c r="A2067" t="s">
        <v>3399</v>
      </c>
      <c r="B2067" t="s">
        <v>3400</v>
      </c>
      <c r="C2067" t="str">
        <f>Tabla4[[#This Row],[NIT]]</f>
        <v>02102802001015</v>
      </c>
      <c r="D2067">
        <f t="shared" si="82"/>
        <v>14</v>
      </c>
      <c r="E2067" t="str">
        <f t="shared" si="83"/>
        <v>NIT</v>
      </c>
    </row>
    <row r="2068" spans="1:5" x14ac:dyDescent="0.25">
      <c r="A2068" t="s">
        <v>3401</v>
      </c>
      <c r="B2068" t="s">
        <v>3402</v>
      </c>
      <c r="C2068" t="str">
        <f>Tabla4[[#This Row],[NIT]]</f>
        <v>06141808001092</v>
      </c>
      <c r="D2068">
        <f t="shared" si="82"/>
        <v>14</v>
      </c>
      <c r="E2068" t="str">
        <f t="shared" si="83"/>
        <v>NIT</v>
      </c>
    </row>
    <row r="2069" spans="1:5" x14ac:dyDescent="0.25">
      <c r="A2069" t="s">
        <v>3403</v>
      </c>
      <c r="B2069" t="s">
        <v>3404</v>
      </c>
      <c r="C2069" t="str">
        <f>Tabla4[[#This Row],[NIT]]</f>
        <v>06142004981074</v>
      </c>
      <c r="D2069">
        <f t="shared" si="82"/>
        <v>14</v>
      </c>
      <c r="E2069" t="str">
        <f t="shared" si="83"/>
        <v>NIT</v>
      </c>
    </row>
    <row r="2070" spans="1:5" x14ac:dyDescent="0.25">
      <c r="A2070" t="s">
        <v>3405</v>
      </c>
      <c r="B2070" t="s">
        <v>3406</v>
      </c>
      <c r="C2070" t="str">
        <f>Tabla4[[#This Row],[NIT]]</f>
        <v>06142302051020</v>
      </c>
      <c r="D2070">
        <f t="shared" si="82"/>
        <v>14</v>
      </c>
      <c r="E2070" t="str">
        <f t="shared" si="83"/>
        <v>NIT</v>
      </c>
    </row>
    <row r="2071" spans="1:5" x14ac:dyDescent="0.25">
      <c r="A2071" t="s">
        <v>3407</v>
      </c>
      <c r="B2071" t="s">
        <v>3408</v>
      </c>
      <c r="C2071" t="str">
        <f>Tabla4[[#This Row],[NIT]]</f>
        <v>06143011091021</v>
      </c>
      <c r="D2071">
        <f t="shared" si="82"/>
        <v>14</v>
      </c>
      <c r="E2071" t="str">
        <f t="shared" si="83"/>
        <v>NIT</v>
      </c>
    </row>
    <row r="2072" spans="1:5" x14ac:dyDescent="0.25">
      <c r="A2072" t="s">
        <v>3409</v>
      </c>
      <c r="B2072" t="s">
        <v>3410</v>
      </c>
      <c r="C2072" t="str">
        <f>Tabla4[[#This Row],[NIT]]</f>
        <v>06141905991030</v>
      </c>
      <c r="D2072">
        <f t="shared" ref="D2072:D2135" si="84">LEN(C2072)</f>
        <v>14</v>
      </c>
      <c r="E2072" t="str">
        <f t="shared" ref="E2072:E2135" si="85">IF(D2072=14,"NIT",IF(D2072=9,"DUI"," "))</f>
        <v>NIT</v>
      </c>
    </row>
    <row r="2073" spans="1:5" x14ac:dyDescent="0.25">
      <c r="A2073" t="s">
        <v>3411</v>
      </c>
      <c r="B2073" t="s">
        <v>3412</v>
      </c>
      <c r="C2073" t="str">
        <f>Tabla4[[#This Row],[NIT]]</f>
        <v>06141612620014</v>
      </c>
      <c r="D2073">
        <f t="shared" si="84"/>
        <v>14</v>
      </c>
      <c r="E2073" t="str">
        <f t="shared" si="85"/>
        <v>NIT</v>
      </c>
    </row>
    <row r="2074" spans="1:5" x14ac:dyDescent="0.25">
      <c r="A2074" t="s">
        <v>3413</v>
      </c>
      <c r="B2074" t="s">
        <v>3414</v>
      </c>
      <c r="C2074" t="str">
        <f>Tabla4[[#This Row],[NIT]]</f>
        <v>06142910131029</v>
      </c>
      <c r="D2074">
        <f t="shared" si="84"/>
        <v>14</v>
      </c>
      <c r="E2074" t="str">
        <f t="shared" si="85"/>
        <v>NIT</v>
      </c>
    </row>
    <row r="2075" spans="1:5" x14ac:dyDescent="0.25">
      <c r="A2075" t="s">
        <v>3415</v>
      </c>
      <c r="B2075" t="s">
        <v>3416</v>
      </c>
      <c r="C2075" t="str">
        <f>Tabla4[[#This Row],[NIT]]</f>
        <v>02102701001014</v>
      </c>
      <c r="D2075">
        <f t="shared" si="84"/>
        <v>14</v>
      </c>
      <c r="E2075" t="str">
        <f t="shared" si="85"/>
        <v>NIT</v>
      </c>
    </row>
    <row r="2076" spans="1:5" x14ac:dyDescent="0.25">
      <c r="A2076" t="s">
        <v>3417</v>
      </c>
      <c r="B2076" t="s">
        <v>3418</v>
      </c>
      <c r="C2076" t="str">
        <f>Tabla4[[#This Row],[NIT]]</f>
        <v>06142501161056</v>
      </c>
      <c r="D2076">
        <f t="shared" si="84"/>
        <v>14</v>
      </c>
      <c r="E2076" t="str">
        <f t="shared" si="85"/>
        <v>NIT</v>
      </c>
    </row>
    <row r="2077" spans="1:5" x14ac:dyDescent="0.25">
      <c r="A2077" t="s">
        <v>3419</v>
      </c>
      <c r="B2077" t="s">
        <v>3420</v>
      </c>
      <c r="C2077" t="str">
        <f>Tabla4[[#This Row],[NIT]]</f>
        <v>06141606921025</v>
      </c>
      <c r="D2077">
        <f t="shared" si="84"/>
        <v>14</v>
      </c>
      <c r="E2077" t="str">
        <f t="shared" si="85"/>
        <v>NIT</v>
      </c>
    </row>
    <row r="2078" spans="1:5" x14ac:dyDescent="0.25">
      <c r="A2078" t="s">
        <v>3421</v>
      </c>
      <c r="B2078" t="s">
        <v>3422</v>
      </c>
      <c r="C2078" t="str">
        <f>Tabla4[[#This Row],[NIT]]</f>
        <v>06140512161047</v>
      </c>
      <c r="D2078">
        <f t="shared" si="84"/>
        <v>14</v>
      </c>
      <c r="E2078" t="str">
        <f t="shared" si="85"/>
        <v>NIT</v>
      </c>
    </row>
    <row r="2079" spans="1:5" x14ac:dyDescent="0.25">
      <c r="A2079" t="s">
        <v>3423</v>
      </c>
      <c r="B2079" t="s">
        <v>3424</v>
      </c>
      <c r="C2079" t="str">
        <f>Tabla4[[#This Row],[NIT]]</f>
        <v>06142711901010</v>
      </c>
      <c r="D2079">
        <f t="shared" si="84"/>
        <v>14</v>
      </c>
      <c r="E2079" t="str">
        <f t="shared" si="85"/>
        <v>NIT</v>
      </c>
    </row>
    <row r="2080" spans="1:5" x14ac:dyDescent="0.25">
      <c r="A2080" t="s">
        <v>3425</v>
      </c>
      <c r="B2080" t="s">
        <v>3426</v>
      </c>
      <c r="C2080" t="str">
        <f>Tabla4[[#This Row],[NIT]]</f>
        <v>94502404871017</v>
      </c>
      <c r="D2080">
        <f t="shared" si="84"/>
        <v>14</v>
      </c>
      <c r="E2080" t="str">
        <f t="shared" si="85"/>
        <v>NIT</v>
      </c>
    </row>
    <row r="2081" spans="1:5" x14ac:dyDescent="0.25">
      <c r="A2081" t="s">
        <v>3427</v>
      </c>
      <c r="B2081" t="s">
        <v>3428</v>
      </c>
      <c r="C2081" t="str">
        <f>Tabla4[[#This Row],[NIT]]</f>
        <v>06141509650017</v>
      </c>
      <c r="D2081">
        <f t="shared" si="84"/>
        <v>14</v>
      </c>
      <c r="E2081" t="str">
        <f t="shared" si="85"/>
        <v>NIT</v>
      </c>
    </row>
    <row r="2082" spans="1:5" x14ac:dyDescent="0.25">
      <c r="A2082" t="s">
        <v>3429</v>
      </c>
      <c r="B2082" t="s">
        <v>3430</v>
      </c>
      <c r="C2082" t="str">
        <f>Tabla4[[#This Row],[NIT]]</f>
        <v>12173110810022</v>
      </c>
      <c r="D2082">
        <f t="shared" si="84"/>
        <v>14</v>
      </c>
      <c r="E2082" t="str">
        <f t="shared" si="85"/>
        <v>NIT</v>
      </c>
    </row>
    <row r="2083" spans="1:5" x14ac:dyDescent="0.25">
      <c r="A2083" t="s">
        <v>3431</v>
      </c>
      <c r="B2083" t="s">
        <v>3432</v>
      </c>
      <c r="C2083" t="str">
        <f>Tabla4[[#This Row],[NIT]]</f>
        <v>06142012901055</v>
      </c>
      <c r="D2083">
        <f t="shared" si="84"/>
        <v>14</v>
      </c>
      <c r="E2083" t="str">
        <f t="shared" si="85"/>
        <v>NIT</v>
      </c>
    </row>
    <row r="2084" spans="1:5" x14ac:dyDescent="0.25">
      <c r="A2084" t="s">
        <v>3433</v>
      </c>
      <c r="B2084" t="s">
        <v>3434</v>
      </c>
      <c r="C2084" t="str">
        <f>Tabla4[[#This Row],[NIT]]</f>
        <v>06140803841010</v>
      </c>
      <c r="D2084">
        <f t="shared" si="84"/>
        <v>14</v>
      </c>
      <c r="E2084" t="str">
        <f t="shared" si="85"/>
        <v>NIT</v>
      </c>
    </row>
    <row r="2085" spans="1:5" x14ac:dyDescent="0.25">
      <c r="A2085" t="s">
        <v>3435</v>
      </c>
      <c r="B2085" t="s">
        <v>3436</v>
      </c>
      <c r="C2085" t="str">
        <f>Tabla4[[#This Row],[NIT]]</f>
        <v>06141509770011</v>
      </c>
      <c r="D2085">
        <f t="shared" si="84"/>
        <v>14</v>
      </c>
      <c r="E2085" t="str">
        <f t="shared" si="85"/>
        <v>NIT</v>
      </c>
    </row>
    <row r="2086" spans="1:5" x14ac:dyDescent="0.25">
      <c r="A2086" t="s">
        <v>3437</v>
      </c>
      <c r="B2086" t="s">
        <v>3438</v>
      </c>
      <c r="C2086" t="str">
        <f>Tabla4[[#This Row],[NIT]]</f>
        <v>06141701810015</v>
      </c>
      <c r="D2086">
        <f t="shared" si="84"/>
        <v>14</v>
      </c>
      <c r="E2086" t="str">
        <f t="shared" si="85"/>
        <v>NIT</v>
      </c>
    </row>
    <row r="2087" spans="1:5" x14ac:dyDescent="0.25">
      <c r="A2087" t="s">
        <v>3439</v>
      </c>
      <c r="B2087" t="s">
        <v>3440</v>
      </c>
      <c r="C2087" t="str">
        <f>Tabla4[[#This Row],[NIT]]</f>
        <v>06140703810032</v>
      </c>
      <c r="D2087">
        <f t="shared" si="84"/>
        <v>14</v>
      </c>
      <c r="E2087" t="str">
        <f t="shared" si="85"/>
        <v>NIT</v>
      </c>
    </row>
    <row r="2088" spans="1:5" x14ac:dyDescent="0.25">
      <c r="A2088" t="s">
        <v>3441</v>
      </c>
      <c r="B2088" t="s">
        <v>3442</v>
      </c>
      <c r="C2088" t="str">
        <f>Tabla4[[#This Row],[NIT]]</f>
        <v>06142607820032</v>
      </c>
      <c r="D2088">
        <f t="shared" si="84"/>
        <v>14</v>
      </c>
      <c r="E2088" t="str">
        <f t="shared" si="85"/>
        <v>NIT</v>
      </c>
    </row>
    <row r="2089" spans="1:5" x14ac:dyDescent="0.25">
      <c r="A2089" t="s">
        <v>3443</v>
      </c>
      <c r="B2089" t="s">
        <v>3444</v>
      </c>
      <c r="C2089" t="str">
        <f>Tabla4[[#This Row],[NIT]]</f>
        <v>06142005810012</v>
      </c>
      <c r="D2089">
        <f t="shared" si="84"/>
        <v>14</v>
      </c>
      <c r="E2089" t="str">
        <f t="shared" si="85"/>
        <v>NIT</v>
      </c>
    </row>
    <row r="2090" spans="1:5" x14ac:dyDescent="0.25">
      <c r="A2090" t="s">
        <v>3445</v>
      </c>
      <c r="B2090" t="s">
        <v>3446</v>
      </c>
      <c r="C2090" t="str">
        <f>Tabla4[[#This Row],[NIT]]</f>
        <v>06140404600015</v>
      </c>
      <c r="D2090">
        <f t="shared" si="84"/>
        <v>14</v>
      </c>
      <c r="E2090" t="str">
        <f t="shared" si="85"/>
        <v>NIT</v>
      </c>
    </row>
    <row r="2091" spans="1:5" x14ac:dyDescent="0.25">
      <c r="A2091" t="s">
        <v>3447</v>
      </c>
      <c r="B2091" t="s">
        <v>3448</v>
      </c>
      <c r="C2091" t="str">
        <f>Tabla4[[#This Row],[NIT]]</f>
        <v>06141011961031</v>
      </c>
      <c r="D2091">
        <f t="shared" si="84"/>
        <v>14</v>
      </c>
      <c r="E2091" t="str">
        <f t="shared" si="85"/>
        <v>NIT</v>
      </c>
    </row>
    <row r="2092" spans="1:5" x14ac:dyDescent="0.25">
      <c r="A2092" t="s">
        <v>3449</v>
      </c>
      <c r="B2092" t="s">
        <v>3450</v>
      </c>
      <c r="C2092" t="str">
        <f>Tabla4[[#This Row],[NIT]]</f>
        <v>06142511941017</v>
      </c>
      <c r="D2092">
        <f t="shared" si="84"/>
        <v>14</v>
      </c>
      <c r="E2092" t="str">
        <f t="shared" si="85"/>
        <v>NIT</v>
      </c>
    </row>
    <row r="2093" spans="1:5" x14ac:dyDescent="0.25">
      <c r="A2093" t="s">
        <v>3451</v>
      </c>
      <c r="B2093" t="s">
        <v>3452</v>
      </c>
      <c r="C2093" t="str">
        <f>Tabla4[[#This Row],[NIT]]</f>
        <v>06141801921013</v>
      </c>
      <c r="D2093">
        <f t="shared" si="84"/>
        <v>14</v>
      </c>
      <c r="E2093" t="str">
        <f t="shared" si="85"/>
        <v>NIT</v>
      </c>
    </row>
    <row r="2094" spans="1:5" x14ac:dyDescent="0.25">
      <c r="A2094" t="s">
        <v>3453</v>
      </c>
      <c r="B2094" t="s">
        <v>3454</v>
      </c>
      <c r="C2094" t="str">
        <f>Tabla4[[#This Row],[NIT]]</f>
        <v>06140212931045</v>
      </c>
      <c r="D2094">
        <f t="shared" si="84"/>
        <v>14</v>
      </c>
      <c r="E2094" t="str">
        <f t="shared" si="85"/>
        <v>NIT</v>
      </c>
    </row>
    <row r="2095" spans="1:5" x14ac:dyDescent="0.25">
      <c r="A2095" t="s">
        <v>3455</v>
      </c>
      <c r="B2095" t="s">
        <v>3456</v>
      </c>
      <c r="C2095" t="str">
        <f>Tabla4[[#This Row],[NIT]]</f>
        <v>06142007091010</v>
      </c>
      <c r="D2095">
        <f t="shared" si="84"/>
        <v>14</v>
      </c>
      <c r="E2095" t="str">
        <f t="shared" si="85"/>
        <v>NIT</v>
      </c>
    </row>
    <row r="2096" spans="1:5" x14ac:dyDescent="0.25">
      <c r="A2096" t="s">
        <v>3457</v>
      </c>
      <c r="B2096" t="s">
        <v>3458</v>
      </c>
      <c r="C2096" t="str">
        <f>Tabla4[[#This Row],[NIT]]</f>
        <v>06142011771018</v>
      </c>
      <c r="D2096">
        <f t="shared" si="84"/>
        <v>14</v>
      </c>
      <c r="E2096" t="str">
        <f t="shared" si="85"/>
        <v>NIT</v>
      </c>
    </row>
    <row r="2097" spans="1:5" x14ac:dyDescent="0.25">
      <c r="A2097" t="s">
        <v>3459</v>
      </c>
      <c r="B2097" t="s">
        <v>3460</v>
      </c>
      <c r="C2097" t="str">
        <f>Tabla4[[#This Row],[NIT]]</f>
        <v>06142903081016</v>
      </c>
      <c r="D2097">
        <f t="shared" si="84"/>
        <v>14</v>
      </c>
      <c r="E2097" t="str">
        <f t="shared" si="85"/>
        <v>NIT</v>
      </c>
    </row>
    <row r="2098" spans="1:5" x14ac:dyDescent="0.25">
      <c r="A2098" t="s">
        <v>3461</v>
      </c>
      <c r="B2098" t="s">
        <v>3462</v>
      </c>
      <c r="C2098" t="str">
        <f>Tabla4[[#This Row],[NIT]]</f>
        <v>06140512071064</v>
      </c>
      <c r="D2098">
        <f t="shared" si="84"/>
        <v>14</v>
      </c>
      <c r="E2098" t="str">
        <f t="shared" si="85"/>
        <v>NIT</v>
      </c>
    </row>
    <row r="2099" spans="1:5" x14ac:dyDescent="0.25">
      <c r="A2099" t="s">
        <v>3463</v>
      </c>
      <c r="B2099" t="s">
        <v>3464</v>
      </c>
      <c r="C2099" t="str">
        <f>Tabla4[[#This Row],[NIT]]</f>
        <v>01011405061010</v>
      </c>
      <c r="D2099">
        <f t="shared" si="84"/>
        <v>14</v>
      </c>
      <c r="E2099" t="str">
        <f t="shared" si="85"/>
        <v>NIT</v>
      </c>
    </row>
    <row r="2100" spans="1:5" x14ac:dyDescent="0.25">
      <c r="A2100" t="s">
        <v>3465</v>
      </c>
      <c r="B2100" t="s">
        <v>3466</v>
      </c>
      <c r="C2100" t="str">
        <f>Tabla4[[#This Row],[NIT]]</f>
        <v>06140806450012</v>
      </c>
      <c r="D2100">
        <f t="shared" si="84"/>
        <v>14</v>
      </c>
      <c r="E2100" t="str">
        <f t="shared" si="85"/>
        <v>NIT</v>
      </c>
    </row>
    <row r="2101" spans="1:5" x14ac:dyDescent="0.25">
      <c r="A2101" t="s">
        <v>3467</v>
      </c>
      <c r="B2101" t="s">
        <v>3468</v>
      </c>
      <c r="C2101" t="str">
        <f>Tabla4[[#This Row],[NIT]]</f>
        <v>08210507660026</v>
      </c>
      <c r="D2101">
        <f t="shared" si="84"/>
        <v>14</v>
      </c>
      <c r="E2101" t="str">
        <f t="shared" si="85"/>
        <v>NIT</v>
      </c>
    </row>
    <row r="2102" spans="1:5" x14ac:dyDescent="0.25">
      <c r="A2102" t="s">
        <v>3469</v>
      </c>
      <c r="B2102" t="s">
        <v>3470</v>
      </c>
      <c r="C2102" t="str">
        <f>Tabla4[[#This Row],[NIT]]</f>
        <v>08212607380013</v>
      </c>
      <c r="D2102">
        <f t="shared" si="84"/>
        <v>14</v>
      </c>
      <c r="E2102" t="str">
        <f t="shared" si="85"/>
        <v>NIT</v>
      </c>
    </row>
    <row r="2103" spans="1:5" x14ac:dyDescent="0.25">
      <c r="A2103" t="s">
        <v>3471</v>
      </c>
      <c r="B2103" t="s">
        <v>3472</v>
      </c>
      <c r="C2103" t="str">
        <f>Tabla4[[#This Row],[NIT]]</f>
        <v>14062004650011</v>
      </c>
      <c r="D2103">
        <f t="shared" si="84"/>
        <v>14</v>
      </c>
      <c r="E2103" t="str">
        <f t="shared" si="85"/>
        <v>NIT</v>
      </c>
    </row>
    <row r="2104" spans="1:5" x14ac:dyDescent="0.25">
      <c r="A2104" t="s">
        <v>3473</v>
      </c>
      <c r="B2104" t="s">
        <v>3474</v>
      </c>
      <c r="C2104" t="str">
        <f>Tabla4[[#This Row],[NIT]]</f>
        <v>06142101860018</v>
      </c>
      <c r="D2104">
        <f t="shared" si="84"/>
        <v>14</v>
      </c>
      <c r="E2104" t="str">
        <f t="shared" si="85"/>
        <v>NIT</v>
      </c>
    </row>
    <row r="2105" spans="1:5" x14ac:dyDescent="0.25">
      <c r="A2105" t="s">
        <v>3475</v>
      </c>
      <c r="B2105" t="s">
        <v>3476</v>
      </c>
      <c r="C2105" t="str">
        <f>Tabla4[[#This Row],[NIT]]</f>
        <v>06142208660010</v>
      </c>
      <c r="D2105">
        <f t="shared" si="84"/>
        <v>14</v>
      </c>
      <c r="E2105" t="str">
        <f t="shared" si="85"/>
        <v>NIT</v>
      </c>
    </row>
    <row r="2106" spans="1:5" x14ac:dyDescent="0.25">
      <c r="A2106" t="s">
        <v>3477</v>
      </c>
      <c r="B2106" t="s">
        <v>3478</v>
      </c>
      <c r="C2106" t="str">
        <f>Tabla4[[#This Row],[NIT]]</f>
        <v>06141504700018</v>
      </c>
      <c r="D2106">
        <f t="shared" si="84"/>
        <v>14</v>
      </c>
      <c r="E2106" t="str">
        <f t="shared" si="85"/>
        <v>NIT</v>
      </c>
    </row>
    <row r="2107" spans="1:5" x14ac:dyDescent="0.25">
      <c r="A2107" t="s">
        <v>3479</v>
      </c>
      <c r="B2107" t="s">
        <v>3480</v>
      </c>
      <c r="C2107" t="str">
        <f>Tabla4[[#This Row],[NIT]]</f>
        <v>06143003041015</v>
      </c>
      <c r="D2107">
        <f t="shared" si="84"/>
        <v>14</v>
      </c>
      <c r="E2107" t="str">
        <f t="shared" si="85"/>
        <v>NIT</v>
      </c>
    </row>
    <row r="2108" spans="1:5" x14ac:dyDescent="0.25">
      <c r="A2108" t="s">
        <v>3481</v>
      </c>
      <c r="B2108" t="s">
        <v>3482</v>
      </c>
      <c r="C2108" t="str">
        <f>Tabla4[[#This Row],[NIT]]</f>
        <v>05011103031010</v>
      </c>
      <c r="D2108">
        <f t="shared" si="84"/>
        <v>14</v>
      </c>
      <c r="E2108" t="str">
        <f t="shared" si="85"/>
        <v>NIT</v>
      </c>
    </row>
    <row r="2109" spans="1:5" x14ac:dyDescent="0.25">
      <c r="A2109" t="s">
        <v>3483</v>
      </c>
      <c r="B2109" t="s">
        <v>3484</v>
      </c>
      <c r="C2109" t="str">
        <f>Tabla4[[#This Row],[NIT]]</f>
        <v>06142706011049</v>
      </c>
      <c r="D2109">
        <f t="shared" si="84"/>
        <v>14</v>
      </c>
      <c r="E2109" t="str">
        <f t="shared" si="85"/>
        <v>NIT</v>
      </c>
    </row>
    <row r="2110" spans="1:5" x14ac:dyDescent="0.25">
      <c r="A2110" t="s">
        <v>3485</v>
      </c>
      <c r="B2110" t="s">
        <v>3486</v>
      </c>
      <c r="C2110" t="str">
        <f>Tabla4[[#This Row],[NIT]]</f>
        <v>06140506720010</v>
      </c>
      <c r="D2110">
        <f t="shared" si="84"/>
        <v>14</v>
      </c>
      <c r="E2110" t="str">
        <f t="shared" si="85"/>
        <v>NIT</v>
      </c>
    </row>
    <row r="2111" spans="1:5" x14ac:dyDescent="0.25">
      <c r="A2111" t="s">
        <v>3487</v>
      </c>
      <c r="B2111" t="s">
        <v>3488</v>
      </c>
      <c r="C2111" t="str">
        <f>Tabla4[[#This Row],[NIT]]</f>
        <v>04232307430014</v>
      </c>
      <c r="D2111">
        <f t="shared" si="84"/>
        <v>14</v>
      </c>
      <c r="E2111" t="str">
        <f t="shared" si="85"/>
        <v>NIT</v>
      </c>
    </row>
    <row r="2112" spans="1:5" x14ac:dyDescent="0.25">
      <c r="A2112" t="s">
        <v>3489</v>
      </c>
      <c r="B2112" t="s">
        <v>3490</v>
      </c>
      <c r="C2112" t="str">
        <f>Tabla4[[#This Row],[NIT]]</f>
        <v>06142110971070</v>
      </c>
      <c r="D2112">
        <f t="shared" si="84"/>
        <v>14</v>
      </c>
      <c r="E2112" t="str">
        <f t="shared" si="85"/>
        <v>NIT</v>
      </c>
    </row>
    <row r="2113" spans="1:5" x14ac:dyDescent="0.25">
      <c r="A2113" t="s">
        <v>3491</v>
      </c>
      <c r="B2113" t="s">
        <v>3492</v>
      </c>
      <c r="C2113" t="str">
        <f>Tabla4[[#This Row],[NIT]]</f>
        <v>06141601740015</v>
      </c>
      <c r="D2113">
        <f t="shared" si="84"/>
        <v>14</v>
      </c>
      <c r="E2113" t="str">
        <f t="shared" si="85"/>
        <v>NIT</v>
      </c>
    </row>
    <row r="2114" spans="1:5" x14ac:dyDescent="0.25">
      <c r="A2114" t="s">
        <v>3493</v>
      </c>
      <c r="B2114" t="s">
        <v>3494</v>
      </c>
      <c r="C2114" t="str">
        <f>Tabla4[[#This Row],[NIT]]</f>
        <v>02032808001019</v>
      </c>
      <c r="D2114">
        <f t="shared" si="84"/>
        <v>14</v>
      </c>
      <c r="E2114" t="str">
        <f t="shared" si="85"/>
        <v>NIT</v>
      </c>
    </row>
    <row r="2115" spans="1:5" x14ac:dyDescent="0.25">
      <c r="A2115" t="s">
        <v>3495</v>
      </c>
      <c r="B2115" t="s">
        <v>3496</v>
      </c>
      <c r="C2115" t="str">
        <f>Tabla4[[#This Row],[NIT]]</f>
        <v>06140307001029</v>
      </c>
      <c r="D2115">
        <f t="shared" si="84"/>
        <v>14</v>
      </c>
      <c r="E2115" t="str">
        <f t="shared" si="85"/>
        <v>NIT</v>
      </c>
    </row>
    <row r="2116" spans="1:5" x14ac:dyDescent="0.25">
      <c r="A2116" t="s">
        <v>3497</v>
      </c>
      <c r="B2116" t="s">
        <v>3498</v>
      </c>
      <c r="C2116" t="str">
        <f>Tabla4[[#This Row],[NIT]]</f>
        <v>06140806011027</v>
      </c>
      <c r="D2116">
        <f t="shared" si="84"/>
        <v>14</v>
      </c>
      <c r="E2116" t="str">
        <f t="shared" si="85"/>
        <v>NIT</v>
      </c>
    </row>
    <row r="2117" spans="1:5" x14ac:dyDescent="0.25">
      <c r="A2117" t="s">
        <v>3499</v>
      </c>
      <c r="B2117" t="s">
        <v>3500</v>
      </c>
      <c r="C2117" t="str">
        <f>Tabla4[[#This Row],[NIT]]</f>
        <v>06142802941057</v>
      </c>
      <c r="D2117">
        <f t="shared" si="84"/>
        <v>14</v>
      </c>
      <c r="E2117" t="str">
        <f t="shared" si="85"/>
        <v>NIT</v>
      </c>
    </row>
    <row r="2118" spans="1:5" x14ac:dyDescent="0.25">
      <c r="A2118" t="s">
        <v>3501</v>
      </c>
      <c r="B2118" t="s">
        <v>3502</v>
      </c>
      <c r="C2118" t="str">
        <f>Tabla4[[#This Row],[NIT]]</f>
        <v>06143006061068</v>
      </c>
      <c r="D2118">
        <f t="shared" si="84"/>
        <v>14</v>
      </c>
      <c r="E2118" t="str">
        <f t="shared" si="85"/>
        <v>NIT</v>
      </c>
    </row>
    <row r="2119" spans="1:5" x14ac:dyDescent="0.25">
      <c r="A2119" t="s">
        <v>3503</v>
      </c>
      <c r="B2119" t="s">
        <v>3504</v>
      </c>
      <c r="C2119" t="str">
        <f>Tabla4[[#This Row],[NIT]]</f>
        <v>06140603061045</v>
      </c>
      <c r="D2119">
        <f t="shared" si="84"/>
        <v>14</v>
      </c>
      <c r="E2119" t="str">
        <f t="shared" si="85"/>
        <v>NIT</v>
      </c>
    </row>
    <row r="2120" spans="1:5" x14ac:dyDescent="0.25">
      <c r="A2120" t="s">
        <v>3505</v>
      </c>
      <c r="B2120" t="s">
        <v>3506</v>
      </c>
      <c r="C2120" t="str">
        <f>Tabla4[[#This Row],[NIT]]</f>
        <v>06142906061040</v>
      </c>
      <c r="D2120">
        <f t="shared" si="84"/>
        <v>14</v>
      </c>
      <c r="E2120" t="str">
        <f t="shared" si="85"/>
        <v>NIT</v>
      </c>
    </row>
    <row r="2121" spans="1:5" x14ac:dyDescent="0.25">
      <c r="A2121" t="s">
        <v>3507</v>
      </c>
      <c r="B2121" t="s">
        <v>3508</v>
      </c>
      <c r="C2121" t="str">
        <f>Tabla4[[#This Row],[NIT]]</f>
        <v>06141102001030</v>
      </c>
      <c r="D2121">
        <f t="shared" si="84"/>
        <v>14</v>
      </c>
      <c r="E2121" t="str">
        <f t="shared" si="85"/>
        <v>NIT</v>
      </c>
    </row>
    <row r="2122" spans="1:5" x14ac:dyDescent="0.25">
      <c r="A2122" t="s">
        <v>3509</v>
      </c>
      <c r="B2122" t="s">
        <v>3510</v>
      </c>
      <c r="C2122" t="str">
        <f>Tabla4[[#This Row],[NIT]]</f>
        <v>06140203011022</v>
      </c>
      <c r="D2122">
        <f t="shared" si="84"/>
        <v>14</v>
      </c>
      <c r="E2122" t="str">
        <f t="shared" si="85"/>
        <v>NIT</v>
      </c>
    </row>
    <row r="2123" spans="1:5" x14ac:dyDescent="0.25">
      <c r="A2123" t="s">
        <v>3511</v>
      </c>
      <c r="B2123" t="s">
        <v>3512</v>
      </c>
      <c r="C2123" t="str">
        <f>Tabla4[[#This Row],[NIT]]</f>
        <v>06140710051052</v>
      </c>
      <c r="D2123">
        <f t="shared" si="84"/>
        <v>14</v>
      </c>
      <c r="E2123" t="str">
        <f t="shared" si="85"/>
        <v>NIT</v>
      </c>
    </row>
    <row r="2124" spans="1:5" x14ac:dyDescent="0.25">
      <c r="A2124" t="s">
        <v>3513</v>
      </c>
      <c r="B2124" t="s">
        <v>3514</v>
      </c>
      <c r="C2124" t="str">
        <f>Tabla4[[#This Row],[NIT]]</f>
        <v>06141111991035</v>
      </c>
      <c r="D2124">
        <f t="shared" si="84"/>
        <v>14</v>
      </c>
      <c r="E2124" t="str">
        <f t="shared" si="85"/>
        <v>NIT</v>
      </c>
    </row>
    <row r="2125" spans="1:5" x14ac:dyDescent="0.25">
      <c r="A2125" t="s">
        <v>3515</v>
      </c>
      <c r="B2125" t="s">
        <v>3516</v>
      </c>
      <c r="C2125" t="str">
        <f>Tabla4[[#This Row],[NIT]]</f>
        <v>06142806061035</v>
      </c>
      <c r="D2125">
        <f t="shared" si="84"/>
        <v>14</v>
      </c>
      <c r="E2125" t="str">
        <f t="shared" si="85"/>
        <v>NIT</v>
      </c>
    </row>
    <row r="2126" spans="1:5" x14ac:dyDescent="0.25">
      <c r="A2126" t="s">
        <v>3517</v>
      </c>
      <c r="B2126" t="s">
        <v>3518</v>
      </c>
      <c r="C2126" t="str">
        <f>Tabla4[[#This Row],[NIT]]</f>
        <v>06142405011060</v>
      </c>
      <c r="D2126">
        <f t="shared" si="84"/>
        <v>14</v>
      </c>
      <c r="E2126" t="str">
        <f t="shared" si="85"/>
        <v>NIT</v>
      </c>
    </row>
    <row r="2127" spans="1:5" x14ac:dyDescent="0.25">
      <c r="A2127" t="s">
        <v>3519</v>
      </c>
      <c r="B2127" t="s">
        <v>3520</v>
      </c>
      <c r="C2127" t="str">
        <f>Tabla4[[#This Row],[NIT]]</f>
        <v>06143008051124</v>
      </c>
      <c r="D2127">
        <f t="shared" si="84"/>
        <v>14</v>
      </c>
      <c r="E2127" t="str">
        <f t="shared" si="85"/>
        <v>NIT</v>
      </c>
    </row>
    <row r="2128" spans="1:5" x14ac:dyDescent="0.25">
      <c r="A2128" t="s">
        <v>3521</v>
      </c>
      <c r="B2128" t="s">
        <v>3522</v>
      </c>
      <c r="C2128" t="str">
        <f>Tabla4[[#This Row],[NIT]]</f>
        <v>06141207061055</v>
      </c>
      <c r="D2128">
        <f t="shared" si="84"/>
        <v>14</v>
      </c>
      <c r="E2128" t="str">
        <f t="shared" si="85"/>
        <v>NIT</v>
      </c>
    </row>
    <row r="2129" spans="1:5" x14ac:dyDescent="0.25">
      <c r="A2129" t="s">
        <v>3523</v>
      </c>
      <c r="B2129" t="s">
        <v>3524</v>
      </c>
      <c r="C2129" t="str">
        <f>Tabla4[[#This Row],[NIT]]</f>
        <v>06140610670015</v>
      </c>
      <c r="D2129">
        <f t="shared" si="84"/>
        <v>14</v>
      </c>
      <c r="E2129" t="str">
        <f t="shared" si="85"/>
        <v>NIT</v>
      </c>
    </row>
    <row r="2130" spans="1:5" x14ac:dyDescent="0.25">
      <c r="A2130" t="s">
        <v>3525</v>
      </c>
      <c r="B2130" t="s">
        <v>3526</v>
      </c>
      <c r="C2130" t="str">
        <f>Tabla4[[#This Row],[NIT]]</f>
        <v>06140703810019</v>
      </c>
      <c r="D2130">
        <f t="shared" si="84"/>
        <v>14</v>
      </c>
      <c r="E2130" t="str">
        <f t="shared" si="85"/>
        <v>NIT</v>
      </c>
    </row>
    <row r="2131" spans="1:5" x14ac:dyDescent="0.25">
      <c r="A2131" t="s">
        <v>3527</v>
      </c>
      <c r="B2131" t="s">
        <v>3528</v>
      </c>
      <c r="C2131" t="str">
        <f>Tabla4[[#This Row],[NIT]]</f>
        <v>06140402021029</v>
      </c>
      <c r="D2131">
        <f t="shared" si="84"/>
        <v>14</v>
      </c>
      <c r="E2131" t="str">
        <f t="shared" si="85"/>
        <v>NIT</v>
      </c>
    </row>
    <row r="2132" spans="1:5" x14ac:dyDescent="0.25">
      <c r="A2132" t="s">
        <v>3529</v>
      </c>
      <c r="B2132" t="s">
        <v>3530</v>
      </c>
      <c r="C2132" t="str">
        <f>Tabla4[[#This Row],[NIT]]</f>
        <v>06143011051054</v>
      </c>
      <c r="D2132">
        <f t="shared" si="84"/>
        <v>14</v>
      </c>
      <c r="E2132" t="str">
        <f t="shared" si="85"/>
        <v>NIT</v>
      </c>
    </row>
    <row r="2133" spans="1:5" x14ac:dyDescent="0.25">
      <c r="A2133" t="s">
        <v>3531</v>
      </c>
      <c r="B2133" t="s">
        <v>3532</v>
      </c>
      <c r="C2133" t="str">
        <f>Tabla4[[#This Row],[NIT]]</f>
        <v>06140907021015</v>
      </c>
      <c r="D2133">
        <f t="shared" si="84"/>
        <v>14</v>
      </c>
      <c r="E2133" t="str">
        <f t="shared" si="85"/>
        <v>NIT</v>
      </c>
    </row>
    <row r="2134" spans="1:5" x14ac:dyDescent="0.25">
      <c r="A2134" t="s">
        <v>3533</v>
      </c>
      <c r="B2134" t="s">
        <v>3534</v>
      </c>
      <c r="C2134" t="str">
        <f>Tabla4[[#This Row],[NIT]]</f>
        <v>06140209051093</v>
      </c>
      <c r="D2134">
        <f t="shared" si="84"/>
        <v>14</v>
      </c>
      <c r="E2134" t="str">
        <f t="shared" si="85"/>
        <v>NIT</v>
      </c>
    </row>
    <row r="2135" spans="1:5" x14ac:dyDescent="0.25">
      <c r="A2135" t="s">
        <v>3535</v>
      </c>
      <c r="B2135" t="s">
        <v>3536</v>
      </c>
      <c r="C2135" t="str">
        <f>Tabla4[[#This Row],[NIT]]</f>
        <v>06142602961010</v>
      </c>
      <c r="D2135">
        <f t="shared" si="84"/>
        <v>14</v>
      </c>
      <c r="E2135" t="str">
        <f t="shared" si="85"/>
        <v>NIT</v>
      </c>
    </row>
    <row r="2136" spans="1:5" x14ac:dyDescent="0.25">
      <c r="A2136" t="s">
        <v>3537</v>
      </c>
      <c r="B2136" t="s">
        <v>3538</v>
      </c>
      <c r="C2136" t="str">
        <f>Tabla4[[#This Row],[NIT]]</f>
        <v>06141603061025</v>
      </c>
      <c r="D2136">
        <f t="shared" ref="D2136:D2199" si="86">LEN(C2136)</f>
        <v>14</v>
      </c>
      <c r="E2136" t="str">
        <f t="shared" ref="E2136:E2199" si="87">IF(D2136=14,"NIT",IF(D2136=9,"DUI"," "))</f>
        <v>NIT</v>
      </c>
    </row>
    <row r="2137" spans="1:5" x14ac:dyDescent="0.25">
      <c r="A2137" t="s">
        <v>3539</v>
      </c>
      <c r="B2137" t="s">
        <v>3540</v>
      </c>
      <c r="C2137" t="str">
        <f>Tabla4[[#This Row],[NIT]]</f>
        <v>06141310051050</v>
      </c>
      <c r="D2137">
        <f t="shared" si="86"/>
        <v>14</v>
      </c>
      <c r="E2137" t="str">
        <f t="shared" si="87"/>
        <v>NIT</v>
      </c>
    </row>
    <row r="2138" spans="1:5" x14ac:dyDescent="0.25">
      <c r="A2138" t="s">
        <v>3541</v>
      </c>
      <c r="B2138" t="s">
        <v>3542</v>
      </c>
      <c r="C2138" t="str">
        <f>Tabla4[[#This Row],[NIT]]</f>
        <v>06142408951063</v>
      </c>
      <c r="D2138">
        <f t="shared" si="86"/>
        <v>14</v>
      </c>
      <c r="E2138" t="str">
        <f t="shared" si="87"/>
        <v>NIT</v>
      </c>
    </row>
    <row r="2139" spans="1:5" x14ac:dyDescent="0.25">
      <c r="A2139" t="s">
        <v>3543</v>
      </c>
      <c r="B2139" t="s">
        <v>3544</v>
      </c>
      <c r="C2139" t="str">
        <f>Tabla4[[#This Row],[NIT]]</f>
        <v>06142305061043</v>
      </c>
      <c r="D2139">
        <f t="shared" si="86"/>
        <v>14</v>
      </c>
      <c r="E2139" t="str">
        <f t="shared" si="87"/>
        <v>NIT</v>
      </c>
    </row>
    <row r="2140" spans="1:5" x14ac:dyDescent="0.25">
      <c r="A2140" t="s">
        <v>3545</v>
      </c>
      <c r="B2140" t="s">
        <v>3546</v>
      </c>
      <c r="C2140" t="str">
        <f>Tabla4[[#This Row],[NIT]]</f>
        <v>06141601021069</v>
      </c>
      <c r="D2140">
        <f t="shared" si="86"/>
        <v>14</v>
      </c>
      <c r="E2140" t="str">
        <f t="shared" si="87"/>
        <v>NIT</v>
      </c>
    </row>
    <row r="2141" spans="1:5" x14ac:dyDescent="0.25">
      <c r="A2141" t="s">
        <v>3547</v>
      </c>
      <c r="B2141" t="s">
        <v>3548</v>
      </c>
      <c r="C2141" t="str">
        <f>Tabla4[[#This Row],[NIT]]</f>
        <v>06141404051010</v>
      </c>
      <c r="D2141">
        <f t="shared" si="86"/>
        <v>14</v>
      </c>
      <c r="E2141" t="str">
        <f t="shared" si="87"/>
        <v>NIT</v>
      </c>
    </row>
    <row r="2142" spans="1:5" x14ac:dyDescent="0.25">
      <c r="A2142" t="s">
        <v>3549</v>
      </c>
      <c r="B2142" t="s">
        <v>3550</v>
      </c>
      <c r="C2142" t="str">
        <f>Tabla4[[#This Row],[NIT]]</f>
        <v>06141008061020</v>
      </c>
      <c r="D2142">
        <f t="shared" si="86"/>
        <v>14</v>
      </c>
      <c r="E2142" t="str">
        <f t="shared" si="87"/>
        <v>NIT</v>
      </c>
    </row>
    <row r="2143" spans="1:5" x14ac:dyDescent="0.25">
      <c r="A2143" t="s">
        <v>3551</v>
      </c>
      <c r="B2143" t="s">
        <v>3552</v>
      </c>
      <c r="C2143" t="str">
        <f>Tabla4[[#This Row],[NIT]]</f>
        <v>06141105061042</v>
      </c>
      <c r="D2143">
        <f t="shared" si="86"/>
        <v>14</v>
      </c>
      <c r="E2143" t="str">
        <f t="shared" si="87"/>
        <v>NIT</v>
      </c>
    </row>
    <row r="2144" spans="1:5" x14ac:dyDescent="0.25">
      <c r="A2144" t="s">
        <v>3553</v>
      </c>
      <c r="B2144" t="s">
        <v>3554</v>
      </c>
      <c r="C2144" t="str">
        <f>Tabla4[[#This Row],[NIT]]</f>
        <v>06141410021018</v>
      </c>
      <c r="D2144">
        <f t="shared" si="86"/>
        <v>14</v>
      </c>
      <c r="E2144" t="str">
        <f t="shared" si="87"/>
        <v>NIT</v>
      </c>
    </row>
    <row r="2145" spans="1:5" x14ac:dyDescent="0.25">
      <c r="A2145" t="s">
        <v>3555</v>
      </c>
      <c r="B2145" t="s">
        <v>3556</v>
      </c>
      <c r="C2145" t="str">
        <f>Tabla4[[#This Row],[NIT]]</f>
        <v>06140907041105</v>
      </c>
      <c r="D2145">
        <f t="shared" si="86"/>
        <v>14</v>
      </c>
      <c r="E2145" t="str">
        <f t="shared" si="87"/>
        <v>NIT</v>
      </c>
    </row>
    <row r="2146" spans="1:5" x14ac:dyDescent="0.25">
      <c r="A2146" t="s">
        <v>3557</v>
      </c>
      <c r="B2146" t="s">
        <v>3558</v>
      </c>
      <c r="C2146" t="str">
        <f>Tabla4[[#This Row],[NIT]]</f>
        <v>05111207061012</v>
      </c>
      <c r="D2146">
        <f t="shared" si="86"/>
        <v>14</v>
      </c>
      <c r="E2146" t="str">
        <f t="shared" si="87"/>
        <v>NIT</v>
      </c>
    </row>
    <row r="2147" spans="1:5" x14ac:dyDescent="0.25">
      <c r="A2147" t="s">
        <v>3559</v>
      </c>
      <c r="B2147" t="s">
        <v>3560</v>
      </c>
      <c r="C2147" t="str">
        <f>Tabla4[[#This Row],[NIT]]</f>
        <v>06141702051058</v>
      </c>
      <c r="D2147">
        <f t="shared" si="86"/>
        <v>14</v>
      </c>
      <c r="E2147" t="str">
        <f t="shared" si="87"/>
        <v>NIT</v>
      </c>
    </row>
    <row r="2148" spans="1:5" x14ac:dyDescent="0.25">
      <c r="A2148" t="s">
        <v>3561</v>
      </c>
      <c r="B2148" t="s">
        <v>3562</v>
      </c>
      <c r="C2148" t="str">
        <f>Tabla4[[#This Row],[NIT]]</f>
        <v>06142305001024</v>
      </c>
      <c r="D2148">
        <f t="shared" si="86"/>
        <v>14</v>
      </c>
      <c r="E2148" t="str">
        <f t="shared" si="87"/>
        <v>NIT</v>
      </c>
    </row>
    <row r="2149" spans="1:5" x14ac:dyDescent="0.25">
      <c r="A2149" t="s">
        <v>3563</v>
      </c>
      <c r="B2149" t="s">
        <v>3564</v>
      </c>
      <c r="C2149" t="str">
        <f>Tabla4[[#This Row],[NIT]]</f>
        <v>06142401061097</v>
      </c>
      <c r="D2149">
        <f t="shared" si="86"/>
        <v>14</v>
      </c>
      <c r="E2149" t="str">
        <f t="shared" si="87"/>
        <v>NIT</v>
      </c>
    </row>
    <row r="2150" spans="1:5" x14ac:dyDescent="0.25">
      <c r="A2150" t="s">
        <v>3565</v>
      </c>
      <c r="B2150" t="s">
        <v>3566</v>
      </c>
      <c r="C2150" t="str">
        <f>Tabla4[[#This Row],[NIT]]</f>
        <v>06140912051038</v>
      </c>
      <c r="D2150">
        <f t="shared" si="86"/>
        <v>14</v>
      </c>
      <c r="E2150" t="str">
        <f t="shared" si="87"/>
        <v>NIT</v>
      </c>
    </row>
    <row r="2151" spans="1:5" x14ac:dyDescent="0.25">
      <c r="A2151" t="s">
        <v>3567</v>
      </c>
      <c r="B2151" t="s">
        <v>3568</v>
      </c>
      <c r="C2151" t="str">
        <f>Tabla4[[#This Row],[NIT]]</f>
        <v>06142611041080</v>
      </c>
      <c r="D2151">
        <f t="shared" si="86"/>
        <v>14</v>
      </c>
      <c r="E2151" t="str">
        <f t="shared" si="87"/>
        <v>NIT</v>
      </c>
    </row>
    <row r="2152" spans="1:5" x14ac:dyDescent="0.25">
      <c r="A2152" t="s">
        <v>3569</v>
      </c>
      <c r="B2152" t="s">
        <v>3570</v>
      </c>
      <c r="C2152" t="str">
        <f>Tabla4[[#This Row],[NIT]]</f>
        <v>06140107061019</v>
      </c>
      <c r="D2152">
        <f t="shared" si="86"/>
        <v>14</v>
      </c>
      <c r="E2152" t="str">
        <f t="shared" si="87"/>
        <v>NIT</v>
      </c>
    </row>
    <row r="2153" spans="1:5" x14ac:dyDescent="0.25">
      <c r="A2153" t="s">
        <v>3571</v>
      </c>
      <c r="B2153" t="s">
        <v>3572</v>
      </c>
      <c r="C2153" t="str">
        <f>Tabla4[[#This Row],[NIT]]</f>
        <v>06143101051010</v>
      </c>
      <c r="D2153">
        <f t="shared" si="86"/>
        <v>14</v>
      </c>
      <c r="E2153" t="str">
        <f t="shared" si="87"/>
        <v>NIT</v>
      </c>
    </row>
    <row r="2154" spans="1:5" x14ac:dyDescent="0.25">
      <c r="A2154" t="s">
        <v>3573</v>
      </c>
      <c r="B2154" t="s">
        <v>3574</v>
      </c>
      <c r="C2154" t="str">
        <f>Tabla4[[#This Row],[NIT]]</f>
        <v>06142806061027</v>
      </c>
      <c r="D2154">
        <f t="shared" si="86"/>
        <v>14</v>
      </c>
      <c r="E2154" t="str">
        <f t="shared" si="87"/>
        <v>NIT</v>
      </c>
    </row>
    <row r="2155" spans="1:5" x14ac:dyDescent="0.25">
      <c r="A2155" t="s">
        <v>3575</v>
      </c>
      <c r="B2155" t="s">
        <v>3576</v>
      </c>
      <c r="C2155" t="str">
        <f>Tabla4[[#This Row],[NIT]]</f>
        <v>06140910061010</v>
      </c>
      <c r="D2155">
        <f t="shared" si="86"/>
        <v>14</v>
      </c>
      <c r="E2155" t="str">
        <f t="shared" si="87"/>
        <v>NIT</v>
      </c>
    </row>
    <row r="2156" spans="1:5" x14ac:dyDescent="0.25">
      <c r="A2156" t="s">
        <v>3577</v>
      </c>
      <c r="B2156" t="s">
        <v>3578</v>
      </c>
      <c r="C2156" t="str">
        <f>Tabla4[[#This Row],[NIT]]</f>
        <v>06143103091036</v>
      </c>
      <c r="D2156">
        <f t="shared" si="86"/>
        <v>14</v>
      </c>
      <c r="E2156" t="str">
        <f t="shared" si="87"/>
        <v>NIT</v>
      </c>
    </row>
    <row r="2157" spans="1:5" x14ac:dyDescent="0.25">
      <c r="A2157" t="s">
        <v>3579</v>
      </c>
      <c r="B2157" t="s">
        <v>3580</v>
      </c>
      <c r="C2157" t="str">
        <f>Tabla4[[#This Row],[NIT]]</f>
        <v>06140805061039</v>
      </c>
      <c r="D2157">
        <f t="shared" si="86"/>
        <v>14</v>
      </c>
      <c r="E2157" t="str">
        <f t="shared" si="87"/>
        <v>NIT</v>
      </c>
    </row>
    <row r="2158" spans="1:5" x14ac:dyDescent="0.25">
      <c r="A2158" t="s">
        <v>3581</v>
      </c>
      <c r="B2158" t="s">
        <v>3582</v>
      </c>
      <c r="C2158" t="str">
        <f>Tabla4[[#This Row],[NIT]]</f>
        <v>06141810011038</v>
      </c>
      <c r="D2158">
        <f t="shared" si="86"/>
        <v>14</v>
      </c>
      <c r="E2158" t="str">
        <f t="shared" si="87"/>
        <v>NIT</v>
      </c>
    </row>
    <row r="2159" spans="1:5" x14ac:dyDescent="0.25">
      <c r="A2159" t="s">
        <v>3583</v>
      </c>
      <c r="B2159" t="s">
        <v>3584</v>
      </c>
      <c r="C2159" t="str">
        <f>Tabla4[[#This Row],[NIT]]</f>
        <v>06143008011017</v>
      </c>
      <c r="D2159">
        <f t="shared" si="86"/>
        <v>14</v>
      </c>
      <c r="E2159" t="str">
        <f t="shared" si="87"/>
        <v>NIT</v>
      </c>
    </row>
    <row r="2160" spans="1:5" x14ac:dyDescent="0.25">
      <c r="A2160" t="s">
        <v>3585</v>
      </c>
      <c r="B2160" t="s">
        <v>3586</v>
      </c>
      <c r="C2160" t="str">
        <f>Tabla4[[#This Row],[NIT]]</f>
        <v>06141312051022</v>
      </c>
      <c r="D2160">
        <f t="shared" si="86"/>
        <v>14</v>
      </c>
      <c r="E2160" t="str">
        <f t="shared" si="87"/>
        <v>NIT</v>
      </c>
    </row>
    <row r="2161" spans="1:5" x14ac:dyDescent="0.25">
      <c r="A2161" t="s">
        <v>3587</v>
      </c>
      <c r="B2161" t="s">
        <v>3588</v>
      </c>
      <c r="C2161" t="str">
        <f>Tabla4[[#This Row],[NIT]]</f>
        <v>06141511021035</v>
      </c>
      <c r="D2161">
        <f t="shared" si="86"/>
        <v>14</v>
      </c>
      <c r="E2161" t="str">
        <f t="shared" si="87"/>
        <v>NIT</v>
      </c>
    </row>
    <row r="2162" spans="1:5" x14ac:dyDescent="0.25">
      <c r="A2162" t="s">
        <v>3589</v>
      </c>
      <c r="B2162" t="s">
        <v>3590</v>
      </c>
      <c r="C2162" t="str">
        <f>Tabla4[[#This Row],[NIT]]</f>
        <v>06142807991010</v>
      </c>
      <c r="D2162">
        <f t="shared" si="86"/>
        <v>14</v>
      </c>
      <c r="E2162" t="str">
        <f t="shared" si="87"/>
        <v>NIT</v>
      </c>
    </row>
    <row r="2163" spans="1:5" x14ac:dyDescent="0.25">
      <c r="A2163" t="s">
        <v>3591</v>
      </c>
      <c r="B2163" t="s">
        <v>3592</v>
      </c>
      <c r="C2163" t="str">
        <f>Tabla4[[#This Row],[NIT]]</f>
        <v>06142307971039</v>
      </c>
      <c r="D2163">
        <f t="shared" si="86"/>
        <v>14</v>
      </c>
      <c r="E2163" t="str">
        <f t="shared" si="87"/>
        <v>NIT</v>
      </c>
    </row>
    <row r="2164" spans="1:5" x14ac:dyDescent="0.25">
      <c r="A2164" t="s">
        <v>3593</v>
      </c>
      <c r="B2164" t="s">
        <v>3594</v>
      </c>
      <c r="C2164" t="str">
        <f>Tabla4[[#This Row],[NIT]]</f>
        <v>06140603021051</v>
      </c>
      <c r="D2164">
        <f t="shared" si="86"/>
        <v>14</v>
      </c>
      <c r="E2164" t="str">
        <f t="shared" si="87"/>
        <v>NIT</v>
      </c>
    </row>
    <row r="2165" spans="1:5" x14ac:dyDescent="0.25">
      <c r="A2165" t="s">
        <v>3595</v>
      </c>
      <c r="B2165" t="s">
        <v>3596</v>
      </c>
      <c r="C2165" t="str">
        <f>Tabla4[[#This Row],[NIT]]</f>
        <v>05032102031013</v>
      </c>
      <c r="D2165">
        <f t="shared" si="86"/>
        <v>14</v>
      </c>
      <c r="E2165" t="str">
        <f t="shared" si="87"/>
        <v>NIT</v>
      </c>
    </row>
    <row r="2166" spans="1:5" x14ac:dyDescent="0.25">
      <c r="A2166" t="s">
        <v>3597</v>
      </c>
      <c r="B2166" t="s">
        <v>3598</v>
      </c>
      <c r="C2166" t="str">
        <f>Tabla4[[#This Row],[NIT]]</f>
        <v>06142401061089</v>
      </c>
      <c r="D2166">
        <f t="shared" si="86"/>
        <v>14</v>
      </c>
      <c r="E2166" t="str">
        <f t="shared" si="87"/>
        <v>NIT</v>
      </c>
    </row>
    <row r="2167" spans="1:5" x14ac:dyDescent="0.25">
      <c r="A2167" t="s">
        <v>3599</v>
      </c>
      <c r="B2167" t="s">
        <v>3600</v>
      </c>
      <c r="C2167" t="str">
        <f>Tabla4[[#This Row],[NIT]]</f>
        <v>06143108011030</v>
      </c>
      <c r="D2167">
        <f t="shared" si="86"/>
        <v>14</v>
      </c>
      <c r="E2167" t="str">
        <f t="shared" si="87"/>
        <v>NIT</v>
      </c>
    </row>
    <row r="2168" spans="1:5" x14ac:dyDescent="0.25">
      <c r="A2168" t="s">
        <v>3601</v>
      </c>
      <c r="B2168" t="s">
        <v>3602</v>
      </c>
      <c r="C2168" t="str">
        <f>Tabla4[[#This Row],[NIT]]</f>
        <v>06140310071011</v>
      </c>
      <c r="D2168">
        <f t="shared" si="86"/>
        <v>14</v>
      </c>
      <c r="E2168" t="str">
        <f t="shared" si="87"/>
        <v>NIT</v>
      </c>
    </row>
    <row r="2169" spans="1:5" x14ac:dyDescent="0.25">
      <c r="A2169" t="s">
        <v>3603</v>
      </c>
      <c r="B2169" t="s">
        <v>3604</v>
      </c>
      <c r="C2169" t="str">
        <f>Tabla4[[#This Row],[NIT]]</f>
        <v>06142705031020</v>
      </c>
      <c r="D2169">
        <f t="shared" si="86"/>
        <v>14</v>
      </c>
      <c r="E2169" t="str">
        <f t="shared" si="87"/>
        <v>NIT</v>
      </c>
    </row>
    <row r="2170" spans="1:5" x14ac:dyDescent="0.25">
      <c r="A2170" t="s">
        <v>3605</v>
      </c>
      <c r="B2170" t="s">
        <v>3606</v>
      </c>
      <c r="C2170" t="str">
        <f>Tabla4[[#This Row],[NIT]]</f>
        <v>06142608021036</v>
      </c>
      <c r="D2170">
        <f t="shared" si="86"/>
        <v>14</v>
      </c>
      <c r="E2170" t="str">
        <f t="shared" si="87"/>
        <v>NIT</v>
      </c>
    </row>
    <row r="2171" spans="1:5" x14ac:dyDescent="0.25">
      <c r="A2171" t="s">
        <v>3607</v>
      </c>
      <c r="B2171" t="s">
        <v>3608</v>
      </c>
      <c r="C2171" t="str">
        <f>Tabla4[[#This Row],[NIT]]</f>
        <v>06141101840033</v>
      </c>
      <c r="D2171">
        <f t="shared" si="86"/>
        <v>14</v>
      </c>
      <c r="E2171" t="str">
        <f t="shared" si="87"/>
        <v>NIT</v>
      </c>
    </row>
    <row r="2172" spans="1:5" x14ac:dyDescent="0.25">
      <c r="A2172" t="s">
        <v>3609</v>
      </c>
      <c r="B2172" t="s">
        <v>3610</v>
      </c>
      <c r="C2172" t="str">
        <f>Tabla4[[#This Row],[NIT]]</f>
        <v>06140504941041</v>
      </c>
      <c r="D2172">
        <f t="shared" si="86"/>
        <v>14</v>
      </c>
      <c r="E2172" t="str">
        <f t="shared" si="87"/>
        <v>NIT</v>
      </c>
    </row>
    <row r="2173" spans="1:5" x14ac:dyDescent="0.25">
      <c r="A2173" t="s">
        <v>3611</v>
      </c>
      <c r="B2173" t="s">
        <v>3612</v>
      </c>
      <c r="C2173" t="str">
        <f>Tabla4[[#This Row],[NIT]]</f>
        <v>07022806941017</v>
      </c>
      <c r="D2173">
        <f t="shared" si="86"/>
        <v>14</v>
      </c>
      <c r="E2173" t="str">
        <f t="shared" si="87"/>
        <v>NIT</v>
      </c>
    </row>
    <row r="2174" spans="1:5" x14ac:dyDescent="0.25">
      <c r="A2174" t="s">
        <v>3613</v>
      </c>
      <c r="B2174" t="s">
        <v>3614</v>
      </c>
      <c r="C2174" t="str">
        <f>Tabla4[[#This Row],[NIT]]</f>
        <v>08131006800019</v>
      </c>
      <c r="D2174">
        <f t="shared" si="86"/>
        <v>14</v>
      </c>
      <c r="E2174" t="str">
        <f t="shared" si="87"/>
        <v>NIT</v>
      </c>
    </row>
    <row r="2175" spans="1:5" x14ac:dyDescent="0.25">
      <c r="A2175" t="s">
        <v>3615</v>
      </c>
      <c r="B2175" t="s">
        <v>3616</v>
      </c>
      <c r="C2175" t="str">
        <f>Tabla4[[#This Row],[NIT]]</f>
        <v>06141602870010</v>
      </c>
      <c r="D2175">
        <f t="shared" si="86"/>
        <v>14</v>
      </c>
      <c r="E2175" t="str">
        <f t="shared" si="87"/>
        <v>NIT</v>
      </c>
    </row>
    <row r="2176" spans="1:5" x14ac:dyDescent="0.25">
      <c r="A2176" t="s">
        <v>3617</v>
      </c>
      <c r="B2176" t="s">
        <v>3618</v>
      </c>
      <c r="C2176" t="str">
        <f>Tabla4[[#This Row],[NIT]]</f>
        <v>06140502921094</v>
      </c>
      <c r="D2176">
        <f t="shared" si="86"/>
        <v>14</v>
      </c>
      <c r="E2176" t="str">
        <f t="shared" si="87"/>
        <v>NIT</v>
      </c>
    </row>
    <row r="2177" spans="1:5" x14ac:dyDescent="0.25">
      <c r="A2177" t="s">
        <v>3619</v>
      </c>
      <c r="B2177" t="s">
        <v>3620</v>
      </c>
      <c r="C2177" t="str">
        <f>Tabla4[[#This Row],[NIT]]</f>
        <v>06140607760013</v>
      </c>
      <c r="D2177">
        <f t="shared" si="86"/>
        <v>14</v>
      </c>
      <c r="E2177" t="str">
        <f t="shared" si="87"/>
        <v>NIT</v>
      </c>
    </row>
    <row r="2178" spans="1:5" x14ac:dyDescent="0.25">
      <c r="A2178" t="s">
        <v>3621</v>
      </c>
      <c r="B2178" t="s">
        <v>3622</v>
      </c>
      <c r="C2178" t="str">
        <f>Tabla4[[#This Row],[NIT]]</f>
        <v>05020410731010</v>
      </c>
      <c r="D2178">
        <f t="shared" si="86"/>
        <v>14</v>
      </c>
      <c r="E2178" t="str">
        <f t="shared" si="87"/>
        <v>NIT</v>
      </c>
    </row>
    <row r="2179" spans="1:5" x14ac:dyDescent="0.25">
      <c r="A2179" t="s">
        <v>3623</v>
      </c>
      <c r="B2179" t="s">
        <v>3624</v>
      </c>
      <c r="C2179" t="str">
        <f>Tabla4[[#This Row],[NIT]]</f>
        <v>94830209091012</v>
      </c>
      <c r="D2179">
        <f t="shared" si="86"/>
        <v>14</v>
      </c>
      <c r="E2179" t="str">
        <f t="shared" si="87"/>
        <v>NIT</v>
      </c>
    </row>
    <row r="2180" spans="1:5" x14ac:dyDescent="0.25">
      <c r="A2180" t="s">
        <v>3625</v>
      </c>
      <c r="B2180" t="s">
        <v>3626</v>
      </c>
      <c r="C2180" t="str">
        <f>Tabla4[[#This Row],[NIT]]</f>
        <v>06140306991025</v>
      </c>
      <c r="D2180">
        <f t="shared" si="86"/>
        <v>14</v>
      </c>
      <c r="E2180" t="str">
        <f t="shared" si="87"/>
        <v>NIT</v>
      </c>
    </row>
    <row r="2181" spans="1:5" x14ac:dyDescent="0.25">
      <c r="A2181" t="s">
        <v>3627</v>
      </c>
      <c r="B2181" t="s">
        <v>3628</v>
      </c>
      <c r="C2181" t="str">
        <f>Tabla4[[#This Row],[NIT]]</f>
        <v>06141503740045</v>
      </c>
      <c r="D2181">
        <f t="shared" si="86"/>
        <v>14</v>
      </c>
      <c r="E2181" t="str">
        <f t="shared" si="87"/>
        <v>NIT</v>
      </c>
    </row>
    <row r="2182" spans="1:5" x14ac:dyDescent="0.25">
      <c r="A2182" t="s">
        <v>3629</v>
      </c>
      <c r="B2182" t="s">
        <v>3630</v>
      </c>
      <c r="C2182" t="str">
        <f>Tabla4[[#This Row],[NIT]]</f>
        <v>06142403981045</v>
      </c>
      <c r="D2182">
        <f t="shared" si="86"/>
        <v>14</v>
      </c>
      <c r="E2182" t="str">
        <f t="shared" si="87"/>
        <v>NIT</v>
      </c>
    </row>
    <row r="2183" spans="1:5" x14ac:dyDescent="0.25">
      <c r="A2183" t="s">
        <v>3631</v>
      </c>
      <c r="B2183" t="s">
        <v>3632</v>
      </c>
      <c r="C2183" t="str">
        <f>Tabla4[[#This Row],[NIT]]</f>
        <v>14081402710010</v>
      </c>
      <c r="D2183">
        <f t="shared" si="86"/>
        <v>14</v>
      </c>
      <c r="E2183" t="str">
        <f t="shared" si="87"/>
        <v>NIT</v>
      </c>
    </row>
    <row r="2184" spans="1:5" x14ac:dyDescent="0.25">
      <c r="A2184" t="s">
        <v>3633</v>
      </c>
      <c r="B2184" t="s">
        <v>3634</v>
      </c>
      <c r="C2184" t="str">
        <f>Tabla4[[#This Row],[NIT]]</f>
        <v>06142712931036</v>
      </c>
      <c r="D2184">
        <f t="shared" si="86"/>
        <v>14</v>
      </c>
      <c r="E2184" t="str">
        <f t="shared" si="87"/>
        <v>NIT</v>
      </c>
    </row>
    <row r="2185" spans="1:5" x14ac:dyDescent="0.25">
      <c r="A2185" t="s">
        <v>3635</v>
      </c>
      <c r="B2185" t="s">
        <v>3636</v>
      </c>
      <c r="C2185" t="str">
        <f>Tabla4[[#This Row],[NIT]]</f>
        <v>06142702921040</v>
      </c>
      <c r="D2185">
        <f t="shared" si="86"/>
        <v>14</v>
      </c>
      <c r="E2185" t="str">
        <f t="shared" si="87"/>
        <v>NIT</v>
      </c>
    </row>
    <row r="2186" spans="1:5" x14ac:dyDescent="0.25">
      <c r="A2186" t="s">
        <v>3637</v>
      </c>
      <c r="B2186" t="s">
        <v>3638</v>
      </c>
      <c r="C2186" t="str">
        <f>Tabla4[[#This Row],[NIT]]</f>
        <v>06142501061035</v>
      </c>
      <c r="D2186">
        <f t="shared" si="86"/>
        <v>14</v>
      </c>
      <c r="E2186" t="str">
        <f t="shared" si="87"/>
        <v>NIT</v>
      </c>
    </row>
    <row r="2187" spans="1:5" x14ac:dyDescent="0.25">
      <c r="A2187" t="s">
        <v>3639</v>
      </c>
      <c r="B2187" t="s">
        <v>3640</v>
      </c>
      <c r="C2187" t="str">
        <f>Tabla4[[#This Row],[NIT]]</f>
        <v>06142806710019</v>
      </c>
      <c r="D2187">
        <f t="shared" si="86"/>
        <v>14</v>
      </c>
      <c r="E2187" t="str">
        <f t="shared" si="87"/>
        <v>NIT</v>
      </c>
    </row>
    <row r="2188" spans="1:5" x14ac:dyDescent="0.25">
      <c r="A2188" t="s">
        <v>3641</v>
      </c>
      <c r="B2188" t="s">
        <v>3642</v>
      </c>
      <c r="C2188" t="str">
        <f>Tabla4[[#This Row],[NIT]]</f>
        <v>06053005800016</v>
      </c>
      <c r="D2188">
        <f t="shared" si="86"/>
        <v>14</v>
      </c>
      <c r="E2188" t="str">
        <f t="shared" si="87"/>
        <v>NIT</v>
      </c>
    </row>
    <row r="2189" spans="1:5" x14ac:dyDescent="0.25">
      <c r="A2189" t="s">
        <v>3643</v>
      </c>
      <c r="B2189" t="s">
        <v>3644</v>
      </c>
      <c r="C2189" t="str">
        <f>Tabla4[[#This Row],[NIT]]</f>
        <v>06140603961011</v>
      </c>
      <c r="D2189">
        <f t="shared" si="86"/>
        <v>14</v>
      </c>
      <c r="E2189" t="str">
        <f t="shared" si="87"/>
        <v>NIT</v>
      </c>
    </row>
    <row r="2190" spans="1:5" x14ac:dyDescent="0.25">
      <c r="A2190" t="s">
        <v>3645</v>
      </c>
      <c r="B2190" t="s">
        <v>3646</v>
      </c>
      <c r="C2190" t="str">
        <f>Tabla4[[#This Row],[NIT]]</f>
        <v>06142312860031</v>
      </c>
      <c r="D2190">
        <f t="shared" si="86"/>
        <v>14</v>
      </c>
      <c r="E2190" t="str">
        <f t="shared" si="87"/>
        <v>NIT</v>
      </c>
    </row>
    <row r="2191" spans="1:5" x14ac:dyDescent="0.25">
      <c r="A2191" t="s">
        <v>3647</v>
      </c>
      <c r="B2191" t="s">
        <v>3648</v>
      </c>
      <c r="C2191" t="str">
        <f>Tabla4[[#This Row],[NIT]]</f>
        <v>01012801490029</v>
      </c>
      <c r="D2191">
        <f t="shared" si="86"/>
        <v>14</v>
      </c>
      <c r="E2191" t="str">
        <f t="shared" si="87"/>
        <v>NIT</v>
      </c>
    </row>
    <row r="2192" spans="1:5" x14ac:dyDescent="0.25">
      <c r="A2192" t="s">
        <v>3649</v>
      </c>
      <c r="B2192" t="s">
        <v>3650</v>
      </c>
      <c r="C2192" t="str">
        <f>Tabla4[[#This Row],[NIT]]</f>
        <v>06142603870016</v>
      </c>
      <c r="D2192">
        <f t="shared" si="86"/>
        <v>14</v>
      </c>
      <c r="E2192" t="str">
        <f t="shared" si="87"/>
        <v>NIT</v>
      </c>
    </row>
    <row r="2193" spans="1:5" x14ac:dyDescent="0.25">
      <c r="A2193" t="s">
        <v>3651</v>
      </c>
      <c r="B2193" t="s">
        <v>3652</v>
      </c>
      <c r="C2193" t="str">
        <f>Tabla4[[#This Row],[NIT]]</f>
        <v>06140112001091</v>
      </c>
      <c r="D2193">
        <f t="shared" si="86"/>
        <v>14</v>
      </c>
      <c r="E2193" t="str">
        <f t="shared" si="87"/>
        <v>NIT</v>
      </c>
    </row>
    <row r="2194" spans="1:5" x14ac:dyDescent="0.25">
      <c r="A2194" t="s">
        <v>3653</v>
      </c>
      <c r="B2194" t="s">
        <v>3654</v>
      </c>
      <c r="C2194" t="str">
        <f>Tabla4[[#This Row],[NIT]]</f>
        <v>06141405971059</v>
      </c>
      <c r="D2194">
        <f t="shared" si="86"/>
        <v>14</v>
      </c>
      <c r="E2194" t="str">
        <f t="shared" si="87"/>
        <v>NIT</v>
      </c>
    </row>
    <row r="2195" spans="1:5" x14ac:dyDescent="0.25">
      <c r="A2195" t="s">
        <v>3655</v>
      </c>
      <c r="B2195" t="s">
        <v>3656</v>
      </c>
      <c r="C2195" t="str">
        <f>Tabla4[[#This Row],[NIT]]</f>
        <v>06142803031020</v>
      </c>
      <c r="D2195">
        <f t="shared" si="86"/>
        <v>14</v>
      </c>
      <c r="E2195" t="str">
        <f t="shared" si="87"/>
        <v>NIT</v>
      </c>
    </row>
    <row r="2196" spans="1:5" x14ac:dyDescent="0.25">
      <c r="A2196" t="s">
        <v>3657</v>
      </c>
      <c r="B2196" t="s">
        <v>3658</v>
      </c>
      <c r="C2196" t="str">
        <f>Tabla4[[#This Row],[NIT]]</f>
        <v>06142706051032</v>
      </c>
      <c r="D2196">
        <f t="shared" si="86"/>
        <v>14</v>
      </c>
      <c r="E2196" t="str">
        <f t="shared" si="87"/>
        <v>NIT</v>
      </c>
    </row>
    <row r="2197" spans="1:5" x14ac:dyDescent="0.25">
      <c r="A2197" t="s">
        <v>3659</v>
      </c>
      <c r="B2197" t="s">
        <v>3660</v>
      </c>
      <c r="C2197" t="str">
        <f>Tabla4[[#This Row],[NIT]]</f>
        <v>06140709001017</v>
      </c>
      <c r="D2197">
        <f t="shared" si="86"/>
        <v>14</v>
      </c>
      <c r="E2197" t="str">
        <f t="shared" si="87"/>
        <v>NIT</v>
      </c>
    </row>
    <row r="2198" spans="1:5" x14ac:dyDescent="0.25">
      <c r="A2198" t="s">
        <v>3661</v>
      </c>
      <c r="B2198" t="s">
        <v>3662</v>
      </c>
      <c r="C2198" t="str">
        <f>Tabla4[[#This Row],[NIT]]</f>
        <v>06142805071010</v>
      </c>
      <c r="D2198">
        <f t="shared" si="86"/>
        <v>14</v>
      </c>
      <c r="E2198" t="str">
        <f t="shared" si="87"/>
        <v>NIT</v>
      </c>
    </row>
    <row r="2199" spans="1:5" x14ac:dyDescent="0.25">
      <c r="A2199" t="s">
        <v>31</v>
      </c>
      <c r="B2199" t="s">
        <v>3663</v>
      </c>
      <c r="C2199" t="str">
        <f>Tabla4[[#This Row],[NIT]]</f>
        <v>06141810901033</v>
      </c>
      <c r="D2199">
        <f t="shared" si="86"/>
        <v>14</v>
      </c>
      <c r="E2199" t="str">
        <f t="shared" si="87"/>
        <v>NIT</v>
      </c>
    </row>
    <row r="2200" spans="1:5" x14ac:dyDescent="0.25">
      <c r="A2200" t="s">
        <v>3664</v>
      </c>
      <c r="B2200" t="s">
        <v>3665</v>
      </c>
      <c r="C2200" t="str">
        <f>Tabla4[[#This Row],[NIT]]</f>
        <v>06141912081022</v>
      </c>
      <c r="D2200">
        <f t="shared" ref="D2200:D2263" si="88">LEN(C2200)</f>
        <v>14</v>
      </c>
      <c r="E2200" t="str">
        <f t="shared" ref="E2200:E2263" si="89">IF(D2200=14,"NIT",IF(D2200=9,"DUI"," "))</f>
        <v>NIT</v>
      </c>
    </row>
    <row r="2201" spans="1:5" x14ac:dyDescent="0.25">
      <c r="A2201" t="s">
        <v>3666</v>
      </c>
      <c r="B2201" t="s">
        <v>3667</v>
      </c>
      <c r="C2201" t="str">
        <f>Tabla4[[#This Row],[NIT]]</f>
        <v>02102808350022</v>
      </c>
      <c r="D2201">
        <f t="shared" si="88"/>
        <v>14</v>
      </c>
      <c r="E2201" t="str">
        <f t="shared" si="89"/>
        <v>NIT</v>
      </c>
    </row>
    <row r="2202" spans="1:5" x14ac:dyDescent="0.25">
      <c r="A2202" t="s">
        <v>3668</v>
      </c>
      <c r="B2202" t="s">
        <v>3669</v>
      </c>
      <c r="C2202" t="str">
        <f>Tabla4[[#This Row],[NIT]]</f>
        <v>06142109981029</v>
      </c>
      <c r="D2202">
        <f t="shared" si="88"/>
        <v>14</v>
      </c>
      <c r="E2202" t="str">
        <f t="shared" si="89"/>
        <v>NIT</v>
      </c>
    </row>
    <row r="2203" spans="1:5" x14ac:dyDescent="0.25">
      <c r="A2203" t="s">
        <v>3670</v>
      </c>
      <c r="B2203" t="s">
        <v>3671</v>
      </c>
      <c r="C2203" t="str">
        <f>Tabla4[[#This Row],[NIT]]</f>
        <v>06140110071025</v>
      </c>
      <c r="D2203">
        <f t="shared" si="88"/>
        <v>14</v>
      </c>
      <c r="E2203" t="str">
        <f t="shared" si="89"/>
        <v>NIT</v>
      </c>
    </row>
    <row r="2204" spans="1:5" x14ac:dyDescent="0.25">
      <c r="A2204" t="s">
        <v>3672</v>
      </c>
      <c r="B2204" t="s">
        <v>3673</v>
      </c>
      <c r="C2204" t="str">
        <f>Tabla4[[#This Row],[NIT]]</f>
        <v>06141006780016</v>
      </c>
      <c r="D2204">
        <f t="shared" si="88"/>
        <v>14</v>
      </c>
      <c r="E2204" t="str">
        <f t="shared" si="89"/>
        <v>NIT</v>
      </c>
    </row>
    <row r="2205" spans="1:5" x14ac:dyDescent="0.25">
      <c r="A2205" t="s">
        <v>3674</v>
      </c>
      <c r="B2205" t="s">
        <v>3675</v>
      </c>
      <c r="C2205" t="str">
        <f>Tabla4[[#This Row],[NIT]]</f>
        <v>06140807700012</v>
      </c>
      <c r="D2205">
        <f t="shared" si="88"/>
        <v>14</v>
      </c>
      <c r="E2205" t="str">
        <f t="shared" si="89"/>
        <v>NIT</v>
      </c>
    </row>
    <row r="2206" spans="1:5" x14ac:dyDescent="0.25">
      <c r="A2206" t="s">
        <v>3676</v>
      </c>
      <c r="B2206" t="s">
        <v>3677</v>
      </c>
      <c r="C2206" t="str">
        <f>Tabla4[[#This Row],[NIT]]</f>
        <v>06142310071049</v>
      </c>
      <c r="D2206">
        <f t="shared" si="88"/>
        <v>14</v>
      </c>
      <c r="E2206" t="str">
        <f t="shared" si="89"/>
        <v>NIT</v>
      </c>
    </row>
    <row r="2207" spans="1:5" x14ac:dyDescent="0.25">
      <c r="A2207" t="s">
        <v>3678</v>
      </c>
      <c r="B2207" t="s">
        <v>3679</v>
      </c>
      <c r="C2207" t="str">
        <f>Tabla4[[#This Row],[NIT]]</f>
        <v>06140103620013</v>
      </c>
      <c r="D2207">
        <f t="shared" si="88"/>
        <v>14</v>
      </c>
      <c r="E2207" t="str">
        <f t="shared" si="89"/>
        <v>NIT</v>
      </c>
    </row>
    <row r="2208" spans="1:5" x14ac:dyDescent="0.25">
      <c r="A2208" t="s">
        <v>3680</v>
      </c>
      <c r="B2208" t="s">
        <v>3681</v>
      </c>
      <c r="C2208" t="str">
        <f>Tabla4[[#This Row],[NIT]]</f>
        <v>06140109770045</v>
      </c>
      <c r="D2208">
        <f t="shared" si="88"/>
        <v>14</v>
      </c>
      <c r="E2208" t="str">
        <f t="shared" si="89"/>
        <v>NIT</v>
      </c>
    </row>
    <row r="2209" spans="1:5" x14ac:dyDescent="0.25">
      <c r="A2209" t="s">
        <v>3682</v>
      </c>
      <c r="B2209" t="s">
        <v>3683</v>
      </c>
      <c r="C2209" t="str">
        <f>Tabla4[[#This Row],[NIT]]</f>
        <v>06142310041069</v>
      </c>
      <c r="D2209">
        <f t="shared" si="88"/>
        <v>14</v>
      </c>
      <c r="E2209" t="str">
        <f t="shared" si="89"/>
        <v>NIT</v>
      </c>
    </row>
    <row r="2210" spans="1:5" x14ac:dyDescent="0.25">
      <c r="A2210" t="s">
        <v>3684</v>
      </c>
      <c r="B2210" t="s">
        <v>3685</v>
      </c>
      <c r="C2210" t="str">
        <f>Tabla4[[#This Row],[NIT]]</f>
        <v>06141601760014</v>
      </c>
      <c r="D2210">
        <f t="shared" si="88"/>
        <v>14</v>
      </c>
      <c r="E2210" t="str">
        <f t="shared" si="89"/>
        <v>NIT</v>
      </c>
    </row>
    <row r="2211" spans="1:5" x14ac:dyDescent="0.25">
      <c r="A2211" t="s">
        <v>3686</v>
      </c>
      <c r="B2211" t="s">
        <v>3687</v>
      </c>
      <c r="C2211" t="str">
        <f>Tabla4[[#This Row],[NIT]]</f>
        <v>06140807911056</v>
      </c>
      <c r="D2211">
        <f t="shared" si="88"/>
        <v>14</v>
      </c>
      <c r="E2211" t="str">
        <f t="shared" si="89"/>
        <v>NIT</v>
      </c>
    </row>
    <row r="2212" spans="1:5" x14ac:dyDescent="0.25">
      <c r="A2212" t="s">
        <v>3688</v>
      </c>
      <c r="B2212" t="s">
        <v>3689</v>
      </c>
      <c r="C2212" t="str">
        <f>Tabla4[[#This Row],[NIT]]</f>
        <v>06142306690019</v>
      </c>
      <c r="D2212">
        <f t="shared" si="88"/>
        <v>14</v>
      </c>
      <c r="E2212" t="str">
        <f t="shared" si="89"/>
        <v>NIT</v>
      </c>
    </row>
    <row r="2213" spans="1:5" x14ac:dyDescent="0.25">
      <c r="A2213" t="s">
        <v>3690</v>
      </c>
      <c r="B2213" t="s">
        <v>3691</v>
      </c>
      <c r="C2213" t="str">
        <f>Tabla4[[#This Row],[NIT]]</f>
        <v>06142201901058</v>
      </c>
      <c r="D2213">
        <f t="shared" si="88"/>
        <v>14</v>
      </c>
      <c r="E2213" t="str">
        <f t="shared" si="89"/>
        <v>NIT</v>
      </c>
    </row>
    <row r="2214" spans="1:5" x14ac:dyDescent="0.25">
      <c r="A2214" t="s">
        <v>3692</v>
      </c>
      <c r="B2214" t="s">
        <v>3693</v>
      </c>
      <c r="C2214" t="str">
        <f>Tabla4[[#This Row],[NIT]]</f>
        <v>06141305850016</v>
      </c>
      <c r="D2214">
        <f t="shared" si="88"/>
        <v>14</v>
      </c>
      <c r="E2214" t="str">
        <f t="shared" si="89"/>
        <v>NIT</v>
      </c>
    </row>
    <row r="2215" spans="1:5" x14ac:dyDescent="0.25">
      <c r="A2215" t="s">
        <v>3694</v>
      </c>
      <c r="B2215" t="s">
        <v>3695</v>
      </c>
      <c r="C2215" t="str">
        <f>Tabla4[[#This Row],[NIT]]</f>
        <v>06140703720018</v>
      </c>
      <c r="D2215">
        <f t="shared" si="88"/>
        <v>14</v>
      </c>
      <c r="E2215" t="str">
        <f t="shared" si="89"/>
        <v>NIT</v>
      </c>
    </row>
    <row r="2216" spans="1:5" x14ac:dyDescent="0.25">
      <c r="A2216" t="s">
        <v>3696</v>
      </c>
      <c r="B2216" t="s">
        <v>3697</v>
      </c>
      <c r="C2216" t="str">
        <f>Tabla4[[#This Row],[NIT]]</f>
        <v>12171706001020</v>
      </c>
      <c r="D2216">
        <f t="shared" si="88"/>
        <v>14</v>
      </c>
      <c r="E2216" t="str">
        <f t="shared" si="89"/>
        <v>NIT</v>
      </c>
    </row>
    <row r="2217" spans="1:5" x14ac:dyDescent="0.25">
      <c r="A2217" t="s">
        <v>36</v>
      </c>
      <c r="B2217" t="s">
        <v>3698</v>
      </c>
      <c r="C2217" t="str">
        <f>Tabla4[[#This Row],[NIT]]</f>
        <v>06141210001020</v>
      </c>
      <c r="D2217">
        <f t="shared" si="88"/>
        <v>14</v>
      </c>
      <c r="E2217" t="str">
        <f t="shared" si="89"/>
        <v>NIT</v>
      </c>
    </row>
    <row r="2218" spans="1:5" x14ac:dyDescent="0.25">
      <c r="A2218" t="s">
        <v>3699</v>
      </c>
      <c r="B2218" t="s">
        <v>3700</v>
      </c>
      <c r="C2218" t="str">
        <f>Tabla4[[#This Row],[NIT]]</f>
        <v>06140809041040</v>
      </c>
      <c r="D2218">
        <f t="shared" si="88"/>
        <v>14</v>
      </c>
      <c r="E2218" t="str">
        <f t="shared" si="89"/>
        <v>NIT</v>
      </c>
    </row>
    <row r="2219" spans="1:5" x14ac:dyDescent="0.25">
      <c r="A2219" t="s">
        <v>3701</v>
      </c>
      <c r="B2219" t="s">
        <v>3702</v>
      </c>
      <c r="C2219" t="str">
        <f>Tabla4[[#This Row],[NIT]]</f>
        <v>06143010720016</v>
      </c>
      <c r="D2219">
        <f t="shared" si="88"/>
        <v>14</v>
      </c>
      <c r="E2219" t="str">
        <f t="shared" si="89"/>
        <v>NIT</v>
      </c>
    </row>
    <row r="2220" spans="1:5" x14ac:dyDescent="0.25">
      <c r="A2220" t="s">
        <v>3703</v>
      </c>
      <c r="B2220" t="s">
        <v>3704</v>
      </c>
      <c r="C2220" t="str">
        <f>Tabla4[[#This Row],[NIT]]</f>
        <v>06140501061032</v>
      </c>
      <c r="D2220">
        <f t="shared" si="88"/>
        <v>14</v>
      </c>
      <c r="E2220" t="str">
        <f t="shared" si="89"/>
        <v>NIT</v>
      </c>
    </row>
    <row r="2221" spans="1:5" x14ac:dyDescent="0.25">
      <c r="A2221" t="s">
        <v>3705</v>
      </c>
      <c r="B2221" t="s">
        <v>3706</v>
      </c>
      <c r="C2221" t="str">
        <f>Tabla4[[#This Row],[NIT]]</f>
        <v>05110610820011</v>
      </c>
      <c r="D2221">
        <f t="shared" si="88"/>
        <v>14</v>
      </c>
      <c r="E2221" t="str">
        <f t="shared" si="89"/>
        <v>NIT</v>
      </c>
    </row>
    <row r="2222" spans="1:5" x14ac:dyDescent="0.25">
      <c r="A2222" t="s">
        <v>3707</v>
      </c>
      <c r="B2222" t="s">
        <v>3708</v>
      </c>
      <c r="C2222" t="str">
        <f>Tabla4[[#This Row],[NIT]]</f>
        <v>06143107931012</v>
      </c>
      <c r="D2222">
        <f t="shared" si="88"/>
        <v>14</v>
      </c>
      <c r="E2222" t="str">
        <f t="shared" si="89"/>
        <v>NIT</v>
      </c>
    </row>
    <row r="2223" spans="1:5" x14ac:dyDescent="0.25">
      <c r="A2223" t="s">
        <v>3709</v>
      </c>
      <c r="B2223" t="s">
        <v>3710</v>
      </c>
      <c r="C2223" t="str">
        <f>Tabla4[[#This Row],[NIT]]</f>
        <v>06142201041040</v>
      </c>
      <c r="D2223">
        <f t="shared" si="88"/>
        <v>14</v>
      </c>
      <c r="E2223" t="str">
        <f t="shared" si="89"/>
        <v>NIT</v>
      </c>
    </row>
    <row r="2224" spans="1:5" x14ac:dyDescent="0.25">
      <c r="A2224" t="s">
        <v>3711</v>
      </c>
      <c r="B2224" t="s">
        <v>3712</v>
      </c>
      <c r="C2224" t="str">
        <f>Tabla4[[#This Row],[NIT]]</f>
        <v>06142702751013</v>
      </c>
      <c r="D2224">
        <f t="shared" si="88"/>
        <v>14</v>
      </c>
      <c r="E2224" t="str">
        <f t="shared" si="89"/>
        <v>NIT</v>
      </c>
    </row>
    <row r="2225" spans="1:5" x14ac:dyDescent="0.25">
      <c r="A2225" t="s">
        <v>3713</v>
      </c>
      <c r="B2225" t="s">
        <v>3714</v>
      </c>
      <c r="C2225" t="str">
        <f>Tabla4[[#This Row],[NIT]]</f>
        <v>06142005820017</v>
      </c>
      <c r="D2225">
        <f t="shared" si="88"/>
        <v>14</v>
      </c>
      <c r="E2225" t="str">
        <f t="shared" si="89"/>
        <v>NIT</v>
      </c>
    </row>
    <row r="2226" spans="1:5" x14ac:dyDescent="0.25">
      <c r="A2226" t="s">
        <v>3715</v>
      </c>
      <c r="B2226" t="s">
        <v>3716</v>
      </c>
      <c r="C2226" t="str">
        <f>Tabla4[[#This Row],[NIT]]</f>
        <v>06141710911015</v>
      </c>
      <c r="D2226">
        <f t="shared" si="88"/>
        <v>14</v>
      </c>
      <c r="E2226" t="str">
        <f t="shared" si="89"/>
        <v>NIT</v>
      </c>
    </row>
    <row r="2227" spans="1:5" x14ac:dyDescent="0.25">
      <c r="A2227" t="s">
        <v>3717</v>
      </c>
      <c r="B2227" t="s">
        <v>3718</v>
      </c>
      <c r="C2227" t="str">
        <f>Tabla4[[#This Row],[NIT]]</f>
        <v>06142704771410</v>
      </c>
      <c r="D2227">
        <f t="shared" si="88"/>
        <v>14</v>
      </c>
      <c r="E2227" t="str">
        <f t="shared" si="89"/>
        <v>NIT</v>
      </c>
    </row>
    <row r="2228" spans="1:5" x14ac:dyDescent="0.25">
      <c r="A2228" t="s">
        <v>3719</v>
      </c>
      <c r="B2228" t="s">
        <v>3720</v>
      </c>
      <c r="C2228" t="str">
        <f>Tabla4[[#This Row],[NIT]]</f>
        <v>06140104670024</v>
      </c>
      <c r="D2228">
        <f t="shared" si="88"/>
        <v>14</v>
      </c>
      <c r="E2228" t="str">
        <f t="shared" si="89"/>
        <v>NIT</v>
      </c>
    </row>
    <row r="2229" spans="1:5" x14ac:dyDescent="0.25">
      <c r="A2229" t="s">
        <v>3721</v>
      </c>
      <c r="B2229" t="s">
        <v>3722</v>
      </c>
      <c r="C2229" t="str">
        <f>Tabla4[[#This Row],[NIT]]</f>
        <v>06142810780010</v>
      </c>
      <c r="D2229">
        <f t="shared" si="88"/>
        <v>14</v>
      </c>
      <c r="E2229" t="str">
        <f t="shared" si="89"/>
        <v>NIT</v>
      </c>
    </row>
    <row r="2230" spans="1:5" x14ac:dyDescent="0.25">
      <c r="A2230" t="s">
        <v>3723</v>
      </c>
      <c r="B2230" t="s">
        <v>3724</v>
      </c>
      <c r="C2230" t="str">
        <f>Tabla4[[#This Row],[NIT]]</f>
        <v>11232401590014</v>
      </c>
      <c r="D2230">
        <f t="shared" si="88"/>
        <v>14</v>
      </c>
      <c r="E2230" t="str">
        <f t="shared" si="89"/>
        <v>NIT</v>
      </c>
    </row>
    <row r="2231" spans="1:5" x14ac:dyDescent="0.25">
      <c r="A2231" t="s">
        <v>3725</v>
      </c>
      <c r="B2231" t="s">
        <v>3726</v>
      </c>
      <c r="C2231" t="str">
        <f>Tabla4[[#This Row],[NIT]]</f>
        <v>06142510981015</v>
      </c>
      <c r="D2231">
        <f t="shared" si="88"/>
        <v>14</v>
      </c>
      <c r="E2231" t="str">
        <f t="shared" si="89"/>
        <v>NIT</v>
      </c>
    </row>
    <row r="2232" spans="1:5" x14ac:dyDescent="0.25">
      <c r="A2232" t="s">
        <v>3727</v>
      </c>
      <c r="B2232" t="s">
        <v>3728</v>
      </c>
      <c r="C2232" t="str">
        <f>Tabla4[[#This Row],[NIT]]</f>
        <v>06141011931043</v>
      </c>
      <c r="D2232">
        <f t="shared" si="88"/>
        <v>14</v>
      </c>
      <c r="E2232" t="str">
        <f t="shared" si="89"/>
        <v>NIT</v>
      </c>
    </row>
    <row r="2233" spans="1:5" x14ac:dyDescent="0.25">
      <c r="A2233" t="s">
        <v>3729</v>
      </c>
      <c r="B2233" t="s">
        <v>3730</v>
      </c>
      <c r="C2233" t="str">
        <f>Tabla4[[#This Row],[NIT]]</f>
        <v>05051801811010</v>
      </c>
      <c r="D2233">
        <f t="shared" si="88"/>
        <v>14</v>
      </c>
      <c r="E2233" t="str">
        <f t="shared" si="89"/>
        <v>NIT</v>
      </c>
    </row>
    <row r="2234" spans="1:5" x14ac:dyDescent="0.25">
      <c r="A2234" t="s">
        <v>3731</v>
      </c>
      <c r="B2234" t="s">
        <v>3732</v>
      </c>
      <c r="C2234" t="str">
        <f>Tabla4[[#This Row],[NIT]]</f>
        <v>08212501690018</v>
      </c>
      <c r="D2234">
        <f t="shared" si="88"/>
        <v>14</v>
      </c>
      <c r="E2234" t="str">
        <f t="shared" si="89"/>
        <v>NIT</v>
      </c>
    </row>
    <row r="2235" spans="1:5" x14ac:dyDescent="0.25">
      <c r="A2235" t="s">
        <v>3733</v>
      </c>
      <c r="B2235" t="s">
        <v>3734</v>
      </c>
      <c r="C2235" t="str">
        <f>Tabla4[[#This Row],[NIT]]</f>
        <v>03071104590019</v>
      </c>
      <c r="D2235">
        <f t="shared" si="88"/>
        <v>14</v>
      </c>
      <c r="E2235" t="str">
        <f t="shared" si="89"/>
        <v>NIT</v>
      </c>
    </row>
    <row r="2236" spans="1:5" x14ac:dyDescent="0.25">
      <c r="A2236" t="s">
        <v>3735</v>
      </c>
      <c r="B2236" t="s">
        <v>3736</v>
      </c>
      <c r="C2236" t="str">
        <f>Tabla4[[#This Row],[NIT]]</f>
        <v>06142102081081</v>
      </c>
      <c r="D2236">
        <f t="shared" si="88"/>
        <v>14</v>
      </c>
      <c r="E2236" t="str">
        <f t="shared" si="89"/>
        <v>NIT</v>
      </c>
    </row>
    <row r="2237" spans="1:5" x14ac:dyDescent="0.25">
      <c r="A2237" t="s">
        <v>3737</v>
      </c>
      <c r="B2237" t="s">
        <v>3738</v>
      </c>
      <c r="C2237" t="str">
        <f>Tabla4[[#This Row],[NIT]]</f>
        <v>14161711530014</v>
      </c>
      <c r="D2237">
        <f t="shared" si="88"/>
        <v>14</v>
      </c>
      <c r="E2237" t="str">
        <f t="shared" si="89"/>
        <v>NIT</v>
      </c>
    </row>
    <row r="2238" spans="1:5" x14ac:dyDescent="0.25">
      <c r="A2238" t="s">
        <v>3739</v>
      </c>
      <c r="B2238" t="s">
        <v>3740</v>
      </c>
      <c r="C2238" t="str">
        <f>Tabla4[[#This Row],[NIT]]</f>
        <v>06142212770044</v>
      </c>
      <c r="D2238">
        <f t="shared" si="88"/>
        <v>14</v>
      </c>
      <c r="E2238" t="str">
        <f t="shared" si="89"/>
        <v>NIT</v>
      </c>
    </row>
    <row r="2239" spans="1:5" x14ac:dyDescent="0.25">
      <c r="A2239" t="s">
        <v>3741</v>
      </c>
      <c r="B2239" t="s">
        <v>3742</v>
      </c>
      <c r="C2239" t="str">
        <f>Tabla4[[#This Row],[NIT]]</f>
        <v>06141903991075</v>
      </c>
      <c r="D2239">
        <f t="shared" si="88"/>
        <v>14</v>
      </c>
      <c r="E2239" t="str">
        <f t="shared" si="89"/>
        <v>NIT</v>
      </c>
    </row>
    <row r="2240" spans="1:5" x14ac:dyDescent="0.25">
      <c r="A2240" t="s">
        <v>3743</v>
      </c>
      <c r="B2240" t="s">
        <v>3744</v>
      </c>
      <c r="C2240" t="str">
        <f>Tabla4[[#This Row],[NIT]]</f>
        <v>06141605061014</v>
      </c>
      <c r="D2240">
        <f t="shared" si="88"/>
        <v>14</v>
      </c>
      <c r="E2240" t="str">
        <f t="shared" si="89"/>
        <v>NIT</v>
      </c>
    </row>
    <row r="2241" spans="1:5" x14ac:dyDescent="0.25">
      <c r="A2241" t="s">
        <v>3745</v>
      </c>
      <c r="B2241" t="s">
        <v>3746</v>
      </c>
      <c r="C2241" t="str">
        <f>Tabla4[[#This Row],[NIT]]</f>
        <v>06141612931024</v>
      </c>
      <c r="D2241">
        <f t="shared" si="88"/>
        <v>14</v>
      </c>
      <c r="E2241" t="str">
        <f t="shared" si="89"/>
        <v>NIT</v>
      </c>
    </row>
    <row r="2242" spans="1:5" x14ac:dyDescent="0.25">
      <c r="A2242" t="s">
        <v>3747</v>
      </c>
      <c r="B2242" t="s">
        <v>3748</v>
      </c>
      <c r="C2242" t="str">
        <f>Tabla4[[#This Row],[NIT]]</f>
        <v>06140409951048</v>
      </c>
      <c r="D2242">
        <f t="shared" si="88"/>
        <v>14</v>
      </c>
      <c r="E2242" t="str">
        <f t="shared" si="89"/>
        <v>NIT</v>
      </c>
    </row>
    <row r="2243" spans="1:5" x14ac:dyDescent="0.25">
      <c r="A2243" t="s">
        <v>3749</v>
      </c>
      <c r="B2243" t="s">
        <v>3750</v>
      </c>
      <c r="C2243" t="str">
        <f>Tabla4[[#This Row],[NIT]]</f>
        <v>06142709991044</v>
      </c>
      <c r="D2243">
        <f t="shared" si="88"/>
        <v>14</v>
      </c>
      <c r="E2243" t="str">
        <f t="shared" si="89"/>
        <v>NIT</v>
      </c>
    </row>
    <row r="2244" spans="1:5" x14ac:dyDescent="0.25">
      <c r="A2244" t="s">
        <v>3751</v>
      </c>
      <c r="B2244" t="s">
        <v>3752</v>
      </c>
      <c r="C2244" t="str">
        <f>Tabla4[[#This Row],[NIT]]</f>
        <v>06140210891046</v>
      </c>
      <c r="D2244">
        <f t="shared" si="88"/>
        <v>14</v>
      </c>
      <c r="E2244" t="str">
        <f t="shared" si="89"/>
        <v>NIT</v>
      </c>
    </row>
    <row r="2245" spans="1:5" x14ac:dyDescent="0.25">
      <c r="A2245" t="s">
        <v>3753</v>
      </c>
      <c r="B2245" t="s">
        <v>3754</v>
      </c>
      <c r="C2245" t="str">
        <f>Tabla4[[#This Row],[NIT]]</f>
        <v>06142606971045</v>
      </c>
      <c r="D2245">
        <f t="shared" si="88"/>
        <v>14</v>
      </c>
      <c r="E2245" t="str">
        <f t="shared" si="89"/>
        <v>NIT</v>
      </c>
    </row>
    <row r="2246" spans="1:5" x14ac:dyDescent="0.25">
      <c r="A2246" t="s">
        <v>3755</v>
      </c>
      <c r="B2246" t="s">
        <v>3756</v>
      </c>
      <c r="C2246" t="str">
        <f>Tabla4[[#This Row],[NIT]]</f>
        <v>02100106710016</v>
      </c>
      <c r="D2246">
        <f t="shared" si="88"/>
        <v>14</v>
      </c>
      <c r="E2246" t="str">
        <f t="shared" si="89"/>
        <v>NIT</v>
      </c>
    </row>
    <row r="2247" spans="1:5" x14ac:dyDescent="0.25">
      <c r="A2247" t="s">
        <v>3757</v>
      </c>
      <c r="B2247" t="s">
        <v>3758</v>
      </c>
      <c r="C2247" t="str">
        <f>Tabla4[[#This Row],[NIT]]</f>
        <v>12171611981010</v>
      </c>
      <c r="D2247">
        <f t="shared" si="88"/>
        <v>14</v>
      </c>
      <c r="E2247" t="str">
        <f t="shared" si="89"/>
        <v>NIT</v>
      </c>
    </row>
    <row r="2248" spans="1:5" x14ac:dyDescent="0.25">
      <c r="A2248" t="s">
        <v>3759</v>
      </c>
      <c r="B2248" t="s">
        <v>3760</v>
      </c>
      <c r="C2248" t="str">
        <f>Tabla4[[#This Row],[NIT]]</f>
        <v>06142404011023</v>
      </c>
      <c r="D2248">
        <f t="shared" si="88"/>
        <v>14</v>
      </c>
      <c r="E2248" t="str">
        <f t="shared" si="89"/>
        <v>NIT</v>
      </c>
    </row>
    <row r="2249" spans="1:5" x14ac:dyDescent="0.25">
      <c r="A2249" t="s">
        <v>3761</v>
      </c>
      <c r="B2249" t="s">
        <v>3762</v>
      </c>
      <c r="C2249" t="str">
        <f>Tabla4[[#This Row],[NIT]]</f>
        <v>06141511911065</v>
      </c>
      <c r="D2249">
        <f t="shared" si="88"/>
        <v>14</v>
      </c>
      <c r="E2249" t="str">
        <f t="shared" si="89"/>
        <v>NIT</v>
      </c>
    </row>
    <row r="2250" spans="1:5" x14ac:dyDescent="0.25">
      <c r="A2250" t="s">
        <v>3763</v>
      </c>
      <c r="B2250" t="s">
        <v>3764</v>
      </c>
      <c r="C2250" t="str">
        <f>Tabla4[[#This Row],[NIT]]</f>
        <v>12170809041016</v>
      </c>
      <c r="D2250">
        <f t="shared" si="88"/>
        <v>14</v>
      </c>
      <c r="E2250" t="str">
        <f t="shared" si="89"/>
        <v>NIT</v>
      </c>
    </row>
    <row r="2251" spans="1:5" x14ac:dyDescent="0.25">
      <c r="A2251" t="s">
        <v>3765</v>
      </c>
      <c r="B2251" t="s">
        <v>3766</v>
      </c>
      <c r="C2251" t="str">
        <f>Tabla4[[#This Row],[NIT]]</f>
        <v>06140406750028</v>
      </c>
      <c r="D2251">
        <f t="shared" si="88"/>
        <v>14</v>
      </c>
      <c r="E2251" t="str">
        <f t="shared" si="89"/>
        <v>NIT</v>
      </c>
    </row>
    <row r="2252" spans="1:5" x14ac:dyDescent="0.25">
      <c r="A2252" t="s">
        <v>3767</v>
      </c>
      <c r="B2252" t="s">
        <v>3768</v>
      </c>
      <c r="C2252" t="str">
        <f>Tabla4[[#This Row],[NIT]]</f>
        <v>03152712881017</v>
      </c>
      <c r="D2252">
        <f t="shared" si="88"/>
        <v>14</v>
      </c>
      <c r="E2252" t="str">
        <f t="shared" si="89"/>
        <v>NIT</v>
      </c>
    </row>
    <row r="2253" spans="1:5" x14ac:dyDescent="0.25">
      <c r="A2253" t="s">
        <v>3769</v>
      </c>
      <c r="B2253" t="s">
        <v>3770</v>
      </c>
      <c r="C2253" t="str">
        <f>Tabla4[[#This Row],[NIT]]</f>
        <v>06140912021015</v>
      </c>
      <c r="D2253">
        <f t="shared" si="88"/>
        <v>14</v>
      </c>
      <c r="E2253" t="str">
        <f t="shared" si="89"/>
        <v>NIT</v>
      </c>
    </row>
    <row r="2254" spans="1:5" x14ac:dyDescent="0.25">
      <c r="A2254" t="s">
        <v>3771</v>
      </c>
      <c r="B2254" t="s">
        <v>3772</v>
      </c>
      <c r="C2254" t="str">
        <f>Tabla4[[#This Row],[NIT]]</f>
        <v>06142309870010</v>
      </c>
      <c r="D2254">
        <f t="shared" si="88"/>
        <v>14</v>
      </c>
      <c r="E2254" t="str">
        <f t="shared" si="89"/>
        <v>NIT</v>
      </c>
    </row>
    <row r="2255" spans="1:5" x14ac:dyDescent="0.25">
      <c r="A2255" t="s">
        <v>3773</v>
      </c>
      <c r="B2255" t="s">
        <v>3774</v>
      </c>
      <c r="C2255" t="str">
        <f>Tabla4[[#This Row],[NIT]]</f>
        <v>06142902640010</v>
      </c>
      <c r="D2255">
        <f t="shared" si="88"/>
        <v>14</v>
      </c>
      <c r="E2255" t="str">
        <f t="shared" si="89"/>
        <v>NIT</v>
      </c>
    </row>
    <row r="2256" spans="1:5" x14ac:dyDescent="0.25">
      <c r="A2256" t="s">
        <v>3775</v>
      </c>
      <c r="B2256" t="s">
        <v>3776</v>
      </c>
      <c r="C2256" t="str">
        <f>Tabla4[[#This Row],[NIT]]</f>
        <v>06141506780029</v>
      </c>
      <c r="D2256">
        <f t="shared" si="88"/>
        <v>14</v>
      </c>
      <c r="E2256" t="str">
        <f t="shared" si="89"/>
        <v>NIT</v>
      </c>
    </row>
    <row r="2257" spans="1:5" x14ac:dyDescent="0.25">
      <c r="A2257" t="s">
        <v>3777</v>
      </c>
      <c r="B2257" t="s">
        <v>3778</v>
      </c>
      <c r="C2257" t="str">
        <f>Tabla4[[#This Row],[NIT]]</f>
        <v>06140609041062</v>
      </c>
      <c r="D2257">
        <f t="shared" si="88"/>
        <v>14</v>
      </c>
      <c r="E2257" t="str">
        <f t="shared" si="89"/>
        <v>NIT</v>
      </c>
    </row>
    <row r="2258" spans="1:5" x14ac:dyDescent="0.25">
      <c r="A2258" t="s">
        <v>3779</v>
      </c>
      <c r="B2258" t="s">
        <v>3780</v>
      </c>
      <c r="C2258" t="str">
        <f>Tabla4[[#This Row],[NIT]]</f>
        <v>06142107921010</v>
      </c>
      <c r="D2258">
        <f t="shared" si="88"/>
        <v>14</v>
      </c>
      <c r="E2258" t="str">
        <f t="shared" si="89"/>
        <v>NIT</v>
      </c>
    </row>
    <row r="2259" spans="1:5" x14ac:dyDescent="0.25">
      <c r="A2259" t="s">
        <v>3781</v>
      </c>
      <c r="B2259" t="s">
        <v>3782</v>
      </c>
      <c r="C2259" t="str">
        <f>Tabla4[[#This Row],[NIT]]</f>
        <v>93931907641013</v>
      </c>
      <c r="D2259">
        <f t="shared" si="88"/>
        <v>14</v>
      </c>
      <c r="E2259" t="str">
        <f t="shared" si="89"/>
        <v>NIT</v>
      </c>
    </row>
    <row r="2260" spans="1:5" x14ac:dyDescent="0.25">
      <c r="A2260" t="s">
        <v>3783</v>
      </c>
      <c r="B2260" t="s">
        <v>3784</v>
      </c>
      <c r="C2260" t="str">
        <f>Tabla4[[#This Row],[NIT]]</f>
        <v>06142210081020</v>
      </c>
      <c r="D2260">
        <f t="shared" si="88"/>
        <v>14</v>
      </c>
      <c r="E2260" t="str">
        <f t="shared" si="89"/>
        <v>NIT</v>
      </c>
    </row>
    <row r="2261" spans="1:5" x14ac:dyDescent="0.25">
      <c r="A2261" t="s">
        <v>3785</v>
      </c>
      <c r="B2261" t="s">
        <v>3786</v>
      </c>
      <c r="C2261" t="str">
        <f>Tabla4[[#This Row],[NIT]]</f>
        <v>06140401260035</v>
      </c>
      <c r="D2261">
        <f t="shared" si="88"/>
        <v>14</v>
      </c>
      <c r="E2261" t="str">
        <f t="shared" si="89"/>
        <v>NIT</v>
      </c>
    </row>
    <row r="2262" spans="1:5" x14ac:dyDescent="0.25">
      <c r="A2262" t="s">
        <v>3787</v>
      </c>
      <c r="B2262" t="s">
        <v>3788</v>
      </c>
      <c r="C2262" t="str">
        <f>Tabla4[[#This Row],[NIT]]</f>
        <v>06141705051016</v>
      </c>
      <c r="D2262">
        <f t="shared" si="88"/>
        <v>14</v>
      </c>
      <c r="E2262" t="str">
        <f t="shared" si="89"/>
        <v>NIT</v>
      </c>
    </row>
    <row r="2263" spans="1:5" x14ac:dyDescent="0.25">
      <c r="A2263" t="s">
        <v>3789</v>
      </c>
      <c r="B2263" t="s">
        <v>3790</v>
      </c>
      <c r="C2263" t="str">
        <f>Tabla4[[#This Row],[NIT]]</f>
        <v>06142901921025</v>
      </c>
      <c r="D2263">
        <f t="shared" si="88"/>
        <v>14</v>
      </c>
      <c r="E2263" t="str">
        <f t="shared" si="89"/>
        <v>NIT</v>
      </c>
    </row>
    <row r="2264" spans="1:5" x14ac:dyDescent="0.25">
      <c r="A2264" t="s">
        <v>3791</v>
      </c>
      <c r="B2264" t="s">
        <v>3792</v>
      </c>
      <c r="C2264" t="str">
        <f>Tabla4[[#This Row],[NIT]]</f>
        <v>06142603081014</v>
      </c>
      <c r="D2264">
        <f t="shared" ref="D2264:D2327" si="90">LEN(C2264)</f>
        <v>14</v>
      </c>
      <c r="E2264" t="str">
        <f t="shared" ref="E2264:E2327" si="91">IF(D2264=14,"NIT",IF(D2264=9,"DUI"," "))</f>
        <v>NIT</v>
      </c>
    </row>
    <row r="2265" spans="1:5" x14ac:dyDescent="0.25">
      <c r="A2265" t="s">
        <v>3793</v>
      </c>
      <c r="B2265" t="s">
        <v>3794</v>
      </c>
      <c r="C2265" t="str">
        <f>Tabla4[[#This Row],[NIT]]</f>
        <v>06141204051040</v>
      </c>
      <c r="D2265">
        <f t="shared" si="90"/>
        <v>14</v>
      </c>
      <c r="E2265" t="str">
        <f t="shared" si="91"/>
        <v>NIT</v>
      </c>
    </row>
    <row r="2266" spans="1:5" x14ac:dyDescent="0.25">
      <c r="A2266" t="s">
        <v>3795</v>
      </c>
      <c r="B2266" t="s">
        <v>3796</v>
      </c>
      <c r="C2266" t="str">
        <f>Tabla4[[#This Row],[NIT]]</f>
        <v>06141407041059</v>
      </c>
      <c r="D2266">
        <f t="shared" si="90"/>
        <v>14</v>
      </c>
      <c r="E2266" t="str">
        <f t="shared" si="91"/>
        <v>NIT</v>
      </c>
    </row>
    <row r="2267" spans="1:5" x14ac:dyDescent="0.25">
      <c r="A2267" t="s">
        <v>3797</v>
      </c>
      <c r="B2267" t="s">
        <v>3798</v>
      </c>
      <c r="C2267" t="str">
        <f>Tabla4[[#This Row],[NIT]]</f>
        <v>06141101901020</v>
      </c>
      <c r="D2267">
        <f t="shared" si="90"/>
        <v>14</v>
      </c>
      <c r="E2267" t="str">
        <f t="shared" si="91"/>
        <v>NIT</v>
      </c>
    </row>
    <row r="2268" spans="1:5" x14ac:dyDescent="0.25">
      <c r="A2268" t="s">
        <v>3799</v>
      </c>
      <c r="B2268" t="s">
        <v>3800</v>
      </c>
      <c r="C2268" t="str">
        <f>Tabla4[[#This Row],[NIT]]</f>
        <v>03011908741024</v>
      </c>
      <c r="D2268">
        <f t="shared" si="90"/>
        <v>14</v>
      </c>
      <c r="E2268" t="str">
        <f t="shared" si="91"/>
        <v>NIT</v>
      </c>
    </row>
    <row r="2269" spans="1:5" x14ac:dyDescent="0.25">
      <c r="A2269" t="s">
        <v>3801</v>
      </c>
      <c r="B2269" t="s">
        <v>3802</v>
      </c>
      <c r="C2269" t="str">
        <f>Tabla4[[#This Row],[NIT]]</f>
        <v>02103009630018</v>
      </c>
      <c r="D2269">
        <f t="shared" si="90"/>
        <v>14</v>
      </c>
      <c r="E2269" t="str">
        <f t="shared" si="91"/>
        <v>NIT</v>
      </c>
    </row>
    <row r="2270" spans="1:5" x14ac:dyDescent="0.25">
      <c r="A2270" t="s">
        <v>3803</v>
      </c>
      <c r="B2270" t="s">
        <v>3804</v>
      </c>
      <c r="C2270" t="str">
        <f>Tabla4[[#This Row],[NIT]]</f>
        <v>07022508570014</v>
      </c>
      <c r="D2270">
        <f t="shared" si="90"/>
        <v>14</v>
      </c>
      <c r="E2270" t="str">
        <f t="shared" si="91"/>
        <v>NIT</v>
      </c>
    </row>
    <row r="2271" spans="1:5" x14ac:dyDescent="0.25">
      <c r="A2271" t="s">
        <v>3805</v>
      </c>
      <c r="B2271" t="s">
        <v>3806</v>
      </c>
      <c r="C2271" t="str">
        <f>Tabla4[[#This Row],[NIT]]</f>
        <v>01030807590012</v>
      </c>
      <c r="D2271">
        <f t="shared" si="90"/>
        <v>14</v>
      </c>
      <c r="E2271" t="str">
        <f t="shared" si="91"/>
        <v>NIT</v>
      </c>
    </row>
    <row r="2272" spans="1:5" x14ac:dyDescent="0.25">
      <c r="A2272" t="s">
        <v>3807</v>
      </c>
      <c r="B2272" t="s">
        <v>3808</v>
      </c>
      <c r="C2272" t="str">
        <f>Tabla4[[#This Row],[NIT]]</f>
        <v>06141309850060</v>
      </c>
      <c r="D2272">
        <f t="shared" si="90"/>
        <v>14</v>
      </c>
      <c r="E2272" t="str">
        <f t="shared" si="91"/>
        <v>NIT</v>
      </c>
    </row>
    <row r="2273" spans="1:5" x14ac:dyDescent="0.25">
      <c r="A2273" t="s">
        <v>3809</v>
      </c>
      <c r="B2273" t="s">
        <v>3810</v>
      </c>
      <c r="C2273" t="str">
        <f>Tabla4[[#This Row],[NIT]]</f>
        <v>08021311520010</v>
      </c>
      <c r="D2273">
        <f t="shared" si="90"/>
        <v>14</v>
      </c>
      <c r="E2273" t="str">
        <f t="shared" si="91"/>
        <v>NIT</v>
      </c>
    </row>
    <row r="2274" spans="1:5" x14ac:dyDescent="0.25">
      <c r="A2274" t="s">
        <v>3811</v>
      </c>
      <c r="B2274" t="s">
        <v>3812</v>
      </c>
      <c r="C2274" t="str">
        <f>Tabla4[[#This Row],[NIT]]</f>
        <v>94833009951016</v>
      </c>
      <c r="D2274">
        <f t="shared" si="90"/>
        <v>14</v>
      </c>
      <c r="E2274" t="str">
        <f t="shared" si="91"/>
        <v>NIT</v>
      </c>
    </row>
    <row r="2275" spans="1:5" x14ac:dyDescent="0.25">
      <c r="A2275" t="s">
        <v>3813</v>
      </c>
      <c r="B2275" t="s">
        <v>3814</v>
      </c>
      <c r="C2275" t="str">
        <f>Tabla4[[#This Row],[NIT]]</f>
        <v>06010402530010</v>
      </c>
      <c r="D2275">
        <f t="shared" si="90"/>
        <v>14</v>
      </c>
      <c r="E2275" t="str">
        <f t="shared" si="91"/>
        <v>NIT</v>
      </c>
    </row>
    <row r="2276" spans="1:5" x14ac:dyDescent="0.25">
      <c r="A2276" t="s">
        <v>3815</v>
      </c>
      <c r="B2276" t="s">
        <v>3816</v>
      </c>
      <c r="C2276" t="str">
        <f>Tabla4[[#This Row],[NIT]]</f>
        <v>06140901971020</v>
      </c>
      <c r="D2276">
        <f t="shared" si="90"/>
        <v>14</v>
      </c>
      <c r="E2276" t="str">
        <f t="shared" si="91"/>
        <v>NIT</v>
      </c>
    </row>
    <row r="2277" spans="1:5" x14ac:dyDescent="0.25">
      <c r="A2277" t="s">
        <v>3817</v>
      </c>
      <c r="B2277" t="s">
        <v>3818</v>
      </c>
      <c r="C2277" t="str">
        <f>Tabla4[[#This Row],[NIT]]</f>
        <v>03151607681049</v>
      </c>
      <c r="D2277">
        <f t="shared" si="90"/>
        <v>14</v>
      </c>
      <c r="E2277" t="str">
        <f t="shared" si="91"/>
        <v>NIT</v>
      </c>
    </row>
    <row r="2278" spans="1:5" x14ac:dyDescent="0.25">
      <c r="A2278" t="s">
        <v>3819</v>
      </c>
      <c r="B2278" t="s">
        <v>3820</v>
      </c>
      <c r="C2278" t="str">
        <f>Tabla4[[#This Row],[NIT]]</f>
        <v>04080611711016</v>
      </c>
      <c r="D2278">
        <f t="shared" si="90"/>
        <v>14</v>
      </c>
      <c r="E2278" t="str">
        <f t="shared" si="91"/>
        <v>NIT</v>
      </c>
    </row>
    <row r="2279" spans="1:5" x14ac:dyDescent="0.25">
      <c r="A2279" t="s">
        <v>3821</v>
      </c>
      <c r="B2279" t="s">
        <v>3822</v>
      </c>
      <c r="C2279" t="str">
        <f>Tabla4[[#This Row],[NIT]]</f>
        <v>14063110671010</v>
      </c>
      <c r="D2279">
        <f t="shared" si="90"/>
        <v>14</v>
      </c>
      <c r="E2279" t="str">
        <f t="shared" si="91"/>
        <v>NIT</v>
      </c>
    </row>
    <row r="2280" spans="1:5" x14ac:dyDescent="0.25">
      <c r="A2280" t="s">
        <v>3823</v>
      </c>
      <c r="B2280" t="s">
        <v>3824</v>
      </c>
      <c r="C2280" t="str">
        <f>Tabla4[[#This Row],[NIT]]</f>
        <v>06170111781014</v>
      </c>
      <c r="D2280">
        <f t="shared" si="90"/>
        <v>14</v>
      </c>
      <c r="E2280" t="str">
        <f t="shared" si="91"/>
        <v>NIT</v>
      </c>
    </row>
    <row r="2281" spans="1:5" x14ac:dyDescent="0.25">
      <c r="A2281" t="s">
        <v>3825</v>
      </c>
      <c r="B2281" t="s">
        <v>3826</v>
      </c>
      <c r="C2281" t="str">
        <f>Tabla4[[#This Row],[NIT]]</f>
        <v>06140803790018</v>
      </c>
      <c r="D2281">
        <f t="shared" si="90"/>
        <v>14</v>
      </c>
      <c r="E2281" t="str">
        <f t="shared" si="91"/>
        <v>NIT</v>
      </c>
    </row>
    <row r="2282" spans="1:5" x14ac:dyDescent="0.25">
      <c r="A2282" t="s">
        <v>3827</v>
      </c>
      <c r="B2282" t="s">
        <v>3828</v>
      </c>
      <c r="C2282" t="str">
        <f>Tabla4[[#This Row],[NIT]]</f>
        <v>03061106691010</v>
      </c>
      <c r="D2282">
        <f t="shared" si="90"/>
        <v>14</v>
      </c>
      <c r="E2282" t="str">
        <f t="shared" si="91"/>
        <v>NIT</v>
      </c>
    </row>
    <row r="2283" spans="1:5" x14ac:dyDescent="0.25">
      <c r="A2283" t="s">
        <v>3829</v>
      </c>
      <c r="B2283" t="s">
        <v>3830</v>
      </c>
      <c r="C2283" t="str">
        <f>Tabla4[[#This Row],[NIT]]</f>
        <v>06141009871017</v>
      </c>
      <c r="D2283">
        <f t="shared" si="90"/>
        <v>14</v>
      </c>
      <c r="E2283" t="str">
        <f t="shared" si="91"/>
        <v>NIT</v>
      </c>
    </row>
    <row r="2284" spans="1:5" x14ac:dyDescent="0.25">
      <c r="A2284" t="s">
        <v>3831</v>
      </c>
      <c r="B2284" t="s">
        <v>3832</v>
      </c>
      <c r="C2284" t="str">
        <f>Tabla4[[#This Row],[NIT]]</f>
        <v>06141506991069</v>
      </c>
      <c r="D2284">
        <f t="shared" si="90"/>
        <v>14</v>
      </c>
      <c r="E2284" t="str">
        <f t="shared" si="91"/>
        <v>NIT</v>
      </c>
    </row>
    <row r="2285" spans="1:5" x14ac:dyDescent="0.25">
      <c r="A2285" t="s">
        <v>3833</v>
      </c>
      <c r="B2285" t="s">
        <v>3834</v>
      </c>
      <c r="C2285" t="str">
        <f>Tabla4[[#This Row],[NIT]]</f>
        <v>06141907931115</v>
      </c>
      <c r="D2285">
        <f t="shared" si="90"/>
        <v>14</v>
      </c>
      <c r="E2285" t="str">
        <f t="shared" si="91"/>
        <v>NIT</v>
      </c>
    </row>
    <row r="2286" spans="1:5" x14ac:dyDescent="0.25">
      <c r="A2286" t="s">
        <v>3835</v>
      </c>
      <c r="B2286" t="s">
        <v>3836</v>
      </c>
      <c r="C2286" t="str">
        <f>Tabla4[[#This Row],[NIT]]</f>
        <v>06142603840036</v>
      </c>
      <c r="D2286">
        <f t="shared" si="90"/>
        <v>14</v>
      </c>
      <c r="E2286" t="str">
        <f t="shared" si="91"/>
        <v>NIT</v>
      </c>
    </row>
    <row r="2287" spans="1:5" x14ac:dyDescent="0.25">
      <c r="A2287" t="s">
        <v>3837</v>
      </c>
      <c r="B2287" t="s">
        <v>3838</v>
      </c>
      <c r="C2287" t="str">
        <f>Tabla4[[#This Row],[NIT]]</f>
        <v>06141912630013</v>
      </c>
      <c r="D2287">
        <f t="shared" si="90"/>
        <v>14</v>
      </c>
      <c r="E2287" t="str">
        <f t="shared" si="91"/>
        <v>NIT</v>
      </c>
    </row>
    <row r="2288" spans="1:5" x14ac:dyDescent="0.25">
      <c r="A2288" t="s">
        <v>3839</v>
      </c>
      <c r="B2288" t="s">
        <v>3840</v>
      </c>
      <c r="C2288" t="str">
        <f>Tabla4[[#This Row],[NIT]]</f>
        <v>06140509860013</v>
      </c>
      <c r="D2288">
        <f t="shared" si="90"/>
        <v>14</v>
      </c>
      <c r="E2288" t="str">
        <f t="shared" si="91"/>
        <v>NIT</v>
      </c>
    </row>
    <row r="2289" spans="1:5" x14ac:dyDescent="0.25">
      <c r="A2289" t="s">
        <v>3841</v>
      </c>
      <c r="B2289" t="s">
        <v>3842</v>
      </c>
      <c r="C2289" t="str">
        <f>Tabla4[[#This Row],[NIT]]</f>
        <v>06140111901021</v>
      </c>
      <c r="D2289">
        <f t="shared" si="90"/>
        <v>14</v>
      </c>
      <c r="E2289" t="str">
        <f t="shared" si="91"/>
        <v>NIT</v>
      </c>
    </row>
    <row r="2290" spans="1:5" x14ac:dyDescent="0.25">
      <c r="A2290" t="s">
        <v>3843</v>
      </c>
      <c r="B2290" t="s">
        <v>3844</v>
      </c>
      <c r="C2290" t="str">
        <f>Tabla4[[#This Row],[NIT]]</f>
        <v>12090307530019</v>
      </c>
      <c r="D2290">
        <f t="shared" si="90"/>
        <v>14</v>
      </c>
      <c r="E2290" t="str">
        <f t="shared" si="91"/>
        <v>NIT</v>
      </c>
    </row>
    <row r="2291" spans="1:5" x14ac:dyDescent="0.25">
      <c r="A2291" t="s">
        <v>3845</v>
      </c>
      <c r="B2291" t="s">
        <v>3846</v>
      </c>
      <c r="C2291" t="str">
        <f>Tabla4[[#This Row],[NIT]]</f>
        <v>12170208470022</v>
      </c>
      <c r="D2291">
        <f t="shared" si="90"/>
        <v>14</v>
      </c>
      <c r="E2291" t="str">
        <f t="shared" si="91"/>
        <v>NIT</v>
      </c>
    </row>
    <row r="2292" spans="1:5" x14ac:dyDescent="0.25">
      <c r="A2292" t="s">
        <v>3847</v>
      </c>
      <c r="B2292" t="s">
        <v>3848</v>
      </c>
      <c r="C2292" t="str">
        <f>Tabla4[[#This Row],[NIT]]</f>
        <v>06140305740017</v>
      </c>
      <c r="D2292">
        <f t="shared" si="90"/>
        <v>14</v>
      </c>
      <c r="E2292" t="str">
        <f t="shared" si="91"/>
        <v>NIT</v>
      </c>
    </row>
    <row r="2293" spans="1:5" x14ac:dyDescent="0.25">
      <c r="A2293" t="s">
        <v>3849</v>
      </c>
      <c r="B2293" t="s">
        <v>3850</v>
      </c>
      <c r="C2293" t="str">
        <f>Tabla4[[#This Row],[NIT]]</f>
        <v>06142701981031</v>
      </c>
      <c r="D2293">
        <f t="shared" si="90"/>
        <v>14</v>
      </c>
      <c r="E2293" t="str">
        <f t="shared" si="91"/>
        <v>NIT</v>
      </c>
    </row>
    <row r="2294" spans="1:5" x14ac:dyDescent="0.25">
      <c r="A2294" t="s">
        <v>3851</v>
      </c>
      <c r="B2294" t="s">
        <v>3852</v>
      </c>
      <c r="C2294" t="str">
        <f>Tabla4[[#This Row],[NIT]]</f>
        <v>06140312911025</v>
      </c>
      <c r="D2294">
        <f t="shared" si="90"/>
        <v>14</v>
      </c>
      <c r="E2294" t="str">
        <f t="shared" si="91"/>
        <v>NIT</v>
      </c>
    </row>
    <row r="2295" spans="1:5" x14ac:dyDescent="0.25">
      <c r="A2295" t="s">
        <v>3853</v>
      </c>
      <c r="B2295" t="s">
        <v>3854</v>
      </c>
      <c r="C2295" t="str">
        <f>Tabla4[[#This Row],[NIT]]</f>
        <v>06142211951070</v>
      </c>
      <c r="D2295">
        <f t="shared" si="90"/>
        <v>14</v>
      </c>
      <c r="E2295" t="str">
        <f t="shared" si="91"/>
        <v>NIT</v>
      </c>
    </row>
    <row r="2296" spans="1:5" x14ac:dyDescent="0.25">
      <c r="A2296" t="s">
        <v>3855</v>
      </c>
      <c r="B2296" t="s">
        <v>3856</v>
      </c>
      <c r="C2296" t="str">
        <f>Tabla4[[#This Row],[NIT]]</f>
        <v>06142505650010</v>
      </c>
      <c r="D2296">
        <f t="shared" si="90"/>
        <v>14</v>
      </c>
      <c r="E2296" t="str">
        <f t="shared" si="91"/>
        <v>NIT</v>
      </c>
    </row>
    <row r="2297" spans="1:5" x14ac:dyDescent="0.25">
      <c r="A2297" t="s">
        <v>3857</v>
      </c>
      <c r="B2297" t="s">
        <v>3858</v>
      </c>
      <c r="C2297" t="str">
        <f>Tabla4[[#This Row],[NIT]]</f>
        <v>06141909021019</v>
      </c>
      <c r="D2297">
        <f t="shared" si="90"/>
        <v>14</v>
      </c>
      <c r="E2297" t="str">
        <f t="shared" si="91"/>
        <v>NIT</v>
      </c>
    </row>
    <row r="2298" spans="1:5" x14ac:dyDescent="0.25">
      <c r="A2298" t="s">
        <v>3859</v>
      </c>
      <c r="B2298" t="s">
        <v>3860</v>
      </c>
      <c r="C2298" t="str">
        <f>Tabla4[[#This Row],[NIT]]</f>
        <v>01032606790019</v>
      </c>
      <c r="D2298">
        <f t="shared" si="90"/>
        <v>14</v>
      </c>
      <c r="E2298" t="str">
        <f t="shared" si="91"/>
        <v>NIT</v>
      </c>
    </row>
    <row r="2299" spans="1:5" x14ac:dyDescent="0.25">
      <c r="A2299" t="s">
        <v>3861</v>
      </c>
      <c r="B2299" t="s">
        <v>3862</v>
      </c>
      <c r="C2299" t="str">
        <f>Tabla4[[#This Row],[NIT]]</f>
        <v>06141801051027</v>
      </c>
      <c r="D2299">
        <f t="shared" si="90"/>
        <v>14</v>
      </c>
      <c r="E2299" t="str">
        <f t="shared" si="91"/>
        <v>NIT</v>
      </c>
    </row>
    <row r="2300" spans="1:5" x14ac:dyDescent="0.25">
      <c r="A2300" t="s">
        <v>3863</v>
      </c>
      <c r="B2300" t="s">
        <v>3864</v>
      </c>
      <c r="C2300" t="str">
        <f>Tabla4[[#This Row],[NIT]]</f>
        <v>06140312041055</v>
      </c>
      <c r="D2300">
        <f t="shared" si="90"/>
        <v>14</v>
      </c>
      <c r="E2300" t="str">
        <f t="shared" si="91"/>
        <v>NIT</v>
      </c>
    </row>
    <row r="2301" spans="1:5" x14ac:dyDescent="0.25">
      <c r="A2301" t="s">
        <v>3865</v>
      </c>
      <c r="B2301" t="s">
        <v>3866</v>
      </c>
      <c r="C2301" t="str">
        <f>Tabla4[[#This Row],[NIT]]</f>
        <v>06142905971027</v>
      </c>
      <c r="D2301">
        <f t="shared" si="90"/>
        <v>14</v>
      </c>
      <c r="E2301" t="str">
        <f t="shared" si="91"/>
        <v>NIT</v>
      </c>
    </row>
    <row r="2302" spans="1:5" x14ac:dyDescent="0.25">
      <c r="A2302" t="s">
        <v>3867</v>
      </c>
      <c r="B2302" t="s">
        <v>3868</v>
      </c>
      <c r="C2302" t="str">
        <f>Tabla4[[#This Row],[NIT]]</f>
        <v>05112912870010</v>
      </c>
      <c r="D2302">
        <f t="shared" si="90"/>
        <v>14</v>
      </c>
      <c r="E2302" t="str">
        <f t="shared" si="91"/>
        <v>NIT</v>
      </c>
    </row>
    <row r="2303" spans="1:5" x14ac:dyDescent="0.25">
      <c r="A2303" t="s">
        <v>3869</v>
      </c>
      <c r="B2303" t="s">
        <v>3870</v>
      </c>
      <c r="C2303" t="str">
        <f>Tabla4[[#This Row],[NIT]]</f>
        <v>06141802091014</v>
      </c>
      <c r="D2303">
        <f t="shared" si="90"/>
        <v>14</v>
      </c>
      <c r="E2303" t="str">
        <f t="shared" si="91"/>
        <v>NIT</v>
      </c>
    </row>
    <row r="2304" spans="1:5" x14ac:dyDescent="0.25">
      <c r="A2304" t="s">
        <v>3871</v>
      </c>
      <c r="B2304" t="s">
        <v>3872</v>
      </c>
      <c r="C2304" t="str">
        <f>Tabla4[[#This Row],[NIT]]</f>
        <v>06140811660013</v>
      </c>
      <c r="D2304">
        <f t="shared" si="90"/>
        <v>14</v>
      </c>
      <c r="E2304" t="str">
        <f t="shared" si="91"/>
        <v>NIT</v>
      </c>
    </row>
    <row r="2305" spans="1:5" x14ac:dyDescent="0.25">
      <c r="A2305" t="s">
        <v>3873</v>
      </c>
      <c r="B2305" t="s">
        <v>3874</v>
      </c>
      <c r="C2305" t="str">
        <f>Tabla4[[#This Row],[NIT]]</f>
        <v>06140101120025</v>
      </c>
      <c r="D2305">
        <f t="shared" si="90"/>
        <v>14</v>
      </c>
      <c r="E2305" t="str">
        <f t="shared" si="91"/>
        <v>NIT</v>
      </c>
    </row>
    <row r="2306" spans="1:5" x14ac:dyDescent="0.25">
      <c r="A2306" t="s">
        <v>3875</v>
      </c>
      <c r="B2306" t="s">
        <v>3876</v>
      </c>
      <c r="C2306" t="str">
        <f>Tabla4[[#This Row],[NIT]]</f>
        <v>06142707011042</v>
      </c>
      <c r="D2306">
        <f t="shared" si="90"/>
        <v>14</v>
      </c>
      <c r="E2306" t="str">
        <f t="shared" si="91"/>
        <v>NIT</v>
      </c>
    </row>
    <row r="2307" spans="1:5" x14ac:dyDescent="0.25">
      <c r="A2307" t="s">
        <v>3877</v>
      </c>
      <c r="B2307" t="s">
        <v>3878</v>
      </c>
      <c r="C2307" t="str">
        <f>Tabla4[[#This Row],[NIT]]</f>
        <v>06141910071038</v>
      </c>
      <c r="D2307">
        <f t="shared" si="90"/>
        <v>14</v>
      </c>
      <c r="E2307" t="str">
        <f t="shared" si="91"/>
        <v>NIT</v>
      </c>
    </row>
    <row r="2308" spans="1:5" x14ac:dyDescent="0.25">
      <c r="A2308" t="s">
        <v>3879</v>
      </c>
      <c r="B2308" t="s">
        <v>3880</v>
      </c>
      <c r="C2308" t="str">
        <f>Tabla4[[#This Row],[NIT]]</f>
        <v>06141112750012</v>
      </c>
      <c r="D2308">
        <f t="shared" si="90"/>
        <v>14</v>
      </c>
      <c r="E2308" t="str">
        <f t="shared" si="91"/>
        <v>NIT</v>
      </c>
    </row>
    <row r="2309" spans="1:5" x14ac:dyDescent="0.25">
      <c r="A2309" t="s">
        <v>3881</v>
      </c>
      <c r="B2309" t="s">
        <v>3882</v>
      </c>
      <c r="C2309" t="str">
        <f>Tabla4[[#This Row],[NIT]]</f>
        <v>06140103740020</v>
      </c>
      <c r="D2309">
        <f t="shared" si="90"/>
        <v>14</v>
      </c>
      <c r="E2309" t="str">
        <f t="shared" si="91"/>
        <v>NIT</v>
      </c>
    </row>
    <row r="2310" spans="1:5" x14ac:dyDescent="0.25">
      <c r="A2310" t="s">
        <v>34</v>
      </c>
      <c r="B2310" t="s">
        <v>3883</v>
      </c>
      <c r="C2310" t="str">
        <f>Tabla4[[#This Row],[NIT]]</f>
        <v>06142607780022</v>
      </c>
      <c r="D2310">
        <f t="shared" si="90"/>
        <v>14</v>
      </c>
      <c r="E2310" t="str">
        <f t="shared" si="91"/>
        <v>NIT</v>
      </c>
    </row>
    <row r="2311" spans="1:5" x14ac:dyDescent="0.25">
      <c r="A2311" t="s">
        <v>3884</v>
      </c>
      <c r="B2311" t="s">
        <v>3885</v>
      </c>
      <c r="C2311" t="str">
        <f>Tabla4[[#This Row],[NIT]]</f>
        <v>07150406800010</v>
      </c>
      <c r="D2311">
        <f t="shared" si="90"/>
        <v>14</v>
      </c>
      <c r="E2311" t="str">
        <f t="shared" si="91"/>
        <v>NIT</v>
      </c>
    </row>
    <row r="2312" spans="1:5" x14ac:dyDescent="0.25">
      <c r="A2312" t="s">
        <v>3886</v>
      </c>
      <c r="B2312" t="s">
        <v>3887</v>
      </c>
      <c r="C2312" t="str">
        <f>Tabla4[[#This Row],[NIT]]</f>
        <v>06090406800018</v>
      </c>
      <c r="D2312">
        <f t="shared" si="90"/>
        <v>14</v>
      </c>
      <c r="E2312" t="str">
        <f t="shared" si="91"/>
        <v>NIT</v>
      </c>
    </row>
    <row r="2313" spans="1:5" x14ac:dyDescent="0.25">
      <c r="A2313" t="s">
        <v>3888</v>
      </c>
      <c r="B2313" t="s">
        <v>3889</v>
      </c>
      <c r="C2313" t="str">
        <f>Tabla4[[#This Row],[NIT]]</f>
        <v>03062805800029</v>
      </c>
      <c r="D2313">
        <f t="shared" si="90"/>
        <v>14</v>
      </c>
      <c r="E2313" t="str">
        <f t="shared" si="91"/>
        <v>NIT</v>
      </c>
    </row>
    <row r="2314" spans="1:5" x14ac:dyDescent="0.25">
      <c r="A2314" t="s">
        <v>3890</v>
      </c>
      <c r="B2314" t="s">
        <v>3891</v>
      </c>
      <c r="C2314" t="str">
        <f>Tabla4[[#This Row],[NIT]]</f>
        <v>05022105051010</v>
      </c>
      <c r="D2314">
        <f t="shared" si="90"/>
        <v>14</v>
      </c>
      <c r="E2314" t="str">
        <f t="shared" si="91"/>
        <v>NIT</v>
      </c>
    </row>
    <row r="2315" spans="1:5" x14ac:dyDescent="0.25">
      <c r="A2315" t="s">
        <v>3892</v>
      </c>
      <c r="B2315" t="s">
        <v>3893</v>
      </c>
      <c r="C2315" t="str">
        <f>Tabla4[[#This Row],[NIT]]</f>
        <v>06140302550047</v>
      </c>
      <c r="D2315">
        <f t="shared" si="90"/>
        <v>14</v>
      </c>
      <c r="E2315" t="str">
        <f t="shared" si="91"/>
        <v>NIT</v>
      </c>
    </row>
    <row r="2316" spans="1:5" x14ac:dyDescent="0.25">
      <c r="A2316" t="s">
        <v>3894</v>
      </c>
      <c r="B2316" t="s">
        <v>3895</v>
      </c>
      <c r="C2316" t="str">
        <f>Tabla4[[#This Row],[NIT]]</f>
        <v>02102012710020</v>
      </c>
      <c r="D2316">
        <f t="shared" si="90"/>
        <v>14</v>
      </c>
      <c r="E2316" t="str">
        <f t="shared" si="91"/>
        <v>NIT</v>
      </c>
    </row>
    <row r="2317" spans="1:5" x14ac:dyDescent="0.25">
      <c r="A2317" t="s">
        <v>3896</v>
      </c>
      <c r="B2317" t="s">
        <v>3897</v>
      </c>
      <c r="C2317" t="str">
        <f>Tabla4[[#This Row],[NIT]]</f>
        <v>03150406800049</v>
      </c>
      <c r="D2317">
        <f t="shared" si="90"/>
        <v>14</v>
      </c>
      <c r="E2317" t="str">
        <f t="shared" si="91"/>
        <v>NIT</v>
      </c>
    </row>
    <row r="2318" spans="1:5" x14ac:dyDescent="0.25">
      <c r="A2318" t="s">
        <v>3898</v>
      </c>
      <c r="B2318" t="s">
        <v>3899</v>
      </c>
      <c r="C2318" t="str">
        <f>Tabla4[[#This Row],[NIT]]</f>
        <v>03062508800011</v>
      </c>
      <c r="D2318">
        <f t="shared" si="90"/>
        <v>14</v>
      </c>
      <c r="E2318" t="str">
        <f t="shared" si="91"/>
        <v>NIT</v>
      </c>
    </row>
    <row r="2319" spans="1:5" x14ac:dyDescent="0.25">
      <c r="A2319" t="s">
        <v>3900</v>
      </c>
      <c r="B2319" t="s">
        <v>3901</v>
      </c>
      <c r="C2319" t="str">
        <f>Tabla4[[#This Row],[NIT]]</f>
        <v>13151006800012</v>
      </c>
      <c r="D2319">
        <f t="shared" si="90"/>
        <v>14</v>
      </c>
      <c r="E2319" t="str">
        <f t="shared" si="91"/>
        <v>NIT</v>
      </c>
    </row>
    <row r="2320" spans="1:5" x14ac:dyDescent="0.25">
      <c r="A2320" t="s">
        <v>3902</v>
      </c>
      <c r="B2320" t="s">
        <v>3903</v>
      </c>
      <c r="C2320" t="str">
        <f>Tabla4[[#This Row],[NIT]]</f>
        <v>11080906800024</v>
      </c>
      <c r="D2320">
        <f t="shared" si="90"/>
        <v>14</v>
      </c>
      <c r="E2320" t="str">
        <f t="shared" si="91"/>
        <v>NIT</v>
      </c>
    </row>
    <row r="2321" spans="1:5" x14ac:dyDescent="0.25">
      <c r="A2321" t="s">
        <v>3904</v>
      </c>
      <c r="B2321" t="s">
        <v>3905</v>
      </c>
      <c r="C2321" t="str">
        <f>Tabla4[[#This Row],[NIT]]</f>
        <v>03020206800016</v>
      </c>
      <c r="D2321">
        <f t="shared" si="90"/>
        <v>14</v>
      </c>
      <c r="E2321" t="str">
        <f t="shared" si="91"/>
        <v>NIT</v>
      </c>
    </row>
    <row r="2322" spans="1:5" x14ac:dyDescent="0.25">
      <c r="A2322" t="s">
        <v>3906</v>
      </c>
      <c r="B2322" t="s">
        <v>3907</v>
      </c>
      <c r="C2322" t="str">
        <f>Tabla4[[#This Row],[NIT]]</f>
        <v>02040603800018</v>
      </c>
      <c r="D2322">
        <f t="shared" si="90"/>
        <v>14</v>
      </c>
      <c r="E2322" t="str">
        <f t="shared" si="91"/>
        <v>NIT</v>
      </c>
    </row>
    <row r="2323" spans="1:5" x14ac:dyDescent="0.25">
      <c r="A2323" t="s">
        <v>3908</v>
      </c>
      <c r="B2323" t="s">
        <v>3909</v>
      </c>
      <c r="C2323" t="str">
        <f>Tabla4[[#This Row],[NIT]]</f>
        <v>05011206800019</v>
      </c>
      <c r="D2323">
        <f t="shared" si="90"/>
        <v>14</v>
      </c>
      <c r="E2323" t="str">
        <f t="shared" si="91"/>
        <v>NIT</v>
      </c>
    </row>
    <row r="2324" spans="1:5" x14ac:dyDescent="0.25">
      <c r="A2324" t="s">
        <v>3910</v>
      </c>
      <c r="B2324" t="s">
        <v>3911</v>
      </c>
      <c r="C2324" t="str">
        <f>Tabla4[[#This Row],[NIT]]</f>
        <v>03150406800013</v>
      </c>
      <c r="D2324">
        <f t="shared" si="90"/>
        <v>14</v>
      </c>
      <c r="E2324" t="str">
        <f t="shared" si="91"/>
        <v>NIT</v>
      </c>
    </row>
    <row r="2325" spans="1:5" x14ac:dyDescent="0.25">
      <c r="A2325" t="s">
        <v>3912</v>
      </c>
      <c r="B2325" t="s">
        <v>3913</v>
      </c>
      <c r="C2325" t="str">
        <f>Tabla4[[#This Row],[NIT]]</f>
        <v>02030406800022</v>
      </c>
      <c r="D2325">
        <f t="shared" si="90"/>
        <v>14</v>
      </c>
      <c r="E2325" t="str">
        <f t="shared" si="91"/>
        <v>NIT</v>
      </c>
    </row>
    <row r="2326" spans="1:5" x14ac:dyDescent="0.25">
      <c r="A2326" t="s">
        <v>3914</v>
      </c>
      <c r="B2326" t="s">
        <v>3915</v>
      </c>
      <c r="C2326" t="str">
        <f>Tabla4[[#This Row],[NIT]]</f>
        <v>03120306800015</v>
      </c>
      <c r="D2326">
        <f t="shared" si="90"/>
        <v>14</v>
      </c>
      <c r="E2326" t="str">
        <f t="shared" si="91"/>
        <v>NIT</v>
      </c>
    </row>
    <row r="2327" spans="1:5" x14ac:dyDescent="0.25">
      <c r="A2327" t="s">
        <v>3916</v>
      </c>
      <c r="B2327" t="s">
        <v>3917</v>
      </c>
      <c r="C2327" t="str">
        <f>Tabla4[[#This Row],[NIT]]</f>
        <v>02100406800011</v>
      </c>
      <c r="D2327">
        <f t="shared" si="90"/>
        <v>14</v>
      </c>
      <c r="E2327" t="str">
        <f t="shared" si="91"/>
        <v>NIT</v>
      </c>
    </row>
    <row r="2328" spans="1:5" x14ac:dyDescent="0.25">
      <c r="A2328" t="s">
        <v>3918</v>
      </c>
      <c r="B2328" t="s">
        <v>3919</v>
      </c>
      <c r="C2328" t="str">
        <f>Tabla4[[#This Row],[NIT]]</f>
        <v>06020606800014</v>
      </c>
      <c r="D2328">
        <f t="shared" ref="D2328:D2391" si="92">LEN(C2328)</f>
        <v>14</v>
      </c>
      <c r="E2328" t="str">
        <f t="shared" ref="E2328:E2391" si="93">IF(D2328=14,"NIT",IF(D2328=9,"DUI"," "))</f>
        <v>NIT</v>
      </c>
    </row>
    <row r="2329" spans="1:5" x14ac:dyDescent="0.25">
      <c r="A2329" t="s">
        <v>3920</v>
      </c>
      <c r="B2329" t="s">
        <v>3921</v>
      </c>
      <c r="C2329" t="str">
        <f>Tabla4[[#This Row],[NIT]]</f>
        <v>02012012901017</v>
      </c>
      <c r="D2329">
        <f t="shared" si="92"/>
        <v>14</v>
      </c>
      <c r="E2329" t="str">
        <f t="shared" si="93"/>
        <v>NIT</v>
      </c>
    </row>
    <row r="2330" spans="1:5" x14ac:dyDescent="0.25">
      <c r="A2330" t="s">
        <v>3922</v>
      </c>
      <c r="B2330" t="s">
        <v>3923</v>
      </c>
      <c r="C2330" t="str">
        <f>Tabla4[[#This Row],[NIT]]</f>
        <v>06140209941021</v>
      </c>
      <c r="D2330">
        <f t="shared" si="92"/>
        <v>14</v>
      </c>
      <c r="E2330" t="str">
        <f t="shared" si="93"/>
        <v>NIT</v>
      </c>
    </row>
    <row r="2331" spans="1:5" x14ac:dyDescent="0.25">
      <c r="A2331" t="s">
        <v>3924</v>
      </c>
      <c r="B2331" t="s">
        <v>3925</v>
      </c>
      <c r="C2331" t="str">
        <f>Tabla4[[#This Row],[NIT]]</f>
        <v>06141009901030</v>
      </c>
      <c r="D2331">
        <f t="shared" si="92"/>
        <v>14</v>
      </c>
      <c r="E2331" t="str">
        <f t="shared" si="93"/>
        <v>NIT</v>
      </c>
    </row>
    <row r="2332" spans="1:5" x14ac:dyDescent="0.25">
      <c r="A2332" t="s">
        <v>3926</v>
      </c>
      <c r="B2332" t="s">
        <v>3927</v>
      </c>
      <c r="C2332" t="str">
        <f>Tabla4[[#This Row],[NIT]]</f>
        <v>12172908011024</v>
      </c>
      <c r="D2332">
        <f t="shared" si="92"/>
        <v>14</v>
      </c>
      <c r="E2332" t="str">
        <f t="shared" si="93"/>
        <v>NIT</v>
      </c>
    </row>
    <row r="2333" spans="1:5" x14ac:dyDescent="0.25">
      <c r="A2333" t="s">
        <v>3928</v>
      </c>
      <c r="B2333" t="s">
        <v>3929</v>
      </c>
      <c r="C2333" t="str">
        <f>Tabla4[[#This Row],[NIT]]</f>
        <v>11080306800013</v>
      </c>
      <c r="D2333">
        <f t="shared" si="92"/>
        <v>14</v>
      </c>
      <c r="E2333" t="str">
        <f t="shared" si="93"/>
        <v>NIT</v>
      </c>
    </row>
    <row r="2334" spans="1:5" x14ac:dyDescent="0.25">
      <c r="A2334" t="s">
        <v>3930</v>
      </c>
      <c r="B2334" t="s">
        <v>3931</v>
      </c>
      <c r="C2334" t="str">
        <f>Tabla4[[#This Row],[NIT]]</f>
        <v>05151311921017</v>
      </c>
      <c r="D2334">
        <f t="shared" si="92"/>
        <v>14</v>
      </c>
      <c r="E2334" t="str">
        <f t="shared" si="93"/>
        <v>NIT</v>
      </c>
    </row>
    <row r="2335" spans="1:5" x14ac:dyDescent="0.25">
      <c r="A2335" t="s">
        <v>3932</v>
      </c>
      <c r="B2335" t="s">
        <v>3933</v>
      </c>
      <c r="C2335" t="str">
        <f>Tabla4[[#This Row],[NIT]]</f>
        <v>11232804991018</v>
      </c>
      <c r="D2335">
        <f t="shared" si="92"/>
        <v>14</v>
      </c>
      <c r="E2335" t="str">
        <f t="shared" si="93"/>
        <v>NIT</v>
      </c>
    </row>
    <row r="2336" spans="1:5" x14ac:dyDescent="0.25">
      <c r="A2336" t="s">
        <v>3934</v>
      </c>
      <c r="B2336" t="s">
        <v>3935</v>
      </c>
      <c r="C2336" t="str">
        <f>Tabla4[[#This Row],[NIT]]</f>
        <v>06142706500039</v>
      </c>
      <c r="D2336">
        <f t="shared" si="92"/>
        <v>14</v>
      </c>
      <c r="E2336" t="str">
        <f t="shared" si="93"/>
        <v>NIT</v>
      </c>
    </row>
    <row r="2337" spans="1:5" x14ac:dyDescent="0.25">
      <c r="A2337" t="s">
        <v>3936</v>
      </c>
      <c r="B2337" t="s">
        <v>3937</v>
      </c>
      <c r="C2337" t="str">
        <f>Tabla4[[#This Row],[NIT]]</f>
        <v>06020506800016</v>
      </c>
      <c r="D2337">
        <f t="shared" si="92"/>
        <v>14</v>
      </c>
      <c r="E2337" t="str">
        <f t="shared" si="93"/>
        <v>NIT</v>
      </c>
    </row>
    <row r="2338" spans="1:5" x14ac:dyDescent="0.25">
      <c r="A2338" t="s">
        <v>3938</v>
      </c>
      <c r="B2338" t="s">
        <v>3939</v>
      </c>
      <c r="C2338" t="str">
        <f>Tabla4[[#This Row],[NIT]]</f>
        <v>12171804011034</v>
      </c>
      <c r="D2338">
        <f t="shared" si="92"/>
        <v>14</v>
      </c>
      <c r="E2338" t="str">
        <f t="shared" si="93"/>
        <v>NIT</v>
      </c>
    </row>
    <row r="2339" spans="1:5" x14ac:dyDescent="0.25">
      <c r="A2339" t="s">
        <v>3940</v>
      </c>
      <c r="B2339" t="s">
        <v>3941</v>
      </c>
      <c r="C2339" t="str">
        <f>Tabla4[[#This Row],[NIT]]</f>
        <v>06141301690018</v>
      </c>
      <c r="D2339">
        <f t="shared" si="92"/>
        <v>14</v>
      </c>
      <c r="E2339" t="str">
        <f t="shared" si="93"/>
        <v>NIT</v>
      </c>
    </row>
    <row r="2340" spans="1:5" x14ac:dyDescent="0.25">
      <c r="A2340" t="s">
        <v>3942</v>
      </c>
      <c r="B2340" t="s">
        <v>3943</v>
      </c>
      <c r="C2340" t="str">
        <f>Tabla4[[#This Row],[NIT]]</f>
        <v>06141409640014</v>
      </c>
      <c r="D2340">
        <f t="shared" si="92"/>
        <v>14</v>
      </c>
      <c r="E2340" t="str">
        <f t="shared" si="93"/>
        <v>NIT</v>
      </c>
    </row>
    <row r="2341" spans="1:5" x14ac:dyDescent="0.25">
      <c r="A2341" t="s">
        <v>3944</v>
      </c>
      <c r="B2341" t="s">
        <v>3945</v>
      </c>
      <c r="C2341" t="str">
        <f>Tabla4[[#This Row],[NIT]]</f>
        <v>06141610690013</v>
      </c>
      <c r="D2341">
        <f t="shared" si="92"/>
        <v>14</v>
      </c>
      <c r="E2341" t="str">
        <f t="shared" si="93"/>
        <v>NIT</v>
      </c>
    </row>
    <row r="2342" spans="1:5" x14ac:dyDescent="0.25">
      <c r="A2342" t="s">
        <v>3946</v>
      </c>
      <c r="B2342" t="s">
        <v>3947</v>
      </c>
      <c r="C2342" t="str">
        <f>Tabla4[[#This Row],[NIT]]</f>
        <v>05113004570014</v>
      </c>
      <c r="D2342">
        <f t="shared" si="92"/>
        <v>14</v>
      </c>
      <c r="E2342" t="str">
        <f t="shared" si="93"/>
        <v>NIT</v>
      </c>
    </row>
    <row r="2343" spans="1:5" x14ac:dyDescent="0.25">
      <c r="A2343" t="s">
        <v>3948</v>
      </c>
      <c r="B2343" t="s">
        <v>3949</v>
      </c>
      <c r="C2343" t="str">
        <f>Tabla4[[#This Row],[NIT]]</f>
        <v>06142810700037</v>
      </c>
      <c r="D2343">
        <f t="shared" si="92"/>
        <v>14</v>
      </c>
      <c r="E2343" t="str">
        <f t="shared" si="93"/>
        <v>NIT</v>
      </c>
    </row>
    <row r="2344" spans="1:5" x14ac:dyDescent="0.25">
      <c r="A2344" t="s">
        <v>3950</v>
      </c>
      <c r="B2344" t="s">
        <v>3951</v>
      </c>
      <c r="C2344" t="str">
        <f>Tabla4[[#This Row],[NIT]]</f>
        <v>06140410670020</v>
      </c>
      <c r="D2344">
        <f t="shared" si="92"/>
        <v>14</v>
      </c>
      <c r="E2344" t="str">
        <f t="shared" si="93"/>
        <v>NIT</v>
      </c>
    </row>
    <row r="2345" spans="1:5" x14ac:dyDescent="0.25">
      <c r="A2345" t="s">
        <v>3952</v>
      </c>
      <c r="B2345" t="s">
        <v>3953</v>
      </c>
      <c r="C2345" t="str">
        <f>Tabla4[[#This Row],[NIT]]</f>
        <v>06141702031073</v>
      </c>
      <c r="D2345">
        <f t="shared" si="92"/>
        <v>14</v>
      </c>
      <c r="E2345" t="str">
        <f t="shared" si="93"/>
        <v>NIT</v>
      </c>
    </row>
    <row r="2346" spans="1:5" x14ac:dyDescent="0.25">
      <c r="A2346" t="s">
        <v>3954</v>
      </c>
      <c r="B2346" t="s">
        <v>3955</v>
      </c>
      <c r="C2346" t="str">
        <f>Tabla4[[#This Row],[NIT]]</f>
        <v>06142307770023</v>
      </c>
      <c r="D2346">
        <f t="shared" si="92"/>
        <v>14</v>
      </c>
      <c r="E2346" t="str">
        <f t="shared" si="93"/>
        <v>NIT</v>
      </c>
    </row>
    <row r="2347" spans="1:5" x14ac:dyDescent="0.25">
      <c r="A2347" t="s">
        <v>3956</v>
      </c>
      <c r="B2347" t="s">
        <v>3957</v>
      </c>
      <c r="C2347" t="str">
        <f>Tabla4[[#This Row],[NIT]]</f>
        <v>06140611580022</v>
      </c>
      <c r="D2347">
        <f t="shared" si="92"/>
        <v>14</v>
      </c>
      <c r="E2347" t="str">
        <f t="shared" si="93"/>
        <v>NIT</v>
      </c>
    </row>
    <row r="2348" spans="1:5" x14ac:dyDescent="0.25">
      <c r="A2348" t="s">
        <v>3958</v>
      </c>
      <c r="B2348" t="s">
        <v>3959</v>
      </c>
      <c r="C2348" t="str">
        <f>Tabla4[[#This Row],[NIT]]</f>
        <v>06142405850104</v>
      </c>
      <c r="D2348">
        <f t="shared" si="92"/>
        <v>14</v>
      </c>
      <c r="E2348" t="str">
        <f t="shared" si="93"/>
        <v>NIT</v>
      </c>
    </row>
    <row r="2349" spans="1:5" x14ac:dyDescent="0.25">
      <c r="A2349" t="s">
        <v>3960</v>
      </c>
      <c r="B2349" t="s">
        <v>3961</v>
      </c>
      <c r="C2349" t="str">
        <f>Tabla4[[#This Row],[NIT]]</f>
        <v>06141906860028</v>
      </c>
      <c r="D2349">
        <f t="shared" si="92"/>
        <v>14</v>
      </c>
      <c r="E2349" t="str">
        <f t="shared" si="93"/>
        <v>NIT</v>
      </c>
    </row>
    <row r="2350" spans="1:5" x14ac:dyDescent="0.25">
      <c r="A2350" t="s">
        <v>3962</v>
      </c>
      <c r="B2350" t="s">
        <v>3963</v>
      </c>
      <c r="C2350" t="str">
        <f>Tabla4[[#This Row],[NIT]]</f>
        <v>06140506001046</v>
      </c>
      <c r="D2350">
        <f t="shared" si="92"/>
        <v>14</v>
      </c>
      <c r="E2350" t="str">
        <f t="shared" si="93"/>
        <v>NIT</v>
      </c>
    </row>
    <row r="2351" spans="1:5" x14ac:dyDescent="0.25">
      <c r="A2351" t="s">
        <v>3964</v>
      </c>
      <c r="B2351" t="s">
        <v>3965</v>
      </c>
      <c r="C2351" t="str">
        <f>Tabla4[[#This Row],[NIT]]</f>
        <v>06142907991017</v>
      </c>
      <c r="D2351">
        <f t="shared" si="92"/>
        <v>14</v>
      </c>
      <c r="E2351" t="str">
        <f t="shared" si="93"/>
        <v>NIT</v>
      </c>
    </row>
    <row r="2352" spans="1:5" x14ac:dyDescent="0.25">
      <c r="A2352" t="s">
        <v>3966</v>
      </c>
      <c r="B2352" t="s">
        <v>3967</v>
      </c>
      <c r="C2352" t="str">
        <f>Tabla4[[#This Row],[NIT]]</f>
        <v>12172005570044</v>
      </c>
      <c r="D2352">
        <f t="shared" si="92"/>
        <v>14</v>
      </c>
      <c r="E2352" t="str">
        <f t="shared" si="93"/>
        <v>NIT</v>
      </c>
    </row>
    <row r="2353" spans="1:5" x14ac:dyDescent="0.25">
      <c r="A2353" t="s">
        <v>3968</v>
      </c>
      <c r="B2353" t="s">
        <v>3969</v>
      </c>
      <c r="C2353" t="str">
        <f>Tabla4[[#This Row],[NIT]]</f>
        <v>06142410971020</v>
      </c>
      <c r="D2353">
        <f t="shared" si="92"/>
        <v>14</v>
      </c>
      <c r="E2353" t="str">
        <f t="shared" si="93"/>
        <v>NIT</v>
      </c>
    </row>
    <row r="2354" spans="1:5" x14ac:dyDescent="0.25">
      <c r="A2354" t="s">
        <v>3970</v>
      </c>
      <c r="B2354" t="s">
        <v>3971</v>
      </c>
      <c r="C2354" t="str">
        <f>Tabla4[[#This Row],[NIT]]</f>
        <v>06141208061016</v>
      </c>
      <c r="D2354">
        <f t="shared" si="92"/>
        <v>14</v>
      </c>
      <c r="E2354" t="str">
        <f t="shared" si="93"/>
        <v>NIT</v>
      </c>
    </row>
    <row r="2355" spans="1:5" x14ac:dyDescent="0.25">
      <c r="A2355" t="s">
        <v>3972</v>
      </c>
      <c r="B2355" t="s">
        <v>3973</v>
      </c>
      <c r="C2355" t="str">
        <f>Tabla4[[#This Row],[NIT]]</f>
        <v>08101001590011</v>
      </c>
      <c r="D2355">
        <f t="shared" si="92"/>
        <v>14</v>
      </c>
      <c r="E2355" t="str">
        <f t="shared" si="93"/>
        <v>NIT</v>
      </c>
    </row>
    <row r="2356" spans="1:5" x14ac:dyDescent="0.25">
      <c r="A2356" t="s">
        <v>3974</v>
      </c>
      <c r="B2356" t="s">
        <v>3975</v>
      </c>
      <c r="C2356" t="str">
        <f>Tabla4[[#This Row],[NIT]]</f>
        <v>12171909001018</v>
      </c>
      <c r="D2356">
        <f t="shared" si="92"/>
        <v>14</v>
      </c>
      <c r="E2356" t="str">
        <f t="shared" si="93"/>
        <v>NIT</v>
      </c>
    </row>
    <row r="2357" spans="1:5" x14ac:dyDescent="0.25">
      <c r="A2357" t="s">
        <v>3976</v>
      </c>
      <c r="B2357" t="s">
        <v>3977</v>
      </c>
      <c r="C2357" t="str">
        <f>Tabla4[[#This Row],[NIT]]</f>
        <v>06142805790020</v>
      </c>
      <c r="D2357">
        <f t="shared" si="92"/>
        <v>14</v>
      </c>
      <c r="E2357" t="str">
        <f t="shared" si="93"/>
        <v>NIT</v>
      </c>
    </row>
    <row r="2358" spans="1:5" x14ac:dyDescent="0.25">
      <c r="A2358" t="s">
        <v>3978</v>
      </c>
      <c r="B2358" t="s">
        <v>3979</v>
      </c>
      <c r="C2358" t="str">
        <f>Tabla4[[#This Row],[NIT]]</f>
        <v>06142007011033</v>
      </c>
      <c r="D2358">
        <f t="shared" si="92"/>
        <v>14</v>
      </c>
      <c r="E2358" t="str">
        <f t="shared" si="93"/>
        <v>NIT</v>
      </c>
    </row>
    <row r="2359" spans="1:5" x14ac:dyDescent="0.25">
      <c r="A2359" t="s">
        <v>3980</v>
      </c>
      <c r="B2359" t="s">
        <v>3981</v>
      </c>
      <c r="C2359" t="str">
        <f>Tabla4[[#This Row],[NIT]]</f>
        <v>06142803931012</v>
      </c>
      <c r="D2359">
        <f t="shared" si="92"/>
        <v>14</v>
      </c>
      <c r="E2359" t="str">
        <f t="shared" si="93"/>
        <v>NIT</v>
      </c>
    </row>
    <row r="2360" spans="1:5" x14ac:dyDescent="0.25">
      <c r="A2360" t="s">
        <v>3982</v>
      </c>
      <c r="B2360" t="s">
        <v>3983</v>
      </c>
      <c r="C2360" t="str">
        <f>Tabla4[[#This Row],[NIT]]</f>
        <v>06140109710048</v>
      </c>
      <c r="D2360">
        <f t="shared" si="92"/>
        <v>14</v>
      </c>
      <c r="E2360" t="str">
        <f t="shared" si="93"/>
        <v>NIT</v>
      </c>
    </row>
    <row r="2361" spans="1:5" x14ac:dyDescent="0.25">
      <c r="A2361" t="s">
        <v>3984</v>
      </c>
      <c r="B2361" t="s">
        <v>3985</v>
      </c>
      <c r="C2361" t="str">
        <f>Tabla4[[#This Row],[NIT]]</f>
        <v>06141810011054</v>
      </c>
      <c r="D2361">
        <f t="shared" si="92"/>
        <v>14</v>
      </c>
      <c r="E2361" t="str">
        <f t="shared" si="93"/>
        <v>NIT</v>
      </c>
    </row>
    <row r="2362" spans="1:5" x14ac:dyDescent="0.25">
      <c r="A2362" t="s">
        <v>3986</v>
      </c>
      <c r="B2362" t="s">
        <v>3987</v>
      </c>
      <c r="C2362" t="str">
        <f>Tabla4[[#This Row],[NIT]]</f>
        <v>06143010021070</v>
      </c>
      <c r="D2362">
        <f t="shared" si="92"/>
        <v>14</v>
      </c>
      <c r="E2362" t="str">
        <f t="shared" si="93"/>
        <v>NIT</v>
      </c>
    </row>
    <row r="2363" spans="1:5" x14ac:dyDescent="0.25">
      <c r="A2363" t="s">
        <v>3988</v>
      </c>
      <c r="B2363" t="s">
        <v>3989</v>
      </c>
      <c r="C2363" t="str">
        <f>Tabla4[[#This Row],[NIT]]</f>
        <v>06140510820027</v>
      </c>
      <c r="D2363">
        <f t="shared" si="92"/>
        <v>14</v>
      </c>
      <c r="E2363" t="str">
        <f t="shared" si="93"/>
        <v>NIT</v>
      </c>
    </row>
    <row r="2364" spans="1:5" x14ac:dyDescent="0.25">
      <c r="A2364" t="s">
        <v>3990</v>
      </c>
      <c r="B2364" t="s">
        <v>3991</v>
      </c>
      <c r="C2364" t="str">
        <f>Tabla4[[#This Row],[NIT]]</f>
        <v>06140811061016</v>
      </c>
      <c r="D2364">
        <f t="shared" si="92"/>
        <v>14</v>
      </c>
      <c r="E2364" t="str">
        <f t="shared" si="93"/>
        <v>NIT</v>
      </c>
    </row>
    <row r="2365" spans="1:5" x14ac:dyDescent="0.25">
      <c r="A2365" t="s">
        <v>3992</v>
      </c>
      <c r="B2365" t="s">
        <v>3993</v>
      </c>
      <c r="C2365" t="str">
        <f>Tabla4[[#This Row],[NIT]]</f>
        <v>06140612041022</v>
      </c>
      <c r="D2365">
        <f t="shared" si="92"/>
        <v>14</v>
      </c>
      <c r="E2365" t="str">
        <f t="shared" si="93"/>
        <v>NIT</v>
      </c>
    </row>
    <row r="2366" spans="1:5" x14ac:dyDescent="0.25">
      <c r="A2366" t="s">
        <v>3994</v>
      </c>
      <c r="B2366" t="s">
        <v>3995</v>
      </c>
      <c r="C2366" t="str">
        <f>Tabla4[[#This Row],[NIT]]</f>
        <v>02071307001014</v>
      </c>
      <c r="D2366">
        <f t="shared" si="92"/>
        <v>14</v>
      </c>
      <c r="E2366" t="str">
        <f t="shared" si="93"/>
        <v>NIT</v>
      </c>
    </row>
    <row r="2367" spans="1:5" x14ac:dyDescent="0.25">
      <c r="A2367" t="s">
        <v>3996</v>
      </c>
      <c r="B2367" t="s">
        <v>3997</v>
      </c>
      <c r="C2367" t="str">
        <f>Tabla4[[#This Row],[NIT]]</f>
        <v>06141911031013</v>
      </c>
      <c r="D2367">
        <f t="shared" si="92"/>
        <v>14</v>
      </c>
      <c r="E2367" t="str">
        <f t="shared" si="93"/>
        <v>NIT</v>
      </c>
    </row>
    <row r="2368" spans="1:5" x14ac:dyDescent="0.25">
      <c r="A2368" t="s">
        <v>3998</v>
      </c>
      <c r="B2368" t="s">
        <v>3999</v>
      </c>
      <c r="C2368" t="str">
        <f>Tabla4[[#This Row],[NIT]]</f>
        <v>06140406961018</v>
      </c>
      <c r="D2368">
        <f t="shared" si="92"/>
        <v>14</v>
      </c>
      <c r="E2368" t="str">
        <f t="shared" si="93"/>
        <v>NIT</v>
      </c>
    </row>
    <row r="2369" spans="1:5" x14ac:dyDescent="0.25">
      <c r="A2369" t="s">
        <v>4000</v>
      </c>
      <c r="B2369" t="s">
        <v>4001</v>
      </c>
      <c r="C2369" t="str">
        <f>Tabla4[[#This Row],[NIT]]</f>
        <v>06140405901020</v>
      </c>
      <c r="D2369">
        <f t="shared" si="92"/>
        <v>14</v>
      </c>
      <c r="E2369" t="str">
        <f t="shared" si="93"/>
        <v>NIT</v>
      </c>
    </row>
    <row r="2370" spans="1:5" x14ac:dyDescent="0.25">
      <c r="A2370" t="s">
        <v>4002</v>
      </c>
      <c r="B2370" t="s">
        <v>4003</v>
      </c>
      <c r="C2370" t="str">
        <f>Tabla4[[#This Row],[NIT]]</f>
        <v>06142010850016</v>
      </c>
      <c r="D2370">
        <f t="shared" si="92"/>
        <v>14</v>
      </c>
      <c r="E2370" t="str">
        <f t="shared" si="93"/>
        <v>NIT</v>
      </c>
    </row>
    <row r="2371" spans="1:5" x14ac:dyDescent="0.25">
      <c r="A2371" t="s">
        <v>4004</v>
      </c>
      <c r="B2371" t="s">
        <v>4005</v>
      </c>
      <c r="C2371" t="str">
        <f>Tabla4[[#This Row],[NIT]]</f>
        <v>06141710021052</v>
      </c>
      <c r="D2371">
        <f t="shared" si="92"/>
        <v>14</v>
      </c>
      <c r="E2371" t="str">
        <f t="shared" si="93"/>
        <v>NIT</v>
      </c>
    </row>
    <row r="2372" spans="1:5" x14ac:dyDescent="0.25">
      <c r="A2372" t="s">
        <v>4006</v>
      </c>
      <c r="B2372" t="s">
        <v>4007</v>
      </c>
      <c r="C2372" t="str">
        <f>Tabla4[[#This Row],[NIT]]</f>
        <v>06142711780018</v>
      </c>
      <c r="D2372">
        <f t="shared" si="92"/>
        <v>14</v>
      </c>
      <c r="E2372" t="str">
        <f t="shared" si="93"/>
        <v>NIT</v>
      </c>
    </row>
    <row r="2373" spans="1:5" x14ac:dyDescent="0.25">
      <c r="A2373" t="s">
        <v>4008</v>
      </c>
      <c r="B2373" t="s">
        <v>4009</v>
      </c>
      <c r="C2373" t="str">
        <f>Tabla4[[#This Row],[NIT]]</f>
        <v>06140111011018</v>
      </c>
      <c r="D2373">
        <f t="shared" si="92"/>
        <v>14</v>
      </c>
      <c r="E2373" t="str">
        <f t="shared" si="93"/>
        <v>NIT</v>
      </c>
    </row>
    <row r="2374" spans="1:5" x14ac:dyDescent="0.25">
      <c r="A2374" t="s">
        <v>4010</v>
      </c>
      <c r="B2374" t="s">
        <v>4011</v>
      </c>
      <c r="C2374" t="str">
        <f>Tabla4[[#This Row],[NIT]]</f>
        <v>05112608921010</v>
      </c>
      <c r="D2374">
        <f t="shared" si="92"/>
        <v>14</v>
      </c>
      <c r="E2374" t="str">
        <f t="shared" si="93"/>
        <v>NIT</v>
      </c>
    </row>
    <row r="2375" spans="1:5" x14ac:dyDescent="0.25">
      <c r="A2375" t="s">
        <v>4012</v>
      </c>
      <c r="B2375" t="s">
        <v>4013</v>
      </c>
      <c r="C2375" t="str">
        <f>Tabla4[[#This Row],[NIT]]</f>
        <v>06141311921015</v>
      </c>
      <c r="D2375">
        <f t="shared" si="92"/>
        <v>14</v>
      </c>
      <c r="E2375" t="str">
        <f t="shared" si="93"/>
        <v>NIT</v>
      </c>
    </row>
    <row r="2376" spans="1:5" x14ac:dyDescent="0.25">
      <c r="A2376" t="s">
        <v>4014</v>
      </c>
      <c r="B2376" t="s">
        <v>4015</v>
      </c>
      <c r="C2376" t="str">
        <f>Tabla4[[#This Row],[NIT]]</f>
        <v>06141909021108</v>
      </c>
      <c r="D2376">
        <f t="shared" si="92"/>
        <v>14</v>
      </c>
      <c r="E2376" t="str">
        <f t="shared" si="93"/>
        <v>NIT</v>
      </c>
    </row>
    <row r="2377" spans="1:5" x14ac:dyDescent="0.25">
      <c r="A2377" t="s">
        <v>4016</v>
      </c>
      <c r="B2377" t="s">
        <v>4017</v>
      </c>
      <c r="C2377" t="str">
        <f>Tabla4[[#This Row],[NIT]]</f>
        <v>06141005051015</v>
      </c>
      <c r="D2377">
        <f t="shared" si="92"/>
        <v>14</v>
      </c>
      <c r="E2377" t="str">
        <f t="shared" si="93"/>
        <v>NIT</v>
      </c>
    </row>
    <row r="2378" spans="1:5" x14ac:dyDescent="0.25">
      <c r="A2378" t="s">
        <v>4018</v>
      </c>
      <c r="B2378" t="s">
        <v>4019</v>
      </c>
      <c r="C2378" t="str">
        <f>Tabla4[[#This Row],[NIT]]</f>
        <v>06142608991035</v>
      </c>
      <c r="D2378">
        <f t="shared" si="92"/>
        <v>14</v>
      </c>
      <c r="E2378" t="str">
        <f t="shared" si="93"/>
        <v>NIT</v>
      </c>
    </row>
    <row r="2379" spans="1:5" x14ac:dyDescent="0.25">
      <c r="A2379" t="s">
        <v>4020</v>
      </c>
      <c r="B2379" t="s">
        <v>4021</v>
      </c>
      <c r="C2379" t="str">
        <f>Tabla4[[#This Row],[NIT]]</f>
        <v>06140107740062</v>
      </c>
      <c r="D2379">
        <f t="shared" si="92"/>
        <v>14</v>
      </c>
      <c r="E2379" t="str">
        <f t="shared" si="93"/>
        <v>NIT</v>
      </c>
    </row>
    <row r="2380" spans="1:5" x14ac:dyDescent="0.25">
      <c r="A2380" t="s">
        <v>4022</v>
      </c>
      <c r="B2380" t="s">
        <v>4023</v>
      </c>
      <c r="C2380" t="str">
        <f>Tabla4[[#This Row],[NIT]]</f>
        <v>06142511931054</v>
      </c>
      <c r="D2380">
        <f t="shared" si="92"/>
        <v>14</v>
      </c>
      <c r="E2380" t="str">
        <f t="shared" si="93"/>
        <v>NIT</v>
      </c>
    </row>
    <row r="2381" spans="1:5" x14ac:dyDescent="0.25">
      <c r="A2381" t="s">
        <v>4024</v>
      </c>
      <c r="B2381" t="s">
        <v>4025</v>
      </c>
      <c r="C2381" t="str">
        <f>Tabla4[[#This Row],[NIT]]</f>
        <v>06140312750021</v>
      </c>
      <c r="D2381">
        <f t="shared" si="92"/>
        <v>14</v>
      </c>
      <c r="E2381" t="str">
        <f t="shared" si="93"/>
        <v>NIT</v>
      </c>
    </row>
    <row r="2382" spans="1:5" x14ac:dyDescent="0.25">
      <c r="A2382" t="s">
        <v>4026</v>
      </c>
      <c r="B2382" t="s">
        <v>4027</v>
      </c>
      <c r="C2382" t="str">
        <f>Tabla4[[#This Row],[NIT]]</f>
        <v>12172809011012</v>
      </c>
      <c r="D2382">
        <f t="shared" si="92"/>
        <v>14</v>
      </c>
      <c r="E2382" t="str">
        <f t="shared" si="93"/>
        <v>NIT</v>
      </c>
    </row>
    <row r="2383" spans="1:5" x14ac:dyDescent="0.25">
      <c r="A2383" t="s">
        <v>4028</v>
      </c>
      <c r="B2383" t="s">
        <v>4029</v>
      </c>
      <c r="C2383" t="str">
        <f>Tabla4[[#This Row],[NIT]]</f>
        <v>06142410740019</v>
      </c>
      <c r="D2383">
        <f t="shared" si="92"/>
        <v>14</v>
      </c>
      <c r="E2383" t="str">
        <f t="shared" si="93"/>
        <v>NIT</v>
      </c>
    </row>
    <row r="2384" spans="1:5" x14ac:dyDescent="0.25">
      <c r="A2384" t="s">
        <v>4030</v>
      </c>
      <c r="B2384" t="s">
        <v>4031</v>
      </c>
      <c r="C2384" t="str">
        <f>Tabla4[[#This Row],[NIT]]</f>
        <v>06140707051068</v>
      </c>
      <c r="D2384">
        <f t="shared" si="92"/>
        <v>14</v>
      </c>
      <c r="E2384" t="str">
        <f t="shared" si="93"/>
        <v>NIT</v>
      </c>
    </row>
    <row r="2385" spans="1:5" x14ac:dyDescent="0.25">
      <c r="A2385" t="s">
        <v>4032</v>
      </c>
      <c r="B2385" t="s">
        <v>4033</v>
      </c>
      <c r="C2385" t="str">
        <f>Tabla4[[#This Row],[NIT]]</f>
        <v>06140401061051</v>
      </c>
      <c r="D2385">
        <f t="shared" si="92"/>
        <v>14</v>
      </c>
      <c r="E2385" t="str">
        <f t="shared" si="93"/>
        <v>NIT</v>
      </c>
    </row>
    <row r="2386" spans="1:5" x14ac:dyDescent="0.25">
      <c r="A2386" t="s">
        <v>4034</v>
      </c>
      <c r="B2386" t="s">
        <v>4035</v>
      </c>
      <c r="C2386" t="str">
        <f>Tabla4[[#This Row],[NIT]]</f>
        <v>05102307721010</v>
      </c>
      <c r="D2386">
        <f t="shared" si="92"/>
        <v>14</v>
      </c>
      <c r="E2386" t="str">
        <f t="shared" si="93"/>
        <v>NIT</v>
      </c>
    </row>
    <row r="2387" spans="1:5" x14ac:dyDescent="0.25">
      <c r="A2387" t="s">
        <v>4036</v>
      </c>
      <c r="B2387" t="s">
        <v>4037</v>
      </c>
      <c r="C2387" t="str">
        <f>Tabla4[[#This Row],[NIT]]</f>
        <v>06142103001073</v>
      </c>
      <c r="D2387">
        <f t="shared" si="92"/>
        <v>14</v>
      </c>
      <c r="E2387" t="str">
        <f t="shared" si="93"/>
        <v>NIT</v>
      </c>
    </row>
    <row r="2388" spans="1:5" x14ac:dyDescent="0.25">
      <c r="A2388" t="s">
        <v>4038</v>
      </c>
      <c r="B2388" t="s">
        <v>4039</v>
      </c>
      <c r="C2388" t="str">
        <f>Tabla4[[#This Row],[NIT]]</f>
        <v>06142412770015</v>
      </c>
      <c r="D2388">
        <f t="shared" si="92"/>
        <v>14</v>
      </c>
      <c r="E2388" t="str">
        <f t="shared" si="93"/>
        <v>NIT</v>
      </c>
    </row>
    <row r="2389" spans="1:5" x14ac:dyDescent="0.25">
      <c r="A2389" t="s">
        <v>4040</v>
      </c>
      <c r="B2389" t="s">
        <v>4041</v>
      </c>
      <c r="C2389" t="str">
        <f>Tabla4[[#This Row],[NIT]]</f>
        <v>06142906870010</v>
      </c>
      <c r="D2389">
        <f t="shared" si="92"/>
        <v>14</v>
      </c>
      <c r="E2389" t="str">
        <f t="shared" si="93"/>
        <v>NIT</v>
      </c>
    </row>
    <row r="2390" spans="1:5" x14ac:dyDescent="0.25">
      <c r="A2390" t="s">
        <v>4042</v>
      </c>
      <c r="B2390" t="s">
        <v>4043</v>
      </c>
      <c r="C2390" t="str">
        <f>Tabla4[[#This Row],[NIT]]</f>
        <v>06142407971028</v>
      </c>
      <c r="D2390">
        <f t="shared" si="92"/>
        <v>14</v>
      </c>
      <c r="E2390" t="str">
        <f t="shared" si="93"/>
        <v>NIT</v>
      </c>
    </row>
    <row r="2391" spans="1:5" x14ac:dyDescent="0.25">
      <c r="A2391" t="s">
        <v>4044</v>
      </c>
      <c r="B2391" t="s">
        <v>4045</v>
      </c>
      <c r="C2391" t="str">
        <f>Tabla4[[#This Row],[NIT]]</f>
        <v>06140712071034</v>
      </c>
      <c r="D2391">
        <f t="shared" si="92"/>
        <v>14</v>
      </c>
      <c r="E2391" t="str">
        <f t="shared" si="93"/>
        <v>NIT</v>
      </c>
    </row>
    <row r="2392" spans="1:5" x14ac:dyDescent="0.25">
      <c r="A2392" t="s">
        <v>4046</v>
      </c>
      <c r="B2392" t="s">
        <v>4047</v>
      </c>
      <c r="C2392" t="str">
        <f>Tabla4[[#This Row],[NIT]]</f>
        <v>06140409860040</v>
      </c>
      <c r="D2392">
        <f t="shared" ref="D2392:D2455" si="94">LEN(C2392)</f>
        <v>14</v>
      </c>
      <c r="E2392" t="str">
        <f t="shared" ref="E2392:E2455" si="95">IF(D2392=14,"NIT",IF(D2392=9,"DUI"," "))</f>
        <v>NIT</v>
      </c>
    </row>
    <row r="2393" spans="1:5" x14ac:dyDescent="0.25">
      <c r="A2393" t="s">
        <v>4048</v>
      </c>
      <c r="B2393" t="s">
        <v>4049</v>
      </c>
      <c r="C2393" t="str">
        <f>Tabla4[[#This Row],[NIT]]</f>
        <v>01062006630017</v>
      </c>
      <c r="D2393">
        <f t="shared" si="94"/>
        <v>14</v>
      </c>
      <c r="E2393" t="str">
        <f t="shared" si="95"/>
        <v>NIT</v>
      </c>
    </row>
    <row r="2394" spans="1:5" x14ac:dyDescent="0.25">
      <c r="A2394" t="s">
        <v>4050</v>
      </c>
      <c r="B2394" t="s">
        <v>4051</v>
      </c>
      <c r="C2394" t="str">
        <f>Tabla4[[#This Row],[NIT]]</f>
        <v>06141506051015</v>
      </c>
      <c r="D2394">
        <f t="shared" si="94"/>
        <v>14</v>
      </c>
      <c r="E2394" t="str">
        <f t="shared" si="95"/>
        <v>NIT</v>
      </c>
    </row>
    <row r="2395" spans="1:5" x14ac:dyDescent="0.25">
      <c r="A2395" t="s">
        <v>4052</v>
      </c>
      <c r="B2395" t="s">
        <v>4053</v>
      </c>
      <c r="C2395" t="str">
        <f>Tabla4[[#This Row],[NIT]]</f>
        <v>06142609921022</v>
      </c>
      <c r="D2395">
        <f t="shared" si="94"/>
        <v>14</v>
      </c>
      <c r="E2395" t="str">
        <f t="shared" si="95"/>
        <v>NIT</v>
      </c>
    </row>
    <row r="2396" spans="1:5" x14ac:dyDescent="0.25">
      <c r="A2396" t="s">
        <v>4054</v>
      </c>
      <c r="B2396" t="s">
        <v>4055</v>
      </c>
      <c r="C2396" t="str">
        <f>Tabla4[[#This Row],[NIT]]</f>
        <v>06142010971048</v>
      </c>
      <c r="D2396">
        <f t="shared" si="94"/>
        <v>14</v>
      </c>
      <c r="E2396" t="str">
        <f t="shared" si="95"/>
        <v>NIT</v>
      </c>
    </row>
    <row r="2397" spans="1:5" x14ac:dyDescent="0.25">
      <c r="A2397" t="s">
        <v>4056</v>
      </c>
      <c r="B2397" t="s">
        <v>4057</v>
      </c>
      <c r="C2397" t="str">
        <f>Tabla4[[#This Row],[NIT]]</f>
        <v>06140611031040</v>
      </c>
      <c r="D2397">
        <f t="shared" si="94"/>
        <v>14</v>
      </c>
      <c r="E2397" t="str">
        <f t="shared" si="95"/>
        <v>NIT</v>
      </c>
    </row>
    <row r="2398" spans="1:5" x14ac:dyDescent="0.25">
      <c r="A2398" t="s">
        <v>4058</v>
      </c>
      <c r="B2398" t="s">
        <v>4059</v>
      </c>
      <c r="C2398" t="str">
        <f>Tabla4[[#This Row],[NIT]]</f>
        <v>06142207031012</v>
      </c>
      <c r="D2398">
        <f t="shared" si="94"/>
        <v>14</v>
      </c>
      <c r="E2398" t="str">
        <f t="shared" si="95"/>
        <v>NIT</v>
      </c>
    </row>
    <row r="2399" spans="1:5" x14ac:dyDescent="0.25">
      <c r="A2399" t="s">
        <v>4060</v>
      </c>
      <c r="B2399" t="s">
        <v>4061</v>
      </c>
      <c r="C2399" t="str">
        <f>Tabla4[[#This Row],[NIT]]</f>
        <v>10102308741023</v>
      </c>
      <c r="D2399">
        <f t="shared" si="94"/>
        <v>14</v>
      </c>
      <c r="E2399" t="str">
        <f t="shared" si="95"/>
        <v>NIT</v>
      </c>
    </row>
    <row r="2400" spans="1:5" x14ac:dyDescent="0.25">
      <c r="A2400" t="s">
        <v>4062</v>
      </c>
      <c r="B2400" t="s">
        <v>4063</v>
      </c>
      <c r="C2400" t="str">
        <f>Tabla4[[#This Row],[NIT]]</f>
        <v>06142510530126</v>
      </c>
      <c r="D2400">
        <f t="shared" si="94"/>
        <v>14</v>
      </c>
      <c r="E2400" t="str">
        <f t="shared" si="95"/>
        <v>NIT</v>
      </c>
    </row>
    <row r="2401" spans="1:5" x14ac:dyDescent="0.25">
      <c r="A2401" t="s">
        <v>51</v>
      </c>
      <c r="B2401" t="s">
        <v>50</v>
      </c>
      <c r="C2401" t="str">
        <f>Tabla4[[#This Row],[NIT]]</f>
        <v>03062709630017</v>
      </c>
      <c r="D2401">
        <f t="shared" si="94"/>
        <v>14</v>
      </c>
      <c r="E2401" t="str">
        <f t="shared" si="95"/>
        <v>NIT</v>
      </c>
    </row>
    <row r="2402" spans="1:5" x14ac:dyDescent="0.25">
      <c r="A2402" t="s">
        <v>4064</v>
      </c>
      <c r="B2402" t="s">
        <v>4065</v>
      </c>
      <c r="C2402" t="str">
        <f>Tabla4[[#This Row],[NIT]]</f>
        <v>06141806081048</v>
      </c>
      <c r="D2402">
        <f t="shared" si="94"/>
        <v>14</v>
      </c>
      <c r="E2402" t="str">
        <f t="shared" si="95"/>
        <v>NIT</v>
      </c>
    </row>
    <row r="2403" spans="1:5" x14ac:dyDescent="0.25">
      <c r="A2403" t="s">
        <v>4066</v>
      </c>
      <c r="B2403" t="s">
        <v>4067</v>
      </c>
      <c r="C2403" t="str">
        <f>Tabla4[[#This Row],[NIT]]</f>
        <v>06140605031038</v>
      </c>
      <c r="D2403">
        <f t="shared" si="94"/>
        <v>14</v>
      </c>
      <c r="E2403" t="str">
        <f t="shared" si="95"/>
        <v>NIT</v>
      </c>
    </row>
    <row r="2404" spans="1:5" x14ac:dyDescent="0.25">
      <c r="A2404" t="s">
        <v>4068</v>
      </c>
      <c r="B2404" t="s">
        <v>4069</v>
      </c>
      <c r="C2404" t="str">
        <f>Tabla4[[#This Row],[NIT]]</f>
        <v>05150701091019</v>
      </c>
      <c r="D2404">
        <f t="shared" si="94"/>
        <v>14</v>
      </c>
      <c r="E2404" t="str">
        <f t="shared" si="95"/>
        <v>NIT</v>
      </c>
    </row>
    <row r="2405" spans="1:5" x14ac:dyDescent="0.25">
      <c r="A2405" t="s">
        <v>4070</v>
      </c>
      <c r="B2405" t="s">
        <v>4071</v>
      </c>
      <c r="C2405" t="str">
        <f>Tabla4[[#This Row],[NIT]]</f>
        <v>06140109750022</v>
      </c>
      <c r="D2405">
        <f t="shared" si="94"/>
        <v>14</v>
      </c>
      <c r="E2405" t="str">
        <f t="shared" si="95"/>
        <v>NIT</v>
      </c>
    </row>
    <row r="2406" spans="1:5" x14ac:dyDescent="0.25">
      <c r="A2406" t="s">
        <v>4072</v>
      </c>
      <c r="B2406" t="s">
        <v>4073</v>
      </c>
      <c r="C2406" t="str">
        <f>Tabla4[[#This Row],[NIT]]</f>
        <v>06142809891012</v>
      </c>
      <c r="D2406">
        <f t="shared" si="94"/>
        <v>14</v>
      </c>
      <c r="E2406" t="str">
        <f t="shared" si="95"/>
        <v>NIT</v>
      </c>
    </row>
    <row r="2407" spans="1:5" x14ac:dyDescent="0.25">
      <c r="A2407" t="s">
        <v>4074</v>
      </c>
      <c r="B2407" t="s">
        <v>4075</v>
      </c>
      <c r="C2407" t="str">
        <f>Tabla4[[#This Row],[NIT]]</f>
        <v>14080305941014</v>
      </c>
      <c r="D2407">
        <f t="shared" si="94"/>
        <v>14</v>
      </c>
      <c r="E2407" t="str">
        <f t="shared" si="95"/>
        <v>NIT</v>
      </c>
    </row>
    <row r="2408" spans="1:5" x14ac:dyDescent="0.25">
      <c r="A2408" t="s">
        <v>4076</v>
      </c>
      <c r="B2408" t="s">
        <v>4077</v>
      </c>
      <c r="C2408" t="str">
        <f>Tabla4[[#This Row],[NIT]]</f>
        <v>06140702051027</v>
      </c>
      <c r="D2408">
        <f t="shared" si="94"/>
        <v>14</v>
      </c>
      <c r="E2408" t="str">
        <f t="shared" si="95"/>
        <v>NIT</v>
      </c>
    </row>
    <row r="2409" spans="1:5" x14ac:dyDescent="0.25">
      <c r="A2409" t="s">
        <v>4078</v>
      </c>
      <c r="B2409" t="s">
        <v>4079</v>
      </c>
      <c r="C2409" t="str">
        <f>Tabla4[[#This Row],[NIT]]</f>
        <v>06140208071015</v>
      </c>
      <c r="D2409">
        <f t="shared" si="94"/>
        <v>14</v>
      </c>
      <c r="E2409" t="str">
        <f t="shared" si="95"/>
        <v>NIT</v>
      </c>
    </row>
    <row r="2410" spans="1:5" x14ac:dyDescent="0.25">
      <c r="A2410" t="s">
        <v>4080</v>
      </c>
      <c r="B2410" t="s">
        <v>4081</v>
      </c>
      <c r="C2410" t="str">
        <f>Tabla4[[#This Row],[NIT]]</f>
        <v>06142003740018</v>
      </c>
      <c r="D2410">
        <f t="shared" si="94"/>
        <v>14</v>
      </c>
      <c r="E2410" t="str">
        <f t="shared" si="95"/>
        <v>NIT</v>
      </c>
    </row>
    <row r="2411" spans="1:5" x14ac:dyDescent="0.25">
      <c r="A2411" t="s">
        <v>4082</v>
      </c>
      <c r="B2411" t="s">
        <v>4083</v>
      </c>
      <c r="C2411" t="str">
        <f>Tabla4[[#This Row],[NIT]]</f>
        <v>06141212901010</v>
      </c>
      <c r="D2411">
        <f t="shared" si="94"/>
        <v>14</v>
      </c>
      <c r="E2411" t="str">
        <f t="shared" si="95"/>
        <v>NIT</v>
      </c>
    </row>
    <row r="2412" spans="1:5" x14ac:dyDescent="0.25">
      <c r="A2412" t="s">
        <v>4084</v>
      </c>
      <c r="B2412" t="s">
        <v>4085</v>
      </c>
      <c r="C2412" t="str">
        <f>Tabla4[[#This Row],[NIT]]</f>
        <v>06140305001030</v>
      </c>
      <c r="D2412">
        <f t="shared" si="94"/>
        <v>14</v>
      </c>
      <c r="E2412" t="str">
        <f t="shared" si="95"/>
        <v>NIT</v>
      </c>
    </row>
    <row r="2413" spans="1:5" x14ac:dyDescent="0.25">
      <c r="A2413" t="s">
        <v>4086</v>
      </c>
      <c r="B2413" t="s">
        <v>4087</v>
      </c>
      <c r="C2413" t="str">
        <f>Tabla4[[#This Row],[NIT]]</f>
        <v>06141305941039</v>
      </c>
      <c r="D2413">
        <f t="shared" si="94"/>
        <v>14</v>
      </c>
      <c r="E2413" t="str">
        <f t="shared" si="95"/>
        <v>NIT</v>
      </c>
    </row>
    <row r="2414" spans="1:5" x14ac:dyDescent="0.25">
      <c r="A2414" t="s">
        <v>4088</v>
      </c>
      <c r="B2414" t="s">
        <v>4089</v>
      </c>
      <c r="C2414" t="str">
        <f>Tabla4[[#This Row],[NIT]]</f>
        <v>06142802021039</v>
      </c>
      <c r="D2414">
        <f t="shared" si="94"/>
        <v>14</v>
      </c>
      <c r="E2414" t="str">
        <f t="shared" si="95"/>
        <v>NIT</v>
      </c>
    </row>
    <row r="2415" spans="1:5" x14ac:dyDescent="0.25">
      <c r="A2415" t="s">
        <v>4090</v>
      </c>
      <c r="B2415" t="s">
        <v>4091</v>
      </c>
      <c r="C2415" t="str">
        <f>Tabla4[[#This Row],[NIT]]</f>
        <v>06142209051029</v>
      </c>
      <c r="D2415">
        <f t="shared" si="94"/>
        <v>14</v>
      </c>
      <c r="E2415" t="str">
        <f t="shared" si="95"/>
        <v>NIT</v>
      </c>
    </row>
    <row r="2416" spans="1:5" x14ac:dyDescent="0.25">
      <c r="A2416" t="s">
        <v>4092</v>
      </c>
      <c r="B2416" t="s">
        <v>4093</v>
      </c>
      <c r="C2416" t="str">
        <f>Tabla4[[#This Row],[NIT]]</f>
        <v>06141603921024</v>
      </c>
      <c r="D2416">
        <f t="shared" si="94"/>
        <v>14</v>
      </c>
      <c r="E2416" t="str">
        <f t="shared" si="95"/>
        <v>NIT</v>
      </c>
    </row>
    <row r="2417" spans="1:5" x14ac:dyDescent="0.25">
      <c r="A2417" t="s">
        <v>4094</v>
      </c>
      <c r="B2417" t="s">
        <v>4095</v>
      </c>
      <c r="C2417" t="str">
        <f>Tabla4[[#This Row],[NIT]]</f>
        <v>06141503001068</v>
      </c>
      <c r="D2417">
        <f t="shared" si="94"/>
        <v>14</v>
      </c>
      <c r="E2417" t="str">
        <f t="shared" si="95"/>
        <v>NIT</v>
      </c>
    </row>
    <row r="2418" spans="1:5" x14ac:dyDescent="0.25">
      <c r="A2418" t="s">
        <v>4096</v>
      </c>
      <c r="B2418" t="s">
        <v>4097</v>
      </c>
      <c r="C2418" t="str">
        <f>Tabla4[[#This Row],[NIT]]</f>
        <v>06141801941120</v>
      </c>
      <c r="D2418">
        <f t="shared" si="94"/>
        <v>14</v>
      </c>
      <c r="E2418" t="str">
        <f t="shared" si="95"/>
        <v>NIT</v>
      </c>
    </row>
    <row r="2419" spans="1:5" x14ac:dyDescent="0.25">
      <c r="A2419" t="s">
        <v>4098</v>
      </c>
      <c r="B2419" t="s">
        <v>4099</v>
      </c>
      <c r="C2419" t="str">
        <f>Tabla4[[#This Row],[NIT]]</f>
        <v>06142408981086</v>
      </c>
      <c r="D2419">
        <f t="shared" si="94"/>
        <v>14</v>
      </c>
      <c r="E2419" t="str">
        <f t="shared" si="95"/>
        <v>NIT</v>
      </c>
    </row>
    <row r="2420" spans="1:5" x14ac:dyDescent="0.25">
      <c r="A2420" t="s">
        <v>4100</v>
      </c>
      <c r="B2420" t="s">
        <v>4101</v>
      </c>
      <c r="C2420" t="str">
        <f>Tabla4[[#This Row],[NIT]]</f>
        <v>06142504710011</v>
      </c>
      <c r="D2420">
        <f t="shared" si="94"/>
        <v>14</v>
      </c>
      <c r="E2420" t="str">
        <f t="shared" si="95"/>
        <v>NIT</v>
      </c>
    </row>
    <row r="2421" spans="1:5" x14ac:dyDescent="0.25">
      <c r="A2421" t="s">
        <v>4102</v>
      </c>
      <c r="B2421" t="s">
        <v>4103</v>
      </c>
      <c r="C2421" t="str">
        <f>Tabla4[[#This Row],[NIT]]</f>
        <v>06140707061020</v>
      </c>
      <c r="D2421">
        <f t="shared" si="94"/>
        <v>14</v>
      </c>
      <c r="E2421" t="str">
        <f t="shared" si="95"/>
        <v>NIT</v>
      </c>
    </row>
    <row r="2422" spans="1:5" x14ac:dyDescent="0.25">
      <c r="A2422" t="s">
        <v>4104</v>
      </c>
      <c r="B2422" t="s">
        <v>4105</v>
      </c>
      <c r="C2422" t="str">
        <f>Tabla4[[#This Row],[NIT]]</f>
        <v>06140805720019</v>
      </c>
      <c r="D2422">
        <f t="shared" si="94"/>
        <v>14</v>
      </c>
      <c r="E2422" t="str">
        <f t="shared" si="95"/>
        <v>NIT</v>
      </c>
    </row>
    <row r="2423" spans="1:5" x14ac:dyDescent="0.25">
      <c r="A2423" t="s">
        <v>4106</v>
      </c>
      <c r="B2423" t="s">
        <v>4107</v>
      </c>
      <c r="C2423" t="str">
        <f>Tabla4[[#This Row],[NIT]]</f>
        <v>02031709430027</v>
      </c>
      <c r="D2423">
        <f t="shared" si="94"/>
        <v>14</v>
      </c>
      <c r="E2423" t="str">
        <f t="shared" si="95"/>
        <v>NIT</v>
      </c>
    </row>
    <row r="2424" spans="1:5" x14ac:dyDescent="0.25">
      <c r="A2424" t="s">
        <v>4108</v>
      </c>
      <c r="B2424" t="s">
        <v>4109</v>
      </c>
      <c r="C2424" t="str">
        <f>Tabla4[[#This Row],[NIT]]</f>
        <v>11091909421010</v>
      </c>
      <c r="D2424">
        <f t="shared" si="94"/>
        <v>14</v>
      </c>
      <c r="E2424" t="str">
        <f t="shared" si="95"/>
        <v>NIT</v>
      </c>
    </row>
    <row r="2425" spans="1:5" x14ac:dyDescent="0.25">
      <c r="A2425" t="s">
        <v>4110</v>
      </c>
      <c r="B2425" t="s">
        <v>4111</v>
      </c>
      <c r="C2425" t="str">
        <f>Tabla4[[#This Row],[NIT]]</f>
        <v>03011812770012</v>
      </c>
      <c r="D2425">
        <f t="shared" si="94"/>
        <v>14</v>
      </c>
      <c r="E2425" t="str">
        <f t="shared" si="95"/>
        <v>NIT</v>
      </c>
    </row>
    <row r="2426" spans="1:5" x14ac:dyDescent="0.25">
      <c r="A2426" t="s">
        <v>4112</v>
      </c>
      <c r="B2426" t="s">
        <v>4113</v>
      </c>
      <c r="C2426" t="str">
        <f>Tabla4[[#This Row],[NIT]]</f>
        <v>01030611780011</v>
      </c>
      <c r="D2426">
        <f t="shared" si="94"/>
        <v>14</v>
      </c>
      <c r="E2426" t="str">
        <f t="shared" si="95"/>
        <v>NIT</v>
      </c>
    </row>
    <row r="2427" spans="1:5" x14ac:dyDescent="0.25">
      <c r="A2427" t="s">
        <v>4114</v>
      </c>
      <c r="B2427" t="s">
        <v>4115</v>
      </c>
      <c r="C2427" t="str">
        <f>Tabla4[[#This Row],[NIT]]</f>
        <v>12021711661010</v>
      </c>
      <c r="D2427">
        <f t="shared" si="94"/>
        <v>14</v>
      </c>
      <c r="E2427" t="str">
        <f t="shared" si="95"/>
        <v>NIT</v>
      </c>
    </row>
    <row r="2428" spans="1:5" x14ac:dyDescent="0.25">
      <c r="A2428" t="s">
        <v>4116</v>
      </c>
      <c r="B2428" t="s">
        <v>4117</v>
      </c>
      <c r="C2428" t="str">
        <f>Tabla4[[#This Row],[NIT]]</f>
        <v>14081909431010</v>
      </c>
      <c r="D2428">
        <f t="shared" si="94"/>
        <v>14</v>
      </c>
      <c r="E2428" t="str">
        <f t="shared" si="95"/>
        <v>NIT</v>
      </c>
    </row>
    <row r="2429" spans="1:5" x14ac:dyDescent="0.25">
      <c r="A2429" t="s">
        <v>4118</v>
      </c>
      <c r="B2429" t="s">
        <v>4119</v>
      </c>
      <c r="C2429" t="str">
        <f>Tabla4[[#This Row],[NIT]]</f>
        <v>11152003431017</v>
      </c>
      <c r="D2429">
        <f t="shared" si="94"/>
        <v>14</v>
      </c>
      <c r="E2429" t="str">
        <f t="shared" si="95"/>
        <v>NIT</v>
      </c>
    </row>
    <row r="2430" spans="1:5" x14ac:dyDescent="0.25">
      <c r="A2430" t="s">
        <v>4120</v>
      </c>
      <c r="B2430" t="s">
        <v>4121</v>
      </c>
      <c r="C2430" t="str">
        <f>Tabla4[[#This Row],[NIT]]</f>
        <v>04251704431012</v>
      </c>
      <c r="D2430">
        <f t="shared" si="94"/>
        <v>14</v>
      </c>
      <c r="E2430" t="str">
        <f t="shared" si="95"/>
        <v>NIT</v>
      </c>
    </row>
    <row r="2431" spans="1:5" x14ac:dyDescent="0.25">
      <c r="A2431" t="s">
        <v>4122</v>
      </c>
      <c r="B2431" t="s">
        <v>4123</v>
      </c>
      <c r="C2431" t="str">
        <f>Tabla4[[#This Row],[NIT]]</f>
        <v>02102801760012</v>
      </c>
      <c r="D2431">
        <f t="shared" si="94"/>
        <v>14</v>
      </c>
      <c r="E2431" t="str">
        <f t="shared" si="95"/>
        <v>NIT</v>
      </c>
    </row>
    <row r="2432" spans="1:5" x14ac:dyDescent="0.25">
      <c r="A2432" t="s">
        <v>4124</v>
      </c>
      <c r="B2432" t="s">
        <v>4125</v>
      </c>
      <c r="C2432" t="str">
        <f>Tabla4[[#This Row],[NIT]]</f>
        <v>06172402790017</v>
      </c>
      <c r="D2432">
        <f t="shared" si="94"/>
        <v>14</v>
      </c>
      <c r="E2432" t="str">
        <f t="shared" si="95"/>
        <v>NIT</v>
      </c>
    </row>
    <row r="2433" spans="1:5" x14ac:dyDescent="0.25">
      <c r="A2433" t="s">
        <v>4126</v>
      </c>
      <c r="B2433" t="s">
        <v>4127</v>
      </c>
      <c r="C2433" t="str">
        <f>Tabla4[[#This Row],[NIT]]</f>
        <v>06141904850019</v>
      </c>
      <c r="D2433">
        <f t="shared" si="94"/>
        <v>14</v>
      </c>
      <c r="E2433" t="str">
        <f t="shared" si="95"/>
        <v>NIT</v>
      </c>
    </row>
    <row r="2434" spans="1:5" x14ac:dyDescent="0.25">
      <c r="A2434" t="s">
        <v>4128</v>
      </c>
      <c r="B2434" t="s">
        <v>4129</v>
      </c>
      <c r="C2434" t="str">
        <f>Tabla4[[#This Row],[NIT]]</f>
        <v>06142507891013</v>
      </c>
      <c r="D2434">
        <f t="shared" si="94"/>
        <v>14</v>
      </c>
      <c r="E2434" t="str">
        <f t="shared" si="95"/>
        <v>NIT</v>
      </c>
    </row>
    <row r="2435" spans="1:5" x14ac:dyDescent="0.25">
      <c r="A2435" t="s">
        <v>4130</v>
      </c>
      <c r="B2435" t="s">
        <v>4131</v>
      </c>
      <c r="C2435" t="str">
        <f>Tabla4[[#This Row],[NIT]]</f>
        <v>06141409051019</v>
      </c>
      <c r="D2435">
        <f t="shared" si="94"/>
        <v>14</v>
      </c>
      <c r="E2435" t="str">
        <f t="shared" si="95"/>
        <v>NIT</v>
      </c>
    </row>
    <row r="2436" spans="1:5" x14ac:dyDescent="0.25">
      <c r="A2436" t="s">
        <v>4132</v>
      </c>
      <c r="B2436" t="s">
        <v>4133</v>
      </c>
      <c r="C2436" t="str">
        <f>Tabla4[[#This Row],[NIT]]</f>
        <v>14081511540023</v>
      </c>
      <c r="D2436">
        <f t="shared" si="94"/>
        <v>14</v>
      </c>
      <c r="E2436" t="str">
        <f t="shared" si="95"/>
        <v>NIT</v>
      </c>
    </row>
    <row r="2437" spans="1:5" x14ac:dyDescent="0.25">
      <c r="A2437" t="s">
        <v>4134</v>
      </c>
      <c r="B2437" t="s">
        <v>4135</v>
      </c>
      <c r="C2437" t="str">
        <f>Tabla4[[#This Row],[NIT]]</f>
        <v>06140107740050</v>
      </c>
      <c r="D2437">
        <f t="shared" si="94"/>
        <v>14</v>
      </c>
      <c r="E2437" t="str">
        <f t="shared" si="95"/>
        <v>NIT</v>
      </c>
    </row>
    <row r="2438" spans="1:5" x14ac:dyDescent="0.25">
      <c r="A2438" t="s">
        <v>4136</v>
      </c>
      <c r="B2438" t="s">
        <v>4137</v>
      </c>
      <c r="C2438" t="str">
        <f>Tabla4[[#This Row],[NIT]]</f>
        <v>94502304210012</v>
      </c>
      <c r="D2438">
        <f t="shared" si="94"/>
        <v>14</v>
      </c>
      <c r="E2438" t="str">
        <f t="shared" si="95"/>
        <v>NIT</v>
      </c>
    </row>
    <row r="2439" spans="1:5" x14ac:dyDescent="0.25">
      <c r="A2439" t="s">
        <v>4138</v>
      </c>
      <c r="B2439" t="s">
        <v>4139</v>
      </c>
      <c r="C2439" t="str">
        <f>Tabla4[[#This Row],[NIT]]</f>
        <v>06142503941083</v>
      </c>
      <c r="D2439">
        <f t="shared" si="94"/>
        <v>14</v>
      </c>
      <c r="E2439" t="str">
        <f t="shared" si="95"/>
        <v>NIT</v>
      </c>
    </row>
    <row r="2440" spans="1:5" x14ac:dyDescent="0.25">
      <c r="A2440" t="s">
        <v>4140</v>
      </c>
      <c r="B2440" t="s">
        <v>4141</v>
      </c>
      <c r="C2440" t="str">
        <f>Tabla4[[#This Row],[NIT]]</f>
        <v>06140708951020</v>
      </c>
      <c r="D2440">
        <f t="shared" si="94"/>
        <v>14</v>
      </c>
      <c r="E2440" t="str">
        <f t="shared" si="95"/>
        <v>NIT</v>
      </c>
    </row>
    <row r="2441" spans="1:5" x14ac:dyDescent="0.25">
      <c r="A2441" t="s">
        <v>4142</v>
      </c>
      <c r="B2441" t="s">
        <v>4143</v>
      </c>
      <c r="C2441" t="str">
        <f>Tabla4[[#This Row],[NIT]]</f>
        <v>06141701610014</v>
      </c>
      <c r="D2441">
        <f t="shared" si="94"/>
        <v>14</v>
      </c>
      <c r="E2441" t="str">
        <f t="shared" si="95"/>
        <v>NIT</v>
      </c>
    </row>
    <row r="2442" spans="1:5" x14ac:dyDescent="0.25">
      <c r="A2442" t="s">
        <v>4144</v>
      </c>
      <c r="B2442" t="s">
        <v>4145</v>
      </c>
      <c r="C2442" t="str">
        <f>Tabla4[[#This Row],[NIT]]</f>
        <v>06141203981028</v>
      </c>
      <c r="D2442">
        <f t="shared" si="94"/>
        <v>14</v>
      </c>
      <c r="E2442" t="str">
        <f t="shared" si="95"/>
        <v>NIT</v>
      </c>
    </row>
    <row r="2443" spans="1:5" x14ac:dyDescent="0.25">
      <c r="A2443" t="s">
        <v>4146</v>
      </c>
      <c r="B2443" t="s">
        <v>4147</v>
      </c>
      <c r="C2443" t="str">
        <f>Tabla4[[#This Row],[NIT]]</f>
        <v>07152503690018</v>
      </c>
      <c r="D2443">
        <f t="shared" si="94"/>
        <v>14</v>
      </c>
      <c r="E2443" t="str">
        <f t="shared" si="95"/>
        <v>NIT</v>
      </c>
    </row>
    <row r="2444" spans="1:5" x14ac:dyDescent="0.25">
      <c r="A2444" t="s">
        <v>4148</v>
      </c>
      <c r="B2444" t="s">
        <v>4149</v>
      </c>
      <c r="C2444" t="str">
        <f>Tabla4[[#This Row],[NIT]]</f>
        <v>93931912721017</v>
      </c>
      <c r="D2444">
        <f t="shared" si="94"/>
        <v>14</v>
      </c>
      <c r="E2444" t="str">
        <f t="shared" si="95"/>
        <v>NIT</v>
      </c>
    </row>
    <row r="2445" spans="1:5" x14ac:dyDescent="0.25">
      <c r="A2445" t="s">
        <v>4150</v>
      </c>
      <c r="B2445" t="s">
        <v>4151</v>
      </c>
      <c r="C2445" t="str">
        <f>Tabla4[[#This Row],[NIT]]</f>
        <v>14162512701011</v>
      </c>
      <c r="D2445">
        <f t="shared" si="94"/>
        <v>14</v>
      </c>
      <c r="E2445" t="str">
        <f t="shared" si="95"/>
        <v>NIT</v>
      </c>
    </row>
    <row r="2446" spans="1:5" x14ac:dyDescent="0.25">
      <c r="A2446" t="s">
        <v>4152</v>
      </c>
      <c r="B2446" t="s">
        <v>4153</v>
      </c>
      <c r="C2446" t="str">
        <f>Tabla4[[#This Row],[NIT]]</f>
        <v>02102211670010</v>
      </c>
      <c r="D2446">
        <f t="shared" si="94"/>
        <v>14</v>
      </c>
      <c r="E2446" t="str">
        <f t="shared" si="95"/>
        <v>NIT</v>
      </c>
    </row>
    <row r="2447" spans="1:5" x14ac:dyDescent="0.25">
      <c r="A2447" t="s">
        <v>4154</v>
      </c>
      <c r="B2447" t="s">
        <v>4155</v>
      </c>
      <c r="C2447" t="str">
        <f>Tabla4[[#This Row],[NIT]]</f>
        <v>06141306640030</v>
      </c>
      <c r="D2447">
        <f t="shared" si="94"/>
        <v>14</v>
      </c>
      <c r="E2447" t="str">
        <f t="shared" si="95"/>
        <v>NIT</v>
      </c>
    </row>
    <row r="2448" spans="1:5" x14ac:dyDescent="0.25">
      <c r="A2448" t="s">
        <v>4156</v>
      </c>
      <c r="B2448" t="s">
        <v>4157</v>
      </c>
      <c r="C2448" t="str">
        <f>Tabla4[[#This Row],[NIT]]</f>
        <v>06142912660028</v>
      </c>
      <c r="D2448">
        <f t="shared" si="94"/>
        <v>14</v>
      </c>
      <c r="E2448" t="str">
        <f t="shared" si="95"/>
        <v>NIT</v>
      </c>
    </row>
    <row r="2449" spans="1:5" x14ac:dyDescent="0.25">
      <c r="A2449" t="s">
        <v>4158</v>
      </c>
      <c r="B2449" t="s">
        <v>4159</v>
      </c>
      <c r="C2449" t="str">
        <f>Tabla4[[#This Row],[NIT]]</f>
        <v>06122704671024</v>
      </c>
      <c r="D2449">
        <f t="shared" si="94"/>
        <v>14</v>
      </c>
      <c r="E2449" t="str">
        <f t="shared" si="95"/>
        <v>NIT</v>
      </c>
    </row>
    <row r="2450" spans="1:5" x14ac:dyDescent="0.25">
      <c r="A2450" t="s">
        <v>4160</v>
      </c>
      <c r="B2450" t="s">
        <v>4161</v>
      </c>
      <c r="C2450" t="str">
        <f>Tabla4[[#This Row],[NIT]]</f>
        <v>03012712741030</v>
      </c>
      <c r="D2450">
        <f t="shared" si="94"/>
        <v>14</v>
      </c>
      <c r="E2450" t="str">
        <f t="shared" si="95"/>
        <v>NIT</v>
      </c>
    </row>
    <row r="2451" spans="1:5" x14ac:dyDescent="0.25">
      <c r="A2451" t="s">
        <v>4162</v>
      </c>
      <c r="B2451" t="s">
        <v>4163</v>
      </c>
      <c r="C2451" t="str">
        <f>Tabla4[[#This Row],[NIT]]</f>
        <v>14160909690018</v>
      </c>
      <c r="D2451">
        <f t="shared" si="94"/>
        <v>14</v>
      </c>
      <c r="E2451" t="str">
        <f t="shared" si="95"/>
        <v>NIT</v>
      </c>
    </row>
    <row r="2452" spans="1:5" x14ac:dyDescent="0.25">
      <c r="A2452" t="s">
        <v>4164</v>
      </c>
      <c r="B2452" t="s">
        <v>4165</v>
      </c>
      <c r="C2452" t="str">
        <f>Tabla4[[#This Row],[NIT]]</f>
        <v>02101101580038</v>
      </c>
      <c r="D2452">
        <f t="shared" si="94"/>
        <v>14</v>
      </c>
      <c r="E2452" t="str">
        <f t="shared" si="95"/>
        <v>NIT</v>
      </c>
    </row>
    <row r="2453" spans="1:5" x14ac:dyDescent="0.25">
      <c r="A2453" t="s">
        <v>4166</v>
      </c>
      <c r="B2453" t="s">
        <v>4167</v>
      </c>
      <c r="C2453" t="str">
        <f>Tabla4[[#This Row],[NIT]]</f>
        <v>12052302370012</v>
      </c>
      <c r="D2453">
        <f t="shared" si="94"/>
        <v>14</v>
      </c>
      <c r="E2453" t="str">
        <f t="shared" si="95"/>
        <v>NIT</v>
      </c>
    </row>
    <row r="2454" spans="1:5" x14ac:dyDescent="0.25">
      <c r="A2454" t="s">
        <v>4168</v>
      </c>
      <c r="B2454" t="s">
        <v>4169</v>
      </c>
      <c r="C2454" t="str">
        <f>Tabla4[[#This Row],[NIT]]</f>
        <v>06140711590074</v>
      </c>
      <c r="D2454">
        <f t="shared" si="94"/>
        <v>14</v>
      </c>
      <c r="E2454" t="str">
        <f t="shared" si="95"/>
        <v>NIT</v>
      </c>
    </row>
    <row r="2455" spans="1:5" x14ac:dyDescent="0.25">
      <c r="A2455" t="s">
        <v>4170</v>
      </c>
      <c r="B2455" t="s">
        <v>4171</v>
      </c>
      <c r="C2455" t="str">
        <f>Tabla4[[#This Row],[NIT]]</f>
        <v>01080209821017</v>
      </c>
      <c r="D2455">
        <f t="shared" si="94"/>
        <v>14</v>
      </c>
      <c r="E2455" t="str">
        <f t="shared" si="95"/>
        <v>NIT</v>
      </c>
    </row>
    <row r="2456" spans="1:5" x14ac:dyDescent="0.25">
      <c r="A2456" t="s">
        <v>4172</v>
      </c>
      <c r="B2456" t="s">
        <v>4173</v>
      </c>
      <c r="C2456" t="str">
        <f>Tabla4[[#This Row],[NIT]]</f>
        <v>10102809821019</v>
      </c>
      <c r="D2456">
        <f t="shared" ref="D2456:D2519" si="96">LEN(C2456)</f>
        <v>14</v>
      </c>
      <c r="E2456" t="str">
        <f t="shared" ref="E2456:E2519" si="97">IF(D2456=14,"NIT",IF(D2456=9,"DUI"," "))</f>
        <v>NIT</v>
      </c>
    </row>
    <row r="2457" spans="1:5" x14ac:dyDescent="0.25">
      <c r="A2457" t="s">
        <v>4174</v>
      </c>
      <c r="B2457" t="s">
        <v>4175</v>
      </c>
      <c r="C2457" t="str">
        <f>Tabla4[[#This Row],[NIT]]</f>
        <v>06142101911013</v>
      </c>
      <c r="D2457">
        <f t="shared" si="96"/>
        <v>14</v>
      </c>
      <c r="E2457" t="str">
        <f t="shared" si="97"/>
        <v>NIT</v>
      </c>
    </row>
    <row r="2458" spans="1:5" x14ac:dyDescent="0.25">
      <c r="A2458" t="s">
        <v>4176</v>
      </c>
      <c r="B2458" t="s">
        <v>4177</v>
      </c>
      <c r="C2458" t="str">
        <f>Tabla4[[#This Row],[NIT]]</f>
        <v>06143105901027</v>
      </c>
      <c r="D2458">
        <f t="shared" si="96"/>
        <v>14</v>
      </c>
      <c r="E2458" t="str">
        <f t="shared" si="97"/>
        <v>NIT</v>
      </c>
    </row>
    <row r="2459" spans="1:5" x14ac:dyDescent="0.25">
      <c r="A2459" t="s">
        <v>4178</v>
      </c>
      <c r="B2459" t="s">
        <v>4179</v>
      </c>
      <c r="C2459" t="str">
        <f>Tabla4[[#This Row],[NIT]]</f>
        <v>06142908061072</v>
      </c>
      <c r="D2459">
        <f t="shared" si="96"/>
        <v>14</v>
      </c>
      <c r="E2459" t="str">
        <f t="shared" si="97"/>
        <v>NIT</v>
      </c>
    </row>
    <row r="2460" spans="1:5" x14ac:dyDescent="0.25">
      <c r="A2460" t="s">
        <v>4180</v>
      </c>
      <c r="B2460" t="s">
        <v>4181</v>
      </c>
      <c r="C2460" t="str">
        <f>Tabla4[[#This Row],[NIT]]</f>
        <v>06140104051039</v>
      </c>
      <c r="D2460">
        <f t="shared" si="96"/>
        <v>14</v>
      </c>
      <c r="E2460" t="str">
        <f t="shared" si="97"/>
        <v>NIT</v>
      </c>
    </row>
    <row r="2461" spans="1:5" x14ac:dyDescent="0.25">
      <c r="A2461" t="s">
        <v>4182</v>
      </c>
      <c r="B2461" t="s">
        <v>4183</v>
      </c>
      <c r="C2461" t="str">
        <f>Tabla4[[#This Row],[NIT]]</f>
        <v>06143107670019</v>
      </c>
      <c r="D2461">
        <f t="shared" si="96"/>
        <v>14</v>
      </c>
      <c r="E2461" t="str">
        <f t="shared" si="97"/>
        <v>NIT</v>
      </c>
    </row>
    <row r="2462" spans="1:5" x14ac:dyDescent="0.25">
      <c r="A2462" t="s">
        <v>4184</v>
      </c>
      <c r="B2462" t="s">
        <v>4185</v>
      </c>
      <c r="C2462" t="str">
        <f>Tabla4[[#This Row],[NIT]]</f>
        <v>06141007001031</v>
      </c>
      <c r="D2462">
        <f t="shared" si="96"/>
        <v>14</v>
      </c>
      <c r="E2462" t="str">
        <f t="shared" si="97"/>
        <v>NIT</v>
      </c>
    </row>
    <row r="2463" spans="1:5" x14ac:dyDescent="0.25">
      <c r="A2463" t="s">
        <v>32</v>
      </c>
      <c r="B2463" t="s">
        <v>4186</v>
      </c>
      <c r="C2463" t="str">
        <f>Tabla4[[#This Row],[NIT]]</f>
        <v>06140702921021</v>
      </c>
      <c r="D2463">
        <f t="shared" si="96"/>
        <v>14</v>
      </c>
      <c r="E2463" t="str">
        <f t="shared" si="97"/>
        <v>NIT</v>
      </c>
    </row>
    <row r="2464" spans="1:5" x14ac:dyDescent="0.25">
      <c r="A2464" t="s">
        <v>4187</v>
      </c>
      <c r="B2464" t="s">
        <v>4188</v>
      </c>
      <c r="C2464" t="str">
        <f>Tabla4[[#This Row],[NIT]]</f>
        <v>06142108901013</v>
      </c>
      <c r="D2464">
        <f t="shared" si="96"/>
        <v>14</v>
      </c>
      <c r="E2464" t="str">
        <f t="shared" si="97"/>
        <v>NIT</v>
      </c>
    </row>
    <row r="2465" spans="1:5" x14ac:dyDescent="0.25">
      <c r="A2465" t="s">
        <v>4189</v>
      </c>
      <c r="B2465" t="s">
        <v>4190</v>
      </c>
      <c r="C2465" t="str">
        <f>Tabla4[[#This Row],[NIT]]</f>
        <v>94832006061013</v>
      </c>
      <c r="D2465">
        <f t="shared" si="96"/>
        <v>14</v>
      </c>
      <c r="E2465" t="str">
        <f t="shared" si="97"/>
        <v>NIT</v>
      </c>
    </row>
    <row r="2466" spans="1:5" x14ac:dyDescent="0.25">
      <c r="A2466" t="s">
        <v>4191</v>
      </c>
      <c r="B2466" t="s">
        <v>4192</v>
      </c>
      <c r="C2466" t="str">
        <f>Tabla4[[#This Row],[NIT]]</f>
        <v>06140107690022</v>
      </c>
      <c r="D2466">
        <f t="shared" si="96"/>
        <v>14</v>
      </c>
      <c r="E2466" t="str">
        <f t="shared" si="97"/>
        <v>NIT</v>
      </c>
    </row>
    <row r="2467" spans="1:5" x14ac:dyDescent="0.25">
      <c r="A2467" t="s">
        <v>4193</v>
      </c>
      <c r="B2467" t="s">
        <v>4194</v>
      </c>
      <c r="C2467" t="str">
        <f>Tabla4[[#This Row],[NIT]]</f>
        <v>06142002081017</v>
      </c>
      <c r="D2467">
        <f t="shared" si="96"/>
        <v>14</v>
      </c>
      <c r="E2467" t="str">
        <f t="shared" si="97"/>
        <v>NIT</v>
      </c>
    </row>
    <row r="2468" spans="1:5" x14ac:dyDescent="0.25">
      <c r="A2468" t="s">
        <v>4195</v>
      </c>
      <c r="B2468" t="s">
        <v>4196</v>
      </c>
      <c r="C2468" t="str">
        <f>Tabla4[[#This Row],[NIT]]</f>
        <v>09071203460012</v>
      </c>
      <c r="D2468">
        <f t="shared" si="96"/>
        <v>14</v>
      </c>
      <c r="E2468" t="str">
        <f t="shared" si="97"/>
        <v>NIT</v>
      </c>
    </row>
    <row r="2469" spans="1:5" x14ac:dyDescent="0.25">
      <c r="A2469" t="s">
        <v>4197</v>
      </c>
      <c r="B2469" t="s">
        <v>4198</v>
      </c>
      <c r="C2469" t="str">
        <f>Tabla4[[#This Row],[NIT]]</f>
        <v>06142708921050</v>
      </c>
      <c r="D2469">
        <f t="shared" si="96"/>
        <v>14</v>
      </c>
      <c r="E2469" t="str">
        <f t="shared" si="97"/>
        <v>NIT</v>
      </c>
    </row>
    <row r="2470" spans="1:5" x14ac:dyDescent="0.25">
      <c r="A2470" t="s">
        <v>4199</v>
      </c>
      <c r="B2470" t="s">
        <v>4200</v>
      </c>
      <c r="C2470" t="str">
        <f>Tabla4[[#This Row],[NIT]]</f>
        <v>06142610770020</v>
      </c>
      <c r="D2470">
        <f t="shared" si="96"/>
        <v>14</v>
      </c>
      <c r="E2470" t="str">
        <f t="shared" si="97"/>
        <v>NIT</v>
      </c>
    </row>
    <row r="2471" spans="1:5" x14ac:dyDescent="0.25">
      <c r="A2471" t="s">
        <v>4201</v>
      </c>
      <c r="B2471" t="s">
        <v>4202</v>
      </c>
      <c r="C2471" t="str">
        <f>Tabla4[[#This Row],[NIT]]</f>
        <v>14081302640010</v>
      </c>
      <c r="D2471">
        <f t="shared" si="96"/>
        <v>14</v>
      </c>
      <c r="E2471" t="str">
        <f t="shared" si="97"/>
        <v>NIT</v>
      </c>
    </row>
    <row r="2472" spans="1:5" x14ac:dyDescent="0.25">
      <c r="A2472" t="s">
        <v>4203</v>
      </c>
      <c r="B2472" t="s">
        <v>4204</v>
      </c>
      <c r="C2472" t="str">
        <f>Tabla4[[#This Row],[NIT]]</f>
        <v>13063004410010</v>
      </c>
      <c r="D2472">
        <f t="shared" si="96"/>
        <v>14</v>
      </c>
      <c r="E2472" t="str">
        <f t="shared" si="97"/>
        <v>NIT</v>
      </c>
    </row>
    <row r="2473" spans="1:5" x14ac:dyDescent="0.25">
      <c r="A2473" t="s">
        <v>4205</v>
      </c>
      <c r="B2473" t="s">
        <v>4206</v>
      </c>
      <c r="C2473" t="str">
        <f>Tabla4[[#This Row],[NIT]]</f>
        <v>94501307610014</v>
      </c>
      <c r="D2473">
        <f t="shared" si="96"/>
        <v>14</v>
      </c>
      <c r="E2473" t="str">
        <f t="shared" si="97"/>
        <v>NIT</v>
      </c>
    </row>
    <row r="2474" spans="1:5" x14ac:dyDescent="0.25">
      <c r="A2474" t="s">
        <v>4207</v>
      </c>
      <c r="B2474" t="s">
        <v>4208</v>
      </c>
      <c r="C2474" t="str">
        <f>Tabla4[[#This Row],[NIT]]</f>
        <v>06142306870022</v>
      </c>
      <c r="D2474">
        <f t="shared" si="96"/>
        <v>14</v>
      </c>
      <c r="E2474" t="str">
        <f t="shared" si="97"/>
        <v>NIT</v>
      </c>
    </row>
    <row r="2475" spans="1:5" x14ac:dyDescent="0.25">
      <c r="A2475" t="s">
        <v>4209</v>
      </c>
      <c r="B2475" t="s">
        <v>4210</v>
      </c>
      <c r="C2475" t="str">
        <f>Tabla4[[#This Row],[NIT]]</f>
        <v>06141411860010</v>
      </c>
      <c r="D2475">
        <f t="shared" si="96"/>
        <v>14</v>
      </c>
      <c r="E2475" t="str">
        <f t="shared" si="97"/>
        <v>NIT</v>
      </c>
    </row>
    <row r="2476" spans="1:5" x14ac:dyDescent="0.25">
      <c r="A2476" t="s">
        <v>4211</v>
      </c>
      <c r="B2476" t="s">
        <v>4212</v>
      </c>
      <c r="C2476" t="str">
        <f>Tabla4[[#This Row],[NIT]]</f>
        <v>06140507011010</v>
      </c>
      <c r="D2476">
        <f t="shared" si="96"/>
        <v>14</v>
      </c>
      <c r="E2476" t="str">
        <f t="shared" si="97"/>
        <v>NIT</v>
      </c>
    </row>
    <row r="2477" spans="1:5" x14ac:dyDescent="0.25">
      <c r="A2477" t="s">
        <v>4213</v>
      </c>
      <c r="B2477" t="s">
        <v>4214</v>
      </c>
      <c r="C2477" t="str">
        <f>Tabla4[[#This Row],[NIT]]</f>
        <v>11150801560014</v>
      </c>
      <c r="D2477">
        <f t="shared" si="96"/>
        <v>14</v>
      </c>
      <c r="E2477" t="str">
        <f t="shared" si="97"/>
        <v>NIT</v>
      </c>
    </row>
    <row r="2478" spans="1:5" x14ac:dyDescent="0.25">
      <c r="A2478" t="s">
        <v>4215</v>
      </c>
      <c r="B2478" t="s">
        <v>4216</v>
      </c>
      <c r="C2478" t="str">
        <f>Tabla4[[#This Row],[NIT]]</f>
        <v>06140409621030</v>
      </c>
      <c r="D2478">
        <f t="shared" si="96"/>
        <v>14</v>
      </c>
      <c r="E2478" t="str">
        <f t="shared" si="97"/>
        <v>NIT</v>
      </c>
    </row>
    <row r="2479" spans="1:5" x14ac:dyDescent="0.25">
      <c r="A2479" t="s">
        <v>4217</v>
      </c>
      <c r="B2479" t="s">
        <v>4218</v>
      </c>
      <c r="C2479" t="str">
        <f>Tabla4[[#This Row],[NIT]]</f>
        <v>09070708711021</v>
      </c>
      <c r="D2479">
        <f t="shared" si="96"/>
        <v>14</v>
      </c>
      <c r="E2479" t="str">
        <f t="shared" si="97"/>
        <v>NIT</v>
      </c>
    </row>
    <row r="2480" spans="1:5" x14ac:dyDescent="0.25">
      <c r="A2480" t="s">
        <v>4219</v>
      </c>
      <c r="B2480" t="s">
        <v>4220</v>
      </c>
      <c r="C2480" t="str">
        <f>Tabla4[[#This Row],[NIT]]</f>
        <v>09082211360010</v>
      </c>
      <c r="D2480">
        <f t="shared" si="96"/>
        <v>14</v>
      </c>
      <c r="E2480" t="str">
        <f t="shared" si="97"/>
        <v>NIT</v>
      </c>
    </row>
    <row r="2481" spans="1:5" x14ac:dyDescent="0.25">
      <c r="A2481" t="s">
        <v>4221</v>
      </c>
      <c r="B2481" t="s">
        <v>4222</v>
      </c>
      <c r="C2481" t="str">
        <f>Tabla4[[#This Row],[NIT]]</f>
        <v>06140902901025</v>
      </c>
      <c r="D2481">
        <f t="shared" si="96"/>
        <v>14</v>
      </c>
      <c r="E2481" t="str">
        <f t="shared" si="97"/>
        <v>NIT</v>
      </c>
    </row>
    <row r="2482" spans="1:5" x14ac:dyDescent="0.25">
      <c r="A2482" t="s">
        <v>4223</v>
      </c>
      <c r="B2482" t="s">
        <v>4224</v>
      </c>
      <c r="C2482" t="str">
        <f>Tabla4[[#This Row],[NIT]]</f>
        <v>03151102600011</v>
      </c>
      <c r="D2482">
        <f t="shared" si="96"/>
        <v>14</v>
      </c>
      <c r="E2482" t="str">
        <f t="shared" si="97"/>
        <v>NIT</v>
      </c>
    </row>
    <row r="2483" spans="1:5" x14ac:dyDescent="0.25">
      <c r="A2483" t="s">
        <v>4225</v>
      </c>
      <c r="B2483" t="s">
        <v>4226</v>
      </c>
      <c r="C2483" t="str">
        <f>Tabla4[[#This Row],[NIT]]</f>
        <v>06140204091054</v>
      </c>
      <c r="D2483">
        <f t="shared" si="96"/>
        <v>14</v>
      </c>
      <c r="E2483" t="str">
        <f t="shared" si="97"/>
        <v>NIT</v>
      </c>
    </row>
    <row r="2484" spans="1:5" x14ac:dyDescent="0.25">
      <c r="A2484" t="s">
        <v>4227</v>
      </c>
      <c r="B2484" t="s">
        <v>4228</v>
      </c>
      <c r="C2484" t="str">
        <f>Tabla4[[#This Row],[NIT]]</f>
        <v>06141101941030</v>
      </c>
      <c r="D2484">
        <f t="shared" si="96"/>
        <v>14</v>
      </c>
      <c r="E2484" t="str">
        <f t="shared" si="97"/>
        <v>NIT</v>
      </c>
    </row>
    <row r="2485" spans="1:5" x14ac:dyDescent="0.25">
      <c r="A2485" t="s">
        <v>4229</v>
      </c>
      <c r="B2485" t="s">
        <v>4230</v>
      </c>
      <c r="C2485" t="str">
        <f>Tabla4[[#This Row],[NIT]]</f>
        <v>06141511770020</v>
      </c>
      <c r="D2485">
        <f t="shared" si="96"/>
        <v>14</v>
      </c>
      <c r="E2485" t="str">
        <f t="shared" si="97"/>
        <v>NIT</v>
      </c>
    </row>
    <row r="2486" spans="1:5" x14ac:dyDescent="0.25">
      <c r="A2486" t="s">
        <v>4231</v>
      </c>
      <c r="B2486" t="s">
        <v>4232</v>
      </c>
      <c r="C2486" t="str">
        <f>Tabla4[[#This Row],[NIT]]</f>
        <v>06141806991010</v>
      </c>
      <c r="D2486">
        <f t="shared" si="96"/>
        <v>14</v>
      </c>
      <c r="E2486" t="str">
        <f t="shared" si="97"/>
        <v>NIT</v>
      </c>
    </row>
    <row r="2487" spans="1:5" x14ac:dyDescent="0.25">
      <c r="A2487" t="s">
        <v>4233</v>
      </c>
      <c r="B2487" t="s">
        <v>4234</v>
      </c>
      <c r="C2487" t="str">
        <f>Tabla4[[#This Row],[NIT]]</f>
        <v>06141902840011</v>
      </c>
      <c r="D2487">
        <f t="shared" si="96"/>
        <v>14</v>
      </c>
      <c r="E2487" t="str">
        <f t="shared" si="97"/>
        <v>NIT</v>
      </c>
    </row>
    <row r="2488" spans="1:5" x14ac:dyDescent="0.25">
      <c r="A2488" t="s">
        <v>4235</v>
      </c>
      <c r="B2488" t="s">
        <v>4236</v>
      </c>
      <c r="C2488" t="str">
        <f>Tabla4[[#This Row],[NIT]]</f>
        <v>06141401800028</v>
      </c>
      <c r="D2488">
        <f t="shared" si="96"/>
        <v>14</v>
      </c>
      <c r="E2488" t="str">
        <f t="shared" si="97"/>
        <v>NIT</v>
      </c>
    </row>
    <row r="2489" spans="1:5" x14ac:dyDescent="0.25">
      <c r="A2489" t="s">
        <v>4237</v>
      </c>
      <c r="B2489" t="s">
        <v>4238</v>
      </c>
      <c r="C2489" t="str">
        <f>Tabla4[[#This Row],[NIT]]</f>
        <v>06142401031015</v>
      </c>
      <c r="D2489">
        <f t="shared" si="96"/>
        <v>14</v>
      </c>
      <c r="E2489" t="str">
        <f t="shared" si="97"/>
        <v>NIT</v>
      </c>
    </row>
    <row r="2490" spans="1:5" x14ac:dyDescent="0.25">
      <c r="A2490" t="s">
        <v>4239</v>
      </c>
      <c r="B2490" t="s">
        <v>4240</v>
      </c>
      <c r="C2490" t="str">
        <f>Tabla4[[#This Row],[NIT]]</f>
        <v>06141801061022</v>
      </c>
      <c r="D2490">
        <f t="shared" si="96"/>
        <v>14</v>
      </c>
      <c r="E2490" t="str">
        <f t="shared" si="97"/>
        <v>NIT</v>
      </c>
    </row>
    <row r="2491" spans="1:5" x14ac:dyDescent="0.25">
      <c r="A2491" t="s">
        <v>4241</v>
      </c>
      <c r="B2491" t="s">
        <v>4242</v>
      </c>
      <c r="C2491" t="str">
        <f>Tabla4[[#This Row],[NIT]]</f>
        <v>06140305931029</v>
      </c>
      <c r="D2491">
        <f t="shared" si="96"/>
        <v>14</v>
      </c>
      <c r="E2491" t="str">
        <f t="shared" si="97"/>
        <v>NIT</v>
      </c>
    </row>
    <row r="2492" spans="1:5" x14ac:dyDescent="0.25">
      <c r="A2492" t="s">
        <v>4243</v>
      </c>
      <c r="B2492" t="s">
        <v>4244</v>
      </c>
      <c r="C2492" t="str">
        <f>Tabla4[[#This Row],[NIT]]</f>
        <v>06142805760039</v>
      </c>
      <c r="D2492">
        <f t="shared" si="96"/>
        <v>14</v>
      </c>
      <c r="E2492" t="str">
        <f t="shared" si="97"/>
        <v>NIT</v>
      </c>
    </row>
    <row r="2493" spans="1:5" x14ac:dyDescent="0.25">
      <c r="A2493" t="s">
        <v>4245</v>
      </c>
      <c r="B2493" t="s">
        <v>4246</v>
      </c>
      <c r="C2493" t="str">
        <f>Tabla4[[#This Row],[NIT]]</f>
        <v>06140907911037</v>
      </c>
      <c r="D2493">
        <f t="shared" si="96"/>
        <v>14</v>
      </c>
      <c r="E2493" t="str">
        <f t="shared" si="97"/>
        <v>NIT</v>
      </c>
    </row>
    <row r="2494" spans="1:5" x14ac:dyDescent="0.25">
      <c r="A2494" t="s">
        <v>4247</v>
      </c>
      <c r="B2494" t="s">
        <v>4248</v>
      </c>
      <c r="C2494" t="str">
        <f>Tabla4[[#This Row],[NIT]]</f>
        <v>06142402071010</v>
      </c>
      <c r="D2494">
        <f t="shared" si="96"/>
        <v>14</v>
      </c>
      <c r="E2494" t="str">
        <f t="shared" si="97"/>
        <v>NIT</v>
      </c>
    </row>
    <row r="2495" spans="1:5" x14ac:dyDescent="0.25">
      <c r="A2495" t="s">
        <v>4249</v>
      </c>
      <c r="B2495" t="s">
        <v>4250</v>
      </c>
      <c r="C2495" t="str">
        <f>Tabla4[[#This Row],[NIT]]</f>
        <v>06140512941026</v>
      </c>
      <c r="D2495">
        <f t="shared" si="96"/>
        <v>14</v>
      </c>
      <c r="E2495" t="str">
        <f t="shared" si="97"/>
        <v>NIT</v>
      </c>
    </row>
    <row r="2496" spans="1:5" x14ac:dyDescent="0.25">
      <c r="A2496" t="s">
        <v>4251</v>
      </c>
      <c r="B2496" t="s">
        <v>4252</v>
      </c>
      <c r="C2496" t="str">
        <f>Tabla4[[#This Row],[NIT]]</f>
        <v>06140603981039</v>
      </c>
      <c r="D2496">
        <f t="shared" si="96"/>
        <v>14</v>
      </c>
      <c r="E2496" t="str">
        <f t="shared" si="97"/>
        <v>NIT</v>
      </c>
    </row>
    <row r="2497" spans="1:5" x14ac:dyDescent="0.25">
      <c r="A2497" t="s">
        <v>4253</v>
      </c>
      <c r="B2497" t="s">
        <v>4254</v>
      </c>
      <c r="C2497" t="str">
        <f>Tabla4[[#This Row],[NIT]]</f>
        <v>06142108011034</v>
      </c>
      <c r="D2497">
        <f t="shared" si="96"/>
        <v>14</v>
      </c>
      <c r="E2497" t="str">
        <f t="shared" si="97"/>
        <v>NIT</v>
      </c>
    </row>
    <row r="2498" spans="1:5" x14ac:dyDescent="0.25">
      <c r="A2498" t="s">
        <v>4255</v>
      </c>
      <c r="B2498" t="s">
        <v>4256</v>
      </c>
      <c r="C2498" t="str">
        <f>Tabla4[[#This Row],[NIT]]</f>
        <v>06143108881027</v>
      </c>
      <c r="D2498">
        <f t="shared" si="96"/>
        <v>14</v>
      </c>
      <c r="E2498" t="str">
        <f t="shared" si="97"/>
        <v>NIT</v>
      </c>
    </row>
    <row r="2499" spans="1:5" x14ac:dyDescent="0.25">
      <c r="A2499" t="s">
        <v>4257</v>
      </c>
      <c r="B2499" t="s">
        <v>4258</v>
      </c>
      <c r="C2499" t="str">
        <f>Tabla4[[#This Row],[NIT]]</f>
        <v>06141702991026</v>
      </c>
      <c r="D2499">
        <f t="shared" si="96"/>
        <v>14</v>
      </c>
      <c r="E2499" t="str">
        <f t="shared" si="97"/>
        <v>NIT</v>
      </c>
    </row>
    <row r="2500" spans="1:5" x14ac:dyDescent="0.25">
      <c r="A2500" t="s">
        <v>4259</v>
      </c>
      <c r="B2500" t="s">
        <v>4260</v>
      </c>
      <c r="C2500" t="str">
        <f>Tabla4[[#This Row],[NIT]]</f>
        <v>06142709991060</v>
      </c>
      <c r="D2500">
        <f t="shared" si="96"/>
        <v>14</v>
      </c>
      <c r="E2500" t="str">
        <f t="shared" si="97"/>
        <v>NIT</v>
      </c>
    </row>
    <row r="2501" spans="1:5" x14ac:dyDescent="0.25">
      <c r="A2501" t="s">
        <v>4261</v>
      </c>
      <c r="B2501" t="s">
        <v>4262</v>
      </c>
      <c r="C2501" t="str">
        <f>Tabla4[[#This Row],[NIT]]</f>
        <v>06140912961026</v>
      </c>
      <c r="D2501">
        <f t="shared" si="96"/>
        <v>14</v>
      </c>
      <c r="E2501" t="str">
        <f t="shared" si="97"/>
        <v>NIT</v>
      </c>
    </row>
    <row r="2502" spans="1:5" x14ac:dyDescent="0.25">
      <c r="A2502" t="s">
        <v>4263</v>
      </c>
      <c r="B2502" t="s">
        <v>4264</v>
      </c>
      <c r="C2502" t="str">
        <f>Tabla4[[#This Row],[NIT]]</f>
        <v>94502908941016</v>
      </c>
      <c r="D2502">
        <f t="shared" si="96"/>
        <v>14</v>
      </c>
      <c r="E2502" t="str">
        <f t="shared" si="97"/>
        <v>NIT</v>
      </c>
    </row>
    <row r="2503" spans="1:5" x14ac:dyDescent="0.25">
      <c r="A2503" t="s">
        <v>4265</v>
      </c>
      <c r="B2503" t="s">
        <v>4266</v>
      </c>
      <c r="C2503" t="str">
        <f>Tabla4[[#This Row],[NIT]]</f>
        <v>06141710981030</v>
      </c>
      <c r="D2503">
        <f t="shared" si="96"/>
        <v>14</v>
      </c>
      <c r="E2503" t="str">
        <f t="shared" si="97"/>
        <v>NIT</v>
      </c>
    </row>
    <row r="2504" spans="1:5" x14ac:dyDescent="0.25">
      <c r="A2504" t="s">
        <v>4267</v>
      </c>
      <c r="B2504" t="s">
        <v>4268</v>
      </c>
      <c r="C2504" t="str">
        <f>Tabla4[[#This Row],[NIT]]</f>
        <v>06142905921020</v>
      </c>
      <c r="D2504">
        <f t="shared" si="96"/>
        <v>14</v>
      </c>
      <c r="E2504" t="str">
        <f t="shared" si="97"/>
        <v>NIT</v>
      </c>
    </row>
    <row r="2505" spans="1:5" x14ac:dyDescent="0.25">
      <c r="A2505" t="s">
        <v>4269</v>
      </c>
      <c r="B2505" t="s">
        <v>4270</v>
      </c>
      <c r="C2505" t="str">
        <f>Tabla4[[#This Row],[NIT]]</f>
        <v>06142810991012</v>
      </c>
      <c r="D2505">
        <f t="shared" si="96"/>
        <v>14</v>
      </c>
      <c r="E2505" t="str">
        <f t="shared" si="97"/>
        <v>NIT</v>
      </c>
    </row>
    <row r="2506" spans="1:5" x14ac:dyDescent="0.25">
      <c r="A2506" t="s">
        <v>4271</v>
      </c>
      <c r="B2506" t="s">
        <v>4272</v>
      </c>
      <c r="C2506" t="str">
        <f>Tabla4[[#This Row],[NIT]]</f>
        <v>06141006820014</v>
      </c>
      <c r="D2506">
        <f t="shared" si="96"/>
        <v>14</v>
      </c>
      <c r="E2506" t="str">
        <f t="shared" si="97"/>
        <v>NIT</v>
      </c>
    </row>
    <row r="2507" spans="1:5" x14ac:dyDescent="0.25">
      <c r="A2507" t="s">
        <v>4273</v>
      </c>
      <c r="B2507" t="s">
        <v>4274</v>
      </c>
      <c r="C2507" t="str">
        <f>Tabla4[[#This Row],[NIT]]</f>
        <v>06140303041077</v>
      </c>
      <c r="D2507">
        <f t="shared" si="96"/>
        <v>14</v>
      </c>
      <c r="E2507" t="str">
        <f t="shared" si="97"/>
        <v>NIT</v>
      </c>
    </row>
    <row r="2508" spans="1:5" x14ac:dyDescent="0.25">
      <c r="A2508" t="s">
        <v>4275</v>
      </c>
      <c r="B2508" t="s">
        <v>4276</v>
      </c>
      <c r="C2508" t="str">
        <f>Tabla4[[#This Row],[NIT]]</f>
        <v>06142501630016</v>
      </c>
      <c r="D2508">
        <f t="shared" si="96"/>
        <v>14</v>
      </c>
      <c r="E2508" t="str">
        <f t="shared" si="97"/>
        <v>NIT</v>
      </c>
    </row>
    <row r="2509" spans="1:5" x14ac:dyDescent="0.25">
      <c r="A2509" t="s">
        <v>4277</v>
      </c>
      <c r="B2509" t="s">
        <v>4278</v>
      </c>
      <c r="C2509" t="str">
        <f>Tabla4[[#This Row],[NIT]]</f>
        <v>06141512200015</v>
      </c>
      <c r="D2509">
        <f t="shared" si="96"/>
        <v>14</v>
      </c>
      <c r="E2509" t="str">
        <f t="shared" si="97"/>
        <v>NIT</v>
      </c>
    </row>
    <row r="2510" spans="1:5" x14ac:dyDescent="0.25">
      <c r="A2510" t="s">
        <v>4279</v>
      </c>
      <c r="B2510" t="s">
        <v>4280</v>
      </c>
      <c r="C2510" t="str">
        <f>Tabla4[[#This Row],[NIT]]</f>
        <v>09031607410018</v>
      </c>
      <c r="D2510">
        <f t="shared" si="96"/>
        <v>14</v>
      </c>
      <c r="E2510" t="str">
        <f t="shared" si="97"/>
        <v>NIT</v>
      </c>
    </row>
    <row r="2511" spans="1:5" x14ac:dyDescent="0.25">
      <c r="A2511" t="s">
        <v>4281</v>
      </c>
      <c r="B2511" t="s">
        <v>4282</v>
      </c>
      <c r="C2511" t="str">
        <f>Tabla4[[#This Row],[NIT]]</f>
        <v>06142507061029</v>
      </c>
      <c r="D2511">
        <f t="shared" si="96"/>
        <v>14</v>
      </c>
      <c r="E2511" t="str">
        <f t="shared" si="97"/>
        <v>NIT</v>
      </c>
    </row>
    <row r="2512" spans="1:5" x14ac:dyDescent="0.25">
      <c r="A2512" t="s">
        <v>4283</v>
      </c>
      <c r="B2512" t="s">
        <v>4284</v>
      </c>
      <c r="C2512" t="str">
        <f>Tabla4[[#This Row],[NIT]]</f>
        <v>05033010081010</v>
      </c>
      <c r="D2512">
        <f t="shared" si="96"/>
        <v>14</v>
      </c>
      <c r="E2512" t="str">
        <f t="shared" si="97"/>
        <v>NIT</v>
      </c>
    </row>
    <row r="2513" spans="1:5" x14ac:dyDescent="0.25">
      <c r="A2513" t="s">
        <v>4285</v>
      </c>
      <c r="B2513" t="s">
        <v>4286</v>
      </c>
      <c r="C2513" t="str">
        <f>Tabla4[[#This Row],[NIT]]</f>
        <v>06140711021017</v>
      </c>
      <c r="D2513">
        <f t="shared" si="96"/>
        <v>14</v>
      </c>
      <c r="E2513" t="str">
        <f t="shared" si="97"/>
        <v>NIT</v>
      </c>
    </row>
    <row r="2514" spans="1:5" x14ac:dyDescent="0.25">
      <c r="A2514" t="s">
        <v>4287</v>
      </c>
      <c r="B2514" t="s">
        <v>4288</v>
      </c>
      <c r="C2514" t="str">
        <f>Tabla4[[#This Row],[NIT]]</f>
        <v>02101904821088</v>
      </c>
      <c r="D2514">
        <f t="shared" si="96"/>
        <v>14</v>
      </c>
      <c r="E2514" t="str">
        <f t="shared" si="97"/>
        <v>NIT</v>
      </c>
    </row>
    <row r="2515" spans="1:5" x14ac:dyDescent="0.25">
      <c r="A2515" t="s">
        <v>4289</v>
      </c>
      <c r="B2515" t="s">
        <v>4290</v>
      </c>
      <c r="C2515" t="str">
        <f>Tabla4[[#This Row],[NIT]]</f>
        <v>06142605790012</v>
      </c>
      <c r="D2515">
        <f t="shared" si="96"/>
        <v>14</v>
      </c>
      <c r="E2515" t="str">
        <f t="shared" si="97"/>
        <v>NIT</v>
      </c>
    </row>
    <row r="2516" spans="1:5" x14ac:dyDescent="0.25">
      <c r="A2516" t="s">
        <v>4291</v>
      </c>
      <c r="B2516" t="s">
        <v>4292</v>
      </c>
      <c r="C2516" t="str">
        <f>Tabla4[[#This Row],[NIT]]</f>
        <v>14081006611012</v>
      </c>
      <c r="D2516">
        <f t="shared" si="96"/>
        <v>14</v>
      </c>
      <c r="E2516" t="str">
        <f t="shared" si="97"/>
        <v>NIT</v>
      </c>
    </row>
    <row r="2517" spans="1:5" x14ac:dyDescent="0.25">
      <c r="A2517" t="s">
        <v>4293</v>
      </c>
      <c r="B2517" t="s">
        <v>4294</v>
      </c>
      <c r="C2517" t="str">
        <f>Tabla4[[#This Row],[NIT]]</f>
        <v>08022301510018</v>
      </c>
      <c r="D2517">
        <f t="shared" si="96"/>
        <v>14</v>
      </c>
      <c r="E2517" t="str">
        <f t="shared" si="97"/>
        <v>NIT</v>
      </c>
    </row>
    <row r="2518" spans="1:5" x14ac:dyDescent="0.25">
      <c r="A2518" t="s">
        <v>4295</v>
      </c>
      <c r="B2518" t="s">
        <v>4296</v>
      </c>
      <c r="C2518" t="str">
        <f>Tabla4[[#This Row],[NIT]]</f>
        <v>06141208041015</v>
      </c>
      <c r="D2518">
        <f t="shared" si="96"/>
        <v>14</v>
      </c>
      <c r="E2518" t="str">
        <f t="shared" si="97"/>
        <v>NIT</v>
      </c>
    </row>
    <row r="2519" spans="1:5" x14ac:dyDescent="0.25">
      <c r="A2519" t="s">
        <v>4297</v>
      </c>
      <c r="B2519" t="s">
        <v>4298</v>
      </c>
      <c r="C2519" t="str">
        <f>Tabla4[[#This Row],[NIT]]</f>
        <v>06140505041109</v>
      </c>
      <c r="D2519">
        <f t="shared" si="96"/>
        <v>14</v>
      </c>
      <c r="E2519" t="str">
        <f t="shared" si="97"/>
        <v>NIT</v>
      </c>
    </row>
    <row r="2520" spans="1:5" x14ac:dyDescent="0.25">
      <c r="A2520" t="s">
        <v>4299</v>
      </c>
      <c r="B2520" t="s">
        <v>4300</v>
      </c>
      <c r="C2520" t="str">
        <f>Tabla4[[#This Row],[NIT]]</f>
        <v>06141012921033</v>
      </c>
      <c r="D2520">
        <f t="shared" ref="D2520:D2583" si="98">LEN(C2520)</f>
        <v>14</v>
      </c>
      <c r="E2520" t="str">
        <f t="shared" ref="E2520:E2583" si="99">IF(D2520=14,"NIT",IF(D2520=9,"DUI"," "))</f>
        <v>NIT</v>
      </c>
    </row>
    <row r="2521" spans="1:5" x14ac:dyDescent="0.25">
      <c r="A2521" t="s">
        <v>4301</v>
      </c>
      <c r="B2521" t="s">
        <v>4302</v>
      </c>
      <c r="C2521" t="str">
        <f>Tabla4[[#This Row],[NIT]]</f>
        <v>06140601690013</v>
      </c>
      <c r="D2521">
        <f t="shared" si="98"/>
        <v>14</v>
      </c>
      <c r="E2521" t="str">
        <f t="shared" si="99"/>
        <v>NIT</v>
      </c>
    </row>
    <row r="2522" spans="1:5" x14ac:dyDescent="0.25">
      <c r="A2522" t="s">
        <v>4303</v>
      </c>
      <c r="B2522" t="s">
        <v>4304</v>
      </c>
      <c r="C2522" t="str">
        <f>Tabla4[[#This Row],[NIT]]</f>
        <v>06140105540010</v>
      </c>
      <c r="D2522">
        <f t="shared" si="98"/>
        <v>14</v>
      </c>
      <c r="E2522" t="str">
        <f t="shared" si="99"/>
        <v>NIT</v>
      </c>
    </row>
    <row r="2523" spans="1:5" x14ac:dyDescent="0.25">
      <c r="A2523" t="s">
        <v>4305</v>
      </c>
      <c r="B2523" t="s">
        <v>4306</v>
      </c>
      <c r="C2523" t="str">
        <f>Tabla4[[#This Row],[NIT]]</f>
        <v>05110605770013</v>
      </c>
      <c r="D2523">
        <f t="shared" si="98"/>
        <v>14</v>
      </c>
      <c r="E2523" t="str">
        <f t="shared" si="99"/>
        <v>NIT</v>
      </c>
    </row>
    <row r="2524" spans="1:5" x14ac:dyDescent="0.25">
      <c r="A2524" t="s">
        <v>4307</v>
      </c>
      <c r="B2524" t="s">
        <v>4308</v>
      </c>
      <c r="C2524" t="str">
        <f>Tabla4[[#This Row],[NIT]]</f>
        <v>06141003780029</v>
      </c>
      <c r="D2524">
        <f t="shared" si="98"/>
        <v>14</v>
      </c>
      <c r="E2524" t="str">
        <f t="shared" si="99"/>
        <v>NIT</v>
      </c>
    </row>
    <row r="2525" spans="1:5" x14ac:dyDescent="0.25">
      <c r="A2525" t="s">
        <v>4309</v>
      </c>
      <c r="B2525" t="s">
        <v>4310</v>
      </c>
      <c r="C2525" t="str">
        <f>Tabla4[[#This Row],[NIT]]</f>
        <v>06143107071048</v>
      </c>
      <c r="D2525">
        <f t="shared" si="98"/>
        <v>14</v>
      </c>
      <c r="E2525" t="str">
        <f t="shared" si="99"/>
        <v>NIT</v>
      </c>
    </row>
    <row r="2526" spans="1:5" x14ac:dyDescent="0.25">
      <c r="A2526" t="s">
        <v>4311</v>
      </c>
      <c r="B2526" t="s">
        <v>4312</v>
      </c>
      <c r="C2526" t="str">
        <f>Tabla4[[#This Row],[NIT]]</f>
        <v>06143003061040</v>
      </c>
      <c r="D2526">
        <f t="shared" si="98"/>
        <v>14</v>
      </c>
      <c r="E2526" t="str">
        <f t="shared" si="99"/>
        <v>NIT</v>
      </c>
    </row>
    <row r="2527" spans="1:5" x14ac:dyDescent="0.25">
      <c r="A2527" t="s">
        <v>4313</v>
      </c>
      <c r="B2527" t="s">
        <v>4314</v>
      </c>
      <c r="C2527" t="str">
        <f>Tabla4[[#This Row],[NIT]]</f>
        <v>06142008971030</v>
      </c>
      <c r="D2527">
        <f t="shared" si="98"/>
        <v>14</v>
      </c>
      <c r="E2527" t="str">
        <f t="shared" si="99"/>
        <v>NIT</v>
      </c>
    </row>
    <row r="2528" spans="1:5" x14ac:dyDescent="0.25">
      <c r="A2528" t="s">
        <v>4315</v>
      </c>
      <c r="B2528" t="s">
        <v>4316</v>
      </c>
      <c r="C2528" t="str">
        <f>Tabla4[[#This Row],[NIT]]</f>
        <v>06140705081024</v>
      </c>
      <c r="D2528">
        <f t="shared" si="98"/>
        <v>14</v>
      </c>
      <c r="E2528" t="str">
        <f t="shared" si="99"/>
        <v>NIT</v>
      </c>
    </row>
    <row r="2529" spans="1:5" x14ac:dyDescent="0.25">
      <c r="A2529" t="s">
        <v>4317</v>
      </c>
      <c r="B2529" t="s">
        <v>4318</v>
      </c>
      <c r="C2529" t="str">
        <f>Tabla4[[#This Row],[NIT]]</f>
        <v>06141005071016</v>
      </c>
      <c r="D2529">
        <f t="shared" si="98"/>
        <v>14</v>
      </c>
      <c r="E2529" t="str">
        <f t="shared" si="99"/>
        <v>NIT</v>
      </c>
    </row>
    <row r="2530" spans="1:5" x14ac:dyDescent="0.25">
      <c r="A2530" t="s">
        <v>4319</v>
      </c>
      <c r="B2530" t="s">
        <v>4320</v>
      </c>
      <c r="C2530" t="str">
        <f>Tabla4[[#This Row],[NIT]]</f>
        <v>06143105850055</v>
      </c>
      <c r="D2530">
        <f t="shared" si="98"/>
        <v>14</v>
      </c>
      <c r="E2530" t="str">
        <f t="shared" si="99"/>
        <v>NIT</v>
      </c>
    </row>
    <row r="2531" spans="1:5" x14ac:dyDescent="0.25">
      <c r="A2531" t="s">
        <v>4321</v>
      </c>
      <c r="B2531" t="s">
        <v>4322</v>
      </c>
      <c r="C2531" t="str">
        <f>Tabla4[[#This Row],[NIT]]</f>
        <v>06142611590013</v>
      </c>
      <c r="D2531">
        <f t="shared" si="98"/>
        <v>14</v>
      </c>
      <c r="E2531" t="str">
        <f t="shared" si="99"/>
        <v>NIT</v>
      </c>
    </row>
    <row r="2532" spans="1:5" x14ac:dyDescent="0.25">
      <c r="A2532" t="s">
        <v>4323</v>
      </c>
      <c r="B2532" t="s">
        <v>4324</v>
      </c>
      <c r="C2532" t="str">
        <f>Tabla4[[#This Row],[NIT]]</f>
        <v>06141303031035</v>
      </c>
      <c r="D2532">
        <f t="shared" si="98"/>
        <v>14</v>
      </c>
      <c r="E2532" t="str">
        <f t="shared" si="99"/>
        <v>NIT</v>
      </c>
    </row>
    <row r="2533" spans="1:5" x14ac:dyDescent="0.25">
      <c r="A2533" t="s">
        <v>4325</v>
      </c>
      <c r="B2533" t="s">
        <v>4326</v>
      </c>
      <c r="C2533" t="str">
        <f>Tabla4[[#This Row],[NIT]]</f>
        <v>06141005770027</v>
      </c>
      <c r="D2533">
        <f t="shared" si="98"/>
        <v>14</v>
      </c>
      <c r="E2533" t="str">
        <f t="shared" si="99"/>
        <v>NIT</v>
      </c>
    </row>
    <row r="2534" spans="1:5" x14ac:dyDescent="0.25">
      <c r="A2534" t="s">
        <v>4327</v>
      </c>
      <c r="B2534" t="s">
        <v>4328</v>
      </c>
      <c r="C2534" t="str">
        <f>Tabla4[[#This Row],[NIT]]</f>
        <v>06141109001044</v>
      </c>
      <c r="D2534">
        <f t="shared" si="98"/>
        <v>14</v>
      </c>
      <c r="E2534" t="str">
        <f t="shared" si="99"/>
        <v>NIT</v>
      </c>
    </row>
    <row r="2535" spans="1:5" x14ac:dyDescent="0.25">
      <c r="A2535" t="s">
        <v>4329</v>
      </c>
      <c r="B2535" t="s">
        <v>4330</v>
      </c>
      <c r="C2535" t="str">
        <f>Tabla4[[#This Row],[NIT]]</f>
        <v>06142202001034</v>
      </c>
      <c r="D2535">
        <f t="shared" si="98"/>
        <v>14</v>
      </c>
      <c r="E2535" t="str">
        <f t="shared" si="99"/>
        <v>NIT</v>
      </c>
    </row>
    <row r="2536" spans="1:5" x14ac:dyDescent="0.25">
      <c r="A2536" t="s">
        <v>4331</v>
      </c>
      <c r="B2536" t="s">
        <v>4332</v>
      </c>
      <c r="C2536" t="str">
        <f>Tabla4[[#This Row],[NIT]]</f>
        <v>06142002730017</v>
      </c>
      <c r="D2536">
        <f t="shared" si="98"/>
        <v>14</v>
      </c>
      <c r="E2536" t="str">
        <f t="shared" si="99"/>
        <v>NIT</v>
      </c>
    </row>
    <row r="2537" spans="1:5" x14ac:dyDescent="0.25">
      <c r="A2537" t="s">
        <v>4333</v>
      </c>
      <c r="B2537" t="s">
        <v>4334</v>
      </c>
      <c r="C2537" t="str">
        <f>Tabla4[[#This Row],[NIT]]</f>
        <v>06141512750015</v>
      </c>
      <c r="D2537">
        <f t="shared" si="98"/>
        <v>14</v>
      </c>
      <c r="E2537" t="str">
        <f t="shared" si="99"/>
        <v>NIT</v>
      </c>
    </row>
    <row r="2538" spans="1:5" x14ac:dyDescent="0.25">
      <c r="A2538" t="s">
        <v>4335</v>
      </c>
      <c r="B2538" t="s">
        <v>4336</v>
      </c>
      <c r="C2538" t="str">
        <f>Tabla4[[#This Row],[NIT]]</f>
        <v>06142710041041</v>
      </c>
      <c r="D2538">
        <f t="shared" si="98"/>
        <v>14</v>
      </c>
      <c r="E2538" t="str">
        <f t="shared" si="99"/>
        <v>NIT</v>
      </c>
    </row>
    <row r="2539" spans="1:5" x14ac:dyDescent="0.25">
      <c r="A2539" t="s">
        <v>4337</v>
      </c>
      <c r="B2539" t="s">
        <v>4338</v>
      </c>
      <c r="C2539" t="str">
        <f>Tabla4[[#This Row],[NIT]]</f>
        <v>06141002011055</v>
      </c>
      <c r="D2539">
        <f t="shared" si="98"/>
        <v>14</v>
      </c>
      <c r="E2539" t="str">
        <f t="shared" si="99"/>
        <v>NIT</v>
      </c>
    </row>
    <row r="2540" spans="1:5" x14ac:dyDescent="0.25">
      <c r="A2540" t="s">
        <v>4339</v>
      </c>
      <c r="B2540" t="s">
        <v>4340</v>
      </c>
      <c r="C2540" t="str">
        <f>Tabla4[[#This Row],[NIT]]</f>
        <v>06141612740019</v>
      </c>
      <c r="D2540">
        <f t="shared" si="98"/>
        <v>14</v>
      </c>
      <c r="E2540" t="str">
        <f t="shared" si="99"/>
        <v>NIT</v>
      </c>
    </row>
    <row r="2541" spans="1:5" x14ac:dyDescent="0.25">
      <c r="A2541" t="s">
        <v>4341</v>
      </c>
      <c r="B2541" t="s">
        <v>4342</v>
      </c>
      <c r="C2541" t="str">
        <f>Tabla4[[#This Row],[NIT]]</f>
        <v>06142905921046</v>
      </c>
      <c r="D2541">
        <f t="shared" si="98"/>
        <v>14</v>
      </c>
      <c r="E2541" t="str">
        <f t="shared" si="99"/>
        <v>NIT</v>
      </c>
    </row>
    <row r="2542" spans="1:5" x14ac:dyDescent="0.25">
      <c r="A2542" t="s">
        <v>4343</v>
      </c>
      <c r="B2542" t="s">
        <v>4344</v>
      </c>
      <c r="C2542" t="str">
        <f>Tabla4[[#This Row],[NIT]]</f>
        <v>06142801931023</v>
      </c>
      <c r="D2542">
        <f t="shared" si="98"/>
        <v>14</v>
      </c>
      <c r="E2542" t="str">
        <f t="shared" si="99"/>
        <v>NIT</v>
      </c>
    </row>
    <row r="2543" spans="1:5" x14ac:dyDescent="0.25">
      <c r="A2543" t="s">
        <v>4345</v>
      </c>
      <c r="B2543" t="s">
        <v>4346</v>
      </c>
      <c r="C2543" t="str">
        <f>Tabla4[[#This Row],[NIT]]</f>
        <v>06140206710011</v>
      </c>
      <c r="D2543">
        <f t="shared" si="98"/>
        <v>14</v>
      </c>
      <c r="E2543" t="str">
        <f t="shared" si="99"/>
        <v>NIT</v>
      </c>
    </row>
    <row r="2544" spans="1:5" x14ac:dyDescent="0.25">
      <c r="A2544" t="s">
        <v>4347</v>
      </c>
      <c r="B2544" t="s">
        <v>4348</v>
      </c>
      <c r="C2544" t="str">
        <f>Tabla4[[#This Row],[NIT]]</f>
        <v>12171004921016</v>
      </c>
      <c r="D2544">
        <f t="shared" si="98"/>
        <v>14</v>
      </c>
      <c r="E2544" t="str">
        <f t="shared" si="99"/>
        <v>NIT</v>
      </c>
    </row>
    <row r="2545" spans="1:5" x14ac:dyDescent="0.25">
      <c r="A2545" t="s">
        <v>4349</v>
      </c>
      <c r="B2545" t="s">
        <v>4350</v>
      </c>
      <c r="C2545" t="str">
        <f>Tabla4[[#This Row],[NIT]]</f>
        <v>06140910921060</v>
      </c>
      <c r="D2545">
        <f t="shared" si="98"/>
        <v>14</v>
      </c>
      <c r="E2545" t="str">
        <f t="shared" si="99"/>
        <v>NIT</v>
      </c>
    </row>
    <row r="2546" spans="1:5" x14ac:dyDescent="0.25">
      <c r="A2546" t="s">
        <v>4351</v>
      </c>
      <c r="B2546" t="s">
        <v>4352</v>
      </c>
      <c r="C2546" t="str">
        <f>Tabla4[[#This Row],[NIT]]</f>
        <v>06142307690027</v>
      </c>
      <c r="D2546">
        <f t="shared" si="98"/>
        <v>14</v>
      </c>
      <c r="E2546" t="str">
        <f t="shared" si="99"/>
        <v>NIT</v>
      </c>
    </row>
    <row r="2547" spans="1:5" x14ac:dyDescent="0.25">
      <c r="A2547" t="s">
        <v>4353</v>
      </c>
      <c r="B2547" t="s">
        <v>4354</v>
      </c>
      <c r="C2547" t="str">
        <f>Tabla4[[#This Row],[NIT]]</f>
        <v>06142609941015</v>
      </c>
      <c r="D2547">
        <f t="shared" si="98"/>
        <v>14</v>
      </c>
      <c r="E2547" t="str">
        <f t="shared" si="99"/>
        <v>NIT</v>
      </c>
    </row>
    <row r="2548" spans="1:5" x14ac:dyDescent="0.25">
      <c r="A2548" t="s">
        <v>4355</v>
      </c>
      <c r="B2548" t="s">
        <v>4356</v>
      </c>
      <c r="C2548" t="str">
        <f>Tabla4[[#This Row],[NIT]]</f>
        <v>06141606051039</v>
      </c>
      <c r="D2548">
        <f t="shared" si="98"/>
        <v>14</v>
      </c>
      <c r="E2548" t="str">
        <f t="shared" si="99"/>
        <v>NIT</v>
      </c>
    </row>
    <row r="2549" spans="1:5" x14ac:dyDescent="0.25">
      <c r="A2549" t="s">
        <v>4357</v>
      </c>
      <c r="B2549" t="s">
        <v>4358</v>
      </c>
      <c r="C2549" t="str">
        <f>Tabla4[[#This Row],[NIT]]</f>
        <v>06143103951019</v>
      </c>
      <c r="D2549">
        <f t="shared" si="98"/>
        <v>14</v>
      </c>
      <c r="E2549" t="str">
        <f t="shared" si="99"/>
        <v>NIT</v>
      </c>
    </row>
    <row r="2550" spans="1:5" x14ac:dyDescent="0.25">
      <c r="A2550" t="s">
        <v>4359</v>
      </c>
      <c r="B2550" t="s">
        <v>4360</v>
      </c>
      <c r="C2550" t="str">
        <f>Tabla4[[#This Row],[NIT]]</f>
        <v>06142308011012</v>
      </c>
      <c r="D2550">
        <f t="shared" si="98"/>
        <v>14</v>
      </c>
      <c r="E2550" t="str">
        <f t="shared" si="99"/>
        <v>NIT</v>
      </c>
    </row>
    <row r="2551" spans="1:5" x14ac:dyDescent="0.25">
      <c r="A2551" t="s">
        <v>4361</v>
      </c>
      <c r="B2551" t="s">
        <v>4362</v>
      </c>
      <c r="C2551" t="str">
        <f>Tabla4[[#This Row],[NIT]]</f>
        <v>06142807750013</v>
      </c>
      <c r="D2551">
        <f t="shared" si="98"/>
        <v>14</v>
      </c>
      <c r="E2551" t="str">
        <f t="shared" si="99"/>
        <v>NIT</v>
      </c>
    </row>
    <row r="2552" spans="1:5" x14ac:dyDescent="0.25">
      <c r="A2552" t="s">
        <v>4363</v>
      </c>
      <c r="B2552" t="s">
        <v>4364</v>
      </c>
      <c r="C2552" t="str">
        <f>Tabla4[[#This Row],[NIT]]</f>
        <v>06140305961025</v>
      </c>
      <c r="D2552">
        <f t="shared" si="98"/>
        <v>14</v>
      </c>
      <c r="E2552" t="str">
        <f t="shared" si="99"/>
        <v>NIT</v>
      </c>
    </row>
    <row r="2553" spans="1:5" x14ac:dyDescent="0.25">
      <c r="A2553" t="s">
        <v>4365</v>
      </c>
      <c r="B2553" t="s">
        <v>4366</v>
      </c>
      <c r="C2553" t="str">
        <f>Tabla4[[#This Row],[NIT]]</f>
        <v>06141406881045</v>
      </c>
      <c r="D2553">
        <f t="shared" si="98"/>
        <v>14</v>
      </c>
      <c r="E2553" t="str">
        <f t="shared" si="99"/>
        <v>NIT</v>
      </c>
    </row>
    <row r="2554" spans="1:5" x14ac:dyDescent="0.25">
      <c r="A2554" t="s">
        <v>4367</v>
      </c>
      <c r="B2554" t="s">
        <v>4368</v>
      </c>
      <c r="C2554" t="str">
        <f>Tabla4[[#This Row],[NIT]]</f>
        <v>06141605860027</v>
      </c>
      <c r="D2554">
        <f t="shared" si="98"/>
        <v>14</v>
      </c>
      <c r="E2554" t="str">
        <f t="shared" si="99"/>
        <v>NIT</v>
      </c>
    </row>
    <row r="2555" spans="1:5" x14ac:dyDescent="0.25">
      <c r="A2555" t="s">
        <v>4369</v>
      </c>
      <c r="B2555" t="s">
        <v>4370</v>
      </c>
      <c r="C2555" t="str">
        <f>Tabla4[[#This Row],[NIT]]</f>
        <v>06142802961015</v>
      </c>
      <c r="D2555">
        <f t="shared" si="98"/>
        <v>14</v>
      </c>
      <c r="E2555" t="str">
        <f t="shared" si="99"/>
        <v>NIT</v>
      </c>
    </row>
    <row r="2556" spans="1:5" x14ac:dyDescent="0.25">
      <c r="A2556" t="s">
        <v>4371</v>
      </c>
      <c r="B2556" t="s">
        <v>4372</v>
      </c>
      <c r="C2556" t="str">
        <f>Tabla4[[#This Row],[NIT]]</f>
        <v>06140509021048</v>
      </c>
      <c r="D2556">
        <f t="shared" si="98"/>
        <v>14</v>
      </c>
      <c r="E2556" t="str">
        <f t="shared" si="99"/>
        <v>NIT</v>
      </c>
    </row>
    <row r="2557" spans="1:5" x14ac:dyDescent="0.25">
      <c r="A2557" t="s">
        <v>4373</v>
      </c>
      <c r="B2557" t="s">
        <v>4374</v>
      </c>
      <c r="C2557" t="str">
        <f>Tabla4[[#This Row],[NIT]]</f>
        <v>06142611081040</v>
      </c>
      <c r="D2557">
        <f t="shared" si="98"/>
        <v>14</v>
      </c>
      <c r="E2557" t="str">
        <f t="shared" si="99"/>
        <v>NIT</v>
      </c>
    </row>
    <row r="2558" spans="1:5" x14ac:dyDescent="0.25">
      <c r="A2558" t="s">
        <v>4375</v>
      </c>
      <c r="B2558" t="s">
        <v>4376</v>
      </c>
      <c r="C2558" t="str">
        <f>Tabla4[[#This Row],[NIT]]</f>
        <v>06142611081066</v>
      </c>
      <c r="D2558">
        <f t="shared" si="98"/>
        <v>14</v>
      </c>
      <c r="E2558" t="str">
        <f t="shared" si="99"/>
        <v>NIT</v>
      </c>
    </row>
    <row r="2559" spans="1:5" x14ac:dyDescent="0.25">
      <c r="A2559" t="s">
        <v>4377</v>
      </c>
      <c r="B2559" t="s">
        <v>4378</v>
      </c>
      <c r="C2559" t="str">
        <f>Tabla4[[#This Row],[NIT]]</f>
        <v>06143005660025</v>
      </c>
      <c r="D2559">
        <f t="shared" si="98"/>
        <v>14</v>
      </c>
      <c r="E2559" t="str">
        <f t="shared" si="99"/>
        <v>NIT</v>
      </c>
    </row>
    <row r="2560" spans="1:5" x14ac:dyDescent="0.25">
      <c r="A2560" t="s">
        <v>4379</v>
      </c>
      <c r="B2560" t="s">
        <v>4380</v>
      </c>
      <c r="C2560" t="str">
        <f>Tabla4[[#This Row],[NIT]]</f>
        <v>94831503021010</v>
      </c>
      <c r="D2560">
        <f t="shared" si="98"/>
        <v>14</v>
      </c>
      <c r="E2560" t="str">
        <f t="shared" si="99"/>
        <v>NIT</v>
      </c>
    </row>
    <row r="2561" spans="1:5" x14ac:dyDescent="0.25">
      <c r="A2561" t="s">
        <v>4381</v>
      </c>
      <c r="B2561" t="s">
        <v>4382</v>
      </c>
      <c r="C2561" t="str">
        <f>Tabla4[[#This Row],[NIT]]</f>
        <v>06142712041014</v>
      </c>
      <c r="D2561">
        <f t="shared" si="98"/>
        <v>14</v>
      </c>
      <c r="E2561" t="str">
        <f t="shared" si="99"/>
        <v>NIT</v>
      </c>
    </row>
    <row r="2562" spans="1:5" x14ac:dyDescent="0.25">
      <c r="A2562" t="s">
        <v>4383</v>
      </c>
      <c r="B2562" t="s">
        <v>4384</v>
      </c>
      <c r="C2562" t="str">
        <f>Tabla4[[#This Row],[NIT]]</f>
        <v>06141005891030</v>
      </c>
      <c r="D2562">
        <f t="shared" si="98"/>
        <v>14</v>
      </c>
      <c r="E2562" t="str">
        <f t="shared" si="99"/>
        <v>NIT</v>
      </c>
    </row>
    <row r="2563" spans="1:5" x14ac:dyDescent="0.25">
      <c r="A2563" t="s">
        <v>4385</v>
      </c>
      <c r="B2563" t="s">
        <v>4386</v>
      </c>
      <c r="C2563" t="str">
        <f>Tabla4[[#This Row],[NIT]]</f>
        <v>06140303520014</v>
      </c>
      <c r="D2563">
        <f t="shared" si="98"/>
        <v>14</v>
      </c>
      <c r="E2563" t="str">
        <f t="shared" si="99"/>
        <v>NIT</v>
      </c>
    </row>
    <row r="2564" spans="1:5" x14ac:dyDescent="0.25">
      <c r="A2564" t="s">
        <v>4387</v>
      </c>
      <c r="B2564" t="s">
        <v>4388</v>
      </c>
      <c r="C2564" t="str">
        <f>Tabla4[[#This Row],[NIT]]</f>
        <v>06141009961040</v>
      </c>
      <c r="D2564">
        <f t="shared" si="98"/>
        <v>14</v>
      </c>
      <c r="E2564" t="str">
        <f t="shared" si="99"/>
        <v>NIT</v>
      </c>
    </row>
    <row r="2565" spans="1:5" x14ac:dyDescent="0.25">
      <c r="A2565" t="s">
        <v>4389</v>
      </c>
      <c r="B2565" t="s">
        <v>4390</v>
      </c>
      <c r="C2565" t="str">
        <f>Tabla4[[#This Row],[NIT]]</f>
        <v>96002008241013</v>
      </c>
      <c r="D2565">
        <f t="shared" si="98"/>
        <v>14</v>
      </c>
      <c r="E2565" t="str">
        <f t="shared" si="99"/>
        <v>NIT</v>
      </c>
    </row>
    <row r="2566" spans="1:5" x14ac:dyDescent="0.25">
      <c r="A2566" t="s">
        <v>4391</v>
      </c>
      <c r="B2566" t="s">
        <v>4392</v>
      </c>
      <c r="C2566" t="str">
        <f>Tabla4[[#This Row],[NIT]]</f>
        <v>06140503081057</v>
      </c>
      <c r="D2566">
        <f t="shared" si="98"/>
        <v>14</v>
      </c>
      <c r="E2566" t="str">
        <f t="shared" si="99"/>
        <v>NIT</v>
      </c>
    </row>
    <row r="2567" spans="1:5" x14ac:dyDescent="0.25">
      <c r="A2567" t="s">
        <v>4393</v>
      </c>
      <c r="B2567" t="s">
        <v>4394</v>
      </c>
      <c r="C2567" t="str">
        <f>Tabla4[[#This Row],[NIT]]</f>
        <v>06141510660011</v>
      </c>
      <c r="D2567">
        <f t="shared" si="98"/>
        <v>14</v>
      </c>
      <c r="E2567" t="str">
        <f t="shared" si="99"/>
        <v>NIT</v>
      </c>
    </row>
    <row r="2568" spans="1:5" x14ac:dyDescent="0.25">
      <c r="A2568" t="s">
        <v>4395</v>
      </c>
      <c r="B2568" t="s">
        <v>4396</v>
      </c>
      <c r="C2568" t="str">
        <f>Tabla4[[#This Row],[NIT]]</f>
        <v>06140204091062</v>
      </c>
      <c r="D2568">
        <f t="shared" si="98"/>
        <v>14</v>
      </c>
      <c r="E2568" t="str">
        <f t="shared" si="99"/>
        <v>NIT</v>
      </c>
    </row>
    <row r="2569" spans="1:5" x14ac:dyDescent="0.25">
      <c r="A2569" t="s">
        <v>4397</v>
      </c>
      <c r="B2569" t="s">
        <v>4398</v>
      </c>
      <c r="C2569" t="str">
        <f>Tabla4[[#This Row],[NIT]]</f>
        <v>06140709951040</v>
      </c>
      <c r="D2569">
        <f t="shared" si="98"/>
        <v>14</v>
      </c>
      <c r="E2569" t="str">
        <f t="shared" si="99"/>
        <v>NIT</v>
      </c>
    </row>
    <row r="2570" spans="1:5" x14ac:dyDescent="0.25">
      <c r="A2570" t="s">
        <v>4399</v>
      </c>
      <c r="B2570" t="s">
        <v>4400</v>
      </c>
      <c r="C2570" t="str">
        <f>Tabla4[[#This Row],[NIT]]</f>
        <v>06141202991038</v>
      </c>
      <c r="D2570">
        <f t="shared" si="98"/>
        <v>14</v>
      </c>
      <c r="E2570" t="str">
        <f t="shared" si="99"/>
        <v>NIT</v>
      </c>
    </row>
    <row r="2571" spans="1:5" x14ac:dyDescent="0.25">
      <c r="A2571" t="s">
        <v>4401</v>
      </c>
      <c r="B2571" t="s">
        <v>4402</v>
      </c>
      <c r="C2571" t="str">
        <f>Tabla4[[#This Row],[NIT]]</f>
        <v>06140202951013</v>
      </c>
      <c r="D2571">
        <f t="shared" si="98"/>
        <v>14</v>
      </c>
      <c r="E2571" t="str">
        <f t="shared" si="99"/>
        <v>NIT</v>
      </c>
    </row>
    <row r="2572" spans="1:5" x14ac:dyDescent="0.25">
      <c r="A2572" t="s">
        <v>4403</v>
      </c>
      <c r="B2572" t="s">
        <v>4404</v>
      </c>
      <c r="C2572" t="str">
        <f>Tabla4[[#This Row],[NIT]]</f>
        <v>06140609001036</v>
      </c>
      <c r="D2572">
        <f t="shared" si="98"/>
        <v>14</v>
      </c>
      <c r="E2572" t="str">
        <f t="shared" si="99"/>
        <v>NIT</v>
      </c>
    </row>
    <row r="2573" spans="1:5" x14ac:dyDescent="0.25">
      <c r="A2573" t="s">
        <v>4405</v>
      </c>
      <c r="B2573" t="s">
        <v>4406</v>
      </c>
      <c r="C2573" t="str">
        <f>Tabla4[[#This Row],[NIT]]</f>
        <v>14162412610011</v>
      </c>
      <c r="D2573">
        <f t="shared" si="98"/>
        <v>14</v>
      </c>
      <c r="E2573" t="str">
        <f t="shared" si="99"/>
        <v>NIT</v>
      </c>
    </row>
    <row r="2574" spans="1:5" x14ac:dyDescent="0.25">
      <c r="A2574" t="s">
        <v>4407</v>
      </c>
      <c r="B2574" t="s">
        <v>4408</v>
      </c>
      <c r="C2574" t="str">
        <f>Tabla4[[#This Row],[NIT]]</f>
        <v>06140707921011</v>
      </c>
      <c r="D2574">
        <f t="shared" si="98"/>
        <v>14</v>
      </c>
      <c r="E2574" t="str">
        <f t="shared" si="99"/>
        <v>NIT</v>
      </c>
    </row>
    <row r="2575" spans="1:5" x14ac:dyDescent="0.25">
      <c r="A2575" t="s">
        <v>4409</v>
      </c>
      <c r="B2575" t="s">
        <v>4410</v>
      </c>
      <c r="C2575" t="str">
        <f>Tabla4[[#This Row],[NIT]]</f>
        <v>06141205091020</v>
      </c>
      <c r="D2575">
        <f t="shared" si="98"/>
        <v>14</v>
      </c>
      <c r="E2575" t="str">
        <f t="shared" si="99"/>
        <v>NIT</v>
      </c>
    </row>
    <row r="2576" spans="1:5" x14ac:dyDescent="0.25">
      <c r="A2576" t="s">
        <v>4411</v>
      </c>
      <c r="B2576" t="s">
        <v>4412</v>
      </c>
      <c r="C2576" t="str">
        <f>Tabla4[[#This Row],[NIT]]</f>
        <v>06142309981031</v>
      </c>
      <c r="D2576">
        <f t="shared" si="98"/>
        <v>14</v>
      </c>
      <c r="E2576" t="str">
        <f t="shared" si="99"/>
        <v>NIT</v>
      </c>
    </row>
    <row r="2577" spans="1:5" x14ac:dyDescent="0.25">
      <c r="A2577" t="s">
        <v>4413</v>
      </c>
      <c r="B2577" t="s">
        <v>4414</v>
      </c>
      <c r="C2577" t="str">
        <f>Tabla4[[#This Row],[NIT]]</f>
        <v>06143008071052</v>
      </c>
      <c r="D2577">
        <f t="shared" si="98"/>
        <v>14</v>
      </c>
      <c r="E2577" t="str">
        <f t="shared" si="99"/>
        <v>NIT</v>
      </c>
    </row>
    <row r="2578" spans="1:5" x14ac:dyDescent="0.25">
      <c r="A2578" t="s">
        <v>4415</v>
      </c>
      <c r="B2578" t="s">
        <v>4416</v>
      </c>
      <c r="C2578" t="str">
        <f>Tabla4[[#This Row],[NIT]]</f>
        <v>06142201931020</v>
      </c>
      <c r="D2578">
        <f t="shared" si="98"/>
        <v>14</v>
      </c>
      <c r="E2578" t="str">
        <f t="shared" si="99"/>
        <v>NIT</v>
      </c>
    </row>
    <row r="2579" spans="1:5" x14ac:dyDescent="0.25">
      <c r="A2579" t="s">
        <v>4417</v>
      </c>
      <c r="B2579" t="s">
        <v>4418</v>
      </c>
      <c r="C2579" t="str">
        <f>Tabla4[[#This Row],[NIT]]</f>
        <v>06141601220019</v>
      </c>
      <c r="D2579">
        <f t="shared" si="98"/>
        <v>14</v>
      </c>
      <c r="E2579" t="str">
        <f t="shared" si="99"/>
        <v>NIT</v>
      </c>
    </row>
    <row r="2580" spans="1:5" x14ac:dyDescent="0.25">
      <c r="A2580" t="s">
        <v>4419</v>
      </c>
      <c r="B2580" t="s">
        <v>4420</v>
      </c>
      <c r="C2580" t="str">
        <f>Tabla4[[#This Row],[NIT]]</f>
        <v>06141305021037</v>
      </c>
      <c r="D2580">
        <f t="shared" si="98"/>
        <v>14</v>
      </c>
      <c r="E2580" t="str">
        <f t="shared" si="99"/>
        <v>NIT</v>
      </c>
    </row>
    <row r="2581" spans="1:5" x14ac:dyDescent="0.25">
      <c r="A2581" t="s">
        <v>4421</v>
      </c>
      <c r="B2581" t="s">
        <v>4422</v>
      </c>
      <c r="C2581" t="str">
        <f>Tabla4[[#This Row],[NIT]]</f>
        <v>93841802081013</v>
      </c>
      <c r="D2581">
        <f t="shared" si="98"/>
        <v>14</v>
      </c>
      <c r="E2581" t="str">
        <f t="shared" si="99"/>
        <v>NIT</v>
      </c>
    </row>
    <row r="2582" spans="1:5" x14ac:dyDescent="0.25">
      <c r="A2582" t="s">
        <v>4423</v>
      </c>
      <c r="B2582" t="s">
        <v>4424</v>
      </c>
      <c r="C2582" t="str">
        <f>Tabla4[[#This Row],[NIT]]</f>
        <v>06143005981040</v>
      </c>
      <c r="D2582">
        <f t="shared" si="98"/>
        <v>14</v>
      </c>
      <c r="E2582" t="str">
        <f t="shared" si="99"/>
        <v>NIT</v>
      </c>
    </row>
    <row r="2583" spans="1:5" x14ac:dyDescent="0.25">
      <c r="A2583" t="s">
        <v>4425</v>
      </c>
      <c r="B2583" t="s">
        <v>4426</v>
      </c>
      <c r="C2583" t="str">
        <f>Tabla4[[#This Row],[NIT]]</f>
        <v>06142501061043</v>
      </c>
      <c r="D2583">
        <f t="shared" si="98"/>
        <v>14</v>
      </c>
      <c r="E2583" t="str">
        <f t="shared" si="99"/>
        <v>NIT</v>
      </c>
    </row>
    <row r="2584" spans="1:5" x14ac:dyDescent="0.25">
      <c r="A2584" t="s">
        <v>4427</v>
      </c>
      <c r="B2584" t="s">
        <v>4428</v>
      </c>
      <c r="C2584" t="str">
        <f>Tabla4[[#This Row],[NIT]]</f>
        <v>06141801961015</v>
      </c>
      <c r="D2584">
        <f t="shared" ref="D2584:D2647" si="100">LEN(C2584)</f>
        <v>14</v>
      </c>
      <c r="E2584" t="str">
        <f t="shared" ref="E2584:E2647" si="101">IF(D2584=14,"NIT",IF(D2584=9,"DUI"," "))</f>
        <v>NIT</v>
      </c>
    </row>
    <row r="2585" spans="1:5" x14ac:dyDescent="0.25">
      <c r="A2585" t="s">
        <v>4429</v>
      </c>
      <c r="B2585" t="s">
        <v>4430</v>
      </c>
      <c r="C2585" t="str">
        <f>Tabla4[[#This Row],[NIT]]</f>
        <v>93931201831014</v>
      </c>
      <c r="D2585">
        <f t="shared" si="100"/>
        <v>14</v>
      </c>
      <c r="E2585" t="str">
        <f t="shared" si="101"/>
        <v>NIT</v>
      </c>
    </row>
    <row r="2586" spans="1:5" x14ac:dyDescent="0.25">
      <c r="A2586" s="20" t="s">
        <v>10952</v>
      </c>
      <c r="B2586" t="s">
        <v>4431</v>
      </c>
      <c r="C2586" t="str">
        <f>Tabla4[[#This Row],[NIT]]</f>
        <v>12141812971020</v>
      </c>
      <c r="D2586">
        <f t="shared" si="100"/>
        <v>14</v>
      </c>
      <c r="E2586" t="str">
        <f t="shared" si="101"/>
        <v>NIT</v>
      </c>
    </row>
    <row r="2587" spans="1:5" x14ac:dyDescent="0.25">
      <c r="A2587" t="s">
        <v>4432</v>
      </c>
      <c r="B2587" t="s">
        <v>4433</v>
      </c>
      <c r="C2587" t="str">
        <f>Tabla4[[#This Row],[NIT]]</f>
        <v>06140908881026</v>
      </c>
      <c r="D2587">
        <f t="shared" si="100"/>
        <v>14</v>
      </c>
      <c r="E2587" t="str">
        <f t="shared" si="101"/>
        <v>NIT</v>
      </c>
    </row>
    <row r="2588" spans="1:5" x14ac:dyDescent="0.25">
      <c r="A2588" t="s">
        <v>4434</v>
      </c>
      <c r="B2588" t="s">
        <v>4435</v>
      </c>
      <c r="C2588" t="str">
        <f>Tabla4[[#This Row],[NIT]]</f>
        <v>06142811001024</v>
      </c>
      <c r="D2588">
        <f t="shared" si="100"/>
        <v>14</v>
      </c>
      <c r="E2588" t="str">
        <f t="shared" si="101"/>
        <v>NIT</v>
      </c>
    </row>
    <row r="2589" spans="1:5" x14ac:dyDescent="0.25">
      <c r="A2589" t="s">
        <v>4436</v>
      </c>
      <c r="B2589" t="s">
        <v>4437</v>
      </c>
      <c r="C2589" t="str">
        <f>Tabla4[[#This Row],[NIT]]</f>
        <v>06142105921013</v>
      </c>
      <c r="D2589">
        <f t="shared" si="100"/>
        <v>14</v>
      </c>
      <c r="E2589" t="str">
        <f t="shared" si="101"/>
        <v>NIT</v>
      </c>
    </row>
    <row r="2590" spans="1:5" x14ac:dyDescent="0.25">
      <c r="A2590" t="s">
        <v>4438</v>
      </c>
      <c r="B2590" t="s">
        <v>4439</v>
      </c>
      <c r="C2590" t="str">
        <f>Tabla4[[#This Row],[NIT]]</f>
        <v>12171912941013</v>
      </c>
      <c r="D2590">
        <f t="shared" si="100"/>
        <v>14</v>
      </c>
      <c r="E2590" t="str">
        <f t="shared" si="101"/>
        <v>NIT</v>
      </c>
    </row>
    <row r="2591" spans="1:5" x14ac:dyDescent="0.25">
      <c r="A2591" t="s">
        <v>4440</v>
      </c>
      <c r="B2591" t="s">
        <v>4441</v>
      </c>
      <c r="C2591" t="str">
        <f>Tabla4[[#This Row],[NIT]]</f>
        <v>06140405051050</v>
      </c>
      <c r="D2591">
        <f t="shared" si="100"/>
        <v>14</v>
      </c>
      <c r="E2591" t="str">
        <f t="shared" si="101"/>
        <v>NIT</v>
      </c>
    </row>
    <row r="2592" spans="1:5" x14ac:dyDescent="0.25">
      <c r="A2592" t="s">
        <v>4442</v>
      </c>
      <c r="B2592" t="s">
        <v>4443</v>
      </c>
      <c r="C2592" t="str">
        <f>Tabla4[[#This Row],[NIT]]</f>
        <v>94111705741020</v>
      </c>
      <c r="D2592">
        <f t="shared" si="100"/>
        <v>14</v>
      </c>
      <c r="E2592" t="str">
        <f t="shared" si="101"/>
        <v>NIT</v>
      </c>
    </row>
    <row r="2593" spans="1:5" x14ac:dyDescent="0.25">
      <c r="A2593" t="s">
        <v>4444</v>
      </c>
      <c r="B2593" t="s">
        <v>4445</v>
      </c>
      <c r="C2593" t="str">
        <f>Tabla4[[#This Row],[NIT]]</f>
        <v>03151903021011</v>
      </c>
      <c r="D2593">
        <f t="shared" si="100"/>
        <v>14</v>
      </c>
      <c r="E2593" t="str">
        <f t="shared" si="101"/>
        <v>NIT</v>
      </c>
    </row>
    <row r="2594" spans="1:5" x14ac:dyDescent="0.25">
      <c r="A2594" t="s">
        <v>4446</v>
      </c>
      <c r="B2594" t="s">
        <v>4447</v>
      </c>
      <c r="C2594" t="str">
        <f>Tabla4[[#This Row],[NIT]]</f>
        <v>06142304911019</v>
      </c>
      <c r="D2594">
        <f t="shared" si="100"/>
        <v>14</v>
      </c>
      <c r="E2594" t="str">
        <f t="shared" si="101"/>
        <v>NIT</v>
      </c>
    </row>
    <row r="2595" spans="1:5" x14ac:dyDescent="0.25">
      <c r="A2595" t="s">
        <v>4448</v>
      </c>
      <c r="B2595" t="s">
        <v>4449</v>
      </c>
      <c r="C2595" t="str">
        <f>Tabla4[[#This Row],[NIT]]</f>
        <v>06141805870016</v>
      </c>
      <c r="D2595">
        <f t="shared" si="100"/>
        <v>14</v>
      </c>
      <c r="E2595" t="str">
        <f t="shared" si="101"/>
        <v>NIT</v>
      </c>
    </row>
    <row r="2596" spans="1:5" x14ac:dyDescent="0.25">
      <c r="A2596" t="s">
        <v>4450</v>
      </c>
      <c r="B2596" t="s">
        <v>4451</v>
      </c>
      <c r="C2596" t="str">
        <f>Tabla4[[#This Row],[NIT]]</f>
        <v>06141805850029</v>
      </c>
      <c r="D2596">
        <f t="shared" si="100"/>
        <v>14</v>
      </c>
      <c r="E2596" t="str">
        <f t="shared" si="101"/>
        <v>NIT</v>
      </c>
    </row>
    <row r="2597" spans="1:5" x14ac:dyDescent="0.25">
      <c r="A2597" t="s">
        <v>4452</v>
      </c>
      <c r="B2597" t="s">
        <v>4453</v>
      </c>
      <c r="C2597" t="str">
        <f>Tabla4[[#This Row],[NIT]]</f>
        <v>06143004041043</v>
      </c>
      <c r="D2597">
        <f t="shared" si="100"/>
        <v>14</v>
      </c>
      <c r="E2597" t="str">
        <f t="shared" si="101"/>
        <v>NIT</v>
      </c>
    </row>
    <row r="2598" spans="1:5" x14ac:dyDescent="0.25">
      <c r="A2598" t="s">
        <v>4454</v>
      </c>
      <c r="B2598" t="s">
        <v>4455</v>
      </c>
      <c r="C2598" t="str">
        <f>Tabla4[[#This Row],[NIT]]</f>
        <v>06142007941030</v>
      </c>
      <c r="D2598">
        <f t="shared" si="100"/>
        <v>14</v>
      </c>
      <c r="E2598" t="str">
        <f t="shared" si="101"/>
        <v>NIT</v>
      </c>
    </row>
    <row r="2599" spans="1:5" x14ac:dyDescent="0.25">
      <c r="A2599" t="s">
        <v>4456</v>
      </c>
      <c r="B2599" t="s">
        <v>4457</v>
      </c>
      <c r="C2599" t="str">
        <f>Tabla4[[#This Row],[NIT]]</f>
        <v>02102704051020</v>
      </c>
      <c r="D2599">
        <f t="shared" si="100"/>
        <v>14</v>
      </c>
      <c r="E2599" t="str">
        <f t="shared" si="101"/>
        <v>NIT</v>
      </c>
    </row>
    <row r="2600" spans="1:5" x14ac:dyDescent="0.25">
      <c r="A2600" t="s">
        <v>4458</v>
      </c>
      <c r="B2600" t="s">
        <v>4459</v>
      </c>
      <c r="C2600" t="str">
        <f>Tabla4[[#This Row],[NIT]]</f>
        <v>06141111981048</v>
      </c>
      <c r="D2600">
        <f t="shared" si="100"/>
        <v>14</v>
      </c>
      <c r="E2600" t="str">
        <f t="shared" si="101"/>
        <v>NIT</v>
      </c>
    </row>
    <row r="2601" spans="1:5" x14ac:dyDescent="0.25">
      <c r="A2601" t="s">
        <v>4460</v>
      </c>
      <c r="B2601" t="s">
        <v>4461</v>
      </c>
      <c r="C2601" t="str">
        <f>Tabla4[[#This Row],[NIT]]</f>
        <v>94472111911018</v>
      </c>
      <c r="D2601">
        <f t="shared" si="100"/>
        <v>14</v>
      </c>
      <c r="E2601" t="str">
        <f t="shared" si="101"/>
        <v>NIT</v>
      </c>
    </row>
    <row r="2602" spans="1:5" x14ac:dyDescent="0.25">
      <c r="A2602" t="s">
        <v>4462</v>
      </c>
      <c r="B2602" t="s">
        <v>4463</v>
      </c>
      <c r="C2602" t="str">
        <f>Tabla4[[#This Row],[NIT]]</f>
        <v>06142411051014</v>
      </c>
      <c r="D2602">
        <f t="shared" si="100"/>
        <v>14</v>
      </c>
      <c r="E2602" t="str">
        <f t="shared" si="101"/>
        <v>NIT</v>
      </c>
    </row>
    <row r="2603" spans="1:5" x14ac:dyDescent="0.25">
      <c r="A2603" t="s">
        <v>4464</v>
      </c>
      <c r="B2603" t="s">
        <v>4465</v>
      </c>
      <c r="C2603" t="str">
        <f>Tabla4[[#This Row],[NIT]]</f>
        <v>03070705670011</v>
      </c>
      <c r="D2603">
        <f t="shared" si="100"/>
        <v>14</v>
      </c>
      <c r="E2603" t="str">
        <f t="shared" si="101"/>
        <v>NIT</v>
      </c>
    </row>
    <row r="2604" spans="1:5" x14ac:dyDescent="0.25">
      <c r="A2604" t="s">
        <v>4466</v>
      </c>
      <c r="B2604" t="s">
        <v>4467</v>
      </c>
      <c r="C2604" t="str">
        <f>Tabla4[[#This Row],[NIT]]</f>
        <v>06140412550042</v>
      </c>
      <c r="D2604">
        <f t="shared" si="100"/>
        <v>14</v>
      </c>
      <c r="E2604" t="str">
        <f t="shared" si="101"/>
        <v>NIT</v>
      </c>
    </row>
    <row r="2605" spans="1:5" x14ac:dyDescent="0.25">
      <c r="A2605" t="s">
        <v>4468</v>
      </c>
      <c r="B2605" t="s">
        <v>4469</v>
      </c>
      <c r="C2605" t="str">
        <f>Tabla4[[#This Row],[NIT]]</f>
        <v>05111909001018</v>
      </c>
      <c r="D2605">
        <f t="shared" si="100"/>
        <v>14</v>
      </c>
      <c r="E2605" t="str">
        <f t="shared" si="101"/>
        <v>NIT</v>
      </c>
    </row>
    <row r="2606" spans="1:5" x14ac:dyDescent="0.25">
      <c r="A2606" t="s">
        <v>4470</v>
      </c>
      <c r="B2606" t="s">
        <v>4471</v>
      </c>
      <c r="C2606" t="str">
        <f>Tabla4[[#This Row],[NIT]]</f>
        <v>06142108840013</v>
      </c>
      <c r="D2606">
        <f t="shared" si="100"/>
        <v>14</v>
      </c>
      <c r="E2606" t="str">
        <f t="shared" si="101"/>
        <v>NIT</v>
      </c>
    </row>
    <row r="2607" spans="1:5" x14ac:dyDescent="0.25">
      <c r="A2607" t="s">
        <v>4472</v>
      </c>
      <c r="B2607" t="s">
        <v>4473</v>
      </c>
      <c r="C2607" t="str">
        <f>Tabla4[[#This Row],[NIT]]</f>
        <v>06141307810010</v>
      </c>
      <c r="D2607">
        <f t="shared" si="100"/>
        <v>14</v>
      </c>
      <c r="E2607" t="str">
        <f t="shared" si="101"/>
        <v>NIT</v>
      </c>
    </row>
    <row r="2608" spans="1:5" x14ac:dyDescent="0.25">
      <c r="A2608" t="s">
        <v>4474</v>
      </c>
      <c r="B2608" t="s">
        <v>4475</v>
      </c>
      <c r="C2608" t="str">
        <f>Tabla4[[#This Row],[NIT]]</f>
        <v>06140505051040</v>
      </c>
      <c r="D2608">
        <f t="shared" si="100"/>
        <v>14</v>
      </c>
      <c r="E2608" t="str">
        <f t="shared" si="101"/>
        <v>NIT</v>
      </c>
    </row>
    <row r="2609" spans="1:5" x14ac:dyDescent="0.25">
      <c r="A2609" t="s">
        <v>4476</v>
      </c>
      <c r="B2609" t="s">
        <v>4477</v>
      </c>
      <c r="C2609" t="str">
        <f>Tabla4[[#This Row],[NIT]]</f>
        <v>06141610961031</v>
      </c>
      <c r="D2609">
        <f t="shared" si="100"/>
        <v>14</v>
      </c>
      <c r="E2609" t="str">
        <f t="shared" si="101"/>
        <v>NIT</v>
      </c>
    </row>
    <row r="2610" spans="1:5" x14ac:dyDescent="0.25">
      <c r="A2610" t="s">
        <v>4478</v>
      </c>
      <c r="B2610" t="s">
        <v>4479</v>
      </c>
      <c r="C2610" t="str">
        <f>Tabla4[[#This Row],[NIT]]</f>
        <v>05110904071020</v>
      </c>
      <c r="D2610">
        <f t="shared" si="100"/>
        <v>14</v>
      </c>
      <c r="E2610" t="str">
        <f t="shared" si="101"/>
        <v>NIT</v>
      </c>
    </row>
    <row r="2611" spans="1:5" x14ac:dyDescent="0.25">
      <c r="A2611" t="s">
        <v>4480</v>
      </c>
      <c r="B2611" t="s">
        <v>4481</v>
      </c>
      <c r="C2611" t="str">
        <f>Tabla4[[#This Row],[NIT]]</f>
        <v>06140804991016</v>
      </c>
      <c r="D2611">
        <f t="shared" si="100"/>
        <v>14</v>
      </c>
      <c r="E2611" t="str">
        <f t="shared" si="101"/>
        <v>NIT</v>
      </c>
    </row>
    <row r="2612" spans="1:5" x14ac:dyDescent="0.25">
      <c r="A2612" t="s">
        <v>4482</v>
      </c>
      <c r="B2612" t="s">
        <v>4483</v>
      </c>
      <c r="C2612" t="str">
        <f>Tabla4[[#This Row],[NIT]]</f>
        <v>06140804760010</v>
      </c>
      <c r="D2612">
        <f t="shared" si="100"/>
        <v>14</v>
      </c>
      <c r="E2612" t="str">
        <f t="shared" si="101"/>
        <v>NIT</v>
      </c>
    </row>
    <row r="2613" spans="1:5" x14ac:dyDescent="0.25">
      <c r="A2613" t="s">
        <v>4484</v>
      </c>
      <c r="B2613" t="s">
        <v>4485</v>
      </c>
      <c r="C2613" t="str">
        <f>Tabla4[[#This Row],[NIT]]</f>
        <v>06140502031013</v>
      </c>
      <c r="D2613">
        <f t="shared" si="100"/>
        <v>14</v>
      </c>
      <c r="E2613" t="str">
        <f t="shared" si="101"/>
        <v>NIT</v>
      </c>
    </row>
    <row r="2614" spans="1:5" x14ac:dyDescent="0.25">
      <c r="A2614" t="s">
        <v>4486</v>
      </c>
      <c r="B2614" t="s">
        <v>4487</v>
      </c>
      <c r="C2614" t="str">
        <f>Tabla4[[#This Row],[NIT]]</f>
        <v>06141408850049</v>
      </c>
      <c r="D2614">
        <f t="shared" si="100"/>
        <v>14</v>
      </c>
      <c r="E2614" t="str">
        <f t="shared" si="101"/>
        <v>NIT</v>
      </c>
    </row>
    <row r="2615" spans="1:5" x14ac:dyDescent="0.25">
      <c r="A2615" t="s">
        <v>4488</v>
      </c>
      <c r="B2615" t="s">
        <v>4489</v>
      </c>
      <c r="C2615" t="str">
        <f>Tabla4[[#This Row],[NIT]]</f>
        <v>06141609411010</v>
      </c>
      <c r="D2615">
        <f t="shared" si="100"/>
        <v>14</v>
      </c>
      <c r="E2615" t="str">
        <f t="shared" si="101"/>
        <v>NIT</v>
      </c>
    </row>
    <row r="2616" spans="1:5" x14ac:dyDescent="0.25">
      <c r="A2616" t="s">
        <v>4490</v>
      </c>
      <c r="B2616" t="s">
        <v>4491</v>
      </c>
      <c r="C2616" t="str">
        <f>Tabla4[[#This Row],[NIT]]</f>
        <v>06140309921060</v>
      </c>
      <c r="D2616">
        <f t="shared" si="100"/>
        <v>14</v>
      </c>
      <c r="E2616" t="str">
        <f t="shared" si="101"/>
        <v>NIT</v>
      </c>
    </row>
    <row r="2617" spans="1:5" x14ac:dyDescent="0.25">
      <c r="A2617" t="s">
        <v>4492</v>
      </c>
      <c r="B2617" t="s">
        <v>4493</v>
      </c>
      <c r="C2617" t="str">
        <f>Tabla4[[#This Row],[NIT]]</f>
        <v>06141605011076</v>
      </c>
      <c r="D2617">
        <f t="shared" si="100"/>
        <v>14</v>
      </c>
      <c r="E2617" t="str">
        <f t="shared" si="101"/>
        <v>NIT</v>
      </c>
    </row>
    <row r="2618" spans="1:5" x14ac:dyDescent="0.25">
      <c r="A2618" t="s">
        <v>4494</v>
      </c>
      <c r="B2618" t="s">
        <v>4495</v>
      </c>
      <c r="C2618" t="str">
        <f>Tabla4[[#This Row],[NIT]]</f>
        <v>06142010500017</v>
      </c>
      <c r="D2618">
        <f t="shared" si="100"/>
        <v>14</v>
      </c>
      <c r="E2618" t="str">
        <f t="shared" si="101"/>
        <v>NIT</v>
      </c>
    </row>
    <row r="2619" spans="1:5" x14ac:dyDescent="0.25">
      <c r="A2619" t="s">
        <v>4496</v>
      </c>
      <c r="B2619" t="s">
        <v>4497</v>
      </c>
      <c r="C2619" t="str">
        <f>Tabla4[[#This Row],[NIT]]</f>
        <v>06142704760010</v>
      </c>
      <c r="D2619">
        <f t="shared" si="100"/>
        <v>14</v>
      </c>
      <c r="E2619" t="str">
        <f t="shared" si="101"/>
        <v>NIT</v>
      </c>
    </row>
    <row r="2620" spans="1:5" x14ac:dyDescent="0.25">
      <c r="A2620" t="s">
        <v>4498</v>
      </c>
      <c r="B2620" t="s">
        <v>4499</v>
      </c>
      <c r="C2620" t="str">
        <f>Tabla4[[#This Row],[NIT]]</f>
        <v>06141002840043</v>
      </c>
      <c r="D2620">
        <f t="shared" si="100"/>
        <v>14</v>
      </c>
      <c r="E2620" t="str">
        <f t="shared" si="101"/>
        <v>NIT</v>
      </c>
    </row>
    <row r="2621" spans="1:5" x14ac:dyDescent="0.25">
      <c r="A2621" t="s">
        <v>4500</v>
      </c>
      <c r="B2621" t="s">
        <v>4501</v>
      </c>
      <c r="C2621" t="str">
        <f>Tabla4[[#This Row],[NIT]]</f>
        <v>06142311961013</v>
      </c>
      <c r="D2621">
        <f t="shared" si="100"/>
        <v>14</v>
      </c>
      <c r="E2621" t="str">
        <f t="shared" si="101"/>
        <v>NIT</v>
      </c>
    </row>
    <row r="2622" spans="1:5" x14ac:dyDescent="0.25">
      <c r="A2622" t="s">
        <v>4502</v>
      </c>
      <c r="B2622" t="s">
        <v>4503</v>
      </c>
      <c r="C2622" t="str">
        <f>Tabla4[[#This Row],[NIT]]</f>
        <v>06141710830015</v>
      </c>
      <c r="D2622">
        <f t="shared" si="100"/>
        <v>14</v>
      </c>
      <c r="E2622" t="str">
        <f t="shared" si="101"/>
        <v>NIT</v>
      </c>
    </row>
    <row r="2623" spans="1:5" x14ac:dyDescent="0.25">
      <c r="A2623" t="s">
        <v>4504</v>
      </c>
      <c r="B2623" t="s">
        <v>4505</v>
      </c>
      <c r="C2623" t="str">
        <f>Tabla4[[#This Row],[NIT]]</f>
        <v>06140101820011</v>
      </c>
      <c r="D2623">
        <f t="shared" si="100"/>
        <v>14</v>
      </c>
      <c r="E2623" t="str">
        <f t="shared" si="101"/>
        <v>NIT</v>
      </c>
    </row>
    <row r="2624" spans="1:5" x14ac:dyDescent="0.25">
      <c r="A2624" t="s">
        <v>4506</v>
      </c>
      <c r="B2624" t="s">
        <v>4507</v>
      </c>
      <c r="C2624" t="str">
        <f>Tabla4[[#This Row],[NIT]]</f>
        <v>06142507961054</v>
      </c>
      <c r="D2624">
        <f t="shared" si="100"/>
        <v>14</v>
      </c>
      <c r="E2624" t="str">
        <f t="shared" si="101"/>
        <v>NIT</v>
      </c>
    </row>
    <row r="2625" spans="1:5" x14ac:dyDescent="0.25">
      <c r="A2625" t="s">
        <v>44</v>
      </c>
      <c r="B2625" t="s">
        <v>4508</v>
      </c>
      <c r="C2625" t="str">
        <f>Tabla4[[#This Row],[NIT]]</f>
        <v>06142610790018</v>
      </c>
      <c r="D2625">
        <f t="shared" si="100"/>
        <v>14</v>
      </c>
      <c r="E2625" t="str">
        <f t="shared" si="101"/>
        <v>NIT</v>
      </c>
    </row>
    <row r="2626" spans="1:5" x14ac:dyDescent="0.25">
      <c r="A2626" t="s">
        <v>4509</v>
      </c>
      <c r="B2626" t="s">
        <v>4510</v>
      </c>
      <c r="C2626" t="str">
        <f>Tabla4[[#This Row],[NIT]]</f>
        <v>06140101110070</v>
      </c>
      <c r="D2626">
        <f t="shared" si="100"/>
        <v>14</v>
      </c>
      <c r="E2626" t="str">
        <f t="shared" si="101"/>
        <v>NIT</v>
      </c>
    </row>
    <row r="2627" spans="1:5" x14ac:dyDescent="0.25">
      <c r="A2627" t="s">
        <v>4511</v>
      </c>
      <c r="B2627" t="s">
        <v>4512</v>
      </c>
      <c r="C2627" t="str">
        <f>Tabla4[[#This Row],[NIT]]</f>
        <v>06140101150042</v>
      </c>
      <c r="D2627">
        <f t="shared" si="100"/>
        <v>14</v>
      </c>
      <c r="E2627" t="str">
        <f t="shared" si="101"/>
        <v>NIT</v>
      </c>
    </row>
    <row r="2628" spans="1:5" x14ac:dyDescent="0.25">
      <c r="A2628" t="s">
        <v>4513</v>
      </c>
      <c r="B2628" t="s">
        <v>4514</v>
      </c>
      <c r="C2628" t="str">
        <f>Tabla4[[#This Row],[NIT]]</f>
        <v>06143005071086</v>
      </c>
      <c r="D2628">
        <f t="shared" si="100"/>
        <v>14</v>
      </c>
      <c r="E2628" t="str">
        <f t="shared" si="101"/>
        <v>NIT</v>
      </c>
    </row>
    <row r="2629" spans="1:5" x14ac:dyDescent="0.25">
      <c r="A2629" t="s">
        <v>4515</v>
      </c>
      <c r="B2629" t="s">
        <v>4516</v>
      </c>
      <c r="C2629" t="str">
        <f>Tabla4[[#This Row],[NIT]]</f>
        <v>06141511991018</v>
      </c>
      <c r="D2629">
        <f t="shared" si="100"/>
        <v>14</v>
      </c>
      <c r="E2629" t="str">
        <f t="shared" si="101"/>
        <v>NIT</v>
      </c>
    </row>
    <row r="2630" spans="1:5" x14ac:dyDescent="0.25">
      <c r="A2630" t="s">
        <v>4517</v>
      </c>
      <c r="B2630" t="s">
        <v>4518</v>
      </c>
      <c r="C2630" t="str">
        <f>Tabla4[[#This Row],[NIT]]</f>
        <v>06141803830039</v>
      </c>
      <c r="D2630">
        <f t="shared" si="100"/>
        <v>14</v>
      </c>
      <c r="E2630" t="str">
        <f t="shared" si="101"/>
        <v>NIT</v>
      </c>
    </row>
    <row r="2631" spans="1:5" x14ac:dyDescent="0.25">
      <c r="A2631" t="s">
        <v>4519</v>
      </c>
      <c r="B2631" t="s">
        <v>4520</v>
      </c>
      <c r="C2631" t="str">
        <f>Tabla4[[#This Row],[NIT]]</f>
        <v>06141409680012</v>
      </c>
      <c r="D2631">
        <f t="shared" si="100"/>
        <v>14</v>
      </c>
      <c r="E2631" t="str">
        <f t="shared" si="101"/>
        <v>NIT</v>
      </c>
    </row>
    <row r="2632" spans="1:5" x14ac:dyDescent="0.25">
      <c r="A2632" t="s">
        <v>4521</v>
      </c>
      <c r="B2632" t="s">
        <v>4522</v>
      </c>
      <c r="C2632" t="str">
        <f>Tabla4[[#This Row],[NIT]]</f>
        <v>06141705891014</v>
      </c>
      <c r="D2632">
        <f t="shared" si="100"/>
        <v>14</v>
      </c>
      <c r="E2632" t="str">
        <f t="shared" si="101"/>
        <v>NIT</v>
      </c>
    </row>
    <row r="2633" spans="1:5" x14ac:dyDescent="0.25">
      <c r="A2633" t="s">
        <v>4523</v>
      </c>
      <c r="B2633" t="s">
        <v>4524</v>
      </c>
      <c r="C2633" t="str">
        <f>Tabla4[[#This Row],[NIT]]</f>
        <v>06141006091010</v>
      </c>
      <c r="D2633">
        <f t="shared" si="100"/>
        <v>14</v>
      </c>
      <c r="E2633" t="str">
        <f t="shared" si="101"/>
        <v>NIT</v>
      </c>
    </row>
    <row r="2634" spans="1:5" x14ac:dyDescent="0.25">
      <c r="A2634" t="s">
        <v>4525</v>
      </c>
      <c r="B2634" t="s">
        <v>4526</v>
      </c>
      <c r="C2634" t="str">
        <f>Tabla4[[#This Row],[NIT]]</f>
        <v>06140402740016</v>
      </c>
      <c r="D2634">
        <f t="shared" si="100"/>
        <v>14</v>
      </c>
      <c r="E2634" t="str">
        <f t="shared" si="101"/>
        <v>NIT</v>
      </c>
    </row>
    <row r="2635" spans="1:5" x14ac:dyDescent="0.25">
      <c r="A2635" t="s">
        <v>4527</v>
      </c>
      <c r="B2635" t="s">
        <v>4528</v>
      </c>
      <c r="C2635" t="str">
        <f>Tabla4[[#This Row],[NIT]]</f>
        <v>06142208031024</v>
      </c>
      <c r="D2635">
        <f t="shared" si="100"/>
        <v>14</v>
      </c>
      <c r="E2635" t="str">
        <f t="shared" si="101"/>
        <v>NIT</v>
      </c>
    </row>
    <row r="2636" spans="1:5" x14ac:dyDescent="0.25">
      <c r="A2636" t="s">
        <v>4529</v>
      </c>
      <c r="B2636" t="s">
        <v>4530</v>
      </c>
      <c r="C2636" t="str">
        <f>Tabla4[[#This Row],[NIT]]</f>
        <v>06142112871021</v>
      </c>
      <c r="D2636">
        <f t="shared" si="100"/>
        <v>14</v>
      </c>
      <c r="E2636" t="str">
        <f t="shared" si="101"/>
        <v>NIT</v>
      </c>
    </row>
    <row r="2637" spans="1:5" x14ac:dyDescent="0.25">
      <c r="A2637" t="s">
        <v>4531</v>
      </c>
      <c r="B2637" t="s">
        <v>4532</v>
      </c>
      <c r="C2637" t="str">
        <f>Tabla4[[#This Row],[NIT]]</f>
        <v>07161506560019</v>
      </c>
      <c r="D2637">
        <f t="shared" si="100"/>
        <v>14</v>
      </c>
      <c r="E2637" t="str">
        <f t="shared" si="101"/>
        <v>NIT</v>
      </c>
    </row>
    <row r="2638" spans="1:5" x14ac:dyDescent="0.25">
      <c r="A2638" t="s">
        <v>4533</v>
      </c>
      <c r="B2638" t="s">
        <v>4534</v>
      </c>
      <c r="C2638" t="str">
        <f>Tabla4[[#This Row],[NIT]]</f>
        <v>06140109981034</v>
      </c>
      <c r="D2638">
        <f t="shared" si="100"/>
        <v>14</v>
      </c>
      <c r="E2638" t="str">
        <f t="shared" si="101"/>
        <v>NIT</v>
      </c>
    </row>
    <row r="2639" spans="1:5" x14ac:dyDescent="0.25">
      <c r="A2639" t="s">
        <v>4535</v>
      </c>
      <c r="B2639" t="s">
        <v>4536</v>
      </c>
      <c r="C2639" t="str">
        <f>Tabla4[[#This Row],[NIT]]</f>
        <v>06140108550013</v>
      </c>
      <c r="D2639">
        <f t="shared" si="100"/>
        <v>14</v>
      </c>
      <c r="E2639" t="str">
        <f t="shared" si="101"/>
        <v>NIT</v>
      </c>
    </row>
    <row r="2640" spans="1:5" x14ac:dyDescent="0.25">
      <c r="A2640" t="s">
        <v>4537</v>
      </c>
      <c r="B2640" t="s">
        <v>4538</v>
      </c>
      <c r="C2640" t="str">
        <f>Tabla4[[#This Row],[NIT]]</f>
        <v>06140304061039</v>
      </c>
      <c r="D2640">
        <f t="shared" si="100"/>
        <v>14</v>
      </c>
      <c r="E2640" t="str">
        <f t="shared" si="101"/>
        <v>NIT</v>
      </c>
    </row>
    <row r="2641" spans="1:5" x14ac:dyDescent="0.25">
      <c r="A2641" t="s">
        <v>4539</v>
      </c>
      <c r="B2641" t="s">
        <v>4540</v>
      </c>
      <c r="C2641" t="str">
        <f>Tabla4[[#This Row],[NIT]]</f>
        <v>06141303850013</v>
      </c>
      <c r="D2641">
        <f t="shared" si="100"/>
        <v>14</v>
      </c>
      <c r="E2641" t="str">
        <f t="shared" si="101"/>
        <v>NIT</v>
      </c>
    </row>
    <row r="2642" spans="1:5" x14ac:dyDescent="0.25">
      <c r="A2642" t="s">
        <v>4541</v>
      </c>
      <c r="B2642" t="s">
        <v>4542</v>
      </c>
      <c r="C2642" t="str">
        <f>Tabla4[[#This Row],[NIT]]</f>
        <v>94110107021017</v>
      </c>
      <c r="D2642">
        <f t="shared" si="100"/>
        <v>14</v>
      </c>
      <c r="E2642" t="str">
        <f t="shared" si="101"/>
        <v>NIT</v>
      </c>
    </row>
    <row r="2643" spans="1:5" x14ac:dyDescent="0.25">
      <c r="A2643" t="s">
        <v>4543</v>
      </c>
      <c r="B2643" t="s">
        <v>4544</v>
      </c>
      <c r="C2643" t="str">
        <f>Tabla4[[#This Row],[NIT]]</f>
        <v>06142105850032</v>
      </c>
      <c r="D2643">
        <f t="shared" si="100"/>
        <v>14</v>
      </c>
      <c r="E2643" t="str">
        <f t="shared" si="101"/>
        <v>NIT</v>
      </c>
    </row>
    <row r="2644" spans="1:5" x14ac:dyDescent="0.25">
      <c r="A2644" t="s">
        <v>4545</v>
      </c>
      <c r="B2644" t="s">
        <v>4546</v>
      </c>
      <c r="C2644" t="str">
        <f>Tabla4[[#This Row],[NIT]]</f>
        <v>06143103001150</v>
      </c>
      <c r="D2644">
        <f t="shared" si="100"/>
        <v>14</v>
      </c>
      <c r="E2644" t="str">
        <f t="shared" si="101"/>
        <v>NIT</v>
      </c>
    </row>
    <row r="2645" spans="1:5" x14ac:dyDescent="0.25">
      <c r="A2645" t="s">
        <v>4547</v>
      </c>
      <c r="B2645" t="s">
        <v>4548</v>
      </c>
      <c r="C2645" t="str">
        <f>Tabla4[[#This Row],[NIT]]</f>
        <v>06142112620012</v>
      </c>
      <c r="D2645">
        <f t="shared" si="100"/>
        <v>14</v>
      </c>
      <c r="E2645" t="str">
        <f t="shared" si="101"/>
        <v>NIT</v>
      </c>
    </row>
    <row r="2646" spans="1:5" x14ac:dyDescent="0.25">
      <c r="A2646" t="s">
        <v>4549</v>
      </c>
      <c r="B2646" t="s">
        <v>4550</v>
      </c>
      <c r="C2646" t="str">
        <f>Tabla4[[#This Row],[NIT]]</f>
        <v>06140902941060</v>
      </c>
      <c r="D2646">
        <f t="shared" si="100"/>
        <v>14</v>
      </c>
      <c r="E2646" t="str">
        <f t="shared" si="101"/>
        <v>NIT</v>
      </c>
    </row>
    <row r="2647" spans="1:5" x14ac:dyDescent="0.25">
      <c r="A2647" t="s">
        <v>4551</v>
      </c>
      <c r="B2647" t="s">
        <v>4552</v>
      </c>
      <c r="C2647" t="str">
        <f>Tabla4[[#This Row],[NIT]]</f>
        <v>06141908941017</v>
      </c>
      <c r="D2647">
        <f t="shared" si="100"/>
        <v>14</v>
      </c>
      <c r="E2647" t="str">
        <f t="shared" si="101"/>
        <v>NIT</v>
      </c>
    </row>
    <row r="2648" spans="1:5" x14ac:dyDescent="0.25">
      <c r="A2648" t="s">
        <v>4553</v>
      </c>
      <c r="B2648" t="s">
        <v>4554</v>
      </c>
      <c r="C2648" t="str">
        <f>Tabla4[[#This Row],[NIT]]</f>
        <v>06141503620015</v>
      </c>
      <c r="D2648">
        <f t="shared" ref="D2648:D2711" si="102">LEN(C2648)</f>
        <v>14</v>
      </c>
      <c r="E2648" t="str">
        <f t="shared" ref="E2648:E2711" si="103">IF(D2648=14,"NIT",IF(D2648=9,"DUI"," "))</f>
        <v>NIT</v>
      </c>
    </row>
    <row r="2649" spans="1:5" x14ac:dyDescent="0.25">
      <c r="A2649" t="s">
        <v>4555</v>
      </c>
      <c r="B2649" t="s">
        <v>4556</v>
      </c>
      <c r="C2649" t="str">
        <f>Tabla4[[#This Row],[NIT]]</f>
        <v>06141610931027</v>
      </c>
      <c r="D2649">
        <f t="shared" si="102"/>
        <v>14</v>
      </c>
      <c r="E2649" t="str">
        <f t="shared" si="103"/>
        <v>NIT</v>
      </c>
    </row>
    <row r="2650" spans="1:5" x14ac:dyDescent="0.25">
      <c r="A2650" t="s">
        <v>4557</v>
      </c>
      <c r="B2650" t="s">
        <v>4558</v>
      </c>
      <c r="C2650" t="str">
        <f>Tabla4[[#This Row],[NIT]]</f>
        <v>04090605520017</v>
      </c>
      <c r="D2650">
        <f t="shared" si="102"/>
        <v>14</v>
      </c>
      <c r="E2650" t="str">
        <f t="shared" si="103"/>
        <v>NIT</v>
      </c>
    </row>
    <row r="2651" spans="1:5" x14ac:dyDescent="0.25">
      <c r="A2651" t="s">
        <v>4559</v>
      </c>
      <c r="B2651" t="s">
        <v>4560</v>
      </c>
      <c r="C2651" t="str">
        <f>Tabla4[[#This Row],[NIT]]</f>
        <v>05030412590036</v>
      </c>
      <c r="D2651">
        <f t="shared" si="102"/>
        <v>14</v>
      </c>
      <c r="E2651" t="str">
        <f t="shared" si="103"/>
        <v>NIT</v>
      </c>
    </row>
    <row r="2652" spans="1:5" x14ac:dyDescent="0.25">
      <c r="A2652" t="s">
        <v>4561</v>
      </c>
      <c r="B2652" t="s">
        <v>4562</v>
      </c>
      <c r="C2652" t="str">
        <f>Tabla4[[#This Row],[NIT]]</f>
        <v>06141410021050</v>
      </c>
      <c r="D2652">
        <f t="shared" si="102"/>
        <v>14</v>
      </c>
      <c r="E2652" t="str">
        <f t="shared" si="103"/>
        <v>NIT</v>
      </c>
    </row>
    <row r="2653" spans="1:5" x14ac:dyDescent="0.25">
      <c r="A2653" t="s">
        <v>4563</v>
      </c>
      <c r="B2653" t="s">
        <v>4564</v>
      </c>
      <c r="C2653" t="str">
        <f>Tabla4[[#This Row],[NIT]]</f>
        <v>05012403061022</v>
      </c>
      <c r="D2653">
        <f t="shared" si="102"/>
        <v>14</v>
      </c>
      <c r="E2653" t="str">
        <f t="shared" si="103"/>
        <v>NIT</v>
      </c>
    </row>
    <row r="2654" spans="1:5" x14ac:dyDescent="0.25">
      <c r="A2654" t="s">
        <v>4565</v>
      </c>
      <c r="B2654" t="s">
        <v>4566</v>
      </c>
      <c r="C2654" t="str">
        <f>Tabla4[[#This Row],[NIT]]</f>
        <v>06140305971012</v>
      </c>
      <c r="D2654">
        <f t="shared" si="102"/>
        <v>14</v>
      </c>
      <c r="E2654" t="str">
        <f t="shared" si="103"/>
        <v>NIT</v>
      </c>
    </row>
    <row r="2655" spans="1:5" x14ac:dyDescent="0.25">
      <c r="A2655" t="s">
        <v>4567</v>
      </c>
      <c r="B2655" t="s">
        <v>4568</v>
      </c>
      <c r="C2655" t="str">
        <f>Tabla4[[#This Row],[NIT]]</f>
        <v>06143101071038</v>
      </c>
      <c r="D2655">
        <f t="shared" si="102"/>
        <v>14</v>
      </c>
      <c r="E2655" t="str">
        <f t="shared" si="103"/>
        <v>NIT</v>
      </c>
    </row>
    <row r="2656" spans="1:5" x14ac:dyDescent="0.25">
      <c r="A2656" t="s">
        <v>4569</v>
      </c>
      <c r="B2656" t="s">
        <v>4570</v>
      </c>
      <c r="C2656" t="str">
        <f>Tabla4[[#This Row],[NIT]]</f>
        <v>02103012390011</v>
      </c>
      <c r="D2656">
        <f t="shared" si="102"/>
        <v>14</v>
      </c>
      <c r="E2656" t="str">
        <f t="shared" si="103"/>
        <v>NIT</v>
      </c>
    </row>
    <row r="2657" spans="1:5" x14ac:dyDescent="0.25">
      <c r="A2657" t="s">
        <v>4571</v>
      </c>
      <c r="B2657" t="s">
        <v>4572</v>
      </c>
      <c r="C2657" t="str">
        <f>Tabla4[[#This Row],[NIT]]</f>
        <v>03110802791012</v>
      </c>
      <c r="D2657">
        <f t="shared" si="102"/>
        <v>14</v>
      </c>
      <c r="E2657" t="str">
        <f t="shared" si="103"/>
        <v>NIT</v>
      </c>
    </row>
    <row r="2658" spans="1:5" x14ac:dyDescent="0.25">
      <c r="A2658" t="s">
        <v>4573</v>
      </c>
      <c r="B2658" t="s">
        <v>4574</v>
      </c>
      <c r="C2658" t="str">
        <f>Tabla4[[#This Row],[NIT]]</f>
        <v>14082206670010</v>
      </c>
      <c r="D2658">
        <f t="shared" si="102"/>
        <v>14</v>
      </c>
      <c r="E2658" t="str">
        <f t="shared" si="103"/>
        <v>NIT</v>
      </c>
    </row>
    <row r="2659" spans="1:5" x14ac:dyDescent="0.25">
      <c r="A2659" t="s">
        <v>4575</v>
      </c>
      <c r="B2659" t="s">
        <v>4576</v>
      </c>
      <c r="C2659" t="str">
        <f>Tabla4[[#This Row],[NIT]]</f>
        <v>02041912350018</v>
      </c>
      <c r="D2659">
        <f t="shared" si="102"/>
        <v>14</v>
      </c>
      <c r="E2659" t="str">
        <f t="shared" si="103"/>
        <v>NIT</v>
      </c>
    </row>
    <row r="2660" spans="1:5" x14ac:dyDescent="0.25">
      <c r="A2660" t="s">
        <v>4578</v>
      </c>
      <c r="B2660" t="s">
        <v>4579</v>
      </c>
      <c r="C2660" t="str">
        <f>Tabla4[[#This Row],[NIT]]</f>
        <v>06141411701047</v>
      </c>
      <c r="D2660">
        <f t="shared" si="102"/>
        <v>14</v>
      </c>
      <c r="E2660" t="str">
        <f t="shared" si="103"/>
        <v>NIT</v>
      </c>
    </row>
    <row r="2661" spans="1:5" x14ac:dyDescent="0.25">
      <c r="A2661" t="s">
        <v>4580</v>
      </c>
      <c r="B2661" t="s">
        <v>4581</v>
      </c>
      <c r="C2661" t="str">
        <f>Tabla4[[#This Row],[NIT]]</f>
        <v>03152611450014</v>
      </c>
      <c r="D2661">
        <f t="shared" si="102"/>
        <v>14</v>
      </c>
      <c r="E2661" t="str">
        <f t="shared" si="103"/>
        <v>NIT</v>
      </c>
    </row>
    <row r="2662" spans="1:5" x14ac:dyDescent="0.25">
      <c r="A2662" t="s">
        <v>4582</v>
      </c>
      <c r="B2662" t="s">
        <v>4583</v>
      </c>
      <c r="C2662" t="str">
        <f>Tabla4[[#This Row],[NIT]]</f>
        <v>06141808051014</v>
      </c>
      <c r="D2662">
        <f t="shared" si="102"/>
        <v>14</v>
      </c>
      <c r="E2662" t="str">
        <f t="shared" si="103"/>
        <v>NIT</v>
      </c>
    </row>
    <row r="2663" spans="1:5" x14ac:dyDescent="0.25">
      <c r="A2663" t="s">
        <v>37</v>
      </c>
      <c r="B2663" t="s">
        <v>4584</v>
      </c>
      <c r="C2663" t="str">
        <f>Tabla4[[#This Row],[NIT]]</f>
        <v>06142706881019</v>
      </c>
      <c r="D2663">
        <f t="shared" si="102"/>
        <v>14</v>
      </c>
      <c r="E2663" t="str">
        <f t="shared" si="103"/>
        <v>NIT</v>
      </c>
    </row>
    <row r="2664" spans="1:5" x14ac:dyDescent="0.25">
      <c r="A2664" t="s">
        <v>4585</v>
      </c>
      <c r="B2664" t="s">
        <v>4586</v>
      </c>
      <c r="C2664" t="str">
        <f>Tabla4[[#This Row],[NIT]]</f>
        <v>94831608510012</v>
      </c>
      <c r="D2664">
        <f t="shared" si="102"/>
        <v>14</v>
      </c>
      <c r="E2664" t="str">
        <f t="shared" si="103"/>
        <v>NIT</v>
      </c>
    </row>
    <row r="2665" spans="1:5" x14ac:dyDescent="0.25">
      <c r="A2665" t="s">
        <v>4587</v>
      </c>
      <c r="B2665" t="s">
        <v>4588</v>
      </c>
      <c r="C2665" t="str">
        <f>Tabla4[[#This Row],[NIT]]</f>
        <v>06141610071052</v>
      </c>
      <c r="D2665">
        <f t="shared" si="102"/>
        <v>14</v>
      </c>
      <c r="E2665" t="str">
        <f t="shared" si="103"/>
        <v>NIT</v>
      </c>
    </row>
    <row r="2666" spans="1:5" x14ac:dyDescent="0.25">
      <c r="A2666" t="s">
        <v>4589</v>
      </c>
      <c r="B2666" t="s">
        <v>4590</v>
      </c>
      <c r="C2666" t="str">
        <f>Tabla4[[#This Row],[NIT]]</f>
        <v>14122611801018</v>
      </c>
      <c r="D2666">
        <f t="shared" si="102"/>
        <v>14</v>
      </c>
      <c r="E2666" t="str">
        <f t="shared" si="103"/>
        <v>NIT</v>
      </c>
    </row>
    <row r="2667" spans="1:5" x14ac:dyDescent="0.25">
      <c r="A2667" t="s">
        <v>4591</v>
      </c>
      <c r="B2667" t="s">
        <v>4592</v>
      </c>
      <c r="C2667" t="str">
        <f>Tabla4[[#This Row],[NIT]]</f>
        <v>06141605021020</v>
      </c>
      <c r="D2667">
        <f t="shared" si="102"/>
        <v>14</v>
      </c>
      <c r="E2667" t="str">
        <f t="shared" si="103"/>
        <v>NIT</v>
      </c>
    </row>
    <row r="2668" spans="1:5" x14ac:dyDescent="0.25">
      <c r="A2668" t="s">
        <v>4593</v>
      </c>
      <c r="B2668" t="s">
        <v>4594</v>
      </c>
      <c r="C2668" t="str">
        <f>Tabla4[[#This Row],[NIT]]</f>
        <v>05111405041019</v>
      </c>
      <c r="D2668">
        <f t="shared" si="102"/>
        <v>14</v>
      </c>
      <c r="E2668" t="str">
        <f t="shared" si="103"/>
        <v>NIT</v>
      </c>
    </row>
    <row r="2669" spans="1:5" x14ac:dyDescent="0.25">
      <c r="A2669" t="s">
        <v>4595</v>
      </c>
      <c r="B2669" t="s">
        <v>4596</v>
      </c>
      <c r="C2669" t="str">
        <f>Tabla4[[#This Row],[NIT]]</f>
        <v>06140606850055</v>
      </c>
      <c r="D2669">
        <f t="shared" si="102"/>
        <v>14</v>
      </c>
      <c r="E2669" t="str">
        <f t="shared" si="103"/>
        <v>NIT</v>
      </c>
    </row>
    <row r="2670" spans="1:5" x14ac:dyDescent="0.25">
      <c r="A2670" t="s">
        <v>4597</v>
      </c>
      <c r="B2670" t="s">
        <v>4598</v>
      </c>
      <c r="C2670" t="str">
        <f>Tabla4[[#This Row],[NIT]]</f>
        <v>06140407011030</v>
      </c>
      <c r="D2670">
        <f t="shared" si="102"/>
        <v>14</v>
      </c>
      <c r="E2670" t="str">
        <f t="shared" si="103"/>
        <v>NIT</v>
      </c>
    </row>
    <row r="2671" spans="1:5" x14ac:dyDescent="0.25">
      <c r="A2671" t="s">
        <v>4599</v>
      </c>
      <c r="B2671" t="s">
        <v>4600</v>
      </c>
      <c r="C2671" t="str">
        <f>Tabla4[[#This Row],[NIT]]</f>
        <v>06141211071049</v>
      </c>
      <c r="D2671">
        <f t="shared" si="102"/>
        <v>14</v>
      </c>
      <c r="E2671" t="str">
        <f t="shared" si="103"/>
        <v>NIT</v>
      </c>
    </row>
    <row r="2672" spans="1:5" x14ac:dyDescent="0.25">
      <c r="A2672" t="s">
        <v>4601</v>
      </c>
      <c r="B2672" t="s">
        <v>4602</v>
      </c>
      <c r="C2672" t="str">
        <f>Tabla4[[#This Row],[NIT]]</f>
        <v>06142409631100</v>
      </c>
      <c r="D2672">
        <f t="shared" si="102"/>
        <v>14</v>
      </c>
      <c r="E2672" t="str">
        <f t="shared" si="103"/>
        <v>NIT</v>
      </c>
    </row>
    <row r="2673" spans="1:5" x14ac:dyDescent="0.25">
      <c r="A2673" t="s">
        <v>4603</v>
      </c>
      <c r="B2673" t="s">
        <v>4604</v>
      </c>
      <c r="C2673" t="str">
        <f>Tabla4[[#This Row],[NIT]]</f>
        <v>05112306091019</v>
      </c>
      <c r="D2673">
        <f t="shared" si="102"/>
        <v>14</v>
      </c>
      <c r="E2673" t="str">
        <f t="shared" si="103"/>
        <v>NIT</v>
      </c>
    </row>
    <row r="2674" spans="1:5" x14ac:dyDescent="0.25">
      <c r="A2674" t="s">
        <v>4605</v>
      </c>
      <c r="B2674" t="s">
        <v>4606</v>
      </c>
      <c r="C2674" t="str">
        <f>Tabla4[[#This Row],[NIT]]</f>
        <v>06141004961026</v>
      </c>
      <c r="D2674">
        <f t="shared" si="102"/>
        <v>14</v>
      </c>
      <c r="E2674" t="str">
        <f t="shared" si="103"/>
        <v>NIT</v>
      </c>
    </row>
    <row r="2675" spans="1:5" x14ac:dyDescent="0.25">
      <c r="A2675" t="s">
        <v>4607</v>
      </c>
      <c r="B2675" t="s">
        <v>4608</v>
      </c>
      <c r="C2675" t="str">
        <f>Tabla4[[#This Row],[NIT]]</f>
        <v>06142402780050</v>
      </c>
      <c r="D2675">
        <f t="shared" si="102"/>
        <v>14</v>
      </c>
      <c r="E2675" t="str">
        <f t="shared" si="103"/>
        <v>NIT</v>
      </c>
    </row>
    <row r="2676" spans="1:5" x14ac:dyDescent="0.25">
      <c r="A2676" t="s">
        <v>4609</v>
      </c>
      <c r="B2676" t="s">
        <v>4610</v>
      </c>
      <c r="C2676" t="str">
        <f>Tabla4[[#This Row],[NIT]]</f>
        <v>06142207921026</v>
      </c>
      <c r="D2676">
        <f t="shared" si="102"/>
        <v>14</v>
      </c>
      <c r="E2676" t="str">
        <f t="shared" si="103"/>
        <v>NIT</v>
      </c>
    </row>
    <row r="2677" spans="1:5" x14ac:dyDescent="0.25">
      <c r="A2677" t="s">
        <v>4611</v>
      </c>
      <c r="B2677" t="s">
        <v>4612</v>
      </c>
      <c r="C2677" t="str">
        <f>Tabla4[[#This Row],[NIT]]</f>
        <v>05111803981013</v>
      </c>
      <c r="D2677">
        <f t="shared" si="102"/>
        <v>14</v>
      </c>
      <c r="E2677" t="str">
        <f t="shared" si="103"/>
        <v>NIT</v>
      </c>
    </row>
    <row r="2678" spans="1:5" x14ac:dyDescent="0.25">
      <c r="A2678" t="s">
        <v>4613</v>
      </c>
      <c r="B2678" t="s">
        <v>4614</v>
      </c>
      <c r="C2678" t="str">
        <f>Tabla4[[#This Row],[NIT]]</f>
        <v>06142708971015</v>
      </c>
      <c r="D2678">
        <f t="shared" si="102"/>
        <v>14</v>
      </c>
      <c r="E2678" t="str">
        <f t="shared" si="103"/>
        <v>NIT</v>
      </c>
    </row>
    <row r="2679" spans="1:5" x14ac:dyDescent="0.25">
      <c r="A2679" t="s">
        <v>4615</v>
      </c>
      <c r="B2679" t="s">
        <v>4616</v>
      </c>
      <c r="C2679" t="str">
        <f>Tabla4[[#This Row],[NIT]]</f>
        <v>06140207971020</v>
      </c>
      <c r="D2679">
        <f t="shared" si="102"/>
        <v>14</v>
      </c>
      <c r="E2679" t="str">
        <f t="shared" si="103"/>
        <v>NIT</v>
      </c>
    </row>
    <row r="2680" spans="1:5" x14ac:dyDescent="0.25">
      <c r="A2680" t="s">
        <v>4617</v>
      </c>
      <c r="B2680" t="s">
        <v>4618</v>
      </c>
      <c r="C2680" t="str">
        <f>Tabla4[[#This Row],[NIT]]</f>
        <v>06142002971020</v>
      </c>
      <c r="D2680">
        <f t="shared" si="102"/>
        <v>14</v>
      </c>
      <c r="E2680" t="str">
        <f t="shared" si="103"/>
        <v>NIT</v>
      </c>
    </row>
    <row r="2681" spans="1:5" x14ac:dyDescent="0.25">
      <c r="A2681" t="s">
        <v>4619</v>
      </c>
      <c r="B2681" t="s">
        <v>4620</v>
      </c>
      <c r="C2681" t="str">
        <f>Tabla4[[#This Row],[NIT]]</f>
        <v>06142501880045</v>
      </c>
      <c r="D2681">
        <f t="shared" si="102"/>
        <v>14</v>
      </c>
      <c r="E2681" t="str">
        <f t="shared" si="103"/>
        <v>NIT</v>
      </c>
    </row>
    <row r="2682" spans="1:5" x14ac:dyDescent="0.25">
      <c r="A2682" t="s">
        <v>4621</v>
      </c>
      <c r="B2682" t="s">
        <v>4622</v>
      </c>
      <c r="C2682" t="str">
        <f>Tabla4[[#This Row],[NIT]]</f>
        <v>06143003981131</v>
      </c>
      <c r="D2682">
        <f t="shared" si="102"/>
        <v>14</v>
      </c>
      <c r="E2682" t="str">
        <f t="shared" si="103"/>
        <v>NIT</v>
      </c>
    </row>
    <row r="2683" spans="1:5" x14ac:dyDescent="0.25">
      <c r="A2683" t="s">
        <v>4623</v>
      </c>
      <c r="B2683" t="s">
        <v>4624</v>
      </c>
      <c r="C2683" t="str">
        <f>Tabla4[[#This Row],[NIT]]</f>
        <v>06142403061051</v>
      </c>
      <c r="D2683">
        <f t="shared" si="102"/>
        <v>14</v>
      </c>
      <c r="E2683" t="str">
        <f t="shared" si="103"/>
        <v>NIT</v>
      </c>
    </row>
    <row r="2684" spans="1:5" x14ac:dyDescent="0.25">
      <c r="A2684" t="s">
        <v>4625</v>
      </c>
      <c r="B2684" t="s">
        <v>4626</v>
      </c>
      <c r="C2684" t="str">
        <f>Tabla4[[#This Row],[NIT]]</f>
        <v>06141805951022</v>
      </c>
      <c r="D2684">
        <f t="shared" si="102"/>
        <v>14</v>
      </c>
      <c r="E2684" t="str">
        <f t="shared" si="103"/>
        <v>NIT</v>
      </c>
    </row>
    <row r="2685" spans="1:5" x14ac:dyDescent="0.25">
      <c r="A2685" t="s">
        <v>4627</v>
      </c>
      <c r="B2685" t="s">
        <v>4628</v>
      </c>
      <c r="C2685" t="str">
        <f>Tabla4[[#This Row],[NIT]]</f>
        <v>06143107921025</v>
      </c>
      <c r="D2685">
        <f t="shared" si="102"/>
        <v>14</v>
      </c>
      <c r="E2685" t="str">
        <f t="shared" si="103"/>
        <v>NIT</v>
      </c>
    </row>
    <row r="2686" spans="1:5" x14ac:dyDescent="0.25">
      <c r="A2686" t="s">
        <v>4629</v>
      </c>
      <c r="B2686" t="s">
        <v>4630</v>
      </c>
      <c r="C2686" t="str">
        <f>Tabla4[[#This Row],[NIT]]</f>
        <v>06141503881017</v>
      </c>
      <c r="D2686">
        <f t="shared" si="102"/>
        <v>14</v>
      </c>
      <c r="E2686" t="str">
        <f t="shared" si="103"/>
        <v>NIT</v>
      </c>
    </row>
    <row r="2687" spans="1:5" x14ac:dyDescent="0.25">
      <c r="A2687" t="s">
        <v>4631</v>
      </c>
      <c r="B2687" t="s">
        <v>4632</v>
      </c>
      <c r="C2687" t="str">
        <f>Tabla4[[#This Row],[NIT]]</f>
        <v>01010101610016</v>
      </c>
      <c r="D2687">
        <f t="shared" si="102"/>
        <v>14</v>
      </c>
      <c r="E2687" t="str">
        <f t="shared" si="103"/>
        <v>NIT</v>
      </c>
    </row>
    <row r="2688" spans="1:5" x14ac:dyDescent="0.25">
      <c r="A2688" t="s">
        <v>4633</v>
      </c>
      <c r="B2688" t="s">
        <v>4634</v>
      </c>
      <c r="C2688" t="str">
        <f>Tabla4[[#This Row],[NIT]]</f>
        <v>11082212661013</v>
      </c>
      <c r="D2688">
        <f t="shared" si="102"/>
        <v>14</v>
      </c>
      <c r="E2688" t="str">
        <f t="shared" si="103"/>
        <v>NIT</v>
      </c>
    </row>
    <row r="2689" spans="1:5" x14ac:dyDescent="0.25">
      <c r="A2689" t="s">
        <v>4635</v>
      </c>
      <c r="B2689" t="s">
        <v>4636</v>
      </c>
      <c r="C2689" t="str">
        <f>Tabla4[[#This Row],[NIT]]</f>
        <v>94832403661019</v>
      </c>
      <c r="D2689">
        <f t="shared" si="102"/>
        <v>14</v>
      </c>
      <c r="E2689" t="str">
        <f t="shared" si="103"/>
        <v>NIT</v>
      </c>
    </row>
    <row r="2690" spans="1:5" x14ac:dyDescent="0.25">
      <c r="A2690" t="s">
        <v>4637</v>
      </c>
      <c r="B2690" t="s">
        <v>4638</v>
      </c>
      <c r="C2690" t="str">
        <f>Tabla4[[#This Row],[NIT]]</f>
        <v>02101508921010</v>
      </c>
      <c r="D2690">
        <f t="shared" si="102"/>
        <v>14</v>
      </c>
      <c r="E2690" t="str">
        <f t="shared" si="103"/>
        <v>NIT</v>
      </c>
    </row>
    <row r="2691" spans="1:5" x14ac:dyDescent="0.25">
      <c r="A2691" t="s">
        <v>4639</v>
      </c>
      <c r="B2691" t="s">
        <v>4640</v>
      </c>
      <c r="C2691" t="str">
        <f>Tabla4[[#This Row],[NIT]]</f>
        <v>06141302951017</v>
      </c>
      <c r="D2691">
        <f t="shared" si="102"/>
        <v>14</v>
      </c>
      <c r="E2691" t="str">
        <f t="shared" si="103"/>
        <v>NIT</v>
      </c>
    </row>
    <row r="2692" spans="1:5" x14ac:dyDescent="0.25">
      <c r="A2692" t="s">
        <v>4641</v>
      </c>
      <c r="B2692" t="s">
        <v>4642</v>
      </c>
      <c r="C2692" t="str">
        <f>Tabla4[[#This Row],[NIT]]</f>
        <v>06141101931018</v>
      </c>
      <c r="D2692">
        <f t="shared" si="102"/>
        <v>14</v>
      </c>
      <c r="E2692" t="str">
        <f t="shared" si="103"/>
        <v>NIT</v>
      </c>
    </row>
    <row r="2693" spans="1:5" x14ac:dyDescent="0.25">
      <c r="A2693" t="s">
        <v>4643</v>
      </c>
      <c r="B2693" t="s">
        <v>4644</v>
      </c>
      <c r="C2693" t="str">
        <f>Tabla4[[#This Row],[NIT]]</f>
        <v>06140109150020</v>
      </c>
      <c r="D2693">
        <f t="shared" si="102"/>
        <v>14</v>
      </c>
      <c r="E2693" t="str">
        <f t="shared" si="103"/>
        <v>NIT</v>
      </c>
    </row>
    <row r="2694" spans="1:5" x14ac:dyDescent="0.25">
      <c r="A2694" t="s">
        <v>4645</v>
      </c>
      <c r="B2694" t="s">
        <v>4646</v>
      </c>
      <c r="C2694" t="str">
        <f>Tabla4[[#This Row],[NIT]]</f>
        <v>06140103380099</v>
      </c>
      <c r="D2694">
        <f t="shared" si="102"/>
        <v>14</v>
      </c>
      <c r="E2694" t="str">
        <f t="shared" si="103"/>
        <v>NIT</v>
      </c>
    </row>
    <row r="2695" spans="1:5" x14ac:dyDescent="0.25">
      <c r="A2695" t="s">
        <v>4647</v>
      </c>
      <c r="B2695" t="s">
        <v>4648</v>
      </c>
      <c r="C2695" t="str">
        <f>Tabla4[[#This Row],[NIT]]</f>
        <v>12171008051016</v>
      </c>
      <c r="D2695">
        <f t="shared" si="102"/>
        <v>14</v>
      </c>
      <c r="E2695" t="str">
        <f t="shared" si="103"/>
        <v>NIT</v>
      </c>
    </row>
    <row r="2696" spans="1:5" x14ac:dyDescent="0.25">
      <c r="A2696" t="s">
        <v>4649</v>
      </c>
      <c r="B2696" t="s">
        <v>4650</v>
      </c>
      <c r="C2696" t="str">
        <f>Tabla4[[#This Row],[NIT]]</f>
        <v>05111008051016</v>
      </c>
      <c r="D2696">
        <f t="shared" si="102"/>
        <v>14</v>
      </c>
      <c r="E2696" t="str">
        <f t="shared" si="103"/>
        <v>NIT</v>
      </c>
    </row>
    <row r="2697" spans="1:5" x14ac:dyDescent="0.25">
      <c r="A2697" t="s">
        <v>4651</v>
      </c>
      <c r="B2697" t="s">
        <v>4652</v>
      </c>
      <c r="C2697" t="str">
        <f>Tabla4[[#This Row],[NIT]]</f>
        <v>06141008051091</v>
      </c>
      <c r="D2697">
        <f t="shared" si="102"/>
        <v>14</v>
      </c>
      <c r="E2697" t="str">
        <f t="shared" si="103"/>
        <v>NIT</v>
      </c>
    </row>
    <row r="2698" spans="1:5" x14ac:dyDescent="0.25">
      <c r="A2698" t="s">
        <v>4653</v>
      </c>
      <c r="B2698" t="s">
        <v>4654</v>
      </c>
      <c r="C2698" t="str">
        <f>Tabla4[[#This Row],[NIT]]</f>
        <v>06141201071075</v>
      </c>
      <c r="D2698">
        <f t="shared" si="102"/>
        <v>14</v>
      </c>
      <c r="E2698" t="str">
        <f t="shared" si="103"/>
        <v>NIT</v>
      </c>
    </row>
    <row r="2699" spans="1:5" x14ac:dyDescent="0.25">
      <c r="A2699" t="s">
        <v>4655</v>
      </c>
      <c r="B2699" t="s">
        <v>4656</v>
      </c>
      <c r="C2699" t="str">
        <f>Tabla4[[#This Row],[NIT]]</f>
        <v>09060712951015</v>
      </c>
      <c r="D2699">
        <f t="shared" si="102"/>
        <v>14</v>
      </c>
      <c r="E2699" t="str">
        <f t="shared" si="103"/>
        <v>NIT</v>
      </c>
    </row>
    <row r="2700" spans="1:5" x14ac:dyDescent="0.25">
      <c r="A2700" t="s">
        <v>4657</v>
      </c>
      <c r="B2700" t="s">
        <v>4658</v>
      </c>
      <c r="C2700" t="str">
        <f>Tabla4[[#This Row],[NIT]]</f>
        <v>06140102140019</v>
      </c>
      <c r="D2700">
        <f t="shared" si="102"/>
        <v>14</v>
      </c>
      <c r="E2700" t="str">
        <f t="shared" si="103"/>
        <v>NIT</v>
      </c>
    </row>
    <row r="2701" spans="1:5" x14ac:dyDescent="0.25">
      <c r="A2701" t="s">
        <v>4659</v>
      </c>
      <c r="B2701" t="s">
        <v>4660</v>
      </c>
      <c r="C2701" t="str">
        <f>Tabla4[[#This Row],[NIT]]</f>
        <v>06140101320087</v>
      </c>
      <c r="D2701">
        <f t="shared" si="102"/>
        <v>14</v>
      </c>
      <c r="E2701" t="str">
        <f t="shared" si="103"/>
        <v>NIT</v>
      </c>
    </row>
    <row r="2702" spans="1:5" x14ac:dyDescent="0.25">
      <c r="A2702" t="s">
        <v>4661</v>
      </c>
      <c r="B2702" t="s">
        <v>4662</v>
      </c>
      <c r="C2702" t="str">
        <f>Tabla4[[#This Row],[NIT]]</f>
        <v>06170103310012</v>
      </c>
      <c r="D2702">
        <f t="shared" si="102"/>
        <v>14</v>
      </c>
      <c r="E2702" t="str">
        <f t="shared" si="103"/>
        <v>NIT</v>
      </c>
    </row>
    <row r="2703" spans="1:5" x14ac:dyDescent="0.25">
      <c r="A2703" t="s">
        <v>4663</v>
      </c>
      <c r="B2703" t="s">
        <v>4664</v>
      </c>
      <c r="C2703" t="str">
        <f>Tabla4[[#This Row],[NIT]]</f>
        <v>06142201081069</v>
      </c>
      <c r="D2703">
        <f t="shared" si="102"/>
        <v>14</v>
      </c>
      <c r="E2703" t="str">
        <f t="shared" si="103"/>
        <v>NIT</v>
      </c>
    </row>
    <row r="2704" spans="1:5" x14ac:dyDescent="0.25">
      <c r="A2704" t="s">
        <v>4665</v>
      </c>
      <c r="B2704" t="s">
        <v>4666</v>
      </c>
      <c r="C2704" t="str">
        <f>Tabla4[[#This Row],[NIT]]</f>
        <v>10101008051010</v>
      </c>
      <c r="D2704">
        <f t="shared" si="102"/>
        <v>14</v>
      </c>
      <c r="E2704" t="str">
        <f t="shared" si="103"/>
        <v>NIT</v>
      </c>
    </row>
    <row r="2705" spans="1:5" x14ac:dyDescent="0.25">
      <c r="A2705" t="s">
        <v>4667</v>
      </c>
      <c r="B2705" t="s">
        <v>4668</v>
      </c>
      <c r="C2705" t="str">
        <f>Tabla4[[#This Row],[NIT]]</f>
        <v>02101008051010</v>
      </c>
      <c r="D2705">
        <f t="shared" si="102"/>
        <v>14</v>
      </c>
      <c r="E2705" t="str">
        <f t="shared" si="103"/>
        <v>NIT</v>
      </c>
    </row>
    <row r="2706" spans="1:5" x14ac:dyDescent="0.25">
      <c r="A2706" t="s">
        <v>4669</v>
      </c>
      <c r="B2706" t="s">
        <v>4670</v>
      </c>
      <c r="C2706" t="str">
        <f>Tabla4[[#This Row],[NIT]]</f>
        <v>06141905810017</v>
      </c>
      <c r="D2706">
        <f t="shared" si="102"/>
        <v>14</v>
      </c>
      <c r="E2706" t="str">
        <f t="shared" si="103"/>
        <v>NIT</v>
      </c>
    </row>
    <row r="2707" spans="1:5" x14ac:dyDescent="0.25">
      <c r="A2707" t="s">
        <v>4671</v>
      </c>
      <c r="B2707" t="s">
        <v>4672</v>
      </c>
      <c r="C2707" t="str">
        <f>Tabla4[[#This Row],[NIT]]</f>
        <v>06142811911039</v>
      </c>
      <c r="D2707">
        <f t="shared" si="102"/>
        <v>14</v>
      </c>
      <c r="E2707" t="str">
        <f t="shared" si="103"/>
        <v>NIT</v>
      </c>
    </row>
    <row r="2708" spans="1:5" x14ac:dyDescent="0.25">
      <c r="A2708" t="s">
        <v>4673</v>
      </c>
      <c r="B2708" t="s">
        <v>4674</v>
      </c>
      <c r="C2708" t="str">
        <f>Tabla4[[#This Row],[NIT]]</f>
        <v>06141906840029</v>
      </c>
      <c r="D2708">
        <f t="shared" si="102"/>
        <v>14</v>
      </c>
      <c r="E2708" t="str">
        <f t="shared" si="103"/>
        <v>NIT</v>
      </c>
    </row>
    <row r="2709" spans="1:5" x14ac:dyDescent="0.25">
      <c r="A2709" t="s">
        <v>4675</v>
      </c>
      <c r="B2709" t="s">
        <v>4676</v>
      </c>
      <c r="C2709" t="str">
        <f>Tabla4[[#This Row],[NIT]]</f>
        <v>06141103981047</v>
      </c>
      <c r="D2709">
        <f t="shared" si="102"/>
        <v>14</v>
      </c>
      <c r="E2709" t="str">
        <f t="shared" si="103"/>
        <v>NIT</v>
      </c>
    </row>
    <row r="2710" spans="1:5" x14ac:dyDescent="0.25">
      <c r="A2710" t="s">
        <v>4677</v>
      </c>
      <c r="B2710" t="s">
        <v>4678</v>
      </c>
      <c r="C2710" t="str">
        <f>Tabla4[[#This Row],[NIT]]</f>
        <v>06142212881032</v>
      </c>
      <c r="D2710">
        <f t="shared" si="102"/>
        <v>14</v>
      </c>
      <c r="E2710" t="str">
        <f t="shared" si="103"/>
        <v>NIT</v>
      </c>
    </row>
    <row r="2711" spans="1:5" x14ac:dyDescent="0.25">
      <c r="A2711" t="s">
        <v>4679</v>
      </c>
      <c r="B2711" t="s">
        <v>4680</v>
      </c>
      <c r="C2711" t="str">
        <f>Tabla4[[#This Row],[NIT]]</f>
        <v>06141306780010</v>
      </c>
      <c r="D2711">
        <f t="shared" si="102"/>
        <v>14</v>
      </c>
      <c r="E2711" t="str">
        <f t="shared" si="103"/>
        <v>NIT</v>
      </c>
    </row>
    <row r="2712" spans="1:5" x14ac:dyDescent="0.25">
      <c r="A2712" t="s">
        <v>4681</v>
      </c>
      <c r="B2712" t="s">
        <v>4682</v>
      </c>
      <c r="C2712" t="str">
        <f>Tabla4[[#This Row],[NIT]]</f>
        <v>06140701820010</v>
      </c>
      <c r="D2712">
        <f t="shared" ref="D2712:D2775" si="104">LEN(C2712)</f>
        <v>14</v>
      </c>
      <c r="E2712" t="str">
        <f t="shared" ref="E2712:E2775" si="105">IF(D2712=14,"NIT",IF(D2712=9,"DUI"," "))</f>
        <v>NIT</v>
      </c>
    </row>
    <row r="2713" spans="1:5" x14ac:dyDescent="0.25">
      <c r="A2713" t="s">
        <v>4683</v>
      </c>
      <c r="B2713" t="s">
        <v>4684</v>
      </c>
      <c r="C2713" t="str">
        <f>Tabla4[[#This Row],[NIT]]</f>
        <v>06142302061077</v>
      </c>
      <c r="D2713">
        <f t="shared" si="104"/>
        <v>14</v>
      </c>
      <c r="E2713" t="str">
        <f t="shared" si="105"/>
        <v>NIT</v>
      </c>
    </row>
    <row r="2714" spans="1:5" x14ac:dyDescent="0.25">
      <c r="A2714" t="s">
        <v>4685</v>
      </c>
      <c r="B2714" t="s">
        <v>4686</v>
      </c>
      <c r="C2714" t="str">
        <f>Tabla4[[#This Row],[NIT]]</f>
        <v>06141609870027</v>
      </c>
      <c r="D2714">
        <f t="shared" si="104"/>
        <v>14</v>
      </c>
      <c r="E2714" t="str">
        <f t="shared" si="105"/>
        <v>NIT</v>
      </c>
    </row>
    <row r="2715" spans="1:5" x14ac:dyDescent="0.25">
      <c r="A2715" t="s">
        <v>4687</v>
      </c>
      <c r="B2715" t="s">
        <v>4688</v>
      </c>
      <c r="C2715" t="str">
        <f>Tabla4[[#This Row],[NIT]]</f>
        <v>06142105991100</v>
      </c>
      <c r="D2715">
        <f t="shared" si="104"/>
        <v>14</v>
      </c>
      <c r="E2715" t="str">
        <f t="shared" si="105"/>
        <v>NIT</v>
      </c>
    </row>
    <row r="2716" spans="1:5" x14ac:dyDescent="0.25">
      <c r="A2716" t="s">
        <v>4689</v>
      </c>
      <c r="B2716" t="s">
        <v>4690</v>
      </c>
      <c r="C2716" t="str">
        <f>Tabla4[[#This Row],[NIT]]</f>
        <v>06140902051080</v>
      </c>
      <c r="D2716">
        <f t="shared" si="104"/>
        <v>14</v>
      </c>
      <c r="E2716" t="str">
        <f t="shared" si="105"/>
        <v>NIT</v>
      </c>
    </row>
    <row r="2717" spans="1:5" x14ac:dyDescent="0.25">
      <c r="A2717" t="s">
        <v>4691</v>
      </c>
      <c r="B2717" t="s">
        <v>4692</v>
      </c>
      <c r="C2717" t="str">
        <f>Tabla4[[#This Row],[NIT]]</f>
        <v>06142010081026</v>
      </c>
      <c r="D2717">
        <f t="shared" si="104"/>
        <v>14</v>
      </c>
      <c r="E2717" t="str">
        <f t="shared" si="105"/>
        <v>NIT</v>
      </c>
    </row>
    <row r="2718" spans="1:5" x14ac:dyDescent="0.25">
      <c r="A2718" t="s">
        <v>4693</v>
      </c>
      <c r="B2718" t="s">
        <v>4694</v>
      </c>
      <c r="C2718" t="str">
        <f>Tabla4[[#This Row],[NIT]]</f>
        <v>06140210961028</v>
      </c>
      <c r="D2718">
        <f t="shared" si="104"/>
        <v>14</v>
      </c>
      <c r="E2718" t="str">
        <f t="shared" si="105"/>
        <v>NIT</v>
      </c>
    </row>
    <row r="2719" spans="1:5" x14ac:dyDescent="0.25">
      <c r="A2719" t="s">
        <v>4695</v>
      </c>
      <c r="B2719" t="s">
        <v>4696</v>
      </c>
      <c r="C2719" t="str">
        <f>Tabla4[[#This Row],[NIT]]</f>
        <v>06140806041090</v>
      </c>
      <c r="D2719">
        <f t="shared" si="104"/>
        <v>14</v>
      </c>
      <c r="E2719" t="str">
        <f t="shared" si="105"/>
        <v>NIT</v>
      </c>
    </row>
    <row r="2720" spans="1:5" x14ac:dyDescent="0.25">
      <c r="A2720" t="s">
        <v>4697</v>
      </c>
      <c r="B2720" t="s">
        <v>4698</v>
      </c>
      <c r="C2720" t="str">
        <f>Tabla4[[#This Row],[NIT]]</f>
        <v>06141109971035</v>
      </c>
      <c r="D2720">
        <f t="shared" si="104"/>
        <v>14</v>
      </c>
      <c r="E2720" t="str">
        <f t="shared" si="105"/>
        <v>NIT</v>
      </c>
    </row>
    <row r="2721" spans="1:5" x14ac:dyDescent="0.25">
      <c r="A2721" t="s">
        <v>4699</v>
      </c>
      <c r="B2721" t="s">
        <v>4700</v>
      </c>
      <c r="C2721" t="str">
        <f>Tabla4[[#This Row],[NIT]]</f>
        <v>06141904061047</v>
      </c>
      <c r="D2721">
        <f t="shared" si="104"/>
        <v>14</v>
      </c>
      <c r="E2721" t="str">
        <f t="shared" si="105"/>
        <v>NIT</v>
      </c>
    </row>
    <row r="2722" spans="1:5" x14ac:dyDescent="0.25">
      <c r="A2722" t="s">
        <v>4701</v>
      </c>
      <c r="B2722" t="s">
        <v>4702</v>
      </c>
      <c r="C2722" t="str">
        <f>Tabla4[[#This Row],[NIT]]</f>
        <v>06141601091032</v>
      </c>
      <c r="D2722">
        <f t="shared" si="104"/>
        <v>14</v>
      </c>
      <c r="E2722" t="str">
        <f t="shared" si="105"/>
        <v>NIT</v>
      </c>
    </row>
    <row r="2723" spans="1:5" x14ac:dyDescent="0.25">
      <c r="A2723" t="s">
        <v>4703</v>
      </c>
      <c r="B2723" t="s">
        <v>4704</v>
      </c>
      <c r="C2723" t="str">
        <f>Tabla4[[#This Row],[NIT]]</f>
        <v>06140912931046</v>
      </c>
      <c r="D2723">
        <f t="shared" si="104"/>
        <v>14</v>
      </c>
      <c r="E2723" t="str">
        <f t="shared" si="105"/>
        <v>NIT</v>
      </c>
    </row>
    <row r="2724" spans="1:5" x14ac:dyDescent="0.25">
      <c r="A2724" t="s">
        <v>4705</v>
      </c>
      <c r="B2724" t="s">
        <v>4706</v>
      </c>
      <c r="C2724" t="str">
        <f>Tabla4[[#This Row],[NIT]]</f>
        <v>06142202001042</v>
      </c>
      <c r="D2724">
        <f t="shared" si="104"/>
        <v>14</v>
      </c>
      <c r="E2724" t="str">
        <f t="shared" si="105"/>
        <v>NIT</v>
      </c>
    </row>
    <row r="2725" spans="1:5" x14ac:dyDescent="0.25">
      <c r="A2725" t="s">
        <v>4707</v>
      </c>
      <c r="B2725" t="s">
        <v>4708</v>
      </c>
      <c r="C2725" t="str">
        <f>Tabla4[[#This Row],[NIT]]</f>
        <v>06142108001055</v>
      </c>
      <c r="D2725">
        <f t="shared" si="104"/>
        <v>14</v>
      </c>
      <c r="E2725" t="str">
        <f t="shared" si="105"/>
        <v>NIT</v>
      </c>
    </row>
    <row r="2726" spans="1:5" x14ac:dyDescent="0.25">
      <c r="A2726" t="s">
        <v>4709</v>
      </c>
      <c r="B2726" t="s">
        <v>4710</v>
      </c>
      <c r="C2726" t="str">
        <f>Tabla4[[#This Row],[NIT]]</f>
        <v>06142410891027</v>
      </c>
      <c r="D2726">
        <f t="shared" si="104"/>
        <v>14</v>
      </c>
      <c r="E2726" t="str">
        <f t="shared" si="105"/>
        <v>NIT</v>
      </c>
    </row>
    <row r="2727" spans="1:5" x14ac:dyDescent="0.25">
      <c r="A2727" t="s">
        <v>4711</v>
      </c>
      <c r="B2727" t="s">
        <v>4712</v>
      </c>
      <c r="C2727" t="str">
        <f>Tabla4[[#This Row],[NIT]]</f>
        <v>06142502911059</v>
      </c>
      <c r="D2727">
        <f t="shared" si="104"/>
        <v>14</v>
      </c>
      <c r="E2727" t="str">
        <f t="shared" si="105"/>
        <v>NIT</v>
      </c>
    </row>
    <row r="2728" spans="1:5" x14ac:dyDescent="0.25">
      <c r="A2728" t="s">
        <v>4713</v>
      </c>
      <c r="B2728" t="s">
        <v>4714</v>
      </c>
      <c r="C2728" t="str">
        <f>Tabla4[[#This Row],[NIT]]</f>
        <v>06140701941029</v>
      </c>
      <c r="D2728">
        <f t="shared" si="104"/>
        <v>14</v>
      </c>
      <c r="E2728" t="str">
        <f t="shared" si="105"/>
        <v>NIT</v>
      </c>
    </row>
    <row r="2729" spans="1:5" x14ac:dyDescent="0.25">
      <c r="A2729" t="s">
        <v>4715</v>
      </c>
      <c r="B2729" t="s">
        <v>4716</v>
      </c>
      <c r="C2729" t="str">
        <f>Tabla4[[#This Row],[NIT]]</f>
        <v>06142707931036</v>
      </c>
      <c r="D2729">
        <f t="shared" si="104"/>
        <v>14</v>
      </c>
      <c r="E2729" t="str">
        <f t="shared" si="105"/>
        <v>NIT</v>
      </c>
    </row>
    <row r="2730" spans="1:5" x14ac:dyDescent="0.25">
      <c r="A2730" t="s">
        <v>4717</v>
      </c>
      <c r="B2730" t="s">
        <v>4718</v>
      </c>
      <c r="C2730" t="str">
        <f>Tabla4[[#This Row],[NIT]]</f>
        <v>06142405041058</v>
      </c>
      <c r="D2730">
        <f t="shared" si="104"/>
        <v>14</v>
      </c>
      <c r="E2730" t="str">
        <f t="shared" si="105"/>
        <v>NIT</v>
      </c>
    </row>
    <row r="2731" spans="1:5" x14ac:dyDescent="0.25">
      <c r="A2731" t="s">
        <v>4719</v>
      </c>
      <c r="B2731" t="s">
        <v>4720</v>
      </c>
      <c r="C2731" t="str">
        <f>Tabla4[[#This Row],[NIT]]</f>
        <v>06142302081027</v>
      </c>
      <c r="D2731">
        <f t="shared" si="104"/>
        <v>14</v>
      </c>
      <c r="E2731" t="str">
        <f t="shared" si="105"/>
        <v>NIT</v>
      </c>
    </row>
    <row r="2732" spans="1:5" x14ac:dyDescent="0.25">
      <c r="A2732" t="s">
        <v>4721</v>
      </c>
      <c r="B2732" t="s">
        <v>4722</v>
      </c>
      <c r="C2732" t="str">
        <f>Tabla4[[#This Row],[NIT]]</f>
        <v>06142611081058</v>
      </c>
      <c r="D2732">
        <f t="shared" si="104"/>
        <v>14</v>
      </c>
      <c r="E2732" t="str">
        <f t="shared" si="105"/>
        <v>NIT</v>
      </c>
    </row>
    <row r="2733" spans="1:5" x14ac:dyDescent="0.25">
      <c r="A2733" t="s">
        <v>4723</v>
      </c>
      <c r="B2733" t="s">
        <v>4724</v>
      </c>
      <c r="C2733" t="str">
        <f>Tabla4[[#This Row],[NIT]]</f>
        <v>06143010081073</v>
      </c>
      <c r="D2733">
        <f t="shared" si="104"/>
        <v>14</v>
      </c>
      <c r="E2733" t="str">
        <f t="shared" si="105"/>
        <v>NIT</v>
      </c>
    </row>
    <row r="2734" spans="1:5" x14ac:dyDescent="0.25">
      <c r="A2734" t="s">
        <v>4725</v>
      </c>
      <c r="B2734" t="s">
        <v>4726</v>
      </c>
      <c r="C2734" t="str">
        <f>Tabla4[[#This Row],[NIT]]</f>
        <v>06142405081025</v>
      </c>
      <c r="D2734">
        <f t="shared" si="104"/>
        <v>14</v>
      </c>
      <c r="E2734" t="str">
        <f t="shared" si="105"/>
        <v>NIT</v>
      </c>
    </row>
    <row r="2735" spans="1:5" x14ac:dyDescent="0.25">
      <c r="A2735" t="s">
        <v>4727</v>
      </c>
      <c r="B2735" t="s">
        <v>4728</v>
      </c>
      <c r="C2735" t="str">
        <f>Tabla4[[#This Row],[NIT]]</f>
        <v>06142610051040</v>
      </c>
      <c r="D2735">
        <f t="shared" si="104"/>
        <v>14</v>
      </c>
      <c r="E2735" t="str">
        <f t="shared" si="105"/>
        <v>NIT</v>
      </c>
    </row>
    <row r="2736" spans="1:5" x14ac:dyDescent="0.25">
      <c r="A2736" t="s">
        <v>4729</v>
      </c>
      <c r="B2736" t="s">
        <v>4730</v>
      </c>
      <c r="C2736" t="str">
        <f>Tabla4[[#This Row],[NIT]]</f>
        <v>06141003081081</v>
      </c>
      <c r="D2736">
        <f t="shared" si="104"/>
        <v>14</v>
      </c>
      <c r="E2736" t="str">
        <f t="shared" si="105"/>
        <v>NIT</v>
      </c>
    </row>
    <row r="2737" spans="1:5" x14ac:dyDescent="0.25">
      <c r="A2737" t="s">
        <v>4731</v>
      </c>
      <c r="B2737" t="s">
        <v>4732</v>
      </c>
      <c r="C2737" t="str">
        <f>Tabla4[[#This Row],[NIT]]</f>
        <v>06141401921030</v>
      </c>
      <c r="D2737">
        <f t="shared" si="104"/>
        <v>14</v>
      </c>
      <c r="E2737" t="str">
        <f t="shared" si="105"/>
        <v>NIT</v>
      </c>
    </row>
    <row r="2738" spans="1:5" x14ac:dyDescent="0.25">
      <c r="A2738" t="s">
        <v>4733</v>
      </c>
      <c r="B2738" t="s">
        <v>4734</v>
      </c>
      <c r="C2738" t="str">
        <f>Tabla4[[#This Row],[NIT]]</f>
        <v>06140803840046</v>
      </c>
      <c r="D2738">
        <f t="shared" si="104"/>
        <v>14</v>
      </c>
      <c r="E2738" t="str">
        <f t="shared" si="105"/>
        <v>NIT</v>
      </c>
    </row>
    <row r="2739" spans="1:5" x14ac:dyDescent="0.25">
      <c r="A2739" t="s">
        <v>4735</v>
      </c>
      <c r="B2739" t="s">
        <v>4736</v>
      </c>
      <c r="C2739" t="str">
        <f>Tabla4[[#This Row],[NIT]]</f>
        <v>06142610931031</v>
      </c>
      <c r="D2739">
        <f t="shared" si="104"/>
        <v>14</v>
      </c>
      <c r="E2739" t="str">
        <f t="shared" si="105"/>
        <v>NIT</v>
      </c>
    </row>
    <row r="2740" spans="1:5" x14ac:dyDescent="0.25">
      <c r="A2740" t="s">
        <v>4737</v>
      </c>
      <c r="B2740" t="s">
        <v>4738</v>
      </c>
      <c r="C2740" t="str">
        <f>Tabla4[[#This Row],[NIT]]</f>
        <v>06142808961025</v>
      </c>
      <c r="D2740">
        <f t="shared" si="104"/>
        <v>14</v>
      </c>
      <c r="E2740" t="str">
        <f t="shared" si="105"/>
        <v>NIT</v>
      </c>
    </row>
    <row r="2741" spans="1:5" x14ac:dyDescent="0.25">
      <c r="A2741" t="s">
        <v>4739</v>
      </c>
      <c r="B2741" t="s">
        <v>4740</v>
      </c>
      <c r="C2741" t="str">
        <f>Tabla4[[#This Row],[NIT]]</f>
        <v>06142002011019</v>
      </c>
      <c r="D2741">
        <f t="shared" si="104"/>
        <v>14</v>
      </c>
      <c r="E2741" t="str">
        <f t="shared" si="105"/>
        <v>NIT</v>
      </c>
    </row>
    <row r="2742" spans="1:5" x14ac:dyDescent="0.25">
      <c r="A2742" t="s">
        <v>4741</v>
      </c>
      <c r="B2742" t="s">
        <v>4742</v>
      </c>
      <c r="C2742" t="str">
        <f>Tabla4[[#This Row],[NIT]]</f>
        <v>06141303081032</v>
      </c>
      <c r="D2742">
        <f t="shared" si="104"/>
        <v>14</v>
      </c>
      <c r="E2742" t="str">
        <f t="shared" si="105"/>
        <v>NIT</v>
      </c>
    </row>
    <row r="2743" spans="1:5" x14ac:dyDescent="0.25">
      <c r="A2743" t="s">
        <v>4743</v>
      </c>
      <c r="B2743" t="s">
        <v>4744</v>
      </c>
      <c r="C2743" t="str">
        <f>Tabla4[[#This Row],[NIT]]</f>
        <v>06141212011066</v>
      </c>
      <c r="D2743">
        <f t="shared" si="104"/>
        <v>14</v>
      </c>
      <c r="E2743" t="str">
        <f t="shared" si="105"/>
        <v>NIT</v>
      </c>
    </row>
    <row r="2744" spans="1:5" x14ac:dyDescent="0.25">
      <c r="A2744" t="s">
        <v>4745</v>
      </c>
      <c r="B2744" t="s">
        <v>4746</v>
      </c>
      <c r="C2744" t="str">
        <f>Tabla4[[#This Row],[NIT]]</f>
        <v>06142208921020</v>
      </c>
      <c r="D2744">
        <f t="shared" si="104"/>
        <v>14</v>
      </c>
      <c r="E2744" t="str">
        <f t="shared" si="105"/>
        <v>NIT</v>
      </c>
    </row>
    <row r="2745" spans="1:5" x14ac:dyDescent="0.25">
      <c r="A2745" t="s">
        <v>4747</v>
      </c>
      <c r="B2745" t="s">
        <v>4748</v>
      </c>
      <c r="C2745" t="str">
        <f>Tabla4[[#This Row],[NIT]]</f>
        <v>06141807911052</v>
      </c>
      <c r="D2745">
        <f t="shared" si="104"/>
        <v>14</v>
      </c>
      <c r="E2745" t="str">
        <f t="shared" si="105"/>
        <v>NIT</v>
      </c>
    </row>
    <row r="2746" spans="1:5" x14ac:dyDescent="0.25">
      <c r="A2746" t="s">
        <v>4749</v>
      </c>
      <c r="B2746" t="s">
        <v>4750</v>
      </c>
      <c r="C2746" t="str">
        <f>Tabla4[[#This Row],[NIT]]</f>
        <v>06140912921024</v>
      </c>
      <c r="D2746">
        <f t="shared" si="104"/>
        <v>14</v>
      </c>
      <c r="E2746" t="str">
        <f t="shared" si="105"/>
        <v>NIT</v>
      </c>
    </row>
    <row r="2747" spans="1:5" x14ac:dyDescent="0.25">
      <c r="A2747" t="s">
        <v>4751</v>
      </c>
      <c r="B2747" t="s">
        <v>4752</v>
      </c>
      <c r="C2747" t="str">
        <f>Tabla4[[#This Row],[NIT]]</f>
        <v>06142506971056</v>
      </c>
      <c r="D2747">
        <f t="shared" si="104"/>
        <v>14</v>
      </c>
      <c r="E2747" t="str">
        <f t="shared" si="105"/>
        <v>NIT</v>
      </c>
    </row>
    <row r="2748" spans="1:5" x14ac:dyDescent="0.25">
      <c r="A2748" t="s">
        <v>4753</v>
      </c>
      <c r="B2748" t="s">
        <v>4754</v>
      </c>
      <c r="C2748" t="str">
        <f>Tabla4[[#This Row],[NIT]]</f>
        <v>06141006051027</v>
      </c>
      <c r="D2748">
        <f t="shared" si="104"/>
        <v>14</v>
      </c>
      <c r="E2748" t="str">
        <f t="shared" si="105"/>
        <v>NIT</v>
      </c>
    </row>
    <row r="2749" spans="1:5" x14ac:dyDescent="0.25">
      <c r="A2749" t="s">
        <v>4755</v>
      </c>
      <c r="B2749" t="s">
        <v>4756</v>
      </c>
      <c r="C2749" t="str">
        <f>Tabla4[[#This Row],[NIT]]</f>
        <v>06141508941042</v>
      </c>
      <c r="D2749">
        <f t="shared" si="104"/>
        <v>14</v>
      </c>
      <c r="E2749" t="str">
        <f t="shared" si="105"/>
        <v>NIT</v>
      </c>
    </row>
    <row r="2750" spans="1:5" x14ac:dyDescent="0.25">
      <c r="A2750" t="s">
        <v>4757</v>
      </c>
      <c r="B2750" t="s">
        <v>4758</v>
      </c>
      <c r="C2750" t="str">
        <f>Tabla4[[#This Row],[NIT]]</f>
        <v>06142605081011</v>
      </c>
      <c r="D2750">
        <f t="shared" si="104"/>
        <v>14</v>
      </c>
      <c r="E2750" t="str">
        <f t="shared" si="105"/>
        <v>NIT</v>
      </c>
    </row>
    <row r="2751" spans="1:5" x14ac:dyDescent="0.25">
      <c r="A2751" t="s">
        <v>4759</v>
      </c>
      <c r="B2751" t="s">
        <v>4760</v>
      </c>
      <c r="C2751" t="str">
        <f>Tabla4[[#This Row],[NIT]]</f>
        <v>06142812071018</v>
      </c>
      <c r="D2751">
        <f t="shared" si="104"/>
        <v>14</v>
      </c>
      <c r="E2751" t="str">
        <f t="shared" si="105"/>
        <v>NIT</v>
      </c>
    </row>
    <row r="2752" spans="1:5" x14ac:dyDescent="0.25">
      <c r="A2752" t="s">
        <v>4761</v>
      </c>
      <c r="B2752" t="s">
        <v>4762</v>
      </c>
      <c r="C2752" t="str">
        <f>Tabla4[[#This Row],[NIT]]</f>
        <v>06142506071080</v>
      </c>
      <c r="D2752">
        <f t="shared" si="104"/>
        <v>14</v>
      </c>
      <c r="E2752" t="str">
        <f t="shared" si="105"/>
        <v>NIT</v>
      </c>
    </row>
    <row r="2753" spans="1:5" x14ac:dyDescent="0.25">
      <c r="A2753" t="s">
        <v>4763</v>
      </c>
      <c r="B2753" t="s">
        <v>4764</v>
      </c>
      <c r="C2753" t="str">
        <f>Tabla4[[#This Row],[NIT]]</f>
        <v>06143009021059</v>
      </c>
      <c r="D2753">
        <f t="shared" si="104"/>
        <v>14</v>
      </c>
      <c r="E2753" t="str">
        <f t="shared" si="105"/>
        <v>NIT</v>
      </c>
    </row>
    <row r="2754" spans="1:5" x14ac:dyDescent="0.25">
      <c r="A2754" t="s">
        <v>4765</v>
      </c>
      <c r="B2754" t="s">
        <v>4766</v>
      </c>
      <c r="C2754" t="str">
        <f>Tabla4[[#This Row],[NIT]]</f>
        <v>06142011740012</v>
      </c>
      <c r="D2754">
        <f t="shared" si="104"/>
        <v>14</v>
      </c>
      <c r="E2754" t="str">
        <f t="shared" si="105"/>
        <v>NIT</v>
      </c>
    </row>
    <row r="2755" spans="1:5" x14ac:dyDescent="0.25">
      <c r="A2755" t="s">
        <v>4767</v>
      </c>
      <c r="B2755" t="s">
        <v>4768</v>
      </c>
      <c r="C2755" t="str">
        <f>Tabla4[[#This Row],[NIT]]</f>
        <v>11230702921012</v>
      </c>
      <c r="D2755">
        <f t="shared" si="104"/>
        <v>14</v>
      </c>
      <c r="E2755" t="str">
        <f t="shared" si="105"/>
        <v>NIT</v>
      </c>
    </row>
    <row r="2756" spans="1:5" x14ac:dyDescent="0.25">
      <c r="A2756" t="s">
        <v>4769</v>
      </c>
      <c r="B2756" t="s">
        <v>4770</v>
      </c>
      <c r="C2756" t="str">
        <f>Tabla4[[#This Row],[NIT]]</f>
        <v>06140504931046</v>
      </c>
      <c r="D2756">
        <f t="shared" si="104"/>
        <v>14</v>
      </c>
      <c r="E2756" t="str">
        <f t="shared" si="105"/>
        <v>NIT</v>
      </c>
    </row>
    <row r="2757" spans="1:5" x14ac:dyDescent="0.25">
      <c r="A2757" t="s">
        <v>4771</v>
      </c>
      <c r="B2757" t="s">
        <v>4772</v>
      </c>
      <c r="C2757" t="str">
        <f>Tabla4[[#This Row],[NIT]]</f>
        <v>06142911941016</v>
      </c>
      <c r="D2757">
        <f t="shared" si="104"/>
        <v>14</v>
      </c>
      <c r="E2757" t="str">
        <f t="shared" si="105"/>
        <v>NIT</v>
      </c>
    </row>
    <row r="2758" spans="1:5" x14ac:dyDescent="0.25">
      <c r="A2758" t="s">
        <v>4773</v>
      </c>
      <c r="B2758" t="s">
        <v>4774</v>
      </c>
      <c r="C2758" t="str">
        <f>Tabla4[[#This Row],[NIT]]</f>
        <v>12172011031014</v>
      </c>
      <c r="D2758">
        <f t="shared" si="104"/>
        <v>14</v>
      </c>
      <c r="E2758" t="str">
        <f t="shared" si="105"/>
        <v>NIT</v>
      </c>
    </row>
    <row r="2759" spans="1:5" x14ac:dyDescent="0.25">
      <c r="A2759" t="s">
        <v>4775</v>
      </c>
      <c r="B2759" t="s">
        <v>4776</v>
      </c>
      <c r="C2759" t="str">
        <f>Tabla4[[#This Row],[NIT]]</f>
        <v>06011901061010</v>
      </c>
      <c r="D2759">
        <f t="shared" si="104"/>
        <v>14</v>
      </c>
      <c r="E2759" t="str">
        <f t="shared" si="105"/>
        <v>NIT</v>
      </c>
    </row>
    <row r="2760" spans="1:5" x14ac:dyDescent="0.25">
      <c r="A2760" t="s">
        <v>4777</v>
      </c>
      <c r="B2760" t="s">
        <v>4778</v>
      </c>
      <c r="C2760" t="str">
        <f>Tabla4[[#This Row],[NIT]]</f>
        <v>06140510961011</v>
      </c>
      <c r="D2760">
        <f t="shared" si="104"/>
        <v>14</v>
      </c>
      <c r="E2760" t="str">
        <f t="shared" si="105"/>
        <v>NIT</v>
      </c>
    </row>
    <row r="2761" spans="1:5" x14ac:dyDescent="0.25">
      <c r="A2761" t="s">
        <v>4779</v>
      </c>
      <c r="B2761" t="s">
        <v>4780</v>
      </c>
      <c r="C2761" t="str">
        <f>Tabla4[[#This Row],[NIT]]</f>
        <v>06142410840014</v>
      </c>
      <c r="D2761">
        <f t="shared" si="104"/>
        <v>14</v>
      </c>
      <c r="E2761" t="str">
        <f t="shared" si="105"/>
        <v>NIT</v>
      </c>
    </row>
    <row r="2762" spans="1:5" x14ac:dyDescent="0.25">
      <c r="A2762" t="s">
        <v>4781</v>
      </c>
      <c r="B2762" t="s">
        <v>4782</v>
      </c>
      <c r="C2762" t="str">
        <f>Tabla4[[#This Row],[NIT]]</f>
        <v>06141503041027</v>
      </c>
      <c r="D2762">
        <f t="shared" si="104"/>
        <v>14</v>
      </c>
      <c r="E2762" t="str">
        <f t="shared" si="105"/>
        <v>NIT</v>
      </c>
    </row>
    <row r="2763" spans="1:5" x14ac:dyDescent="0.25">
      <c r="A2763" t="s">
        <v>4783</v>
      </c>
      <c r="B2763" t="s">
        <v>4784</v>
      </c>
      <c r="C2763" t="str">
        <f>Tabla4[[#This Row],[NIT]]</f>
        <v>02102711901013</v>
      </c>
      <c r="D2763">
        <f t="shared" si="104"/>
        <v>14</v>
      </c>
      <c r="E2763" t="str">
        <f t="shared" si="105"/>
        <v>NIT</v>
      </c>
    </row>
    <row r="2764" spans="1:5" x14ac:dyDescent="0.25">
      <c r="A2764" t="s">
        <v>4785</v>
      </c>
      <c r="B2764" t="s">
        <v>4786</v>
      </c>
      <c r="C2764" t="str">
        <f>Tabla4[[#This Row],[NIT]]</f>
        <v>06141503971024</v>
      </c>
      <c r="D2764">
        <f t="shared" si="104"/>
        <v>14</v>
      </c>
      <c r="E2764" t="str">
        <f t="shared" si="105"/>
        <v>NIT</v>
      </c>
    </row>
    <row r="2765" spans="1:5" x14ac:dyDescent="0.25">
      <c r="A2765" t="s">
        <v>4787</v>
      </c>
      <c r="B2765" t="s">
        <v>4788</v>
      </c>
      <c r="C2765" t="str">
        <f>Tabla4[[#This Row],[NIT]]</f>
        <v>06140612820028</v>
      </c>
      <c r="D2765">
        <f t="shared" si="104"/>
        <v>14</v>
      </c>
      <c r="E2765" t="str">
        <f t="shared" si="105"/>
        <v>NIT</v>
      </c>
    </row>
    <row r="2766" spans="1:5" x14ac:dyDescent="0.25">
      <c r="A2766" t="s">
        <v>4789</v>
      </c>
      <c r="B2766" t="s">
        <v>4790</v>
      </c>
      <c r="C2766" t="str">
        <f>Tabla4[[#This Row],[NIT]]</f>
        <v>06140206001010</v>
      </c>
      <c r="D2766">
        <f t="shared" si="104"/>
        <v>14</v>
      </c>
      <c r="E2766" t="str">
        <f t="shared" si="105"/>
        <v>NIT</v>
      </c>
    </row>
    <row r="2767" spans="1:5" x14ac:dyDescent="0.25">
      <c r="A2767" t="s">
        <v>4791</v>
      </c>
      <c r="B2767" t="s">
        <v>4792</v>
      </c>
      <c r="C2767" t="str">
        <f>Tabla4[[#This Row],[NIT]]</f>
        <v>06140805981022</v>
      </c>
      <c r="D2767">
        <f t="shared" si="104"/>
        <v>14</v>
      </c>
      <c r="E2767" t="str">
        <f t="shared" si="105"/>
        <v>NIT</v>
      </c>
    </row>
    <row r="2768" spans="1:5" x14ac:dyDescent="0.25">
      <c r="A2768" t="s">
        <v>4793</v>
      </c>
      <c r="B2768" t="s">
        <v>4794</v>
      </c>
      <c r="C2768" t="str">
        <f>Tabla4[[#This Row],[NIT]]</f>
        <v>06140204011026</v>
      </c>
      <c r="D2768">
        <f t="shared" si="104"/>
        <v>14</v>
      </c>
      <c r="E2768" t="str">
        <f t="shared" si="105"/>
        <v>NIT</v>
      </c>
    </row>
    <row r="2769" spans="1:5" x14ac:dyDescent="0.25">
      <c r="A2769" t="s">
        <v>4795</v>
      </c>
      <c r="B2769" t="s">
        <v>4796</v>
      </c>
      <c r="C2769" t="str">
        <f>Tabla4[[#This Row],[NIT]]</f>
        <v>06142609911027</v>
      </c>
      <c r="D2769">
        <f t="shared" si="104"/>
        <v>14</v>
      </c>
      <c r="E2769" t="str">
        <f t="shared" si="105"/>
        <v>NIT</v>
      </c>
    </row>
    <row r="2770" spans="1:5" x14ac:dyDescent="0.25">
      <c r="A2770" t="s">
        <v>4797</v>
      </c>
      <c r="B2770" t="s">
        <v>4798</v>
      </c>
      <c r="C2770" t="str">
        <f>Tabla4[[#This Row],[NIT]]</f>
        <v>06142908971036</v>
      </c>
      <c r="D2770">
        <f t="shared" si="104"/>
        <v>14</v>
      </c>
      <c r="E2770" t="str">
        <f t="shared" si="105"/>
        <v>NIT</v>
      </c>
    </row>
    <row r="2771" spans="1:5" x14ac:dyDescent="0.25">
      <c r="A2771" t="s">
        <v>4799</v>
      </c>
      <c r="B2771" t="s">
        <v>4800</v>
      </c>
      <c r="C2771" t="str">
        <f>Tabla4[[#This Row],[NIT]]</f>
        <v>06140302640050</v>
      </c>
      <c r="D2771">
        <f t="shared" si="104"/>
        <v>14</v>
      </c>
      <c r="E2771" t="str">
        <f t="shared" si="105"/>
        <v>NIT</v>
      </c>
    </row>
    <row r="2772" spans="1:5" x14ac:dyDescent="0.25">
      <c r="A2772" t="s">
        <v>4801</v>
      </c>
      <c r="B2772" t="s">
        <v>4802</v>
      </c>
      <c r="C2772" t="str">
        <f>Tabla4[[#This Row],[NIT]]</f>
        <v>06140906840020</v>
      </c>
      <c r="D2772">
        <f t="shared" si="104"/>
        <v>14</v>
      </c>
      <c r="E2772" t="str">
        <f t="shared" si="105"/>
        <v>NIT</v>
      </c>
    </row>
    <row r="2773" spans="1:5" x14ac:dyDescent="0.25">
      <c r="A2773" t="s">
        <v>4803</v>
      </c>
      <c r="B2773" t="s">
        <v>4804</v>
      </c>
      <c r="C2773" t="str">
        <f>Tabla4[[#This Row],[NIT]]</f>
        <v>06140203941054</v>
      </c>
      <c r="D2773">
        <f t="shared" si="104"/>
        <v>14</v>
      </c>
      <c r="E2773" t="str">
        <f t="shared" si="105"/>
        <v>NIT</v>
      </c>
    </row>
    <row r="2774" spans="1:5" x14ac:dyDescent="0.25">
      <c r="A2774" t="s">
        <v>4805</v>
      </c>
      <c r="B2774" t="s">
        <v>4806</v>
      </c>
      <c r="C2774" t="str">
        <f>Tabla4[[#This Row],[NIT]]</f>
        <v>06140609770010</v>
      </c>
      <c r="D2774">
        <f t="shared" si="104"/>
        <v>14</v>
      </c>
      <c r="E2774" t="str">
        <f t="shared" si="105"/>
        <v>NIT</v>
      </c>
    </row>
    <row r="2775" spans="1:5" x14ac:dyDescent="0.25">
      <c r="A2775" t="s">
        <v>4807</v>
      </c>
      <c r="B2775" t="s">
        <v>4808</v>
      </c>
      <c r="C2775" t="str">
        <f>Tabla4[[#This Row],[NIT]]</f>
        <v>05113107021016</v>
      </c>
      <c r="D2775">
        <f t="shared" si="104"/>
        <v>14</v>
      </c>
      <c r="E2775" t="str">
        <f t="shared" si="105"/>
        <v>NIT</v>
      </c>
    </row>
    <row r="2776" spans="1:5" x14ac:dyDescent="0.25">
      <c r="A2776" t="s">
        <v>4809</v>
      </c>
      <c r="B2776" t="s">
        <v>4810</v>
      </c>
      <c r="C2776" t="str">
        <f>Tabla4[[#This Row],[NIT]]</f>
        <v>06142001951026</v>
      </c>
      <c r="D2776">
        <f t="shared" ref="D2776:D2839" si="106">LEN(C2776)</f>
        <v>14</v>
      </c>
      <c r="E2776" t="str">
        <f t="shared" ref="E2776:E2839" si="107">IF(D2776=14,"NIT",IF(D2776=9,"DUI"," "))</f>
        <v>NIT</v>
      </c>
    </row>
    <row r="2777" spans="1:5" x14ac:dyDescent="0.25">
      <c r="A2777" t="s">
        <v>4811</v>
      </c>
      <c r="B2777" t="s">
        <v>4812</v>
      </c>
      <c r="C2777" t="str">
        <f>Tabla4[[#This Row],[NIT]]</f>
        <v>05112707921014</v>
      </c>
      <c r="D2777">
        <f t="shared" si="106"/>
        <v>14</v>
      </c>
      <c r="E2777" t="str">
        <f t="shared" si="107"/>
        <v>NIT</v>
      </c>
    </row>
    <row r="2778" spans="1:5" x14ac:dyDescent="0.25">
      <c r="A2778" t="s">
        <v>4813</v>
      </c>
      <c r="B2778" t="s">
        <v>4814</v>
      </c>
      <c r="C2778" t="str">
        <f>Tabla4[[#This Row],[NIT]]</f>
        <v>06142111780019</v>
      </c>
      <c r="D2778">
        <f t="shared" si="106"/>
        <v>14</v>
      </c>
      <c r="E2778" t="str">
        <f t="shared" si="107"/>
        <v>NIT</v>
      </c>
    </row>
    <row r="2779" spans="1:5" x14ac:dyDescent="0.25">
      <c r="A2779" t="s">
        <v>4815</v>
      </c>
      <c r="B2779" t="s">
        <v>4816</v>
      </c>
      <c r="C2779" t="str">
        <f>Tabla4[[#This Row],[NIT]]</f>
        <v>06140504011060</v>
      </c>
      <c r="D2779">
        <f t="shared" si="106"/>
        <v>14</v>
      </c>
      <c r="E2779" t="str">
        <f t="shared" si="107"/>
        <v>NIT</v>
      </c>
    </row>
    <row r="2780" spans="1:5" x14ac:dyDescent="0.25">
      <c r="A2780" t="s">
        <v>4817</v>
      </c>
      <c r="B2780" t="s">
        <v>4818</v>
      </c>
      <c r="C2780" t="str">
        <f>Tabla4[[#This Row],[NIT]]</f>
        <v>06140702071052</v>
      </c>
      <c r="D2780">
        <f t="shared" si="106"/>
        <v>14</v>
      </c>
      <c r="E2780" t="str">
        <f t="shared" si="107"/>
        <v>NIT</v>
      </c>
    </row>
    <row r="2781" spans="1:5" x14ac:dyDescent="0.25">
      <c r="A2781" t="s">
        <v>4819</v>
      </c>
      <c r="B2781" t="s">
        <v>4820</v>
      </c>
      <c r="C2781" t="str">
        <f>Tabla4[[#This Row],[NIT]]</f>
        <v>06142905730010</v>
      </c>
      <c r="D2781">
        <f t="shared" si="106"/>
        <v>14</v>
      </c>
      <c r="E2781" t="str">
        <f t="shared" si="107"/>
        <v>NIT</v>
      </c>
    </row>
    <row r="2782" spans="1:5" x14ac:dyDescent="0.25">
      <c r="A2782" t="s">
        <v>4821</v>
      </c>
      <c r="B2782" t="s">
        <v>4822</v>
      </c>
      <c r="C2782" t="str">
        <f>Tabla4[[#This Row],[NIT]]</f>
        <v>06170602700014</v>
      </c>
      <c r="D2782">
        <f t="shared" si="106"/>
        <v>14</v>
      </c>
      <c r="E2782" t="str">
        <f t="shared" si="107"/>
        <v>NIT</v>
      </c>
    </row>
    <row r="2783" spans="1:5" x14ac:dyDescent="0.25">
      <c r="A2783" t="s">
        <v>4823</v>
      </c>
      <c r="B2783" t="s">
        <v>4824</v>
      </c>
      <c r="C2783" t="str">
        <f>Tabla4[[#This Row],[NIT]]</f>
        <v>06141103971017</v>
      </c>
      <c r="D2783">
        <f t="shared" si="106"/>
        <v>14</v>
      </c>
      <c r="E2783" t="str">
        <f t="shared" si="107"/>
        <v>NIT</v>
      </c>
    </row>
    <row r="2784" spans="1:5" x14ac:dyDescent="0.25">
      <c r="A2784" t="s">
        <v>4825</v>
      </c>
      <c r="B2784" t="s">
        <v>4826</v>
      </c>
      <c r="C2784" t="str">
        <f>Tabla4[[#This Row],[NIT]]</f>
        <v>06140109001021</v>
      </c>
      <c r="D2784">
        <f t="shared" si="106"/>
        <v>14</v>
      </c>
      <c r="E2784" t="str">
        <f t="shared" si="107"/>
        <v>NIT</v>
      </c>
    </row>
    <row r="2785" spans="1:5" x14ac:dyDescent="0.25">
      <c r="A2785" t="s">
        <v>4827</v>
      </c>
      <c r="B2785" t="s">
        <v>4828</v>
      </c>
      <c r="C2785" t="str">
        <f>Tabla4[[#This Row],[NIT]]</f>
        <v>06142711981021</v>
      </c>
      <c r="D2785">
        <f t="shared" si="106"/>
        <v>14</v>
      </c>
      <c r="E2785" t="str">
        <f t="shared" si="107"/>
        <v>NIT</v>
      </c>
    </row>
    <row r="2786" spans="1:5" x14ac:dyDescent="0.25">
      <c r="A2786" t="s">
        <v>4829</v>
      </c>
      <c r="B2786" t="s">
        <v>4830</v>
      </c>
      <c r="C2786" t="str">
        <f>Tabla4[[#This Row],[NIT]]</f>
        <v>06140901701090</v>
      </c>
      <c r="D2786">
        <f t="shared" si="106"/>
        <v>14</v>
      </c>
      <c r="E2786" t="str">
        <f t="shared" si="107"/>
        <v>NIT</v>
      </c>
    </row>
    <row r="2787" spans="1:5" x14ac:dyDescent="0.25">
      <c r="A2787" t="s">
        <v>4831</v>
      </c>
      <c r="B2787" t="s">
        <v>4832</v>
      </c>
      <c r="C2787" t="str">
        <f>Tabla4[[#This Row],[NIT]]</f>
        <v>03151307631015</v>
      </c>
      <c r="D2787">
        <f t="shared" si="106"/>
        <v>14</v>
      </c>
      <c r="E2787" t="str">
        <f t="shared" si="107"/>
        <v>NIT</v>
      </c>
    </row>
    <row r="2788" spans="1:5" x14ac:dyDescent="0.25">
      <c r="A2788" t="s">
        <v>4833</v>
      </c>
      <c r="B2788" t="s">
        <v>4834</v>
      </c>
      <c r="C2788" t="str">
        <f>Tabla4[[#This Row],[NIT]]</f>
        <v>06141808730011</v>
      </c>
      <c r="D2788">
        <f t="shared" si="106"/>
        <v>14</v>
      </c>
      <c r="E2788" t="str">
        <f t="shared" si="107"/>
        <v>NIT</v>
      </c>
    </row>
    <row r="2789" spans="1:5" x14ac:dyDescent="0.25">
      <c r="A2789" t="s">
        <v>4835</v>
      </c>
      <c r="B2789" t="s">
        <v>4836</v>
      </c>
      <c r="C2789" t="str">
        <f>Tabla4[[#This Row],[NIT]]</f>
        <v>12170312991010</v>
      </c>
      <c r="D2789">
        <f t="shared" si="106"/>
        <v>14</v>
      </c>
      <c r="E2789" t="str">
        <f t="shared" si="107"/>
        <v>NIT</v>
      </c>
    </row>
    <row r="2790" spans="1:5" x14ac:dyDescent="0.25">
      <c r="A2790" t="s">
        <v>4837</v>
      </c>
      <c r="B2790" t="s">
        <v>4838</v>
      </c>
      <c r="C2790" t="str">
        <f>Tabla4[[#This Row],[NIT]]</f>
        <v>94112511051011</v>
      </c>
      <c r="D2790">
        <f t="shared" si="106"/>
        <v>14</v>
      </c>
      <c r="E2790" t="str">
        <f t="shared" si="107"/>
        <v>NIT</v>
      </c>
    </row>
    <row r="2791" spans="1:5" x14ac:dyDescent="0.25">
      <c r="A2791" t="s">
        <v>4839</v>
      </c>
      <c r="B2791" t="s">
        <v>4840</v>
      </c>
      <c r="C2791" t="str">
        <f>Tabla4[[#This Row],[NIT]]</f>
        <v>06141511670024</v>
      </c>
      <c r="D2791">
        <f t="shared" si="106"/>
        <v>14</v>
      </c>
      <c r="E2791" t="str">
        <f t="shared" si="107"/>
        <v>NIT</v>
      </c>
    </row>
    <row r="2792" spans="1:5" x14ac:dyDescent="0.25">
      <c r="A2792" t="s">
        <v>4841</v>
      </c>
      <c r="B2792" t="s">
        <v>4842</v>
      </c>
      <c r="C2792" t="str">
        <f>Tabla4[[#This Row],[NIT]]</f>
        <v>06141901901036</v>
      </c>
      <c r="D2792">
        <f t="shared" si="106"/>
        <v>14</v>
      </c>
      <c r="E2792" t="str">
        <f t="shared" si="107"/>
        <v>NIT</v>
      </c>
    </row>
    <row r="2793" spans="1:5" x14ac:dyDescent="0.25">
      <c r="A2793" t="s">
        <v>4843</v>
      </c>
      <c r="B2793" t="s">
        <v>4844</v>
      </c>
      <c r="C2793" t="str">
        <f>Tabla4[[#This Row],[NIT]]</f>
        <v>06140702711027</v>
      </c>
      <c r="D2793">
        <f t="shared" si="106"/>
        <v>14</v>
      </c>
      <c r="E2793" t="str">
        <f t="shared" si="107"/>
        <v>NIT</v>
      </c>
    </row>
    <row r="2794" spans="1:5" x14ac:dyDescent="0.25">
      <c r="A2794" t="s">
        <v>4845</v>
      </c>
      <c r="B2794" t="s">
        <v>4846</v>
      </c>
      <c r="C2794" t="str">
        <f>Tabla4[[#This Row],[NIT]]</f>
        <v>06140507840023</v>
      </c>
      <c r="D2794">
        <f t="shared" si="106"/>
        <v>14</v>
      </c>
      <c r="E2794" t="str">
        <f t="shared" si="107"/>
        <v>NIT</v>
      </c>
    </row>
    <row r="2795" spans="1:5" x14ac:dyDescent="0.25">
      <c r="A2795" t="s">
        <v>4847</v>
      </c>
      <c r="B2795" t="s">
        <v>4848</v>
      </c>
      <c r="C2795" t="str">
        <f>Tabla4[[#This Row],[NIT]]</f>
        <v>02022811721019</v>
      </c>
      <c r="D2795">
        <f t="shared" si="106"/>
        <v>14</v>
      </c>
      <c r="E2795" t="str">
        <f t="shared" si="107"/>
        <v>NIT</v>
      </c>
    </row>
    <row r="2796" spans="1:5" x14ac:dyDescent="0.25">
      <c r="A2796" t="s">
        <v>4849</v>
      </c>
      <c r="B2796" t="s">
        <v>4850</v>
      </c>
      <c r="C2796" t="str">
        <f>Tabla4[[#This Row],[NIT]]</f>
        <v>06142404091019</v>
      </c>
      <c r="D2796">
        <f t="shared" si="106"/>
        <v>14</v>
      </c>
      <c r="E2796" t="str">
        <f t="shared" si="107"/>
        <v>NIT</v>
      </c>
    </row>
    <row r="2797" spans="1:5" x14ac:dyDescent="0.25">
      <c r="A2797" t="s">
        <v>4851</v>
      </c>
      <c r="B2797" t="s">
        <v>4852</v>
      </c>
      <c r="C2797" t="str">
        <f>Tabla4[[#This Row],[NIT]]</f>
        <v>13122809711010</v>
      </c>
      <c r="D2797">
        <f t="shared" si="106"/>
        <v>14</v>
      </c>
      <c r="E2797" t="str">
        <f t="shared" si="107"/>
        <v>NIT</v>
      </c>
    </row>
    <row r="2798" spans="1:5" x14ac:dyDescent="0.25">
      <c r="A2798" t="s">
        <v>4853</v>
      </c>
      <c r="B2798" t="s">
        <v>4854</v>
      </c>
      <c r="C2798" t="str">
        <f>Tabla4[[#This Row],[NIT]]</f>
        <v>06142007851244</v>
      </c>
      <c r="D2798">
        <f t="shared" si="106"/>
        <v>14</v>
      </c>
      <c r="E2798" t="str">
        <f t="shared" si="107"/>
        <v>NIT</v>
      </c>
    </row>
    <row r="2799" spans="1:5" x14ac:dyDescent="0.25">
      <c r="A2799" t="s">
        <v>4855</v>
      </c>
      <c r="B2799" t="s">
        <v>4856</v>
      </c>
      <c r="C2799" t="str">
        <f>Tabla4[[#This Row],[NIT]]</f>
        <v>06140101480029</v>
      </c>
      <c r="D2799">
        <f t="shared" si="106"/>
        <v>14</v>
      </c>
      <c r="E2799" t="str">
        <f t="shared" si="107"/>
        <v>NIT</v>
      </c>
    </row>
    <row r="2800" spans="1:5" x14ac:dyDescent="0.25">
      <c r="A2800" t="s">
        <v>4857</v>
      </c>
      <c r="B2800" t="s">
        <v>4858</v>
      </c>
      <c r="C2800" t="str">
        <f>Tabla4[[#This Row],[NIT]]</f>
        <v>94831104021015</v>
      </c>
      <c r="D2800">
        <f t="shared" si="106"/>
        <v>14</v>
      </c>
      <c r="E2800" t="str">
        <f t="shared" si="107"/>
        <v>NIT</v>
      </c>
    </row>
    <row r="2801" spans="1:5" x14ac:dyDescent="0.25">
      <c r="A2801" t="s">
        <v>4859</v>
      </c>
      <c r="B2801" t="s">
        <v>4860</v>
      </c>
      <c r="C2801" t="str">
        <f>Tabla4[[#This Row],[NIT]]</f>
        <v>06142505891016</v>
      </c>
      <c r="D2801">
        <f t="shared" si="106"/>
        <v>14</v>
      </c>
      <c r="E2801" t="str">
        <f t="shared" si="107"/>
        <v>NIT</v>
      </c>
    </row>
    <row r="2802" spans="1:5" x14ac:dyDescent="0.25">
      <c r="A2802" t="s">
        <v>4861</v>
      </c>
      <c r="B2802" t="s">
        <v>4862</v>
      </c>
      <c r="C2802" t="str">
        <f>Tabla4[[#This Row],[NIT]]</f>
        <v>06142903031019</v>
      </c>
      <c r="D2802">
        <f t="shared" si="106"/>
        <v>14</v>
      </c>
      <c r="E2802" t="str">
        <f t="shared" si="107"/>
        <v>NIT</v>
      </c>
    </row>
    <row r="2803" spans="1:5" x14ac:dyDescent="0.25">
      <c r="A2803" t="s">
        <v>4863</v>
      </c>
      <c r="B2803" t="s">
        <v>4864</v>
      </c>
      <c r="C2803" t="str">
        <f>Tabla4[[#This Row],[NIT]]</f>
        <v>06141308901046</v>
      </c>
      <c r="D2803">
        <f t="shared" si="106"/>
        <v>14</v>
      </c>
      <c r="E2803" t="str">
        <f t="shared" si="107"/>
        <v>NIT</v>
      </c>
    </row>
    <row r="2804" spans="1:5" x14ac:dyDescent="0.25">
      <c r="A2804" t="s">
        <v>4865</v>
      </c>
      <c r="B2804" t="s">
        <v>4866</v>
      </c>
      <c r="C2804" t="str">
        <f>Tabla4[[#This Row],[NIT]]</f>
        <v>06141903770016</v>
      </c>
      <c r="D2804">
        <f t="shared" si="106"/>
        <v>14</v>
      </c>
      <c r="E2804" t="str">
        <f t="shared" si="107"/>
        <v>NIT</v>
      </c>
    </row>
    <row r="2805" spans="1:5" x14ac:dyDescent="0.25">
      <c r="A2805" t="s">
        <v>4867</v>
      </c>
      <c r="B2805" t="s">
        <v>4868</v>
      </c>
      <c r="C2805" t="str">
        <f>Tabla4[[#This Row],[NIT]]</f>
        <v>06140912971030</v>
      </c>
      <c r="D2805">
        <f t="shared" si="106"/>
        <v>14</v>
      </c>
      <c r="E2805" t="str">
        <f t="shared" si="107"/>
        <v>NIT</v>
      </c>
    </row>
    <row r="2806" spans="1:5" x14ac:dyDescent="0.25">
      <c r="A2806" t="s">
        <v>4869</v>
      </c>
      <c r="B2806" t="s">
        <v>4870</v>
      </c>
      <c r="C2806" t="str">
        <f>Tabla4[[#This Row],[NIT]]</f>
        <v>02102309931011</v>
      </c>
      <c r="D2806">
        <f t="shared" si="106"/>
        <v>14</v>
      </c>
      <c r="E2806" t="str">
        <f t="shared" si="107"/>
        <v>NIT</v>
      </c>
    </row>
    <row r="2807" spans="1:5" x14ac:dyDescent="0.25">
      <c r="A2807" t="s">
        <v>4871</v>
      </c>
      <c r="B2807" t="s">
        <v>4872</v>
      </c>
      <c r="C2807" t="str">
        <f>Tabla4[[#This Row],[NIT]]</f>
        <v>06141209720014</v>
      </c>
      <c r="D2807">
        <f t="shared" si="106"/>
        <v>14</v>
      </c>
      <c r="E2807" t="str">
        <f t="shared" si="107"/>
        <v>NIT</v>
      </c>
    </row>
    <row r="2808" spans="1:5" x14ac:dyDescent="0.25">
      <c r="A2808" t="s">
        <v>4873</v>
      </c>
      <c r="B2808" t="s">
        <v>4874</v>
      </c>
      <c r="C2808" t="str">
        <f>Tabla4[[#This Row],[NIT]]</f>
        <v>06141207051050</v>
      </c>
      <c r="D2808">
        <f t="shared" si="106"/>
        <v>14</v>
      </c>
      <c r="E2808" t="str">
        <f t="shared" si="107"/>
        <v>NIT</v>
      </c>
    </row>
    <row r="2809" spans="1:5" x14ac:dyDescent="0.25">
      <c r="A2809" t="s">
        <v>4875</v>
      </c>
      <c r="B2809" t="s">
        <v>4876</v>
      </c>
      <c r="C2809" t="str">
        <f>Tabla4[[#This Row],[NIT]]</f>
        <v>06142710001058</v>
      </c>
      <c r="D2809">
        <f t="shared" si="106"/>
        <v>14</v>
      </c>
      <c r="E2809" t="str">
        <f t="shared" si="107"/>
        <v>NIT</v>
      </c>
    </row>
    <row r="2810" spans="1:5" x14ac:dyDescent="0.25">
      <c r="A2810" t="s">
        <v>4877</v>
      </c>
      <c r="B2810" t="s">
        <v>4878</v>
      </c>
      <c r="C2810" t="str">
        <f>Tabla4[[#This Row],[NIT]]</f>
        <v>06141811941063</v>
      </c>
      <c r="D2810">
        <f t="shared" si="106"/>
        <v>14</v>
      </c>
      <c r="E2810" t="str">
        <f t="shared" si="107"/>
        <v>NIT</v>
      </c>
    </row>
    <row r="2811" spans="1:5" x14ac:dyDescent="0.25">
      <c r="A2811" t="s">
        <v>4879</v>
      </c>
      <c r="B2811" t="s">
        <v>4880</v>
      </c>
      <c r="C2811" t="str">
        <f>Tabla4[[#This Row],[NIT]]</f>
        <v>96000108491014</v>
      </c>
      <c r="D2811">
        <f t="shared" si="106"/>
        <v>14</v>
      </c>
      <c r="E2811" t="str">
        <f t="shared" si="107"/>
        <v>NIT</v>
      </c>
    </row>
    <row r="2812" spans="1:5" x14ac:dyDescent="0.25">
      <c r="A2812" t="s">
        <v>4881</v>
      </c>
      <c r="B2812" t="s">
        <v>4882</v>
      </c>
      <c r="C2812" t="str">
        <f>Tabla4[[#This Row],[NIT]]</f>
        <v>06142105660061</v>
      </c>
      <c r="D2812">
        <f t="shared" si="106"/>
        <v>14</v>
      </c>
      <c r="E2812" t="str">
        <f t="shared" si="107"/>
        <v>NIT</v>
      </c>
    </row>
    <row r="2813" spans="1:5" x14ac:dyDescent="0.25">
      <c r="A2813" t="s">
        <v>4883</v>
      </c>
      <c r="B2813" t="s">
        <v>4884</v>
      </c>
      <c r="C2813" t="str">
        <f>Tabla4[[#This Row],[NIT]]</f>
        <v>06142911881021</v>
      </c>
      <c r="D2813">
        <f t="shared" si="106"/>
        <v>14</v>
      </c>
      <c r="E2813" t="str">
        <f t="shared" si="107"/>
        <v>NIT</v>
      </c>
    </row>
    <row r="2814" spans="1:5" x14ac:dyDescent="0.25">
      <c r="A2814" t="s">
        <v>4885</v>
      </c>
      <c r="B2814" t="s">
        <v>4886</v>
      </c>
      <c r="C2814" t="str">
        <f>Tabla4[[#This Row],[NIT]]</f>
        <v>06143006781125</v>
      </c>
      <c r="D2814">
        <f t="shared" si="106"/>
        <v>14</v>
      </c>
      <c r="E2814" t="str">
        <f t="shared" si="107"/>
        <v>NIT</v>
      </c>
    </row>
    <row r="2815" spans="1:5" x14ac:dyDescent="0.25">
      <c r="A2815" t="s">
        <v>4887</v>
      </c>
      <c r="B2815" t="s">
        <v>4888</v>
      </c>
      <c r="C2815" t="str">
        <f>Tabla4[[#This Row],[NIT]]</f>
        <v>06140106911035</v>
      </c>
      <c r="D2815">
        <f t="shared" si="106"/>
        <v>14</v>
      </c>
      <c r="E2815" t="str">
        <f t="shared" si="107"/>
        <v>NIT</v>
      </c>
    </row>
    <row r="2816" spans="1:5" x14ac:dyDescent="0.25">
      <c r="A2816" t="s">
        <v>4889</v>
      </c>
      <c r="B2816" t="s">
        <v>4890</v>
      </c>
      <c r="C2816" t="str">
        <f>Tabla4[[#This Row],[NIT]]</f>
        <v>06141512820030</v>
      </c>
      <c r="D2816">
        <f t="shared" si="106"/>
        <v>14</v>
      </c>
      <c r="E2816" t="str">
        <f t="shared" si="107"/>
        <v>NIT</v>
      </c>
    </row>
    <row r="2817" spans="1:5" x14ac:dyDescent="0.25">
      <c r="A2817" t="s">
        <v>4891</v>
      </c>
      <c r="B2817" t="s">
        <v>4892</v>
      </c>
      <c r="C2817" t="str">
        <f>Tabla4[[#This Row],[NIT]]</f>
        <v>02101608741044</v>
      </c>
      <c r="D2817">
        <f t="shared" si="106"/>
        <v>14</v>
      </c>
      <c r="E2817" t="str">
        <f t="shared" si="107"/>
        <v>NIT</v>
      </c>
    </row>
    <row r="2818" spans="1:5" x14ac:dyDescent="0.25">
      <c r="A2818" t="s">
        <v>4893</v>
      </c>
      <c r="B2818" t="s">
        <v>4894</v>
      </c>
      <c r="C2818" t="str">
        <f>Tabla4[[#This Row],[NIT]]</f>
        <v>12171708651014</v>
      </c>
      <c r="D2818">
        <f t="shared" si="106"/>
        <v>14</v>
      </c>
      <c r="E2818" t="str">
        <f t="shared" si="107"/>
        <v>NIT</v>
      </c>
    </row>
    <row r="2819" spans="1:5" x14ac:dyDescent="0.25">
      <c r="A2819" t="s">
        <v>4895</v>
      </c>
      <c r="B2819" t="s">
        <v>4896</v>
      </c>
      <c r="C2819" t="str">
        <f>Tabla4[[#This Row],[NIT]]</f>
        <v>06141901891014</v>
      </c>
      <c r="D2819">
        <f t="shared" si="106"/>
        <v>14</v>
      </c>
      <c r="E2819" t="str">
        <f t="shared" si="107"/>
        <v>NIT</v>
      </c>
    </row>
    <row r="2820" spans="1:5" x14ac:dyDescent="0.25">
      <c r="A2820" t="s">
        <v>4897</v>
      </c>
      <c r="B2820" t="s">
        <v>4898</v>
      </c>
      <c r="C2820" t="str">
        <f>Tabla4[[#This Row],[NIT]]</f>
        <v>94830208001010</v>
      </c>
      <c r="D2820">
        <f t="shared" si="106"/>
        <v>14</v>
      </c>
      <c r="E2820" t="str">
        <f t="shared" si="107"/>
        <v>NIT</v>
      </c>
    </row>
    <row r="2821" spans="1:5" x14ac:dyDescent="0.25">
      <c r="A2821" t="s">
        <v>4899</v>
      </c>
      <c r="B2821" t="s">
        <v>4900</v>
      </c>
      <c r="C2821" t="str">
        <f>Tabla4[[#This Row],[NIT]]</f>
        <v>06142609081067</v>
      </c>
      <c r="D2821">
        <f t="shared" si="106"/>
        <v>14</v>
      </c>
      <c r="E2821" t="str">
        <f t="shared" si="107"/>
        <v>NIT</v>
      </c>
    </row>
    <row r="2822" spans="1:5" x14ac:dyDescent="0.25">
      <c r="A2822" t="s">
        <v>4901</v>
      </c>
      <c r="B2822" t="s">
        <v>4902</v>
      </c>
      <c r="C2822" t="str">
        <f>Tabla4[[#This Row],[NIT]]</f>
        <v>12171502081017</v>
      </c>
      <c r="D2822">
        <f t="shared" si="106"/>
        <v>14</v>
      </c>
      <c r="E2822" t="str">
        <f t="shared" si="107"/>
        <v>NIT</v>
      </c>
    </row>
    <row r="2823" spans="1:5" x14ac:dyDescent="0.25">
      <c r="A2823" t="s">
        <v>4903</v>
      </c>
      <c r="B2823" t="s">
        <v>4904</v>
      </c>
      <c r="C2823" t="str">
        <f>Tabla4[[#This Row],[NIT]]</f>
        <v>03011104101022</v>
      </c>
      <c r="D2823">
        <f t="shared" si="106"/>
        <v>14</v>
      </c>
      <c r="E2823" t="str">
        <f t="shared" si="107"/>
        <v>NIT</v>
      </c>
    </row>
    <row r="2824" spans="1:5" x14ac:dyDescent="0.25">
      <c r="A2824" t="s">
        <v>4905</v>
      </c>
      <c r="B2824" t="s">
        <v>4906</v>
      </c>
      <c r="C2824" t="str">
        <f>Tabla4[[#This Row],[NIT]]</f>
        <v>06141801061073</v>
      </c>
      <c r="D2824">
        <f t="shared" si="106"/>
        <v>14</v>
      </c>
      <c r="E2824" t="str">
        <f t="shared" si="107"/>
        <v>NIT</v>
      </c>
    </row>
    <row r="2825" spans="1:5" x14ac:dyDescent="0.25">
      <c r="A2825" t="s">
        <v>4907</v>
      </c>
      <c r="B2825" t="s">
        <v>4908</v>
      </c>
      <c r="C2825" t="str">
        <f>Tabla4[[#This Row],[NIT]]</f>
        <v>06140909630023</v>
      </c>
      <c r="D2825">
        <f t="shared" si="106"/>
        <v>14</v>
      </c>
      <c r="E2825" t="str">
        <f t="shared" si="107"/>
        <v>NIT</v>
      </c>
    </row>
    <row r="2826" spans="1:5" x14ac:dyDescent="0.25">
      <c r="A2826" t="s">
        <v>4909</v>
      </c>
      <c r="B2826" t="s">
        <v>4910</v>
      </c>
      <c r="C2826" t="str">
        <f>Tabla4[[#This Row],[NIT]]</f>
        <v>06140308600012</v>
      </c>
      <c r="D2826">
        <f t="shared" si="106"/>
        <v>14</v>
      </c>
      <c r="E2826" t="str">
        <f t="shared" si="107"/>
        <v>NIT</v>
      </c>
    </row>
    <row r="2827" spans="1:5" x14ac:dyDescent="0.25">
      <c r="A2827" t="s">
        <v>4911</v>
      </c>
      <c r="B2827" t="s">
        <v>4912</v>
      </c>
      <c r="C2827" t="str">
        <f>Tabla4[[#This Row],[NIT]]</f>
        <v>06141602710018</v>
      </c>
      <c r="D2827">
        <f t="shared" si="106"/>
        <v>14</v>
      </c>
      <c r="E2827" t="str">
        <f t="shared" si="107"/>
        <v>NIT</v>
      </c>
    </row>
    <row r="2828" spans="1:5" x14ac:dyDescent="0.25">
      <c r="A2828" t="s">
        <v>4913</v>
      </c>
      <c r="B2828" t="s">
        <v>4914</v>
      </c>
      <c r="C2828" t="str">
        <f>Tabla4[[#This Row],[NIT]]</f>
        <v>06140109921040</v>
      </c>
      <c r="D2828">
        <f t="shared" si="106"/>
        <v>14</v>
      </c>
      <c r="E2828" t="str">
        <f t="shared" si="107"/>
        <v>NIT</v>
      </c>
    </row>
    <row r="2829" spans="1:5" x14ac:dyDescent="0.25">
      <c r="A2829" t="s">
        <v>4915</v>
      </c>
      <c r="B2829" t="s">
        <v>4916</v>
      </c>
      <c r="C2829" t="str">
        <f>Tabla4[[#This Row],[NIT]]</f>
        <v>06142311061020</v>
      </c>
      <c r="D2829">
        <f t="shared" si="106"/>
        <v>14</v>
      </c>
      <c r="E2829" t="str">
        <f t="shared" si="107"/>
        <v>NIT</v>
      </c>
    </row>
    <row r="2830" spans="1:5" x14ac:dyDescent="0.25">
      <c r="A2830" t="s">
        <v>4917</v>
      </c>
      <c r="B2830" t="s">
        <v>4918</v>
      </c>
      <c r="C2830" t="str">
        <f>Tabla4[[#This Row],[NIT]]</f>
        <v>06140807891012</v>
      </c>
      <c r="D2830">
        <f t="shared" si="106"/>
        <v>14</v>
      </c>
      <c r="E2830" t="str">
        <f t="shared" si="107"/>
        <v>NIT</v>
      </c>
    </row>
    <row r="2831" spans="1:5" x14ac:dyDescent="0.25">
      <c r="A2831" t="s">
        <v>4919</v>
      </c>
      <c r="B2831" t="s">
        <v>4920</v>
      </c>
      <c r="C2831" t="str">
        <f>Tabla4[[#This Row],[NIT]]</f>
        <v>06142304011026</v>
      </c>
      <c r="D2831">
        <f t="shared" si="106"/>
        <v>14</v>
      </c>
      <c r="E2831" t="str">
        <f t="shared" si="107"/>
        <v>NIT</v>
      </c>
    </row>
    <row r="2832" spans="1:5" x14ac:dyDescent="0.25">
      <c r="A2832" t="s">
        <v>4921</v>
      </c>
      <c r="B2832" t="s">
        <v>4922</v>
      </c>
      <c r="C2832" t="str">
        <f>Tabla4[[#This Row],[NIT]]</f>
        <v>06141111931016</v>
      </c>
      <c r="D2832">
        <f t="shared" si="106"/>
        <v>14</v>
      </c>
      <c r="E2832" t="str">
        <f t="shared" si="107"/>
        <v>NIT</v>
      </c>
    </row>
    <row r="2833" spans="1:5" x14ac:dyDescent="0.25">
      <c r="A2833" t="s">
        <v>4923</v>
      </c>
      <c r="B2833" t="s">
        <v>4924</v>
      </c>
      <c r="C2833" t="str">
        <f>Tabla4[[#This Row],[NIT]]</f>
        <v>06141002041027</v>
      </c>
      <c r="D2833">
        <f t="shared" si="106"/>
        <v>14</v>
      </c>
      <c r="E2833" t="str">
        <f t="shared" si="107"/>
        <v>NIT</v>
      </c>
    </row>
    <row r="2834" spans="1:5" x14ac:dyDescent="0.25">
      <c r="A2834" t="s">
        <v>4925</v>
      </c>
      <c r="B2834" t="s">
        <v>4926</v>
      </c>
      <c r="C2834" t="str">
        <f>Tabla4[[#This Row],[NIT]]</f>
        <v>06141411021046</v>
      </c>
      <c r="D2834">
        <f t="shared" si="106"/>
        <v>14</v>
      </c>
      <c r="E2834" t="str">
        <f t="shared" si="107"/>
        <v>NIT</v>
      </c>
    </row>
    <row r="2835" spans="1:5" x14ac:dyDescent="0.25">
      <c r="A2835" t="s">
        <v>4927</v>
      </c>
      <c r="B2835" t="s">
        <v>4928</v>
      </c>
      <c r="C2835" t="str">
        <f>Tabla4[[#This Row],[NIT]]</f>
        <v>96002008991012</v>
      </c>
      <c r="D2835">
        <f t="shared" si="106"/>
        <v>14</v>
      </c>
      <c r="E2835" t="str">
        <f t="shared" si="107"/>
        <v>NIT</v>
      </c>
    </row>
    <row r="2836" spans="1:5" x14ac:dyDescent="0.25">
      <c r="A2836" t="s">
        <v>4929</v>
      </c>
      <c r="B2836" t="s">
        <v>4930</v>
      </c>
      <c r="C2836" t="str">
        <f>Tabla4[[#This Row],[NIT]]</f>
        <v>06142801991050</v>
      </c>
      <c r="D2836">
        <f t="shared" si="106"/>
        <v>14</v>
      </c>
      <c r="E2836" t="str">
        <f t="shared" si="107"/>
        <v>NIT</v>
      </c>
    </row>
    <row r="2837" spans="1:5" x14ac:dyDescent="0.25">
      <c r="A2837" t="s">
        <v>4931</v>
      </c>
      <c r="B2837" t="s">
        <v>4932</v>
      </c>
      <c r="C2837" t="str">
        <f>Tabla4[[#This Row],[NIT]]</f>
        <v>06141602770015</v>
      </c>
      <c r="D2837">
        <f t="shared" si="106"/>
        <v>14</v>
      </c>
      <c r="E2837" t="str">
        <f t="shared" si="107"/>
        <v>NIT</v>
      </c>
    </row>
    <row r="2838" spans="1:5" x14ac:dyDescent="0.25">
      <c r="A2838" t="s">
        <v>4933</v>
      </c>
      <c r="B2838" t="s">
        <v>4934</v>
      </c>
      <c r="C2838" t="str">
        <f>Tabla4[[#This Row],[NIT]]</f>
        <v>06141201830013</v>
      </c>
      <c r="D2838">
        <f t="shared" si="106"/>
        <v>14</v>
      </c>
      <c r="E2838" t="str">
        <f t="shared" si="107"/>
        <v>NIT</v>
      </c>
    </row>
    <row r="2839" spans="1:5" x14ac:dyDescent="0.25">
      <c r="A2839" t="s">
        <v>4935</v>
      </c>
      <c r="B2839" t="s">
        <v>4936</v>
      </c>
      <c r="C2839" t="str">
        <f>Tabla4[[#This Row],[NIT]]</f>
        <v>02100611811014</v>
      </c>
      <c r="D2839">
        <f t="shared" si="106"/>
        <v>14</v>
      </c>
      <c r="E2839" t="str">
        <f t="shared" si="107"/>
        <v>NIT</v>
      </c>
    </row>
    <row r="2840" spans="1:5" x14ac:dyDescent="0.25">
      <c r="A2840" t="s">
        <v>4937</v>
      </c>
      <c r="B2840" t="s">
        <v>4938</v>
      </c>
      <c r="C2840" t="str">
        <f>Tabla4[[#This Row],[NIT]]</f>
        <v>06140703780027</v>
      </c>
      <c r="D2840">
        <f t="shared" ref="D2840:D2903" si="108">LEN(C2840)</f>
        <v>14</v>
      </c>
      <c r="E2840" t="str">
        <f t="shared" ref="E2840:E2903" si="109">IF(D2840=14,"NIT",IF(D2840=9,"DUI"," "))</f>
        <v>NIT</v>
      </c>
    </row>
    <row r="2841" spans="1:5" x14ac:dyDescent="0.25">
      <c r="A2841" t="s">
        <v>4939</v>
      </c>
      <c r="B2841" t="s">
        <v>4940</v>
      </c>
      <c r="C2841" t="str">
        <f>Tabla4[[#This Row],[NIT]]</f>
        <v>02100708640041</v>
      </c>
      <c r="D2841">
        <f t="shared" si="108"/>
        <v>14</v>
      </c>
      <c r="E2841" t="str">
        <f t="shared" si="109"/>
        <v>NIT</v>
      </c>
    </row>
    <row r="2842" spans="1:5" x14ac:dyDescent="0.25">
      <c r="A2842" t="s">
        <v>4941</v>
      </c>
      <c r="B2842" t="s">
        <v>4942</v>
      </c>
      <c r="C2842" t="str">
        <f>Tabla4[[#This Row],[NIT]]</f>
        <v>06141805041042</v>
      </c>
      <c r="D2842">
        <f t="shared" si="108"/>
        <v>14</v>
      </c>
      <c r="E2842" t="str">
        <f t="shared" si="109"/>
        <v>NIT</v>
      </c>
    </row>
    <row r="2843" spans="1:5" x14ac:dyDescent="0.25">
      <c r="A2843" t="s">
        <v>4943</v>
      </c>
      <c r="B2843" t="s">
        <v>4944</v>
      </c>
      <c r="C2843" t="str">
        <f>Tabla4[[#This Row],[NIT]]</f>
        <v>02101805810011</v>
      </c>
      <c r="D2843">
        <f t="shared" si="108"/>
        <v>14</v>
      </c>
      <c r="E2843" t="str">
        <f t="shared" si="109"/>
        <v>NIT</v>
      </c>
    </row>
    <row r="2844" spans="1:5" x14ac:dyDescent="0.25">
      <c r="A2844" t="s">
        <v>4945</v>
      </c>
      <c r="B2844" t="s">
        <v>4946</v>
      </c>
      <c r="C2844" t="str">
        <f>Tabla4[[#This Row],[NIT]]</f>
        <v>06141504881037</v>
      </c>
      <c r="D2844">
        <f t="shared" si="108"/>
        <v>14</v>
      </c>
      <c r="E2844" t="str">
        <f t="shared" si="109"/>
        <v>NIT</v>
      </c>
    </row>
    <row r="2845" spans="1:5" x14ac:dyDescent="0.25">
      <c r="A2845" t="s">
        <v>4947</v>
      </c>
      <c r="B2845" t="s">
        <v>4948</v>
      </c>
      <c r="C2845" t="str">
        <f>Tabla4[[#This Row],[NIT]]</f>
        <v>05110108740018</v>
      </c>
      <c r="D2845">
        <f t="shared" si="108"/>
        <v>14</v>
      </c>
      <c r="E2845" t="str">
        <f t="shared" si="109"/>
        <v>NIT</v>
      </c>
    </row>
    <row r="2846" spans="1:5" x14ac:dyDescent="0.25">
      <c r="A2846" t="s">
        <v>4949</v>
      </c>
      <c r="B2846" t="s">
        <v>4950</v>
      </c>
      <c r="C2846" t="str">
        <f>Tabla4[[#This Row],[NIT]]</f>
        <v>06140712061047</v>
      </c>
      <c r="D2846">
        <f t="shared" si="108"/>
        <v>14</v>
      </c>
      <c r="E2846" t="str">
        <f t="shared" si="109"/>
        <v>NIT</v>
      </c>
    </row>
    <row r="2847" spans="1:5" x14ac:dyDescent="0.25">
      <c r="A2847" t="s">
        <v>4951</v>
      </c>
      <c r="B2847" t="s">
        <v>4952</v>
      </c>
      <c r="C2847" t="str">
        <f>Tabla4[[#This Row],[NIT]]</f>
        <v>06142605941053</v>
      </c>
      <c r="D2847">
        <f t="shared" si="108"/>
        <v>14</v>
      </c>
      <c r="E2847" t="str">
        <f t="shared" si="109"/>
        <v>NIT</v>
      </c>
    </row>
    <row r="2848" spans="1:5" x14ac:dyDescent="0.25">
      <c r="A2848" t="s">
        <v>4953</v>
      </c>
      <c r="B2848" t="s">
        <v>4954</v>
      </c>
      <c r="C2848" t="str">
        <f>Tabla4[[#This Row],[NIT]]</f>
        <v>06142604051011</v>
      </c>
      <c r="D2848">
        <f t="shared" si="108"/>
        <v>14</v>
      </c>
      <c r="E2848" t="str">
        <f t="shared" si="109"/>
        <v>NIT</v>
      </c>
    </row>
    <row r="2849" spans="1:5" x14ac:dyDescent="0.25">
      <c r="A2849" t="s">
        <v>4955</v>
      </c>
      <c r="B2849" t="s">
        <v>4956</v>
      </c>
      <c r="C2849" t="str">
        <f>Tabla4[[#This Row],[NIT]]</f>
        <v>06141302730024</v>
      </c>
      <c r="D2849">
        <f t="shared" si="108"/>
        <v>14</v>
      </c>
      <c r="E2849" t="str">
        <f t="shared" si="109"/>
        <v>NIT</v>
      </c>
    </row>
    <row r="2850" spans="1:5" x14ac:dyDescent="0.25">
      <c r="A2850" t="s">
        <v>4957</v>
      </c>
      <c r="B2850" t="s">
        <v>4958</v>
      </c>
      <c r="C2850" t="str">
        <f>Tabla4[[#This Row],[NIT]]</f>
        <v>06140604891068</v>
      </c>
      <c r="D2850">
        <f t="shared" si="108"/>
        <v>14</v>
      </c>
      <c r="E2850" t="str">
        <f t="shared" si="109"/>
        <v>NIT</v>
      </c>
    </row>
    <row r="2851" spans="1:5" x14ac:dyDescent="0.25">
      <c r="A2851" t="s">
        <v>4959</v>
      </c>
      <c r="B2851" t="s">
        <v>4960</v>
      </c>
      <c r="C2851" t="str">
        <f>Tabla4[[#This Row],[NIT]]</f>
        <v>03150704101018</v>
      </c>
      <c r="D2851">
        <f t="shared" si="108"/>
        <v>14</v>
      </c>
      <c r="E2851" t="str">
        <f t="shared" si="109"/>
        <v>NIT</v>
      </c>
    </row>
    <row r="2852" spans="1:5" x14ac:dyDescent="0.25">
      <c r="A2852" t="s">
        <v>4961</v>
      </c>
      <c r="B2852" t="s">
        <v>4962</v>
      </c>
      <c r="C2852" t="str">
        <f>Tabla4[[#This Row],[NIT]]</f>
        <v>06142105931027</v>
      </c>
      <c r="D2852">
        <f t="shared" si="108"/>
        <v>14</v>
      </c>
      <c r="E2852" t="str">
        <f t="shared" si="109"/>
        <v>NIT</v>
      </c>
    </row>
    <row r="2853" spans="1:5" x14ac:dyDescent="0.25">
      <c r="A2853" t="s">
        <v>4963</v>
      </c>
      <c r="B2853" t="s">
        <v>4964</v>
      </c>
      <c r="C2853" t="str">
        <f>Tabla4[[#This Row],[NIT]]</f>
        <v>06141503901034</v>
      </c>
      <c r="D2853">
        <f t="shared" si="108"/>
        <v>14</v>
      </c>
      <c r="E2853" t="str">
        <f t="shared" si="109"/>
        <v>NIT</v>
      </c>
    </row>
    <row r="2854" spans="1:5" x14ac:dyDescent="0.25">
      <c r="A2854" t="s">
        <v>4965</v>
      </c>
      <c r="B2854" t="s">
        <v>4966</v>
      </c>
      <c r="C2854" t="str">
        <f>Tabla4[[#This Row],[NIT]]</f>
        <v>06142301921013</v>
      </c>
      <c r="D2854">
        <f t="shared" si="108"/>
        <v>14</v>
      </c>
      <c r="E2854" t="str">
        <f t="shared" si="109"/>
        <v>NIT</v>
      </c>
    </row>
    <row r="2855" spans="1:5" x14ac:dyDescent="0.25">
      <c r="A2855" t="s">
        <v>4967</v>
      </c>
      <c r="B2855" t="s">
        <v>4968</v>
      </c>
      <c r="C2855" t="str">
        <f>Tabla4[[#This Row],[NIT]]</f>
        <v>06141711800018</v>
      </c>
      <c r="D2855">
        <f t="shared" si="108"/>
        <v>14</v>
      </c>
      <c r="E2855" t="str">
        <f t="shared" si="109"/>
        <v>NIT</v>
      </c>
    </row>
    <row r="2856" spans="1:5" x14ac:dyDescent="0.25">
      <c r="A2856" t="s">
        <v>4969</v>
      </c>
      <c r="B2856" t="s">
        <v>4970</v>
      </c>
      <c r="C2856" t="str">
        <f>Tabla4[[#This Row],[NIT]]</f>
        <v>06140102931058</v>
      </c>
      <c r="D2856">
        <f t="shared" si="108"/>
        <v>14</v>
      </c>
      <c r="E2856" t="str">
        <f t="shared" si="109"/>
        <v>NIT</v>
      </c>
    </row>
    <row r="2857" spans="1:5" x14ac:dyDescent="0.25">
      <c r="A2857" t="s">
        <v>4971</v>
      </c>
      <c r="B2857" t="s">
        <v>4972</v>
      </c>
      <c r="C2857" t="str">
        <f>Tabla4[[#This Row],[NIT]]</f>
        <v>06142402921049</v>
      </c>
      <c r="D2857">
        <f t="shared" si="108"/>
        <v>14</v>
      </c>
      <c r="E2857" t="str">
        <f t="shared" si="109"/>
        <v>NIT</v>
      </c>
    </row>
    <row r="2858" spans="1:5" x14ac:dyDescent="0.25">
      <c r="A2858" t="s">
        <v>4973</v>
      </c>
      <c r="B2858" t="s">
        <v>4974</v>
      </c>
      <c r="C2858" t="str">
        <f>Tabla4[[#This Row],[NIT]]</f>
        <v>94472506921012</v>
      </c>
      <c r="D2858">
        <f t="shared" si="108"/>
        <v>14</v>
      </c>
      <c r="E2858" t="str">
        <f t="shared" si="109"/>
        <v>NIT</v>
      </c>
    </row>
    <row r="2859" spans="1:5" x14ac:dyDescent="0.25">
      <c r="A2859" t="s">
        <v>4975</v>
      </c>
      <c r="B2859" t="s">
        <v>4976</v>
      </c>
      <c r="C2859" t="str">
        <f>Tabla4[[#This Row],[NIT]]</f>
        <v>06140301011014</v>
      </c>
      <c r="D2859">
        <f t="shared" si="108"/>
        <v>14</v>
      </c>
      <c r="E2859" t="str">
        <f t="shared" si="109"/>
        <v>NIT</v>
      </c>
    </row>
    <row r="2860" spans="1:5" x14ac:dyDescent="0.25">
      <c r="A2860" t="s">
        <v>4977</v>
      </c>
      <c r="B2860" t="s">
        <v>4978</v>
      </c>
      <c r="C2860" t="str">
        <f>Tabla4[[#This Row],[NIT]]</f>
        <v>06141401001012</v>
      </c>
      <c r="D2860">
        <f t="shared" si="108"/>
        <v>14</v>
      </c>
      <c r="E2860" t="str">
        <f t="shared" si="109"/>
        <v>NIT</v>
      </c>
    </row>
    <row r="2861" spans="1:5" x14ac:dyDescent="0.25">
      <c r="A2861" t="s">
        <v>4979</v>
      </c>
      <c r="B2861" t="s">
        <v>4980</v>
      </c>
      <c r="C2861" t="str">
        <f>Tabla4[[#This Row],[NIT]]</f>
        <v>04072805661025</v>
      </c>
      <c r="D2861">
        <f t="shared" si="108"/>
        <v>14</v>
      </c>
      <c r="E2861" t="str">
        <f t="shared" si="109"/>
        <v>NIT</v>
      </c>
    </row>
    <row r="2862" spans="1:5" x14ac:dyDescent="0.25">
      <c r="A2862" t="s">
        <v>4981</v>
      </c>
      <c r="B2862" t="s">
        <v>4982</v>
      </c>
      <c r="C2862" t="str">
        <f>Tabla4[[#This Row],[NIT]]</f>
        <v>06142112091034</v>
      </c>
      <c r="D2862">
        <f t="shared" si="108"/>
        <v>14</v>
      </c>
      <c r="E2862" t="str">
        <f t="shared" si="109"/>
        <v>NIT</v>
      </c>
    </row>
    <row r="2863" spans="1:5" x14ac:dyDescent="0.25">
      <c r="A2863" t="s">
        <v>4983</v>
      </c>
      <c r="B2863" t="s">
        <v>4984</v>
      </c>
      <c r="C2863" t="str">
        <f>Tabla4[[#This Row],[NIT]]</f>
        <v>06141311061024</v>
      </c>
      <c r="D2863">
        <f t="shared" si="108"/>
        <v>14</v>
      </c>
      <c r="E2863" t="str">
        <f t="shared" si="109"/>
        <v>NIT</v>
      </c>
    </row>
    <row r="2864" spans="1:5" x14ac:dyDescent="0.25">
      <c r="A2864" t="s">
        <v>4985</v>
      </c>
      <c r="B2864" t="s">
        <v>4986</v>
      </c>
      <c r="C2864" t="str">
        <f>Tabla4[[#This Row],[NIT]]</f>
        <v>06140312011032</v>
      </c>
      <c r="D2864">
        <f t="shared" si="108"/>
        <v>14</v>
      </c>
      <c r="E2864" t="str">
        <f t="shared" si="109"/>
        <v>NIT</v>
      </c>
    </row>
    <row r="2865" spans="1:5" x14ac:dyDescent="0.25">
      <c r="A2865" t="s">
        <v>4987</v>
      </c>
      <c r="B2865" t="s">
        <v>4988</v>
      </c>
      <c r="C2865" t="str">
        <f>Tabla4[[#This Row],[NIT]]</f>
        <v>06141901011014</v>
      </c>
      <c r="D2865">
        <f t="shared" si="108"/>
        <v>14</v>
      </c>
      <c r="E2865" t="str">
        <f t="shared" si="109"/>
        <v>NIT</v>
      </c>
    </row>
    <row r="2866" spans="1:5" x14ac:dyDescent="0.25">
      <c r="A2866" t="s">
        <v>33</v>
      </c>
      <c r="B2866" t="s">
        <v>4989</v>
      </c>
      <c r="C2866" t="str">
        <f>Tabla4[[#This Row],[NIT]]</f>
        <v>05150706911014</v>
      </c>
      <c r="D2866">
        <f t="shared" si="108"/>
        <v>14</v>
      </c>
      <c r="E2866" t="str">
        <f t="shared" si="109"/>
        <v>NIT</v>
      </c>
    </row>
    <row r="2867" spans="1:5" x14ac:dyDescent="0.25">
      <c r="A2867" t="s">
        <v>4990</v>
      </c>
      <c r="B2867" t="s">
        <v>4991</v>
      </c>
      <c r="C2867" t="str">
        <f>Tabla4[[#This Row],[NIT]]</f>
        <v>06142702911010</v>
      </c>
      <c r="D2867">
        <f t="shared" si="108"/>
        <v>14</v>
      </c>
      <c r="E2867" t="str">
        <f t="shared" si="109"/>
        <v>NIT</v>
      </c>
    </row>
    <row r="2868" spans="1:5" x14ac:dyDescent="0.25">
      <c r="A2868" t="s">
        <v>4992</v>
      </c>
      <c r="B2868" t="s">
        <v>4993</v>
      </c>
      <c r="C2868" t="str">
        <f>Tabla4[[#This Row],[NIT]]</f>
        <v>06141111031015</v>
      </c>
      <c r="D2868">
        <f t="shared" si="108"/>
        <v>14</v>
      </c>
      <c r="E2868" t="str">
        <f t="shared" si="109"/>
        <v>NIT</v>
      </c>
    </row>
    <row r="2869" spans="1:5" x14ac:dyDescent="0.25">
      <c r="A2869" t="s">
        <v>4994</v>
      </c>
      <c r="B2869" t="s">
        <v>4995</v>
      </c>
      <c r="C2869" t="str">
        <f>Tabla4[[#This Row],[NIT]]</f>
        <v>06141609921034</v>
      </c>
      <c r="D2869">
        <f t="shared" si="108"/>
        <v>14</v>
      </c>
      <c r="E2869" t="str">
        <f t="shared" si="109"/>
        <v>NIT</v>
      </c>
    </row>
    <row r="2870" spans="1:5" x14ac:dyDescent="0.25">
      <c r="A2870" t="s">
        <v>4996</v>
      </c>
      <c r="B2870" t="s">
        <v>4997</v>
      </c>
      <c r="C2870" t="str">
        <f>Tabla4[[#This Row],[NIT]]</f>
        <v>06141102881022</v>
      </c>
      <c r="D2870">
        <f t="shared" si="108"/>
        <v>14</v>
      </c>
      <c r="E2870" t="str">
        <f t="shared" si="109"/>
        <v>NIT</v>
      </c>
    </row>
    <row r="2871" spans="1:5" x14ac:dyDescent="0.25">
      <c r="A2871" t="s">
        <v>4998</v>
      </c>
      <c r="B2871" t="s">
        <v>4999</v>
      </c>
      <c r="C2871" t="str">
        <f>Tabla4[[#This Row],[NIT]]</f>
        <v>06142409941029</v>
      </c>
      <c r="D2871">
        <f t="shared" si="108"/>
        <v>14</v>
      </c>
      <c r="E2871" t="str">
        <f t="shared" si="109"/>
        <v>NIT</v>
      </c>
    </row>
    <row r="2872" spans="1:5" x14ac:dyDescent="0.25">
      <c r="A2872" t="s">
        <v>5000</v>
      </c>
      <c r="B2872" t="s">
        <v>5001</v>
      </c>
      <c r="C2872" t="str">
        <f>Tabla4[[#This Row],[NIT]]</f>
        <v>06140106700019</v>
      </c>
      <c r="D2872">
        <f t="shared" si="108"/>
        <v>14</v>
      </c>
      <c r="E2872" t="str">
        <f t="shared" si="109"/>
        <v>NIT</v>
      </c>
    </row>
    <row r="2873" spans="1:5" x14ac:dyDescent="0.25">
      <c r="A2873" t="s">
        <v>5002</v>
      </c>
      <c r="B2873" t="s">
        <v>5003</v>
      </c>
      <c r="C2873" t="str">
        <f>Tabla4[[#This Row],[NIT]]</f>
        <v>06142605750051</v>
      </c>
      <c r="D2873">
        <f t="shared" si="108"/>
        <v>14</v>
      </c>
      <c r="E2873" t="str">
        <f t="shared" si="109"/>
        <v>NIT</v>
      </c>
    </row>
    <row r="2874" spans="1:5" x14ac:dyDescent="0.25">
      <c r="A2874" t="s">
        <v>5004</v>
      </c>
      <c r="B2874" t="s">
        <v>5005</v>
      </c>
      <c r="C2874" t="str">
        <f>Tabla4[[#This Row],[NIT]]</f>
        <v>06140207700013</v>
      </c>
      <c r="D2874">
        <f t="shared" si="108"/>
        <v>14</v>
      </c>
      <c r="E2874" t="str">
        <f t="shared" si="109"/>
        <v>NIT</v>
      </c>
    </row>
    <row r="2875" spans="1:5" x14ac:dyDescent="0.25">
      <c r="A2875" t="s">
        <v>5006</v>
      </c>
      <c r="B2875" t="s">
        <v>5007</v>
      </c>
      <c r="C2875" t="str">
        <f>Tabla4[[#This Row],[NIT]]</f>
        <v>06141305021029</v>
      </c>
      <c r="D2875">
        <f t="shared" si="108"/>
        <v>14</v>
      </c>
      <c r="E2875" t="str">
        <f t="shared" si="109"/>
        <v>NIT</v>
      </c>
    </row>
    <row r="2876" spans="1:5" x14ac:dyDescent="0.25">
      <c r="A2876" t="s">
        <v>5008</v>
      </c>
      <c r="B2876" t="s">
        <v>5009</v>
      </c>
      <c r="C2876" t="str">
        <f>Tabla4[[#This Row],[NIT]]</f>
        <v>06140804051030</v>
      </c>
      <c r="D2876">
        <f t="shared" si="108"/>
        <v>14</v>
      </c>
      <c r="E2876" t="str">
        <f t="shared" si="109"/>
        <v>NIT</v>
      </c>
    </row>
    <row r="2877" spans="1:5" x14ac:dyDescent="0.25">
      <c r="A2877" t="s">
        <v>5010</v>
      </c>
      <c r="B2877" t="s">
        <v>5011</v>
      </c>
      <c r="C2877" t="str">
        <f>Tabla4[[#This Row],[NIT]]</f>
        <v>06140707881028</v>
      </c>
      <c r="D2877">
        <f t="shared" si="108"/>
        <v>14</v>
      </c>
      <c r="E2877" t="str">
        <f t="shared" si="109"/>
        <v>NIT</v>
      </c>
    </row>
    <row r="2878" spans="1:5" x14ac:dyDescent="0.25">
      <c r="A2878" t="s">
        <v>5012</v>
      </c>
      <c r="B2878" t="s">
        <v>5013</v>
      </c>
      <c r="C2878" t="str">
        <f>Tabla4[[#This Row],[NIT]]</f>
        <v>06143103870040</v>
      </c>
      <c r="D2878">
        <f t="shared" si="108"/>
        <v>14</v>
      </c>
      <c r="E2878" t="str">
        <f t="shared" si="109"/>
        <v>NIT</v>
      </c>
    </row>
    <row r="2879" spans="1:5" x14ac:dyDescent="0.25">
      <c r="A2879" t="s">
        <v>5014</v>
      </c>
      <c r="B2879" t="s">
        <v>5015</v>
      </c>
      <c r="C2879" t="str">
        <f>Tabla4[[#This Row],[NIT]]</f>
        <v>06142911850028</v>
      </c>
      <c r="D2879">
        <f t="shared" si="108"/>
        <v>14</v>
      </c>
      <c r="E2879" t="str">
        <f t="shared" si="109"/>
        <v>NIT</v>
      </c>
    </row>
    <row r="2880" spans="1:5" x14ac:dyDescent="0.25">
      <c r="A2880" t="s">
        <v>5016</v>
      </c>
      <c r="B2880" t="s">
        <v>5017</v>
      </c>
      <c r="C2880" t="str">
        <f>Tabla4[[#This Row],[NIT]]</f>
        <v>06143007931040</v>
      </c>
      <c r="D2880">
        <f t="shared" si="108"/>
        <v>14</v>
      </c>
      <c r="E2880" t="str">
        <f t="shared" si="109"/>
        <v>NIT</v>
      </c>
    </row>
    <row r="2881" spans="1:5" x14ac:dyDescent="0.25">
      <c r="A2881" t="s">
        <v>5018</v>
      </c>
      <c r="B2881" t="s">
        <v>5019</v>
      </c>
      <c r="C2881" t="str">
        <f>Tabla4[[#This Row],[NIT]]</f>
        <v>06140407921010</v>
      </c>
      <c r="D2881">
        <f t="shared" si="108"/>
        <v>14</v>
      </c>
      <c r="E2881" t="str">
        <f t="shared" si="109"/>
        <v>NIT</v>
      </c>
    </row>
    <row r="2882" spans="1:5" x14ac:dyDescent="0.25">
      <c r="A2882" t="s">
        <v>5020</v>
      </c>
      <c r="B2882" t="s">
        <v>5021</v>
      </c>
      <c r="C2882" t="str">
        <f>Tabla4[[#This Row],[NIT]]</f>
        <v>06142608860013</v>
      </c>
      <c r="D2882">
        <f t="shared" si="108"/>
        <v>14</v>
      </c>
      <c r="E2882" t="str">
        <f t="shared" si="109"/>
        <v>NIT</v>
      </c>
    </row>
    <row r="2883" spans="1:5" x14ac:dyDescent="0.25">
      <c r="A2883" t="s">
        <v>5022</v>
      </c>
      <c r="B2883" t="s">
        <v>5023</v>
      </c>
      <c r="C2883" t="str">
        <f>Tabla4[[#This Row],[NIT]]</f>
        <v>06142212061027</v>
      </c>
      <c r="D2883">
        <f t="shared" si="108"/>
        <v>14</v>
      </c>
      <c r="E2883" t="str">
        <f t="shared" si="109"/>
        <v>NIT</v>
      </c>
    </row>
    <row r="2884" spans="1:5" x14ac:dyDescent="0.25">
      <c r="A2884" t="s">
        <v>5024</v>
      </c>
      <c r="B2884" t="s">
        <v>5025</v>
      </c>
      <c r="C2884" t="str">
        <f>Tabla4[[#This Row],[NIT]]</f>
        <v>06142601961025</v>
      </c>
      <c r="D2884">
        <f t="shared" si="108"/>
        <v>14</v>
      </c>
      <c r="E2884" t="str">
        <f t="shared" si="109"/>
        <v>NIT</v>
      </c>
    </row>
    <row r="2885" spans="1:5" x14ac:dyDescent="0.25">
      <c r="A2885" t="s">
        <v>5026</v>
      </c>
      <c r="B2885" t="s">
        <v>5027</v>
      </c>
      <c r="C2885" t="str">
        <f>Tabla4[[#This Row],[NIT]]</f>
        <v>94112910971019</v>
      </c>
      <c r="D2885">
        <f t="shared" si="108"/>
        <v>14</v>
      </c>
      <c r="E2885" t="str">
        <f t="shared" si="109"/>
        <v>NIT</v>
      </c>
    </row>
    <row r="2886" spans="1:5" x14ac:dyDescent="0.25">
      <c r="A2886" t="s">
        <v>5028</v>
      </c>
      <c r="B2886" t="s">
        <v>5029</v>
      </c>
      <c r="C2886" t="str">
        <f>Tabla4[[#This Row],[NIT]]</f>
        <v>06141901071017</v>
      </c>
      <c r="D2886">
        <f t="shared" si="108"/>
        <v>14</v>
      </c>
      <c r="E2886" t="str">
        <f t="shared" si="109"/>
        <v>NIT</v>
      </c>
    </row>
    <row r="2887" spans="1:5" x14ac:dyDescent="0.25">
      <c r="A2887" t="s">
        <v>5030</v>
      </c>
      <c r="B2887" t="s">
        <v>5031</v>
      </c>
      <c r="C2887" t="str">
        <f>Tabla4[[#This Row],[NIT]]</f>
        <v>06142112061062</v>
      </c>
      <c r="D2887">
        <f t="shared" si="108"/>
        <v>14</v>
      </c>
      <c r="E2887" t="str">
        <f t="shared" si="109"/>
        <v>NIT</v>
      </c>
    </row>
    <row r="2888" spans="1:5" x14ac:dyDescent="0.25">
      <c r="A2888" t="s">
        <v>5032</v>
      </c>
      <c r="B2888" t="s">
        <v>5033</v>
      </c>
      <c r="C2888" t="str">
        <f>Tabla4[[#This Row],[NIT]]</f>
        <v>06141208911087</v>
      </c>
      <c r="D2888">
        <f t="shared" si="108"/>
        <v>14</v>
      </c>
      <c r="E2888" t="str">
        <f t="shared" si="109"/>
        <v>NIT</v>
      </c>
    </row>
    <row r="2889" spans="1:5" x14ac:dyDescent="0.25">
      <c r="A2889" t="s">
        <v>5034</v>
      </c>
      <c r="B2889" t="s">
        <v>5035</v>
      </c>
      <c r="C2889" t="str">
        <f>Tabla4[[#This Row],[NIT]]</f>
        <v>06140505610040</v>
      </c>
      <c r="D2889">
        <f t="shared" si="108"/>
        <v>14</v>
      </c>
      <c r="E2889" t="str">
        <f t="shared" si="109"/>
        <v>NIT</v>
      </c>
    </row>
    <row r="2890" spans="1:5" x14ac:dyDescent="0.25">
      <c r="A2890" t="s">
        <v>5036</v>
      </c>
      <c r="B2890" t="s">
        <v>5037</v>
      </c>
      <c r="C2890" t="str">
        <f>Tabla4[[#This Row],[NIT]]</f>
        <v>06142405860018</v>
      </c>
      <c r="D2890">
        <f t="shared" si="108"/>
        <v>14</v>
      </c>
      <c r="E2890" t="str">
        <f t="shared" si="109"/>
        <v>NIT</v>
      </c>
    </row>
    <row r="2891" spans="1:5" x14ac:dyDescent="0.25">
      <c r="A2891" t="s">
        <v>5038</v>
      </c>
      <c r="B2891" t="s">
        <v>5039</v>
      </c>
      <c r="C2891" t="str">
        <f>Tabla4[[#This Row],[NIT]]</f>
        <v>06142001041070</v>
      </c>
      <c r="D2891">
        <f t="shared" si="108"/>
        <v>14</v>
      </c>
      <c r="E2891" t="str">
        <f t="shared" si="109"/>
        <v>NIT</v>
      </c>
    </row>
    <row r="2892" spans="1:5" x14ac:dyDescent="0.25">
      <c r="A2892" t="s">
        <v>5040</v>
      </c>
      <c r="B2892" t="s">
        <v>5041</v>
      </c>
      <c r="C2892" t="str">
        <f>Tabla4[[#This Row],[NIT]]</f>
        <v>12171402071014</v>
      </c>
      <c r="D2892">
        <f t="shared" si="108"/>
        <v>14</v>
      </c>
      <c r="E2892" t="str">
        <f t="shared" si="109"/>
        <v>NIT</v>
      </c>
    </row>
    <row r="2893" spans="1:5" x14ac:dyDescent="0.25">
      <c r="A2893" t="s">
        <v>5042</v>
      </c>
      <c r="B2893" t="s">
        <v>5043</v>
      </c>
      <c r="C2893" t="str">
        <f>Tabla4[[#This Row],[NIT]]</f>
        <v>06142904011011</v>
      </c>
      <c r="D2893">
        <f t="shared" si="108"/>
        <v>14</v>
      </c>
      <c r="E2893" t="str">
        <f t="shared" si="109"/>
        <v>NIT</v>
      </c>
    </row>
    <row r="2894" spans="1:5" x14ac:dyDescent="0.25">
      <c r="A2894" t="s">
        <v>5044</v>
      </c>
      <c r="B2894" t="s">
        <v>5045</v>
      </c>
      <c r="C2894" t="str">
        <f>Tabla4[[#This Row],[NIT]]</f>
        <v>06142306881010</v>
      </c>
      <c r="D2894">
        <f t="shared" si="108"/>
        <v>14</v>
      </c>
      <c r="E2894" t="str">
        <f t="shared" si="109"/>
        <v>NIT</v>
      </c>
    </row>
    <row r="2895" spans="1:5" x14ac:dyDescent="0.25">
      <c r="A2895" t="s">
        <v>5046</v>
      </c>
      <c r="B2895" t="s">
        <v>5047</v>
      </c>
      <c r="C2895" t="str">
        <f>Tabla4[[#This Row],[NIT]]</f>
        <v>06141404991013</v>
      </c>
      <c r="D2895">
        <f t="shared" si="108"/>
        <v>14</v>
      </c>
      <c r="E2895" t="str">
        <f t="shared" si="109"/>
        <v>NIT</v>
      </c>
    </row>
    <row r="2896" spans="1:5" x14ac:dyDescent="0.25">
      <c r="A2896" t="s">
        <v>5048</v>
      </c>
      <c r="B2896" t="s">
        <v>5049</v>
      </c>
      <c r="C2896" t="str">
        <f>Tabla4[[#This Row],[NIT]]</f>
        <v>06071805830017</v>
      </c>
      <c r="D2896">
        <f t="shared" si="108"/>
        <v>14</v>
      </c>
      <c r="E2896" t="str">
        <f t="shared" si="109"/>
        <v>NIT</v>
      </c>
    </row>
    <row r="2897" spans="1:5" x14ac:dyDescent="0.25">
      <c r="A2897" t="s">
        <v>5050</v>
      </c>
      <c r="B2897" t="s">
        <v>5051</v>
      </c>
      <c r="C2897" t="str">
        <f>Tabla4[[#This Row],[NIT]]</f>
        <v>06141108091058</v>
      </c>
      <c r="D2897">
        <f t="shared" si="108"/>
        <v>14</v>
      </c>
      <c r="E2897" t="str">
        <f t="shared" si="109"/>
        <v>NIT</v>
      </c>
    </row>
    <row r="2898" spans="1:5" x14ac:dyDescent="0.25">
      <c r="A2898" t="s">
        <v>5052</v>
      </c>
      <c r="B2898" t="s">
        <v>5053</v>
      </c>
      <c r="C2898" t="str">
        <f>Tabla4[[#This Row],[NIT]]</f>
        <v>11212508480017</v>
      </c>
      <c r="D2898">
        <f t="shared" si="108"/>
        <v>14</v>
      </c>
      <c r="E2898" t="str">
        <f t="shared" si="109"/>
        <v>NIT</v>
      </c>
    </row>
    <row r="2899" spans="1:5" x14ac:dyDescent="0.25">
      <c r="A2899" t="s">
        <v>5054</v>
      </c>
      <c r="B2899" t="s">
        <v>5055</v>
      </c>
      <c r="C2899" t="str">
        <f>Tabla4[[#This Row],[NIT]]</f>
        <v>06141105091030</v>
      </c>
      <c r="D2899">
        <f t="shared" si="108"/>
        <v>14</v>
      </c>
      <c r="E2899" t="str">
        <f t="shared" si="109"/>
        <v>NIT</v>
      </c>
    </row>
    <row r="2900" spans="1:5" x14ac:dyDescent="0.25">
      <c r="A2900" t="s">
        <v>5056</v>
      </c>
      <c r="B2900" t="s">
        <v>5057</v>
      </c>
      <c r="C2900" t="str">
        <f>Tabla4[[#This Row],[NIT]]</f>
        <v>06142912001025</v>
      </c>
      <c r="D2900">
        <f t="shared" si="108"/>
        <v>14</v>
      </c>
      <c r="E2900" t="str">
        <f t="shared" si="109"/>
        <v>NIT</v>
      </c>
    </row>
    <row r="2901" spans="1:5" x14ac:dyDescent="0.25">
      <c r="A2901" t="s">
        <v>5058</v>
      </c>
      <c r="B2901" t="s">
        <v>5059</v>
      </c>
      <c r="C2901" t="str">
        <f>Tabla4[[#This Row],[NIT]]</f>
        <v>06142009051075</v>
      </c>
      <c r="D2901">
        <f t="shared" si="108"/>
        <v>14</v>
      </c>
      <c r="E2901" t="str">
        <f t="shared" si="109"/>
        <v>NIT</v>
      </c>
    </row>
    <row r="2902" spans="1:5" x14ac:dyDescent="0.25">
      <c r="A2902" t="s">
        <v>5060</v>
      </c>
      <c r="B2902" t="s">
        <v>5061</v>
      </c>
      <c r="C2902" t="str">
        <f>Tabla4[[#This Row],[NIT]]</f>
        <v>06142112051024</v>
      </c>
      <c r="D2902">
        <f t="shared" si="108"/>
        <v>14</v>
      </c>
      <c r="E2902" t="str">
        <f t="shared" si="109"/>
        <v>NIT</v>
      </c>
    </row>
    <row r="2903" spans="1:5" x14ac:dyDescent="0.25">
      <c r="A2903" t="s">
        <v>5062</v>
      </c>
      <c r="B2903" t="s">
        <v>5063</v>
      </c>
      <c r="C2903" t="str">
        <f>Tabla4[[#This Row],[NIT]]</f>
        <v>06142707011034</v>
      </c>
      <c r="D2903">
        <f t="shared" si="108"/>
        <v>14</v>
      </c>
      <c r="E2903" t="str">
        <f t="shared" si="109"/>
        <v>NIT</v>
      </c>
    </row>
    <row r="2904" spans="1:5" x14ac:dyDescent="0.25">
      <c r="A2904" t="s">
        <v>5064</v>
      </c>
      <c r="B2904" t="s">
        <v>5065</v>
      </c>
      <c r="C2904" t="str">
        <f>Tabla4[[#This Row],[NIT]]</f>
        <v>96001305091016</v>
      </c>
      <c r="D2904">
        <f t="shared" ref="D2904:D2967" si="110">LEN(C2904)</f>
        <v>14</v>
      </c>
      <c r="E2904" t="str">
        <f t="shared" ref="E2904:E2967" si="111">IF(D2904=14,"NIT",IF(D2904=9,"DUI"," "))</f>
        <v>NIT</v>
      </c>
    </row>
    <row r="2905" spans="1:5" x14ac:dyDescent="0.25">
      <c r="A2905" t="s">
        <v>5066</v>
      </c>
      <c r="B2905" t="s">
        <v>5067</v>
      </c>
      <c r="C2905" t="str">
        <f>Tabla4[[#This Row],[NIT]]</f>
        <v>06140902961036</v>
      </c>
      <c r="D2905">
        <f t="shared" si="110"/>
        <v>14</v>
      </c>
      <c r="E2905" t="str">
        <f t="shared" si="111"/>
        <v>NIT</v>
      </c>
    </row>
    <row r="2906" spans="1:5" x14ac:dyDescent="0.25">
      <c r="A2906" t="s">
        <v>5068</v>
      </c>
      <c r="B2906" t="s">
        <v>5069</v>
      </c>
      <c r="C2906" t="str">
        <f>Tabla4[[#This Row],[NIT]]</f>
        <v>06143010031068</v>
      </c>
      <c r="D2906">
        <f t="shared" si="110"/>
        <v>14</v>
      </c>
      <c r="E2906" t="str">
        <f t="shared" si="111"/>
        <v>NIT</v>
      </c>
    </row>
    <row r="2907" spans="1:5" x14ac:dyDescent="0.25">
      <c r="A2907" t="s">
        <v>5070</v>
      </c>
      <c r="B2907" t="s">
        <v>5071</v>
      </c>
      <c r="C2907" t="str">
        <f>Tabla4[[#This Row],[NIT]]</f>
        <v>06141802001066</v>
      </c>
      <c r="D2907">
        <f t="shared" si="110"/>
        <v>14</v>
      </c>
      <c r="E2907" t="str">
        <f t="shared" si="111"/>
        <v>NIT</v>
      </c>
    </row>
    <row r="2908" spans="1:5" x14ac:dyDescent="0.25">
      <c r="A2908" t="s">
        <v>5072</v>
      </c>
      <c r="B2908" t="s">
        <v>5073</v>
      </c>
      <c r="C2908" t="str">
        <f>Tabla4[[#This Row],[NIT]]</f>
        <v>14112303620017</v>
      </c>
      <c r="D2908">
        <f t="shared" si="110"/>
        <v>14</v>
      </c>
      <c r="E2908" t="str">
        <f t="shared" si="111"/>
        <v>NIT</v>
      </c>
    </row>
    <row r="2909" spans="1:5" x14ac:dyDescent="0.25">
      <c r="A2909" t="s">
        <v>5074</v>
      </c>
      <c r="B2909" t="s">
        <v>5075</v>
      </c>
      <c r="C2909" t="str">
        <f>Tabla4[[#This Row],[NIT]]</f>
        <v>06141302071017</v>
      </c>
      <c r="D2909">
        <f t="shared" si="110"/>
        <v>14</v>
      </c>
      <c r="E2909" t="str">
        <f t="shared" si="111"/>
        <v>NIT</v>
      </c>
    </row>
    <row r="2910" spans="1:5" x14ac:dyDescent="0.25">
      <c r="A2910" t="s">
        <v>5076</v>
      </c>
      <c r="B2910" t="s">
        <v>5077</v>
      </c>
      <c r="C2910" t="str">
        <f>Tabla4[[#This Row],[NIT]]</f>
        <v>06141311031052</v>
      </c>
      <c r="D2910">
        <f t="shared" si="110"/>
        <v>14</v>
      </c>
      <c r="E2910" t="str">
        <f t="shared" si="111"/>
        <v>NIT</v>
      </c>
    </row>
    <row r="2911" spans="1:5" x14ac:dyDescent="0.25">
      <c r="A2911" t="s">
        <v>5078</v>
      </c>
      <c r="B2911" t="s">
        <v>5079</v>
      </c>
      <c r="C2911" t="str">
        <f>Tabla4[[#This Row],[NIT]]</f>
        <v>06140101150030</v>
      </c>
      <c r="D2911">
        <f t="shared" si="110"/>
        <v>14</v>
      </c>
      <c r="E2911" t="str">
        <f t="shared" si="111"/>
        <v>NIT</v>
      </c>
    </row>
    <row r="2912" spans="1:5" x14ac:dyDescent="0.25">
      <c r="A2912" t="s">
        <v>5080</v>
      </c>
      <c r="B2912" t="s">
        <v>5081</v>
      </c>
      <c r="C2912" t="str">
        <f>Tabla4[[#This Row],[NIT]]</f>
        <v>96421206021013</v>
      </c>
      <c r="D2912">
        <f t="shared" si="110"/>
        <v>14</v>
      </c>
      <c r="E2912" t="str">
        <f t="shared" si="111"/>
        <v>NIT</v>
      </c>
    </row>
    <row r="2913" spans="1:5" x14ac:dyDescent="0.25">
      <c r="A2913" t="s">
        <v>5082</v>
      </c>
      <c r="B2913" t="s">
        <v>5083</v>
      </c>
      <c r="C2913" t="str">
        <f>Tabla4[[#This Row],[NIT]]</f>
        <v>06141901951017</v>
      </c>
      <c r="D2913">
        <f t="shared" si="110"/>
        <v>14</v>
      </c>
      <c r="E2913" t="str">
        <f t="shared" si="111"/>
        <v>NIT</v>
      </c>
    </row>
    <row r="2914" spans="1:5" x14ac:dyDescent="0.25">
      <c r="A2914" t="s">
        <v>5084</v>
      </c>
      <c r="B2914" t="s">
        <v>5085</v>
      </c>
      <c r="C2914" t="str">
        <f>Tabla4[[#This Row],[NIT]]</f>
        <v>12172002991013</v>
      </c>
      <c r="D2914">
        <f t="shared" si="110"/>
        <v>14</v>
      </c>
      <c r="E2914" t="str">
        <f t="shared" si="111"/>
        <v>NIT</v>
      </c>
    </row>
    <row r="2915" spans="1:5" x14ac:dyDescent="0.25">
      <c r="A2915" t="s">
        <v>5086</v>
      </c>
      <c r="B2915" t="s">
        <v>5087</v>
      </c>
      <c r="C2915" t="str">
        <f>Tabla4[[#This Row],[NIT]]</f>
        <v>94830109071014</v>
      </c>
      <c r="D2915">
        <f t="shared" si="110"/>
        <v>14</v>
      </c>
      <c r="E2915" t="str">
        <f t="shared" si="111"/>
        <v>NIT</v>
      </c>
    </row>
    <row r="2916" spans="1:5" x14ac:dyDescent="0.25">
      <c r="A2916" t="s">
        <v>5088</v>
      </c>
      <c r="B2916" t="s">
        <v>5089</v>
      </c>
      <c r="C2916" t="str">
        <f>Tabla4[[#This Row],[NIT]]</f>
        <v>06141110901032</v>
      </c>
      <c r="D2916">
        <f t="shared" si="110"/>
        <v>14</v>
      </c>
      <c r="E2916" t="str">
        <f t="shared" si="111"/>
        <v>NIT</v>
      </c>
    </row>
    <row r="2917" spans="1:5" x14ac:dyDescent="0.25">
      <c r="A2917" t="s">
        <v>5090</v>
      </c>
      <c r="B2917" t="s">
        <v>5091</v>
      </c>
      <c r="C2917" t="str">
        <f>Tabla4[[#This Row],[NIT]]</f>
        <v>06141708001052</v>
      </c>
      <c r="D2917">
        <f t="shared" si="110"/>
        <v>14</v>
      </c>
      <c r="E2917" t="str">
        <f t="shared" si="111"/>
        <v>NIT</v>
      </c>
    </row>
    <row r="2918" spans="1:5" x14ac:dyDescent="0.25">
      <c r="A2918" t="s">
        <v>5092</v>
      </c>
      <c r="B2918" t="s">
        <v>5093</v>
      </c>
      <c r="C2918" t="str">
        <f>Tabla4[[#This Row],[NIT]]</f>
        <v>06142303991108</v>
      </c>
      <c r="D2918">
        <f t="shared" si="110"/>
        <v>14</v>
      </c>
      <c r="E2918" t="str">
        <f t="shared" si="111"/>
        <v>NIT</v>
      </c>
    </row>
    <row r="2919" spans="1:5" x14ac:dyDescent="0.25">
      <c r="A2919" t="s">
        <v>5094</v>
      </c>
      <c r="B2919" t="s">
        <v>5095</v>
      </c>
      <c r="C2919" t="str">
        <f>Tabla4[[#This Row],[NIT]]</f>
        <v>06142911901057</v>
      </c>
      <c r="D2919">
        <f t="shared" si="110"/>
        <v>14</v>
      </c>
      <c r="E2919" t="str">
        <f t="shared" si="111"/>
        <v>NIT</v>
      </c>
    </row>
    <row r="2920" spans="1:5" x14ac:dyDescent="0.25">
      <c r="A2920" t="s">
        <v>5096</v>
      </c>
      <c r="B2920" t="s">
        <v>5097</v>
      </c>
      <c r="C2920" t="str">
        <f>Tabla4[[#This Row],[NIT]]</f>
        <v>06143011001057</v>
      </c>
      <c r="D2920">
        <f t="shared" si="110"/>
        <v>14</v>
      </c>
      <c r="E2920" t="str">
        <f t="shared" si="111"/>
        <v>NIT</v>
      </c>
    </row>
    <row r="2921" spans="1:5" x14ac:dyDescent="0.25">
      <c r="A2921" t="s">
        <v>5098</v>
      </c>
      <c r="B2921" t="s">
        <v>5099</v>
      </c>
      <c r="C2921" t="str">
        <f>Tabla4[[#This Row],[NIT]]</f>
        <v>06143110901027</v>
      </c>
      <c r="D2921">
        <f t="shared" si="110"/>
        <v>14</v>
      </c>
      <c r="E2921" t="str">
        <f t="shared" si="111"/>
        <v>NIT</v>
      </c>
    </row>
    <row r="2922" spans="1:5" x14ac:dyDescent="0.25">
      <c r="A2922" t="s">
        <v>5100</v>
      </c>
      <c r="B2922" t="s">
        <v>5101</v>
      </c>
      <c r="C2922" t="str">
        <f>Tabla4[[#This Row],[NIT]]</f>
        <v>06141512901020</v>
      </c>
      <c r="D2922">
        <f t="shared" si="110"/>
        <v>14</v>
      </c>
      <c r="E2922" t="str">
        <f t="shared" si="111"/>
        <v>NIT</v>
      </c>
    </row>
    <row r="2923" spans="1:5" x14ac:dyDescent="0.25">
      <c r="A2923" t="s">
        <v>5102</v>
      </c>
      <c r="B2923" t="s">
        <v>5103</v>
      </c>
      <c r="C2923" t="str">
        <f>Tabla4[[#This Row],[NIT]]</f>
        <v>06140806921040</v>
      </c>
      <c r="D2923">
        <f t="shared" si="110"/>
        <v>14</v>
      </c>
      <c r="E2923" t="str">
        <f t="shared" si="111"/>
        <v>NIT</v>
      </c>
    </row>
    <row r="2924" spans="1:5" x14ac:dyDescent="0.25">
      <c r="A2924" t="s">
        <v>5104</v>
      </c>
      <c r="B2924" t="s">
        <v>5105</v>
      </c>
      <c r="C2924" t="str">
        <f>Tabla4[[#This Row],[NIT]]</f>
        <v>06141312921019</v>
      </c>
      <c r="D2924">
        <f t="shared" si="110"/>
        <v>14</v>
      </c>
      <c r="E2924" t="str">
        <f t="shared" si="111"/>
        <v>NIT</v>
      </c>
    </row>
    <row r="2925" spans="1:5" x14ac:dyDescent="0.25">
      <c r="A2925" t="s">
        <v>5106</v>
      </c>
      <c r="B2925" t="s">
        <v>5107</v>
      </c>
      <c r="C2925" t="str">
        <f>Tabla4[[#This Row],[NIT]]</f>
        <v>06140705750026</v>
      </c>
      <c r="D2925">
        <f t="shared" si="110"/>
        <v>14</v>
      </c>
      <c r="E2925" t="str">
        <f t="shared" si="111"/>
        <v>NIT</v>
      </c>
    </row>
    <row r="2926" spans="1:5" x14ac:dyDescent="0.25">
      <c r="A2926" t="s">
        <v>5108</v>
      </c>
      <c r="B2926" t="s">
        <v>5109</v>
      </c>
      <c r="C2926" t="str">
        <f>Tabla4[[#This Row],[NIT]]</f>
        <v>06140602031037</v>
      </c>
      <c r="D2926">
        <f t="shared" si="110"/>
        <v>14</v>
      </c>
      <c r="E2926" t="str">
        <f t="shared" si="111"/>
        <v>NIT</v>
      </c>
    </row>
    <row r="2927" spans="1:5" x14ac:dyDescent="0.25">
      <c r="A2927" t="s">
        <v>5110</v>
      </c>
      <c r="B2927" t="s">
        <v>5111</v>
      </c>
      <c r="C2927" t="str">
        <f>Tabla4[[#This Row],[NIT]]</f>
        <v>06080909091018</v>
      </c>
      <c r="D2927">
        <f t="shared" si="110"/>
        <v>14</v>
      </c>
      <c r="E2927" t="str">
        <f t="shared" si="111"/>
        <v>NIT</v>
      </c>
    </row>
    <row r="2928" spans="1:5" x14ac:dyDescent="0.25">
      <c r="A2928" t="s">
        <v>5112</v>
      </c>
      <c r="B2928" t="s">
        <v>5113</v>
      </c>
      <c r="C2928" t="str">
        <f>Tabla4[[#This Row],[NIT]]</f>
        <v>96422903951017</v>
      </c>
      <c r="D2928">
        <f t="shared" si="110"/>
        <v>14</v>
      </c>
      <c r="E2928" t="str">
        <f t="shared" si="111"/>
        <v>NIT</v>
      </c>
    </row>
    <row r="2929" spans="1:5" x14ac:dyDescent="0.25">
      <c r="A2929" t="s">
        <v>5114</v>
      </c>
      <c r="B2929" t="s">
        <v>5115</v>
      </c>
      <c r="C2929" t="str">
        <f>Tabla4[[#This Row],[NIT]]</f>
        <v>06142104941010</v>
      </c>
      <c r="D2929">
        <f t="shared" si="110"/>
        <v>14</v>
      </c>
      <c r="E2929" t="str">
        <f t="shared" si="111"/>
        <v>NIT</v>
      </c>
    </row>
    <row r="2930" spans="1:5" x14ac:dyDescent="0.25">
      <c r="A2930" t="s">
        <v>5116</v>
      </c>
      <c r="B2930" t="s">
        <v>5117</v>
      </c>
      <c r="C2930" t="str">
        <f>Tabla4[[#This Row],[NIT]]</f>
        <v>06140302891026</v>
      </c>
      <c r="D2930">
        <f t="shared" si="110"/>
        <v>14</v>
      </c>
      <c r="E2930" t="str">
        <f t="shared" si="111"/>
        <v>NIT</v>
      </c>
    </row>
    <row r="2931" spans="1:5" x14ac:dyDescent="0.25">
      <c r="A2931" t="s">
        <v>5118</v>
      </c>
      <c r="B2931" t="s">
        <v>5119</v>
      </c>
      <c r="C2931" t="str">
        <f>Tabla4[[#This Row],[NIT]]</f>
        <v>06141712041115</v>
      </c>
      <c r="D2931">
        <f t="shared" si="110"/>
        <v>14</v>
      </c>
      <c r="E2931" t="str">
        <f t="shared" si="111"/>
        <v>NIT</v>
      </c>
    </row>
    <row r="2932" spans="1:5" x14ac:dyDescent="0.25">
      <c r="A2932" t="s">
        <v>5120</v>
      </c>
      <c r="B2932" t="s">
        <v>5121</v>
      </c>
      <c r="C2932" t="str">
        <f>Tabla4[[#This Row],[NIT]]</f>
        <v>02100410641013</v>
      </c>
      <c r="D2932">
        <f t="shared" si="110"/>
        <v>14</v>
      </c>
      <c r="E2932" t="str">
        <f t="shared" si="111"/>
        <v>NIT</v>
      </c>
    </row>
    <row r="2933" spans="1:5" x14ac:dyDescent="0.25">
      <c r="A2933" t="s">
        <v>5122</v>
      </c>
      <c r="B2933" t="s">
        <v>5123</v>
      </c>
      <c r="C2933" t="str">
        <f>Tabla4[[#This Row],[NIT]]</f>
        <v>06190404680011</v>
      </c>
      <c r="D2933">
        <f t="shared" si="110"/>
        <v>14</v>
      </c>
      <c r="E2933" t="str">
        <f t="shared" si="111"/>
        <v>NIT</v>
      </c>
    </row>
    <row r="2934" spans="1:5" x14ac:dyDescent="0.25">
      <c r="A2934" t="s">
        <v>5124</v>
      </c>
      <c r="B2934" t="s">
        <v>5125</v>
      </c>
      <c r="C2934" t="str">
        <f>Tabla4[[#This Row],[NIT]]</f>
        <v>12010201621012</v>
      </c>
      <c r="D2934">
        <f t="shared" si="110"/>
        <v>14</v>
      </c>
      <c r="E2934" t="str">
        <f t="shared" si="111"/>
        <v>NIT</v>
      </c>
    </row>
    <row r="2935" spans="1:5" x14ac:dyDescent="0.25">
      <c r="A2935" t="s">
        <v>5126</v>
      </c>
      <c r="B2935" t="s">
        <v>5127</v>
      </c>
      <c r="C2935" t="str">
        <f>Tabla4[[#This Row],[NIT]]</f>
        <v>04082111590018</v>
      </c>
      <c r="D2935">
        <f t="shared" si="110"/>
        <v>14</v>
      </c>
      <c r="E2935" t="str">
        <f t="shared" si="111"/>
        <v>NIT</v>
      </c>
    </row>
    <row r="2936" spans="1:5" x14ac:dyDescent="0.25">
      <c r="A2936" t="s">
        <v>5128</v>
      </c>
      <c r="B2936" t="s">
        <v>5129</v>
      </c>
      <c r="C2936" t="str">
        <f>Tabla4[[#This Row],[NIT]]</f>
        <v>14111504540014</v>
      </c>
      <c r="D2936">
        <f t="shared" si="110"/>
        <v>14</v>
      </c>
      <c r="E2936" t="str">
        <f t="shared" si="111"/>
        <v>NIT</v>
      </c>
    </row>
    <row r="2937" spans="1:5" x14ac:dyDescent="0.25">
      <c r="A2937" t="s">
        <v>5130</v>
      </c>
      <c r="B2937" t="s">
        <v>5131</v>
      </c>
      <c r="C2937" t="str">
        <f>Tabla4[[#This Row],[NIT]]</f>
        <v>06141603921040</v>
      </c>
      <c r="D2937">
        <f t="shared" si="110"/>
        <v>14</v>
      </c>
      <c r="E2937" t="str">
        <f t="shared" si="111"/>
        <v>NIT</v>
      </c>
    </row>
    <row r="2938" spans="1:5" x14ac:dyDescent="0.25">
      <c r="A2938" t="s">
        <v>5132</v>
      </c>
      <c r="B2938" t="s">
        <v>5133</v>
      </c>
      <c r="C2938" t="str">
        <f>Tabla4[[#This Row],[NIT]]</f>
        <v>06022911721010</v>
      </c>
      <c r="D2938">
        <f t="shared" si="110"/>
        <v>14</v>
      </c>
      <c r="E2938" t="str">
        <f t="shared" si="111"/>
        <v>NIT</v>
      </c>
    </row>
    <row r="2939" spans="1:5" x14ac:dyDescent="0.25">
      <c r="A2939" t="s">
        <v>5134</v>
      </c>
      <c r="B2939" t="s">
        <v>5135</v>
      </c>
      <c r="C2939" t="str">
        <f>Tabla4[[#This Row],[NIT]]</f>
        <v>94830903631016</v>
      </c>
      <c r="D2939">
        <f t="shared" si="110"/>
        <v>14</v>
      </c>
      <c r="E2939" t="str">
        <f t="shared" si="111"/>
        <v>NIT</v>
      </c>
    </row>
    <row r="2940" spans="1:5" x14ac:dyDescent="0.25">
      <c r="A2940" t="s">
        <v>5136</v>
      </c>
      <c r="B2940" t="s">
        <v>5137</v>
      </c>
      <c r="C2940" t="str">
        <f>Tabla4[[#This Row],[NIT]]</f>
        <v>14120507580012</v>
      </c>
      <c r="D2940">
        <f t="shared" si="110"/>
        <v>14</v>
      </c>
      <c r="E2940" t="str">
        <f t="shared" si="111"/>
        <v>NIT</v>
      </c>
    </row>
    <row r="2941" spans="1:5" x14ac:dyDescent="0.25">
      <c r="A2941" t="s">
        <v>5138</v>
      </c>
      <c r="B2941" t="s">
        <v>5139</v>
      </c>
      <c r="C2941" t="str">
        <f>Tabla4[[#This Row],[NIT]]</f>
        <v>06142801850034</v>
      </c>
      <c r="D2941">
        <f t="shared" si="110"/>
        <v>14</v>
      </c>
      <c r="E2941" t="str">
        <f t="shared" si="111"/>
        <v>NIT</v>
      </c>
    </row>
    <row r="2942" spans="1:5" x14ac:dyDescent="0.25">
      <c r="A2942" t="s">
        <v>5140</v>
      </c>
      <c r="B2942" t="s">
        <v>5141</v>
      </c>
      <c r="C2942" t="str">
        <f>Tabla4[[#This Row],[NIT]]</f>
        <v>06142901001031</v>
      </c>
      <c r="D2942">
        <f t="shared" si="110"/>
        <v>14</v>
      </c>
      <c r="E2942" t="str">
        <f t="shared" si="111"/>
        <v>NIT</v>
      </c>
    </row>
    <row r="2943" spans="1:5" x14ac:dyDescent="0.25">
      <c r="A2943" t="s">
        <v>5142</v>
      </c>
      <c r="B2943" t="s">
        <v>5143</v>
      </c>
      <c r="C2943" t="str">
        <f>Tabla4[[#This Row],[NIT]]</f>
        <v>06142804790012</v>
      </c>
      <c r="D2943">
        <f t="shared" si="110"/>
        <v>14</v>
      </c>
      <c r="E2943" t="str">
        <f t="shared" si="111"/>
        <v>NIT</v>
      </c>
    </row>
    <row r="2944" spans="1:5" x14ac:dyDescent="0.25">
      <c r="A2944" t="s">
        <v>5144</v>
      </c>
      <c r="B2944" t="s">
        <v>5145</v>
      </c>
      <c r="C2944" t="str">
        <f>Tabla4[[#This Row],[NIT]]</f>
        <v>06141811981014</v>
      </c>
      <c r="D2944">
        <f t="shared" si="110"/>
        <v>14</v>
      </c>
      <c r="E2944" t="str">
        <f t="shared" si="111"/>
        <v>NIT</v>
      </c>
    </row>
    <row r="2945" spans="1:5" x14ac:dyDescent="0.25">
      <c r="A2945" t="s">
        <v>5146</v>
      </c>
      <c r="B2945" t="s">
        <v>5147</v>
      </c>
      <c r="C2945" t="str">
        <f>Tabla4[[#This Row],[NIT]]</f>
        <v>06141606700044</v>
      </c>
      <c r="D2945">
        <f t="shared" si="110"/>
        <v>14</v>
      </c>
      <c r="E2945" t="str">
        <f t="shared" si="111"/>
        <v>NIT</v>
      </c>
    </row>
    <row r="2946" spans="1:5" x14ac:dyDescent="0.25">
      <c r="A2946" t="s">
        <v>5148</v>
      </c>
      <c r="B2946" t="s">
        <v>5149</v>
      </c>
      <c r="C2946" t="str">
        <f>Tabla4[[#This Row],[NIT]]</f>
        <v>94471102991010</v>
      </c>
      <c r="D2946">
        <f t="shared" si="110"/>
        <v>14</v>
      </c>
      <c r="E2946" t="str">
        <f t="shared" si="111"/>
        <v>NIT</v>
      </c>
    </row>
    <row r="2947" spans="1:5" x14ac:dyDescent="0.25">
      <c r="A2947" t="s">
        <v>5150</v>
      </c>
      <c r="B2947" t="s">
        <v>5151</v>
      </c>
      <c r="C2947" t="str">
        <f>Tabla4[[#This Row],[NIT]]</f>
        <v>06142407860022</v>
      </c>
      <c r="D2947">
        <f t="shared" si="110"/>
        <v>14</v>
      </c>
      <c r="E2947" t="str">
        <f t="shared" si="111"/>
        <v>NIT</v>
      </c>
    </row>
    <row r="2948" spans="1:5" x14ac:dyDescent="0.25">
      <c r="A2948" t="s">
        <v>5152</v>
      </c>
      <c r="B2948" t="s">
        <v>5153</v>
      </c>
      <c r="C2948" t="str">
        <f>Tabla4[[#This Row],[NIT]]</f>
        <v>06141307981038</v>
      </c>
      <c r="D2948">
        <f t="shared" si="110"/>
        <v>14</v>
      </c>
      <c r="E2948" t="str">
        <f t="shared" si="111"/>
        <v>NIT</v>
      </c>
    </row>
    <row r="2949" spans="1:5" x14ac:dyDescent="0.25">
      <c r="A2949" t="s">
        <v>5154</v>
      </c>
      <c r="B2949" t="s">
        <v>5155</v>
      </c>
      <c r="C2949" t="str">
        <f>Tabla4[[#This Row],[NIT]]</f>
        <v>06140605941077</v>
      </c>
      <c r="D2949">
        <f t="shared" si="110"/>
        <v>14</v>
      </c>
      <c r="E2949" t="str">
        <f t="shared" si="111"/>
        <v>NIT</v>
      </c>
    </row>
    <row r="2950" spans="1:5" x14ac:dyDescent="0.25">
      <c r="A2950" t="s">
        <v>5156</v>
      </c>
      <c r="B2950" t="s">
        <v>5157</v>
      </c>
      <c r="C2950" t="str">
        <f>Tabla4[[#This Row],[NIT]]</f>
        <v>06141807001056</v>
      </c>
      <c r="D2950">
        <f t="shared" si="110"/>
        <v>14</v>
      </c>
      <c r="E2950" t="str">
        <f t="shared" si="111"/>
        <v>NIT</v>
      </c>
    </row>
    <row r="2951" spans="1:5" x14ac:dyDescent="0.25">
      <c r="A2951" t="s">
        <v>5158</v>
      </c>
      <c r="B2951" t="s">
        <v>5159</v>
      </c>
      <c r="C2951" t="str">
        <f>Tabla4[[#This Row],[NIT]]</f>
        <v>06142306931033</v>
      </c>
      <c r="D2951">
        <f t="shared" si="110"/>
        <v>14</v>
      </c>
      <c r="E2951" t="str">
        <f t="shared" si="111"/>
        <v>NIT</v>
      </c>
    </row>
    <row r="2952" spans="1:5" x14ac:dyDescent="0.25">
      <c r="A2952" t="s">
        <v>5160</v>
      </c>
      <c r="B2952" t="s">
        <v>5161</v>
      </c>
      <c r="C2952" t="str">
        <f>Tabla4[[#This Row],[NIT]]</f>
        <v>94472402941011</v>
      </c>
      <c r="D2952">
        <f t="shared" si="110"/>
        <v>14</v>
      </c>
      <c r="E2952" t="str">
        <f t="shared" si="111"/>
        <v>NIT</v>
      </c>
    </row>
    <row r="2953" spans="1:5" x14ac:dyDescent="0.25">
      <c r="A2953" t="s">
        <v>5162</v>
      </c>
      <c r="B2953" t="s">
        <v>5163</v>
      </c>
      <c r="C2953" t="str">
        <f>Tabla4[[#This Row],[NIT]]</f>
        <v>06140905830042</v>
      </c>
      <c r="D2953">
        <f t="shared" si="110"/>
        <v>14</v>
      </c>
      <c r="E2953" t="str">
        <f t="shared" si="111"/>
        <v>NIT</v>
      </c>
    </row>
    <row r="2954" spans="1:5" x14ac:dyDescent="0.25">
      <c r="A2954" t="s">
        <v>5164</v>
      </c>
      <c r="B2954" t="s">
        <v>5165</v>
      </c>
      <c r="C2954" t="str">
        <f>Tabla4[[#This Row],[NIT]]</f>
        <v>06141010901051</v>
      </c>
      <c r="D2954">
        <f t="shared" si="110"/>
        <v>14</v>
      </c>
      <c r="E2954" t="str">
        <f t="shared" si="111"/>
        <v>NIT</v>
      </c>
    </row>
    <row r="2955" spans="1:5" x14ac:dyDescent="0.25">
      <c r="A2955" t="s">
        <v>5166</v>
      </c>
      <c r="B2955" t="s">
        <v>5167</v>
      </c>
      <c r="C2955" t="str">
        <f>Tabla4[[#This Row],[NIT]]</f>
        <v>06143010861010</v>
      </c>
      <c r="D2955">
        <f t="shared" si="110"/>
        <v>14</v>
      </c>
      <c r="E2955" t="str">
        <f t="shared" si="111"/>
        <v>NIT</v>
      </c>
    </row>
    <row r="2956" spans="1:5" x14ac:dyDescent="0.25">
      <c r="A2956" t="s">
        <v>5168</v>
      </c>
      <c r="B2956" t="s">
        <v>5169</v>
      </c>
      <c r="C2956" t="str">
        <f>Tabla4[[#This Row],[NIT]]</f>
        <v>94502808981010</v>
      </c>
      <c r="D2956">
        <f t="shared" si="110"/>
        <v>14</v>
      </c>
      <c r="E2956" t="str">
        <f t="shared" si="111"/>
        <v>NIT</v>
      </c>
    </row>
    <row r="2957" spans="1:5" x14ac:dyDescent="0.25">
      <c r="A2957" t="s">
        <v>5170</v>
      </c>
      <c r="B2957" t="s">
        <v>5171</v>
      </c>
      <c r="C2957" t="str">
        <f>Tabla4[[#This Row],[NIT]]</f>
        <v>06141401941058</v>
      </c>
      <c r="D2957">
        <f t="shared" si="110"/>
        <v>14</v>
      </c>
      <c r="E2957" t="str">
        <f t="shared" si="111"/>
        <v>NIT</v>
      </c>
    </row>
    <row r="2958" spans="1:5" x14ac:dyDescent="0.25">
      <c r="A2958" t="s">
        <v>5172</v>
      </c>
      <c r="B2958" t="s">
        <v>5173</v>
      </c>
      <c r="C2958" t="str">
        <f>Tabla4[[#This Row],[NIT]]</f>
        <v>06142912031013</v>
      </c>
      <c r="D2958">
        <f t="shared" si="110"/>
        <v>14</v>
      </c>
      <c r="E2958" t="str">
        <f t="shared" si="111"/>
        <v>NIT</v>
      </c>
    </row>
    <row r="2959" spans="1:5" x14ac:dyDescent="0.25">
      <c r="A2959" t="s">
        <v>5174</v>
      </c>
      <c r="B2959" t="s">
        <v>5175</v>
      </c>
      <c r="C2959" t="str">
        <f>Tabla4[[#This Row],[NIT]]</f>
        <v>06141109981065</v>
      </c>
      <c r="D2959">
        <f t="shared" si="110"/>
        <v>14</v>
      </c>
      <c r="E2959" t="str">
        <f t="shared" si="111"/>
        <v>NIT</v>
      </c>
    </row>
    <row r="2960" spans="1:5" x14ac:dyDescent="0.25">
      <c r="A2960" t="s">
        <v>5176</v>
      </c>
      <c r="B2960" t="s">
        <v>5177</v>
      </c>
      <c r="C2960" t="str">
        <f>Tabla4[[#This Row],[NIT]]</f>
        <v>06142109790017</v>
      </c>
      <c r="D2960">
        <f t="shared" si="110"/>
        <v>14</v>
      </c>
      <c r="E2960" t="str">
        <f t="shared" si="111"/>
        <v>NIT</v>
      </c>
    </row>
    <row r="2961" spans="1:5" x14ac:dyDescent="0.25">
      <c r="A2961" t="s">
        <v>5178</v>
      </c>
      <c r="B2961" t="s">
        <v>5179</v>
      </c>
      <c r="C2961" t="str">
        <f>Tabla4[[#This Row],[NIT]]</f>
        <v>06141502840020</v>
      </c>
      <c r="D2961">
        <f t="shared" si="110"/>
        <v>14</v>
      </c>
      <c r="E2961" t="str">
        <f t="shared" si="111"/>
        <v>NIT</v>
      </c>
    </row>
    <row r="2962" spans="1:5" x14ac:dyDescent="0.25">
      <c r="A2962" t="s">
        <v>5180</v>
      </c>
      <c r="B2962" t="s">
        <v>5181</v>
      </c>
      <c r="C2962" t="str">
        <f>Tabla4[[#This Row],[NIT]]</f>
        <v>06142010800049</v>
      </c>
      <c r="D2962">
        <f t="shared" si="110"/>
        <v>14</v>
      </c>
      <c r="E2962" t="str">
        <f t="shared" si="111"/>
        <v>NIT</v>
      </c>
    </row>
    <row r="2963" spans="1:5" x14ac:dyDescent="0.25">
      <c r="A2963" t="s">
        <v>5182</v>
      </c>
      <c r="B2963" t="s">
        <v>5183</v>
      </c>
      <c r="C2963" t="str">
        <f>Tabla4[[#This Row],[NIT]]</f>
        <v>06141602891032</v>
      </c>
      <c r="D2963">
        <f t="shared" si="110"/>
        <v>14</v>
      </c>
      <c r="E2963" t="str">
        <f t="shared" si="111"/>
        <v>NIT</v>
      </c>
    </row>
    <row r="2964" spans="1:5" x14ac:dyDescent="0.25">
      <c r="A2964" t="s">
        <v>5184</v>
      </c>
      <c r="B2964" t="s">
        <v>5185</v>
      </c>
      <c r="C2964" t="str">
        <f>Tabla4[[#This Row],[NIT]]</f>
        <v>06142310871266</v>
      </c>
      <c r="D2964">
        <f t="shared" si="110"/>
        <v>14</v>
      </c>
      <c r="E2964" t="str">
        <f t="shared" si="111"/>
        <v>NIT</v>
      </c>
    </row>
    <row r="2965" spans="1:5" x14ac:dyDescent="0.25">
      <c r="A2965" t="s">
        <v>5186</v>
      </c>
      <c r="B2965" t="s">
        <v>5187</v>
      </c>
      <c r="C2965" t="str">
        <f>Tabla4[[#This Row],[NIT]]</f>
        <v>06142105041048</v>
      </c>
      <c r="D2965">
        <f t="shared" si="110"/>
        <v>14</v>
      </c>
      <c r="E2965" t="str">
        <f t="shared" si="111"/>
        <v>NIT</v>
      </c>
    </row>
    <row r="2966" spans="1:5" x14ac:dyDescent="0.25">
      <c r="A2966" t="s">
        <v>5188</v>
      </c>
      <c r="B2966" t="s">
        <v>5189</v>
      </c>
      <c r="C2966" t="str">
        <f>Tabla4[[#This Row],[NIT]]</f>
        <v>06140301830012</v>
      </c>
      <c r="D2966">
        <f t="shared" si="110"/>
        <v>14</v>
      </c>
      <c r="E2966" t="str">
        <f t="shared" si="111"/>
        <v>NIT</v>
      </c>
    </row>
    <row r="2967" spans="1:5" x14ac:dyDescent="0.25">
      <c r="A2967" t="s">
        <v>5190</v>
      </c>
      <c r="B2967" t="s">
        <v>5191</v>
      </c>
      <c r="C2967" t="str">
        <f>Tabla4[[#This Row],[NIT]]</f>
        <v>06140102001034</v>
      </c>
      <c r="D2967">
        <f t="shared" si="110"/>
        <v>14</v>
      </c>
      <c r="E2967" t="str">
        <f t="shared" si="111"/>
        <v>NIT</v>
      </c>
    </row>
    <row r="2968" spans="1:5" x14ac:dyDescent="0.25">
      <c r="A2968" t="s">
        <v>5192</v>
      </c>
      <c r="B2968" t="s">
        <v>5193</v>
      </c>
      <c r="C2968" t="str">
        <f>Tabla4[[#This Row],[NIT]]</f>
        <v>06140705971020</v>
      </c>
      <c r="D2968">
        <f t="shared" ref="D2968:D3031" si="112">LEN(C2968)</f>
        <v>14</v>
      </c>
      <c r="E2968" t="str">
        <f t="shared" ref="E2968:E3031" si="113">IF(D2968=14,"NIT",IF(D2968=9,"DUI"," "))</f>
        <v>NIT</v>
      </c>
    </row>
    <row r="2969" spans="1:5" x14ac:dyDescent="0.25">
      <c r="A2969" t="s">
        <v>5194</v>
      </c>
      <c r="B2969" t="s">
        <v>5195</v>
      </c>
      <c r="C2969" t="str">
        <f>Tabla4[[#This Row],[NIT]]</f>
        <v>06142609830028</v>
      </c>
      <c r="D2969">
        <f t="shared" si="112"/>
        <v>14</v>
      </c>
      <c r="E2969" t="str">
        <f t="shared" si="113"/>
        <v>NIT</v>
      </c>
    </row>
    <row r="2970" spans="1:5" x14ac:dyDescent="0.25">
      <c r="A2970" t="s">
        <v>5196</v>
      </c>
      <c r="B2970" t="s">
        <v>5197</v>
      </c>
      <c r="C2970" t="str">
        <f>Tabla4[[#This Row],[NIT]]</f>
        <v>06141212051041</v>
      </c>
      <c r="D2970">
        <f t="shared" si="112"/>
        <v>14</v>
      </c>
      <c r="E2970" t="str">
        <f t="shared" si="113"/>
        <v>NIT</v>
      </c>
    </row>
    <row r="2971" spans="1:5" x14ac:dyDescent="0.25">
      <c r="A2971" t="s">
        <v>5198</v>
      </c>
      <c r="B2971" t="s">
        <v>5199</v>
      </c>
      <c r="C2971" t="str">
        <f>Tabla4[[#This Row],[NIT]]</f>
        <v>06142006071024</v>
      </c>
      <c r="D2971">
        <f t="shared" si="112"/>
        <v>14</v>
      </c>
      <c r="E2971" t="str">
        <f t="shared" si="113"/>
        <v>NIT</v>
      </c>
    </row>
    <row r="2972" spans="1:5" x14ac:dyDescent="0.25">
      <c r="A2972" t="s">
        <v>5200</v>
      </c>
      <c r="B2972" t="s">
        <v>5201</v>
      </c>
      <c r="C2972" t="str">
        <f>Tabla4[[#This Row],[NIT]]</f>
        <v>06141902041057</v>
      </c>
      <c r="D2972">
        <f t="shared" si="112"/>
        <v>14</v>
      </c>
      <c r="E2972" t="str">
        <f t="shared" si="113"/>
        <v>NIT</v>
      </c>
    </row>
    <row r="2973" spans="1:5" x14ac:dyDescent="0.25">
      <c r="A2973" t="s">
        <v>5202</v>
      </c>
      <c r="B2973" t="s">
        <v>5203</v>
      </c>
      <c r="C2973" t="str">
        <f>Tabla4[[#This Row],[NIT]]</f>
        <v>06143003620012</v>
      </c>
      <c r="D2973">
        <f t="shared" si="112"/>
        <v>14</v>
      </c>
      <c r="E2973" t="str">
        <f t="shared" si="113"/>
        <v>NIT</v>
      </c>
    </row>
    <row r="2974" spans="1:5" x14ac:dyDescent="0.25">
      <c r="A2974" t="s">
        <v>5204</v>
      </c>
      <c r="B2974" t="s">
        <v>5205</v>
      </c>
      <c r="C2974" t="str">
        <f>Tabla4[[#This Row],[NIT]]</f>
        <v>06142906941105</v>
      </c>
      <c r="D2974">
        <f t="shared" si="112"/>
        <v>14</v>
      </c>
      <c r="E2974" t="str">
        <f t="shared" si="113"/>
        <v>NIT</v>
      </c>
    </row>
    <row r="2975" spans="1:5" x14ac:dyDescent="0.25">
      <c r="A2975" t="s">
        <v>5206</v>
      </c>
      <c r="B2975" t="s">
        <v>5207</v>
      </c>
      <c r="C2975" t="str">
        <f>Tabla4[[#This Row],[NIT]]</f>
        <v>06141706740015</v>
      </c>
      <c r="D2975">
        <f t="shared" si="112"/>
        <v>14</v>
      </c>
      <c r="E2975" t="str">
        <f t="shared" si="113"/>
        <v>NIT</v>
      </c>
    </row>
    <row r="2976" spans="1:5" x14ac:dyDescent="0.25">
      <c r="A2976" t="s">
        <v>5208</v>
      </c>
      <c r="B2976" t="s">
        <v>5209</v>
      </c>
      <c r="C2976" t="str">
        <f>Tabla4[[#This Row],[NIT]]</f>
        <v>06141111881035</v>
      </c>
      <c r="D2976">
        <f t="shared" si="112"/>
        <v>14</v>
      </c>
      <c r="E2976" t="str">
        <f t="shared" si="113"/>
        <v>NIT</v>
      </c>
    </row>
    <row r="2977" spans="1:5" x14ac:dyDescent="0.25">
      <c r="A2977" t="s">
        <v>5210</v>
      </c>
      <c r="B2977" t="s">
        <v>5211</v>
      </c>
      <c r="C2977" t="str">
        <f>Tabla4[[#This Row],[NIT]]</f>
        <v>06140609840024</v>
      </c>
      <c r="D2977">
        <f t="shared" si="112"/>
        <v>14</v>
      </c>
      <c r="E2977" t="str">
        <f t="shared" si="113"/>
        <v>NIT</v>
      </c>
    </row>
    <row r="2978" spans="1:5" x14ac:dyDescent="0.25">
      <c r="A2978" t="s">
        <v>5212</v>
      </c>
      <c r="B2978" t="s">
        <v>5213</v>
      </c>
      <c r="C2978" t="str">
        <f>Tabla4[[#This Row],[NIT]]</f>
        <v>08170712811015</v>
      </c>
      <c r="D2978">
        <f t="shared" si="112"/>
        <v>14</v>
      </c>
      <c r="E2978" t="str">
        <f t="shared" si="113"/>
        <v>NIT</v>
      </c>
    </row>
    <row r="2979" spans="1:5" x14ac:dyDescent="0.25">
      <c r="A2979" t="s">
        <v>5214</v>
      </c>
      <c r="B2979" t="s">
        <v>5215</v>
      </c>
      <c r="C2979" t="str">
        <f>Tabla4[[#This Row],[NIT]]</f>
        <v>94502808071014</v>
      </c>
      <c r="D2979">
        <f t="shared" si="112"/>
        <v>14</v>
      </c>
      <c r="E2979" t="str">
        <f t="shared" si="113"/>
        <v>NIT</v>
      </c>
    </row>
    <row r="2980" spans="1:5" x14ac:dyDescent="0.25">
      <c r="A2980" t="s">
        <v>5216</v>
      </c>
      <c r="B2980" t="s">
        <v>5217</v>
      </c>
      <c r="C2980" t="str">
        <f>Tabla4[[#This Row],[NIT]]</f>
        <v>06140906860017</v>
      </c>
      <c r="D2980">
        <f t="shared" si="112"/>
        <v>14</v>
      </c>
      <c r="E2980" t="str">
        <f t="shared" si="113"/>
        <v>NIT</v>
      </c>
    </row>
    <row r="2981" spans="1:5" x14ac:dyDescent="0.25">
      <c r="A2981" t="s">
        <v>5218</v>
      </c>
      <c r="B2981" t="s">
        <v>5219</v>
      </c>
      <c r="C2981" t="str">
        <f>Tabla4[[#This Row],[NIT]]</f>
        <v>06142405071097</v>
      </c>
      <c r="D2981">
        <f t="shared" si="112"/>
        <v>14</v>
      </c>
      <c r="E2981" t="str">
        <f t="shared" si="113"/>
        <v>NIT</v>
      </c>
    </row>
    <row r="2982" spans="1:5" x14ac:dyDescent="0.25">
      <c r="A2982" t="s">
        <v>5220</v>
      </c>
      <c r="B2982" t="s">
        <v>5221</v>
      </c>
      <c r="C2982" t="str">
        <f>Tabla4[[#This Row],[NIT]]</f>
        <v>14160804641017</v>
      </c>
      <c r="D2982">
        <f t="shared" si="112"/>
        <v>14</v>
      </c>
      <c r="E2982" t="str">
        <f t="shared" si="113"/>
        <v>NIT</v>
      </c>
    </row>
    <row r="2983" spans="1:5" x14ac:dyDescent="0.25">
      <c r="A2983" t="s">
        <v>5222</v>
      </c>
      <c r="B2983" t="s">
        <v>5223</v>
      </c>
      <c r="C2983" t="str">
        <f>Tabla4[[#This Row],[NIT]]</f>
        <v>13120708791045</v>
      </c>
      <c r="D2983">
        <f t="shared" si="112"/>
        <v>14</v>
      </c>
      <c r="E2983" t="str">
        <f t="shared" si="113"/>
        <v>NIT</v>
      </c>
    </row>
    <row r="2984" spans="1:5" x14ac:dyDescent="0.25">
      <c r="A2984" t="s">
        <v>5224</v>
      </c>
      <c r="B2984" t="s">
        <v>5225</v>
      </c>
      <c r="C2984" t="str">
        <f>Tabla4[[#This Row],[NIT]]</f>
        <v>06140402001036</v>
      </c>
      <c r="D2984">
        <f t="shared" si="112"/>
        <v>14</v>
      </c>
      <c r="E2984" t="str">
        <f t="shared" si="113"/>
        <v>NIT</v>
      </c>
    </row>
    <row r="2985" spans="1:5" x14ac:dyDescent="0.25">
      <c r="A2985" t="s">
        <v>5226</v>
      </c>
      <c r="B2985" t="s">
        <v>5227</v>
      </c>
      <c r="C2985" t="str">
        <f>Tabla4[[#This Row],[NIT]]</f>
        <v>06140711971015</v>
      </c>
      <c r="D2985">
        <f t="shared" si="112"/>
        <v>14</v>
      </c>
      <c r="E2985" t="str">
        <f t="shared" si="113"/>
        <v>NIT</v>
      </c>
    </row>
    <row r="2986" spans="1:5" x14ac:dyDescent="0.25">
      <c r="A2986" t="s">
        <v>5228</v>
      </c>
      <c r="B2986" t="s">
        <v>5229</v>
      </c>
      <c r="C2986" t="str">
        <f>Tabla4[[#This Row],[NIT]]</f>
        <v>06142503041031</v>
      </c>
      <c r="D2986">
        <f t="shared" si="112"/>
        <v>14</v>
      </c>
      <c r="E2986" t="str">
        <f t="shared" si="113"/>
        <v>NIT</v>
      </c>
    </row>
    <row r="2987" spans="1:5" x14ac:dyDescent="0.25">
      <c r="A2987" t="s">
        <v>5230</v>
      </c>
      <c r="B2987" t="s">
        <v>5231</v>
      </c>
      <c r="C2987" t="str">
        <f>Tabla4[[#This Row],[NIT]]</f>
        <v>06141605081023</v>
      </c>
      <c r="D2987">
        <f t="shared" si="112"/>
        <v>14</v>
      </c>
      <c r="E2987" t="str">
        <f t="shared" si="113"/>
        <v>NIT</v>
      </c>
    </row>
    <row r="2988" spans="1:5" x14ac:dyDescent="0.25">
      <c r="A2988" t="s">
        <v>5232</v>
      </c>
      <c r="B2988" t="s">
        <v>5233</v>
      </c>
      <c r="C2988" t="str">
        <f>Tabla4[[#This Row],[NIT]]</f>
        <v>14021210541012</v>
      </c>
      <c r="D2988">
        <f t="shared" si="112"/>
        <v>14</v>
      </c>
      <c r="E2988" t="str">
        <f t="shared" si="113"/>
        <v>NIT</v>
      </c>
    </row>
    <row r="2989" spans="1:5" x14ac:dyDescent="0.25">
      <c r="A2989" t="s">
        <v>5234</v>
      </c>
      <c r="B2989" t="s">
        <v>5235</v>
      </c>
      <c r="C2989" t="str">
        <f>Tabla4[[#This Row],[NIT]]</f>
        <v>06140305941016</v>
      </c>
      <c r="D2989">
        <f t="shared" si="112"/>
        <v>14</v>
      </c>
      <c r="E2989" t="str">
        <f t="shared" si="113"/>
        <v>NIT</v>
      </c>
    </row>
    <row r="2990" spans="1:5" x14ac:dyDescent="0.25">
      <c r="A2990" t="s">
        <v>5236</v>
      </c>
      <c r="B2990" t="s">
        <v>5237</v>
      </c>
      <c r="C2990" t="str">
        <f>Tabla4[[#This Row],[NIT]]</f>
        <v>06142907710013</v>
      </c>
      <c r="D2990">
        <f t="shared" si="112"/>
        <v>14</v>
      </c>
      <c r="E2990" t="str">
        <f t="shared" si="113"/>
        <v>NIT</v>
      </c>
    </row>
    <row r="2991" spans="1:5" x14ac:dyDescent="0.25">
      <c r="A2991" t="s">
        <v>5238</v>
      </c>
      <c r="B2991" t="s">
        <v>5239</v>
      </c>
      <c r="C2991" t="str">
        <f>Tabla4[[#This Row],[NIT]]</f>
        <v>06141711921057</v>
      </c>
      <c r="D2991">
        <f t="shared" si="112"/>
        <v>14</v>
      </c>
      <c r="E2991" t="str">
        <f t="shared" si="113"/>
        <v>NIT</v>
      </c>
    </row>
    <row r="2992" spans="1:5" x14ac:dyDescent="0.25">
      <c r="A2992" t="s">
        <v>5240</v>
      </c>
      <c r="B2992" t="s">
        <v>5241</v>
      </c>
      <c r="C2992" t="str">
        <f>Tabla4[[#This Row],[NIT]]</f>
        <v>06140901921022</v>
      </c>
      <c r="D2992">
        <f t="shared" si="112"/>
        <v>14</v>
      </c>
      <c r="E2992" t="str">
        <f t="shared" si="113"/>
        <v>NIT</v>
      </c>
    </row>
    <row r="2993" spans="1:5" x14ac:dyDescent="0.25">
      <c r="A2993" t="s">
        <v>5242</v>
      </c>
      <c r="B2993" t="s">
        <v>5243</v>
      </c>
      <c r="C2993" t="str">
        <f>Tabla4[[#This Row],[NIT]]</f>
        <v>06142001051076</v>
      </c>
      <c r="D2993">
        <f t="shared" si="112"/>
        <v>14</v>
      </c>
      <c r="E2993" t="str">
        <f t="shared" si="113"/>
        <v>NIT</v>
      </c>
    </row>
    <row r="2994" spans="1:5" x14ac:dyDescent="0.25">
      <c r="A2994" t="s">
        <v>5244</v>
      </c>
      <c r="B2994" t="s">
        <v>5245</v>
      </c>
      <c r="C2994" t="str">
        <f>Tabla4[[#This Row],[NIT]]</f>
        <v>06142610071059</v>
      </c>
      <c r="D2994">
        <f t="shared" si="112"/>
        <v>14</v>
      </c>
      <c r="E2994" t="str">
        <f t="shared" si="113"/>
        <v>NIT</v>
      </c>
    </row>
    <row r="2995" spans="1:5" x14ac:dyDescent="0.25">
      <c r="A2995" t="s">
        <v>5246</v>
      </c>
      <c r="B2995" t="s">
        <v>5247</v>
      </c>
      <c r="C2995" t="str">
        <f>Tabla4[[#This Row],[NIT]]</f>
        <v>02101805091019</v>
      </c>
      <c r="D2995">
        <f t="shared" si="112"/>
        <v>14</v>
      </c>
      <c r="E2995" t="str">
        <f t="shared" si="113"/>
        <v>NIT</v>
      </c>
    </row>
    <row r="2996" spans="1:5" x14ac:dyDescent="0.25">
      <c r="A2996" t="s">
        <v>5248</v>
      </c>
      <c r="B2996" t="s">
        <v>5249</v>
      </c>
      <c r="C2996" t="str">
        <f>Tabla4[[#This Row],[NIT]]</f>
        <v>06141608021030</v>
      </c>
      <c r="D2996">
        <f t="shared" si="112"/>
        <v>14</v>
      </c>
      <c r="E2996" t="str">
        <f t="shared" si="113"/>
        <v>NIT</v>
      </c>
    </row>
    <row r="2997" spans="1:5" x14ac:dyDescent="0.25">
      <c r="A2997" t="s">
        <v>5250</v>
      </c>
      <c r="B2997" t="s">
        <v>5251</v>
      </c>
      <c r="C2997" t="str">
        <f>Tabla4[[#This Row],[NIT]]</f>
        <v>06141304850010</v>
      </c>
      <c r="D2997">
        <f t="shared" si="112"/>
        <v>14</v>
      </c>
      <c r="E2997" t="str">
        <f t="shared" si="113"/>
        <v>NIT</v>
      </c>
    </row>
    <row r="2998" spans="1:5" x14ac:dyDescent="0.25">
      <c r="A2998" t="s">
        <v>5252</v>
      </c>
      <c r="B2998" t="s">
        <v>5253</v>
      </c>
      <c r="C2998" t="str">
        <f>Tabla4[[#This Row],[NIT]]</f>
        <v>06142901071072</v>
      </c>
      <c r="D2998">
        <f t="shared" si="112"/>
        <v>14</v>
      </c>
      <c r="E2998" t="str">
        <f t="shared" si="113"/>
        <v>NIT</v>
      </c>
    </row>
    <row r="2999" spans="1:5" x14ac:dyDescent="0.25">
      <c r="A2999" t="s">
        <v>5254</v>
      </c>
      <c r="B2999" t="s">
        <v>5255</v>
      </c>
      <c r="C2999" t="str">
        <f>Tabla4[[#This Row],[NIT]]</f>
        <v>06140504670027</v>
      </c>
      <c r="D2999">
        <f t="shared" si="112"/>
        <v>14</v>
      </c>
      <c r="E2999" t="str">
        <f t="shared" si="113"/>
        <v>NIT</v>
      </c>
    </row>
    <row r="3000" spans="1:5" x14ac:dyDescent="0.25">
      <c r="A3000" t="s">
        <v>5256</v>
      </c>
      <c r="B3000" t="s">
        <v>5257</v>
      </c>
      <c r="C3000" t="str">
        <f>Tabla4[[#This Row],[NIT]]</f>
        <v>06141212011023</v>
      </c>
      <c r="D3000">
        <f t="shared" si="112"/>
        <v>14</v>
      </c>
      <c r="E3000" t="str">
        <f t="shared" si="113"/>
        <v>NIT</v>
      </c>
    </row>
    <row r="3001" spans="1:5" x14ac:dyDescent="0.25">
      <c r="A3001" t="s">
        <v>5258</v>
      </c>
      <c r="B3001" t="s">
        <v>5259</v>
      </c>
      <c r="C3001" t="str">
        <f>Tabla4[[#This Row],[NIT]]</f>
        <v>06140712091019</v>
      </c>
      <c r="D3001">
        <f t="shared" si="112"/>
        <v>14</v>
      </c>
      <c r="E3001" t="str">
        <f t="shared" si="113"/>
        <v>NIT</v>
      </c>
    </row>
    <row r="3002" spans="1:5" x14ac:dyDescent="0.25">
      <c r="A3002" t="s">
        <v>5260</v>
      </c>
      <c r="B3002" t="s">
        <v>5261</v>
      </c>
      <c r="C3002" t="str">
        <f>Tabla4[[#This Row],[NIT]]</f>
        <v>06141212061098</v>
      </c>
      <c r="D3002">
        <f t="shared" si="112"/>
        <v>14</v>
      </c>
      <c r="E3002" t="str">
        <f t="shared" si="113"/>
        <v>NIT</v>
      </c>
    </row>
    <row r="3003" spans="1:5" x14ac:dyDescent="0.25">
      <c r="A3003" t="s">
        <v>5262</v>
      </c>
      <c r="B3003" t="s">
        <v>5263</v>
      </c>
      <c r="C3003" t="str">
        <f>Tabla4[[#This Row],[NIT]]</f>
        <v>12170309081011</v>
      </c>
      <c r="D3003">
        <f t="shared" si="112"/>
        <v>14</v>
      </c>
      <c r="E3003" t="str">
        <f t="shared" si="113"/>
        <v>NIT</v>
      </c>
    </row>
    <row r="3004" spans="1:5" x14ac:dyDescent="0.25">
      <c r="A3004" t="s">
        <v>5264</v>
      </c>
      <c r="B3004" t="s">
        <v>5265</v>
      </c>
      <c r="C3004" t="str">
        <f>Tabla4[[#This Row],[NIT]]</f>
        <v>12171706001039</v>
      </c>
      <c r="D3004">
        <f t="shared" si="112"/>
        <v>14</v>
      </c>
      <c r="E3004" t="str">
        <f t="shared" si="113"/>
        <v>NIT</v>
      </c>
    </row>
    <row r="3005" spans="1:5" x14ac:dyDescent="0.25">
      <c r="A3005" t="s">
        <v>5266</v>
      </c>
      <c r="B3005" t="s">
        <v>5267</v>
      </c>
      <c r="C3005" t="str">
        <f>Tabla4[[#This Row],[NIT]]</f>
        <v>06141911091059</v>
      </c>
      <c r="D3005">
        <f t="shared" si="112"/>
        <v>14</v>
      </c>
      <c r="E3005" t="str">
        <f t="shared" si="113"/>
        <v>NIT</v>
      </c>
    </row>
    <row r="3006" spans="1:5" x14ac:dyDescent="0.25">
      <c r="A3006" t="s">
        <v>5268</v>
      </c>
      <c r="B3006" t="s">
        <v>5269</v>
      </c>
      <c r="C3006" t="str">
        <f>Tabla4[[#This Row],[NIT]]</f>
        <v>12170902091015</v>
      </c>
      <c r="D3006">
        <f t="shared" si="112"/>
        <v>14</v>
      </c>
      <c r="E3006" t="str">
        <f t="shared" si="113"/>
        <v>NIT</v>
      </c>
    </row>
    <row r="3007" spans="1:5" x14ac:dyDescent="0.25">
      <c r="A3007" t="s">
        <v>5270</v>
      </c>
      <c r="B3007" t="s">
        <v>5271</v>
      </c>
      <c r="C3007" t="str">
        <f>Tabla4[[#This Row],[NIT]]</f>
        <v>06141203021032</v>
      </c>
      <c r="D3007">
        <f t="shared" si="112"/>
        <v>14</v>
      </c>
      <c r="E3007" t="str">
        <f t="shared" si="113"/>
        <v>NIT</v>
      </c>
    </row>
    <row r="3008" spans="1:5" x14ac:dyDescent="0.25">
      <c r="A3008" t="s">
        <v>5272</v>
      </c>
      <c r="B3008" t="s">
        <v>5273</v>
      </c>
      <c r="C3008" t="str">
        <f>Tabla4[[#This Row],[NIT]]</f>
        <v>06140111951053</v>
      </c>
      <c r="D3008">
        <f t="shared" si="112"/>
        <v>14</v>
      </c>
      <c r="E3008" t="str">
        <f t="shared" si="113"/>
        <v>NIT</v>
      </c>
    </row>
    <row r="3009" spans="1:5" x14ac:dyDescent="0.25">
      <c r="A3009" t="s">
        <v>5274</v>
      </c>
      <c r="B3009" t="s">
        <v>5275</v>
      </c>
      <c r="C3009" t="str">
        <f>Tabla4[[#This Row],[NIT]]</f>
        <v>06140711951081</v>
      </c>
      <c r="D3009">
        <f t="shared" si="112"/>
        <v>14</v>
      </c>
      <c r="E3009" t="str">
        <f t="shared" si="113"/>
        <v>NIT</v>
      </c>
    </row>
    <row r="3010" spans="1:5" x14ac:dyDescent="0.25">
      <c r="A3010" t="s">
        <v>5276</v>
      </c>
      <c r="B3010" t="s">
        <v>5277</v>
      </c>
      <c r="C3010" t="str">
        <f>Tabla4[[#This Row],[NIT]]</f>
        <v>06140512001023</v>
      </c>
      <c r="D3010">
        <f t="shared" si="112"/>
        <v>14</v>
      </c>
      <c r="E3010" t="str">
        <f t="shared" si="113"/>
        <v>NIT</v>
      </c>
    </row>
    <row r="3011" spans="1:5" x14ac:dyDescent="0.25">
      <c r="A3011" t="s">
        <v>5278</v>
      </c>
      <c r="B3011" t="s">
        <v>5279</v>
      </c>
      <c r="C3011" t="str">
        <f>Tabla4[[#This Row],[NIT]]</f>
        <v>06142312041015</v>
      </c>
      <c r="D3011">
        <f t="shared" si="112"/>
        <v>14</v>
      </c>
      <c r="E3011" t="str">
        <f t="shared" si="113"/>
        <v>NIT</v>
      </c>
    </row>
    <row r="3012" spans="1:5" x14ac:dyDescent="0.25">
      <c r="A3012" t="s">
        <v>5280</v>
      </c>
      <c r="B3012" t="s">
        <v>5281</v>
      </c>
      <c r="C3012" t="str">
        <f>Tabla4[[#This Row],[NIT]]</f>
        <v>06142302051055</v>
      </c>
      <c r="D3012">
        <f t="shared" si="112"/>
        <v>14</v>
      </c>
      <c r="E3012" t="str">
        <f t="shared" si="113"/>
        <v>NIT</v>
      </c>
    </row>
    <row r="3013" spans="1:5" x14ac:dyDescent="0.25">
      <c r="A3013" t="s">
        <v>5282</v>
      </c>
      <c r="B3013" t="s">
        <v>5283</v>
      </c>
      <c r="C3013" t="str">
        <f>Tabla4[[#This Row],[NIT]]</f>
        <v>06141711061031</v>
      </c>
      <c r="D3013">
        <f t="shared" si="112"/>
        <v>14</v>
      </c>
      <c r="E3013" t="str">
        <f t="shared" si="113"/>
        <v>NIT</v>
      </c>
    </row>
    <row r="3014" spans="1:5" x14ac:dyDescent="0.25">
      <c r="A3014" t="s">
        <v>5284</v>
      </c>
      <c r="B3014" t="s">
        <v>5285</v>
      </c>
      <c r="C3014" t="str">
        <f>Tabla4[[#This Row],[NIT]]</f>
        <v>06142611041030</v>
      </c>
      <c r="D3014">
        <f t="shared" si="112"/>
        <v>14</v>
      </c>
      <c r="E3014" t="str">
        <f t="shared" si="113"/>
        <v>NIT</v>
      </c>
    </row>
    <row r="3015" spans="1:5" x14ac:dyDescent="0.25">
      <c r="A3015" t="s">
        <v>5286</v>
      </c>
      <c r="B3015" t="s">
        <v>5287</v>
      </c>
      <c r="C3015" t="str">
        <f>Tabla4[[#This Row],[NIT]]</f>
        <v>05223007911014</v>
      </c>
      <c r="D3015">
        <f t="shared" si="112"/>
        <v>14</v>
      </c>
      <c r="E3015" t="str">
        <f t="shared" si="113"/>
        <v>NIT</v>
      </c>
    </row>
    <row r="3016" spans="1:5" x14ac:dyDescent="0.25">
      <c r="A3016" t="s">
        <v>5288</v>
      </c>
      <c r="B3016" t="s">
        <v>5289</v>
      </c>
      <c r="C3016" t="str">
        <f>Tabla4[[#This Row],[NIT]]</f>
        <v>06140304011023</v>
      </c>
      <c r="D3016">
        <f t="shared" si="112"/>
        <v>14</v>
      </c>
      <c r="E3016" t="str">
        <f t="shared" si="113"/>
        <v>NIT</v>
      </c>
    </row>
    <row r="3017" spans="1:5" x14ac:dyDescent="0.25">
      <c r="A3017" t="s">
        <v>5290</v>
      </c>
      <c r="B3017" t="s">
        <v>5291</v>
      </c>
      <c r="C3017" t="str">
        <f>Tabla4[[#This Row],[NIT]]</f>
        <v>12170601021011</v>
      </c>
      <c r="D3017">
        <f t="shared" si="112"/>
        <v>14</v>
      </c>
      <c r="E3017" t="str">
        <f t="shared" si="113"/>
        <v>NIT</v>
      </c>
    </row>
    <row r="3018" spans="1:5" x14ac:dyDescent="0.25">
      <c r="A3018" t="s">
        <v>5292</v>
      </c>
      <c r="B3018" t="s">
        <v>5293</v>
      </c>
      <c r="C3018" t="str">
        <f>Tabla4[[#This Row],[NIT]]</f>
        <v>06141902051052</v>
      </c>
      <c r="D3018">
        <f t="shared" si="112"/>
        <v>14</v>
      </c>
      <c r="E3018" t="str">
        <f t="shared" si="113"/>
        <v>NIT</v>
      </c>
    </row>
    <row r="3019" spans="1:5" x14ac:dyDescent="0.25">
      <c r="A3019" t="s">
        <v>5294</v>
      </c>
      <c r="B3019" t="s">
        <v>5295</v>
      </c>
      <c r="C3019" t="str">
        <f>Tabla4[[#This Row],[NIT]]</f>
        <v>06141902021013</v>
      </c>
      <c r="D3019">
        <f t="shared" si="112"/>
        <v>14</v>
      </c>
      <c r="E3019" t="str">
        <f t="shared" si="113"/>
        <v>NIT</v>
      </c>
    </row>
    <row r="3020" spans="1:5" x14ac:dyDescent="0.25">
      <c r="A3020" t="s">
        <v>5296</v>
      </c>
      <c r="B3020" t="s">
        <v>5297</v>
      </c>
      <c r="C3020" t="str">
        <f>Tabla4[[#This Row],[NIT]]</f>
        <v>06141301051047</v>
      </c>
      <c r="D3020">
        <f t="shared" si="112"/>
        <v>14</v>
      </c>
      <c r="E3020" t="str">
        <f t="shared" si="113"/>
        <v>NIT</v>
      </c>
    </row>
    <row r="3021" spans="1:5" x14ac:dyDescent="0.25">
      <c r="A3021" t="s">
        <v>5298</v>
      </c>
      <c r="B3021" t="s">
        <v>5299</v>
      </c>
      <c r="C3021" t="str">
        <f>Tabla4[[#This Row],[NIT]]</f>
        <v>06140807031021</v>
      </c>
      <c r="D3021">
        <f t="shared" si="112"/>
        <v>14</v>
      </c>
      <c r="E3021" t="str">
        <f t="shared" si="113"/>
        <v>NIT</v>
      </c>
    </row>
    <row r="3022" spans="1:5" x14ac:dyDescent="0.25">
      <c r="A3022" t="s">
        <v>5300</v>
      </c>
      <c r="B3022" t="s">
        <v>5301</v>
      </c>
      <c r="C3022" t="str">
        <f>Tabla4[[#This Row],[NIT]]</f>
        <v>06141907041063</v>
      </c>
      <c r="D3022">
        <f t="shared" si="112"/>
        <v>14</v>
      </c>
      <c r="E3022" t="str">
        <f t="shared" si="113"/>
        <v>NIT</v>
      </c>
    </row>
    <row r="3023" spans="1:5" x14ac:dyDescent="0.25">
      <c r="A3023" t="s">
        <v>5302</v>
      </c>
      <c r="B3023" t="s">
        <v>5303</v>
      </c>
      <c r="C3023" t="str">
        <f>Tabla4[[#This Row],[NIT]]</f>
        <v>06140905860010</v>
      </c>
      <c r="D3023">
        <f t="shared" si="112"/>
        <v>14</v>
      </c>
      <c r="E3023" t="str">
        <f t="shared" si="113"/>
        <v>NIT</v>
      </c>
    </row>
    <row r="3024" spans="1:5" x14ac:dyDescent="0.25">
      <c r="A3024" t="s">
        <v>5304</v>
      </c>
      <c r="B3024" t="s">
        <v>5305</v>
      </c>
      <c r="C3024" t="str">
        <f>Tabla4[[#This Row],[NIT]]</f>
        <v>06141112031051</v>
      </c>
      <c r="D3024">
        <f t="shared" si="112"/>
        <v>14</v>
      </c>
      <c r="E3024" t="str">
        <f t="shared" si="113"/>
        <v>NIT</v>
      </c>
    </row>
    <row r="3025" spans="1:5" x14ac:dyDescent="0.25">
      <c r="A3025" t="s">
        <v>5306</v>
      </c>
      <c r="B3025" t="s">
        <v>5307</v>
      </c>
      <c r="C3025" t="str">
        <f>Tabla4[[#This Row],[NIT]]</f>
        <v>06142709971043</v>
      </c>
      <c r="D3025">
        <f t="shared" si="112"/>
        <v>14</v>
      </c>
      <c r="E3025" t="str">
        <f t="shared" si="113"/>
        <v>NIT</v>
      </c>
    </row>
    <row r="3026" spans="1:5" x14ac:dyDescent="0.25">
      <c r="A3026" t="s">
        <v>5308</v>
      </c>
      <c r="B3026" t="s">
        <v>5309</v>
      </c>
      <c r="C3026" t="str">
        <f>Tabla4[[#This Row],[NIT]]</f>
        <v>06140712061039</v>
      </c>
      <c r="D3026">
        <f t="shared" si="112"/>
        <v>14</v>
      </c>
      <c r="E3026" t="str">
        <f t="shared" si="113"/>
        <v>NIT</v>
      </c>
    </row>
    <row r="3027" spans="1:5" x14ac:dyDescent="0.25">
      <c r="A3027" t="s">
        <v>5310</v>
      </c>
      <c r="B3027" t="s">
        <v>5311</v>
      </c>
      <c r="C3027" t="str">
        <f>Tabla4[[#This Row],[NIT]]</f>
        <v>06141607091050</v>
      </c>
      <c r="D3027">
        <f t="shared" si="112"/>
        <v>14</v>
      </c>
      <c r="E3027" t="str">
        <f t="shared" si="113"/>
        <v>NIT</v>
      </c>
    </row>
    <row r="3028" spans="1:5" x14ac:dyDescent="0.25">
      <c r="A3028" t="s">
        <v>5312</v>
      </c>
      <c r="B3028" t="s">
        <v>5313</v>
      </c>
      <c r="C3028" t="str">
        <f>Tabla4[[#This Row],[NIT]]</f>
        <v>06142003590010</v>
      </c>
      <c r="D3028">
        <f t="shared" si="112"/>
        <v>14</v>
      </c>
      <c r="E3028" t="str">
        <f t="shared" si="113"/>
        <v>NIT</v>
      </c>
    </row>
    <row r="3029" spans="1:5" x14ac:dyDescent="0.25">
      <c r="A3029" t="s">
        <v>5314</v>
      </c>
      <c r="B3029" t="s">
        <v>5315</v>
      </c>
      <c r="C3029" t="str">
        <f>Tabla4[[#This Row],[NIT]]</f>
        <v>06140502031021</v>
      </c>
      <c r="D3029">
        <f t="shared" si="112"/>
        <v>14</v>
      </c>
      <c r="E3029" t="str">
        <f t="shared" si="113"/>
        <v>NIT</v>
      </c>
    </row>
    <row r="3030" spans="1:5" x14ac:dyDescent="0.25">
      <c r="A3030" t="s">
        <v>5316</v>
      </c>
      <c r="B3030" t="s">
        <v>5317</v>
      </c>
      <c r="C3030" t="str">
        <f>Tabla4[[#This Row],[NIT]]</f>
        <v>06140110031015</v>
      </c>
      <c r="D3030">
        <f t="shared" si="112"/>
        <v>14</v>
      </c>
      <c r="E3030" t="str">
        <f t="shared" si="113"/>
        <v>NIT</v>
      </c>
    </row>
    <row r="3031" spans="1:5" x14ac:dyDescent="0.25">
      <c r="A3031" t="s">
        <v>5318</v>
      </c>
      <c r="B3031" t="s">
        <v>5319</v>
      </c>
      <c r="C3031" t="str">
        <f>Tabla4[[#This Row],[NIT]]</f>
        <v>06140901961040</v>
      </c>
      <c r="D3031">
        <f t="shared" si="112"/>
        <v>14</v>
      </c>
      <c r="E3031" t="str">
        <f t="shared" si="113"/>
        <v>NIT</v>
      </c>
    </row>
    <row r="3032" spans="1:5" x14ac:dyDescent="0.25">
      <c r="A3032" t="s">
        <v>5320</v>
      </c>
      <c r="B3032" t="s">
        <v>5321</v>
      </c>
      <c r="C3032" t="str">
        <f>Tabla4[[#This Row],[NIT]]</f>
        <v>06142207610162</v>
      </c>
      <c r="D3032">
        <f t="shared" ref="D3032:D3095" si="114">LEN(C3032)</f>
        <v>14</v>
      </c>
      <c r="E3032" t="str">
        <f t="shared" ref="E3032:E3095" si="115">IF(D3032=14,"NIT",IF(D3032=9,"DUI"," "))</f>
        <v>NIT</v>
      </c>
    </row>
    <row r="3033" spans="1:5" x14ac:dyDescent="0.25">
      <c r="A3033" t="s">
        <v>5322</v>
      </c>
      <c r="B3033" t="s">
        <v>5323</v>
      </c>
      <c r="C3033" t="str">
        <f>Tabla4[[#This Row],[NIT]]</f>
        <v>02132506741018</v>
      </c>
      <c r="D3033">
        <f t="shared" si="114"/>
        <v>14</v>
      </c>
      <c r="E3033" t="str">
        <f t="shared" si="115"/>
        <v>NIT</v>
      </c>
    </row>
    <row r="3034" spans="1:5" x14ac:dyDescent="0.25">
      <c r="A3034" t="s">
        <v>5324</v>
      </c>
      <c r="B3034" t="s">
        <v>5325</v>
      </c>
      <c r="C3034" t="str">
        <f>Tabla4[[#This Row],[NIT]]</f>
        <v>06141203430026</v>
      </c>
      <c r="D3034">
        <f t="shared" si="114"/>
        <v>14</v>
      </c>
      <c r="E3034" t="str">
        <f t="shared" si="115"/>
        <v>NIT</v>
      </c>
    </row>
    <row r="3035" spans="1:5" x14ac:dyDescent="0.25">
      <c r="A3035" t="s">
        <v>5326</v>
      </c>
      <c r="B3035" t="s">
        <v>5327</v>
      </c>
      <c r="C3035" t="str">
        <f>Tabla4[[#This Row],[NIT]]</f>
        <v>06142303600159</v>
      </c>
      <c r="D3035">
        <f t="shared" si="114"/>
        <v>14</v>
      </c>
      <c r="E3035" t="str">
        <f t="shared" si="115"/>
        <v>NIT</v>
      </c>
    </row>
    <row r="3036" spans="1:5" x14ac:dyDescent="0.25">
      <c r="A3036" t="s">
        <v>5328</v>
      </c>
      <c r="B3036" t="s">
        <v>5329</v>
      </c>
      <c r="C3036" t="str">
        <f>Tabla4[[#This Row],[NIT]]</f>
        <v>11230102400011</v>
      </c>
      <c r="D3036">
        <f t="shared" si="114"/>
        <v>14</v>
      </c>
      <c r="E3036" t="str">
        <f t="shared" si="115"/>
        <v>NIT</v>
      </c>
    </row>
    <row r="3037" spans="1:5" x14ac:dyDescent="0.25">
      <c r="A3037" t="s">
        <v>5330</v>
      </c>
      <c r="B3037" t="s">
        <v>5331</v>
      </c>
      <c r="C3037" t="str">
        <f>Tabla4[[#This Row],[NIT]]</f>
        <v>06140703530140</v>
      </c>
      <c r="D3037">
        <f t="shared" si="114"/>
        <v>14</v>
      </c>
      <c r="E3037" t="str">
        <f t="shared" si="115"/>
        <v>NIT</v>
      </c>
    </row>
    <row r="3038" spans="1:5" x14ac:dyDescent="0.25">
      <c r="A3038" t="s">
        <v>5332</v>
      </c>
      <c r="B3038" t="s">
        <v>5333</v>
      </c>
      <c r="C3038" t="str">
        <f>Tabla4[[#This Row],[NIT]]</f>
        <v>06141211071030</v>
      </c>
      <c r="D3038">
        <f t="shared" si="114"/>
        <v>14</v>
      </c>
      <c r="E3038" t="str">
        <f t="shared" si="115"/>
        <v>NIT</v>
      </c>
    </row>
    <row r="3039" spans="1:5" x14ac:dyDescent="0.25">
      <c r="A3039" t="s">
        <v>5334</v>
      </c>
      <c r="B3039" t="s">
        <v>5335</v>
      </c>
      <c r="C3039" t="str">
        <f>Tabla4[[#This Row],[NIT]]</f>
        <v>05012710931018</v>
      </c>
      <c r="D3039">
        <f t="shared" si="114"/>
        <v>14</v>
      </c>
      <c r="E3039" t="str">
        <f t="shared" si="115"/>
        <v>NIT</v>
      </c>
    </row>
    <row r="3040" spans="1:5" x14ac:dyDescent="0.25">
      <c r="A3040" t="s">
        <v>5336</v>
      </c>
      <c r="B3040" t="s">
        <v>5337</v>
      </c>
      <c r="C3040" t="str">
        <f>Tabla4[[#This Row],[NIT]]</f>
        <v>06143001831078</v>
      </c>
      <c r="D3040">
        <f t="shared" si="114"/>
        <v>14</v>
      </c>
      <c r="E3040" t="str">
        <f t="shared" si="115"/>
        <v>NIT</v>
      </c>
    </row>
    <row r="3041" spans="1:5" x14ac:dyDescent="0.25">
      <c r="A3041" t="s">
        <v>5338</v>
      </c>
      <c r="B3041" t="s">
        <v>5339</v>
      </c>
      <c r="C3041" t="str">
        <f>Tabla4[[#This Row],[NIT]]</f>
        <v>06141208031036</v>
      </c>
      <c r="D3041">
        <f t="shared" si="114"/>
        <v>14</v>
      </c>
      <c r="E3041" t="str">
        <f t="shared" si="115"/>
        <v>NIT</v>
      </c>
    </row>
    <row r="3042" spans="1:5" x14ac:dyDescent="0.25">
      <c r="A3042" t="s">
        <v>5340</v>
      </c>
      <c r="B3042" t="s">
        <v>5341</v>
      </c>
      <c r="C3042" t="str">
        <f>Tabla4[[#This Row],[NIT]]</f>
        <v>06142307991021</v>
      </c>
      <c r="D3042">
        <f t="shared" si="114"/>
        <v>14</v>
      </c>
      <c r="E3042" t="str">
        <f t="shared" si="115"/>
        <v>NIT</v>
      </c>
    </row>
    <row r="3043" spans="1:5" x14ac:dyDescent="0.25">
      <c r="A3043" t="s">
        <v>5342</v>
      </c>
      <c r="B3043" t="s">
        <v>5343</v>
      </c>
      <c r="C3043" t="str">
        <f>Tabla4[[#This Row],[NIT]]</f>
        <v>06143006941033</v>
      </c>
      <c r="D3043">
        <f t="shared" si="114"/>
        <v>14</v>
      </c>
      <c r="E3043" t="str">
        <f t="shared" si="115"/>
        <v>NIT</v>
      </c>
    </row>
    <row r="3044" spans="1:5" x14ac:dyDescent="0.25">
      <c r="A3044" t="s">
        <v>5344</v>
      </c>
      <c r="B3044" t="s">
        <v>5345</v>
      </c>
      <c r="C3044" t="str">
        <f>Tabla4[[#This Row],[NIT]]</f>
        <v>06140509031051</v>
      </c>
      <c r="D3044">
        <f t="shared" si="114"/>
        <v>14</v>
      </c>
      <c r="E3044" t="str">
        <f t="shared" si="115"/>
        <v>NIT</v>
      </c>
    </row>
    <row r="3045" spans="1:5" x14ac:dyDescent="0.25">
      <c r="A3045" t="s">
        <v>5346</v>
      </c>
      <c r="B3045" t="s">
        <v>5347</v>
      </c>
      <c r="C3045" t="str">
        <f>Tabla4[[#This Row],[NIT]]</f>
        <v>06141402981010</v>
      </c>
      <c r="D3045">
        <f t="shared" si="114"/>
        <v>14</v>
      </c>
      <c r="E3045" t="str">
        <f t="shared" si="115"/>
        <v>NIT</v>
      </c>
    </row>
    <row r="3046" spans="1:5" x14ac:dyDescent="0.25">
      <c r="A3046" t="s">
        <v>5348</v>
      </c>
      <c r="B3046" t="s">
        <v>5349</v>
      </c>
      <c r="C3046" t="str">
        <f>Tabla4[[#This Row],[NIT]]</f>
        <v>06142401031082</v>
      </c>
      <c r="D3046">
        <f t="shared" si="114"/>
        <v>14</v>
      </c>
      <c r="E3046" t="str">
        <f t="shared" si="115"/>
        <v>NIT</v>
      </c>
    </row>
    <row r="3047" spans="1:5" x14ac:dyDescent="0.25">
      <c r="A3047" t="s">
        <v>5350</v>
      </c>
      <c r="B3047" t="s">
        <v>5351</v>
      </c>
      <c r="C3047" t="str">
        <f>Tabla4[[#This Row],[NIT]]</f>
        <v>06140808001045</v>
      </c>
      <c r="D3047">
        <f t="shared" si="114"/>
        <v>14</v>
      </c>
      <c r="E3047" t="str">
        <f t="shared" si="115"/>
        <v>NIT</v>
      </c>
    </row>
    <row r="3048" spans="1:5" x14ac:dyDescent="0.25">
      <c r="A3048" t="s">
        <v>5352</v>
      </c>
      <c r="B3048" t="s">
        <v>5353</v>
      </c>
      <c r="C3048" t="str">
        <f>Tabla4[[#This Row],[NIT]]</f>
        <v>96151910691027</v>
      </c>
      <c r="D3048">
        <f t="shared" si="114"/>
        <v>14</v>
      </c>
      <c r="E3048" t="str">
        <f t="shared" si="115"/>
        <v>NIT</v>
      </c>
    </row>
    <row r="3049" spans="1:5" x14ac:dyDescent="0.25">
      <c r="A3049" t="s">
        <v>5354</v>
      </c>
      <c r="B3049" t="s">
        <v>5355</v>
      </c>
      <c r="C3049" t="str">
        <f>Tabla4[[#This Row],[NIT]]</f>
        <v>06141409610046</v>
      </c>
      <c r="D3049">
        <f t="shared" si="114"/>
        <v>14</v>
      </c>
      <c r="E3049" t="str">
        <f t="shared" si="115"/>
        <v>NIT</v>
      </c>
    </row>
    <row r="3050" spans="1:5" x14ac:dyDescent="0.25">
      <c r="A3050" t="s">
        <v>5356</v>
      </c>
      <c r="B3050" t="s">
        <v>5357</v>
      </c>
      <c r="C3050" t="str">
        <f>Tabla4[[#This Row],[NIT]]</f>
        <v>08062503771017</v>
      </c>
      <c r="D3050">
        <f t="shared" si="114"/>
        <v>14</v>
      </c>
      <c r="E3050" t="str">
        <f t="shared" si="115"/>
        <v>NIT</v>
      </c>
    </row>
    <row r="3051" spans="1:5" x14ac:dyDescent="0.25">
      <c r="A3051" t="s">
        <v>5358</v>
      </c>
      <c r="B3051" t="s">
        <v>5359</v>
      </c>
      <c r="C3051" t="str">
        <f>Tabla4[[#This Row],[NIT]]</f>
        <v>06141206670097</v>
      </c>
      <c r="D3051">
        <f t="shared" si="114"/>
        <v>14</v>
      </c>
      <c r="E3051" t="str">
        <f t="shared" si="115"/>
        <v>NIT</v>
      </c>
    </row>
    <row r="3052" spans="1:5" x14ac:dyDescent="0.25">
      <c r="A3052" t="s">
        <v>5360</v>
      </c>
      <c r="B3052" t="s">
        <v>5361</v>
      </c>
      <c r="C3052" t="str">
        <f>Tabla4[[#This Row],[NIT]]</f>
        <v>06140702711060</v>
      </c>
      <c r="D3052">
        <f t="shared" si="114"/>
        <v>14</v>
      </c>
      <c r="E3052" t="str">
        <f t="shared" si="115"/>
        <v>NIT</v>
      </c>
    </row>
    <row r="3053" spans="1:5" x14ac:dyDescent="0.25">
      <c r="A3053" t="s">
        <v>5362</v>
      </c>
      <c r="B3053" t="s">
        <v>5363</v>
      </c>
      <c r="C3053" t="str">
        <f>Tabla4[[#This Row],[NIT]]</f>
        <v>06142106881023</v>
      </c>
      <c r="D3053">
        <f t="shared" si="114"/>
        <v>14</v>
      </c>
      <c r="E3053" t="str">
        <f t="shared" si="115"/>
        <v>NIT</v>
      </c>
    </row>
    <row r="3054" spans="1:5" x14ac:dyDescent="0.25">
      <c r="A3054" t="s">
        <v>5364</v>
      </c>
      <c r="B3054" t="s">
        <v>5365</v>
      </c>
      <c r="C3054" t="str">
        <f>Tabla4[[#This Row],[NIT]]</f>
        <v>01030101450013</v>
      </c>
      <c r="D3054">
        <f t="shared" si="114"/>
        <v>14</v>
      </c>
      <c r="E3054" t="str">
        <f t="shared" si="115"/>
        <v>NIT</v>
      </c>
    </row>
    <row r="3055" spans="1:5" x14ac:dyDescent="0.25">
      <c r="A3055" t="s">
        <v>5366</v>
      </c>
      <c r="B3055" t="s">
        <v>5367</v>
      </c>
      <c r="C3055" t="str">
        <f>Tabla4[[#This Row],[NIT]]</f>
        <v>09031203640014</v>
      </c>
      <c r="D3055">
        <f t="shared" si="114"/>
        <v>14</v>
      </c>
      <c r="E3055" t="str">
        <f t="shared" si="115"/>
        <v>NIT</v>
      </c>
    </row>
    <row r="3056" spans="1:5" x14ac:dyDescent="0.25">
      <c r="A3056" t="s">
        <v>5368</v>
      </c>
      <c r="B3056" t="s">
        <v>5369</v>
      </c>
      <c r="C3056" t="str">
        <f>Tabla4[[#This Row],[NIT]]</f>
        <v>06141512951028</v>
      </c>
      <c r="D3056">
        <f t="shared" si="114"/>
        <v>14</v>
      </c>
      <c r="E3056" t="str">
        <f t="shared" si="115"/>
        <v>NIT</v>
      </c>
    </row>
    <row r="3057" spans="1:5" x14ac:dyDescent="0.25">
      <c r="A3057" t="s">
        <v>5370</v>
      </c>
      <c r="B3057" t="s">
        <v>5371</v>
      </c>
      <c r="C3057" t="str">
        <f>Tabla4[[#This Row],[NIT]]</f>
        <v>06142705981010</v>
      </c>
      <c r="D3057">
        <f t="shared" si="114"/>
        <v>14</v>
      </c>
      <c r="E3057" t="str">
        <f t="shared" si="115"/>
        <v>NIT</v>
      </c>
    </row>
    <row r="3058" spans="1:5" x14ac:dyDescent="0.25">
      <c r="A3058" t="s">
        <v>5372</v>
      </c>
      <c r="B3058" t="s">
        <v>5373</v>
      </c>
      <c r="C3058" t="str">
        <f>Tabla4[[#This Row],[NIT]]</f>
        <v>06141108780017</v>
      </c>
      <c r="D3058">
        <f t="shared" si="114"/>
        <v>14</v>
      </c>
      <c r="E3058" t="str">
        <f t="shared" si="115"/>
        <v>NIT</v>
      </c>
    </row>
    <row r="3059" spans="1:5" x14ac:dyDescent="0.25">
      <c r="A3059" t="s">
        <v>5374</v>
      </c>
      <c r="B3059" t="s">
        <v>5375</v>
      </c>
      <c r="C3059" t="str">
        <f>Tabla4[[#This Row],[NIT]]</f>
        <v>06141712041026</v>
      </c>
      <c r="D3059">
        <f t="shared" si="114"/>
        <v>14</v>
      </c>
      <c r="E3059" t="str">
        <f t="shared" si="115"/>
        <v>NIT</v>
      </c>
    </row>
    <row r="3060" spans="1:5" x14ac:dyDescent="0.25">
      <c r="A3060" t="s">
        <v>5376</v>
      </c>
      <c r="B3060" t="s">
        <v>5377</v>
      </c>
      <c r="C3060" t="str">
        <f>Tabla4[[#This Row],[NIT]]</f>
        <v>06141512991020</v>
      </c>
      <c r="D3060">
        <f t="shared" si="114"/>
        <v>14</v>
      </c>
      <c r="E3060" t="str">
        <f t="shared" si="115"/>
        <v>NIT</v>
      </c>
    </row>
    <row r="3061" spans="1:5" x14ac:dyDescent="0.25">
      <c r="A3061" t="s">
        <v>5378</v>
      </c>
      <c r="B3061" t="s">
        <v>5379</v>
      </c>
      <c r="C3061" t="str">
        <f>Tabla4[[#This Row],[NIT]]</f>
        <v>06142705091030</v>
      </c>
      <c r="D3061">
        <f t="shared" si="114"/>
        <v>14</v>
      </c>
      <c r="E3061" t="str">
        <f t="shared" si="115"/>
        <v>NIT</v>
      </c>
    </row>
    <row r="3062" spans="1:5" x14ac:dyDescent="0.25">
      <c r="A3062" t="s">
        <v>5380</v>
      </c>
      <c r="B3062" t="s">
        <v>5381</v>
      </c>
      <c r="C3062" t="str">
        <f>Tabla4[[#This Row],[NIT]]</f>
        <v>06141808991076</v>
      </c>
      <c r="D3062">
        <f t="shared" si="114"/>
        <v>14</v>
      </c>
      <c r="E3062" t="str">
        <f t="shared" si="115"/>
        <v>NIT</v>
      </c>
    </row>
    <row r="3063" spans="1:5" x14ac:dyDescent="0.25">
      <c r="A3063" t="s">
        <v>5382</v>
      </c>
      <c r="B3063" t="s">
        <v>5383</v>
      </c>
      <c r="C3063" t="str">
        <f>Tabla4[[#This Row],[NIT]]</f>
        <v>06142906991048</v>
      </c>
      <c r="D3063">
        <f t="shared" si="114"/>
        <v>14</v>
      </c>
      <c r="E3063" t="str">
        <f t="shared" si="115"/>
        <v>NIT</v>
      </c>
    </row>
    <row r="3064" spans="1:5" x14ac:dyDescent="0.25">
      <c r="A3064" t="s">
        <v>5384</v>
      </c>
      <c r="B3064" t="s">
        <v>5385</v>
      </c>
      <c r="C3064" t="str">
        <f>Tabla4[[#This Row],[NIT]]</f>
        <v>05022708580035</v>
      </c>
      <c r="D3064">
        <f t="shared" si="114"/>
        <v>14</v>
      </c>
      <c r="E3064" t="str">
        <f t="shared" si="115"/>
        <v>NIT</v>
      </c>
    </row>
    <row r="3065" spans="1:5" x14ac:dyDescent="0.25">
      <c r="A3065" t="s">
        <v>5386</v>
      </c>
      <c r="B3065" t="s">
        <v>5387</v>
      </c>
      <c r="C3065" t="str">
        <f>Tabla4[[#This Row],[NIT]]</f>
        <v>06140812981038</v>
      </c>
      <c r="D3065">
        <f t="shared" si="114"/>
        <v>14</v>
      </c>
      <c r="E3065" t="str">
        <f t="shared" si="115"/>
        <v>NIT</v>
      </c>
    </row>
    <row r="3066" spans="1:5" x14ac:dyDescent="0.25">
      <c r="A3066" t="s">
        <v>5388</v>
      </c>
      <c r="B3066" t="s">
        <v>5389</v>
      </c>
      <c r="C3066" t="str">
        <f>Tabla4[[#This Row],[NIT]]</f>
        <v>06141406001070</v>
      </c>
      <c r="D3066">
        <f t="shared" si="114"/>
        <v>14</v>
      </c>
      <c r="E3066" t="str">
        <f t="shared" si="115"/>
        <v>NIT</v>
      </c>
    </row>
    <row r="3067" spans="1:5" x14ac:dyDescent="0.25">
      <c r="A3067" t="s">
        <v>5390</v>
      </c>
      <c r="B3067" t="s">
        <v>5391</v>
      </c>
      <c r="C3067" t="str">
        <f>Tabla4[[#This Row],[NIT]]</f>
        <v>06140703971073</v>
      </c>
      <c r="D3067">
        <f t="shared" si="114"/>
        <v>14</v>
      </c>
      <c r="E3067" t="str">
        <f t="shared" si="115"/>
        <v>NIT</v>
      </c>
    </row>
    <row r="3068" spans="1:5" x14ac:dyDescent="0.25">
      <c r="A3068" t="s">
        <v>5392</v>
      </c>
      <c r="B3068" t="s">
        <v>5393</v>
      </c>
      <c r="C3068" t="str">
        <f>Tabla4[[#This Row],[NIT]]</f>
        <v>06141502220042</v>
      </c>
      <c r="D3068">
        <f t="shared" si="114"/>
        <v>14</v>
      </c>
      <c r="E3068" t="str">
        <f t="shared" si="115"/>
        <v>NIT</v>
      </c>
    </row>
    <row r="3069" spans="1:5" x14ac:dyDescent="0.25">
      <c r="A3069" t="s">
        <v>5394</v>
      </c>
      <c r="B3069" t="s">
        <v>5395</v>
      </c>
      <c r="C3069" t="str">
        <f>Tabla4[[#This Row],[NIT]]</f>
        <v>06141905891043</v>
      </c>
      <c r="D3069">
        <f t="shared" si="114"/>
        <v>14</v>
      </c>
      <c r="E3069" t="str">
        <f t="shared" si="115"/>
        <v>NIT</v>
      </c>
    </row>
    <row r="3070" spans="1:5" x14ac:dyDescent="0.25">
      <c r="A3070" t="s">
        <v>5396</v>
      </c>
      <c r="B3070" t="s">
        <v>5397</v>
      </c>
      <c r="C3070" t="str">
        <f>Tabla4[[#This Row],[NIT]]</f>
        <v>04071902220015</v>
      </c>
      <c r="D3070">
        <f t="shared" si="114"/>
        <v>14</v>
      </c>
      <c r="E3070" t="str">
        <f t="shared" si="115"/>
        <v>NIT</v>
      </c>
    </row>
    <row r="3071" spans="1:5" x14ac:dyDescent="0.25">
      <c r="A3071" t="s">
        <v>5398</v>
      </c>
      <c r="B3071" t="s">
        <v>5399</v>
      </c>
      <c r="C3071" t="str">
        <f>Tabla4[[#This Row],[NIT]]</f>
        <v>13191603871013</v>
      </c>
      <c r="D3071">
        <f t="shared" si="114"/>
        <v>14</v>
      </c>
      <c r="E3071" t="str">
        <f t="shared" si="115"/>
        <v>NIT</v>
      </c>
    </row>
    <row r="3072" spans="1:5" x14ac:dyDescent="0.25">
      <c r="A3072" t="s">
        <v>5400</v>
      </c>
      <c r="B3072" t="s">
        <v>5401</v>
      </c>
      <c r="C3072" t="str">
        <f>Tabla4[[#This Row],[NIT]]</f>
        <v>07021006961013</v>
      </c>
      <c r="D3072">
        <f t="shared" si="114"/>
        <v>14</v>
      </c>
      <c r="E3072" t="str">
        <f t="shared" si="115"/>
        <v>NIT</v>
      </c>
    </row>
    <row r="3073" spans="1:5" x14ac:dyDescent="0.25">
      <c r="A3073" t="s">
        <v>5402</v>
      </c>
      <c r="B3073" t="s">
        <v>5403</v>
      </c>
      <c r="C3073" t="str">
        <f>Tabla4[[#This Row],[NIT]]</f>
        <v>02032212951010</v>
      </c>
      <c r="D3073">
        <f t="shared" si="114"/>
        <v>14</v>
      </c>
      <c r="E3073" t="str">
        <f t="shared" si="115"/>
        <v>NIT</v>
      </c>
    </row>
    <row r="3074" spans="1:5" x14ac:dyDescent="0.25">
      <c r="A3074" t="s">
        <v>5404</v>
      </c>
      <c r="B3074" t="s">
        <v>5405</v>
      </c>
      <c r="C3074" t="str">
        <f>Tabla4[[#This Row],[NIT]]</f>
        <v>12021006961013</v>
      </c>
      <c r="D3074">
        <f t="shared" si="114"/>
        <v>14</v>
      </c>
      <c r="E3074" t="str">
        <f t="shared" si="115"/>
        <v>NIT</v>
      </c>
    </row>
    <row r="3075" spans="1:5" x14ac:dyDescent="0.25">
      <c r="A3075" t="s">
        <v>5406</v>
      </c>
      <c r="B3075" t="s">
        <v>5407</v>
      </c>
      <c r="C3075" t="str">
        <f>Tabla4[[#This Row],[NIT]]</f>
        <v>09031006961016</v>
      </c>
      <c r="D3075">
        <f t="shared" si="114"/>
        <v>14</v>
      </c>
      <c r="E3075" t="str">
        <f t="shared" si="115"/>
        <v>NIT</v>
      </c>
    </row>
    <row r="3076" spans="1:5" x14ac:dyDescent="0.25">
      <c r="A3076" t="s">
        <v>5408</v>
      </c>
      <c r="B3076" t="s">
        <v>5409</v>
      </c>
      <c r="C3076" t="str">
        <f>Tabla4[[#This Row],[NIT]]</f>
        <v>06141006961058</v>
      </c>
      <c r="D3076">
        <f t="shared" si="114"/>
        <v>14</v>
      </c>
      <c r="E3076" t="str">
        <f t="shared" si="115"/>
        <v>NIT</v>
      </c>
    </row>
    <row r="3077" spans="1:5" x14ac:dyDescent="0.25">
      <c r="A3077" t="s">
        <v>5410</v>
      </c>
      <c r="B3077" t="s">
        <v>5411</v>
      </c>
      <c r="C3077" t="str">
        <f>Tabla4[[#This Row],[NIT]]</f>
        <v>14082212951012</v>
      </c>
      <c r="D3077">
        <f t="shared" si="114"/>
        <v>14</v>
      </c>
      <c r="E3077" t="str">
        <f t="shared" si="115"/>
        <v>NIT</v>
      </c>
    </row>
    <row r="3078" spans="1:5" x14ac:dyDescent="0.25">
      <c r="A3078" t="s">
        <v>5412</v>
      </c>
      <c r="B3078" t="s">
        <v>5413</v>
      </c>
      <c r="C3078" t="str">
        <f>Tabla4[[#This Row],[NIT]]</f>
        <v>06143102220012</v>
      </c>
      <c r="D3078">
        <f t="shared" si="114"/>
        <v>14</v>
      </c>
      <c r="E3078" t="str">
        <f t="shared" si="115"/>
        <v>NIT</v>
      </c>
    </row>
    <row r="3079" spans="1:5" x14ac:dyDescent="0.25">
      <c r="A3079" t="s">
        <v>5414</v>
      </c>
      <c r="B3079" t="s">
        <v>5415</v>
      </c>
      <c r="C3079" t="str">
        <f>Tabla4[[#This Row],[NIT]]</f>
        <v>02071006961012</v>
      </c>
      <c r="D3079">
        <f t="shared" si="114"/>
        <v>14</v>
      </c>
      <c r="E3079" t="str">
        <f t="shared" si="115"/>
        <v>NIT</v>
      </c>
    </row>
    <row r="3080" spans="1:5" x14ac:dyDescent="0.25">
      <c r="A3080" t="s">
        <v>5416</v>
      </c>
      <c r="B3080" t="s">
        <v>5417</v>
      </c>
      <c r="C3080" t="str">
        <f>Tabla4[[#This Row],[NIT]]</f>
        <v>06142102220025</v>
      </c>
      <c r="D3080">
        <f t="shared" si="114"/>
        <v>14</v>
      </c>
      <c r="E3080" t="str">
        <f t="shared" si="115"/>
        <v>NIT</v>
      </c>
    </row>
    <row r="3081" spans="1:5" x14ac:dyDescent="0.25">
      <c r="A3081" t="s">
        <v>5418</v>
      </c>
      <c r="B3081" t="s">
        <v>5419</v>
      </c>
      <c r="C3081" t="str">
        <f>Tabla4[[#This Row],[NIT]]</f>
        <v>04161406961018</v>
      </c>
      <c r="D3081">
        <f t="shared" si="114"/>
        <v>14</v>
      </c>
      <c r="E3081" t="str">
        <f t="shared" si="115"/>
        <v>NIT</v>
      </c>
    </row>
    <row r="3082" spans="1:5" x14ac:dyDescent="0.25">
      <c r="A3082" t="s">
        <v>5420</v>
      </c>
      <c r="B3082" t="s">
        <v>5421</v>
      </c>
      <c r="C3082" t="str">
        <f>Tabla4[[#This Row],[NIT]]</f>
        <v>12100108881011</v>
      </c>
      <c r="D3082">
        <f t="shared" si="114"/>
        <v>14</v>
      </c>
      <c r="E3082" t="str">
        <f t="shared" si="115"/>
        <v>NIT</v>
      </c>
    </row>
    <row r="3083" spans="1:5" x14ac:dyDescent="0.25">
      <c r="A3083" t="s">
        <v>5422</v>
      </c>
      <c r="B3083" t="s">
        <v>5423</v>
      </c>
      <c r="C3083" t="str">
        <f>Tabla4[[#This Row],[NIT]]</f>
        <v>03151802220016</v>
      </c>
      <c r="D3083">
        <f t="shared" si="114"/>
        <v>14</v>
      </c>
      <c r="E3083" t="str">
        <f t="shared" si="115"/>
        <v>NIT</v>
      </c>
    </row>
    <row r="3084" spans="1:5" x14ac:dyDescent="0.25">
      <c r="A3084" t="s">
        <v>5424</v>
      </c>
      <c r="B3084" t="s">
        <v>5425</v>
      </c>
      <c r="C3084" t="str">
        <f>Tabla4[[#This Row],[NIT]]</f>
        <v>06141006961040</v>
      </c>
      <c r="D3084">
        <f t="shared" si="114"/>
        <v>14</v>
      </c>
      <c r="E3084" t="str">
        <f t="shared" si="115"/>
        <v>NIT</v>
      </c>
    </row>
    <row r="3085" spans="1:5" x14ac:dyDescent="0.25">
      <c r="A3085" t="s">
        <v>5426</v>
      </c>
      <c r="B3085" t="s">
        <v>5427</v>
      </c>
      <c r="C3085" t="str">
        <f>Tabla4[[#This Row],[NIT]]</f>
        <v>01012812831013</v>
      </c>
      <c r="D3085">
        <f t="shared" si="114"/>
        <v>14</v>
      </c>
      <c r="E3085" t="str">
        <f t="shared" si="115"/>
        <v>NIT</v>
      </c>
    </row>
    <row r="3086" spans="1:5" x14ac:dyDescent="0.25">
      <c r="A3086" t="s">
        <v>5428</v>
      </c>
      <c r="B3086" t="s">
        <v>5429</v>
      </c>
      <c r="C3086" t="str">
        <f>Tabla4[[#This Row],[NIT]]</f>
        <v>06171402220019</v>
      </c>
      <c r="D3086">
        <f t="shared" si="114"/>
        <v>14</v>
      </c>
      <c r="E3086" t="str">
        <f t="shared" si="115"/>
        <v>NIT</v>
      </c>
    </row>
    <row r="3087" spans="1:5" x14ac:dyDescent="0.25">
      <c r="A3087" t="s">
        <v>5430</v>
      </c>
      <c r="B3087" t="s">
        <v>5431</v>
      </c>
      <c r="C3087" t="str">
        <f>Tabla4[[#This Row],[NIT]]</f>
        <v>06141102220026</v>
      </c>
      <c r="D3087">
        <f t="shared" si="114"/>
        <v>14</v>
      </c>
      <c r="E3087" t="str">
        <f t="shared" si="115"/>
        <v>NIT</v>
      </c>
    </row>
    <row r="3088" spans="1:5" x14ac:dyDescent="0.25">
      <c r="A3088" t="s">
        <v>5432</v>
      </c>
      <c r="B3088" t="s">
        <v>5433</v>
      </c>
      <c r="C3088" t="str">
        <f>Tabla4[[#This Row],[NIT]]</f>
        <v>12171302220016</v>
      </c>
      <c r="D3088">
        <f t="shared" si="114"/>
        <v>14</v>
      </c>
      <c r="E3088" t="str">
        <f t="shared" si="115"/>
        <v>NIT</v>
      </c>
    </row>
    <row r="3089" spans="1:5" x14ac:dyDescent="0.25">
      <c r="A3089" t="s">
        <v>5434</v>
      </c>
      <c r="B3089" t="s">
        <v>5435</v>
      </c>
      <c r="C3089" t="str">
        <f>Tabla4[[#This Row],[NIT]]</f>
        <v>02101602220018</v>
      </c>
      <c r="D3089">
        <f t="shared" si="114"/>
        <v>14</v>
      </c>
      <c r="E3089" t="str">
        <f t="shared" si="115"/>
        <v>NIT</v>
      </c>
    </row>
    <row r="3090" spans="1:5" x14ac:dyDescent="0.25">
      <c r="A3090" t="s">
        <v>5436</v>
      </c>
      <c r="B3090" t="s">
        <v>5437</v>
      </c>
      <c r="C3090" t="str">
        <f>Tabla4[[#This Row],[NIT]]</f>
        <v>05110102220013</v>
      </c>
      <c r="D3090">
        <f t="shared" si="114"/>
        <v>14</v>
      </c>
      <c r="E3090" t="str">
        <f t="shared" si="115"/>
        <v>NIT</v>
      </c>
    </row>
    <row r="3091" spans="1:5" x14ac:dyDescent="0.25">
      <c r="A3091" t="s">
        <v>5438</v>
      </c>
      <c r="B3091" t="s">
        <v>5439</v>
      </c>
      <c r="C3091" t="str">
        <f>Tabla4[[#This Row],[NIT]]</f>
        <v>14162212951016</v>
      </c>
      <c r="D3091">
        <f t="shared" si="114"/>
        <v>14</v>
      </c>
      <c r="E3091" t="str">
        <f t="shared" si="115"/>
        <v>NIT</v>
      </c>
    </row>
    <row r="3092" spans="1:5" x14ac:dyDescent="0.25">
      <c r="A3092" t="s">
        <v>5440</v>
      </c>
      <c r="B3092" t="s">
        <v>5441</v>
      </c>
      <c r="C3092" t="str">
        <f>Tabla4[[#This Row],[NIT]]</f>
        <v>11211406961012</v>
      </c>
      <c r="D3092">
        <f t="shared" si="114"/>
        <v>14</v>
      </c>
      <c r="E3092" t="str">
        <f t="shared" si="115"/>
        <v>NIT</v>
      </c>
    </row>
    <row r="3093" spans="1:5" x14ac:dyDescent="0.25">
      <c r="A3093" t="s">
        <v>5442</v>
      </c>
      <c r="B3093" t="s">
        <v>5443</v>
      </c>
      <c r="C3093" t="str">
        <f>Tabla4[[#This Row],[NIT]]</f>
        <v>09061006961012</v>
      </c>
      <c r="D3093">
        <f t="shared" si="114"/>
        <v>14</v>
      </c>
      <c r="E3093" t="str">
        <f t="shared" si="115"/>
        <v>NIT</v>
      </c>
    </row>
    <row r="3094" spans="1:5" x14ac:dyDescent="0.25">
      <c r="A3094" t="s">
        <v>5444</v>
      </c>
      <c r="B3094" t="s">
        <v>5445</v>
      </c>
      <c r="C3094" t="str">
        <f>Tabla4[[#This Row],[NIT]]</f>
        <v>11231102220020</v>
      </c>
      <c r="D3094">
        <f t="shared" si="114"/>
        <v>14</v>
      </c>
      <c r="E3094" t="str">
        <f t="shared" si="115"/>
        <v>NIT</v>
      </c>
    </row>
    <row r="3095" spans="1:5" x14ac:dyDescent="0.25">
      <c r="A3095" t="s">
        <v>5446</v>
      </c>
      <c r="B3095" t="s">
        <v>5447</v>
      </c>
      <c r="C3095" t="str">
        <f>Tabla4[[#This Row],[NIT]]</f>
        <v>10101102220016</v>
      </c>
      <c r="D3095">
        <f t="shared" si="114"/>
        <v>14</v>
      </c>
      <c r="E3095" t="str">
        <f t="shared" si="115"/>
        <v>NIT</v>
      </c>
    </row>
    <row r="3096" spans="1:5" x14ac:dyDescent="0.25">
      <c r="A3096" t="s">
        <v>5448</v>
      </c>
      <c r="B3096" t="s">
        <v>5449</v>
      </c>
      <c r="C3096" t="str">
        <f>Tabla4[[#This Row],[NIT]]</f>
        <v>08212102220020</v>
      </c>
      <c r="D3096">
        <f t="shared" ref="D3096:D3159" si="116">LEN(C3096)</f>
        <v>14</v>
      </c>
      <c r="E3096" t="str">
        <f t="shared" ref="E3096:E3159" si="117">IF(D3096=14,"NIT",IF(D3096=9,"DUI"," "))</f>
        <v>NIT</v>
      </c>
    </row>
    <row r="3097" spans="1:5" x14ac:dyDescent="0.25">
      <c r="A3097" t="s">
        <v>5450</v>
      </c>
      <c r="B3097" t="s">
        <v>5451</v>
      </c>
      <c r="C3097" t="str">
        <f>Tabla4[[#This Row],[NIT]]</f>
        <v>12170202770019</v>
      </c>
      <c r="D3097">
        <f t="shared" si="116"/>
        <v>14</v>
      </c>
      <c r="E3097" t="str">
        <f t="shared" si="117"/>
        <v>NIT</v>
      </c>
    </row>
    <row r="3098" spans="1:5" x14ac:dyDescent="0.25">
      <c r="A3098" t="s">
        <v>5452</v>
      </c>
      <c r="B3098" t="s">
        <v>5453</v>
      </c>
      <c r="C3098" t="str">
        <f>Tabla4[[#This Row],[NIT]]</f>
        <v>06140512690019</v>
      </c>
      <c r="D3098">
        <f t="shared" si="116"/>
        <v>14</v>
      </c>
      <c r="E3098" t="str">
        <f t="shared" si="117"/>
        <v>NIT</v>
      </c>
    </row>
    <row r="3099" spans="1:5" x14ac:dyDescent="0.25">
      <c r="A3099" t="s">
        <v>5454</v>
      </c>
      <c r="B3099" t="s">
        <v>5455</v>
      </c>
      <c r="C3099" t="str">
        <f>Tabla4[[#This Row],[NIT]]</f>
        <v>06140606071025</v>
      </c>
      <c r="D3099">
        <f t="shared" si="116"/>
        <v>14</v>
      </c>
      <c r="E3099" t="str">
        <f t="shared" si="117"/>
        <v>NIT</v>
      </c>
    </row>
    <row r="3100" spans="1:5" x14ac:dyDescent="0.25">
      <c r="A3100" t="s">
        <v>5456</v>
      </c>
      <c r="B3100" t="s">
        <v>5457</v>
      </c>
      <c r="C3100" t="str">
        <f>Tabla4[[#This Row],[NIT]]</f>
        <v>06142602021050</v>
      </c>
      <c r="D3100">
        <f t="shared" si="116"/>
        <v>14</v>
      </c>
      <c r="E3100" t="str">
        <f t="shared" si="117"/>
        <v>NIT</v>
      </c>
    </row>
    <row r="3101" spans="1:5" x14ac:dyDescent="0.25">
      <c r="A3101" t="s">
        <v>5458</v>
      </c>
      <c r="B3101" t="s">
        <v>5459</v>
      </c>
      <c r="C3101" t="str">
        <f>Tabla4[[#This Row],[NIT]]</f>
        <v>06141304891011</v>
      </c>
      <c r="D3101">
        <f t="shared" si="116"/>
        <v>14</v>
      </c>
      <c r="E3101" t="str">
        <f t="shared" si="117"/>
        <v>NIT</v>
      </c>
    </row>
    <row r="3102" spans="1:5" x14ac:dyDescent="0.25">
      <c r="A3102" t="s">
        <v>5460</v>
      </c>
      <c r="B3102" t="s">
        <v>5461</v>
      </c>
      <c r="C3102" t="str">
        <f>Tabla4[[#This Row],[NIT]]</f>
        <v>02102204781014</v>
      </c>
      <c r="D3102">
        <f t="shared" si="116"/>
        <v>14</v>
      </c>
      <c r="E3102" t="str">
        <f t="shared" si="117"/>
        <v>NIT</v>
      </c>
    </row>
    <row r="3103" spans="1:5" x14ac:dyDescent="0.25">
      <c r="A3103" t="s">
        <v>5462</v>
      </c>
      <c r="B3103" t="s">
        <v>5463</v>
      </c>
      <c r="C3103" t="str">
        <f>Tabla4[[#This Row],[NIT]]</f>
        <v>06141011971053</v>
      </c>
      <c r="D3103">
        <f t="shared" si="116"/>
        <v>14</v>
      </c>
      <c r="E3103" t="str">
        <f t="shared" si="117"/>
        <v>NIT</v>
      </c>
    </row>
    <row r="3104" spans="1:5" x14ac:dyDescent="0.25">
      <c r="A3104" t="s">
        <v>5464</v>
      </c>
      <c r="B3104" t="s">
        <v>5465</v>
      </c>
      <c r="C3104" t="str">
        <f>Tabla4[[#This Row],[NIT]]</f>
        <v>06141602901011</v>
      </c>
      <c r="D3104">
        <f t="shared" si="116"/>
        <v>14</v>
      </c>
      <c r="E3104" t="str">
        <f t="shared" si="117"/>
        <v>NIT</v>
      </c>
    </row>
    <row r="3105" spans="1:5" x14ac:dyDescent="0.25">
      <c r="A3105" t="s">
        <v>5466</v>
      </c>
      <c r="B3105" t="s">
        <v>5467</v>
      </c>
      <c r="C3105" t="str">
        <f>Tabla4[[#This Row],[NIT]]</f>
        <v>94471412680019</v>
      </c>
      <c r="D3105">
        <f t="shared" si="116"/>
        <v>14</v>
      </c>
      <c r="E3105" t="str">
        <f t="shared" si="117"/>
        <v>NIT</v>
      </c>
    </row>
    <row r="3106" spans="1:5" x14ac:dyDescent="0.25">
      <c r="A3106" t="s">
        <v>5468</v>
      </c>
      <c r="B3106" t="s">
        <v>5469</v>
      </c>
      <c r="C3106" t="str">
        <f>Tabla4[[#This Row],[NIT]]</f>
        <v>06142408061017</v>
      </c>
      <c r="D3106">
        <f t="shared" si="116"/>
        <v>14</v>
      </c>
      <c r="E3106" t="str">
        <f t="shared" si="117"/>
        <v>NIT</v>
      </c>
    </row>
    <row r="3107" spans="1:5" x14ac:dyDescent="0.25">
      <c r="A3107" t="s">
        <v>5470</v>
      </c>
      <c r="B3107" t="s">
        <v>5471</v>
      </c>
      <c r="C3107" t="str">
        <f>Tabla4[[#This Row],[NIT]]</f>
        <v>06141807830010</v>
      </c>
      <c r="D3107">
        <f t="shared" si="116"/>
        <v>14</v>
      </c>
      <c r="E3107" t="str">
        <f t="shared" si="117"/>
        <v>NIT</v>
      </c>
    </row>
    <row r="3108" spans="1:5" x14ac:dyDescent="0.25">
      <c r="A3108" t="s">
        <v>5472</v>
      </c>
      <c r="B3108" t="s">
        <v>5473</v>
      </c>
      <c r="C3108" t="str">
        <f>Tabla4[[#This Row],[NIT]]</f>
        <v>06142703001107</v>
      </c>
      <c r="D3108">
        <f t="shared" si="116"/>
        <v>14</v>
      </c>
      <c r="E3108" t="str">
        <f t="shared" si="117"/>
        <v>NIT</v>
      </c>
    </row>
    <row r="3109" spans="1:5" x14ac:dyDescent="0.25">
      <c r="A3109" t="s">
        <v>5474</v>
      </c>
      <c r="B3109" t="s">
        <v>5475</v>
      </c>
      <c r="C3109" t="str">
        <f>Tabla4[[#This Row],[NIT]]</f>
        <v>06143010921063</v>
      </c>
      <c r="D3109">
        <f t="shared" si="116"/>
        <v>14</v>
      </c>
      <c r="E3109" t="str">
        <f t="shared" si="117"/>
        <v>NIT</v>
      </c>
    </row>
    <row r="3110" spans="1:5" x14ac:dyDescent="0.25">
      <c r="A3110" t="s">
        <v>5476</v>
      </c>
      <c r="B3110" t="s">
        <v>5477</v>
      </c>
      <c r="C3110" t="str">
        <f>Tabla4[[#This Row],[NIT]]</f>
        <v>08052101091014</v>
      </c>
      <c r="D3110">
        <f t="shared" si="116"/>
        <v>14</v>
      </c>
      <c r="E3110" t="str">
        <f t="shared" si="117"/>
        <v>NIT</v>
      </c>
    </row>
    <row r="3111" spans="1:5" x14ac:dyDescent="0.25">
      <c r="A3111" t="s">
        <v>5478</v>
      </c>
      <c r="B3111" t="s">
        <v>5479</v>
      </c>
      <c r="C3111" t="str">
        <f>Tabla4[[#This Row],[NIT]]</f>
        <v>06141903560010</v>
      </c>
      <c r="D3111">
        <f t="shared" si="116"/>
        <v>14</v>
      </c>
      <c r="E3111" t="str">
        <f t="shared" si="117"/>
        <v>NIT</v>
      </c>
    </row>
    <row r="3112" spans="1:5" x14ac:dyDescent="0.25">
      <c r="A3112" t="s">
        <v>5480</v>
      </c>
      <c r="B3112" t="s">
        <v>5481</v>
      </c>
      <c r="C3112" t="str">
        <f>Tabla4[[#This Row],[NIT]]</f>
        <v>06140305680010</v>
      </c>
      <c r="D3112">
        <f t="shared" si="116"/>
        <v>14</v>
      </c>
      <c r="E3112" t="str">
        <f t="shared" si="117"/>
        <v>NIT</v>
      </c>
    </row>
    <row r="3113" spans="1:5" x14ac:dyDescent="0.25">
      <c r="A3113" t="s">
        <v>5482</v>
      </c>
      <c r="B3113" t="s">
        <v>5483</v>
      </c>
      <c r="C3113" t="str">
        <f>Tabla4[[#This Row],[NIT]]</f>
        <v>13191204530013</v>
      </c>
      <c r="D3113">
        <f t="shared" si="116"/>
        <v>14</v>
      </c>
      <c r="E3113" t="str">
        <f t="shared" si="117"/>
        <v>NIT</v>
      </c>
    </row>
    <row r="3114" spans="1:5" x14ac:dyDescent="0.25">
      <c r="A3114" t="s">
        <v>5484</v>
      </c>
      <c r="B3114" t="s">
        <v>5485</v>
      </c>
      <c r="C3114" t="str">
        <f>Tabla4[[#This Row],[NIT]]</f>
        <v>07151708480011</v>
      </c>
      <c r="D3114">
        <f t="shared" si="116"/>
        <v>14</v>
      </c>
      <c r="E3114" t="str">
        <f t="shared" si="117"/>
        <v>NIT</v>
      </c>
    </row>
    <row r="3115" spans="1:5" x14ac:dyDescent="0.25">
      <c r="A3115" t="s">
        <v>5486</v>
      </c>
      <c r="B3115" t="s">
        <v>5487</v>
      </c>
      <c r="C3115" t="str">
        <f>Tabla4[[#This Row],[NIT]]</f>
        <v>06143010840034</v>
      </c>
      <c r="D3115">
        <f t="shared" si="116"/>
        <v>14</v>
      </c>
      <c r="E3115" t="str">
        <f t="shared" si="117"/>
        <v>NIT</v>
      </c>
    </row>
    <row r="3116" spans="1:5" x14ac:dyDescent="0.25">
      <c r="A3116" t="s">
        <v>5488</v>
      </c>
      <c r="B3116" t="s">
        <v>5489</v>
      </c>
      <c r="C3116" t="str">
        <f>Tabla4[[#This Row],[NIT]]</f>
        <v>06142302051110</v>
      </c>
      <c r="D3116">
        <f t="shared" si="116"/>
        <v>14</v>
      </c>
      <c r="E3116" t="str">
        <f t="shared" si="117"/>
        <v>NIT</v>
      </c>
    </row>
    <row r="3117" spans="1:5" x14ac:dyDescent="0.25">
      <c r="A3117" t="s">
        <v>5490</v>
      </c>
      <c r="B3117" t="s">
        <v>5491</v>
      </c>
      <c r="C3117" t="str">
        <f>Tabla4[[#This Row],[NIT]]</f>
        <v>06140208001017</v>
      </c>
      <c r="D3117">
        <f t="shared" si="116"/>
        <v>14</v>
      </c>
      <c r="E3117" t="str">
        <f t="shared" si="117"/>
        <v>NIT</v>
      </c>
    </row>
    <row r="3118" spans="1:5" x14ac:dyDescent="0.25">
      <c r="A3118" t="s">
        <v>5492</v>
      </c>
      <c r="B3118" t="s">
        <v>5493</v>
      </c>
      <c r="C3118" t="str">
        <f>Tabla4[[#This Row],[NIT]]</f>
        <v>06142405041031</v>
      </c>
      <c r="D3118">
        <f t="shared" si="116"/>
        <v>14</v>
      </c>
      <c r="E3118" t="str">
        <f t="shared" si="117"/>
        <v>NIT</v>
      </c>
    </row>
    <row r="3119" spans="1:5" x14ac:dyDescent="0.25">
      <c r="A3119" t="s">
        <v>5494</v>
      </c>
      <c r="B3119" t="s">
        <v>5495</v>
      </c>
      <c r="C3119" t="str">
        <f>Tabla4[[#This Row],[NIT]]</f>
        <v>06062901081015</v>
      </c>
      <c r="D3119">
        <f t="shared" si="116"/>
        <v>14</v>
      </c>
      <c r="E3119" t="str">
        <f t="shared" si="117"/>
        <v>NIT</v>
      </c>
    </row>
    <row r="3120" spans="1:5" x14ac:dyDescent="0.25">
      <c r="A3120" t="s">
        <v>5496</v>
      </c>
      <c r="B3120" t="s">
        <v>5497</v>
      </c>
      <c r="C3120" t="str">
        <f>Tabla4[[#This Row],[NIT]]</f>
        <v>06140611061046</v>
      </c>
      <c r="D3120">
        <f t="shared" si="116"/>
        <v>14</v>
      </c>
      <c r="E3120" t="str">
        <f t="shared" si="117"/>
        <v>NIT</v>
      </c>
    </row>
    <row r="3121" spans="1:5" x14ac:dyDescent="0.25">
      <c r="A3121" t="s">
        <v>5498</v>
      </c>
      <c r="B3121" t="s">
        <v>5499</v>
      </c>
      <c r="C3121" t="str">
        <f>Tabla4[[#This Row],[NIT]]</f>
        <v>06142608031040</v>
      </c>
      <c r="D3121">
        <f t="shared" si="116"/>
        <v>14</v>
      </c>
      <c r="E3121" t="str">
        <f t="shared" si="117"/>
        <v>NIT</v>
      </c>
    </row>
    <row r="3122" spans="1:5" x14ac:dyDescent="0.25">
      <c r="A3122" t="s">
        <v>5500</v>
      </c>
      <c r="B3122" t="s">
        <v>5501</v>
      </c>
      <c r="C3122" t="str">
        <f>Tabla4[[#This Row],[NIT]]</f>
        <v>06140108051017</v>
      </c>
      <c r="D3122">
        <f t="shared" si="116"/>
        <v>14</v>
      </c>
      <c r="E3122" t="str">
        <f t="shared" si="117"/>
        <v>NIT</v>
      </c>
    </row>
    <row r="3123" spans="1:5" x14ac:dyDescent="0.25">
      <c r="A3123" t="s">
        <v>5502</v>
      </c>
      <c r="B3123" t="s">
        <v>5503</v>
      </c>
      <c r="C3123" t="str">
        <f>Tabla4[[#This Row],[NIT]]</f>
        <v>06142308061044</v>
      </c>
      <c r="D3123">
        <f t="shared" si="116"/>
        <v>14</v>
      </c>
      <c r="E3123" t="str">
        <f t="shared" si="117"/>
        <v>NIT</v>
      </c>
    </row>
    <row r="3124" spans="1:5" x14ac:dyDescent="0.25">
      <c r="A3124" t="s">
        <v>5504</v>
      </c>
      <c r="B3124" t="s">
        <v>5505</v>
      </c>
      <c r="C3124" t="str">
        <f>Tabla4[[#This Row],[NIT]]</f>
        <v>06140811911028</v>
      </c>
      <c r="D3124">
        <f t="shared" si="116"/>
        <v>14</v>
      </c>
      <c r="E3124" t="str">
        <f t="shared" si="117"/>
        <v>NIT</v>
      </c>
    </row>
    <row r="3125" spans="1:5" x14ac:dyDescent="0.25">
      <c r="A3125" t="s">
        <v>5506</v>
      </c>
      <c r="B3125" t="s">
        <v>5507</v>
      </c>
      <c r="C3125" t="str">
        <f>Tabla4[[#This Row],[NIT]]</f>
        <v>96152510041011</v>
      </c>
      <c r="D3125">
        <f t="shared" si="116"/>
        <v>14</v>
      </c>
      <c r="E3125" t="str">
        <f t="shared" si="117"/>
        <v>NIT</v>
      </c>
    </row>
    <row r="3126" spans="1:5" x14ac:dyDescent="0.25">
      <c r="A3126" t="s">
        <v>5508</v>
      </c>
      <c r="B3126" t="s">
        <v>5509</v>
      </c>
      <c r="C3126" t="str">
        <f>Tabla4[[#This Row],[NIT]]</f>
        <v>06141607031040</v>
      </c>
      <c r="D3126">
        <f t="shared" si="116"/>
        <v>14</v>
      </c>
      <c r="E3126" t="str">
        <f t="shared" si="117"/>
        <v>NIT</v>
      </c>
    </row>
    <row r="3127" spans="1:5" x14ac:dyDescent="0.25">
      <c r="A3127" t="s">
        <v>5510</v>
      </c>
      <c r="B3127" t="s">
        <v>5511</v>
      </c>
      <c r="C3127" t="str">
        <f>Tabla4[[#This Row],[NIT]]</f>
        <v>06141508001058</v>
      </c>
      <c r="D3127">
        <f t="shared" si="116"/>
        <v>14</v>
      </c>
      <c r="E3127" t="str">
        <f t="shared" si="117"/>
        <v>NIT</v>
      </c>
    </row>
    <row r="3128" spans="1:5" x14ac:dyDescent="0.25">
      <c r="A3128" t="s">
        <v>5512</v>
      </c>
      <c r="B3128" t="s">
        <v>5513</v>
      </c>
      <c r="C3128" t="str">
        <f>Tabla4[[#This Row],[NIT]]</f>
        <v>06140205071049</v>
      </c>
      <c r="D3128">
        <f t="shared" si="116"/>
        <v>14</v>
      </c>
      <c r="E3128" t="str">
        <f t="shared" si="117"/>
        <v>NIT</v>
      </c>
    </row>
    <row r="3129" spans="1:5" x14ac:dyDescent="0.25">
      <c r="A3129" t="s">
        <v>5514</v>
      </c>
      <c r="B3129" t="s">
        <v>5515</v>
      </c>
      <c r="C3129" t="str">
        <f>Tabla4[[#This Row],[NIT]]</f>
        <v>06142810061023</v>
      </c>
      <c r="D3129">
        <f t="shared" si="116"/>
        <v>14</v>
      </c>
      <c r="E3129" t="str">
        <f t="shared" si="117"/>
        <v>NIT</v>
      </c>
    </row>
    <row r="3130" spans="1:5" x14ac:dyDescent="0.25">
      <c r="A3130" t="s">
        <v>5516</v>
      </c>
      <c r="B3130" t="s">
        <v>5517</v>
      </c>
      <c r="C3130" t="str">
        <f>Tabla4[[#This Row],[NIT]]</f>
        <v>05112107011014</v>
      </c>
      <c r="D3130">
        <f t="shared" si="116"/>
        <v>14</v>
      </c>
      <c r="E3130" t="str">
        <f t="shared" si="117"/>
        <v>NIT</v>
      </c>
    </row>
    <row r="3131" spans="1:5" x14ac:dyDescent="0.25">
      <c r="A3131" t="s">
        <v>5518</v>
      </c>
      <c r="B3131" t="s">
        <v>5519</v>
      </c>
      <c r="C3131" t="str">
        <f>Tabla4[[#This Row],[NIT]]</f>
        <v>06141606870030</v>
      </c>
      <c r="D3131">
        <f t="shared" si="116"/>
        <v>14</v>
      </c>
      <c r="E3131" t="str">
        <f t="shared" si="117"/>
        <v>NIT</v>
      </c>
    </row>
    <row r="3132" spans="1:5" x14ac:dyDescent="0.25">
      <c r="A3132" t="s">
        <v>5520</v>
      </c>
      <c r="B3132" t="s">
        <v>5521</v>
      </c>
      <c r="C3132" t="str">
        <f>Tabla4[[#This Row],[NIT]]</f>
        <v>12172701031017</v>
      </c>
      <c r="D3132">
        <f t="shared" si="116"/>
        <v>14</v>
      </c>
      <c r="E3132" t="str">
        <f t="shared" si="117"/>
        <v>NIT</v>
      </c>
    </row>
    <row r="3133" spans="1:5" x14ac:dyDescent="0.25">
      <c r="A3133" t="s">
        <v>5522</v>
      </c>
      <c r="B3133" t="s">
        <v>5523</v>
      </c>
      <c r="C3133" t="str">
        <f>Tabla4[[#This Row],[NIT]]</f>
        <v>06140905071023</v>
      </c>
      <c r="D3133">
        <f t="shared" si="116"/>
        <v>14</v>
      </c>
      <c r="E3133" t="str">
        <f t="shared" si="117"/>
        <v>NIT</v>
      </c>
    </row>
    <row r="3134" spans="1:5" x14ac:dyDescent="0.25">
      <c r="A3134" t="s">
        <v>5524</v>
      </c>
      <c r="B3134" t="s">
        <v>5525</v>
      </c>
      <c r="C3134" t="str">
        <f>Tabla4[[#This Row],[NIT]]</f>
        <v>06140804921018</v>
      </c>
      <c r="D3134">
        <f t="shared" si="116"/>
        <v>14</v>
      </c>
      <c r="E3134" t="str">
        <f t="shared" si="117"/>
        <v>NIT</v>
      </c>
    </row>
    <row r="3135" spans="1:5" x14ac:dyDescent="0.25">
      <c r="A3135" t="s">
        <v>5526</v>
      </c>
      <c r="B3135" t="s">
        <v>5527</v>
      </c>
      <c r="C3135" t="str">
        <f>Tabla4[[#This Row],[NIT]]</f>
        <v>06141301031054</v>
      </c>
      <c r="D3135">
        <f t="shared" si="116"/>
        <v>14</v>
      </c>
      <c r="E3135" t="str">
        <f t="shared" si="117"/>
        <v>NIT</v>
      </c>
    </row>
    <row r="3136" spans="1:5" x14ac:dyDescent="0.25">
      <c r="A3136" t="s">
        <v>5528</v>
      </c>
      <c r="B3136" t="s">
        <v>5529</v>
      </c>
      <c r="C3136" t="str">
        <f>Tabla4[[#This Row],[NIT]]</f>
        <v>06141511961020</v>
      </c>
      <c r="D3136">
        <f t="shared" si="116"/>
        <v>14</v>
      </c>
      <c r="E3136" t="str">
        <f t="shared" si="117"/>
        <v>NIT</v>
      </c>
    </row>
    <row r="3137" spans="1:5" x14ac:dyDescent="0.25">
      <c r="A3137" t="s">
        <v>5530</v>
      </c>
      <c r="B3137" t="s">
        <v>5531</v>
      </c>
      <c r="C3137" t="str">
        <f>Tabla4[[#This Row],[NIT]]</f>
        <v>06141103881018</v>
      </c>
      <c r="D3137">
        <f t="shared" si="116"/>
        <v>14</v>
      </c>
      <c r="E3137" t="str">
        <f t="shared" si="117"/>
        <v>NIT</v>
      </c>
    </row>
    <row r="3138" spans="1:5" x14ac:dyDescent="0.25">
      <c r="A3138" t="s">
        <v>5532</v>
      </c>
      <c r="B3138" t="s">
        <v>5533</v>
      </c>
      <c r="C3138" t="str">
        <f>Tabla4[[#This Row],[NIT]]</f>
        <v>06142907881025</v>
      </c>
      <c r="D3138">
        <f t="shared" si="116"/>
        <v>14</v>
      </c>
      <c r="E3138" t="str">
        <f t="shared" si="117"/>
        <v>NIT</v>
      </c>
    </row>
    <row r="3139" spans="1:5" x14ac:dyDescent="0.25">
      <c r="A3139" t="s">
        <v>5534</v>
      </c>
      <c r="B3139" t="s">
        <v>5535</v>
      </c>
      <c r="C3139" t="str">
        <f>Tabla4[[#This Row],[NIT]]</f>
        <v>06141410921078</v>
      </c>
      <c r="D3139">
        <f t="shared" si="116"/>
        <v>14</v>
      </c>
      <c r="E3139" t="str">
        <f t="shared" si="117"/>
        <v>NIT</v>
      </c>
    </row>
    <row r="3140" spans="1:5" x14ac:dyDescent="0.25">
      <c r="A3140" t="s">
        <v>5536</v>
      </c>
      <c r="B3140" t="s">
        <v>5537</v>
      </c>
      <c r="C3140" t="str">
        <f>Tabla4[[#This Row],[NIT]]</f>
        <v>06140102941061</v>
      </c>
      <c r="D3140">
        <f t="shared" si="116"/>
        <v>14</v>
      </c>
      <c r="E3140" t="str">
        <f t="shared" si="117"/>
        <v>NIT</v>
      </c>
    </row>
    <row r="3141" spans="1:5" x14ac:dyDescent="0.25">
      <c r="A3141" t="s">
        <v>5538</v>
      </c>
      <c r="B3141" t="s">
        <v>5539</v>
      </c>
      <c r="C3141" t="str">
        <f>Tabla4[[#This Row],[NIT]]</f>
        <v>06142104051015</v>
      </c>
      <c r="D3141">
        <f t="shared" si="116"/>
        <v>14</v>
      </c>
      <c r="E3141" t="str">
        <f t="shared" si="117"/>
        <v>NIT</v>
      </c>
    </row>
    <row r="3142" spans="1:5" x14ac:dyDescent="0.25">
      <c r="A3142" t="s">
        <v>5540</v>
      </c>
      <c r="B3142" t="s">
        <v>5541</v>
      </c>
      <c r="C3142" t="str">
        <f>Tabla4[[#This Row],[NIT]]</f>
        <v>94110902011011</v>
      </c>
      <c r="D3142">
        <f t="shared" si="116"/>
        <v>14</v>
      </c>
      <c r="E3142" t="str">
        <f t="shared" si="117"/>
        <v>NIT</v>
      </c>
    </row>
    <row r="3143" spans="1:5" x14ac:dyDescent="0.25">
      <c r="A3143" t="s">
        <v>5542</v>
      </c>
      <c r="B3143" t="s">
        <v>5543</v>
      </c>
      <c r="C3143" t="str">
        <f>Tabla4[[#This Row],[NIT]]</f>
        <v>06142805911019</v>
      </c>
      <c r="D3143">
        <f t="shared" si="116"/>
        <v>14</v>
      </c>
      <c r="E3143" t="str">
        <f t="shared" si="117"/>
        <v>NIT</v>
      </c>
    </row>
    <row r="3144" spans="1:5" x14ac:dyDescent="0.25">
      <c r="A3144" t="s">
        <v>5544</v>
      </c>
      <c r="B3144" t="s">
        <v>5545</v>
      </c>
      <c r="C3144" t="str">
        <f>Tabla4[[#This Row],[NIT]]</f>
        <v>05011303091017</v>
      </c>
      <c r="D3144">
        <f t="shared" si="116"/>
        <v>14</v>
      </c>
      <c r="E3144" t="str">
        <f t="shared" si="117"/>
        <v>NIT</v>
      </c>
    </row>
    <row r="3145" spans="1:5" x14ac:dyDescent="0.25">
      <c r="A3145" t="s">
        <v>5546</v>
      </c>
      <c r="B3145" t="s">
        <v>5547</v>
      </c>
      <c r="C3145" t="str">
        <f>Tabla4[[#This Row],[NIT]]</f>
        <v>94051709681011</v>
      </c>
      <c r="D3145">
        <f t="shared" si="116"/>
        <v>14</v>
      </c>
      <c r="E3145" t="str">
        <f t="shared" si="117"/>
        <v>NIT</v>
      </c>
    </row>
    <row r="3146" spans="1:5" x14ac:dyDescent="0.25">
      <c r="A3146" t="s">
        <v>5548</v>
      </c>
      <c r="B3146" t="s">
        <v>5549</v>
      </c>
      <c r="C3146" t="str">
        <f>Tabla4[[#This Row],[NIT]]</f>
        <v>06140102881018</v>
      </c>
      <c r="D3146">
        <f t="shared" si="116"/>
        <v>14</v>
      </c>
      <c r="E3146" t="str">
        <f t="shared" si="117"/>
        <v>NIT</v>
      </c>
    </row>
    <row r="3147" spans="1:5" x14ac:dyDescent="0.25">
      <c r="A3147" t="s">
        <v>5550</v>
      </c>
      <c r="B3147" t="s">
        <v>5551</v>
      </c>
      <c r="C3147" t="str">
        <f>Tabla4[[#This Row],[NIT]]</f>
        <v>06143007931023</v>
      </c>
      <c r="D3147">
        <f t="shared" si="116"/>
        <v>14</v>
      </c>
      <c r="E3147" t="str">
        <f t="shared" si="117"/>
        <v>NIT</v>
      </c>
    </row>
    <row r="3148" spans="1:5" x14ac:dyDescent="0.25">
      <c r="A3148" t="s">
        <v>5552</v>
      </c>
      <c r="B3148" t="s">
        <v>5553</v>
      </c>
      <c r="C3148" t="str">
        <f>Tabla4[[#This Row],[NIT]]</f>
        <v>06140906921055</v>
      </c>
      <c r="D3148">
        <f t="shared" si="116"/>
        <v>14</v>
      </c>
      <c r="E3148" t="str">
        <f t="shared" si="117"/>
        <v>NIT</v>
      </c>
    </row>
    <row r="3149" spans="1:5" x14ac:dyDescent="0.25">
      <c r="A3149" t="s">
        <v>5554</v>
      </c>
      <c r="B3149" t="s">
        <v>5555</v>
      </c>
      <c r="C3149" t="str">
        <f>Tabla4[[#This Row],[NIT]]</f>
        <v>06141109861019</v>
      </c>
      <c r="D3149">
        <f t="shared" si="116"/>
        <v>14</v>
      </c>
      <c r="E3149" t="str">
        <f t="shared" si="117"/>
        <v>NIT</v>
      </c>
    </row>
    <row r="3150" spans="1:5" x14ac:dyDescent="0.25">
      <c r="A3150" t="s">
        <v>5556</v>
      </c>
      <c r="B3150" t="s">
        <v>5557</v>
      </c>
      <c r="C3150" t="str">
        <f>Tabla4[[#This Row],[NIT]]</f>
        <v>06142810031043</v>
      </c>
      <c r="D3150">
        <f t="shared" si="116"/>
        <v>14</v>
      </c>
      <c r="E3150" t="str">
        <f t="shared" si="117"/>
        <v>NIT</v>
      </c>
    </row>
    <row r="3151" spans="1:5" x14ac:dyDescent="0.25">
      <c r="A3151" t="s">
        <v>5558</v>
      </c>
      <c r="B3151" t="s">
        <v>5559</v>
      </c>
      <c r="C3151" t="str">
        <f>Tabla4[[#This Row],[NIT]]</f>
        <v>06140912051020</v>
      </c>
      <c r="D3151">
        <f t="shared" si="116"/>
        <v>14</v>
      </c>
      <c r="E3151" t="str">
        <f t="shared" si="117"/>
        <v>NIT</v>
      </c>
    </row>
    <row r="3152" spans="1:5" x14ac:dyDescent="0.25">
      <c r="A3152" t="s">
        <v>5560</v>
      </c>
      <c r="B3152" t="s">
        <v>5561</v>
      </c>
      <c r="C3152" t="str">
        <f>Tabla4[[#This Row],[NIT]]</f>
        <v>06141604961020</v>
      </c>
      <c r="D3152">
        <f t="shared" si="116"/>
        <v>14</v>
      </c>
      <c r="E3152" t="str">
        <f t="shared" si="117"/>
        <v>NIT</v>
      </c>
    </row>
    <row r="3153" spans="1:5" x14ac:dyDescent="0.25">
      <c r="A3153" t="s">
        <v>5562</v>
      </c>
      <c r="B3153" t="s">
        <v>5563</v>
      </c>
      <c r="C3153" t="str">
        <f>Tabla4[[#This Row],[NIT]]</f>
        <v>06140703740017</v>
      </c>
      <c r="D3153">
        <f t="shared" si="116"/>
        <v>14</v>
      </c>
      <c r="E3153" t="str">
        <f t="shared" si="117"/>
        <v>NIT</v>
      </c>
    </row>
    <row r="3154" spans="1:5" x14ac:dyDescent="0.25">
      <c r="A3154" t="s">
        <v>5564</v>
      </c>
      <c r="B3154" t="s">
        <v>5565</v>
      </c>
      <c r="C3154" t="str">
        <f>Tabla4[[#This Row],[NIT]]</f>
        <v>06140109650015</v>
      </c>
      <c r="D3154">
        <f t="shared" si="116"/>
        <v>14</v>
      </c>
      <c r="E3154" t="str">
        <f t="shared" si="117"/>
        <v>NIT</v>
      </c>
    </row>
    <row r="3155" spans="1:5" x14ac:dyDescent="0.25">
      <c r="A3155" t="s">
        <v>5566</v>
      </c>
      <c r="B3155" t="s">
        <v>5567</v>
      </c>
      <c r="C3155" t="str">
        <f>Tabla4[[#This Row],[NIT]]</f>
        <v>06142211881012</v>
      </c>
      <c r="D3155">
        <f t="shared" si="116"/>
        <v>14</v>
      </c>
      <c r="E3155" t="str">
        <f t="shared" si="117"/>
        <v>NIT</v>
      </c>
    </row>
    <row r="3156" spans="1:5" x14ac:dyDescent="0.25">
      <c r="A3156" t="s">
        <v>5568</v>
      </c>
      <c r="B3156" t="s">
        <v>5569</v>
      </c>
      <c r="C3156" t="str">
        <f>Tabla4[[#This Row],[NIT]]</f>
        <v>06141905840010</v>
      </c>
      <c r="D3156">
        <f t="shared" si="116"/>
        <v>14</v>
      </c>
      <c r="E3156" t="str">
        <f t="shared" si="117"/>
        <v>NIT</v>
      </c>
    </row>
    <row r="3157" spans="1:5" x14ac:dyDescent="0.25">
      <c r="A3157" t="s">
        <v>5570</v>
      </c>
      <c r="B3157" t="s">
        <v>5571</v>
      </c>
      <c r="C3157" t="str">
        <f>Tabla4[[#This Row],[NIT]]</f>
        <v>06141810840067</v>
      </c>
      <c r="D3157">
        <f t="shared" si="116"/>
        <v>14</v>
      </c>
      <c r="E3157" t="str">
        <f t="shared" si="117"/>
        <v>NIT</v>
      </c>
    </row>
    <row r="3158" spans="1:5" x14ac:dyDescent="0.25">
      <c r="A3158" t="s">
        <v>5572</v>
      </c>
      <c r="B3158" t="s">
        <v>5573</v>
      </c>
      <c r="C3158" t="str">
        <f>Tabla4[[#This Row],[NIT]]</f>
        <v>06140901981033</v>
      </c>
      <c r="D3158">
        <f t="shared" si="116"/>
        <v>14</v>
      </c>
      <c r="E3158" t="str">
        <f t="shared" si="117"/>
        <v>NIT</v>
      </c>
    </row>
    <row r="3159" spans="1:5" x14ac:dyDescent="0.25">
      <c r="A3159" t="s">
        <v>5574</v>
      </c>
      <c r="B3159" t="s">
        <v>5575</v>
      </c>
      <c r="C3159" t="str">
        <f>Tabla4[[#This Row],[NIT]]</f>
        <v>02100208011016</v>
      </c>
      <c r="D3159">
        <f t="shared" si="116"/>
        <v>14</v>
      </c>
      <c r="E3159" t="str">
        <f t="shared" si="117"/>
        <v>NIT</v>
      </c>
    </row>
    <row r="3160" spans="1:5" x14ac:dyDescent="0.25">
      <c r="A3160" t="s">
        <v>5576</v>
      </c>
      <c r="B3160" t="s">
        <v>5577</v>
      </c>
      <c r="C3160" t="str">
        <f>Tabla4[[#This Row],[NIT]]</f>
        <v>06141412071012</v>
      </c>
      <c r="D3160">
        <f t="shared" ref="D3160:D3223" si="118">LEN(C3160)</f>
        <v>14</v>
      </c>
      <c r="E3160" t="str">
        <f t="shared" ref="E3160:E3223" si="119">IF(D3160=14,"NIT",IF(D3160=9,"DUI"," "))</f>
        <v>NIT</v>
      </c>
    </row>
    <row r="3161" spans="1:5" x14ac:dyDescent="0.25">
      <c r="A3161" t="s">
        <v>5578</v>
      </c>
      <c r="B3161" t="s">
        <v>5579</v>
      </c>
      <c r="C3161" t="str">
        <f>Tabla4[[#This Row],[NIT]]</f>
        <v>06140403931010</v>
      </c>
      <c r="D3161">
        <f t="shared" si="118"/>
        <v>14</v>
      </c>
      <c r="E3161" t="str">
        <f t="shared" si="119"/>
        <v>NIT</v>
      </c>
    </row>
    <row r="3162" spans="1:5" x14ac:dyDescent="0.25">
      <c r="A3162" t="s">
        <v>5580</v>
      </c>
      <c r="B3162" t="s">
        <v>5581</v>
      </c>
      <c r="C3162" t="str">
        <f>Tabla4[[#This Row],[NIT]]</f>
        <v>06141010901019</v>
      </c>
      <c r="D3162">
        <f t="shared" si="118"/>
        <v>14</v>
      </c>
      <c r="E3162" t="str">
        <f t="shared" si="119"/>
        <v>NIT</v>
      </c>
    </row>
    <row r="3163" spans="1:5" x14ac:dyDescent="0.25">
      <c r="A3163" t="s">
        <v>5582</v>
      </c>
      <c r="B3163" t="s">
        <v>5583</v>
      </c>
      <c r="C3163" t="str">
        <f>Tabla4[[#This Row],[NIT]]</f>
        <v>06142211021030</v>
      </c>
      <c r="D3163">
        <f t="shared" si="118"/>
        <v>14</v>
      </c>
      <c r="E3163" t="str">
        <f t="shared" si="119"/>
        <v>NIT</v>
      </c>
    </row>
    <row r="3164" spans="1:5" x14ac:dyDescent="0.25">
      <c r="A3164" t="s">
        <v>5584</v>
      </c>
      <c r="B3164" t="s">
        <v>5585</v>
      </c>
      <c r="C3164" t="str">
        <f>Tabla4[[#This Row],[NIT]]</f>
        <v>01012112700019</v>
      </c>
      <c r="D3164">
        <f t="shared" si="118"/>
        <v>14</v>
      </c>
      <c r="E3164" t="str">
        <f t="shared" si="119"/>
        <v>NIT</v>
      </c>
    </row>
    <row r="3165" spans="1:5" x14ac:dyDescent="0.25">
      <c r="A3165" t="s">
        <v>5586</v>
      </c>
      <c r="B3165" t="s">
        <v>5587</v>
      </c>
      <c r="C3165" t="str">
        <f>Tabla4[[#This Row],[NIT]]</f>
        <v>06141101770020</v>
      </c>
      <c r="D3165">
        <f t="shared" si="118"/>
        <v>14</v>
      </c>
      <c r="E3165" t="str">
        <f t="shared" si="119"/>
        <v>NIT</v>
      </c>
    </row>
    <row r="3166" spans="1:5" x14ac:dyDescent="0.25">
      <c r="A3166" t="s">
        <v>5588</v>
      </c>
      <c r="B3166" t="s">
        <v>5589</v>
      </c>
      <c r="C3166" t="str">
        <f>Tabla4[[#This Row],[NIT]]</f>
        <v>06140502961053</v>
      </c>
      <c r="D3166">
        <f t="shared" si="118"/>
        <v>14</v>
      </c>
      <c r="E3166" t="str">
        <f t="shared" si="119"/>
        <v>NIT</v>
      </c>
    </row>
    <row r="3167" spans="1:5" x14ac:dyDescent="0.25">
      <c r="A3167" t="s">
        <v>5590</v>
      </c>
      <c r="B3167" t="s">
        <v>5591</v>
      </c>
      <c r="C3167" t="str">
        <f>Tabla4[[#This Row],[NIT]]</f>
        <v>06141609911047</v>
      </c>
      <c r="D3167">
        <f t="shared" si="118"/>
        <v>14</v>
      </c>
      <c r="E3167" t="str">
        <f t="shared" si="119"/>
        <v>NIT</v>
      </c>
    </row>
    <row r="3168" spans="1:5" x14ac:dyDescent="0.25">
      <c r="A3168" t="s">
        <v>5592</v>
      </c>
      <c r="B3168" t="s">
        <v>5593</v>
      </c>
      <c r="C3168" t="str">
        <f>Tabla4[[#This Row],[NIT]]</f>
        <v>06141912850049</v>
      </c>
      <c r="D3168">
        <f t="shared" si="118"/>
        <v>14</v>
      </c>
      <c r="E3168" t="str">
        <f t="shared" si="119"/>
        <v>NIT</v>
      </c>
    </row>
    <row r="3169" spans="1:5" x14ac:dyDescent="0.25">
      <c r="A3169" t="s">
        <v>5594</v>
      </c>
      <c r="B3169" t="s">
        <v>5595</v>
      </c>
      <c r="C3169" t="str">
        <f>Tabla4[[#This Row],[NIT]]</f>
        <v>06140707951085</v>
      </c>
      <c r="D3169">
        <f t="shared" si="118"/>
        <v>14</v>
      </c>
      <c r="E3169" t="str">
        <f t="shared" si="119"/>
        <v>NIT</v>
      </c>
    </row>
    <row r="3170" spans="1:5" x14ac:dyDescent="0.25">
      <c r="A3170" t="s">
        <v>5596</v>
      </c>
      <c r="B3170" t="s">
        <v>5597</v>
      </c>
      <c r="C3170" t="str">
        <f>Tabla4[[#This Row],[NIT]]</f>
        <v>06141511840010</v>
      </c>
      <c r="D3170">
        <f t="shared" si="118"/>
        <v>14</v>
      </c>
      <c r="E3170" t="str">
        <f t="shared" si="119"/>
        <v>NIT</v>
      </c>
    </row>
    <row r="3171" spans="1:5" x14ac:dyDescent="0.25">
      <c r="A3171" t="s">
        <v>5598</v>
      </c>
      <c r="B3171" t="s">
        <v>5599</v>
      </c>
      <c r="C3171" t="str">
        <f>Tabla4[[#This Row],[NIT]]</f>
        <v>93931802571010</v>
      </c>
      <c r="D3171">
        <f t="shared" si="118"/>
        <v>14</v>
      </c>
      <c r="E3171" t="str">
        <f t="shared" si="119"/>
        <v>NIT</v>
      </c>
    </row>
    <row r="3172" spans="1:5" x14ac:dyDescent="0.25">
      <c r="A3172" t="s">
        <v>5600</v>
      </c>
      <c r="B3172" t="s">
        <v>5601</v>
      </c>
      <c r="C3172" t="str">
        <f>Tabla4[[#This Row],[NIT]]</f>
        <v>06140606860012</v>
      </c>
      <c r="D3172">
        <f t="shared" si="118"/>
        <v>14</v>
      </c>
      <c r="E3172" t="str">
        <f t="shared" si="119"/>
        <v>NIT</v>
      </c>
    </row>
    <row r="3173" spans="1:5" x14ac:dyDescent="0.25">
      <c r="A3173" t="s">
        <v>5602</v>
      </c>
      <c r="B3173" t="s">
        <v>5603</v>
      </c>
      <c r="C3173" t="str">
        <f>Tabla4[[#This Row],[NIT]]</f>
        <v>06142906041066</v>
      </c>
      <c r="D3173">
        <f t="shared" si="118"/>
        <v>14</v>
      </c>
      <c r="E3173" t="str">
        <f t="shared" si="119"/>
        <v>NIT</v>
      </c>
    </row>
    <row r="3174" spans="1:5" x14ac:dyDescent="0.25">
      <c r="A3174" t="s">
        <v>5604</v>
      </c>
      <c r="B3174" t="s">
        <v>5605</v>
      </c>
      <c r="C3174" t="str">
        <f>Tabla4[[#This Row],[NIT]]</f>
        <v>06140603021043</v>
      </c>
      <c r="D3174">
        <f t="shared" si="118"/>
        <v>14</v>
      </c>
      <c r="E3174" t="str">
        <f t="shared" si="119"/>
        <v>NIT</v>
      </c>
    </row>
    <row r="3175" spans="1:5" x14ac:dyDescent="0.25">
      <c r="A3175" t="s">
        <v>5606</v>
      </c>
      <c r="B3175" t="s">
        <v>5607</v>
      </c>
      <c r="C3175" t="str">
        <f>Tabla4[[#This Row],[NIT]]</f>
        <v>06141603041040</v>
      </c>
      <c r="D3175">
        <f t="shared" si="118"/>
        <v>14</v>
      </c>
      <c r="E3175" t="str">
        <f t="shared" si="119"/>
        <v>NIT</v>
      </c>
    </row>
    <row r="3176" spans="1:5" x14ac:dyDescent="0.25">
      <c r="A3176" t="s">
        <v>5608</v>
      </c>
      <c r="B3176" t="s">
        <v>5609</v>
      </c>
      <c r="C3176" t="str">
        <f>Tabla4[[#This Row],[NIT]]</f>
        <v>06142601991013</v>
      </c>
      <c r="D3176">
        <f t="shared" si="118"/>
        <v>14</v>
      </c>
      <c r="E3176" t="str">
        <f t="shared" si="119"/>
        <v>NIT</v>
      </c>
    </row>
    <row r="3177" spans="1:5" x14ac:dyDescent="0.25">
      <c r="A3177" t="s">
        <v>5610</v>
      </c>
      <c r="B3177" t="s">
        <v>5611</v>
      </c>
      <c r="C3177" t="str">
        <f>Tabla4[[#This Row],[NIT]]</f>
        <v>06141903660016</v>
      </c>
      <c r="D3177">
        <f t="shared" si="118"/>
        <v>14</v>
      </c>
      <c r="E3177" t="str">
        <f t="shared" si="119"/>
        <v>NIT</v>
      </c>
    </row>
    <row r="3178" spans="1:5" x14ac:dyDescent="0.25">
      <c r="A3178" t="s">
        <v>5612</v>
      </c>
      <c r="B3178" t="s">
        <v>5613</v>
      </c>
      <c r="C3178" t="str">
        <f>Tabla4[[#This Row],[NIT]]</f>
        <v>06140612901013</v>
      </c>
      <c r="D3178">
        <f t="shared" si="118"/>
        <v>14</v>
      </c>
      <c r="E3178" t="str">
        <f t="shared" si="119"/>
        <v>NIT</v>
      </c>
    </row>
    <row r="3179" spans="1:5" x14ac:dyDescent="0.25">
      <c r="A3179" t="s">
        <v>5614</v>
      </c>
      <c r="B3179" t="s">
        <v>5615</v>
      </c>
      <c r="C3179" t="str">
        <f>Tabla4[[#This Row],[NIT]]</f>
        <v>06142501061019</v>
      </c>
      <c r="D3179">
        <f t="shared" si="118"/>
        <v>14</v>
      </c>
      <c r="E3179" t="str">
        <f t="shared" si="119"/>
        <v>NIT</v>
      </c>
    </row>
    <row r="3180" spans="1:5" x14ac:dyDescent="0.25">
      <c r="A3180" t="s">
        <v>5616</v>
      </c>
      <c r="B3180" t="s">
        <v>5617</v>
      </c>
      <c r="C3180" t="str">
        <f>Tabla4[[#This Row],[NIT]]</f>
        <v>06141107971011</v>
      </c>
      <c r="D3180">
        <f t="shared" si="118"/>
        <v>14</v>
      </c>
      <c r="E3180" t="str">
        <f t="shared" si="119"/>
        <v>NIT</v>
      </c>
    </row>
    <row r="3181" spans="1:5" x14ac:dyDescent="0.25">
      <c r="A3181" t="s">
        <v>5618</v>
      </c>
      <c r="B3181" t="s">
        <v>5619</v>
      </c>
      <c r="C3181" t="str">
        <f>Tabla4[[#This Row],[NIT]]</f>
        <v>06140206931050</v>
      </c>
      <c r="D3181">
        <f t="shared" si="118"/>
        <v>14</v>
      </c>
      <c r="E3181" t="str">
        <f t="shared" si="119"/>
        <v>NIT</v>
      </c>
    </row>
    <row r="3182" spans="1:5" x14ac:dyDescent="0.25">
      <c r="A3182" t="s">
        <v>5620</v>
      </c>
      <c r="B3182" t="s">
        <v>5621</v>
      </c>
      <c r="C3182" t="str">
        <f>Tabla4[[#This Row],[NIT]]</f>
        <v>06141904670030</v>
      </c>
      <c r="D3182">
        <f t="shared" si="118"/>
        <v>14</v>
      </c>
      <c r="E3182" t="str">
        <f t="shared" si="119"/>
        <v>NIT</v>
      </c>
    </row>
    <row r="3183" spans="1:5" x14ac:dyDescent="0.25">
      <c r="A3183" t="s">
        <v>5622</v>
      </c>
      <c r="B3183" t="s">
        <v>5623</v>
      </c>
      <c r="C3183" t="str">
        <f>Tabla4[[#This Row],[NIT]]</f>
        <v>06142806800021</v>
      </c>
      <c r="D3183">
        <f t="shared" si="118"/>
        <v>14</v>
      </c>
      <c r="E3183" t="str">
        <f t="shared" si="119"/>
        <v>NIT</v>
      </c>
    </row>
    <row r="3184" spans="1:5" x14ac:dyDescent="0.25">
      <c r="A3184" t="s">
        <v>5624</v>
      </c>
      <c r="B3184" t="s">
        <v>5625</v>
      </c>
      <c r="C3184" t="str">
        <f>Tabla4[[#This Row],[NIT]]</f>
        <v>06143101310030</v>
      </c>
      <c r="D3184">
        <f t="shared" si="118"/>
        <v>14</v>
      </c>
      <c r="E3184" t="str">
        <f t="shared" si="119"/>
        <v>NIT</v>
      </c>
    </row>
    <row r="3185" spans="1:5" x14ac:dyDescent="0.25">
      <c r="A3185" t="s">
        <v>5626</v>
      </c>
      <c r="B3185" t="s">
        <v>5627</v>
      </c>
      <c r="C3185" t="str">
        <f>Tabla4[[#This Row],[NIT]]</f>
        <v>06141103931058</v>
      </c>
      <c r="D3185">
        <f t="shared" si="118"/>
        <v>14</v>
      </c>
      <c r="E3185" t="str">
        <f t="shared" si="119"/>
        <v>NIT</v>
      </c>
    </row>
    <row r="3186" spans="1:5" x14ac:dyDescent="0.25">
      <c r="A3186" t="s">
        <v>5628</v>
      </c>
      <c r="B3186" t="s">
        <v>5629</v>
      </c>
      <c r="C3186" t="str">
        <f>Tabla4[[#This Row],[NIT]]</f>
        <v>06142109001024</v>
      </c>
      <c r="D3186">
        <f t="shared" si="118"/>
        <v>14</v>
      </c>
      <c r="E3186" t="str">
        <f t="shared" si="119"/>
        <v>NIT</v>
      </c>
    </row>
    <row r="3187" spans="1:5" x14ac:dyDescent="0.25">
      <c r="A3187" t="s">
        <v>5630</v>
      </c>
      <c r="B3187" t="s">
        <v>5631</v>
      </c>
      <c r="C3187" t="str">
        <f>Tabla4[[#This Row],[NIT]]</f>
        <v>06142002780033</v>
      </c>
      <c r="D3187">
        <f t="shared" si="118"/>
        <v>14</v>
      </c>
      <c r="E3187" t="str">
        <f t="shared" si="119"/>
        <v>NIT</v>
      </c>
    </row>
    <row r="3188" spans="1:5" x14ac:dyDescent="0.25">
      <c r="A3188" t="s">
        <v>5632</v>
      </c>
      <c r="B3188" t="s">
        <v>5633</v>
      </c>
      <c r="C3188" t="str">
        <f>Tabla4[[#This Row],[NIT]]</f>
        <v>05111912971010</v>
      </c>
      <c r="D3188">
        <f t="shared" si="118"/>
        <v>14</v>
      </c>
      <c r="E3188" t="str">
        <f t="shared" si="119"/>
        <v>NIT</v>
      </c>
    </row>
    <row r="3189" spans="1:5" x14ac:dyDescent="0.25">
      <c r="A3189" t="s">
        <v>5634</v>
      </c>
      <c r="B3189" t="s">
        <v>5635</v>
      </c>
      <c r="C3189" t="str">
        <f>Tabla4[[#This Row],[NIT]]</f>
        <v>06142410750025</v>
      </c>
      <c r="D3189">
        <f t="shared" si="118"/>
        <v>14</v>
      </c>
      <c r="E3189" t="str">
        <f t="shared" si="119"/>
        <v>NIT</v>
      </c>
    </row>
    <row r="3190" spans="1:5" x14ac:dyDescent="0.25">
      <c r="A3190" t="s">
        <v>5636</v>
      </c>
      <c r="B3190" t="s">
        <v>5637</v>
      </c>
      <c r="C3190" t="str">
        <f>Tabla4[[#This Row],[NIT]]</f>
        <v>06141703240019</v>
      </c>
      <c r="D3190">
        <f t="shared" si="118"/>
        <v>14</v>
      </c>
      <c r="E3190" t="str">
        <f t="shared" si="119"/>
        <v>NIT</v>
      </c>
    </row>
    <row r="3191" spans="1:5" x14ac:dyDescent="0.25">
      <c r="A3191" t="s">
        <v>5638</v>
      </c>
      <c r="B3191" t="s">
        <v>5639</v>
      </c>
      <c r="C3191" t="str">
        <f>Tabla4[[#This Row],[NIT]]</f>
        <v>06142211071037</v>
      </c>
      <c r="D3191">
        <f t="shared" si="118"/>
        <v>14</v>
      </c>
      <c r="E3191" t="str">
        <f t="shared" si="119"/>
        <v>NIT</v>
      </c>
    </row>
    <row r="3192" spans="1:5" x14ac:dyDescent="0.25">
      <c r="A3192" t="s">
        <v>5640</v>
      </c>
      <c r="B3192" t="s">
        <v>5641</v>
      </c>
      <c r="C3192" t="str">
        <f>Tabla4[[#This Row],[NIT]]</f>
        <v>06140403871018</v>
      </c>
      <c r="D3192">
        <f t="shared" si="118"/>
        <v>14</v>
      </c>
      <c r="E3192" t="str">
        <f t="shared" si="119"/>
        <v>NIT</v>
      </c>
    </row>
    <row r="3193" spans="1:5" x14ac:dyDescent="0.25">
      <c r="A3193" t="s">
        <v>5642</v>
      </c>
      <c r="B3193" t="s">
        <v>5643</v>
      </c>
      <c r="C3193" t="str">
        <f>Tabla4[[#This Row],[NIT]]</f>
        <v>06141101360072</v>
      </c>
      <c r="D3193">
        <f t="shared" si="118"/>
        <v>14</v>
      </c>
      <c r="E3193" t="str">
        <f t="shared" si="119"/>
        <v>NIT</v>
      </c>
    </row>
    <row r="3194" spans="1:5" x14ac:dyDescent="0.25">
      <c r="A3194" t="s">
        <v>5644</v>
      </c>
      <c r="B3194" t="s">
        <v>5645</v>
      </c>
      <c r="C3194" t="str">
        <f>Tabla4[[#This Row],[NIT]]</f>
        <v>06140312530021</v>
      </c>
      <c r="D3194">
        <f t="shared" si="118"/>
        <v>14</v>
      </c>
      <c r="E3194" t="str">
        <f t="shared" si="119"/>
        <v>NIT</v>
      </c>
    </row>
    <row r="3195" spans="1:5" x14ac:dyDescent="0.25">
      <c r="A3195" t="s">
        <v>5646</v>
      </c>
      <c r="B3195" t="s">
        <v>5647</v>
      </c>
      <c r="C3195" t="str">
        <f>Tabla4[[#This Row],[NIT]]</f>
        <v>06142902961063</v>
      </c>
      <c r="D3195">
        <f t="shared" si="118"/>
        <v>14</v>
      </c>
      <c r="E3195" t="str">
        <f t="shared" si="119"/>
        <v>NIT</v>
      </c>
    </row>
    <row r="3196" spans="1:5" x14ac:dyDescent="0.25">
      <c r="A3196" t="s">
        <v>5648</v>
      </c>
      <c r="B3196" t="s">
        <v>5649</v>
      </c>
      <c r="C3196" t="str">
        <f>Tabla4[[#This Row],[NIT]]</f>
        <v>06140312810017</v>
      </c>
      <c r="D3196">
        <f t="shared" si="118"/>
        <v>14</v>
      </c>
      <c r="E3196" t="str">
        <f t="shared" si="119"/>
        <v>NIT</v>
      </c>
    </row>
    <row r="3197" spans="1:5" x14ac:dyDescent="0.25">
      <c r="A3197" t="s">
        <v>5650</v>
      </c>
      <c r="B3197" t="s">
        <v>5651</v>
      </c>
      <c r="C3197" t="str">
        <f>Tabla4[[#This Row],[NIT]]</f>
        <v>06141208961033</v>
      </c>
      <c r="D3197">
        <f t="shared" si="118"/>
        <v>14</v>
      </c>
      <c r="E3197" t="str">
        <f t="shared" si="119"/>
        <v>NIT</v>
      </c>
    </row>
    <row r="3198" spans="1:5" x14ac:dyDescent="0.25">
      <c r="A3198" t="s">
        <v>5652</v>
      </c>
      <c r="B3198" t="s">
        <v>5653</v>
      </c>
      <c r="C3198" t="str">
        <f>Tabla4[[#This Row],[NIT]]</f>
        <v>06140811830022</v>
      </c>
      <c r="D3198">
        <f t="shared" si="118"/>
        <v>14</v>
      </c>
      <c r="E3198" t="str">
        <f t="shared" si="119"/>
        <v>NIT</v>
      </c>
    </row>
    <row r="3199" spans="1:5" x14ac:dyDescent="0.25">
      <c r="A3199" t="s">
        <v>5654</v>
      </c>
      <c r="B3199" t="s">
        <v>5655</v>
      </c>
      <c r="C3199" t="str">
        <f>Tabla4[[#This Row],[NIT]]</f>
        <v>06140909921056</v>
      </c>
      <c r="D3199">
        <f t="shared" si="118"/>
        <v>14</v>
      </c>
      <c r="E3199" t="str">
        <f t="shared" si="119"/>
        <v>NIT</v>
      </c>
    </row>
    <row r="3200" spans="1:5" x14ac:dyDescent="0.25">
      <c r="A3200" t="s">
        <v>5656</v>
      </c>
      <c r="B3200" t="s">
        <v>5657</v>
      </c>
      <c r="C3200" t="str">
        <f>Tabla4[[#This Row],[NIT]]</f>
        <v>05111309951012</v>
      </c>
      <c r="D3200">
        <f t="shared" si="118"/>
        <v>14</v>
      </c>
      <c r="E3200" t="str">
        <f t="shared" si="119"/>
        <v>NIT</v>
      </c>
    </row>
    <row r="3201" spans="1:5" x14ac:dyDescent="0.25">
      <c r="A3201" t="s">
        <v>5658</v>
      </c>
      <c r="B3201" t="s">
        <v>5659</v>
      </c>
      <c r="C3201" t="str">
        <f>Tabla4[[#This Row],[NIT]]</f>
        <v>06142604951047</v>
      </c>
      <c r="D3201">
        <f t="shared" si="118"/>
        <v>14</v>
      </c>
      <c r="E3201" t="str">
        <f t="shared" si="119"/>
        <v>NIT</v>
      </c>
    </row>
    <row r="3202" spans="1:5" x14ac:dyDescent="0.25">
      <c r="A3202" t="s">
        <v>5660</v>
      </c>
      <c r="B3202" t="s">
        <v>5661</v>
      </c>
      <c r="C3202" t="str">
        <f>Tabla4[[#This Row],[NIT]]</f>
        <v>06141703991054</v>
      </c>
      <c r="D3202">
        <f t="shared" si="118"/>
        <v>14</v>
      </c>
      <c r="E3202" t="str">
        <f t="shared" si="119"/>
        <v>NIT</v>
      </c>
    </row>
    <row r="3203" spans="1:5" x14ac:dyDescent="0.25">
      <c r="A3203" t="s">
        <v>5662</v>
      </c>
      <c r="B3203" t="s">
        <v>5663</v>
      </c>
      <c r="C3203" t="str">
        <f>Tabla4[[#This Row],[NIT]]</f>
        <v>06142601071020</v>
      </c>
      <c r="D3203">
        <f t="shared" si="118"/>
        <v>14</v>
      </c>
      <c r="E3203" t="str">
        <f t="shared" si="119"/>
        <v>NIT</v>
      </c>
    </row>
    <row r="3204" spans="1:5" x14ac:dyDescent="0.25">
      <c r="A3204" t="s">
        <v>5664</v>
      </c>
      <c r="B3204" t="s">
        <v>5665</v>
      </c>
      <c r="C3204" t="str">
        <f>Tabla4[[#This Row],[NIT]]</f>
        <v>06141008031015</v>
      </c>
      <c r="D3204">
        <f t="shared" si="118"/>
        <v>14</v>
      </c>
      <c r="E3204" t="str">
        <f t="shared" si="119"/>
        <v>NIT</v>
      </c>
    </row>
    <row r="3205" spans="1:5" x14ac:dyDescent="0.25">
      <c r="A3205" t="s">
        <v>5666</v>
      </c>
      <c r="B3205" t="s">
        <v>5667</v>
      </c>
      <c r="C3205" t="str">
        <f>Tabla4[[#This Row],[NIT]]</f>
        <v>06142107031023</v>
      </c>
      <c r="D3205">
        <f t="shared" si="118"/>
        <v>14</v>
      </c>
      <c r="E3205" t="str">
        <f t="shared" si="119"/>
        <v>NIT</v>
      </c>
    </row>
    <row r="3206" spans="1:5" x14ac:dyDescent="0.25">
      <c r="A3206" t="s">
        <v>5668</v>
      </c>
      <c r="B3206" t="s">
        <v>5669</v>
      </c>
      <c r="C3206" t="str">
        <f>Tabla4[[#This Row],[NIT]]</f>
        <v>06142605931031</v>
      </c>
      <c r="D3206">
        <f t="shared" si="118"/>
        <v>14</v>
      </c>
      <c r="E3206" t="str">
        <f t="shared" si="119"/>
        <v>NIT</v>
      </c>
    </row>
    <row r="3207" spans="1:5" x14ac:dyDescent="0.25">
      <c r="A3207" t="s">
        <v>5670</v>
      </c>
      <c r="B3207" t="s">
        <v>5671</v>
      </c>
      <c r="C3207" t="str">
        <f>Tabla4[[#This Row],[NIT]]</f>
        <v>06140909810013</v>
      </c>
      <c r="D3207">
        <f t="shared" si="118"/>
        <v>14</v>
      </c>
      <c r="E3207" t="str">
        <f t="shared" si="119"/>
        <v>NIT</v>
      </c>
    </row>
    <row r="3208" spans="1:5" x14ac:dyDescent="0.25">
      <c r="A3208" t="s">
        <v>5672</v>
      </c>
      <c r="B3208" t="s">
        <v>5673</v>
      </c>
      <c r="C3208" t="str">
        <f>Tabla4[[#This Row],[NIT]]</f>
        <v>06143008061022</v>
      </c>
      <c r="D3208">
        <f t="shared" si="118"/>
        <v>14</v>
      </c>
      <c r="E3208" t="str">
        <f t="shared" si="119"/>
        <v>NIT</v>
      </c>
    </row>
    <row r="3209" spans="1:5" x14ac:dyDescent="0.25">
      <c r="A3209" t="s">
        <v>5674</v>
      </c>
      <c r="B3209" t="s">
        <v>5675</v>
      </c>
      <c r="C3209" t="str">
        <f>Tabla4[[#This Row],[NIT]]</f>
        <v>06142403830035</v>
      </c>
      <c r="D3209">
        <f t="shared" si="118"/>
        <v>14</v>
      </c>
      <c r="E3209" t="str">
        <f t="shared" si="119"/>
        <v>NIT</v>
      </c>
    </row>
    <row r="3210" spans="1:5" x14ac:dyDescent="0.25">
      <c r="A3210" t="s">
        <v>5676</v>
      </c>
      <c r="B3210" t="s">
        <v>5677</v>
      </c>
      <c r="C3210" t="str">
        <f>Tabla4[[#This Row],[NIT]]</f>
        <v>06140303101029</v>
      </c>
      <c r="D3210">
        <f t="shared" si="118"/>
        <v>14</v>
      </c>
      <c r="E3210" t="str">
        <f t="shared" si="119"/>
        <v>NIT</v>
      </c>
    </row>
    <row r="3211" spans="1:5" x14ac:dyDescent="0.25">
      <c r="A3211" t="s">
        <v>5678</v>
      </c>
      <c r="B3211" t="s">
        <v>5679</v>
      </c>
      <c r="C3211" t="str">
        <f>Tabla4[[#This Row],[NIT]]</f>
        <v>06141505951071</v>
      </c>
      <c r="D3211">
        <f t="shared" si="118"/>
        <v>14</v>
      </c>
      <c r="E3211" t="str">
        <f t="shared" si="119"/>
        <v>NIT</v>
      </c>
    </row>
    <row r="3212" spans="1:5" x14ac:dyDescent="0.25">
      <c r="A3212" t="s">
        <v>5680</v>
      </c>
      <c r="B3212" t="s">
        <v>5681</v>
      </c>
      <c r="C3212" t="str">
        <f>Tabla4[[#This Row],[NIT]]</f>
        <v>03150109061010</v>
      </c>
      <c r="D3212">
        <f t="shared" si="118"/>
        <v>14</v>
      </c>
      <c r="E3212" t="str">
        <f t="shared" si="119"/>
        <v>NIT</v>
      </c>
    </row>
    <row r="3213" spans="1:5" x14ac:dyDescent="0.25">
      <c r="A3213" t="s">
        <v>5682</v>
      </c>
      <c r="B3213" t="s">
        <v>5683</v>
      </c>
      <c r="C3213" t="str">
        <f>Tabla4[[#This Row],[NIT]]</f>
        <v>06141206021068</v>
      </c>
      <c r="D3213">
        <f t="shared" si="118"/>
        <v>14</v>
      </c>
      <c r="E3213" t="str">
        <f t="shared" si="119"/>
        <v>NIT</v>
      </c>
    </row>
    <row r="3214" spans="1:5" x14ac:dyDescent="0.25">
      <c r="A3214" t="s">
        <v>5684</v>
      </c>
      <c r="B3214" t="s">
        <v>5685</v>
      </c>
      <c r="C3214" t="str">
        <f>Tabla4[[#This Row],[NIT]]</f>
        <v>06140905941010</v>
      </c>
      <c r="D3214">
        <f t="shared" si="118"/>
        <v>14</v>
      </c>
      <c r="E3214" t="str">
        <f t="shared" si="119"/>
        <v>NIT</v>
      </c>
    </row>
    <row r="3215" spans="1:5" x14ac:dyDescent="0.25">
      <c r="A3215" t="s">
        <v>5686</v>
      </c>
      <c r="B3215" t="s">
        <v>5687</v>
      </c>
      <c r="C3215" t="str">
        <f>Tabla4[[#This Row],[NIT]]</f>
        <v>06140609921011</v>
      </c>
      <c r="D3215">
        <f t="shared" si="118"/>
        <v>14</v>
      </c>
      <c r="E3215" t="str">
        <f t="shared" si="119"/>
        <v>NIT</v>
      </c>
    </row>
    <row r="3216" spans="1:5" x14ac:dyDescent="0.25">
      <c r="A3216" t="s">
        <v>5688</v>
      </c>
      <c r="B3216" t="s">
        <v>5689</v>
      </c>
      <c r="C3216" t="str">
        <f>Tabla4[[#This Row],[NIT]]</f>
        <v>06141811911059</v>
      </c>
      <c r="D3216">
        <f t="shared" si="118"/>
        <v>14</v>
      </c>
      <c r="E3216" t="str">
        <f t="shared" si="119"/>
        <v>NIT</v>
      </c>
    </row>
    <row r="3217" spans="1:5" x14ac:dyDescent="0.25">
      <c r="A3217" t="s">
        <v>5690</v>
      </c>
      <c r="B3217" t="s">
        <v>5691</v>
      </c>
      <c r="C3217" t="str">
        <f>Tabla4[[#This Row],[NIT]]</f>
        <v>06141202881020</v>
      </c>
      <c r="D3217">
        <f t="shared" si="118"/>
        <v>14</v>
      </c>
      <c r="E3217" t="str">
        <f t="shared" si="119"/>
        <v>NIT</v>
      </c>
    </row>
    <row r="3218" spans="1:5" x14ac:dyDescent="0.25">
      <c r="A3218" t="s">
        <v>5692</v>
      </c>
      <c r="B3218" t="s">
        <v>5693</v>
      </c>
      <c r="C3218" t="str">
        <f>Tabla4[[#This Row],[NIT]]</f>
        <v>02103005860017</v>
      </c>
      <c r="D3218">
        <f t="shared" si="118"/>
        <v>14</v>
      </c>
      <c r="E3218" t="str">
        <f t="shared" si="119"/>
        <v>NIT</v>
      </c>
    </row>
    <row r="3219" spans="1:5" x14ac:dyDescent="0.25">
      <c r="A3219" t="s">
        <v>5694</v>
      </c>
      <c r="B3219" t="s">
        <v>5695</v>
      </c>
      <c r="C3219" t="str">
        <f>Tabla4[[#This Row],[NIT]]</f>
        <v>06140310081033</v>
      </c>
      <c r="D3219">
        <f t="shared" si="118"/>
        <v>14</v>
      </c>
      <c r="E3219" t="str">
        <f t="shared" si="119"/>
        <v>NIT</v>
      </c>
    </row>
    <row r="3220" spans="1:5" x14ac:dyDescent="0.25">
      <c r="A3220" t="s">
        <v>5696</v>
      </c>
      <c r="B3220" t="s">
        <v>5697</v>
      </c>
      <c r="C3220" t="str">
        <f>Tabla4[[#This Row],[NIT]]</f>
        <v>06141912021011</v>
      </c>
      <c r="D3220">
        <f t="shared" si="118"/>
        <v>14</v>
      </c>
      <c r="E3220" t="str">
        <f t="shared" si="119"/>
        <v>NIT</v>
      </c>
    </row>
    <row r="3221" spans="1:5" x14ac:dyDescent="0.25">
      <c r="A3221" t="s">
        <v>5698</v>
      </c>
      <c r="B3221" t="s">
        <v>5699</v>
      </c>
      <c r="C3221" t="str">
        <f>Tabla4[[#This Row],[NIT]]</f>
        <v>06141107901021</v>
      </c>
      <c r="D3221">
        <f t="shared" si="118"/>
        <v>14</v>
      </c>
      <c r="E3221" t="str">
        <f t="shared" si="119"/>
        <v>NIT</v>
      </c>
    </row>
    <row r="3222" spans="1:5" x14ac:dyDescent="0.25">
      <c r="A3222" t="s">
        <v>5700</v>
      </c>
      <c r="B3222" t="s">
        <v>5701</v>
      </c>
      <c r="C3222" t="str">
        <f>Tabla4[[#This Row],[NIT]]</f>
        <v>06140402091035</v>
      </c>
      <c r="D3222">
        <f t="shared" si="118"/>
        <v>14</v>
      </c>
      <c r="E3222" t="str">
        <f t="shared" si="119"/>
        <v>NIT</v>
      </c>
    </row>
    <row r="3223" spans="1:5" x14ac:dyDescent="0.25">
      <c r="A3223" t="s">
        <v>5702</v>
      </c>
      <c r="B3223" t="s">
        <v>5703</v>
      </c>
      <c r="C3223" t="str">
        <f>Tabla4[[#This Row],[NIT]]</f>
        <v>05110504041016</v>
      </c>
      <c r="D3223">
        <f t="shared" si="118"/>
        <v>14</v>
      </c>
      <c r="E3223" t="str">
        <f t="shared" si="119"/>
        <v>NIT</v>
      </c>
    </row>
    <row r="3224" spans="1:5" x14ac:dyDescent="0.25">
      <c r="A3224" t="s">
        <v>5704</v>
      </c>
      <c r="B3224" t="s">
        <v>5705</v>
      </c>
      <c r="C3224" t="str">
        <f>Tabla4[[#This Row],[NIT]]</f>
        <v>06142810021021</v>
      </c>
      <c r="D3224">
        <f t="shared" ref="D3224:D3287" si="120">LEN(C3224)</f>
        <v>14</v>
      </c>
      <c r="E3224" t="str">
        <f t="shared" ref="E3224:E3287" si="121">IF(D3224=14,"NIT",IF(D3224=9,"DUI"," "))</f>
        <v>NIT</v>
      </c>
    </row>
    <row r="3225" spans="1:5" x14ac:dyDescent="0.25">
      <c r="A3225" t="s">
        <v>5706</v>
      </c>
      <c r="B3225" t="s">
        <v>5707</v>
      </c>
      <c r="C3225" t="str">
        <f>Tabla4[[#This Row],[NIT]]</f>
        <v>06142302981036</v>
      </c>
      <c r="D3225">
        <f t="shared" si="120"/>
        <v>14</v>
      </c>
      <c r="E3225" t="str">
        <f t="shared" si="121"/>
        <v>NIT</v>
      </c>
    </row>
    <row r="3226" spans="1:5" x14ac:dyDescent="0.25">
      <c r="A3226" t="s">
        <v>5708</v>
      </c>
      <c r="B3226" t="s">
        <v>5709</v>
      </c>
      <c r="C3226" t="str">
        <f>Tabla4[[#This Row],[NIT]]</f>
        <v>06140908061037</v>
      </c>
      <c r="D3226">
        <f t="shared" si="120"/>
        <v>14</v>
      </c>
      <c r="E3226" t="str">
        <f t="shared" si="121"/>
        <v>NIT</v>
      </c>
    </row>
    <row r="3227" spans="1:5" x14ac:dyDescent="0.25">
      <c r="A3227" t="s">
        <v>5710</v>
      </c>
      <c r="B3227" t="s">
        <v>5711</v>
      </c>
      <c r="C3227" t="str">
        <f>Tabla4[[#This Row],[NIT]]</f>
        <v>06142810830036</v>
      </c>
      <c r="D3227">
        <f t="shared" si="120"/>
        <v>14</v>
      </c>
      <c r="E3227" t="str">
        <f t="shared" si="121"/>
        <v>NIT</v>
      </c>
    </row>
    <row r="3228" spans="1:5" x14ac:dyDescent="0.25">
      <c r="A3228" t="s">
        <v>5712</v>
      </c>
      <c r="B3228" t="s">
        <v>5713</v>
      </c>
      <c r="C3228" t="str">
        <f>Tabla4[[#This Row],[NIT]]</f>
        <v>06141504041020</v>
      </c>
      <c r="D3228">
        <f t="shared" si="120"/>
        <v>14</v>
      </c>
      <c r="E3228" t="str">
        <f t="shared" si="121"/>
        <v>NIT</v>
      </c>
    </row>
    <row r="3229" spans="1:5" x14ac:dyDescent="0.25">
      <c r="A3229" t="s">
        <v>5714</v>
      </c>
      <c r="B3229" t="s">
        <v>5715</v>
      </c>
      <c r="C3229" t="str">
        <f>Tabla4[[#This Row],[NIT]]</f>
        <v>06141608071053</v>
      </c>
      <c r="D3229">
        <f t="shared" si="120"/>
        <v>14</v>
      </c>
      <c r="E3229" t="str">
        <f t="shared" si="121"/>
        <v>NIT</v>
      </c>
    </row>
    <row r="3230" spans="1:5" x14ac:dyDescent="0.25">
      <c r="A3230" t="s">
        <v>5716</v>
      </c>
      <c r="B3230" t="s">
        <v>5717</v>
      </c>
      <c r="C3230" t="str">
        <f>Tabla4[[#This Row],[NIT]]</f>
        <v>14161302071019</v>
      </c>
      <c r="D3230">
        <f t="shared" si="120"/>
        <v>14</v>
      </c>
      <c r="E3230" t="str">
        <f t="shared" si="121"/>
        <v>NIT</v>
      </c>
    </row>
    <row r="3231" spans="1:5" x14ac:dyDescent="0.25">
      <c r="A3231" t="s">
        <v>5718</v>
      </c>
      <c r="B3231" t="s">
        <v>5719</v>
      </c>
      <c r="C3231" t="str">
        <f>Tabla4[[#This Row],[NIT]]</f>
        <v>06141508860030</v>
      </c>
      <c r="D3231">
        <f t="shared" si="120"/>
        <v>14</v>
      </c>
      <c r="E3231" t="str">
        <f t="shared" si="121"/>
        <v>NIT</v>
      </c>
    </row>
    <row r="3232" spans="1:5" x14ac:dyDescent="0.25">
      <c r="A3232" t="s">
        <v>5720</v>
      </c>
      <c r="B3232" t="s">
        <v>5721</v>
      </c>
      <c r="C3232" t="str">
        <f>Tabla4[[#This Row],[NIT]]</f>
        <v>06142409680011</v>
      </c>
      <c r="D3232">
        <f t="shared" si="120"/>
        <v>14</v>
      </c>
      <c r="E3232" t="str">
        <f t="shared" si="121"/>
        <v>NIT</v>
      </c>
    </row>
    <row r="3233" spans="1:5" x14ac:dyDescent="0.25">
      <c r="A3233" t="s">
        <v>5722</v>
      </c>
      <c r="B3233" t="s">
        <v>5723</v>
      </c>
      <c r="C3233" t="str">
        <f>Tabla4[[#This Row],[NIT]]</f>
        <v>06142802921030</v>
      </c>
      <c r="D3233">
        <f t="shared" si="120"/>
        <v>14</v>
      </c>
      <c r="E3233" t="str">
        <f t="shared" si="121"/>
        <v>NIT</v>
      </c>
    </row>
    <row r="3234" spans="1:5" x14ac:dyDescent="0.25">
      <c r="A3234" t="s">
        <v>5724</v>
      </c>
      <c r="B3234" t="s">
        <v>5725</v>
      </c>
      <c r="C3234" t="str">
        <f>Tabla4[[#This Row],[NIT]]</f>
        <v>06141205840025</v>
      </c>
      <c r="D3234">
        <f t="shared" si="120"/>
        <v>14</v>
      </c>
      <c r="E3234" t="str">
        <f t="shared" si="121"/>
        <v>NIT</v>
      </c>
    </row>
    <row r="3235" spans="1:5" x14ac:dyDescent="0.25">
      <c r="A3235" t="s">
        <v>5726</v>
      </c>
      <c r="B3235" t="s">
        <v>5727</v>
      </c>
      <c r="C3235" t="str">
        <f>Tabla4[[#This Row],[NIT]]</f>
        <v>06142802011017</v>
      </c>
      <c r="D3235">
        <f t="shared" si="120"/>
        <v>14</v>
      </c>
      <c r="E3235" t="str">
        <f t="shared" si="121"/>
        <v>NIT</v>
      </c>
    </row>
    <row r="3236" spans="1:5" x14ac:dyDescent="0.25">
      <c r="A3236" t="s">
        <v>5728</v>
      </c>
      <c r="B3236" t="s">
        <v>5729</v>
      </c>
      <c r="C3236" t="str">
        <f>Tabla4[[#This Row],[NIT]]</f>
        <v>03010607021011</v>
      </c>
      <c r="D3236">
        <f t="shared" si="120"/>
        <v>14</v>
      </c>
      <c r="E3236" t="str">
        <f t="shared" si="121"/>
        <v>NIT</v>
      </c>
    </row>
    <row r="3237" spans="1:5" x14ac:dyDescent="0.25">
      <c r="A3237" t="s">
        <v>5730</v>
      </c>
      <c r="B3237" t="s">
        <v>5731</v>
      </c>
      <c r="C3237" t="str">
        <f>Tabla4[[#This Row],[NIT]]</f>
        <v>06140107991016</v>
      </c>
      <c r="D3237">
        <f t="shared" si="120"/>
        <v>14</v>
      </c>
      <c r="E3237" t="str">
        <f t="shared" si="121"/>
        <v>NIT</v>
      </c>
    </row>
    <row r="3238" spans="1:5" x14ac:dyDescent="0.25">
      <c r="A3238" t="s">
        <v>5732</v>
      </c>
      <c r="B3238" t="s">
        <v>5733</v>
      </c>
      <c r="C3238" t="str">
        <f>Tabla4[[#This Row],[NIT]]</f>
        <v>06143006991014</v>
      </c>
      <c r="D3238">
        <f t="shared" si="120"/>
        <v>14</v>
      </c>
      <c r="E3238" t="str">
        <f t="shared" si="121"/>
        <v>NIT</v>
      </c>
    </row>
    <row r="3239" spans="1:5" x14ac:dyDescent="0.25">
      <c r="A3239" t="s">
        <v>5734</v>
      </c>
      <c r="B3239" t="s">
        <v>5735</v>
      </c>
      <c r="C3239" t="str">
        <f>Tabla4[[#This Row],[NIT]]</f>
        <v>06140812860058</v>
      </c>
      <c r="D3239">
        <f t="shared" si="120"/>
        <v>14</v>
      </c>
      <c r="E3239" t="str">
        <f t="shared" si="121"/>
        <v>NIT</v>
      </c>
    </row>
    <row r="3240" spans="1:5" x14ac:dyDescent="0.25">
      <c r="A3240" t="s">
        <v>5736</v>
      </c>
      <c r="B3240" t="s">
        <v>5737</v>
      </c>
      <c r="C3240" t="str">
        <f>Tabla4[[#This Row],[NIT]]</f>
        <v>06142808031087</v>
      </c>
      <c r="D3240">
        <f t="shared" si="120"/>
        <v>14</v>
      </c>
      <c r="E3240" t="str">
        <f t="shared" si="121"/>
        <v>NIT</v>
      </c>
    </row>
    <row r="3241" spans="1:5" x14ac:dyDescent="0.25">
      <c r="A3241" t="s">
        <v>5738</v>
      </c>
      <c r="B3241" t="s">
        <v>5739</v>
      </c>
      <c r="C3241" t="str">
        <f>Tabla4[[#This Row],[NIT]]</f>
        <v>06142203021012</v>
      </c>
      <c r="D3241">
        <f t="shared" si="120"/>
        <v>14</v>
      </c>
      <c r="E3241" t="str">
        <f t="shared" si="121"/>
        <v>NIT</v>
      </c>
    </row>
    <row r="3242" spans="1:5" x14ac:dyDescent="0.25">
      <c r="A3242" t="s">
        <v>5740</v>
      </c>
      <c r="B3242" t="s">
        <v>5741</v>
      </c>
      <c r="C3242" t="str">
        <f>Tabla4[[#This Row],[NIT]]</f>
        <v>06141805061027</v>
      </c>
      <c r="D3242">
        <f t="shared" si="120"/>
        <v>14</v>
      </c>
      <c r="E3242" t="str">
        <f t="shared" si="121"/>
        <v>NIT</v>
      </c>
    </row>
    <row r="3243" spans="1:5" x14ac:dyDescent="0.25">
      <c r="A3243" t="s">
        <v>5742</v>
      </c>
      <c r="B3243" t="s">
        <v>5743</v>
      </c>
      <c r="C3243" t="str">
        <f>Tabla4[[#This Row],[NIT]]</f>
        <v>06140809061041</v>
      </c>
      <c r="D3243">
        <f t="shared" si="120"/>
        <v>14</v>
      </c>
      <c r="E3243" t="str">
        <f t="shared" si="121"/>
        <v>NIT</v>
      </c>
    </row>
    <row r="3244" spans="1:5" x14ac:dyDescent="0.25">
      <c r="A3244" t="s">
        <v>5744</v>
      </c>
      <c r="B3244" t="s">
        <v>5745</v>
      </c>
      <c r="C3244" t="str">
        <f>Tabla4[[#This Row],[NIT]]</f>
        <v>06142802011033</v>
      </c>
      <c r="D3244">
        <f t="shared" si="120"/>
        <v>14</v>
      </c>
      <c r="E3244" t="str">
        <f t="shared" si="121"/>
        <v>NIT</v>
      </c>
    </row>
    <row r="3245" spans="1:5" x14ac:dyDescent="0.25">
      <c r="A3245" t="s">
        <v>5746</v>
      </c>
      <c r="B3245" t="s">
        <v>5747</v>
      </c>
      <c r="C3245" t="str">
        <f>Tabla4[[#This Row],[NIT]]</f>
        <v>06141411620011</v>
      </c>
      <c r="D3245">
        <f t="shared" si="120"/>
        <v>14</v>
      </c>
      <c r="E3245" t="str">
        <f t="shared" si="121"/>
        <v>NIT</v>
      </c>
    </row>
    <row r="3246" spans="1:5" x14ac:dyDescent="0.25">
      <c r="A3246" t="s">
        <v>5748</v>
      </c>
      <c r="B3246" t="s">
        <v>5749</v>
      </c>
      <c r="C3246" t="str">
        <f>Tabla4[[#This Row],[NIT]]</f>
        <v>06140703840036</v>
      </c>
      <c r="D3246">
        <f t="shared" si="120"/>
        <v>14</v>
      </c>
      <c r="E3246" t="str">
        <f t="shared" si="121"/>
        <v>NIT</v>
      </c>
    </row>
    <row r="3247" spans="1:5" x14ac:dyDescent="0.25">
      <c r="A3247" t="s">
        <v>5750</v>
      </c>
      <c r="B3247" t="s">
        <v>5751</v>
      </c>
      <c r="C3247" t="str">
        <f>Tabla4[[#This Row],[NIT]]</f>
        <v>06141210931010</v>
      </c>
      <c r="D3247">
        <f t="shared" si="120"/>
        <v>14</v>
      </c>
      <c r="E3247" t="str">
        <f t="shared" si="121"/>
        <v>NIT</v>
      </c>
    </row>
    <row r="3248" spans="1:5" x14ac:dyDescent="0.25">
      <c r="A3248" t="s">
        <v>5752</v>
      </c>
      <c r="B3248" t="s">
        <v>5753</v>
      </c>
      <c r="C3248" t="str">
        <f>Tabla4[[#This Row],[NIT]]</f>
        <v>06140210750020</v>
      </c>
      <c r="D3248">
        <f t="shared" si="120"/>
        <v>14</v>
      </c>
      <c r="E3248" t="str">
        <f t="shared" si="121"/>
        <v>NIT</v>
      </c>
    </row>
    <row r="3249" spans="1:5" x14ac:dyDescent="0.25">
      <c r="A3249" t="s">
        <v>5754</v>
      </c>
      <c r="B3249" t="s">
        <v>5755</v>
      </c>
      <c r="C3249" t="str">
        <f>Tabla4[[#This Row],[NIT]]</f>
        <v>06142606021012</v>
      </c>
      <c r="D3249">
        <f t="shared" si="120"/>
        <v>14</v>
      </c>
      <c r="E3249" t="str">
        <f t="shared" si="121"/>
        <v>NIT</v>
      </c>
    </row>
    <row r="3250" spans="1:5" x14ac:dyDescent="0.25">
      <c r="A3250" t="s">
        <v>5756</v>
      </c>
      <c r="B3250" t="s">
        <v>5757</v>
      </c>
      <c r="C3250" t="str">
        <f>Tabla4[[#This Row],[NIT]]</f>
        <v>06142707881063</v>
      </c>
      <c r="D3250">
        <f t="shared" si="120"/>
        <v>14</v>
      </c>
      <c r="E3250" t="str">
        <f t="shared" si="121"/>
        <v>NIT</v>
      </c>
    </row>
    <row r="3251" spans="1:5" x14ac:dyDescent="0.25">
      <c r="A3251" t="s">
        <v>5758</v>
      </c>
      <c r="B3251" t="s">
        <v>5759</v>
      </c>
      <c r="C3251" t="str">
        <f>Tabla4[[#This Row],[NIT]]</f>
        <v>09032301701030</v>
      </c>
      <c r="D3251">
        <f t="shared" si="120"/>
        <v>14</v>
      </c>
      <c r="E3251" t="str">
        <f t="shared" si="121"/>
        <v>NIT</v>
      </c>
    </row>
    <row r="3252" spans="1:5" x14ac:dyDescent="0.25">
      <c r="A3252" t="s">
        <v>5760</v>
      </c>
      <c r="B3252" t="s">
        <v>5761</v>
      </c>
      <c r="C3252" t="str">
        <f>Tabla4[[#This Row],[NIT]]</f>
        <v>06140304971035</v>
      </c>
      <c r="D3252">
        <f t="shared" si="120"/>
        <v>14</v>
      </c>
      <c r="E3252" t="str">
        <f t="shared" si="121"/>
        <v>NIT</v>
      </c>
    </row>
    <row r="3253" spans="1:5" x14ac:dyDescent="0.25">
      <c r="A3253" t="s">
        <v>5762</v>
      </c>
      <c r="B3253" t="s">
        <v>5763</v>
      </c>
      <c r="C3253" t="str">
        <f>Tabla4[[#This Row],[NIT]]</f>
        <v>02100907731016</v>
      </c>
      <c r="D3253">
        <f t="shared" si="120"/>
        <v>14</v>
      </c>
      <c r="E3253" t="str">
        <f t="shared" si="121"/>
        <v>NIT</v>
      </c>
    </row>
    <row r="3254" spans="1:5" x14ac:dyDescent="0.25">
      <c r="A3254" t="s">
        <v>5764</v>
      </c>
      <c r="B3254" t="s">
        <v>5765</v>
      </c>
      <c r="C3254" t="str">
        <f>Tabla4[[#This Row],[NIT]]</f>
        <v>06142705041092</v>
      </c>
      <c r="D3254">
        <f t="shared" si="120"/>
        <v>14</v>
      </c>
      <c r="E3254" t="str">
        <f t="shared" si="121"/>
        <v>NIT</v>
      </c>
    </row>
    <row r="3255" spans="1:5" x14ac:dyDescent="0.25">
      <c r="A3255" t="s">
        <v>5766</v>
      </c>
      <c r="B3255" t="s">
        <v>5767</v>
      </c>
      <c r="C3255" t="str">
        <f>Tabla4[[#This Row],[NIT]]</f>
        <v>06140101680018</v>
      </c>
      <c r="D3255">
        <f t="shared" si="120"/>
        <v>14</v>
      </c>
      <c r="E3255" t="str">
        <f t="shared" si="121"/>
        <v>NIT</v>
      </c>
    </row>
    <row r="3256" spans="1:5" x14ac:dyDescent="0.25">
      <c r="A3256" s="20" t="s">
        <v>5768</v>
      </c>
      <c r="B3256" t="s">
        <v>5769</v>
      </c>
      <c r="C3256" t="str">
        <f>Tabla4[[#This Row],[NIT]]</f>
        <v>05110101891010</v>
      </c>
      <c r="D3256">
        <f t="shared" si="120"/>
        <v>14</v>
      </c>
      <c r="E3256" t="str">
        <f t="shared" si="121"/>
        <v>NIT</v>
      </c>
    </row>
    <row r="3257" spans="1:5" x14ac:dyDescent="0.25">
      <c r="A3257" t="s">
        <v>5770</v>
      </c>
      <c r="B3257" t="s">
        <v>5771</v>
      </c>
      <c r="C3257" t="str">
        <f>Tabla4[[#This Row],[NIT]]</f>
        <v>94831409881014</v>
      </c>
      <c r="D3257">
        <f t="shared" si="120"/>
        <v>14</v>
      </c>
      <c r="E3257" t="str">
        <f t="shared" si="121"/>
        <v>NIT</v>
      </c>
    </row>
    <row r="3258" spans="1:5" x14ac:dyDescent="0.25">
      <c r="A3258" t="s">
        <v>5772</v>
      </c>
      <c r="B3258" t="s">
        <v>5773</v>
      </c>
      <c r="C3258" t="str">
        <f>Tabla4[[#This Row],[NIT]]</f>
        <v>06142002951038</v>
      </c>
      <c r="D3258">
        <f t="shared" si="120"/>
        <v>14</v>
      </c>
      <c r="E3258" t="str">
        <f t="shared" si="121"/>
        <v>NIT</v>
      </c>
    </row>
    <row r="3259" spans="1:5" x14ac:dyDescent="0.25">
      <c r="A3259" t="s">
        <v>5774</v>
      </c>
      <c r="B3259" t="s">
        <v>5775</v>
      </c>
      <c r="C3259" t="str">
        <f>Tabla4[[#This Row],[NIT]]</f>
        <v>07152702570013</v>
      </c>
      <c r="D3259">
        <f t="shared" si="120"/>
        <v>14</v>
      </c>
      <c r="E3259" t="str">
        <f t="shared" si="121"/>
        <v>NIT</v>
      </c>
    </row>
    <row r="3260" spans="1:5" x14ac:dyDescent="0.25">
      <c r="A3260" t="s">
        <v>5776</v>
      </c>
      <c r="B3260" t="s">
        <v>5777</v>
      </c>
      <c r="C3260" t="str">
        <f>Tabla4[[#This Row],[NIT]]</f>
        <v>06141309051054</v>
      </c>
      <c r="D3260">
        <f t="shared" si="120"/>
        <v>14</v>
      </c>
      <c r="E3260" t="str">
        <f t="shared" si="121"/>
        <v>NIT</v>
      </c>
    </row>
    <row r="3261" spans="1:5" x14ac:dyDescent="0.25">
      <c r="A3261" t="s">
        <v>5778</v>
      </c>
      <c r="B3261" t="s">
        <v>5779</v>
      </c>
      <c r="C3261" t="str">
        <f>Tabla4[[#This Row],[NIT]]</f>
        <v>06142801001077</v>
      </c>
      <c r="D3261">
        <f t="shared" si="120"/>
        <v>14</v>
      </c>
      <c r="E3261" t="str">
        <f t="shared" si="121"/>
        <v>NIT</v>
      </c>
    </row>
    <row r="3262" spans="1:5" x14ac:dyDescent="0.25">
      <c r="A3262" t="s">
        <v>5780</v>
      </c>
      <c r="B3262" t="s">
        <v>5781</v>
      </c>
      <c r="C3262" t="str">
        <f>Tabla4[[#This Row],[NIT]]</f>
        <v>06141301001023</v>
      </c>
      <c r="D3262">
        <f t="shared" si="120"/>
        <v>14</v>
      </c>
      <c r="E3262" t="str">
        <f t="shared" si="121"/>
        <v>NIT</v>
      </c>
    </row>
    <row r="3263" spans="1:5" x14ac:dyDescent="0.25">
      <c r="A3263" t="s">
        <v>5782</v>
      </c>
      <c r="B3263" t="s">
        <v>5783</v>
      </c>
      <c r="C3263" t="str">
        <f>Tabla4[[#This Row],[NIT]]</f>
        <v>11230106751029</v>
      </c>
      <c r="D3263">
        <f t="shared" si="120"/>
        <v>14</v>
      </c>
      <c r="E3263" t="str">
        <f t="shared" si="121"/>
        <v>NIT</v>
      </c>
    </row>
    <row r="3264" spans="1:5" x14ac:dyDescent="0.25">
      <c r="A3264" t="s">
        <v>5784</v>
      </c>
      <c r="B3264" t="s">
        <v>5785</v>
      </c>
      <c r="C3264" t="str">
        <f>Tabla4[[#This Row],[NIT]]</f>
        <v>11153007741017</v>
      </c>
      <c r="D3264">
        <f t="shared" si="120"/>
        <v>14</v>
      </c>
      <c r="E3264" t="str">
        <f t="shared" si="121"/>
        <v>NIT</v>
      </c>
    </row>
    <row r="3265" spans="1:5" x14ac:dyDescent="0.25">
      <c r="A3265" t="s">
        <v>5786</v>
      </c>
      <c r="B3265" t="s">
        <v>5787</v>
      </c>
      <c r="C3265" t="str">
        <f>Tabla4[[#This Row],[NIT]]</f>
        <v>06142308801048</v>
      </c>
      <c r="D3265">
        <f t="shared" si="120"/>
        <v>14</v>
      </c>
      <c r="E3265" t="str">
        <f t="shared" si="121"/>
        <v>NIT</v>
      </c>
    </row>
    <row r="3266" spans="1:5" x14ac:dyDescent="0.25">
      <c r="A3266" t="s">
        <v>5788</v>
      </c>
      <c r="B3266" t="s">
        <v>5789</v>
      </c>
      <c r="C3266" t="str">
        <f>Tabla4[[#This Row],[NIT]]</f>
        <v>06140809991022</v>
      </c>
      <c r="D3266">
        <f t="shared" si="120"/>
        <v>14</v>
      </c>
      <c r="E3266" t="str">
        <f t="shared" si="121"/>
        <v>NIT</v>
      </c>
    </row>
    <row r="3267" spans="1:5" x14ac:dyDescent="0.25">
      <c r="A3267" t="s">
        <v>5790</v>
      </c>
      <c r="B3267" t="s">
        <v>5791</v>
      </c>
      <c r="C3267" t="str">
        <f>Tabla4[[#This Row],[NIT]]</f>
        <v>06140912881022</v>
      </c>
      <c r="D3267">
        <f t="shared" si="120"/>
        <v>14</v>
      </c>
      <c r="E3267" t="str">
        <f t="shared" si="121"/>
        <v>NIT</v>
      </c>
    </row>
    <row r="3268" spans="1:5" x14ac:dyDescent="0.25">
      <c r="A3268" t="s">
        <v>5792</v>
      </c>
      <c r="B3268" t="s">
        <v>5793</v>
      </c>
      <c r="C3268" t="str">
        <f>Tabla4[[#This Row],[NIT]]</f>
        <v>14162108380013</v>
      </c>
      <c r="D3268">
        <f t="shared" si="120"/>
        <v>14</v>
      </c>
      <c r="E3268" t="str">
        <f t="shared" si="121"/>
        <v>NIT</v>
      </c>
    </row>
    <row r="3269" spans="1:5" x14ac:dyDescent="0.25">
      <c r="A3269" t="s">
        <v>5794</v>
      </c>
      <c r="B3269" t="s">
        <v>5795</v>
      </c>
      <c r="C3269" t="str">
        <f>Tabla4[[#This Row],[NIT]]</f>
        <v>06141012081019</v>
      </c>
      <c r="D3269">
        <f t="shared" si="120"/>
        <v>14</v>
      </c>
      <c r="E3269" t="str">
        <f t="shared" si="121"/>
        <v>NIT</v>
      </c>
    </row>
    <row r="3270" spans="1:5" x14ac:dyDescent="0.25">
      <c r="A3270" t="s">
        <v>5796</v>
      </c>
      <c r="B3270" t="s">
        <v>5797</v>
      </c>
      <c r="C3270" t="str">
        <f>Tabla4[[#This Row],[NIT]]</f>
        <v>06142802911018</v>
      </c>
      <c r="D3270">
        <f t="shared" si="120"/>
        <v>14</v>
      </c>
      <c r="E3270" t="str">
        <f t="shared" si="121"/>
        <v>NIT</v>
      </c>
    </row>
    <row r="3271" spans="1:5" x14ac:dyDescent="0.25">
      <c r="A3271" t="s">
        <v>5798</v>
      </c>
      <c r="B3271" t="s">
        <v>5799</v>
      </c>
      <c r="C3271" t="str">
        <f>Tabla4[[#This Row],[NIT]]</f>
        <v>06141608071088</v>
      </c>
      <c r="D3271">
        <f t="shared" si="120"/>
        <v>14</v>
      </c>
      <c r="E3271" t="str">
        <f t="shared" si="121"/>
        <v>NIT</v>
      </c>
    </row>
    <row r="3272" spans="1:5" x14ac:dyDescent="0.25">
      <c r="A3272" t="s">
        <v>5800</v>
      </c>
      <c r="B3272" t="s">
        <v>5801</v>
      </c>
      <c r="C3272" t="str">
        <f>Tabla4[[#This Row],[NIT]]</f>
        <v>14120801510017</v>
      </c>
      <c r="D3272">
        <f t="shared" si="120"/>
        <v>14</v>
      </c>
      <c r="E3272" t="str">
        <f t="shared" si="121"/>
        <v>NIT</v>
      </c>
    </row>
    <row r="3273" spans="1:5" x14ac:dyDescent="0.25">
      <c r="A3273" t="s">
        <v>5802</v>
      </c>
      <c r="B3273" t="s">
        <v>5803</v>
      </c>
      <c r="C3273" t="str">
        <f>Tabla4[[#This Row],[NIT]]</f>
        <v>04310310550014</v>
      </c>
      <c r="D3273">
        <f t="shared" si="120"/>
        <v>14</v>
      </c>
      <c r="E3273" t="str">
        <f t="shared" si="121"/>
        <v>NIT</v>
      </c>
    </row>
    <row r="3274" spans="1:5" x14ac:dyDescent="0.25">
      <c r="A3274" t="s">
        <v>5804</v>
      </c>
      <c r="B3274" t="s">
        <v>5805</v>
      </c>
      <c r="C3274" t="str">
        <f>Tabla4[[#This Row],[NIT]]</f>
        <v>01012812641036</v>
      </c>
      <c r="D3274">
        <f t="shared" si="120"/>
        <v>14</v>
      </c>
      <c r="E3274" t="str">
        <f t="shared" si="121"/>
        <v>NIT</v>
      </c>
    </row>
    <row r="3275" spans="1:5" x14ac:dyDescent="0.25">
      <c r="A3275" t="s">
        <v>5806</v>
      </c>
      <c r="B3275" t="s">
        <v>5807</v>
      </c>
      <c r="C3275" t="str">
        <f>Tabla4[[#This Row],[NIT]]</f>
        <v>14161705681011</v>
      </c>
      <c r="D3275">
        <f t="shared" si="120"/>
        <v>14</v>
      </c>
      <c r="E3275" t="str">
        <f t="shared" si="121"/>
        <v>NIT</v>
      </c>
    </row>
    <row r="3276" spans="1:5" x14ac:dyDescent="0.25">
      <c r="A3276" t="s">
        <v>5808</v>
      </c>
      <c r="B3276" t="s">
        <v>5809</v>
      </c>
      <c r="C3276" t="str">
        <f>Tabla4[[#This Row],[NIT]]</f>
        <v>05123010540012</v>
      </c>
      <c r="D3276">
        <f t="shared" si="120"/>
        <v>14</v>
      </c>
      <c r="E3276" t="str">
        <f t="shared" si="121"/>
        <v>NIT</v>
      </c>
    </row>
    <row r="3277" spans="1:5" x14ac:dyDescent="0.25">
      <c r="A3277" t="s">
        <v>5810</v>
      </c>
      <c r="B3277" t="s">
        <v>5811</v>
      </c>
      <c r="C3277" t="str">
        <f>Tabla4[[#This Row],[NIT]]</f>
        <v>02021207610013</v>
      </c>
      <c r="D3277">
        <f t="shared" si="120"/>
        <v>14</v>
      </c>
      <c r="E3277" t="str">
        <f t="shared" si="121"/>
        <v>NIT</v>
      </c>
    </row>
    <row r="3278" spans="1:5" x14ac:dyDescent="0.25">
      <c r="A3278" t="s">
        <v>5812</v>
      </c>
      <c r="B3278" t="s">
        <v>5813</v>
      </c>
      <c r="C3278" t="str">
        <f>Tabla4[[#This Row],[NIT]]</f>
        <v>01011807500022</v>
      </c>
      <c r="D3278">
        <f t="shared" si="120"/>
        <v>14</v>
      </c>
      <c r="E3278" t="str">
        <f t="shared" si="121"/>
        <v>NIT</v>
      </c>
    </row>
    <row r="3279" spans="1:5" x14ac:dyDescent="0.25">
      <c r="A3279" t="s">
        <v>5814</v>
      </c>
      <c r="B3279" t="s">
        <v>5815</v>
      </c>
      <c r="C3279" t="str">
        <f>Tabla4[[#This Row],[NIT]]</f>
        <v>14160407510012</v>
      </c>
      <c r="D3279">
        <f t="shared" si="120"/>
        <v>14</v>
      </c>
      <c r="E3279" t="str">
        <f t="shared" si="121"/>
        <v>NIT</v>
      </c>
    </row>
    <row r="3280" spans="1:5" x14ac:dyDescent="0.25">
      <c r="A3280" t="s">
        <v>5816</v>
      </c>
      <c r="B3280" t="s">
        <v>5817</v>
      </c>
      <c r="C3280" t="str">
        <f>Tabla4[[#This Row],[NIT]]</f>
        <v>02102009600015</v>
      </c>
      <c r="D3280">
        <f t="shared" si="120"/>
        <v>14</v>
      </c>
      <c r="E3280" t="str">
        <f t="shared" si="121"/>
        <v>NIT</v>
      </c>
    </row>
    <row r="3281" spans="1:5" x14ac:dyDescent="0.25">
      <c r="A3281" t="s">
        <v>5818</v>
      </c>
      <c r="B3281" t="s">
        <v>5819</v>
      </c>
      <c r="C3281" t="str">
        <f>Tabla4[[#This Row],[NIT]]</f>
        <v>02031911510014</v>
      </c>
      <c r="D3281">
        <f t="shared" si="120"/>
        <v>14</v>
      </c>
      <c r="E3281" t="str">
        <f t="shared" si="121"/>
        <v>NIT</v>
      </c>
    </row>
    <row r="3282" spans="1:5" x14ac:dyDescent="0.25">
      <c r="A3282" t="s">
        <v>5820</v>
      </c>
      <c r="B3282" t="s">
        <v>5821</v>
      </c>
      <c r="C3282" t="str">
        <f>Tabla4[[#This Row],[NIT]]</f>
        <v>04070811440019</v>
      </c>
      <c r="D3282">
        <f t="shared" si="120"/>
        <v>14</v>
      </c>
      <c r="E3282" t="str">
        <f t="shared" si="121"/>
        <v>NIT</v>
      </c>
    </row>
    <row r="3283" spans="1:5" x14ac:dyDescent="0.25">
      <c r="A3283" t="s">
        <v>5822</v>
      </c>
      <c r="B3283" t="s">
        <v>5823</v>
      </c>
      <c r="C3283" t="str">
        <f>Tabla4[[#This Row],[NIT]]</f>
        <v>13052811460017</v>
      </c>
      <c r="D3283">
        <f t="shared" si="120"/>
        <v>14</v>
      </c>
      <c r="E3283" t="str">
        <f t="shared" si="121"/>
        <v>NIT</v>
      </c>
    </row>
    <row r="3284" spans="1:5" x14ac:dyDescent="0.25">
      <c r="A3284" t="s">
        <v>5824</v>
      </c>
      <c r="B3284" t="s">
        <v>5825</v>
      </c>
      <c r="C3284" t="str">
        <f>Tabla4[[#This Row],[NIT]]</f>
        <v>12041503650013</v>
      </c>
      <c r="D3284">
        <f t="shared" si="120"/>
        <v>14</v>
      </c>
      <c r="E3284" t="str">
        <f t="shared" si="121"/>
        <v>NIT</v>
      </c>
    </row>
    <row r="3285" spans="1:5" x14ac:dyDescent="0.25">
      <c r="A3285" t="s">
        <v>5826</v>
      </c>
      <c r="B3285" t="s">
        <v>5827</v>
      </c>
      <c r="C3285" t="str">
        <f>Tabla4[[#This Row],[NIT]]</f>
        <v>02102502500016</v>
      </c>
      <c r="D3285">
        <f t="shared" si="120"/>
        <v>14</v>
      </c>
      <c r="E3285" t="str">
        <f t="shared" si="121"/>
        <v>NIT</v>
      </c>
    </row>
    <row r="3286" spans="1:5" x14ac:dyDescent="0.25">
      <c r="A3286" t="s">
        <v>5828</v>
      </c>
      <c r="B3286" t="s">
        <v>5829</v>
      </c>
      <c r="C3286" t="str">
        <f>Tabla4[[#This Row],[NIT]]</f>
        <v>01062911560014</v>
      </c>
      <c r="D3286">
        <f t="shared" si="120"/>
        <v>14</v>
      </c>
      <c r="E3286" t="str">
        <f t="shared" si="121"/>
        <v>NIT</v>
      </c>
    </row>
    <row r="3287" spans="1:5" x14ac:dyDescent="0.25">
      <c r="A3287" t="s">
        <v>5830</v>
      </c>
      <c r="B3287" t="s">
        <v>5831</v>
      </c>
      <c r="C3287" t="str">
        <f>Tabla4[[#This Row],[NIT]]</f>
        <v>08190101711016</v>
      </c>
      <c r="D3287">
        <f t="shared" si="120"/>
        <v>14</v>
      </c>
      <c r="E3287" t="str">
        <f t="shared" si="121"/>
        <v>NIT</v>
      </c>
    </row>
    <row r="3288" spans="1:5" x14ac:dyDescent="0.25">
      <c r="A3288" t="s">
        <v>5832</v>
      </c>
      <c r="B3288" t="s">
        <v>5833</v>
      </c>
      <c r="C3288" t="str">
        <f>Tabla4[[#This Row],[NIT]]</f>
        <v>01011410520010</v>
      </c>
      <c r="D3288">
        <f t="shared" ref="D3288:D3351" si="122">LEN(C3288)</f>
        <v>14</v>
      </c>
      <c r="E3288" t="str">
        <f t="shared" ref="E3288:E3351" si="123">IF(D3288=14,"NIT",IF(D3288=9,"DUI"," "))</f>
        <v>NIT</v>
      </c>
    </row>
    <row r="3289" spans="1:5" x14ac:dyDescent="0.25">
      <c r="A3289" t="s">
        <v>5834</v>
      </c>
      <c r="B3289" t="s">
        <v>5835</v>
      </c>
      <c r="C3289" t="str">
        <f>Tabla4[[#This Row],[NIT]]</f>
        <v>13122708551012</v>
      </c>
      <c r="D3289">
        <f t="shared" si="122"/>
        <v>14</v>
      </c>
      <c r="E3289" t="str">
        <f t="shared" si="123"/>
        <v>NIT</v>
      </c>
    </row>
    <row r="3290" spans="1:5" x14ac:dyDescent="0.25">
      <c r="A3290" t="s">
        <v>5836</v>
      </c>
      <c r="B3290" t="s">
        <v>5837</v>
      </c>
      <c r="C3290" t="str">
        <f>Tabla4[[#This Row],[NIT]]</f>
        <v>04012306580014</v>
      </c>
      <c r="D3290">
        <f t="shared" si="122"/>
        <v>14</v>
      </c>
      <c r="E3290" t="str">
        <f t="shared" si="123"/>
        <v>NIT</v>
      </c>
    </row>
    <row r="3291" spans="1:5" x14ac:dyDescent="0.25">
      <c r="A3291" t="s">
        <v>5838</v>
      </c>
      <c r="B3291" t="s">
        <v>5839</v>
      </c>
      <c r="C3291" t="str">
        <f>Tabla4[[#This Row],[NIT]]</f>
        <v>05113008841028</v>
      </c>
      <c r="D3291">
        <f t="shared" si="122"/>
        <v>14</v>
      </c>
      <c r="E3291" t="str">
        <f t="shared" si="123"/>
        <v>NIT</v>
      </c>
    </row>
    <row r="3292" spans="1:5" x14ac:dyDescent="0.25">
      <c r="A3292" t="s">
        <v>5840</v>
      </c>
      <c r="B3292" t="s">
        <v>5841</v>
      </c>
      <c r="C3292" t="str">
        <f>Tabla4[[#This Row],[NIT]]</f>
        <v>13251410570010</v>
      </c>
      <c r="D3292">
        <f t="shared" si="122"/>
        <v>14</v>
      </c>
      <c r="E3292" t="str">
        <f t="shared" si="123"/>
        <v>NIT</v>
      </c>
    </row>
    <row r="3293" spans="1:5" x14ac:dyDescent="0.25">
      <c r="A3293" t="s">
        <v>5842</v>
      </c>
      <c r="B3293" t="s">
        <v>5843</v>
      </c>
      <c r="C3293" t="str">
        <f>Tabla4[[#This Row],[NIT]]</f>
        <v>14162501771018</v>
      </c>
      <c r="D3293">
        <f t="shared" si="122"/>
        <v>14</v>
      </c>
      <c r="E3293" t="str">
        <f t="shared" si="123"/>
        <v>NIT</v>
      </c>
    </row>
    <row r="3294" spans="1:5" x14ac:dyDescent="0.25">
      <c r="A3294" t="s">
        <v>5844</v>
      </c>
      <c r="B3294" t="s">
        <v>5845</v>
      </c>
      <c r="C3294" t="str">
        <f>Tabla4[[#This Row],[NIT]]</f>
        <v>06140803671042</v>
      </c>
      <c r="D3294">
        <f t="shared" si="122"/>
        <v>14</v>
      </c>
      <c r="E3294" t="str">
        <f t="shared" si="123"/>
        <v>NIT</v>
      </c>
    </row>
    <row r="3295" spans="1:5" x14ac:dyDescent="0.25">
      <c r="A3295" t="s">
        <v>5846</v>
      </c>
      <c r="B3295" t="s">
        <v>5847</v>
      </c>
      <c r="C3295" t="str">
        <f>Tabla4[[#This Row],[NIT]]</f>
        <v>14032904510011</v>
      </c>
      <c r="D3295">
        <f t="shared" si="122"/>
        <v>14</v>
      </c>
      <c r="E3295" t="str">
        <f t="shared" si="123"/>
        <v>NIT</v>
      </c>
    </row>
    <row r="3296" spans="1:5" x14ac:dyDescent="0.25">
      <c r="A3296" t="s">
        <v>5848</v>
      </c>
      <c r="B3296" t="s">
        <v>5849</v>
      </c>
      <c r="C3296" t="str">
        <f>Tabla4[[#This Row],[NIT]]</f>
        <v>05112811590018</v>
      </c>
      <c r="D3296">
        <f t="shared" si="122"/>
        <v>14</v>
      </c>
      <c r="E3296" t="str">
        <f t="shared" si="123"/>
        <v>NIT</v>
      </c>
    </row>
    <row r="3297" spans="1:5" x14ac:dyDescent="0.25">
      <c r="A3297" t="s">
        <v>5850</v>
      </c>
      <c r="B3297" t="s">
        <v>5851</v>
      </c>
      <c r="C3297" t="str">
        <f>Tabla4[[#This Row],[NIT]]</f>
        <v>14060609841015</v>
      </c>
      <c r="D3297">
        <f t="shared" si="122"/>
        <v>14</v>
      </c>
      <c r="E3297" t="str">
        <f t="shared" si="123"/>
        <v>NIT</v>
      </c>
    </row>
    <row r="3298" spans="1:5" x14ac:dyDescent="0.25">
      <c r="A3298" t="s">
        <v>5852</v>
      </c>
      <c r="B3298" t="s">
        <v>5853</v>
      </c>
      <c r="C3298" t="str">
        <f>Tabla4[[#This Row],[NIT]]</f>
        <v>02071004500018</v>
      </c>
      <c r="D3298">
        <f t="shared" si="122"/>
        <v>14</v>
      </c>
      <c r="E3298" t="str">
        <f t="shared" si="123"/>
        <v>NIT</v>
      </c>
    </row>
    <row r="3299" spans="1:5" x14ac:dyDescent="0.25">
      <c r="A3299" t="s">
        <v>5854</v>
      </c>
      <c r="B3299" t="s">
        <v>5855</v>
      </c>
      <c r="C3299" t="str">
        <f>Tabla4[[#This Row],[NIT]]</f>
        <v>09050810761016</v>
      </c>
      <c r="D3299">
        <f t="shared" si="122"/>
        <v>14</v>
      </c>
      <c r="E3299" t="str">
        <f t="shared" si="123"/>
        <v>NIT</v>
      </c>
    </row>
    <row r="3300" spans="1:5" x14ac:dyDescent="0.25">
      <c r="A3300" t="s">
        <v>5856</v>
      </c>
      <c r="B3300" t="s">
        <v>5857</v>
      </c>
      <c r="C3300" t="str">
        <f>Tabla4[[#This Row],[NIT]]</f>
        <v>14141409560017</v>
      </c>
      <c r="D3300">
        <f t="shared" si="122"/>
        <v>14</v>
      </c>
      <c r="E3300" t="str">
        <f t="shared" si="123"/>
        <v>NIT</v>
      </c>
    </row>
    <row r="3301" spans="1:5" x14ac:dyDescent="0.25">
      <c r="A3301" t="s">
        <v>5858</v>
      </c>
      <c r="B3301" t="s">
        <v>5859</v>
      </c>
      <c r="C3301" t="str">
        <f>Tabla4[[#This Row],[NIT]]</f>
        <v>14121001701015</v>
      </c>
      <c r="D3301">
        <f t="shared" si="122"/>
        <v>14</v>
      </c>
      <c r="E3301" t="str">
        <f t="shared" si="123"/>
        <v>NIT</v>
      </c>
    </row>
    <row r="3302" spans="1:5" x14ac:dyDescent="0.25">
      <c r="A3302" t="s">
        <v>5860</v>
      </c>
      <c r="B3302" t="s">
        <v>5861</v>
      </c>
      <c r="C3302" t="str">
        <f>Tabla4[[#This Row],[NIT]]</f>
        <v>09010812670019</v>
      </c>
      <c r="D3302">
        <f t="shared" si="122"/>
        <v>14</v>
      </c>
      <c r="E3302" t="str">
        <f t="shared" si="123"/>
        <v>NIT</v>
      </c>
    </row>
    <row r="3303" spans="1:5" x14ac:dyDescent="0.25">
      <c r="A3303" t="s">
        <v>5862</v>
      </c>
      <c r="B3303" t="s">
        <v>5863</v>
      </c>
      <c r="C3303" t="str">
        <f>Tabla4[[#This Row],[NIT]]</f>
        <v>04310601550018</v>
      </c>
      <c r="D3303">
        <f t="shared" si="122"/>
        <v>14</v>
      </c>
      <c r="E3303" t="str">
        <f t="shared" si="123"/>
        <v>NIT</v>
      </c>
    </row>
    <row r="3304" spans="1:5" x14ac:dyDescent="0.25">
      <c r="A3304" t="s">
        <v>5864</v>
      </c>
      <c r="B3304" t="s">
        <v>5865</v>
      </c>
      <c r="C3304" t="str">
        <f>Tabla4[[#This Row],[NIT]]</f>
        <v>12172006601058</v>
      </c>
      <c r="D3304">
        <f t="shared" si="122"/>
        <v>14</v>
      </c>
      <c r="E3304" t="str">
        <f t="shared" si="123"/>
        <v>NIT</v>
      </c>
    </row>
    <row r="3305" spans="1:5" x14ac:dyDescent="0.25">
      <c r="A3305" t="s">
        <v>5866</v>
      </c>
      <c r="B3305" t="s">
        <v>5867</v>
      </c>
      <c r="C3305" t="str">
        <f>Tabla4[[#This Row],[NIT]]</f>
        <v>13220703690012</v>
      </c>
      <c r="D3305">
        <f t="shared" si="122"/>
        <v>14</v>
      </c>
      <c r="E3305" t="str">
        <f t="shared" si="123"/>
        <v>NIT</v>
      </c>
    </row>
    <row r="3306" spans="1:5" x14ac:dyDescent="0.25">
      <c r="A3306" t="s">
        <v>5868</v>
      </c>
      <c r="B3306" t="s">
        <v>5869</v>
      </c>
      <c r="C3306" t="str">
        <f>Tabla4[[#This Row],[NIT]]</f>
        <v>14121207590011</v>
      </c>
      <c r="D3306">
        <f t="shared" si="122"/>
        <v>14</v>
      </c>
      <c r="E3306" t="str">
        <f t="shared" si="123"/>
        <v>NIT</v>
      </c>
    </row>
    <row r="3307" spans="1:5" x14ac:dyDescent="0.25">
      <c r="A3307" t="s">
        <v>5870</v>
      </c>
      <c r="B3307" t="s">
        <v>5871</v>
      </c>
      <c r="C3307" t="str">
        <f>Tabla4[[#This Row],[NIT]]</f>
        <v>12170607670018</v>
      </c>
      <c r="D3307">
        <f t="shared" si="122"/>
        <v>14</v>
      </c>
      <c r="E3307" t="str">
        <f t="shared" si="123"/>
        <v>NIT</v>
      </c>
    </row>
    <row r="3308" spans="1:5" x14ac:dyDescent="0.25">
      <c r="A3308" t="s">
        <v>5872</v>
      </c>
      <c r="B3308" t="s">
        <v>5873</v>
      </c>
      <c r="C3308" t="str">
        <f>Tabla4[[#This Row],[NIT]]</f>
        <v>03152511550011</v>
      </c>
      <c r="D3308">
        <f t="shared" si="122"/>
        <v>14</v>
      </c>
      <c r="E3308" t="str">
        <f t="shared" si="123"/>
        <v>NIT</v>
      </c>
    </row>
    <row r="3309" spans="1:5" x14ac:dyDescent="0.25">
      <c r="A3309" t="s">
        <v>5874</v>
      </c>
      <c r="B3309" t="s">
        <v>5875</v>
      </c>
      <c r="C3309" t="str">
        <f>Tabla4[[#This Row],[NIT]]</f>
        <v>14161108741011</v>
      </c>
      <c r="D3309">
        <f t="shared" si="122"/>
        <v>14</v>
      </c>
      <c r="E3309" t="str">
        <f t="shared" si="123"/>
        <v>NIT</v>
      </c>
    </row>
    <row r="3310" spans="1:5" x14ac:dyDescent="0.25">
      <c r="A3310" t="s">
        <v>5876</v>
      </c>
      <c r="B3310" t="s">
        <v>5877</v>
      </c>
      <c r="C3310" t="str">
        <f>Tabla4[[#This Row],[NIT]]</f>
        <v>12192802410012</v>
      </c>
      <c r="D3310">
        <f t="shared" si="122"/>
        <v>14</v>
      </c>
      <c r="E3310" t="str">
        <f t="shared" si="123"/>
        <v>NIT</v>
      </c>
    </row>
    <row r="3311" spans="1:5" x14ac:dyDescent="0.25">
      <c r="A3311" t="s">
        <v>5878</v>
      </c>
      <c r="B3311" t="s">
        <v>5879</v>
      </c>
      <c r="C3311" t="str">
        <f>Tabla4[[#This Row],[NIT]]</f>
        <v>04070802550018</v>
      </c>
      <c r="D3311">
        <f t="shared" si="122"/>
        <v>14</v>
      </c>
      <c r="E3311" t="str">
        <f t="shared" si="123"/>
        <v>NIT</v>
      </c>
    </row>
    <row r="3312" spans="1:5" x14ac:dyDescent="0.25">
      <c r="A3312" t="s">
        <v>5880</v>
      </c>
      <c r="B3312" t="s">
        <v>5881</v>
      </c>
      <c r="C3312" t="str">
        <f>Tabla4[[#This Row],[NIT]]</f>
        <v>14161101510020</v>
      </c>
      <c r="D3312">
        <f t="shared" si="122"/>
        <v>14</v>
      </c>
      <c r="E3312" t="str">
        <f t="shared" si="123"/>
        <v>NIT</v>
      </c>
    </row>
    <row r="3313" spans="1:5" x14ac:dyDescent="0.25">
      <c r="A3313" t="s">
        <v>5882</v>
      </c>
      <c r="B3313" t="s">
        <v>5883</v>
      </c>
      <c r="C3313" t="str">
        <f>Tabla4[[#This Row],[NIT]]</f>
        <v>12022510570014</v>
      </c>
      <c r="D3313">
        <f t="shared" si="122"/>
        <v>14</v>
      </c>
      <c r="E3313" t="str">
        <f t="shared" si="123"/>
        <v>NIT</v>
      </c>
    </row>
    <row r="3314" spans="1:5" x14ac:dyDescent="0.25">
      <c r="A3314" t="s">
        <v>5884</v>
      </c>
      <c r="B3314" t="s">
        <v>5885</v>
      </c>
      <c r="C3314" t="str">
        <f>Tabla4[[#This Row],[NIT]]</f>
        <v>95010806681021</v>
      </c>
      <c r="D3314">
        <f t="shared" si="122"/>
        <v>14</v>
      </c>
      <c r="E3314" t="str">
        <f t="shared" si="123"/>
        <v>NIT</v>
      </c>
    </row>
    <row r="3315" spans="1:5" x14ac:dyDescent="0.25">
      <c r="A3315" t="s">
        <v>5886</v>
      </c>
      <c r="B3315" t="s">
        <v>5887</v>
      </c>
      <c r="C3315" t="str">
        <f>Tabla4[[#This Row],[NIT]]</f>
        <v>02100406590028</v>
      </c>
      <c r="D3315">
        <f t="shared" si="122"/>
        <v>14</v>
      </c>
      <c r="E3315" t="str">
        <f t="shared" si="123"/>
        <v>NIT</v>
      </c>
    </row>
    <row r="3316" spans="1:5" x14ac:dyDescent="0.25">
      <c r="A3316" t="s">
        <v>5888</v>
      </c>
      <c r="B3316" t="s">
        <v>5889</v>
      </c>
      <c r="C3316" t="str">
        <f>Tabla4[[#This Row],[NIT]]</f>
        <v>14011508711012</v>
      </c>
      <c r="D3316">
        <f t="shared" si="122"/>
        <v>14</v>
      </c>
      <c r="E3316" t="str">
        <f t="shared" si="123"/>
        <v>NIT</v>
      </c>
    </row>
    <row r="3317" spans="1:5" x14ac:dyDescent="0.25">
      <c r="A3317" t="s">
        <v>5890</v>
      </c>
      <c r="B3317" t="s">
        <v>5891</v>
      </c>
      <c r="C3317" t="str">
        <f>Tabla4[[#This Row],[NIT]]</f>
        <v>02132202580018</v>
      </c>
      <c r="D3317">
        <f t="shared" si="122"/>
        <v>14</v>
      </c>
      <c r="E3317" t="str">
        <f t="shared" si="123"/>
        <v>NIT</v>
      </c>
    </row>
    <row r="3318" spans="1:5" x14ac:dyDescent="0.25">
      <c r="A3318" t="s">
        <v>5892</v>
      </c>
      <c r="B3318" t="s">
        <v>5893</v>
      </c>
      <c r="C3318" t="str">
        <f>Tabla4[[#This Row],[NIT]]</f>
        <v>14021108600013</v>
      </c>
      <c r="D3318">
        <f t="shared" si="122"/>
        <v>14</v>
      </c>
      <c r="E3318" t="str">
        <f t="shared" si="123"/>
        <v>NIT</v>
      </c>
    </row>
    <row r="3319" spans="1:5" x14ac:dyDescent="0.25">
      <c r="A3319" t="s">
        <v>5894</v>
      </c>
      <c r="B3319" t="s">
        <v>5895</v>
      </c>
      <c r="C3319" t="str">
        <f>Tabla4[[#This Row],[NIT]]</f>
        <v>05141609530019</v>
      </c>
      <c r="D3319">
        <f t="shared" si="122"/>
        <v>14</v>
      </c>
      <c r="E3319" t="str">
        <f t="shared" si="123"/>
        <v>NIT</v>
      </c>
    </row>
    <row r="3320" spans="1:5" x14ac:dyDescent="0.25">
      <c r="A3320" t="s">
        <v>5896</v>
      </c>
      <c r="B3320" t="s">
        <v>5897</v>
      </c>
      <c r="C3320" t="str">
        <f>Tabla4[[#This Row],[NIT]]</f>
        <v>12040604540020</v>
      </c>
      <c r="D3320">
        <f t="shared" si="122"/>
        <v>14</v>
      </c>
      <c r="E3320" t="str">
        <f t="shared" si="123"/>
        <v>NIT</v>
      </c>
    </row>
    <row r="3321" spans="1:5" x14ac:dyDescent="0.25">
      <c r="A3321" t="s">
        <v>5898</v>
      </c>
      <c r="B3321" t="s">
        <v>5899</v>
      </c>
      <c r="C3321" t="str">
        <f>Tabla4[[#This Row],[NIT]]</f>
        <v>09040106490018</v>
      </c>
      <c r="D3321">
        <f t="shared" si="122"/>
        <v>14</v>
      </c>
      <c r="E3321" t="str">
        <f t="shared" si="123"/>
        <v>NIT</v>
      </c>
    </row>
    <row r="3322" spans="1:5" x14ac:dyDescent="0.25">
      <c r="A3322" t="s">
        <v>5900</v>
      </c>
      <c r="B3322" t="s">
        <v>5901</v>
      </c>
      <c r="C3322" t="str">
        <f>Tabla4[[#This Row],[NIT]]</f>
        <v>06140306850013</v>
      </c>
      <c r="D3322">
        <f t="shared" si="122"/>
        <v>14</v>
      </c>
      <c r="E3322" t="str">
        <f t="shared" si="123"/>
        <v>NIT</v>
      </c>
    </row>
    <row r="3323" spans="1:5" x14ac:dyDescent="0.25">
      <c r="A3323" t="s">
        <v>5902</v>
      </c>
      <c r="B3323" t="s">
        <v>5903</v>
      </c>
      <c r="C3323" t="str">
        <f>Tabla4[[#This Row],[NIT]]</f>
        <v>06140806041066</v>
      </c>
      <c r="D3323">
        <f t="shared" si="122"/>
        <v>14</v>
      </c>
      <c r="E3323" t="str">
        <f t="shared" si="123"/>
        <v>NIT</v>
      </c>
    </row>
    <row r="3324" spans="1:5" x14ac:dyDescent="0.25">
      <c r="A3324" t="s">
        <v>5904</v>
      </c>
      <c r="B3324" t="s">
        <v>5905</v>
      </c>
      <c r="C3324" t="str">
        <f>Tabla4[[#This Row],[NIT]]</f>
        <v>06141408760012</v>
      </c>
      <c r="D3324">
        <f t="shared" si="122"/>
        <v>14</v>
      </c>
      <c r="E3324" t="str">
        <f t="shared" si="123"/>
        <v>NIT</v>
      </c>
    </row>
    <row r="3325" spans="1:5" x14ac:dyDescent="0.25">
      <c r="A3325" t="s">
        <v>5906</v>
      </c>
      <c r="B3325" t="s">
        <v>5907</v>
      </c>
      <c r="C3325" t="str">
        <f>Tabla4[[#This Row],[NIT]]</f>
        <v>06141406041039</v>
      </c>
      <c r="D3325">
        <f t="shared" si="122"/>
        <v>14</v>
      </c>
      <c r="E3325" t="str">
        <f t="shared" si="123"/>
        <v>NIT</v>
      </c>
    </row>
    <row r="3326" spans="1:5" x14ac:dyDescent="0.25">
      <c r="A3326" t="s">
        <v>5908</v>
      </c>
      <c r="B3326" t="s">
        <v>5909</v>
      </c>
      <c r="C3326" t="str">
        <f>Tabla4[[#This Row],[NIT]]</f>
        <v>04121706520011</v>
      </c>
      <c r="D3326">
        <f t="shared" si="122"/>
        <v>14</v>
      </c>
      <c r="E3326" t="str">
        <f t="shared" si="123"/>
        <v>NIT</v>
      </c>
    </row>
    <row r="3327" spans="1:5" x14ac:dyDescent="0.25">
      <c r="A3327" t="s">
        <v>5910</v>
      </c>
      <c r="B3327" t="s">
        <v>5911</v>
      </c>
      <c r="C3327" t="str">
        <f>Tabla4[[#This Row],[NIT]]</f>
        <v>14161712640010</v>
      </c>
      <c r="D3327">
        <f t="shared" si="122"/>
        <v>14</v>
      </c>
      <c r="E3327" t="str">
        <f t="shared" si="123"/>
        <v>NIT</v>
      </c>
    </row>
    <row r="3328" spans="1:5" x14ac:dyDescent="0.25">
      <c r="A3328" t="s">
        <v>5912</v>
      </c>
      <c r="B3328" t="s">
        <v>5913</v>
      </c>
      <c r="C3328" t="str">
        <f>Tabla4[[#This Row],[NIT]]</f>
        <v>94830605761020</v>
      </c>
      <c r="D3328">
        <f t="shared" si="122"/>
        <v>14</v>
      </c>
      <c r="E3328" t="str">
        <f t="shared" si="123"/>
        <v>NIT</v>
      </c>
    </row>
    <row r="3329" spans="1:5" x14ac:dyDescent="0.25">
      <c r="A3329" t="s">
        <v>5914</v>
      </c>
      <c r="B3329" t="s">
        <v>5915</v>
      </c>
      <c r="C3329" t="str">
        <f>Tabla4[[#This Row],[NIT]]</f>
        <v>05110804811018</v>
      </c>
      <c r="D3329">
        <f t="shared" si="122"/>
        <v>14</v>
      </c>
      <c r="E3329" t="str">
        <f t="shared" si="123"/>
        <v>NIT</v>
      </c>
    </row>
    <row r="3330" spans="1:5" x14ac:dyDescent="0.25">
      <c r="A3330" t="s">
        <v>5916</v>
      </c>
      <c r="B3330" t="s">
        <v>5917</v>
      </c>
      <c r="C3330" t="str">
        <f>Tabla4[[#This Row],[NIT]]</f>
        <v>03152106710016</v>
      </c>
      <c r="D3330">
        <f t="shared" si="122"/>
        <v>14</v>
      </c>
      <c r="E3330" t="str">
        <f t="shared" si="123"/>
        <v>NIT</v>
      </c>
    </row>
    <row r="3331" spans="1:5" x14ac:dyDescent="0.25">
      <c r="A3331" t="s">
        <v>5918</v>
      </c>
      <c r="B3331" t="s">
        <v>5919</v>
      </c>
      <c r="C3331" t="str">
        <f>Tabla4[[#This Row],[NIT]]</f>
        <v>06142608570059</v>
      </c>
      <c r="D3331">
        <f t="shared" si="122"/>
        <v>14</v>
      </c>
      <c r="E3331" t="str">
        <f t="shared" si="123"/>
        <v>NIT</v>
      </c>
    </row>
    <row r="3332" spans="1:5" x14ac:dyDescent="0.25">
      <c r="A3332" t="s">
        <v>5920</v>
      </c>
      <c r="B3332" t="s">
        <v>5921</v>
      </c>
      <c r="C3332" t="str">
        <f>Tabla4[[#This Row],[NIT]]</f>
        <v>06140812721150</v>
      </c>
      <c r="D3332">
        <f t="shared" si="122"/>
        <v>14</v>
      </c>
      <c r="E3332" t="str">
        <f t="shared" si="123"/>
        <v>NIT</v>
      </c>
    </row>
    <row r="3333" spans="1:5" x14ac:dyDescent="0.25">
      <c r="A3333" t="s">
        <v>5922</v>
      </c>
      <c r="B3333" t="s">
        <v>5923</v>
      </c>
      <c r="C3333" t="str">
        <f>Tabla4[[#This Row],[NIT]]</f>
        <v>09031104640024</v>
      </c>
      <c r="D3333">
        <f t="shared" si="122"/>
        <v>14</v>
      </c>
      <c r="E3333" t="str">
        <f t="shared" si="123"/>
        <v>NIT</v>
      </c>
    </row>
    <row r="3334" spans="1:5" x14ac:dyDescent="0.25">
      <c r="A3334" t="s">
        <v>5924</v>
      </c>
      <c r="B3334" t="s">
        <v>5925</v>
      </c>
      <c r="C3334" t="str">
        <f>Tabla4[[#This Row],[NIT]]</f>
        <v>06142206490033</v>
      </c>
      <c r="D3334">
        <f t="shared" si="122"/>
        <v>14</v>
      </c>
      <c r="E3334" t="str">
        <f t="shared" si="123"/>
        <v>NIT</v>
      </c>
    </row>
    <row r="3335" spans="1:5" x14ac:dyDescent="0.25">
      <c r="A3335" t="s">
        <v>5926</v>
      </c>
      <c r="B3335" t="s">
        <v>5927</v>
      </c>
      <c r="C3335" t="str">
        <f>Tabla4[[#This Row],[NIT]]</f>
        <v>02072308490012</v>
      </c>
      <c r="D3335">
        <f t="shared" si="122"/>
        <v>14</v>
      </c>
      <c r="E3335" t="str">
        <f t="shared" si="123"/>
        <v>NIT</v>
      </c>
    </row>
    <row r="3336" spans="1:5" x14ac:dyDescent="0.25">
      <c r="A3336" t="s">
        <v>5928</v>
      </c>
      <c r="B3336" t="s">
        <v>5929</v>
      </c>
      <c r="C3336" t="str">
        <f>Tabla4[[#This Row],[NIT]]</f>
        <v>93633110600013</v>
      </c>
      <c r="D3336">
        <f t="shared" si="122"/>
        <v>14</v>
      </c>
      <c r="E3336" t="str">
        <f t="shared" si="123"/>
        <v>NIT</v>
      </c>
    </row>
    <row r="3337" spans="1:5" x14ac:dyDescent="0.25">
      <c r="A3337" t="s">
        <v>5930</v>
      </c>
      <c r="B3337" t="s">
        <v>5931</v>
      </c>
      <c r="C3337" t="str">
        <f>Tabla4[[#This Row],[NIT]]</f>
        <v>06140908041010</v>
      </c>
      <c r="D3337">
        <f t="shared" si="122"/>
        <v>14</v>
      </c>
      <c r="E3337" t="str">
        <f t="shared" si="123"/>
        <v>NIT</v>
      </c>
    </row>
    <row r="3338" spans="1:5" x14ac:dyDescent="0.25">
      <c r="A3338" t="s">
        <v>5932</v>
      </c>
      <c r="B3338" t="s">
        <v>5933</v>
      </c>
      <c r="C3338" t="str">
        <f>Tabla4[[#This Row],[NIT]]</f>
        <v>14121802681016</v>
      </c>
      <c r="D3338">
        <f t="shared" si="122"/>
        <v>14</v>
      </c>
      <c r="E3338" t="str">
        <f t="shared" si="123"/>
        <v>NIT</v>
      </c>
    </row>
    <row r="3339" spans="1:5" x14ac:dyDescent="0.25">
      <c r="A3339" t="s">
        <v>5934</v>
      </c>
      <c r="B3339" t="s">
        <v>5935</v>
      </c>
      <c r="C3339" t="str">
        <f>Tabla4[[#This Row],[NIT]]</f>
        <v>02072001640011</v>
      </c>
      <c r="D3339">
        <f t="shared" si="122"/>
        <v>14</v>
      </c>
      <c r="E3339" t="str">
        <f t="shared" si="123"/>
        <v>NIT</v>
      </c>
    </row>
    <row r="3340" spans="1:5" x14ac:dyDescent="0.25">
      <c r="A3340" t="s">
        <v>5936</v>
      </c>
      <c r="B3340" t="s">
        <v>5937</v>
      </c>
      <c r="C3340" t="str">
        <f>Tabla4[[#This Row],[NIT]]</f>
        <v>14162003470014</v>
      </c>
      <c r="D3340">
        <f t="shared" si="122"/>
        <v>14</v>
      </c>
      <c r="E3340" t="str">
        <f t="shared" si="123"/>
        <v>NIT</v>
      </c>
    </row>
    <row r="3341" spans="1:5" x14ac:dyDescent="0.25">
      <c r="A3341" t="s">
        <v>5938</v>
      </c>
      <c r="B3341" t="s">
        <v>5939</v>
      </c>
      <c r="C3341" t="str">
        <f>Tabla4[[#This Row],[NIT]]</f>
        <v>06141001001021</v>
      </c>
      <c r="D3341">
        <f t="shared" si="122"/>
        <v>14</v>
      </c>
      <c r="E3341" t="str">
        <f t="shared" si="123"/>
        <v>NIT</v>
      </c>
    </row>
    <row r="3342" spans="1:5" x14ac:dyDescent="0.25">
      <c r="A3342" t="s">
        <v>5940</v>
      </c>
      <c r="B3342" t="s">
        <v>5941</v>
      </c>
      <c r="C3342" t="str">
        <f>Tabla4[[#This Row],[NIT]]</f>
        <v>06140705901021</v>
      </c>
      <c r="D3342">
        <f t="shared" si="122"/>
        <v>14</v>
      </c>
      <c r="E3342" t="str">
        <f t="shared" si="123"/>
        <v>NIT</v>
      </c>
    </row>
    <row r="3343" spans="1:5" x14ac:dyDescent="0.25">
      <c r="A3343" t="s">
        <v>5942</v>
      </c>
      <c r="B3343" t="s">
        <v>5943</v>
      </c>
      <c r="C3343" t="str">
        <f>Tabla4[[#This Row],[NIT]]</f>
        <v>06143008860025</v>
      </c>
      <c r="D3343">
        <f t="shared" si="122"/>
        <v>14</v>
      </c>
      <c r="E3343" t="str">
        <f t="shared" si="123"/>
        <v>NIT</v>
      </c>
    </row>
    <row r="3344" spans="1:5" x14ac:dyDescent="0.25">
      <c r="A3344" t="s">
        <v>5944</v>
      </c>
      <c r="B3344" t="s">
        <v>5945</v>
      </c>
      <c r="C3344" t="str">
        <f>Tabla4[[#This Row],[NIT]]</f>
        <v>06142505820020</v>
      </c>
      <c r="D3344">
        <f t="shared" si="122"/>
        <v>14</v>
      </c>
      <c r="E3344" t="str">
        <f t="shared" si="123"/>
        <v>NIT</v>
      </c>
    </row>
    <row r="3345" spans="1:5" x14ac:dyDescent="0.25">
      <c r="A3345" t="s">
        <v>5946</v>
      </c>
      <c r="B3345" t="s">
        <v>5947</v>
      </c>
      <c r="C3345" t="str">
        <f>Tabla4[[#This Row],[NIT]]</f>
        <v>06141207881060</v>
      </c>
      <c r="D3345">
        <f t="shared" si="122"/>
        <v>14</v>
      </c>
      <c r="E3345" t="str">
        <f t="shared" si="123"/>
        <v>NIT</v>
      </c>
    </row>
    <row r="3346" spans="1:5" x14ac:dyDescent="0.25">
      <c r="A3346" t="s">
        <v>5948</v>
      </c>
      <c r="B3346" t="s">
        <v>5949</v>
      </c>
      <c r="C3346" t="str">
        <f>Tabla4[[#This Row],[NIT]]</f>
        <v>06142301860026</v>
      </c>
      <c r="D3346">
        <f t="shared" si="122"/>
        <v>14</v>
      </c>
      <c r="E3346" t="str">
        <f t="shared" si="123"/>
        <v>NIT</v>
      </c>
    </row>
    <row r="3347" spans="1:5" x14ac:dyDescent="0.25">
      <c r="A3347" t="s">
        <v>5950</v>
      </c>
      <c r="B3347" t="s">
        <v>5951</v>
      </c>
      <c r="C3347" t="str">
        <f>Tabla4[[#This Row],[NIT]]</f>
        <v>94500204730140</v>
      </c>
      <c r="D3347">
        <f t="shared" si="122"/>
        <v>14</v>
      </c>
      <c r="E3347" t="str">
        <f t="shared" si="123"/>
        <v>NIT</v>
      </c>
    </row>
    <row r="3348" spans="1:5" x14ac:dyDescent="0.25">
      <c r="A3348" t="s">
        <v>5952</v>
      </c>
      <c r="B3348" t="s">
        <v>5953</v>
      </c>
      <c r="C3348" t="str">
        <f>Tabla4[[#This Row],[NIT]]</f>
        <v>06142509891029</v>
      </c>
      <c r="D3348">
        <f t="shared" si="122"/>
        <v>14</v>
      </c>
      <c r="E3348" t="str">
        <f t="shared" si="123"/>
        <v>NIT</v>
      </c>
    </row>
    <row r="3349" spans="1:5" x14ac:dyDescent="0.25">
      <c r="A3349" t="s">
        <v>5954</v>
      </c>
      <c r="B3349" t="s">
        <v>5955</v>
      </c>
      <c r="C3349" t="str">
        <f>Tabla4[[#This Row],[NIT]]</f>
        <v>06142804830022</v>
      </c>
      <c r="D3349">
        <f t="shared" si="122"/>
        <v>14</v>
      </c>
      <c r="E3349" t="str">
        <f t="shared" si="123"/>
        <v>NIT</v>
      </c>
    </row>
    <row r="3350" spans="1:5" x14ac:dyDescent="0.25">
      <c r="A3350" t="s">
        <v>5956</v>
      </c>
      <c r="B3350" t="s">
        <v>5957</v>
      </c>
      <c r="C3350" t="str">
        <f>Tabla4[[#This Row],[NIT]]</f>
        <v>06140808051026</v>
      </c>
      <c r="D3350">
        <f t="shared" si="122"/>
        <v>14</v>
      </c>
      <c r="E3350" t="str">
        <f t="shared" si="123"/>
        <v>NIT</v>
      </c>
    </row>
    <row r="3351" spans="1:5" x14ac:dyDescent="0.25">
      <c r="A3351" t="s">
        <v>5958</v>
      </c>
      <c r="B3351" t="s">
        <v>5959</v>
      </c>
      <c r="C3351" t="str">
        <f>Tabla4[[#This Row],[NIT]]</f>
        <v>06140406001014</v>
      </c>
      <c r="D3351">
        <f t="shared" si="122"/>
        <v>14</v>
      </c>
      <c r="E3351" t="str">
        <f t="shared" si="123"/>
        <v>NIT</v>
      </c>
    </row>
    <row r="3352" spans="1:5" x14ac:dyDescent="0.25">
      <c r="A3352" t="s">
        <v>5960</v>
      </c>
      <c r="B3352" t="s">
        <v>5961</v>
      </c>
      <c r="C3352" t="str">
        <f>Tabla4[[#This Row],[NIT]]</f>
        <v>06140301081039</v>
      </c>
      <c r="D3352">
        <f t="shared" ref="D3352:D3415" si="124">LEN(C3352)</f>
        <v>14</v>
      </c>
      <c r="E3352" t="str">
        <f t="shared" ref="E3352:E3415" si="125">IF(D3352=14,"NIT",IF(D3352=9,"DUI"," "))</f>
        <v>NIT</v>
      </c>
    </row>
    <row r="3353" spans="1:5" x14ac:dyDescent="0.25">
      <c r="A3353" t="s">
        <v>5962</v>
      </c>
      <c r="B3353" t="s">
        <v>5963</v>
      </c>
      <c r="C3353" t="str">
        <f>Tabla4[[#This Row],[NIT]]</f>
        <v>06141601800012</v>
      </c>
      <c r="D3353">
        <f t="shared" si="124"/>
        <v>14</v>
      </c>
      <c r="E3353" t="str">
        <f t="shared" si="125"/>
        <v>NIT</v>
      </c>
    </row>
    <row r="3354" spans="1:5" x14ac:dyDescent="0.25">
      <c r="A3354" t="s">
        <v>5964</v>
      </c>
      <c r="B3354" t="s">
        <v>5965</v>
      </c>
      <c r="C3354" t="str">
        <f>Tabla4[[#This Row],[NIT]]</f>
        <v>06141010051015</v>
      </c>
      <c r="D3354">
        <f t="shared" si="124"/>
        <v>14</v>
      </c>
      <c r="E3354" t="str">
        <f t="shared" si="125"/>
        <v>NIT</v>
      </c>
    </row>
    <row r="3355" spans="1:5" x14ac:dyDescent="0.25">
      <c r="A3355" t="s">
        <v>5966</v>
      </c>
      <c r="B3355" t="s">
        <v>5967</v>
      </c>
      <c r="C3355" t="str">
        <f>Tabla4[[#This Row],[NIT]]</f>
        <v>06142203991097</v>
      </c>
      <c r="D3355">
        <f t="shared" si="124"/>
        <v>14</v>
      </c>
      <c r="E3355" t="str">
        <f t="shared" si="125"/>
        <v>NIT</v>
      </c>
    </row>
    <row r="3356" spans="1:5" x14ac:dyDescent="0.25">
      <c r="A3356" t="s">
        <v>5968</v>
      </c>
      <c r="B3356" t="s">
        <v>5969</v>
      </c>
      <c r="C3356" t="str">
        <f>Tabla4[[#This Row],[NIT]]</f>
        <v>06142708850017</v>
      </c>
      <c r="D3356">
        <f t="shared" si="124"/>
        <v>14</v>
      </c>
      <c r="E3356" t="str">
        <f t="shared" si="125"/>
        <v>NIT</v>
      </c>
    </row>
    <row r="3357" spans="1:5" x14ac:dyDescent="0.25">
      <c r="A3357" t="s">
        <v>5970</v>
      </c>
      <c r="B3357" t="s">
        <v>5971</v>
      </c>
      <c r="C3357" t="str">
        <f>Tabla4[[#This Row],[NIT]]</f>
        <v>06143108041029</v>
      </c>
      <c r="D3357">
        <f t="shared" si="124"/>
        <v>14</v>
      </c>
      <c r="E3357" t="str">
        <f t="shared" si="125"/>
        <v>NIT</v>
      </c>
    </row>
    <row r="3358" spans="1:5" x14ac:dyDescent="0.25">
      <c r="A3358" t="s">
        <v>5972</v>
      </c>
      <c r="B3358" t="s">
        <v>5973</v>
      </c>
      <c r="C3358" t="str">
        <f>Tabla4[[#This Row],[NIT]]</f>
        <v>06142908800034</v>
      </c>
      <c r="D3358">
        <f t="shared" si="124"/>
        <v>14</v>
      </c>
      <c r="E3358" t="str">
        <f t="shared" si="125"/>
        <v>NIT</v>
      </c>
    </row>
    <row r="3359" spans="1:5" x14ac:dyDescent="0.25">
      <c r="A3359" t="s">
        <v>5974</v>
      </c>
      <c r="B3359" t="s">
        <v>5975</v>
      </c>
      <c r="C3359" t="str">
        <f>Tabla4[[#This Row],[NIT]]</f>
        <v>06142305600011</v>
      </c>
      <c r="D3359">
        <f t="shared" si="124"/>
        <v>14</v>
      </c>
      <c r="E3359" t="str">
        <f t="shared" si="125"/>
        <v>NIT</v>
      </c>
    </row>
    <row r="3360" spans="1:5" x14ac:dyDescent="0.25">
      <c r="A3360" t="s">
        <v>5976</v>
      </c>
      <c r="B3360" t="s">
        <v>5977</v>
      </c>
      <c r="C3360" t="str">
        <f>Tabla4[[#This Row],[NIT]]</f>
        <v>06143105820014</v>
      </c>
      <c r="D3360">
        <f t="shared" si="124"/>
        <v>14</v>
      </c>
      <c r="E3360" t="str">
        <f t="shared" si="125"/>
        <v>NIT</v>
      </c>
    </row>
    <row r="3361" spans="1:5" x14ac:dyDescent="0.25">
      <c r="A3361" t="s">
        <v>5978</v>
      </c>
      <c r="B3361" t="s">
        <v>5979</v>
      </c>
      <c r="C3361" t="str">
        <f>Tabla4[[#This Row],[NIT]]</f>
        <v>06140311981062</v>
      </c>
      <c r="D3361">
        <f t="shared" si="124"/>
        <v>14</v>
      </c>
      <c r="E3361" t="str">
        <f t="shared" si="125"/>
        <v>NIT</v>
      </c>
    </row>
    <row r="3362" spans="1:5" x14ac:dyDescent="0.25">
      <c r="A3362" t="s">
        <v>5980</v>
      </c>
      <c r="B3362" t="s">
        <v>5981</v>
      </c>
      <c r="C3362" t="str">
        <f>Tabla4[[#This Row],[NIT]]</f>
        <v>06143001790029</v>
      </c>
      <c r="D3362">
        <f t="shared" si="124"/>
        <v>14</v>
      </c>
      <c r="E3362" t="str">
        <f t="shared" si="125"/>
        <v>NIT</v>
      </c>
    </row>
    <row r="3363" spans="1:5" x14ac:dyDescent="0.25">
      <c r="A3363" t="s">
        <v>5982</v>
      </c>
      <c r="B3363" t="s">
        <v>5983</v>
      </c>
      <c r="C3363" t="str">
        <f>Tabla4[[#This Row],[NIT]]</f>
        <v>06142608081012</v>
      </c>
      <c r="D3363">
        <f t="shared" si="124"/>
        <v>14</v>
      </c>
      <c r="E3363" t="str">
        <f t="shared" si="125"/>
        <v>NIT</v>
      </c>
    </row>
    <row r="3364" spans="1:5" x14ac:dyDescent="0.25">
      <c r="A3364" t="s">
        <v>5984</v>
      </c>
      <c r="B3364" t="s">
        <v>5985</v>
      </c>
      <c r="C3364" t="str">
        <f>Tabla4[[#This Row],[NIT]]</f>
        <v>06140805091043</v>
      </c>
      <c r="D3364">
        <f t="shared" si="124"/>
        <v>14</v>
      </c>
      <c r="E3364" t="str">
        <f t="shared" si="125"/>
        <v>NIT</v>
      </c>
    </row>
    <row r="3365" spans="1:5" x14ac:dyDescent="0.25">
      <c r="A3365" t="s">
        <v>5986</v>
      </c>
      <c r="B3365" t="s">
        <v>5987</v>
      </c>
      <c r="C3365" t="str">
        <f>Tabla4[[#This Row],[NIT]]</f>
        <v>06142012840014</v>
      </c>
      <c r="D3365">
        <f t="shared" si="124"/>
        <v>14</v>
      </c>
      <c r="E3365" t="str">
        <f t="shared" si="125"/>
        <v>NIT</v>
      </c>
    </row>
    <row r="3366" spans="1:5" x14ac:dyDescent="0.25">
      <c r="A3366" t="s">
        <v>5988</v>
      </c>
      <c r="B3366" t="s">
        <v>5989</v>
      </c>
      <c r="C3366" t="str">
        <f>Tabla4[[#This Row],[NIT]]</f>
        <v>06141101971028</v>
      </c>
      <c r="D3366">
        <f t="shared" si="124"/>
        <v>14</v>
      </c>
      <c r="E3366" t="str">
        <f t="shared" si="125"/>
        <v>NIT</v>
      </c>
    </row>
    <row r="3367" spans="1:5" x14ac:dyDescent="0.25">
      <c r="A3367" t="s">
        <v>5990</v>
      </c>
      <c r="B3367" t="s">
        <v>5991</v>
      </c>
      <c r="C3367" t="str">
        <f>Tabla4[[#This Row],[NIT]]</f>
        <v>06140701981055</v>
      </c>
      <c r="D3367">
        <f t="shared" si="124"/>
        <v>14</v>
      </c>
      <c r="E3367" t="str">
        <f t="shared" si="125"/>
        <v>NIT</v>
      </c>
    </row>
    <row r="3368" spans="1:5" x14ac:dyDescent="0.25">
      <c r="A3368" t="s">
        <v>5992</v>
      </c>
      <c r="B3368" t="s">
        <v>5993</v>
      </c>
      <c r="C3368" t="str">
        <f>Tabla4[[#This Row],[NIT]]</f>
        <v>06142106041017</v>
      </c>
      <c r="D3368">
        <f t="shared" si="124"/>
        <v>14</v>
      </c>
      <c r="E3368" t="str">
        <f t="shared" si="125"/>
        <v>NIT</v>
      </c>
    </row>
    <row r="3369" spans="1:5" x14ac:dyDescent="0.25">
      <c r="A3369" t="s">
        <v>5994</v>
      </c>
      <c r="B3369" t="s">
        <v>5995</v>
      </c>
      <c r="C3369" t="str">
        <f>Tabla4[[#This Row],[NIT]]</f>
        <v>06140106941015</v>
      </c>
      <c r="D3369">
        <f t="shared" si="124"/>
        <v>14</v>
      </c>
      <c r="E3369" t="str">
        <f t="shared" si="125"/>
        <v>NIT</v>
      </c>
    </row>
    <row r="3370" spans="1:5" x14ac:dyDescent="0.25">
      <c r="A3370" t="s">
        <v>5996</v>
      </c>
      <c r="B3370" t="s">
        <v>5997</v>
      </c>
      <c r="C3370" t="str">
        <f>Tabla4[[#This Row],[NIT]]</f>
        <v>06142508081066</v>
      </c>
      <c r="D3370">
        <f t="shared" si="124"/>
        <v>14</v>
      </c>
      <c r="E3370" t="str">
        <f t="shared" si="125"/>
        <v>NIT</v>
      </c>
    </row>
    <row r="3371" spans="1:5" x14ac:dyDescent="0.25">
      <c r="A3371" t="s">
        <v>5998</v>
      </c>
      <c r="B3371" t="s">
        <v>5999</v>
      </c>
      <c r="C3371" t="str">
        <f>Tabla4[[#This Row],[NIT]]</f>
        <v>06141302091050</v>
      </c>
      <c r="D3371">
        <f t="shared" si="124"/>
        <v>14</v>
      </c>
      <c r="E3371" t="str">
        <f t="shared" si="125"/>
        <v>NIT</v>
      </c>
    </row>
    <row r="3372" spans="1:5" x14ac:dyDescent="0.25">
      <c r="A3372" t="s">
        <v>6000</v>
      </c>
      <c r="B3372" t="s">
        <v>6001</v>
      </c>
      <c r="C3372" t="str">
        <f>Tabla4[[#This Row],[NIT]]</f>
        <v>05110506971010</v>
      </c>
      <c r="D3372">
        <f t="shared" si="124"/>
        <v>14</v>
      </c>
      <c r="E3372" t="str">
        <f t="shared" si="125"/>
        <v>NIT</v>
      </c>
    </row>
    <row r="3373" spans="1:5" x14ac:dyDescent="0.25">
      <c r="A3373" t="s">
        <v>6002</v>
      </c>
      <c r="B3373" t="s">
        <v>6003</v>
      </c>
      <c r="C3373" t="str">
        <f>Tabla4[[#This Row],[NIT]]</f>
        <v>06141708720019</v>
      </c>
      <c r="D3373">
        <f t="shared" si="124"/>
        <v>14</v>
      </c>
      <c r="E3373" t="str">
        <f t="shared" si="125"/>
        <v>NIT</v>
      </c>
    </row>
    <row r="3374" spans="1:5" x14ac:dyDescent="0.25">
      <c r="A3374" t="s">
        <v>6004</v>
      </c>
      <c r="B3374" t="s">
        <v>6005</v>
      </c>
      <c r="C3374" t="str">
        <f>Tabla4[[#This Row],[NIT]]</f>
        <v>06141709911010</v>
      </c>
      <c r="D3374">
        <f t="shared" si="124"/>
        <v>14</v>
      </c>
      <c r="E3374" t="str">
        <f t="shared" si="125"/>
        <v>NIT</v>
      </c>
    </row>
    <row r="3375" spans="1:5" x14ac:dyDescent="0.25">
      <c r="A3375" t="s">
        <v>6006</v>
      </c>
      <c r="B3375" t="s">
        <v>6007</v>
      </c>
      <c r="C3375" t="str">
        <f>Tabla4[[#This Row],[NIT]]</f>
        <v>02102002510033</v>
      </c>
      <c r="D3375">
        <f t="shared" si="124"/>
        <v>14</v>
      </c>
      <c r="E3375" t="str">
        <f t="shared" si="125"/>
        <v>NIT</v>
      </c>
    </row>
    <row r="3376" spans="1:5" x14ac:dyDescent="0.25">
      <c r="A3376" t="s">
        <v>6008</v>
      </c>
      <c r="B3376" t="s">
        <v>6009</v>
      </c>
      <c r="C3376" t="str">
        <f>Tabla4[[#This Row],[NIT]]</f>
        <v>11231701490014</v>
      </c>
      <c r="D3376">
        <f t="shared" si="124"/>
        <v>14</v>
      </c>
      <c r="E3376" t="str">
        <f t="shared" si="125"/>
        <v>NIT</v>
      </c>
    </row>
    <row r="3377" spans="1:5" x14ac:dyDescent="0.25">
      <c r="A3377" t="s">
        <v>46</v>
      </c>
      <c r="B3377" t="s">
        <v>6010</v>
      </c>
      <c r="C3377" t="str">
        <f>Tabla4[[#This Row],[NIT]]</f>
        <v>06142506941050</v>
      </c>
      <c r="D3377">
        <f t="shared" si="124"/>
        <v>14</v>
      </c>
      <c r="E3377" t="str">
        <f t="shared" si="125"/>
        <v>NIT</v>
      </c>
    </row>
    <row r="3378" spans="1:5" x14ac:dyDescent="0.25">
      <c r="A3378" t="s">
        <v>6011</v>
      </c>
      <c r="B3378" t="s">
        <v>6012</v>
      </c>
      <c r="C3378" t="str">
        <f>Tabla4[[#This Row],[NIT]]</f>
        <v>06141606770022</v>
      </c>
      <c r="D3378">
        <f t="shared" si="124"/>
        <v>14</v>
      </c>
      <c r="E3378" t="str">
        <f t="shared" si="125"/>
        <v>NIT</v>
      </c>
    </row>
    <row r="3379" spans="1:5" x14ac:dyDescent="0.25">
      <c r="A3379" t="s">
        <v>6013</v>
      </c>
      <c r="B3379" t="s">
        <v>6014</v>
      </c>
      <c r="C3379" t="str">
        <f>Tabla4[[#This Row],[NIT]]</f>
        <v>06141501590019</v>
      </c>
      <c r="D3379">
        <f t="shared" si="124"/>
        <v>14</v>
      </c>
      <c r="E3379" t="str">
        <f t="shared" si="125"/>
        <v>NIT</v>
      </c>
    </row>
    <row r="3380" spans="1:5" x14ac:dyDescent="0.25">
      <c r="A3380" t="s">
        <v>6015</v>
      </c>
      <c r="B3380" t="s">
        <v>6016</v>
      </c>
      <c r="C3380" t="str">
        <f>Tabla4[[#This Row],[NIT]]</f>
        <v>06140109780014</v>
      </c>
      <c r="D3380">
        <f t="shared" si="124"/>
        <v>14</v>
      </c>
      <c r="E3380" t="str">
        <f t="shared" si="125"/>
        <v>NIT</v>
      </c>
    </row>
    <row r="3381" spans="1:5" x14ac:dyDescent="0.25">
      <c r="A3381" t="s">
        <v>6017</v>
      </c>
      <c r="B3381" t="s">
        <v>6018</v>
      </c>
      <c r="C3381" t="str">
        <f>Tabla4[[#This Row],[NIT]]</f>
        <v>07130301701019</v>
      </c>
      <c r="D3381">
        <f t="shared" si="124"/>
        <v>14</v>
      </c>
      <c r="E3381" t="str">
        <f t="shared" si="125"/>
        <v>NIT</v>
      </c>
    </row>
    <row r="3382" spans="1:5" x14ac:dyDescent="0.25">
      <c r="A3382" t="s">
        <v>6019</v>
      </c>
      <c r="B3382" t="s">
        <v>6020</v>
      </c>
      <c r="C3382" t="str">
        <f>Tabla4[[#This Row],[NIT]]</f>
        <v>06141602951035</v>
      </c>
      <c r="D3382">
        <f t="shared" si="124"/>
        <v>14</v>
      </c>
      <c r="E3382" t="str">
        <f t="shared" si="125"/>
        <v>NIT</v>
      </c>
    </row>
    <row r="3383" spans="1:5" x14ac:dyDescent="0.25">
      <c r="A3383" t="s">
        <v>6021</v>
      </c>
      <c r="B3383" t="s">
        <v>6022</v>
      </c>
      <c r="C3383" t="str">
        <f>Tabla4[[#This Row],[NIT]]</f>
        <v>02072706011011</v>
      </c>
      <c r="D3383">
        <f t="shared" si="124"/>
        <v>14</v>
      </c>
      <c r="E3383" t="str">
        <f t="shared" si="125"/>
        <v>NIT</v>
      </c>
    </row>
    <row r="3384" spans="1:5" x14ac:dyDescent="0.25">
      <c r="A3384" t="s">
        <v>6023</v>
      </c>
      <c r="B3384" t="s">
        <v>6024</v>
      </c>
      <c r="C3384" t="str">
        <f>Tabla4[[#This Row],[NIT]]</f>
        <v>06142209931010</v>
      </c>
      <c r="D3384">
        <f t="shared" si="124"/>
        <v>14</v>
      </c>
      <c r="E3384" t="str">
        <f t="shared" si="125"/>
        <v>NIT</v>
      </c>
    </row>
    <row r="3385" spans="1:5" x14ac:dyDescent="0.25">
      <c r="A3385" t="s">
        <v>6025</v>
      </c>
      <c r="B3385" t="s">
        <v>6026</v>
      </c>
      <c r="C3385" t="str">
        <f>Tabla4[[#This Row],[NIT]]</f>
        <v>06140506971029</v>
      </c>
      <c r="D3385">
        <f t="shared" si="124"/>
        <v>14</v>
      </c>
      <c r="E3385" t="str">
        <f t="shared" si="125"/>
        <v>NIT</v>
      </c>
    </row>
    <row r="3386" spans="1:5" x14ac:dyDescent="0.25">
      <c r="A3386" t="s">
        <v>6027</v>
      </c>
      <c r="B3386" t="s">
        <v>6028</v>
      </c>
      <c r="C3386" t="str">
        <f>Tabla4[[#This Row],[NIT]]</f>
        <v>06142806061019</v>
      </c>
      <c r="D3386">
        <f t="shared" si="124"/>
        <v>14</v>
      </c>
      <c r="E3386" t="str">
        <f t="shared" si="125"/>
        <v>NIT</v>
      </c>
    </row>
    <row r="3387" spans="1:5" x14ac:dyDescent="0.25">
      <c r="A3387" t="s">
        <v>6029</v>
      </c>
      <c r="B3387" t="s">
        <v>6030</v>
      </c>
      <c r="C3387" t="str">
        <f>Tabla4[[#This Row],[NIT]]</f>
        <v>06140402041046</v>
      </c>
      <c r="D3387">
        <f t="shared" si="124"/>
        <v>14</v>
      </c>
      <c r="E3387" t="str">
        <f t="shared" si="125"/>
        <v>NIT</v>
      </c>
    </row>
    <row r="3388" spans="1:5" x14ac:dyDescent="0.25">
      <c r="A3388" t="s">
        <v>6031</v>
      </c>
      <c r="B3388" t="s">
        <v>6032</v>
      </c>
      <c r="C3388" t="str">
        <f>Tabla4[[#This Row],[NIT]]</f>
        <v>06140702921030</v>
      </c>
      <c r="D3388">
        <f t="shared" si="124"/>
        <v>14</v>
      </c>
      <c r="E3388" t="str">
        <f t="shared" si="125"/>
        <v>NIT</v>
      </c>
    </row>
    <row r="3389" spans="1:5" x14ac:dyDescent="0.25">
      <c r="A3389" t="s">
        <v>6033</v>
      </c>
      <c r="B3389" t="s">
        <v>6034</v>
      </c>
      <c r="C3389" t="str">
        <f>Tabla4[[#This Row],[NIT]]</f>
        <v>06140709670013</v>
      </c>
      <c r="D3389">
        <f t="shared" si="124"/>
        <v>14</v>
      </c>
      <c r="E3389" t="str">
        <f t="shared" si="125"/>
        <v>NIT</v>
      </c>
    </row>
    <row r="3390" spans="1:5" x14ac:dyDescent="0.25">
      <c r="A3390" t="s">
        <v>6035</v>
      </c>
      <c r="B3390" t="s">
        <v>6036</v>
      </c>
      <c r="C3390" t="str">
        <f>Tabla4[[#This Row],[NIT]]</f>
        <v>06141809951019</v>
      </c>
      <c r="D3390">
        <f t="shared" si="124"/>
        <v>14</v>
      </c>
      <c r="E3390" t="str">
        <f t="shared" si="125"/>
        <v>NIT</v>
      </c>
    </row>
    <row r="3391" spans="1:5" x14ac:dyDescent="0.25">
      <c r="A3391" t="s">
        <v>6037</v>
      </c>
      <c r="B3391" t="s">
        <v>6038</v>
      </c>
      <c r="C3391" t="str">
        <f>Tabla4[[#This Row],[NIT]]</f>
        <v>06140101650014</v>
      </c>
      <c r="D3391">
        <f t="shared" si="124"/>
        <v>14</v>
      </c>
      <c r="E3391" t="str">
        <f t="shared" si="125"/>
        <v>NIT</v>
      </c>
    </row>
    <row r="3392" spans="1:5" x14ac:dyDescent="0.25">
      <c r="A3392" t="s">
        <v>6039</v>
      </c>
      <c r="B3392" t="s">
        <v>6040</v>
      </c>
      <c r="C3392" t="str">
        <f>Tabla4[[#This Row],[NIT]]</f>
        <v>06141101110031</v>
      </c>
      <c r="D3392">
        <f t="shared" si="124"/>
        <v>14</v>
      </c>
      <c r="E3392" t="str">
        <f t="shared" si="125"/>
        <v>NIT</v>
      </c>
    </row>
    <row r="3393" spans="1:5" x14ac:dyDescent="0.25">
      <c r="A3393" t="s">
        <v>6041</v>
      </c>
      <c r="B3393" t="s">
        <v>6042</v>
      </c>
      <c r="C3393" t="str">
        <f>Tabla4[[#This Row],[NIT]]</f>
        <v>05112610830014</v>
      </c>
      <c r="D3393">
        <f t="shared" si="124"/>
        <v>14</v>
      </c>
      <c r="E3393" t="str">
        <f t="shared" si="125"/>
        <v>NIT</v>
      </c>
    </row>
    <row r="3394" spans="1:5" x14ac:dyDescent="0.25">
      <c r="A3394" t="s">
        <v>6043</v>
      </c>
      <c r="B3394" t="s">
        <v>6044</v>
      </c>
      <c r="C3394" t="str">
        <f>Tabla4[[#This Row],[NIT]]</f>
        <v>06142701041039</v>
      </c>
      <c r="D3394">
        <f t="shared" si="124"/>
        <v>14</v>
      </c>
      <c r="E3394" t="str">
        <f t="shared" si="125"/>
        <v>NIT</v>
      </c>
    </row>
    <row r="3395" spans="1:5" x14ac:dyDescent="0.25">
      <c r="A3395" t="s">
        <v>6045</v>
      </c>
      <c r="B3395" t="s">
        <v>6046</v>
      </c>
      <c r="C3395" t="str">
        <f>Tabla4[[#This Row],[NIT]]</f>
        <v>06142906941067</v>
      </c>
      <c r="D3395">
        <f t="shared" si="124"/>
        <v>14</v>
      </c>
      <c r="E3395" t="str">
        <f t="shared" si="125"/>
        <v>NIT</v>
      </c>
    </row>
    <row r="3396" spans="1:5" x14ac:dyDescent="0.25">
      <c r="A3396" t="s">
        <v>6047</v>
      </c>
      <c r="B3396" t="s">
        <v>6048</v>
      </c>
      <c r="C3396" t="str">
        <f>Tabla4[[#This Row],[NIT]]</f>
        <v>12152605600011</v>
      </c>
      <c r="D3396">
        <f t="shared" si="124"/>
        <v>14</v>
      </c>
      <c r="E3396" t="str">
        <f t="shared" si="125"/>
        <v>NIT</v>
      </c>
    </row>
    <row r="3397" spans="1:5" x14ac:dyDescent="0.25">
      <c r="A3397" t="s">
        <v>6049</v>
      </c>
      <c r="B3397" t="s">
        <v>6050</v>
      </c>
      <c r="C3397" t="str">
        <f>Tabla4[[#This Row],[NIT]]</f>
        <v>08212603540034</v>
      </c>
      <c r="D3397">
        <f t="shared" si="124"/>
        <v>14</v>
      </c>
      <c r="E3397" t="str">
        <f t="shared" si="125"/>
        <v>NIT</v>
      </c>
    </row>
    <row r="3398" spans="1:5" x14ac:dyDescent="0.25">
      <c r="A3398" t="s">
        <v>6051</v>
      </c>
      <c r="B3398" t="s">
        <v>6052</v>
      </c>
      <c r="C3398" t="str">
        <f>Tabla4[[#This Row],[NIT]]</f>
        <v>14080506360015</v>
      </c>
      <c r="D3398">
        <f t="shared" si="124"/>
        <v>14</v>
      </c>
      <c r="E3398" t="str">
        <f t="shared" si="125"/>
        <v>NIT</v>
      </c>
    </row>
    <row r="3399" spans="1:5" x14ac:dyDescent="0.25">
      <c r="A3399" t="s">
        <v>6053</v>
      </c>
      <c r="B3399" t="s">
        <v>6054</v>
      </c>
      <c r="C3399" t="str">
        <f>Tabla4[[#This Row],[NIT]]</f>
        <v>14162510821010</v>
      </c>
      <c r="D3399">
        <f t="shared" si="124"/>
        <v>14</v>
      </c>
      <c r="E3399" t="str">
        <f t="shared" si="125"/>
        <v>NIT</v>
      </c>
    </row>
    <row r="3400" spans="1:5" x14ac:dyDescent="0.25">
      <c r="A3400" t="s">
        <v>6055</v>
      </c>
      <c r="B3400" t="s">
        <v>6056</v>
      </c>
      <c r="C3400" t="str">
        <f>Tabla4[[#This Row],[NIT]]</f>
        <v>06142401941011</v>
      </c>
      <c r="D3400">
        <f t="shared" si="124"/>
        <v>14</v>
      </c>
      <c r="E3400" t="str">
        <f t="shared" si="125"/>
        <v>NIT</v>
      </c>
    </row>
    <row r="3401" spans="1:5" x14ac:dyDescent="0.25">
      <c r="A3401" t="s">
        <v>6057</v>
      </c>
      <c r="B3401" t="s">
        <v>6058</v>
      </c>
      <c r="C3401" t="str">
        <f>Tabla4[[#This Row],[NIT]]</f>
        <v>01080907751039</v>
      </c>
      <c r="D3401">
        <f t="shared" si="124"/>
        <v>14</v>
      </c>
      <c r="E3401" t="str">
        <f t="shared" si="125"/>
        <v>NIT</v>
      </c>
    </row>
    <row r="3402" spans="1:5" x14ac:dyDescent="0.25">
      <c r="A3402" t="s">
        <v>6059</v>
      </c>
      <c r="B3402" t="s">
        <v>6060</v>
      </c>
      <c r="C3402" t="str">
        <f>Tabla4[[#This Row],[NIT]]</f>
        <v>06142110081031</v>
      </c>
      <c r="D3402">
        <f t="shared" si="124"/>
        <v>14</v>
      </c>
      <c r="E3402" t="str">
        <f t="shared" si="125"/>
        <v>NIT</v>
      </c>
    </row>
    <row r="3403" spans="1:5" x14ac:dyDescent="0.25">
      <c r="A3403" t="s">
        <v>6061</v>
      </c>
      <c r="B3403" t="s">
        <v>6062</v>
      </c>
      <c r="C3403" t="str">
        <f>Tabla4[[#This Row],[NIT]]</f>
        <v>06141204941062</v>
      </c>
      <c r="D3403">
        <f t="shared" si="124"/>
        <v>14</v>
      </c>
      <c r="E3403" t="str">
        <f t="shared" si="125"/>
        <v>NIT</v>
      </c>
    </row>
    <row r="3404" spans="1:5" x14ac:dyDescent="0.25">
      <c r="A3404" t="s">
        <v>6063</v>
      </c>
      <c r="B3404" t="s">
        <v>6064</v>
      </c>
      <c r="C3404" t="str">
        <f>Tabla4[[#This Row],[NIT]]</f>
        <v>12172204981010</v>
      </c>
      <c r="D3404">
        <f t="shared" si="124"/>
        <v>14</v>
      </c>
      <c r="E3404" t="str">
        <f t="shared" si="125"/>
        <v>NIT</v>
      </c>
    </row>
    <row r="3405" spans="1:5" x14ac:dyDescent="0.25">
      <c r="A3405" t="s">
        <v>6065</v>
      </c>
      <c r="B3405" t="s">
        <v>6066</v>
      </c>
      <c r="C3405" t="str">
        <f>Tabla4[[#This Row],[NIT]]</f>
        <v>06140809921032</v>
      </c>
      <c r="D3405">
        <f t="shared" si="124"/>
        <v>14</v>
      </c>
      <c r="E3405" t="str">
        <f t="shared" si="125"/>
        <v>NIT</v>
      </c>
    </row>
    <row r="3406" spans="1:5" x14ac:dyDescent="0.25">
      <c r="A3406" t="s">
        <v>6067</v>
      </c>
      <c r="B3406" t="s">
        <v>6068</v>
      </c>
      <c r="C3406" t="str">
        <f>Tabla4[[#This Row],[NIT]]</f>
        <v>11220608650014</v>
      </c>
      <c r="D3406">
        <f t="shared" si="124"/>
        <v>14</v>
      </c>
      <c r="E3406" t="str">
        <f t="shared" si="125"/>
        <v>NIT</v>
      </c>
    </row>
    <row r="3407" spans="1:5" x14ac:dyDescent="0.25">
      <c r="A3407" t="s">
        <v>6069</v>
      </c>
      <c r="B3407" t="s">
        <v>6070</v>
      </c>
      <c r="C3407" t="str">
        <f>Tabla4[[#This Row],[NIT]]</f>
        <v>06142806971023</v>
      </c>
      <c r="D3407">
        <f t="shared" si="124"/>
        <v>14</v>
      </c>
      <c r="E3407" t="str">
        <f t="shared" si="125"/>
        <v>NIT</v>
      </c>
    </row>
    <row r="3408" spans="1:5" x14ac:dyDescent="0.25">
      <c r="A3408" t="s">
        <v>6071</v>
      </c>
      <c r="B3408" t="s">
        <v>6072</v>
      </c>
      <c r="C3408" t="str">
        <f>Tabla4[[#This Row],[NIT]]</f>
        <v>06140711051080</v>
      </c>
      <c r="D3408">
        <f t="shared" si="124"/>
        <v>14</v>
      </c>
      <c r="E3408" t="str">
        <f t="shared" si="125"/>
        <v>NIT</v>
      </c>
    </row>
    <row r="3409" spans="1:5" x14ac:dyDescent="0.25">
      <c r="A3409" t="s">
        <v>6073</v>
      </c>
      <c r="B3409" t="s">
        <v>6074</v>
      </c>
      <c r="C3409" t="str">
        <f>Tabla4[[#This Row],[NIT]]</f>
        <v>06140302841177</v>
      </c>
      <c r="D3409">
        <f t="shared" si="124"/>
        <v>14</v>
      </c>
      <c r="E3409" t="str">
        <f t="shared" si="125"/>
        <v>NIT</v>
      </c>
    </row>
    <row r="3410" spans="1:5" x14ac:dyDescent="0.25">
      <c r="A3410" t="s">
        <v>6075</v>
      </c>
      <c r="B3410" t="s">
        <v>6076</v>
      </c>
      <c r="C3410" t="str">
        <f>Tabla4[[#This Row],[NIT]]</f>
        <v>06142108061015</v>
      </c>
      <c r="D3410">
        <f t="shared" si="124"/>
        <v>14</v>
      </c>
      <c r="E3410" t="str">
        <f t="shared" si="125"/>
        <v>NIT</v>
      </c>
    </row>
    <row r="3411" spans="1:5" x14ac:dyDescent="0.25">
      <c r="A3411" t="s">
        <v>6077</v>
      </c>
      <c r="B3411" t="s">
        <v>6078</v>
      </c>
      <c r="C3411" t="str">
        <f>Tabla4[[#This Row],[NIT]]</f>
        <v>94830907480018</v>
      </c>
      <c r="D3411">
        <f t="shared" si="124"/>
        <v>14</v>
      </c>
      <c r="E3411" t="str">
        <f t="shared" si="125"/>
        <v>NIT</v>
      </c>
    </row>
    <row r="3412" spans="1:5" x14ac:dyDescent="0.25">
      <c r="A3412" t="s">
        <v>6079</v>
      </c>
      <c r="B3412" t="s">
        <v>6080</v>
      </c>
      <c r="C3412" t="str">
        <f>Tabla4[[#This Row],[NIT]]</f>
        <v>08052706560015</v>
      </c>
      <c r="D3412">
        <f t="shared" si="124"/>
        <v>14</v>
      </c>
      <c r="E3412" t="str">
        <f t="shared" si="125"/>
        <v>NIT</v>
      </c>
    </row>
    <row r="3413" spans="1:5" x14ac:dyDescent="0.25">
      <c r="A3413" t="s">
        <v>6081</v>
      </c>
      <c r="B3413" t="s">
        <v>6082</v>
      </c>
      <c r="C3413" t="str">
        <f>Tabla4[[#This Row],[NIT]]</f>
        <v>06141709921040</v>
      </c>
      <c r="D3413">
        <f t="shared" si="124"/>
        <v>14</v>
      </c>
      <c r="E3413" t="str">
        <f t="shared" si="125"/>
        <v>NIT</v>
      </c>
    </row>
    <row r="3414" spans="1:5" x14ac:dyDescent="0.25">
      <c r="A3414" t="s">
        <v>6083</v>
      </c>
      <c r="B3414" t="s">
        <v>6084</v>
      </c>
      <c r="C3414" t="str">
        <f>Tabla4[[#This Row],[NIT]]</f>
        <v>06143001991032</v>
      </c>
      <c r="D3414">
        <f t="shared" si="124"/>
        <v>14</v>
      </c>
      <c r="E3414" t="str">
        <f t="shared" si="125"/>
        <v>NIT</v>
      </c>
    </row>
    <row r="3415" spans="1:5" x14ac:dyDescent="0.25">
      <c r="A3415" t="s">
        <v>6085</v>
      </c>
      <c r="B3415" t="s">
        <v>6086</v>
      </c>
      <c r="C3415" t="str">
        <f>Tabla4[[#This Row],[NIT]]</f>
        <v>06140112770036</v>
      </c>
      <c r="D3415">
        <f t="shared" si="124"/>
        <v>14</v>
      </c>
      <c r="E3415" t="str">
        <f t="shared" si="125"/>
        <v>NIT</v>
      </c>
    </row>
    <row r="3416" spans="1:5" x14ac:dyDescent="0.25">
      <c r="A3416" t="s">
        <v>6087</v>
      </c>
      <c r="B3416" t="s">
        <v>6088</v>
      </c>
      <c r="C3416" t="str">
        <f>Tabla4[[#This Row],[NIT]]</f>
        <v>06143001850014</v>
      </c>
      <c r="D3416">
        <f t="shared" ref="D3416:D3479" si="126">LEN(C3416)</f>
        <v>14</v>
      </c>
      <c r="E3416" t="str">
        <f t="shared" ref="E3416:E3479" si="127">IF(D3416=14,"NIT",IF(D3416=9,"DUI"," "))</f>
        <v>NIT</v>
      </c>
    </row>
    <row r="3417" spans="1:5" x14ac:dyDescent="0.25">
      <c r="A3417" t="s">
        <v>6089</v>
      </c>
      <c r="B3417" t="s">
        <v>6090</v>
      </c>
      <c r="C3417" t="str">
        <f>Tabla4[[#This Row],[NIT]]</f>
        <v>06140807770026</v>
      </c>
      <c r="D3417">
        <f t="shared" si="126"/>
        <v>14</v>
      </c>
      <c r="E3417" t="str">
        <f t="shared" si="127"/>
        <v>NIT</v>
      </c>
    </row>
    <row r="3418" spans="1:5" x14ac:dyDescent="0.25">
      <c r="A3418" t="s">
        <v>6091</v>
      </c>
      <c r="B3418" t="s">
        <v>6092</v>
      </c>
      <c r="C3418" t="str">
        <f>Tabla4[[#This Row],[NIT]]</f>
        <v>06141602001010</v>
      </c>
      <c r="D3418">
        <f t="shared" si="126"/>
        <v>14</v>
      </c>
      <c r="E3418" t="str">
        <f t="shared" si="127"/>
        <v>NIT</v>
      </c>
    </row>
    <row r="3419" spans="1:5" x14ac:dyDescent="0.25">
      <c r="A3419" t="s">
        <v>6093</v>
      </c>
      <c r="B3419" t="s">
        <v>6094</v>
      </c>
      <c r="C3419" t="str">
        <f>Tabla4[[#This Row],[NIT]]</f>
        <v>06140208961029</v>
      </c>
      <c r="D3419">
        <f t="shared" si="126"/>
        <v>14</v>
      </c>
      <c r="E3419" t="str">
        <f t="shared" si="127"/>
        <v>NIT</v>
      </c>
    </row>
    <row r="3420" spans="1:5" x14ac:dyDescent="0.25">
      <c r="A3420" t="s">
        <v>6095</v>
      </c>
      <c r="B3420" t="s">
        <v>6096</v>
      </c>
      <c r="C3420" t="str">
        <f>Tabla4[[#This Row],[NIT]]</f>
        <v>06141012911046</v>
      </c>
      <c r="D3420">
        <f t="shared" si="126"/>
        <v>14</v>
      </c>
      <c r="E3420" t="str">
        <f t="shared" si="127"/>
        <v>NIT</v>
      </c>
    </row>
    <row r="3421" spans="1:5" x14ac:dyDescent="0.25">
      <c r="A3421" t="s">
        <v>6097</v>
      </c>
      <c r="B3421" t="s">
        <v>6098</v>
      </c>
      <c r="C3421" t="str">
        <f>Tabla4[[#This Row],[NIT]]</f>
        <v>06142101911030</v>
      </c>
      <c r="D3421">
        <f t="shared" si="126"/>
        <v>14</v>
      </c>
      <c r="E3421" t="str">
        <f t="shared" si="127"/>
        <v>NIT</v>
      </c>
    </row>
    <row r="3422" spans="1:5" x14ac:dyDescent="0.25">
      <c r="A3422" t="s">
        <v>6099</v>
      </c>
      <c r="B3422" t="s">
        <v>6100</v>
      </c>
      <c r="C3422" t="str">
        <f>Tabla4[[#This Row],[NIT]]</f>
        <v>04050702751014</v>
      </c>
      <c r="D3422">
        <f t="shared" si="126"/>
        <v>14</v>
      </c>
      <c r="E3422" t="str">
        <f t="shared" si="127"/>
        <v>NIT</v>
      </c>
    </row>
    <row r="3423" spans="1:5" x14ac:dyDescent="0.25">
      <c r="A3423" t="s">
        <v>6101</v>
      </c>
      <c r="B3423" t="s">
        <v>6102</v>
      </c>
      <c r="C3423" t="str">
        <f>Tabla4[[#This Row],[NIT]]</f>
        <v>02100901541010</v>
      </c>
      <c r="D3423">
        <f t="shared" si="126"/>
        <v>14</v>
      </c>
      <c r="E3423" t="str">
        <f t="shared" si="127"/>
        <v>NIT</v>
      </c>
    </row>
    <row r="3424" spans="1:5" x14ac:dyDescent="0.25">
      <c r="A3424" t="s">
        <v>6103</v>
      </c>
      <c r="B3424" t="s">
        <v>6104</v>
      </c>
      <c r="C3424" t="str">
        <f>Tabla4[[#This Row],[NIT]]</f>
        <v>04121209681028</v>
      </c>
      <c r="D3424">
        <f t="shared" si="126"/>
        <v>14</v>
      </c>
      <c r="E3424" t="str">
        <f t="shared" si="127"/>
        <v>NIT</v>
      </c>
    </row>
    <row r="3425" spans="1:5" x14ac:dyDescent="0.25">
      <c r="A3425" t="s">
        <v>6105</v>
      </c>
      <c r="B3425" t="s">
        <v>6106</v>
      </c>
      <c r="C3425" t="str">
        <f>Tabla4[[#This Row],[NIT]]</f>
        <v>10031009470015</v>
      </c>
      <c r="D3425">
        <f t="shared" si="126"/>
        <v>14</v>
      </c>
      <c r="E3425" t="str">
        <f t="shared" si="127"/>
        <v>NIT</v>
      </c>
    </row>
    <row r="3426" spans="1:5" x14ac:dyDescent="0.25">
      <c r="A3426" t="s">
        <v>6107</v>
      </c>
      <c r="B3426" t="s">
        <v>6108</v>
      </c>
      <c r="C3426" t="str">
        <f>Tabla4[[#This Row],[NIT]]</f>
        <v>08212508460031</v>
      </c>
      <c r="D3426">
        <f t="shared" si="126"/>
        <v>14</v>
      </c>
      <c r="E3426" t="str">
        <f t="shared" si="127"/>
        <v>NIT</v>
      </c>
    </row>
    <row r="3427" spans="1:5" x14ac:dyDescent="0.25">
      <c r="A3427" t="s">
        <v>6109</v>
      </c>
      <c r="B3427" t="s">
        <v>6110</v>
      </c>
      <c r="C3427" t="str">
        <f>Tabla4[[#This Row],[NIT]]</f>
        <v>08011403460017</v>
      </c>
      <c r="D3427">
        <f t="shared" si="126"/>
        <v>14</v>
      </c>
      <c r="E3427" t="str">
        <f t="shared" si="127"/>
        <v>NIT</v>
      </c>
    </row>
    <row r="3428" spans="1:5" x14ac:dyDescent="0.25">
      <c r="A3428" t="s">
        <v>6111</v>
      </c>
      <c r="B3428" t="s">
        <v>6112</v>
      </c>
      <c r="C3428" t="str">
        <f>Tabla4[[#This Row],[NIT]]</f>
        <v>06142110470011</v>
      </c>
      <c r="D3428">
        <f t="shared" si="126"/>
        <v>14</v>
      </c>
      <c r="E3428" t="str">
        <f t="shared" si="127"/>
        <v>NIT</v>
      </c>
    </row>
    <row r="3429" spans="1:5" x14ac:dyDescent="0.25">
      <c r="A3429" t="s">
        <v>6113</v>
      </c>
      <c r="B3429" t="s">
        <v>6114</v>
      </c>
      <c r="C3429" t="str">
        <f>Tabla4[[#This Row],[NIT]]</f>
        <v>11100401681023</v>
      </c>
      <c r="D3429">
        <f t="shared" si="126"/>
        <v>14</v>
      </c>
      <c r="E3429" t="str">
        <f t="shared" si="127"/>
        <v>NIT</v>
      </c>
    </row>
    <row r="3430" spans="1:5" x14ac:dyDescent="0.25">
      <c r="A3430" t="s">
        <v>6115</v>
      </c>
      <c r="B3430" t="s">
        <v>6116</v>
      </c>
      <c r="C3430" t="str">
        <f>Tabla4[[#This Row],[NIT]]</f>
        <v>13251812510019</v>
      </c>
      <c r="D3430">
        <f t="shared" si="126"/>
        <v>14</v>
      </c>
      <c r="E3430" t="str">
        <f t="shared" si="127"/>
        <v>NIT</v>
      </c>
    </row>
    <row r="3431" spans="1:5" x14ac:dyDescent="0.25">
      <c r="A3431" t="s">
        <v>6117</v>
      </c>
      <c r="B3431" t="s">
        <v>6118</v>
      </c>
      <c r="C3431" t="str">
        <f>Tabla4[[#This Row],[NIT]]</f>
        <v>06140209710022</v>
      </c>
      <c r="D3431">
        <f t="shared" si="126"/>
        <v>14</v>
      </c>
      <c r="E3431" t="str">
        <f t="shared" si="127"/>
        <v>NIT</v>
      </c>
    </row>
    <row r="3432" spans="1:5" x14ac:dyDescent="0.25">
      <c r="A3432" t="s">
        <v>6119</v>
      </c>
      <c r="B3432" t="s">
        <v>6120</v>
      </c>
      <c r="C3432" t="str">
        <f>Tabla4[[#This Row],[NIT]]</f>
        <v>08051407641020</v>
      </c>
      <c r="D3432">
        <f t="shared" si="126"/>
        <v>14</v>
      </c>
      <c r="E3432" t="str">
        <f t="shared" si="127"/>
        <v>NIT</v>
      </c>
    </row>
    <row r="3433" spans="1:5" x14ac:dyDescent="0.25">
      <c r="A3433" t="s">
        <v>6121</v>
      </c>
      <c r="B3433" t="s">
        <v>6122</v>
      </c>
      <c r="C3433" t="str">
        <f>Tabla4[[#This Row],[NIT]]</f>
        <v>11232301650013</v>
      </c>
      <c r="D3433">
        <f t="shared" si="126"/>
        <v>14</v>
      </c>
      <c r="E3433" t="str">
        <f t="shared" si="127"/>
        <v>NIT</v>
      </c>
    </row>
    <row r="3434" spans="1:5" x14ac:dyDescent="0.25">
      <c r="A3434" t="s">
        <v>6123</v>
      </c>
      <c r="B3434" t="s">
        <v>6124</v>
      </c>
      <c r="C3434" t="str">
        <f>Tabla4[[#This Row],[NIT]]</f>
        <v>04011704630018</v>
      </c>
      <c r="D3434">
        <f t="shared" si="126"/>
        <v>14</v>
      </c>
      <c r="E3434" t="str">
        <f t="shared" si="127"/>
        <v>NIT</v>
      </c>
    </row>
    <row r="3435" spans="1:5" x14ac:dyDescent="0.25">
      <c r="A3435" t="s">
        <v>6125</v>
      </c>
      <c r="B3435" t="s">
        <v>6126</v>
      </c>
      <c r="C3435" t="str">
        <f>Tabla4[[#This Row],[NIT]]</f>
        <v>02071808620013</v>
      </c>
      <c r="D3435">
        <f t="shared" si="126"/>
        <v>14</v>
      </c>
      <c r="E3435" t="str">
        <f t="shared" si="127"/>
        <v>NIT</v>
      </c>
    </row>
    <row r="3436" spans="1:5" x14ac:dyDescent="0.25">
      <c r="A3436" t="s">
        <v>6127</v>
      </c>
      <c r="B3436" t="s">
        <v>6128</v>
      </c>
      <c r="C3436" t="str">
        <f>Tabla4[[#This Row],[NIT]]</f>
        <v>08050209680010</v>
      </c>
      <c r="D3436">
        <f t="shared" si="126"/>
        <v>14</v>
      </c>
      <c r="E3436" t="str">
        <f t="shared" si="127"/>
        <v>NIT</v>
      </c>
    </row>
    <row r="3437" spans="1:5" x14ac:dyDescent="0.25">
      <c r="A3437" t="s">
        <v>6129</v>
      </c>
      <c r="B3437" t="s">
        <v>6130</v>
      </c>
      <c r="C3437" t="str">
        <f>Tabla4[[#This Row],[NIT]]</f>
        <v>06031708540016</v>
      </c>
      <c r="D3437">
        <f t="shared" si="126"/>
        <v>14</v>
      </c>
      <c r="E3437" t="str">
        <f t="shared" si="127"/>
        <v>NIT</v>
      </c>
    </row>
    <row r="3438" spans="1:5" x14ac:dyDescent="0.25">
      <c r="A3438" t="s">
        <v>6131</v>
      </c>
      <c r="B3438" t="s">
        <v>6132</v>
      </c>
      <c r="C3438" t="str">
        <f>Tabla4[[#This Row],[NIT]]</f>
        <v>04040612660019</v>
      </c>
      <c r="D3438">
        <f t="shared" si="126"/>
        <v>14</v>
      </c>
      <c r="E3438" t="str">
        <f t="shared" si="127"/>
        <v>NIT</v>
      </c>
    </row>
    <row r="3439" spans="1:5" x14ac:dyDescent="0.25">
      <c r="A3439" t="s">
        <v>6133</v>
      </c>
      <c r="B3439" t="s">
        <v>6134</v>
      </c>
      <c r="C3439" t="str">
        <f>Tabla4[[#This Row],[NIT]]</f>
        <v>01102412670010</v>
      </c>
      <c r="D3439">
        <f t="shared" si="126"/>
        <v>14</v>
      </c>
      <c r="E3439" t="str">
        <f t="shared" si="127"/>
        <v>NIT</v>
      </c>
    </row>
    <row r="3440" spans="1:5" x14ac:dyDescent="0.25">
      <c r="A3440" t="s">
        <v>6135</v>
      </c>
      <c r="B3440" t="s">
        <v>6136</v>
      </c>
      <c r="C3440" t="str">
        <f>Tabla4[[#This Row],[NIT]]</f>
        <v>09030310691010</v>
      </c>
      <c r="D3440">
        <f t="shared" si="126"/>
        <v>14</v>
      </c>
      <c r="E3440" t="str">
        <f t="shared" si="127"/>
        <v>NIT</v>
      </c>
    </row>
    <row r="3441" spans="1:5" x14ac:dyDescent="0.25">
      <c r="A3441" t="s">
        <v>6137</v>
      </c>
      <c r="B3441" t="s">
        <v>6138</v>
      </c>
      <c r="C3441" t="str">
        <f>Tabla4[[#This Row],[NIT]]</f>
        <v>14160207701017</v>
      </c>
      <c r="D3441">
        <f t="shared" si="126"/>
        <v>14</v>
      </c>
      <c r="E3441" t="str">
        <f t="shared" si="127"/>
        <v>NIT</v>
      </c>
    </row>
    <row r="3442" spans="1:5" x14ac:dyDescent="0.25">
      <c r="A3442" t="s">
        <v>6139</v>
      </c>
      <c r="B3442" t="s">
        <v>6140</v>
      </c>
      <c r="C3442" t="str">
        <f>Tabla4[[#This Row],[NIT]]</f>
        <v>02102806580061</v>
      </c>
      <c r="D3442">
        <f t="shared" si="126"/>
        <v>14</v>
      </c>
      <c r="E3442" t="str">
        <f t="shared" si="127"/>
        <v>NIT</v>
      </c>
    </row>
    <row r="3443" spans="1:5" x14ac:dyDescent="0.25">
      <c r="A3443" t="s">
        <v>6141</v>
      </c>
      <c r="B3443" t="s">
        <v>6142</v>
      </c>
      <c r="C3443" t="str">
        <f>Tabla4[[#This Row],[NIT]]</f>
        <v>11232103981018</v>
      </c>
      <c r="D3443">
        <f t="shared" si="126"/>
        <v>14</v>
      </c>
      <c r="E3443" t="str">
        <f t="shared" si="127"/>
        <v>NIT</v>
      </c>
    </row>
    <row r="3444" spans="1:5" x14ac:dyDescent="0.25">
      <c r="A3444" t="s">
        <v>6143</v>
      </c>
      <c r="B3444" t="s">
        <v>6144</v>
      </c>
      <c r="C3444" t="str">
        <f>Tabla4[[#This Row],[NIT]]</f>
        <v>13230309641013</v>
      </c>
      <c r="D3444">
        <f t="shared" si="126"/>
        <v>14</v>
      </c>
      <c r="E3444" t="str">
        <f t="shared" si="127"/>
        <v>NIT</v>
      </c>
    </row>
    <row r="3445" spans="1:5" x14ac:dyDescent="0.25">
      <c r="A3445" t="s">
        <v>6145</v>
      </c>
      <c r="B3445" t="s">
        <v>6146</v>
      </c>
      <c r="C3445" t="str">
        <f>Tabla4[[#This Row],[NIT]]</f>
        <v>06141806971019</v>
      </c>
      <c r="D3445">
        <f t="shared" si="126"/>
        <v>14</v>
      </c>
      <c r="E3445" t="str">
        <f t="shared" si="127"/>
        <v>NIT</v>
      </c>
    </row>
    <row r="3446" spans="1:5" x14ac:dyDescent="0.25">
      <c r="A3446" t="s">
        <v>6147</v>
      </c>
      <c r="B3446" t="s">
        <v>6148</v>
      </c>
      <c r="C3446" t="str">
        <f>Tabla4[[#This Row],[NIT]]</f>
        <v>06142102011016</v>
      </c>
      <c r="D3446">
        <f t="shared" si="126"/>
        <v>14</v>
      </c>
      <c r="E3446" t="str">
        <f t="shared" si="127"/>
        <v>NIT</v>
      </c>
    </row>
    <row r="3447" spans="1:5" x14ac:dyDescent="0.25">
      <c r="A3447" t="s">
        <v>6149</v>
      </c>
      <c r="B3447" t="s">
        <v>6150</v>
      </c>
      <c r="C3447" t="str">
        <f>Tabla4[[#This Row],[NIT]]</f>
        <v>06142607951048</v>
      </c>
      <c r="D3447">
        <f t="shared" si="126"/>
        <v>14</v>
      </c>
      <c r="E3447" t="str">
        <f t="shared" si="127"/>
        <v>NIT</v>
      </c>
    </row>
    <row r="3448" spans="1:5" x14ac:dyDescent="0.25">
      <c r="A3448" t="s">
        <v>6151</v>
      </c>
      <c r="B3448" t="s">
        <v>6152</v>
      </c>
      <c r="C3448" t="str">
        <f>Tabla4[[#This Row],[NIT]]</f>
        <v>06140502880018</v>
      </c>
      <c r="D3448">
        <f t="shared" si="126"/>
        <v>14</v>
      </c>
      <c r="E3448" t="str">
        <f t="shared" si="127"/>
        <v>NIT</v>
      </c>
    </row>
    <row r="3449" spans="1:5" x14ac:dyDescent="0.25">
      <c r="A3449" t="s">
        <v>6153</v>
      </c>
      <c r="B3449" t="s">
        <v>6154</v>
      </c>
      <c r="C3449" t="str">
        <f>Tabla4[[#This Row],[NIT]]</f>
        <v>06141207760010</v>
      </c>
      <c r="D3449">
        <f t="shared" si="126"/>
        <v>14</v>
      </c>
      <c r="E3449" t="str">
        <f t="shared" si="127"/>
        <v>NIT</v>
      </c>
    </row>
    <row r="3450" spans="1:5" x14ac:dyDescent="0.25">
      <c r="A3450" t="s">
        <v>6155</v>
      </c>
      <c r="B3450" t="s">
        <v>6156</v>
      </c>
      <c r="C3450" t="str">
        <f>Tabla4[[#This Row],[NIT]]</f>
        <v>10103101610027</v>
      </c>
      <c r="D3450">
        <f t="shared" si="126"/>
        <v>14</v>
      </c>
      <c r="E3450" t="str">
        <f t="shared" si="127"/>
        <v>NIT</v>
      </c>
    </row>
    <row r="3451" spans="1:5" x14ac:dyDescent="0.25">
      <c r="A3451" t="s">
        <v>6157</v>
      </c>
      <c r="B3451" t="s">
        <v>6158</v>
      </c>
      <c r="C3451" t="str">
        <f>Tabla4[[#This Row],[NIT]]</f>
        <v>06140509941023</v>
      </c>
      <c r="D3451">
        <f t="shared" si="126"/>
        <v>14</v>
      </c>
      <c r="E3451" t="str">
        <f t="shared" si="127"/>
        <v>NIT</v>
      </c>
    </row>
    <row r="3452" spans="1:5" x14ac:dyDescent="0.25">
      <c r="A3452" t="s">
        <v>6159</v>
      </c>
      <c r="B3452" t="s">
        <v>6160</v>
      </c>
      <c r="C3452" t="str">
        <f>Tabla4[[#This Row],[NIT]]</f>
        <v>06142405751012</v>
      </c>
      <c r="D3452">
        <f t="shared" si="126"/>
        <v>14</v>
      </c>
      <c r="E3452" t="str">
        <f t="shared" si="127"/>
        <v>NIT</v>
      </c>
    </row>
    <row r="3453" spans="1:5" x14ac:dyDescent="0.25">
      <c r="A3453" t="s">
        <v>6161</v>
      </c>
      <c r="B3453" t="s">
        <v>6162</v>
      </c>
      <c r="C3453" t="str">
        <f>Tabla4[[#This Row],[NIT]]</f>
        <v>06141203091065</v>
      </c>
      <c r="D3453">
        <f t="shared" si="126"/>
        <v>14</v>
      </c>
      <c r="E3453" t="str">
        <f t="shared" si="127"/>
        <v>NIT</v>
      </c>
    </row>
    <row r="3454" spans="1:5" x14ac:dyDescent="0.25">
      <c r="A3454" t="s">
        <v>6163</v>
      </c>
      <c r="B3454" t="s">
        <v>6164</v>
      </c>
      <c r="C3454" t="str">
        <f>Tabla4[[#This Row],[NIT]]</f>
        <v>06140806041023</v>
      </c>
      <c r="D3454">
        <f t="shared" si="126"/>
        <v>14</v>
      </c>
      <c r="E3454" t="str">
        <f t="shared" si="127"/>
        <v>NIT</v>
      </c>
    </row>
    <row r="3455" spans="1:5" x14ac:dyDescent="0.25">
      <c r="A3455" t="s">
        <v>6165</v>
      </c>
      <c r="B3455" t="s">
        <v>6166</v>
      </c>
      <c r="C3455" t="str">
        <f>Tabla4[[#This Row],[NIT]]</f>
        <v>06140311991106</v>
      </c>
      <c r="D3455">
        <f t="shared" si="126"/>
        <v>14</v>
      </c>
      <c r="E3455" t="str">
        <f t="shared" si="127"/>
        <v>NIT</v>
      </c>
    </row>
    <row r="3456" spans="1:5" x14ac:dyDescent="0.25">
      <c r="A3456" t="s">
        <v>6167</v>
      </c>
      <c r="B3456" t="s">
        <v>6168</v>
      </c>
      <c r="C3456" t="str">
        <f>Tabla4[[#This Row],[NIT]]</f>
        <v>06142107860028</v>
      </c>
      <c r="D3456">
        <f t="shared" si="126"/>
        <v>14</v>
      </c>
      <c r="E3456" t="str">
        <f t="shared" si="127"/>
        <v>NIT</v>
      </c>
    </row>
    <row r="3457" spans="1:5" x14ac:dyDescent="0.25">
      <c r="A3457" t="s">
        <v>6169</v>
      </c>
      <c r="B3457" t="s">
        <v>6170</v>
      </c>
      <c r="C3457" t="str">
        <f>Tabla4[[#This Row],[NIT]]</f>
        <v>06141103041079</v>
      </c>
      <c r="D3457">
        <f t="shared" si="126"/>
        <v>14</v>
      </c>
      <c r="E3457" t="str">
        <f t="shared" si="127"/>
        <v>NIT</v>
      </c>
    </row>
    <row r="3458" spans="1:5" x14ac:dyDescent="0.25">
      <c r="A3458" t="s">
        <v>6171</v>
      </c>
      <c r="B3458" t="s">
        <v>6172</v>
      </c>
      <c r="C3458" t="str">
        <f>Tabla4[[#This Row],[NIT]]</f>
        <v>94832307051013</v>
      </c>
      <c r="D3458">
        <f t="shared" si="126"/>
        <v>14</v>
      </c>
      <c r="E3458" t="str">
        <f t="shared" si="127"/>
        <v>NIT</v>
      </c>
    </row>
    <row r="3459" spans="1:5" x14ac:dyDescent="0.25">
      <c r="A3459" t="s">
        <v>6173</v>
      </c>
      <c r="B3459" t="s">
        <v>6174</v>
      </c>
      <c r="C3459" t="str">
        <f>Tabla4[[#This Row],[NIT]]</f>
        <v>06142508870010</v>
      </c>
      <c r="D3459">
        <f t="shared" si="126"/>
        <v>14</v>
      </c>
      <c r="E3459" t="str">
        <f t="shared" si="127"/>
        <v>NIT</v>
      </c>
    </row>
    <row r="3460" spans="1:5" x14ac:dyDescent="0.25">
      <c r="A3460" t="s">
        <v>6175</v>
      </c>
      <c r="B3460" t="s">
        <v>6176</v>
      </c>
      <c r="C3460" t="str">
        <f>Tabla4[[#This Row],[NIT]]</f>
        <v>06141104071028</v>
      </c>
      <c r="D3460">
        <f t="shared" si="126"/>
        <v>14</v>
      </c>
      <c r="E3460" t="str">
        <f t="shared" si="127"/>
        <v>NIT</v>
      </c>
    </row>
    <row r="3461" spans="1:5" x14ac:dyDescent="0.25">
      <c r="A3461" t="s">
        <v>6177</v>
      </c>
      <c r="B3461" t="s">
        <v>6178</v>
      </c>
      <c r="C3461" t="str">
        <f>Tabla4[[#This Row],[NIT]]</f>
        <v>06140610031038</v>
      </c>
      <c r="D3461">
        <f t="shared" si="126"/>
        <v>14</v>
      </c>
      <c r="E3461" t="str">
        <f t="shared" si="127"/>
        <v>NIT</v>
      </c>
    </row>
    <row r="3462" spans="1:5" x14ac:dyDescent="0.25">
      <c r="A3462" t="s">
        <v>6179</v>
      </c>
      <c r="B3462" t="s">
        <v>6180</v>
      </c>
      <c r="C3462" t="str">
        <f>Tabla4[[#This Row],[NIT]]</f>
        <v>06140312041039</v>
      </c>
      <c r="D3462">
        <f t="shared" si="126"/>
        <v>14</v>
      </c>
      <c r="E3462" t="str">
        <f t="shared" si="127"/>
        <v>NIT</v>
      </c>
    </row>
    <row r="3463" spans="1:5" x14ac:dyDescent="0.25">
      <c r="A3463" t="s">
        <v>6181</v>
      </c>
      <c r="B3463" t="s">
        <v>6182</v>
      </c>
      <c r="C3463" t="str">
        <f>Tabla4[[#This Row],[NIT]]</f>
        <v>06142002021057</v>
      </c>
      <c r="D3463">
        <f t="shared" si="126"/>
        <v>14</v>
      </c>
      <c r="E3463" t="str">
        <f t="shared" si="127"/>
        <v>NIT</v>
      </c>
    </row>
    <row r="3464" spans="1:5" x14ac:dyDescent="0.25">
      <c r="A3464" t="s">
        <v>6183</v>
      </c>
      <c r="B3464" t="s">
        <v>6184</v>
      </c>
      <c r="C3464" t="str">
        <f>Tabla4[[#This Row],[NIT]]</f>
        <v>06143003001218</v>
      </c>
      <c r="D3464">
        <f t="shared" si="126"/>
        <v>14</v>
      </c>
      <c r="E3464" t="str">
        <f t="shared" si="127"/>
        <v>NIT</v>
      </c>
    </row>
    <row r="3465" spans="1:5" x14ac:dyDescent="0.25">
      <c r="A3465" t="s">
        <v>6185</v>
      </c>
      <c r="B3465" t="s">
        <v>6186</v>
      </c>
      <c r="C3465" t="str">
        <f>Tabla4[[#This Row],[NIT]]</f>
        <v>06141106021044</v>
      </c>
      <c r="D3465">
        <f t="shared" si="126"/>
        <v>14</v>
      </c>
      <c r="E3465" t="str">
        <f t="shared" si="127"/>
        <v>NIT</v>
      </c>
    </row>
    <row r="3466" spans="1:5" x14ac:dyDescent="0.25">
      <c r="A3466" t="s">
        <v>6187</v>
      </c>
      <c r="B3466" t="s">
        <v>6188</v>
      </c>
      <c r="C3466" t="str">
        <f>Tabla4[[#This Row],[NIT]]</f>
        <v>06140312021038</v>
      </c>
      <c r="D3466">
        <f t="shared" si="126"/>
        <v>14</v>
      </c>
      <c r="E3466" t="str">
        <f t="shared" si="127"/>
        <v>NIT</v>
      </c>
    </row>
    <row r="3467" spans="1:5" x14ac:dyDescent="0.25">
      <c r="A3467" t="s">
        <v>6189</v>
      </c>
      <c r="B3467" t="s">
        <v>6190</v>
      </c>
      <c r="C3467" t="str">
        <f>Tabla4[[#This Row],[NIT]]</f>
        <v>06140112991032</v>
      </c>
      <c r="D3467">
        <f t="shared" si="126"/>
        <v>14</v>
      </c>
      <c r="E3467" t="str">
        <f t="shared" si="127"/>
        <v>NIT</v>
      </c>
    </row>
    <row r="3468" spans="1:5" x14ac:dyDescent="0.25">
      <c r="A3468" t="s">
        <v>6191</v>
      </c>
      <c r="B3468" t="s">
        <v>6192</v>
      </c>
      <c r="C3468" t="str">
        <f>Tabla4[[#This Row],[NIT]]</f>
        <v>05021811731027</v>
      </c>
      <c r="D3468">
        <f t="shared" si="126"/>
        <v>14</v>
      </c>
      <c r="E3468" t="str">
        <f t="shared" si="127"/>
        <v>NIT</v>
      </c>
    </row>
    <row r="3469" spans="1:5" x14ac:dyDescent="0.25">
      <c r="A3469" t="s">
        <v>6193</v>
      </c>
      <c r="B3469" t="s">
        <v>6194</v>
      </c>
      <c r="C3469" t="str">
        <f>Tabla4[[#This Row],[NIT]]</f>
        <v>06141612961039</v>
      </c>
      <c r="D3469">
        <f t="shared" si="126"/>
        <v>14</v>
      </c>
      <c r="E3469" t="str">
        <f t="shared" si="127"/>
        <v>NIT</v>
      </c>
    </row>
    <row r="3470" spans="1:5" x14ac:dyDescent="0.25">
      <c r="A3470" t="s">
        <v>6195</v>
      </c>
      <c r="B3470" t="s">
        <v>6196</v>
      </c>
      <c r="C3470" t="str">
        <f>Tabla4[[#This Row],[NIT]]</f>
        <v>06141507981075</v>
      </c>
      <c r="D3470">
        <f t="shared" si="126"/>
        <v>14</v>
      </c>
      <c r="E3470" t="str">
        <f t="shared" si="127"/>
        <v>NIT</v>
      </c>
    </row>
    <row r="3471" spans="1:5" x14ac:dyDescent="0.25">
      <c r="A3471" t="s">
        <v>6197</v>
      </c>
      <c r="B3471" t="s">
        <v>6198</v>
      </c>
      <c r="C3471" t="str">
        <f>Tabla4[[#This Row],[NIT]]</f>
        <v>06192201480013</v>
      </c>
      <c r="D3471">
        <f t="shared" si="126"/>
        <v>14</v>
      </c>
      <c r="E3471" t="str">
        <f t="shared" si="127"/>
        <v>NIT</v>
      </c>
    </row>
    <row r="3472" spans="1:5" x14ac:dyDescent="0.25">
      <c r="A3472" t="s">
        <v>6199</v>
      </c>
      <c r="B3472" t="s">
        <v>6200</v>
      </c>
      <c r="C3472" t="str">
        <f>Tabla4[[#This Row],[NIT]]</f>
        <v>10041812640010</v>
      </c>
      <c r="D3472">
        <f t="shared" si="126"/>
        <v>14</v>
      </c>
      <c r="E3472" t="str">
        <f t="shared" si="127"/>
        <v>NIT</v>
      </c>
    </row>
    <row r="3473" spans="1:5" x14ac:dyDescent="0.25">
      <c r="A3473" t="s">
        <v>6201</v>
      </c>
      <c r="B3473" t="s">
        <v>6202</v>
      </c>
      <c r="C3473" t="str">
        <f>Tabla4[[#This Row],[NIT]]</f>
        <v>06141903921077</v>
      </c>
      <c r="D3473">
        <f t="shared" si="126"/>
        <v>14</v>
      </c>
      <c r="E3473" t="str">
        <f t="shared" si="127"/>
        <v>NIT</v>
      </c>
    </row>
    <row r="3474" spans="1:5" x14ac:dyDescent="0.25">
      <c r="A3474" t="s">
        <v>6203</v>
      </c>
      <c r="B3474" t="s">
        <v>6204</v>
      </c>
      <c r="C3474" t="str">
        <f>Tabla4[[#This Row],[NIT]]</f>
        <v>06141504740016</v>
      </c>
      <c r="D3474">
        <f t="shared" si="126"/>
        <v>14</v>
      </c>
      <c r="E3474" t="str">
        <f t="shared" si="127"/>
        <v>NIT</v>
      </c>
    </row>
    <row r="3475" spans="1:5" x14ac:dyDescent="0.25">
      <c r="A3475" t="s">
        <v>6205</v>
      </c>
      <c r="B3475" t="s">
        <v>6206</v>
      </c>
      <c r="C3475" t="str">
        <f>Tabla4[[#This Row],[NIT]]</f>
        <v>06141503021042</v>
      </c>
      <c r="D3475">
        <f t="shared" si="126"/>
        <v>14</v>
      </c>
      <c r="E3475" t="str">
        <f t="shared" si="127"/>
        <v>NIT</v>
      </c>
    </row>
    <row r="3476" spans="1:5" x14ac:dyDescent="0.25">
      <c r="A3476" t="s">
        <v>6207</v>
      </c>
      <c r="B3476" t="s">
        <v>6208</v>
      </c>
      <c r="C3476" t="str">
        <f>Tabla4[[#This Row],[NIT]]</f>
        <v>06141002891012</v>
      </c>
      <c r="D3476">
        <f t="shared" si="126"/>
        <v>14</v>
      </c>
      <c r="E3476" t="str">
        <f t="shared" si="127"/>
        <v>NIT</v>
      </c>
    </row>
    <row r="3477" spans="1:5" x14ac:dyDescent="0.25">
      <c r="A3477" t="s">
        <v>6209</v>
      </c>
      <c r="B3477" t="s">
        <v>6210</v>
      </c>
      <c r="C3477" t="str">
        <f>Tabla4[[#This Row],[NIT]]</f>
        <v>06142206981033</v>
      </c>
      <c r="D3477">
        <f t="shared" si="126"/>
        <v>14</v>
      </c>
      <c r="E3477" t="str">
        <f t="shared" si="127"/>
        <v>NIT</v>
      </c>
    </row>
    <row r="3478" spans="1:5" x14ac:dyDescent="0.25">
      <c r="A3478" t="s">
        <v>6211</v>
      </c>
      <c r="B3478" t="s">
        <v>6212</v>
      </c>
      <c r="C3478" t="str">
        <f>Tabla4[[#This Row],[NIT]]</f>
        <v>10100507410018</v>
      </c>
      <c r="D3478">
        <f t="shared" si="126"/>
        <v>14</v>
      </c>
      <c r="E3478" t="str">
        <f t="shared" si="127"/>
        <v>NIT</v>
      </c>
    </row>
    <row r="3479" spans="1:5" x14ac:dyDescent="0.25">
      <c r="A3479" t="s">
        <v>6213</v>
      </c>
      <c r="B3479" t="s">
        <v>6214</v>
      </c>
      <c r="C3479" t="str">
        <f>Tabla4[[#This Row],[NIT]]</f>
        <v>07110307480013</v>
      </c>
      <c r="D3479">
        <f t="shared" si="126"/>
        <v>14</v>
      </c>
      <c r="E3479" t="str">
        <f t="shared" si="127"/>
        <v>NIT</v>
      </c>
    </row>
    <row r="3480" spans="1:5" x14ac:dyDescent="0.25">
      <c r="A3480" t="s">
        <v>6215</v>
      </c>
      <c r="B3480" t="s">
        <v>6216</v>
      </c>
      <c r="C3480" t="str">
        <f>Tabla4[[#This Row],[NIT]]</f>
        <v>13153009500013</v>
      </c>
      <c r="D3480">
        <f t="shared" ref="D3480:D3543" si="128">LEN(C3480)</f>
        <v>14</v>
      </c>
      <c r="E3480" t="str">
        <f t="shared" ref="E3480:E3543" si="129">IF(D3480=14,"NIT",IF(D3480=9,"DUI"," "))</f>
        <v>NIT</v>
      </c>
    </row>
    <row r="3481" spans="1:5" x14ac:dyDescent="0.25">
      <c r="A3481" t="s">
        <v>6217</v>
      </c>
      <c r="B3481" t="s">
        <v>6218</v>
      </c>
      <c r="C3481" t="str">
        <f>Tabla4[[#This Row],[NIT]]</f>
        <v>09042609620015</v>
      </c>
      <c r="D3481">
        <f t="shared" si="128"/>
        <v>14</v>
      </c>
      <c r="E3481" t="str">
        <f t="shared" si="129"/>
        <v>NIT</v>
      </c>
    </row>
    <row r="3482" spans="1:5" x14ac:dyDescent="0.25">
      <c r="A3482" t="s">
        <v>6219</v>
      </c>
      <c r="B3482" t="s">
        <v>6220</v>
      </c>
      <c r="C3482" t="str">
        <f>Tabla4[[#This Row],[NIT]]</f>
        <v>06141909660063</v>
      </c>
      <c r="D3482">
        <f t="shared" si="128"/>
        <v>14</v>
      </c>
      <c r="E3482" t="str">
        <f t="shared" si="129"/>
        <v>NIT</v>
      </c>
    </row>
    <row r="3483" spans="1:5" x14ac:dyDescent="0.25">
      <c r="A3483" t="s">
        <v>6221</v>
      </c>
      <c r="B3483" t="s">
        <v>6222</v>
      </c>
      <c r="C3483" t="str">
        <f>Tabla4[[#This Row],[NIT]]</f>
        <v>06140101310069</v>
      </c>
      <c r="D3483">
        <f t="shared" si="128"/>
        <v>14</v>
      </c>
      <c r="E3483" t="str">
        <f t="shared" si="129"/>
        <v>NIT</v>
      </c>
    </row>
    <row r="3484" spans="1:5" x14ac:dyDescent="0.25">
      <c r="A3484" t="s">
        <v>6223</v>
      </c>
      <c r="B3484" t="s">
        <v>6224</v>
      </c>
      <c r="C3484" t="str">
        <f>Tabla4[[#This Row],[NIT]]</f>
        <v>06140101140073</v>
      </c>
      <c r="D3484">
        <f t="shared" si="128"/>
        <v>14</v>
      </c>
      <c r="E3484" t="str">
        <f t="shared" si="129"/>
        <v>NIT</v>
      </c>
    </row>
    <row r="3485" spans="1:5" x14ac:dyDescent="0.25">
      <c r="A3485" t="s">
        <v>6225</v>
      </c>
      <c r="B3485" t="s">
        <v>6226</v>
      </c>
      <c r="C3485" t="str">
        <f>Tabla4[[#This Row],[NIT]]</f>
        <v>06140101210038</v>
      </c>
      <c r="D3485">
        <f t="shared" si="128"/>
        <v>14</v>
      </c>
      <c r="E3485" t="str">
        <f t="shared" si="129"/>
        <v>NIT</v>
      </c>
    </row>
    <row r="3486" spans="1:5" x14ac:dyDescent="0.25">
      <c r="A3486" t="s">
        <v>6227</v>
      </c>
      <c r="B3486" t="s">
        <v>6228</v>
      </c>
      <c r="C3486" t="str">
        <f>Tabla4[[#This Row],[NIT]]</f>
        <v>06140101021015</v>
      </c>
      <c r="D3486">
        <f t="shared" si="128"/>
        <v>14</v>
      </c>
      <c r="E3486" t="str">
        <f t="shared" si="129"/>
        <v>NIT</v>
      </c>
    </row>
    <row r="3487" spans="1:5" x14ac:dyDescent="0.25">
      <c r="A3487" t="s">
        <v>6229</v>
      </c>
      <c r="B3487" t="s">
        <v>6230</v>
      </c>
      <c r="C3487" t="str">
        <f>Tabla4[[#This Row],[NIT]]</f>
        <v>06140101110032</v>
      </c>
      <c r="D3487">
        <f t="shared" si="128"/>
        <v>14</v>
      </c>
      <c r="E3487" t="str">
        <f t="shared" si="129"/>
        <v>NIT</v>
      </c>
    </row>
    <row r="3488" spans="1:5" x14ac:dyDescent="0.25">
      <c r="A3488" t="s">
        <v>6231</v>
      </c>
      <c r="B3488" t="s">
        <v>6232</v>
      </c>
      <c r="C3488" t="str">
        <f>Tabla4[[#This Row],[NIT]]</f>
        <v>06140101071012</v>
      </c>
      <c r="D3488">
        <f t="shared" si="128"/>
        <v>14</v>
      </c>
      <c r="E3488" t="str">
        <f t="shared" si="129"/>
        <v>NIT</v>
      </c>
    </row>
    <row r="3489" spans="1:5" x14ac:dyDescent="0.25">
      <c r="A3489" t="s">
        <v>6233</v>
      </c>
      <c r="B3489" t="s">
        <v>6234</v>
      </c>
      <c r="C3489" t="str">
        <f>Tabla4[[#This Row],[NIT]]</f>
        <v>06140101160060</v>
      </c>
      <c r="D3489">
        <f t="shared" si="128"/>
        <v>14</v>
      </c>
      <c r="E3489" t="str">
        <f t="shared" si="129"/>
        <v>NIT</v>
      </c>
    </row>
    <row r="3490" spans="1:5" x14ac:dyDescent="0.25">
      <c r="A3490" t="s">
        <v>6235</v>
      </c>
      <c r="B3490" t="s">
        <v>6236</v>
      </c>
      <c r="C3490" t="str">
        <f>Tabla4[[#This Row],[NIT]]</f>
        <v>06141605971045</v>
      </c>
      <c r="D3490">
        <f t="shared" si="128"/>
        <v>14</v>
      </c>
      <c r="E3490" t="str">
        <f t="shared" si="129"/>
        <v>NIT</v>
      </c>
    </row>
    <row r="3491" spans="1:5" x14ac:dyDescent="0.25">
      <c r="A3491" t="s">
        <v>6237</v>
      </c>
      <c r="B3491" t="s">
        <v>6238</v>
      </c>
      <c r="C3491" t="str">
        <f>Tabla4[[#This Row],[NIT]]</f>
        <v>06140101110081</v>
      </c>
      <c r="D3491">
        <f t="shared" si="128"/>
        <v>14</v>
      </c>
      <c r="E3491" t="str">
        <f t="shared" si="129"/>
        <v>NIT</v>
      </c>
    </row>
    <row r="3492" spans="1:5" x14ac:dyDescent="0.25">
      <c r="A3492" t="s">
        <v>6239</v>
      </c>
      <c r="B3492" t="s">
        <v>6240</v>
      </c>
      <c r="C3492" t="str">
        <f>Tabla4[[#This Row],[NIT]]</f>
        <v>06140101130031</v>
      </c>
      <c r="D3492">
        <f t="shared" si="128"/>
        <v>14</v>
      </c>
      <c r="E3492" t="str">
        <f t="shared" si="129"/>
        <v>NIT</v>
      </c>
    </row>
    <row r="3493" spans="1:5" x14ac:dyDescent="0.25">
      <c r="A3493" t="s">
        <v>6241</v>
      </c>
      <c r="B3493" t="s">
        <v>6242</v>
      </c>
      <c r="C3493" t="str">
        <f>Tabla4[[#This Row],[NIT]]</f>
        <v>06140101220032</v>
      </c>
      <c r="D3493">
        <f t="shared" si="128"/>
        <v>14</v>
      </c>
      <c r="E3493" t="str">
        <f t="shared" si="129"/>
        <v>NIT</v>
      </c>
    </row>
    <row r="3494" spans="1:5" x14ac:dyDescent="0.25">
      <c r="A3494" t="s">
        <v>6243</v>
      </c>
      <c r="B3494" t="s">
        <v>6244</v>
      </c>
      <c r="C3494" t="str">
        <f>Tabla4[[#This Row],[NIT]]</f>
        <v>06140101250036</v>
      </c>
      <c r="D3494">
        <f t="shared" si="128"/>
        <v>14</v>
      </c>
      <c r="E3494" t="str">
        <f t="shared" si="129"/>
        <v>NIT</v>
      </c>
    </row>
    <row r="3495" spans="1:5" x14ac:dyDescent="0.25">
      <c r="A3495" t="s">
        <v>6245</v>
      </c>
      <c r="B3495" t="s">
        <v>6246</v>
      </c>
      <c r="C3495" t="str">
        <f>Tabla4[[#This Row],[NIT]]</f>
        <v>14112207540018</v>
      </c>
      <c r="D3495">
        <f t="shared" si="128"/>
        <v>14</v>
      </c>
      <c r="E3495" t="str">
        <f t="shared" si="129"/>
        <v>NIT</v>
      </c>
    </row>
    <row r="3496" spans="1:5" x14ac:dyDescent="0.25">
      <c r="A3496" t="s">
        <v>6247</v>
      </c>
      <c r="B3496" t="s">
        <v>6248</v>
      </c>
      <c r="C3496" t="str">
        <f>Tabla4[[#This Row],[NIT]]</f>
        <v>94832304490024</v>
      </c>
      <c r="D3496">
        <f t="shared" si="128"/>
        <v>14</v>
      </c>
      <c r="E3496" t="str">
        <f t="shared" si="129"/>
        <v>NIT</v>
      </c>
    </row>
    <row r="3497" spans="1:5" x14ac:dyDescent="0.25">
      <c r="A3497" t="s">
        <v>6249</v>
      </c>
      <c r="B3497" t="s">
        <v>6250</v>
      </c>
      <c r="C3497" t="str">
        <f>Tabla4[[#This Row],[NIT]]</f>
        <v>02101902041018</v>
      </c>
      <c r="D3497">
        <f t="shared" si="128"/>
        <v>14</v>
      </c>
      <c r="E3497" t="str">
        <f t="shared" si="129"/>
        <v>NIT</v>
      </c>
    </row>
    <row r="3498" spans="1:5" x14ac:dyDescent="0.25">
      <c r="A3498" t="s">
        <v>6251</v>
      </c>
      <c r="B3498" t="s">
        <v>6252</v>
      </c>
      <c r="C3498" t="str">
        <f>Tabla4[[#This Row],[NIT]]</f>
        <v>06140607820010</v>
      </c>
      <c r="D3498">
        <f t="shared" si="128"/>
        <v>14</v>
      </c>
      <c r="E3498" t="str">
        <f t="shared" si="129"/>
        <v>NIT</v>
      </c>
    </row>
    <row r="3499" spans="1:5" x14ac:dyDescent="0.25">
      <c r="A3499" t="s">
        <v>6253</v>
      </c>
      <c r="B3499" t="s">
        <v>6254</v>
      </c>
      <c r="C3499" t="str">
        <f>Tabla4[[#This Row],[NIT]]</f>
        <v>05151504081016</v>
      </c>
      <c r="D3499">
        <f t="shared" si="128"/>
        <v>14</v>
      </c>
      <c r="E3499" t="str">
        <f t="shared" si="129"/>
        <v>NIT</v>
      </c>
    </row>
    <row r="3500" spans="1:5" x14ac:dyDescent="0.25">
      <c r="A3500" t="s">
        <v>6255</v>
      </c>
      <c r="B3500" t="s">
        <v>6256</v>
      </c>
      <c r="C3500" t="str">
        <f>Tabla4[[#This Row],[NIT]]</f>
        <v>02030604420011</v>
      </c>
      <c r="D3500">
        <f t="shared" si="128"/>
        <v>14</v>
      </c>
      <c r="E3500" t="str">
        <f t="shared" si="129"/>
        <v>NIT</v>
      </c>
    </row>
    <row r="3501" spans="1:5" x14ac:dyDescent="0.25">
      <c r="A3501" t="s">
        <v>6257</v>
      </c>
      <c r="B3501" t="s">
        <v>6258</v>
      </c>
      <c r="C3501" t="str">
        <f>Tabla4[[#This Row],[NIT]]</f>
        <v>06140303881024</v>
      </c>
      <c r="D3501">
        <f t="shared" si="128"/>
        <v>14</v>
      </c>
      <c r="E3501" t="str">
        <f t="shared" si="129"/>
        <v>NIT</v>
      </c>
    </row>
    <row r="3502" spans="1:5" x14ac:dyDescent="0.25">
      <c r="A3502" t="s">
        <v>6259</v>
      </c>
      <c r="B3502" t="s">
        <v>6260</v>
      </c>
      <c r="C3502" t="str">
        <f>Tabla4[[#This Row],[NIT]]</f>
        <v>12171302901010</v>
      </c>
      <c r="D3502">
        <f t="shared" si="128"/>
        <v>14</v>
      </c>
      <c r="E3502" t="str">
        <f t="shared" si="129"/>
        <v>NIT</v>
      </c>
    </row>
    <row r="3503" spans="1:5" x14ac:dyDescent="0.25">
      <c r="A3503" t="s">
        <v>6261</v>
      </c>
      <c r="B3503" t="s">
        <v>6262</v>
      </c>
      <c r="C3503" t="str">
        <f>Tabla4[[#This Row],[NIT]]</f>
        <v>06140107041042</v>
      </c>
      <c r="D3503">
        <f t="shared" si="128"/>
        <v>14</v>
      </c>
      <c r="E3503" t="str">
        <f t="shared" si="129"/>
        <v>NIT</v>
      </c>
    </row>
    <row r="3504" spans="1:5" x14ac:dyDescent="0.25">
      <c r="A3504" t="s">
        <v>6263</v>
      </c>
      <c r="B3504" t="s">
        <v>6264</v>
      </c>
      <c r="C3504" t="str">
        <f>Tabla4[[#This Row],[NIT]]</f>
        <v>06142711041010</v>
      </c>
      <c r="D3504">
        <f t="shared" si="128"/>
        <v>14</v>
      </c>
      <c r="E3504" t="str">
        <f t="shared" si="129"/>
        <v>NIT</v>
      </c>
    </row>
    <row r="3505" spans="1:5" x14ac:dyDescent="0.25">
      <c r="A3505" t="s">
        <v>6265</v>
      </c>
      <c r="B3505" t="s">
        <v>6266</v>
      </c>
      <c r="C3505" t="str">
        <f>Tabla4[[#This Row],[NIT]]</f>
        <v>06142202071024</v>
      </c>
      <c r="D3505">
        <f t="shared" si="128"/>
        <v>14</v>
      </c>
      <c r="E3505" t="str">
        <f t="shared" si="129"/>
        <v>NIT</v>
      </c>
    </row>
    <row r="3506" spans="1:5" x14ac:dyDescent="0.25">
      <c r="A3506" t="s">
        <v>6267</v>
      </c>
      <c r="B3506" t="s">
        <v>6268</v>
      </c>
      <c r="C3506" t="str">
        <f>Tabla4[[#This Row],[NIT]]</f>
        <v>06141610071028</v>
      </c>
      <c r="D3506">
        <f t="shared" si="128"/>
        <v>14</v>
      </c>
      <c r="E3506" t="str">
        <f t="shared" si="129"/>
        <v>NIT</v>
      </c>
    </row>
    <row r="3507" spans="1:5" x14ac:dyDescent="0.25">
      <c r="A3507" t="s">
        <v>6269</v>
      </c>
      <c r="B3507" t="s">
        <v>6270</v>
      </c>
      <c r="C3507" t="str">
        <f>Tabla4[[#This Row],[NIT]]</f>
        <v>11231711711043</v>
      </c>
      <c r="D3507">
        <f t="shared" si="128"/>
        <v>14</v>
      </c>
      <c r="E3507" t="str">
        <f t="shared" si="129"/>
        <v>NIT</v>
      </c>
    </row>
    <row r="3508" spans="1:5" x14ac:dyDescent="0.25">
      <c r="A3508" t="s">
        <v>6271</v>
      </c>
      <c r="B3508" t="s">
        <v>6272</v>
      </c>
      <c r="C3508" t="str">
        <f>Tabla4[[#This Row],[NIT]]</f>
        <v>06142401751107</v>
      </c>
      <c r="D3508">
        <f t="shared" si="128"/>
        <v>14</v>
      </c>
      <c r="E3508" t="str">
        <f t="shared" si="129"/>
        <v>NIT</v>
      </c>
    </row>
    <row r="3509" spans="1:5" x14ac:dyDescent="0.25">
      <c r="A3509" t="s">
        <v>6273</v>
      </c>
      <c r="B3509" t="s">
        <v>6274</v>
      </c>
      <c r="C3509" t="str">
        <f>Tabla4[[#This Row],[NIT]]</f>
        <v>06141309830012</v>
      </c>
      <c r="D3509">
        <f t="shared" si="128"/>
        <v>14</v>
      </c>
      <c r="E3509" t="str">
        <f t="shared" si="129"/>
        <v>NIT</v>
      </c>
    </row>
    <row r="3510" spans="1:5" x14ac:dyDescent="0.25">
      <c r="A3510" t="s">
        <v>6275</v>
      </c>
      <c r="B3510" t="s">
        <v>6276</v>
      </c>
      <c r="C3510" t="str">
        <f>Tabla4[[#This Row],[NIT]]</f>
        <v>06141103041028</v>
      </c>
      <c r="D3510">
        <f t="shared" si="128"/>
        <v>14</v>
      </c>
      <c r="E3510" t="str">
        <f t="shared" si="129"/>
        <v>NIT</v>
      </c>
    </row>
    <row r="3511" spans="1:5" x14ac:dyDescent="0.25">
      <c r="A3511" t="s">
        <v>6277</v>
      </c>
      <c r="B3511" t="s">
        <v>6278</v>
      </c>
      <c r="C3511" t="str">
        <f>Tabla4[[#This Row],[NIT]]</f>
        <v>06140910971091</v>
      </c>
      <c r="D3511">
        <f t="shared" si="128"/>
        <v>14</v>
      </c>
      <c r="E3511" t="str">
        <f t="shared" si="129"/>
        <v>NIT</v>
      </c>
    </row>
    <row r="3512" spans="1:5" x14ac:dyDescent="0.25">
      <c r="A3512" t="s">
        <v>6279</v>
      </c>
      <c r="B3512" t="s">
        <v>6280</v>
      </c>
      <c r="C3512" t="str">
        <f>Tabla4[[#This Row],[NIT]]</f>
        <v>06141903770028</v>
      </c>
      <c r="D3512">
        <f t="shared" si="128"/>
        <v>14</v>
      </c>
      <c r="E3512" t="str">
        <f t="shared" si="129"/>
        <v>NIT</v>
      </c>
    </row>
    <row r="3513" spans="1:5" x14ac:dyDescent="0.25">
      <c r="A3513" t="s">
        <v>6281</v>
      </c>
      <c r="B3513" t="s">
        <v>6282</v>
      </c>
      <c r="C3513" t="str">
        <f>Tabla4[[#This Row],[NIT]]</f>
        <v>06141610921048</v>
      </c>
      <c r="D3513">
        <f t="shared" si="128"/>
        <v>14</v>
      </c>
      <c r="E3513" t="str">
        <f t="shared" si="129"/>
        <v>NIT</v>
      </c>
    </row>
    <row r="3514" spans="1:5" x14ac:dyDescent="0.25">
      <c r="A3514" t="s">
        <v>6283</v>
      </c>
      <c r="B3514" t="s">
        <v>6284</v>
      </c>
      <c r="C3514" t="str">
        <f>Tabla4[[#This Row],[NIT]]</f>
        <v>06141212981022</v>
      </c>
      <c r="D3514">
        <f t="shared" si="128"/>
        <v>14</v>
      </c>
      <c r="E3514" t="str">
        <f t="shared" si="129"/>
        <v>NIT</v>
      </c>
    </row>
    <row r="3515" spans="1:5" x14ac:dyDescent="0.25">
      <c r="A3515" t="s">
        <v>6285</v>
      </c>
      <c r="B3515" t="s">
        <v>6286</v>
      </c>
      <c r="C3515" t="str">
        <f>Tabla4[[#This Row],[NIT]]</f>
        <v>06142107001035</v>
      </c>
      <c r="D3515">
        <f t="shared" si="128"/>
        <v>14</v>
      </c>
      <c r="E3515" t="str">
        <f t="shared" si="129"/>
        <v>NIT</v>
      </c>
    </row>
    <row r="3516" spans="1:5" x14ac:dyDescent="0.25">
      <c r="A3516" t="s">
        <v>6287</v>
      </c>
      <c r="B3516" t="s">
        <v>6288</v>
      </c>
      <c r="C3516" t="str">
        <f>Tabla4[[#This Row],[NIT]]</f>
        <v>06141302091042</v>
      </c>
      <c r="D3516">
        <f t="shared" si="128"/>
        <v>14</v>
      </c>
      <c r="E3516" t="str">
        <f t="shared" si="129"/>
        <v>NIT</v>
      </c>
    </row>
    <row r="3517" spans="1:5" x14ac:dyDescent="0.25">
      <c r="A3517" t="s">
        <v>6289</v>
      </c>
      <c r="B3517" t="s">
        <v>6290</v>
      </c>
      <c r="C3517" t="str">
        <f>Tabla4[[#This Row],[NIT]]</f>
        <v>06141309041016</v>
      </c>
      <c r="D3517">
        <f t="shared" si="128"/>
        <v>14</v>
      </c>
      <c r="E3517" t="str">
        <f t="shared" si="129"/>
        <v>NIT</v>
      </c>
    </row>
    <row r="3518" spans="1:5" x14ac:dyDescent="0.25">
      <c r="A3518" t="s">
        <v>6291</v>
      </c>
      <c r="B3518" t="s">
        <v>6292</v>
      </c>
      <c r="C3518" t="str">
        <f>Tabla4[[#This Row],[NIT]]</f>
        <v>06141708091027</v>
      </c>
      <c r="D3518">
        <f t="shared" si="128"/>
        <v>14</v>
      </c>
      <c r="E3518" t="str">
        <f t="shared" si="129"/>
        <v>NIT</v>
      </c>
    </row>
    <row r="3519" spans="1:5" x14ac:dyDescent="0.25">
      <c r="A3519" t="s">
        <v>6293</v>
      </c>
      <c r="B3519" t="s">
        <v>6294</v>
      </c>
      <c r="C3519" t="str">
        <f>Tabla4[[#This Row],[NIT]]</f>
        <v>06141811881028</v>
      </c>
      <c r="D3519">
        <f t="shared" si="128"/>
        <v>14</v>
      </c>
      <c r="E3519" t="str">
        <f t="shared" si="129"/>
        <v>NIT</v>
      </c>
    </row>
    <row r="3520" spans="1:5" x14ac:dyDescent="0.25">
      <c r="A3520" t="s">
        <v>6295</v>
      </c>
      <c r="B3520" t="s">
        <v>6296</v>
      </c>
      <c r="C3520" t="str">
        <f>Tabla4[[#This Row],[NIT]]</f>
        <v>12173003001021</v>
      </c>
      <c r="D3520">
        <f t="shared" si="128"/>
        <v>14</v>
      </c>
      <c r="E3520" t="str">
        <f t="shared" si="129"/>
        <v>NIT</v>
      </c>
    </row>
    <row r="3521" spans="1:5" x14ac:dyDescent="0.25">
      <c r="A3521" t="s">
        <v>6297</v>
      </c>
      <c r="B3521" t="s">
        <v>6298</v>
      </c>
      <c r="C3521" t="str">
        <f>Tabla4[[#This Row],[NIT]]</f>
        <v>06142711961063</v>
      </c>
      <c r="D3521">
        <f t="shared" si="128"/>
        <v>14</v>
      </c>
      <c r="E3521" t="str">
        <f t="shared" si="129"/>
        <v>NIT</v>
      </c>
    </row>
    <row r="3522" spans="1:5" x14ac:dyDescent="0.25">
      <c r="A3522" t="s">
        <v>6299</v>
      </c>
      <c r="B3522" t="s">
        <v>6300</v>
      </c>
      <c r="C3522" t="str">
        <f>Tabla4[[#This Row],[NIT]]</f>
        <v>06140204810014</v>
      </c>
      <c r="D3522">
        <f t="shared" si="128"/>
        <v>14</v>
      </c>
      <c r="E3522" t="str">
        <f t="shared" si="129"/>
        <v>NIT</v>
      </c>
    </row>
    <row r="3523" spans="1:5" x14ac:dyDescent="0.25">
      <c r="A3523" t="s">
        <v>6301</v>
      </c>
      <c r="B3523" t="s">
        <v>6302</v>
      </c>
      <c r="C3523" t="str">
        <f>Tabla4[[#This Row],[NIT]]</f>
        <v>06140304971019</v>
      </c>
      <c r="D3523">
        <f t="shared" si="128"/>
        <v>14</v>
      </c>
      <c r="E3523" t="str">
        <f t="shared" si="129"/>
        <v>NIT</v>
      </c>
    </row>
    <row r="3524" spans="1:5" x14ac:dyDescent="0.25">
      <c r="A3524" t="s">
        <v>6303</v>
      </c>
      <c r="B3524" t="s">
        <v>6304</v>
      </c>
      <c r="C3524" t="str">
        <f>Tabla4[[#This Row],[NIT]]</f>
        <v>06140908011048</v>
      </c>
      <c r="D3524">
        <f t="shared" si="128"/>
        <v>14</v>
      </c>
      <c r="E3524" t="str">
        <f t="shared" si="129"/>
        <v>NIT</v>
      </c>
    </row>
    <row r="3525" spans="1:5" x14ac:dyDescent="0.25">
      <c r="A3525" t="s">
        <v>6305</v>
      </c>
      <c r="B3525" t="s">
        <v>6306</v>
      </c>
      <c r="C3525" t="str">
        <f>Tabla4[[#This Row],[NIT]]</f>
        <v>06141707870010</v>
      </c>
      <c r="D3525">
        <f t="shared" si="128"/>
        <v>14</v>
      </c>
      <c r="E3525" t="str">
        <f t="shared" si="129"/>
        <v>NIT</v>
      </c>
    </row>
    <row r="3526" spans="1:5" x14ac:dyDescent="0.25">
      <c r="A3526" t="s">
        <v>6307</v>
      </c>
      <c r="B3526" t="s">
        <v>6308</v>
      </c>
      <c r="C3526" t="str">
        <f>Tabla4[[#This Row],[NIT]]</f>
        <v>06140401880037</v>
      </c>
      <c r="D3526">
        <f t="shared" si="128"/>
        <v>14</v>
      </c>
      <c r="E3526" t="str">
        <f t="shared" si="129"/>
        <v>NIT</v>
      </c>
    </row>
    <row r="3527" spans="1:5" x14ac:dyDescent="0.25">
      <c r="A3527" t="s">
        <v>6309</v>
      </c>
      <c r="B3527" t="s">
        <v>6310</v>
      </c>
      <c r="C3527" t="str">
        <f>Tabla4[[#This Row],[NIT]]</f>
        <v>06140604011033</v>
      </c>
      <c r="D3527">
        <f t="shared" si="128"/>
        <v>14</v>
      </c>
      <c r="E3527" t="str">
        <f t="shared" si="129"/>
        <v>NIT</v>
      </c>
    </row>
    <row r="3528" spans="1:5" x14ac:dyDescent="0.25">
      <c r="A3528" t="s">
        <v>6311</v>
      </c>
      <c r="B3528" t="s">
        <v>6312</v>
      </c>
      <c r="C3528" t="str">
        <f>Tabla4[[#This Row],[NIT]]</f>
        <v>06141012031089</v>
      </c>
      <c r="D3528">
        <f t="shared" si="128"/>
        <v>14</v>
      </c>
      <c r="E3528" t="str">
        <f t="shared" si="129"/>
        <v>NIT</v>
      </c>
    </row>
    <row r="3529" spans="1:5" x14ac:dyDescent="0.25">
      <c r="A3529" t="s">
        <v>6313</v>
      </c>
      <c r="B3529" t="s">
        <v>6314</v>
      </c>
      <c r="C3529" t="str">
        <f>Tabla4[[#This Row],[NIT]]</f>
        <v>06140510721185</v>
      </c>
      <c r="D3529">
        <f t="shared" si="128"/>
        <v>14</v>
      </c>
      <c r="E3529" t="str">
        <f t="shared" si="129"/>
        <v>NIT</v>
      </c>
    </row>
    <row r="3530" spans="1:5" x14ac:dyDescent="0.25">
      <c r="A3530" t="s">
        <v>6315</v>
      </c>
      <c r="B3530" t="s">
        <v>6316</v>
      </c>
      <c r="C3530" t="str">
        <f>Tabla4[[#This Row],[NIT]]</f>
        <v>06030809641013</v>
      </c>
      <c r="D3530">
        <f t="shared" si="128"/>
        <v>14</v>
      </c>
      <c r="E3530" t="str">
        <f t="shared" si="129"/>
        <v>NIT</v>
      </c>
    </row>
    <row r="3531" spans="1:5" x14ac:dyDescent="0.25">
      <c r="A3531" t="s">
        <v>6317</v>
      </c>
      <c r="B3531" t="s">
        <v>6318</v>
      </c>
      <c r="C3531" t="str">
        <f>Tabla4[[#This Row],[NIT]]</f>
        <v>06142807951050</v>
      </c>
      <c r="D3531">
        <f t="shared" si="128"/>
        <v>14</v>
      </c>
      <c r="E3531" t="str">
        <f t="shared" si="129"/>
        <v>NIT</v>
      </c>
    </row>
    <row r="3532" spans="1:5" x14ac:dyDescent="0.25">
      <c r="A3532" t="s">
        <v>6319</v>
      </c>
      <c r="B3532" t="s">
        <v>6320</v>
      </c>
      <c r="C3532" t="str">
        <f>Tabla4[[#This Row],[NIT]]</f>
        <v>06141106991027</v>
      </c>
      <c r="D3532">
        <f t="shared" si="128"/>
        <v>14</v>
      </c>
      <c r="E3532" t="str">
        <f t="shared" si="129"/>
        <v>NIT</v>
      </c>
    </row>
    <row r="3533" spans="1:5" x14ac:dyDescent="0.25">
      <c r="A3533" t="s">
        <v>6321</v>
      </c>
      <c r="B3533" t="s">
        <v>6322</v>
      </c>
      <c r="C3533" t="str">
        <f>Tabla4[[#This Row],[NIT]]</f>
        <v>06141004001014</v>
      </c>
      <c r="D3533">
        <f t="shared" si="128"/>
        <v>14</v>
      </c>
      <c r="E3533" t="str">
        <f t="shared" si="129"/>
        <v>NIT</v>
      </c>
    </row>
    <row r="3534" spans="1:5" x14ac:dyDescent="0.25">
      <c r="A3534" t="s">
        <v>6323</v>
      </c>
      <c r="B3534" t="s">
        <v>6324</v>
      </c>
      <c r="C3534" t="str">
        <f>Tabla4[[#This Row],[NIT]]</f>
        <v>06140101850027</v>
      </c>
      <c r="D3534">
        <f t="shared" si="128"/>
        <v>14</v>
      </c>
      <c r="E3534" t="str">
        <f t="shared" si="129"/>
        <v>NIT</v>
      </c>
    </row>
    <row r="3535" spans="1:5" x14ac:dyDescent="0.25">
      <c r="A3535" t="s">
        <v>6325</v>
      </c>
      <c r="B3535" t="s">
        <v>6326</v>
      </c>
      <c r="C3535" t="str">
        <f>Tabla4[[#This Row],[NIT]]</f>
        <v>12173110810010</v>
      </c>
      <c r="D3535">
        <f t="shared" si="128"/>
        <v>14</v>
      </c>
      <c r="E3535" t="str">
        <f t="shared" si="129"/>
        <v>NIT</v>
      </c>
    </row>
    <row r="3536" spans="1:5" x14ac:dyDescent="0.25">
      <c r="A3536" t="s">
        <v>6327</v>
      </c>
      <c r="B3536" t="s">
        <v>6328</v>
      </c>
      <c r="C3536" t="str">
        <f>Tabla4[[#This Row],[NIT]]</f>
        <v>06141702971041</v>
      </c>
      <c r="D3536">
        <f t="shared" si="128"/>
        <v>14</v>
      </c>
      <c r="E3536" t="str">
        <f t="shared" si="129"/>
        <v>NIT</v>
      </c>
    </row>
    <row r="3537" spans="1:5" x14ac:dyDescent="0.25">
      <c r="A3537" t="s">
        <v>6329</v>
      </c>
      <c r="B3537" t="s">
        <v>6330</v>
      </c>
      <c r="C3537" t="str">
        <f>Tabla4[[#This Row],[NIT]]</f>
        <v>06142806750017</v>
      </c>
      <c r="D3537">
        <f t="shared" si="128"/>
        <v>14</v>
      </c>
      <c r="E3537" t="str">
        <f t="shared" si="129"/>
        <v>NIT</v>
      </c>
    </row>
    <row r="3538" spans="1:5" x14ac:dyDescent="0.25">
      <c r="A3538" t="s">
        <v>6331</v>
      </c>
      <c r="B3538" t="s">
        <v>6332</v>
      </c>
      <c r="C3538" t="str">
        <f>Tabla4[[#This Row],[NIT]]</f>
        <v>06141007001015</v>
      </c>
      <c r="D3538">
        <f t="shared" si="128"/>
        <v>14</v>
      </c>
      <c r="E3538" t="str">
        <f t="shared" si="129"/>
        <v>NIT</v>
      </c>
    </row>
    <row r="3539" spans="1:5" x14ac:dyDescent="0.25">
      <c r="A3539" t="s">
        <v>6333</v>
      </c>
      <c r="B3539" t="s">
        <v>6334</v>
      </c>
      <c r="C3539" t="str">
        <f>Tabla4[[#This Row],[NIT]]</f>
        <v>06140806131014</v>
      </c>
      <c r="D3539">
        <f t="shared" si="128"/>
        <v>14</v>
      </c>
      <c r="E3539" t="str">
        <f t="shared" si="129"/>
        <v>NIT</v>
      </c>
    </row>
    <row r="3540" spans="1:5" x14ac:dyDescent="0.25">
      <c r="A3540" t="s">
        <v>6335</v>
      </c>
      <c r="B3540" t="s">
        <v>6336</v>
      </c>
      <c r="C3540" t="str">
        <f>Tabla4[[#This Row],[NIT]]</f>
        <v>06142510670040</v>
      </c>
      <c r="D3540">
        <f t="shared" si="128"/>
        <v>14</v>
      </c>
      <c r="E3540" t="str">
        <f t="shared" si="129"/>
        <v>NIT</v>
      </c>
    </row>
    <row r="3541" spans="1:5" x14ac:dyDescent="0.25">
      <c r="A3541" t="s">
        <v>6337</v>
      </c>
      <c r="B3541" t="s">
        <v>6338</v>
      </c>
      <c r="C3541" t="str">
        <f>Tabla4[[#This Row],[NIT]]</f>
        <v>02102207650035</v>
      </c>
      <c r="D3541">
        <f t="shared" si="128"/>
        <v>14</v>
      </c>
      <c r="E3541" t="str">
        <f t="shared" si="129"/>
        <v>NIT</v>
      </c>
    </row>
    <row r="3542" spans="1:5" x14ac:dyDescent="0.25">
      <c r="A3542" t="s">
        <v>6339</v>
      </c>
      <c r="B3542" t="s">
        <v>6340</v>
      </c>
      <c r="C3542" t="str">
        <f>Tabla4[[#This Row],[NIT]]</f>
        <v>02102404560018</v>
      </c>
      <c r="D3542">
        <f t="shared" si="128"/>
        <v>14</v>
      </c>
      <c r="E3542" t="str">
        <f t="shared" si="129"/>
        <v>NIT</v>
      </c>
    </row>
    <row r="3543" spans="1:5" x14ac:dyDescent="0.25">
      <c r="A3543" t="s">
        <v>6341</v>
      </c>
      <c r="B3543" t="s">
        <v>6342</v>
      </c>
      <c r="C3543" t="str">
        <f>Tabla4[[#This Row],[NIT]]</f>
        <v>06141206740014</v>
      </c>
      <c r="D3543">
        <f t="shared" si="128"/>
        <v>14</v>
      </c>
      <c r="E3543" t="str">
        <f t="shared" si="129"/>
        <v>NIT</v>
      </c>
    </row>
    <row r="3544" spans="1:5" x14ac:dyDescent="0.25">
      <c r="A3544" t="s">
        <v>6343</v>
      </c>
      <c r="B3544" t="s">
        <v>6344</v>
      </c>
      <c r="C3544" t="str">
        <f>Tabla4[[#This Row],[NIT]]</f>
        <v>06140109051029</v>
      </c>
      <c r="D3544">
        <f t="shared" ref="D3544:D3607" si="130">LEN(C3544)</f>
        <v>14</v>
      </c>
      <c r="E3544" t="str">
        <f t="shared" ref="E3544:E3607" si="131">IF(D3544=14,"NIT",IF(D3544=9,"DUI"," "))</f>
        <v>NIT</v>
      </c>
    </row>
    <row r="3545" spans="1:5" x14ac:dyDescent="0.25">
      <c r="A3545" t="s">
        <v>6345</v>
      </c>
      <c r="B3545" t="s">
        <v>6346</v>
      </c>
      <c r="C3545" t="str">
        <f>Tabla4[[#This Row],[NIT]]</f>
        <v>94831107981010</v>
      </c>
      <c r="D3545">
        <f t="shared" si="130"/>
        <v>14</v>
      </c>
      <c r="E3545" t="str">
        <f t="shared" si="131"/>
        <v>NIT</v>
      </c>
    </row>
    <row r="3546" spans="1:5" x14ac:dyDescent="0.25">
      <c r="A3546" t="s">
        <v>6347</v>
      </c>
      <c r="B3546" t="s">
        <v>6348</v>
      </c>
      <c r="C3546" t="str">
        <f>Tabla4[[#This Row],[NIT]]</f>
        <v>02071110430016</v>
      </c>
      <c r="D3546">
        <f t="shared" si="130"/>
        <v>14</v>
      </c>
      <c r="E3546" t="str">
        <f t="shared" si="131"/>
        <v>NIT</v>
      </c>
    </row>
    <row r="3547" spans="1:5" x14ac:dyDescent="0.25">
      <c r="A3547" t="s">
        <v>6349</v>
      </c>
      <c r="B3547" t="s">
        <v>6350</v>
      </c>
      <c r="C3547" t="str">
        <f>Tabla4[[#This Row],[NIT]]</f>
        <v>06141310690019</v>
      </c>
      <c r="D3547">
        <f t="shared" si="130"/>
        <v>14</v>
      </c>
      <c r="E3547" t="str">
        <f t="shared" si="131"/>
        <v>NIT</v>
      </c>
    </row>
    <row r="3548" spans="1:5" x14ac:dyDescent="0.25">
      <c r="A3548" t="s">
        <v>6351</v>
      </c>
      <c r="B3548" t="s">
        <v>6352</v>
      </c>
      <c r="C3548" t="str">
        <f>Tabla4[[#This Row],[NIT]]</f>
        <v>09040412560016</v>
      </c>
      <c r="D3548">
        <f t="shared" si="130"/>
        <v>14</v>
      </c>
      <c r="E3548" t="str">
        <f t="shared" si="131"/>
        <v>NIT</v>
      </c>
    </row>
    <row r="3549" spans="1:5" x14ac:dyDescent="0.25">
      <c r="A3549" t="s">
        <v>6353</v>
      </c>
      <c r="B3549" t="s">
        <v>6354</v>
      </c>
      <c r="C3549" t="str">
        <f>Tabla4[[#This Row],[NIT]]</f>
        <v>11041004570010</v>
      </c>
      <c r="D3549">
        <f t="shared" si="130"/>
        <v>14</v>
      </c>
      <c r="E3549" t="str">
        <f t="shared" si="131"/>
        <v>NIT</v>
      </c>
    </row>
    <row r="3550" spans="1:5" x14ac:dyDescent="0.25">
      <c r="A3550" t="s">
        <v>6355</v>
      </c>
      <c r="B3550" t="s">
        <v>6356</v>
      </c>
      <c r="C3550" t="str">
        <f>Tabla4[[#This Row],[NIT]]</f>
        <v>06142807061080</v>
      </c>
      <c r="D3550">
        <f t="shared" si="130"/>
        <v>14</v>
      </c>
      <c r="E3550" t="str">
        <f t="shared" si="131"/>
        <v>NIT</v>
      </c>
    </row>
    <row r="3551" spans="1:5" x14ac:dyDescent="0.25">
      <c r="A3551" t="s">
        <v>6357</v>
      </c>
      <c r="B3551" t="s">
        <v>6358</v>
      </c>
      <c r="C3551" t="str">
        <f>Tabla4[[#This Row],[NIT]]</f>
        <v>08211308811050</v>
      </c>
      <c r="D3551">
        <f t="shared" si="130"/>
        <v>14</v>
      </c>
      <c r="E3551" t="str">
        <f t="shared" si="131"/>
        <v>NIT</v>
      </c>
    </row>
    <row r="3552" spans="1:5" x14ac:dyDescent="0.25">
      <c r="A3552" t="s">
        <v>6359</v>
      </c>
      <c r="B3552" t="s">
        <v>6360</v>
      </c>
      <c r="C3552" t="str">
        <f>Tabla4[[#This Row],[NIT]]</f>
        <v>01011806630025</v>
      </c>
      <c r="D3552">
        <f t="shared" si="130"/>
        <v>14</v>
      </c>
      <c r="E3552" t="str">
        <f t="shared" si="131"/>
        <v>NIT</v>
      </c>
    </row>
    <row r="3553" spans="1:5" x14ac:dyDescent="0.25">
      <c r="A3553" t="s">
        <v>6361</v>
      </c>
      <c r="B3553" t="s">
        <v>6362</v>
      </c>
      <c r="C3553" t="str">
        <f>Tabla4[[#This Row],[NIT]]</f>
        <v>94833101011011</v>
      </c>
      <c r="D3553">
        <f t="shared" si="130"/>
        <v>14</v>
      </c>
      <c r="E3553" t="str">
        <f t="shared" si="131"/>
        <v>NIT</v>
      </c>
    </row>
    <row r="3554" spans="1:5" x14ac:dyDescent="0.25">
      <c r="A3554" t="s">
        <v>6363</v>
      </c>
      <c r="B3554" t="s">
        <v>6364</v>
      </c>
      <c r="C3554" t="str">
        <f>Tabla4[[#This Row],[NIT]]</f>
        <v>06142007061014</v>
      </c>
      <c r="D3554">
        <f t="shared" si="130"/>
        <v>14</v>
      </c>
      <c r="E3554" t="str">
        <f t="shared" si="131"/>
        <v>NIT</v>
      </c>
    </row>
    <row r="3555" spans="1:5" x14ac:dyDescent="0.25">
      <c r="A3555" t="s">
        <v>6365</v>
      </c>
      <c r="B3555" t="s">
        <v>6366</v>
      </c>
      <c r="C3555" t="str">
        <f>Tabla4[[#This Row],[NIT]]</f>
        <v>06140104630014</v>
      </c>
      <c r="D3555">
        <f t="shared" si="130"/>
        <v>14</v>
      </c>
      <c r="E3555" t="str">
        <f t="shared" si="131"/>
        <v>NIT</v>
      </c>
    </row>
    <row r="3556" spans="1:5" x14ac:dyDescent="0.25">
      <c r="A3556" t="s">
        <v>6367</v>
      </c>
      <c r="B3556" t="s">
        <v>6368</v>
      </c>
      <c r="C3556" t="str">
        <f>Tabla4[[#This Row],[NIT]]</f>
        <v>06141408780035</v>
      </c>
      <c r="D3556">
        <f t="shared" si="130"/>
        <v>14</v>
      </c>
      <c r="E3556" t="str">
        <f t="shared" si="131"/>
        <v>NIT</v>
      </c>
    </row>
    <row r="3557" spans="1:5" x14ac:dyDescent="0.25">
      <c r="A3557" t="s">
        <v>6369</v>
      </c>
      <c r="B3557" t="s">
        <v>6370</v>
      </c>
      <c r="C3557" t="str">
        <f>Tabla4[[#This Row],[NIT]]</f>
        <v>05112105971010</v>
      </c>
      <c r="D3557">
        <f t="shared" si="130"/>
        <v>14</v>
      </c>
      <c r="E3557" t="str">
        <f t="shared" si="131"/>
        <v>NIT</v>
      </c>
    </row>
    <row r="3558" spans="1:5" x14ac:dyDescent="0.25">
      <c r="A3558" t="s">
        <v>6371</v>
      </c>
      <c r="B3558" t="s">
        <v>6372</v>
      </c>
      <c r="C3558" t="str">
        <f>Tabla4[[#This Row],[NIT]]</f>
        <v>06142910881052</v>
      </c>
      <c r="D3558">
        <f t="shared" si="130"/>
        <v>14</v>
      </c>
      <c r="E3558" t="str">
        <f t="shared" si="131"/>
        <v>NIT</v>
      </c>
    </row>
    <row r="3559" spans="1:5" x14ac:dyDescent="0.25">
      <c r="A3559" t="s">
        <v>6373</v>
      </c>
      <c r="B3559" t="s">
        <v>6374</v>
      </c>
      <c r="C3559" t="str">
        <f>Tabla4[[#This Row],[NIT]]</f>
        <v>06141710031058</v>
      </c>
      <c r="D3559">
        <f t="shared" si="130"/>
        <v>14</v>
      </c>
      <c r="E3559" t="str">
        <f t="shared" si="131"/>
        <v>NIT</v>
      </c>
    </row>
    <row r="3560" spans="1:5" x14ac:dyDescent="0.25">
      <c r="A3560" t="s">
        <v>6375</v>
      </c>
      <c r="B3560" t="s">
        <v>6376</v>
      </c>
      <c r="C3560" t="str">
        <f>Tabla4[[#This Row],[NIT]]</f>
        <v>06142310921069</v>
      </c>
      <c r="D3560">
        <f t="shared" si="130"/>
        <v>14</v>
      </c>
      <c r="E3560" t="str">
        <f t="shared" si="131"/>
        <v>NIT</v>
      </c>
    </row>
    <row r="3561" spans="1:5" x14ac:dyDescent="0.25">
      <c r="A3561" t="s">
        <v>6377</v>
      </c>
      <c r="B3561" t="s">
        <v>6378</v>
      </c>
      <c r="C3561" t="str">
        <f>Tabla4[[#This Row],[NIT]]</f>
        <v>06141002091040</v>
      </c>
      <c r="D3561">
        <f t="shared" si="130"/>
        <v>14</v>
      </c>
      <c r="E3561" t="str">
        <f t="shared" si="131"/>
        <v>NIT</v>
      </c>
    </row>
    <row r="3562" spans="1:5" x14ac:dyDescent="0.25">
      <c r="A3562" t="s">
        <v>6379</v>
      </c>
      <c r="B3562" t="s">
        <v>6380</v>
      </c>
      <c r="C3562" t="str">
        <f>Tabla4[[#This Row],[NIT]]</f>
        <v>06142202051031</v>
      </c>
      <c r="D3562">
        <f t="shared" si="130"/>
        <v>14</v>
      </c>
      <c r="E3562" t="str">
        <f t="shared" si="131"/>
        <v>NIT</v>
      </c>
    </row>
    <row r="3563" spans="1:5" x14ac:dyDescent="0.25">
      <c r="A3563" t="s">
        <v>6381</v>
      </c>
      <c r="B3563" t="s">
        <v>6382</v>
      </c>
      <c r="C3563" t="str">
        <f>Tabla4[[#This Row],[NIT]]</f>
        <v>06142703011056</v>
      </c>
      <c r="D3563">
        <f t="shared" si="130"/>
        <v>14</v>
      </c>
      <c r="E3563" t="str">
        <f t="shared" si="131"/>
        <v>NIT</v>
      </c>
    </row>
    <row r="3564" spans="1:5" x14ac:dyDescent="0.25">
      <c r="A3564" t="s">
        <v>6383</v>
      </c>
      <c r="B3564" t="s">
        <v>6384</v>
      </c>
      <c r="C3564" t="str">
        <f>Tabla4[[#This Row],[NIT]]</f>
        <v>06141411941013</v>
      </c>
      <c r="D3564">
        <f t="shared" si="130"/>
        <v>14</v>
      </c>
      <c r="E3564" t="str">
        <f t="shared" si="131"/>
        <v>NIT</v>
      </c>
    </row>
    <row r="3565" spans="1:5" x14ac:dyDescent="0.25">
      <c r="A3565" t="s">
        <v>6385</v>
      </c>
      <c r="B3565" t="s">
        <v>6386</v>
      </c>
      <c r="C3565" t="str">
        <f>Tabla4[[#This Row],[NIT]]</f>
        <v>06140402941012</v>
      </c>
      <c r="D3565">
        <f t="shared" si="130"/>
        <v>14</v>
      </c>
      <c r="E3565" t="str">
        <f t="shared" si="131"/>
        <v>NIT</v>
      </c>
    </row>
    <row r="3566" spans="1:5" x14ac:dyDescent="0.25">
      <c r="A3566" t="s">
        <v>6387</v>
      </c>
      <c r="B3566" t="s">
        <v>6388</v>
      </c>
      <c r="C3566" t="str">
        <f>Tabla4[[#This Row],[NIT]]</f>
        <v>06141403071018</v>
      </c>
      <c r="D3566">
        <f t="shared" si="130"/>
        <v>14</v>
      </c>
      <c r="E3566" t="str">
        <f t="shared" si="131"/>
        <v>NIT</v>
      </c>
    </row>
    <row r="3567" spans="1:5" x14ac:dyDescent="0.25">
      <c r="A3567" t="s">
        <v>6389</v>
      </c>
      <c r="B3567" t="s">
        <v>6390</v>
      </c>
      <c r="C3567" t="str">
        <f>Tabla4[[#This Row],[NIT]]</f>
        <v>06141810820056</v>
      </c>
      <c r="D3567">
        <f t="shared" si="130"/>
        <v>14</v>
      </c>
      <c r="E3567" t="str">
        <f t="shared" si="131"/>
        <v>NIT</v>
      </c>
    </row>
    <row r="3568" spans="1:5" x14ac:dyDescent="0.25">
      <c r="A3568" t="s">
        <v>6391</v>
      </c>
      <c r="B3568" t="s">
        <v>6392</v>
      </c>
      <c r="C3568" t="str">
        <f>Tabla4[[#This Row],[NIT]]</f>
        <v>06141912051042</v>
      </c>
      <c r="D3568">
        <f t="shared" si="130"/>
        <v>14</v>
      </c>
      <c r="E3568" t="str">
        <f t="shared" si="131"/>
        <v>NIT</v>
      </c>
    </row>
    <row r="3569" spans="1:5" x14ac:dyDescent="0.25">
      <c r="A3569" t="s">
        <v>6393</v>
      </c>
      <c r="B3569" t="s">
        <v>6394</v>
      </c>
      <c r="C3569" t="str">
        <f>Tabla4[[#This Row],[NIT]]</f>
        <v>05113108790018</v>
      </c>
      <c r="D3569">
        <f t="shared" si="130"/>
        <v>14</v>
      </c>
      <c r="E3569" t="str">
        <f t="shared" si="131"/>
        <v>NIT</v>
      </c>
    </row>
    <row r="3570" spans="1:5" x14ac:dyDescent="0.25">
      <c r="A3570" t="s">
        <v>6395</v>
      </c>
      <c r="B3570" t="s">
        <v>6396</v>
      </c>
      <c r="C3570" t="str">
        <f>Tabla4[[#This Row],[NIT]]</f>
        <v>06141210011042</v>
      </c>
      <c r="D3570">
        <f t="shared" si="130"/>
        <v>14</v>
      </c>
      <c r="E3570" t="str">
        <f t="shared" si="131"/>
        <v>NIT</v>
      </c>
    </row>
    <row r="3571" spans="1:5" x14ac:dyDescent="0.25">
      <c r="A3571" t="s">
        <v>6397</v>
      </c>
      <c r="B3571" t="s">
        <v>6398</v>
      </c>
      <c r="C3571" t="str">
        <f>Tabla4[[#This Row],[NIT]]</f>
        <v>06141608881012</v>
      </c>
      <c r="D3571">
        <f t="shared" si="130"/>
        <v>14</v>
      </c>
      <c r="E3571" t="str">
        <f t="shared" si="131"/>
        <v>NIT</v>
      </c>
    </row>
    <row r="3572" spans="1:5" x14ac:dyDescent="0.25">
      <c r="A3572" t="s">
        <v>6399</v>
      </c>
      <c r="B3572" t="s">
        <v>6400</v>
      </c>
      <c r="C3572" t="str">
        <f>Tabla4[[#This Row],[NIT]]</f>
        <v>06142711780055</v>
      </c>
      <c r="D3572">
        <f t="shared" si="130"/>
        <v>14</v>
      </c>
      <c r="E3572" t="str">
        <f t="shared" si="131"/>
        <v>NIT</v>
      </c>
    </row>
    <row r="3573" spans="1:5" x14ac:dyDescent="0.25">
      <c r="A3573" t="s">
        <v>6401</v>
      </c>
      <c r="B3573" t="s">
        <v>6402</v>
      </c>
      <c r="C3573" t="str">
        <f>Tabla4[[#This Row],[NIT]]</f>
        <v>06141105680012</v>
      </c>
      <c r="D3573">
        <f t="shared" si="130"/>
        <v>14</v>
      </c>
      <c r="E3573" t="str">
        <f t="shared" si="131"/>
        <v>NIT</v>
      </c>
    </row>
    <row r="3574" spans="1:5" x14ac:dyDescent="0.25">
      <c r="A3574" t="s">
        <v>6403</v>
      </c>
      <c r="B3574" t="s">
        <v>6404</v>
      </c>
      <c r="C3574" t="str">
        <f>Tabla4[[#This Row],[NIT]]</f>
        <v>06140806011019</v>
      </c>
      <c r="D3574">
        <f t="shared" si="130"/>
        <v>14</v>
      </c>
      <c r="E3574" t="str">
        <f t="shared" si="131"/>
        <v>NIT</v>
      </c>
    </row>
    <row r="3575" spans="1:5" x14ac:dyDescent="0.25">
      <c r="A3575" t="s">
        <v>6405</v>
      </c>
      <c r="B3575" t="s">
        <v>6406</v>
      </c>
      <c r="C3575" t="str">
        <f>Tabla4[[#This Row],[NIT]]</f>
        <v>06142910700023</v>
      </c>
      <c r="D3575">
        <f t="shared" si="130"/>
        <v>14</v>
      </c>
      <c r="E3575" t="str">
        <f t="shared" si="131"/>
        <v>NIT</v>
      </c>
    </row>
    <row r="3576" spans="1:5" x14ac:dyDescent="0.25">
      <c r="A3576" t="s">
        <v>6407</v>
      </c>
      <c r="B3576" t="s">
        <v>6408</v>
      </c>
      <c r="C3576" t="str">
        <f>Tabla4[[#This Row],[NIT]]</f>
        <v>06140412981039</v>
      </c>
      <c r="D3576">
        <f t="shared" si="130"/>
        <v>14</v>
      </c>
      <c r="E3576" t="str">
        <f t="shared" si="131"/>
        <v>NIT</v>
      </c>
    </row>
    <row r="3577" spans="1:5" x14ac:dyDescent="0.25">
      <c r="A3577" t="s">
        <v>6409</v>
      </c>
      <c r="B3577" t="s">
        <v>6410</v>
      </c>
      <c r="C3577" t="str">
        <f>Tabla4[[#This Row],[NIT]]</f>
        <v>06142109951057</v>
      </c>
      <c r="D3577">
        <f t="shared" si="130"/>
        <v>14</v>
      </c>
      <c r="E3577" t="str">
        <f t="shared" si="131"/>
        <v>NIT</v>
      </c>
    </row>
    <row r="3578" spans="1:5" x14ac:dyDescent="0.25">
      <c r="A3578" t="s">
        <v>6411</v>
      </c>
      <c r="B3578" t="s">
        <v>6412</v>
      </c>
      <c r="C3578" t="str">
        <f>Tabla4[[#This Row],[NIT]]</f>
        <v>06142111630010</v>
      </c>
      <c r="D3578">
        <f t="shared" si="130"/>
        <v>14</v>
      </c>
      <c r="E3578" t="str">
        <f t="shared" si="131"/>
        <v>NIT</v>
      </c>
    </row>
    <row r="3579" spans="1:5" x14ac:dyDescent="0.25">
      <c r="A3579" t="s">
        <v>6413</v>
      </c>
      <c r="B3579" t="s">
        <v>6414</v>
      </c>
      <c r="C3579" t="str">
        <f>Tabla4[[#This Row],[NIT]]</f>
        <v>04011701620014</v>
      </c>
      <c r="D3579">
        <f t="shared" si="130"/>
        <v>14</v>
      </c>
      <c r="E3579" t="str">
        <f t="shared" si="131"/>
        <v>NIT</v>
      </c>
    </row>
    <row r="3580" spans="1:5" x14ac:dyDescent="0.25">
      <c r="A3580" t="s">
        <v>6415</v>
      </c>
      <c r="B3580" t="s">
        <v>6416</v>
      </c>
      <c r="C3580" t="str">
        <f>Tabla4[[#This Row],[NIT]]</f>
        <v>14160101661040</v>
      </c>
      <c r="D3580">
        <f t="shared" si="130"/>
        <v>14</v>
      </c>
      <c r="E3580" t="str">
        <f t="shared" si="131"/>
        <v>NIT</v>
      </c>
    </row>
    <row r="3581" spans="1:5" x14ac:dyDescent="0.25">
      <c r="A3581" t="s">
        <v>6417</v>
      </c>
      <c r="B3581" t="s">
        <v>6418</v>
      </c>
      <c r="C3581" t="str">
        <f>Tabla4[[#This Row],[NIT]]</f>
        <v>06143011751129</v>
      </c>
      <c r="D3581">
        <f t="shared" si="130"/>
        <v>14</v>
      </c>
      <c r="E3581" t="str">
        <f t="shared" si="131"/>
        <v>NIT</v>
      </c>
    </row>
    <row r="3582" spans="1:5" x14ac:dyDescent="0.25">
      <c r="A3582" t="s">
        <v>6419</v>
      </c>
      <c r="B3582" t="s">
        <v>6420</v>
      </c>
      <c r="C3582" t="str">
        <f>Tabla4[[#This Row],[NIT]]</f>
        <v>02071012560010</v>
      </c>
      <c r="D3582">
        <f t="shared" si="130"/>
        <v>14</v>
      </c>
      <c r="E3582" t="str">
        <f t="shared" si="131"/>
        <v>NIT</v>
      </c>
    </row>
    <row r="3583" spans="1:5" x14ac:dyDescent="0.25">
      <c r="A3583" t="s">
        <v>6421</v>
      </c>
      <c r="B3583" t="s">
        <v>6422</v>
      </c>
      <c r="C3583" t="str">
        <f>Tabla4[[#This Row],[NIT]]</f>
        <v>95011910591014</v>
      </c>
      <c r="D3583">
        <f t="shared" si="130"/>
        <v>14</v>
      </c>
      <c r="E3583" t="str">
        <f t="shared" si="131"/>
        <v>NIT</v>
      </c>
    </row>
    <row r="3584" spans="1:5" x14ac:dyDescent="0.25">
      <c r="A3584" t="s">
        <v>6423</v>
      </c>
      <c r="B3584" t="s">
        <v>6424</v>
      </c>
      <c r="C3584" t="str">
        <f>Tabla4[[#This Row],[NIT]]</f>
        <v>06142502830013</v>
      </c>
      <c r="D3584">
        <f t="shared" si="130"/>
        <v>14</v>
      </c>
      <c r="E3584" t="str">
        <f t="shared" si="131"/>
        <v>NIT</v>
      </c>
    </row>
    <row r="3585" spans="1:5" x14ac:dyDescent="0.25">
      <c r="A3585" t="s">
        <v>6425</v>
      </c>
      <c r="B3585" t="s">
        <v>6426</v>
      </c>
      <c r="C3585" t="str">
        <f>Tabla4[[#This Row],[NIT]]</f>
        <v>06140901961083</v>
      </c>
      <c r="D3585">
        <f t="shared" si="130"/>
        <v>14</v>
      </c>
      <c r="E3585" t="str">
        <f t="shared" si="131"/>
        <v>NIT</v>
      </c>
    </row>
    <row r="3586" spans="1:5" x14ac:dyDescent="0.25">
      <c r="A3586" t="s">
        <v>6427</v>
      </c>
      <c r="B3586" t="s">
        <v>6428</v>
      </c>
      <c r="C3586" t="str">
        <f>Tabla4[[#This Row],[NIT]]</f>
        <v>06140607810028</v>
      </c>
      <c r="D3586">
        <f t="shared" si="130"/>
        <v>14</v>
      </c>
      <c r="E3586" t="str">
        <f t="shared" si="131"/>
        <v>NIT</v>
      </c>
    </row>
    <row r="3587" spans="1:5" x14ac:dyDescent="0.25">
      <c r="A3587" t="s">
        <v>6429</v>
      </c>
      <c r="B3587" t="s">
        <v>6430</v>
      </c>
      <c r="C3587" t="str">
        <f>Tabla4[[#This Row],[NIT]]</f>
        <v>06141708051017</v>
      </c>
      <c r="D3587">
        <f t="shared" si="130"/>
        <v>14</v>
      </c>
      <c r="E3587" t="str">
        <f t="shared" si="131"/>
        <v>NIT</v>
      </c>
    </row>
    <row r="3588" spans="1:5" x14ac:dyDescent="0.25">
      <c r="A3588" t="s">
        <v>6431</v>
      </c>
      <c r="B3588" t="s">
        <v>6432</v>
      </c>
      <c r="C3588" t="str">
        <f>Tabla4[[#This Row],[NIT]]</f>
        <v>06141707001067</v>
      </c>
      <c r="D3588">
        <f t="shared" si="130"/>
        <v>14</v>
      </c>
      <c r="E3588" t="str">
        <f t="shared" si="131"/>
        <v>NIT</v>
      </c>
    </row>
    <row r="3589" spans="1:5" x14ac:dyDescent="0.25">
      <c r="A3589" t="s">
        <v>6433</v>
      </c>
      <c r="B3589" t="s">
        <v>6434</v>
      </c>
      <c r="C3589" t="str">
        <f>Tabla4[[#This Row],[NIT]]</f>
        <v>14062611630010</v>
      </c>
      <c r="D3589">
        <f t="shared" si="130"/>
        <v>14</v>
      </c>
      <c r="E3589" t="str">
        <f t="shared" si="131"/>
        <v>NIT</v>
      </c>
    </row>
    <row r="3590" spans="1:5" x14ac:dyDescent="0.25">
      <c r="A3590" t="s">
        <v>6435</v>
      </c>
      <c r="B3590" t="s">
        <v>6436</v>
      </c>
      <c r="C3590" t="str">
        <f>Tabla4[[#This Row],[NIT]]</f>
        <v>11211603670010</v>
      </c>
      <c r="D3590">
        <f t="shared" si="130"/>
        <v>14</v>
      </c>
      <c r="E3590" t="str">
        <f t="shared" si="131"/>
        <v>NIT</v>
      </c>
    </row>
    <row r="3591" spans="1:5" x14ac:dyDescent="0.25">
      <c r="A3591" t="s">
        <v>6437</v>
      </c>
      <c r="B3591" t="s">
        <v>6438</v>
      </c>
      <c r="C3591" t="str">
        <f>Tabla4[[#This Row],[NIT]]</f>
        <v>02102512510018</v>
      </c>
      <c r="D3591">
        <f t="shared" si="130"/>
        <v>14</v>
      </c>
      <c r="E3591" t="str">
        <f t="shared" si="131"/>
        <v>NIT</v>
      </c>
    </row>
    <row r="3592" spans="1:5" x14ac:dyDescent="0.25">
      <c r="A3592" t="s">
        <v>6439</v>
      </c>
      <c r="B3592" t="s">
        <v>6440</v>
      </c>
      <c r="C3592" t="str">
        <f>Tabla4[[#This Row],[NIT]]</f>
        <v>05110301961012</v>
      </c>
      <c r="D3592">
        <f t="shared" si="130"/>
        <v>14</v>
      </c>
      <c r="E3592" t="str">
        <f t="shared" si="131"/>
        <v>NIT</v>
      </c>
    </row>
    <row r="3593" spans="1:5" x14ac:dyDescent="0.25">
      <c r="A3593" t="s">
        <v>6441</v>
      </c>
      <c r="B3593" t="s">
        <v>6442</v>
      </c>
      <c r="C3593" t="str">
        <f>Tabla4[[#This Row],[NIT]]</f>
        <v>06140104971014</v>
      </c>
      <c r="D3593">
        <f t="shared" si="130"/>
        <v>14</v>
      </c>
      <c r="E3593" t="str">
        <f t="shared" si="131"/>
        <v>NIT</v>
      </c>
    </row>
    <row r="3594" spans="1:5" x14ac:dyDescent="0.25">
      <c r="A3594" t="s">
        <v>6443</v>
      </c>
      <c r="B3594" t="s">
        <v>6444</v>
      </c>
      <c r="C3594" t="str">
        <f>Tabla4[[#This Row],[NIT]]</f>
        <v>06140107001016</v>
      </c>
      <c r="D3594">
        <f t="shared" si="130"/>
        <v>14</v>
      </c>
      <c r="E3594" t="str">
        <f t="shared" si="131"/>
        <v>NIT</v>
      </c>
    </row>
    <row r="3595" spans="1:5" x14ac:dyDescent="0.25">
      <c r="A3595" t="s">
        <v>6445</v>
      </c>
      <c r="B3595" t="s">
        <v>6446</v>
      </c>
      <c r="C3595" t="str">
        <f>Tabla4[[#This Row],[NIT]]</f>
        <v>06140507041068</v>
      </c>
      <c r="D3595">
        <f t="shared" si="130"/>
        <v>14</v>
      </c>
      <c r="E3595" t="str">
        <f t="shared" si="131"/>
        <v>NIT</v>
      </c>
    </row>
    <row r="3596" spans="1:5" x14ac:dyDescent="0.25">
      <c r="A3596" t="s">
        <v>6447</v>
      </c>
      <c r="B3596" t="s">
        <v>6448</v>
      </c>
      <c r="C3596" t="str">
        <f>Tabla4[[#This Row],[NIT]]</f>
        <v>08210301961018</v>
      </c>
      <c r="D3596">
        <f t="shared" si="130"/>
        <v>14</v>
      </c>
      <c r="E3596" t="str">
        <f t="shared" si="131"/>
        <v>NIT</v>
      </c>
    </row>
    <row r="3597" spans="1:5" x14ac:dyDescent="0.25">
      <c r="A3597" t="s">
        <v>6449</v>
      </c>
      <c r="B3597" t="s">
        <v>6450</v>
      </c>
      <c r="C3597" t="str">
        <f>Tabla4[[#This Row],[NIT]]</f>
        <v>14082601961015</v>
      </c>
      <c r="D3597">
        <f t="shared" si="130"/>
        <v>14</v>
      </c>
      <c r="E3597" t="str">
        <f t="shared" si="131"/>
        <v>NIT</v>
      </c>
    </row>
    <row r="3598" spans="1:5" x14ac:dyDescent="0.25">
      <c r="A3598" t="s">
        <v>6451</v>
      </c>
      <c r="B3598" t="s">
        <v>6452</v>
      </c>
      <c r="C3598" t="str">
        <f>Tabla4[[#This Row],[NIT]]</f>
        <v>13190301961025</v>
      </c>
      <c r="D3598">
        <f t="shared" si="130"/>
        <v>14</v>
      </c>
      <c r="E3598" t="str">
        <f t="shared" si="131"/>
        <v>NIT</v>
      </c>
    </row>
    <row r="3599" spans="1:5" x14ac:dyDescent="0.25">
      <c r="A3599" t="s">
        <v>6453</v>
      </c>
      <c r="B3599" t="s">
        <v>6454</v>
      </c>
      <c r="C3599" t="str">
        <f>Tabla4[[#This Row],[NIT]]</f>
        <v>06140110911015</v>
      </c>
      <c r="D3599">
        <f t="shared" si="130"/>
        <v>14</v>
      </c>
      <c r="E3599" t="str">
        <f t="shared" si="131"/>
        <v>NIT</v>
      </c>
    </row>
    <row r="3600" spans="1:5" x14ac:dyDescent="0.25">
      <c r="A3600" t="s">
        <v>6455</v>
      </c>
      <c r="B3600" t="s">
        <v>6456</v>
      </c>
      <c r="C3600" t="str">
        <f>Tabla4[[#This Row],[NIT]]</f>
        <v>06140301961012</v>
      </c>
      <c r="D3600">
        <f t="shared" si="130"/>
        <v>14</v>
      </c>
      <c r="E3600" t="str">
        <f t="shared" si="131"/>
        <v>NIT</v>
      </c>
    </row>
    <row r="3601" spans="1:5" x14ac:dyDescent="0.25">
      <c r="A3601" t="s">
        <v>6457</v>
      </c>
      <c r="B3601" t="s">
        <v>6458</v>
      </c>
      <c r="C3601" t="str">
        <f>Tabla4[[#This Row],[NIT]]</f>
        <v>03150301961017</v>
      </c>
      <c r="D3601">
        <f t="shared" si="130"/>
        <v>14</v>
      </c>
      <c r="E3601" t="str">
        <f t="shared" si="131"/>
        <v>NIT</v>
      </c>
    </row>
    <row r="3602" spans="1:5" x14ac:dyDescent="0.25">
      <c r="A3602" t="s">
        <v>6459</v>
      </c>
      <c r="B3602" t="s">
        <v>6460</v>
      </c>
      <c r="C3602" t="str">
        <f>Tabla4[[#This Row],[NIT]]</f>
        <v>06140301961020</v>
      </c>
      <c r="D3602">
        <f t="shared" si="130"/>
        <v>14</v>
      </c>
      <c r="E3602" t="str">
        <f t="shared" si="131"/>
        <v>NIT</v>
      </c>
    </row>
    <row r="3603" spans="1:5" x14ac:dyDescent="0.25">
      <c r="A3603" t="s">
        <v>6461</v>
      </c>
      <c r="B3603" t="s">
        <v>6462</v>
      </c>
      <c r="C3603" t="str">
        <f>Tabla4[[#This Row],[NIT]]</f>
        <v>06140712951034</v>
      </c>
      <c r="D3603">
        <f t="shared" si="130"/>
        <v>14</v>
      </c>
      <c r="E3603" t="str">
        <f t="shared" si="131"/>
        <v>NIT</v>
      </c>
    </row>
    <row r="3604" spans="1:5" x14ac:dyDescent="0.25">
      <c r="A3604" t="s">
        <v>6463</v>
      </c>
      <c r="B3604" t="s">
        <v>6464</v>
      </c>
      <c r="C3604" t="str">
        <f>Tabla4[[#This Row],[NIT]]</f>
        <v>02100301961016</v>
      </c>
      <c r="D3604">
        <f t="shared" si="130"/>
        <v>14</v>
      </c>
      <c r="E3604" t="str">
        <f t="shared" si="131"/>
        <v>NIT</v>
      </c>
    </row>
    <row r="3605" spans="1:5" x14ac:dyDescent="0.25">
      <c r="A3605" t="s">
        <v>6465</v>
      </c>
      <c r="B3605" t="s">
        <v>6466</v>
      </c>
      <c r="C3605" t="str">
        <f>Tabla4[[#This Row],[NIT]]</f>
        <v>04070104971019</v>
      </c>
      <c r="D3605">
        <f t="shared" si="130"/>
        <v>14</v>
      </c>
      <c r="E3605" t="str">
        <f t="shared" si="131"/>
        <v>NIT</v>
      </c>
    </row>
    <row r="3606" spans="1:5" x14ac:dyDescent="0.25">
      <c r="A3606" t="s">
        <v>6467</v>
      </c>
      <c r="B3606" t="s">
        <v>6468</v>
      </c>
      <c r="C3606" t="str">
        <f>Tabla4[[#This Row],[NIT]]</f>
        <v>01010301961013</v>
      </c>
      <c r="D3606">
        <f t="shared" si="130"/>
        <v>14</v>
      </c>
      <c r="E3606" t="str">
        <f t="shared" si="131"/>
        <v>NIT</v>
      </c>
    </row>
    <row r="3607" spans="1:5" x14ac:dyDescent="0.25">
      <c r="A3607" t="s">
        <v>6469</v>
      </c>
      <c r="B3607" t="s">
        <v>6470</v>
      </c>
      <c r="C3607" t="str">
        <f>Tabla4[[#This Row],[NIT]]</f>
        <v>07021303961014</v>
      </c>
      <c r="D3607">
        <f t="shared" si="130"/>
        <v>14</v>
      </c>
      <c r="E3607" t="str">
        <f t="shared" si="131"/>
        <v>NIT</v>
      </c>
    </row>
    <row r="3608" spans="1:5" x14ac:dyDescent="0.25">
      <c r="A3608" t="s">
        <v>6471</v>
      </c>
      <c r="B3608" t="s">
        <v>6472</v>
      </c>
      <c r="C3608" t="str">
        <f>Tabla4[[#This Row],[NIT]]</f>
        <v>06140309921052</v>
      </c>
      <c r="D3608">
        <f t="shared" ref="D3608:D3671" si="132">LEN(C3608)</f>
        <v>14</v>
      </c>
      <c r="E3608" t="str">
        <f t="shared" ref="E3608:E3671" si="133">IF(D3608=14,"NIT",IF(D3608=9,"DUI"," "))</f>
        <v>NIT</v>
      </c>
    </row>
    <row r="3609" spans="1:5" x14ac:dyDescent="0.25">
      <c r="A3609" t="s">
        <v>6473</v>
      </c>
      <c r="B3609" t="s">
        <v>6474</v>
      </c>
      <c r="C3609" t="str">
        <f>Tabla4[[#This Row],[NIT]]</f>
        <v>06140609891082</v>
      </c>
      <c r="D3609">
        <f t="shared" si="132"/>
        <v>14</v>
      </c>
      <c r="E3609" t="str">
        <f t="shared" si="133"/>
        <v>NIT</v>
      </c>
    </row>
    <row r="3610" spans="1:5" x14ac:dyDescent="0.25">
      <c r="A3610" t="s">
        <v>6475</v>
      </c>
      <c r="B3610" t="s">
        <v>6476</v>
      </c>
      <c r="C3610" t="str">
        <f>Tabla4[[#This Row],[NIT]]</f>
        <v>06141308860010</v>
      </c>
      <c r="D3610">
        <f t="shared" si="132"/>
        <v>14</v>
      </c>
      <c r="E3610" t="str">
        <f t="shared" si="133"/>
        <v>NIT</v>
      </c>
    </row>
    <row r="3611" spans="1:5" x14ac:dyDescent="0.25">
      <c r="A3611" t="s">
        <v>6477</v>
      </c>
      <c r="B3611" t="s">
        <v>6478</v>
      </c>
      <c r="C3611" t="str">
        <f>Tabla4[[#This Row],[NIT]]</f>
        <v>06142411091032</v>
      </c>
      <c r="D3611">
        <f t="shared" si="132"/>
        <v>14</v>
      </c>
      <c r="E3611" t="str">
        <f t="shared" si="133"/>
        <v>NIT</v>
      </c>
    </row>
    <row r="3612" spans="1:5" x14ac:dyDescent="0.25">
      <c r="A3612" t="s">
        <v>6479</v>
      </c>
      <c r="B3612" t="s">
        <v>6480</v>
      </c>
      <c r="C3612" t="str">
        <f>Tabla4[[#This Row],[NIT]]</f>
        <v>06140303931021</v>
      </c>
      <c r="D3612">
        <f t="shared" si="132"/>
        <v>14</v>
      </c>
      <c r="E3612" t="str">
        <f t="shared" si="133"/>
        <v>NIT</v>
      </c>
    </row>
    <row r="3613" spans="1:5" x14ac:dyDescent="0.25">
      <c r="A3613" t="s">
        <v>6481</v>
      </c>
      <c r="B3613" t="s">
        <v>6482</v>
      </c>
      <c r="C3613" t="str">
        <f>Tabla4[[#This Row],[NIT]]</f>
        <v>06143110700015</v>
      </c>
      <c r="D3613">
        <f t="shared" si="132"/>
        <v>14</v>
      </c>
      <c r="E3613" t="str">
        <f t="shared" si="133"/>
        <v>NIT</v>
      </c>
    </row>
    <row r="3614" spans="1:5" x14ac:dyDescent="0.25">
      <c r="A3614" t="s">
        <v>6483</v>
      </c>
      <c r="B3614" t="s">
        <v>6484</v>
      </c>
      <c r="C3614" t="str">
        <f>Tabla4[[#This Row],[NIT]]</f>
        <v>06141101011016</v>
      </c>
      <c r="D3614">
        <f t="shared" si="132"/>
        <v>14</v>
      </c>
      <c r="E3614" t="str">
        <f t="shared" si="133"/>
        <v>NIT</v>
      </c>
    </row>
    <row r="3615" spans="1:5" x14ac:dyDescent="0.25">
      <c r="A3615" t="s">
        <v>6485</v>
      </c>
      <c r="B3615" t="s">
        <v>6486</v>
      </c>
      <c r="C3615" t="str">
        <f>Tabla4[[#This Row],[NIT]]</f>
        <v>94831402051016</v>
      </c>
      <c r="D3615">
        <f t="shared" si="132"/>
        <v>14</v>
      </c>
      <c r="E3615" t="str">
        <f t="shared" si="133"/>
        <v>NIT</v>
      </c>
    </row>
    <row r="3616" spans="1:5" x14ac:dyDescent="0.25">
      <c r="A3616" t="s">
        <v>6487</v>
      </c>
      <c r="B3616" t="s">
        <v>6488</v>
      </c>
      <c r="C3616" t="str">
        <f>Tabla4[[#This Row],[NIT]]</f>
        <v>05011011941010</v>
      </c>
      <c r="D3616">
        <f t="shared" si="132"/>
        <v>14</v>
      </c>
      <c r="E3616" t="str">
        <f t="shared" si="133"/>
        <v>NIT</v>
      </c>
    </row>
    <row r="3617" spans="1:5" x14ac:dyDescent="0.25">
      <c r="A3617" t="s">
        <v>6489</v>
      </c>
      <c r="B3617" t="s">
        <v>6490</v>
      </c>
      <c r="C3617" t="str">
        <f>Tabla4[[#This Row],[NIT]]</f>
        <v>03152801031019</v>
      </c>
      <c r="D3617">
        <f t="shared" si="132"/>
        <v>14</v>
      </c>
      <c r="E3617" t="str">
        <f t="shared" si="133"/>
        <v>NIT</v>
      </c>
    </row>
    <row r="3618" spans="1:5" x14ac:dyDescent="0.25">
      <c r="A3618" t="s">
        <v>6491</v>
      </c>
      <c r="B3618" t="s">
        <v>6492</v>
      </c>
      <c r="C3618" t="str">
        <f>Tabla4[[#This Row],[NIT]]</f>
        <v>06140602981043</v>
      </c>
      <c r="D3618">
        <f t="shared" si="132"/>
        <v>14</v>
      </c>
      <c r="E3618" t="str">
        <f t="shared" si="133"/>
        <v>NIT</v>
      </c>
    </row>
    <row r="3619" spans="1:5" x14ac:dyDescent="0.25">
      <c r="A3619" t="s">
        <v>6493</v>
      </c>
      <c r="B3619" t="s">
        <v>6494</v>
      </c>
      <c r="C3619" t="str">
        <f>Tabla4[[#This Row],[NIT]]</f>
        <v>06140510891048</v>
      </c>
      <c r="D3619">
        <f t="shared" si="132"/>
        <v>14</v>
      </c>
      <c r="E3619" t="str">
        <f t="shared" si="133"/>
        <v>NIT</v>
      </c>
    </row>
    <row r="3620" spans="1:5" x14ac:dyDescent="0.25">
      <c r="A3620" t="s">
        <v>6495</v>
      </c>
      <c r="B3620" t="s">
        <v>6496</v>
      </c>
      <c r="C3620" t="str">
        <f>Tabla4[[#This Row],[NIT]]</f>
        <v>94502208751020</v>
      </c>
      <c r="D3620">
        <f t="shared" si="132"/>
        <v>14</v>
      </c>
      <c r="E3620" t="str">
        <f t="shared" si="133"/>
        <v>NIT</v>
      </c>
    </row>
    <row r="3621" spans="1:5" x14ac:dyDescent="0.25">
      <c r="A3621" t="s">
        <v>6497</v>
      </c>
      <c r="B3621" t="s">
        <v>6498</v>
      </c>
      <c r="C3621" t="str">
        <f>Tabla4[[#This Row],[NIT]]</f>
        <v>06142003981054</v>
      </c>
      <c r="D3621">
        <f t="shared" si="132"/>
        <v>14</v>
      </c>
      <c r="E3621" t="str">
        <f t="shared" si="133"/>
        <v>NIT</v>
      </c>
    </row>
    <row r="3622" spans="1:5" x14ac:dyDescent="0.25">
      <c r="A3622" t="s">
        <v>6499</v>
      </c>
      <c r="B3622" t="s">
        <v>6500</v>
      </c>
      <c r="C3622" t="str">
        <f>Tabla4[[#This Row],[NIT]]</f>
        <v>06142601941024</v>
      </c>
      <c r="D3622">
        <f t="shared" si="132"/>
        <v>14</v>
      </c>
      <c r="E3622" t="str">
        <f t="shared" si="133"/>
        <v>NIT</v>
      </c>
    </row>
    <row r="3623" spans="1:5" x14ac:dyDescent="0.25">
      <c r="A3623" t="s">
        <v>6501</v>
      </c>
      <c r="B3623" t="s">
        <v>6502</v>
      </c>
      <c r="C3623" t="str">
        <f>Tabla4[[#This Row],[NIT]]</f>
        <v>06141903911039</v>
      </c>
      <c r="D3623">
        <f t="shared" si="132"/>
        <v>14</v>
      </c>
      <c r="E3623" t="str">
        <f t="shared" si="133"/>
        <v>NIT</v>
      </c>
    </row>
    <row r="3624" spans="1:5" x14ac:dyDescent="0.25">
      <c r="A3624" t="s">
        <v>6503</v>
      </c>
      <c r="B3624" t="s">
        <v>6504</v>
      </c>
      <c r="C3624" t="str">
        <f>Tabla4[[#This Row],[NIT]]</f>
        <v>06142112901036</v>
      </c>
      <c r="D3624">
        <f t="shared" si="132"/>
        <v>14</v>
      </c>
      <c r="E3624" t="str">
        <f t="shared" si="133"/>
        <v>NIT</v>
      </c>
    </row>
    <row r="3625" spans="1:5" x14ac:dyDescent="0.25">
      <c r="A3625" t="s">
        <v>6505</v>
      </c>
      <c r="B3625" t="s">
        <v>6506</v>
      </c>
      <c r="C3625" t="str">
        <f>Tabla4[[#This Row],[NIT]]</f>
        <v>06141011991020</v>
      </c>
      <c r="D3625">
        <f t="shared" si="132"/>
        <v>14</v>
      </c>
      <c r="E3625" t="str">
        <f t="shared" si="133"/>
        <v>NIT</v>
      </c>
    </row>
    <row r="3626" spans="1:5" x14ac:dyDescent="0.25">
      <c r="A3626" t="s">
        <v>6507</v>
      </c>
      <c r="B3626" t="s">
        <v>6508</v>
      </c>
      <c r="C3626" t="str">
        <f>Tabla4[[#This Row],[NIT]]</f>
        <v>06141110041017</v>
      </c>
      <c r="D3626">
        <f t="shared" si="132"/>
        <v>14</v>
      </c>
      <c r="E3626" t="str">
        <f t="shared" si="133"/>
        <v>NIT</v>
      </c>
    </row>
    <row r="3627" spans="1:5" x14ac:dyDescent="0.25">
      <c r="A3627" t="s">
        <v>6509</v>
      </c>
      <c r="B3627" t="s">
        <v>6510</v>
      </c>
      <c r="C3627" t="str">
        <f>Tabla4[[#This Row],[NIT]]</f>
        <v>06141611921050</v>
      </c>
      <c r="D3627">
        <f t="shared" si="132"/>
        <v>14</v>
      </c>
      <c r="E3627" t="str">
        <f t="shared" si="133"/>
        <v>NIT</v>
      </c>
    </row>
    <row r="3628" spans="1:5" x14ac:dyDescent="0.25">
      <c r="A3628" t="s">
        <v>35</v>
      </c>
      <c r="B3628" t="s">
        <v>6511</v>
      </c>
      <c r="C3628" t="str">
        <f>Tabla4[[#This Row],[NIT]]</f>
        <v>06143101750030</v>
      </c>
      <c r="D3628">
        <f t="shared" si="132"/>
        <v>14</v>
      </c>
      <c r="E3628" t="str">
        <f t="shared" si="133"/>
        <v>NIT</v>
      </c>
    </row>
    <row r="3629" spans="1:5" x14ac:dyDescent="0.25">
      <c r="A3629" t="s">
        <v>6512</v>
      </c>
      <c r="B3629" t="s">
        <v>6513</v>
      </c>
      <c r="C3629" t="str">
        <f>Tabla4[[#This Row],[NIT]]</f>
        <v>10040712731028</v>
      </c>
      <c r="D3629">
        <f t="shared" si="132"/>
        <v>14</v>
      </c>
      <c r="E3629" t="str">
        <f t="shared" si="133"/>
        <v>NIT</v>
      </c>
    </row>
    <row r="3630" spans="1:5" x14ac:dyDescent="0.25">
      <c r="A3630" t="s">
        <v>6514</v>
      </c>
      <c r="B3630" t="s">
        <v>6515</v>
      </c>
      <c r="C3630" t="str">
        <f>Tabla4[[#This Row],[NIT]]</f>
        <v>12040108620010</v>
      </c>
      <c r="D3630">
        <f t="shared" si="132"/>
        <v>14</v>
      </c>
      <c r="E3630" t="str">
        <f t="shared" si="133"/>
        <v>NIT</v>
      </c>
    </row>
    <row r="3631" spans="1:5" x14ac:dyDescent="0.25">
      <c r="A3631" t="s">
        <v>6516</v>
      </c>
      <c r="B3631" t="s">
        <v>6517</v>
      </c>
      <c r="C3631" t="str">
        <f>Tabla4[[#This Row],[NIT]]</f>
        <v>12200306640014</v>
      </c>
      <c r="D3631">
        <f t="shared" si="132"/>
        <v>14</v>
      </c>
      <c r="E3631" t="str">
        <f t="shared" si="133"/>
        <v>NIT</v>
      </c>
    </row>
    <row r="3632" spans="1:5" x14ac:dyDescent="0.25">
      <c r="A3632" t="s">
        <v>6518</v>
      </c>
      <c r="B3632" t="s">
        <v>6519</v>
      </c>
      <c r="C3632" t="str">
        <f>Tabla4[[#This Row],[NIT]]</f>
        <v>06141206881016</v>
      </c>
      <c r="D3632">
        <f t="shared" si="132"/>
        <v>14</v>
      </c>
      <c r="E3632" t="str">
        <f t="shared" si="133"/>
        <v>NIT</v>
      </c>
    </row>
    <row r="3633" spans="1:5" x14ac:dyDescent="0.25">
      <c r="A3633" t="s">
        <v>6520</v>
      </c>
      <c r="B3633" t="s">
        <v>6521</v>
      </c>
      <c r="C3633" t="str">
        <f>Tabla4[[#This Row],[NIT]]</f>
        <v>06142208011015</v>
      </c>
      <c r="D3633">
        <f t="shared" si="132"/>
        <v>14</v>
      </c>
      <c r="E3633" t="str">
        <f t="shared" si="133"/>
        <v>NIT</v>
      </c>
    </row>
    <row r="3634" spans="1:5" x14ac:dyDescent="0.25">
      <c r="A3634" t="s">
        <v>6522</v>
      </c>
      <c r="B3634" t="s">
        <v>6523</v>
      </c>
      <c r="C3634" t="str">
        <f>Tabla4[[#This Row],[NIT]]</f>
        <v>06140705091038</v>
      </c>
      <c r="D3634">
        <f t="shared" si="132"/>
        <v>14</v>
      </c>
      <c r="E3634" t="str">
        <f t="shared" si="133"/>
        <v>NIT</v>
      </c>
    </row>
    <row r="3635" spans="1:5" x14ac:dyDescent="0.25">
      <c r="A3635" t="s">
        <v>6524</v>
      </c>
      <c r="B3635" t="s">
        <v>6525</v>
      </c>
      <c r="C3635" t="str">
        <f>Tabla4[[#This Row],[NIT]]</f>
        <v>06142610091017</v>
      </c>
      <c r="D3635">
        <f t="shared" si="132"/>
        <v>14</v>
      </c>
      <c r="E3635" t="str">
        <f t="shared" si="133"/>
        <v>NIT</v>
      </c>
    </row>
    <row r="3636" spans="1:5" x14ac:dyDescent="0.25">
      <c r="A3636" t="s">
        <v>6526</v>
      </c>
      <c r="B3636" t="s">
        <v>6527</v>
      </c>
      <c r="C3636" t="str">
        <f>Tabla4[[#This Row],[NIT]]</f>
        <v>06140602971056</v>
      </c>
      <c r="D3636">
        <f t="shared" si="132"/>
        <v>14</v>
      </c>
      <c r="E3636" t="str">
        <f t="shared" si="133"/>
        <v>NIT</v>
      </c>
    </row>
    <row r="3637" spans="1:5" x14ac:dyDescent="0.25">
      <c r="A3637" t="s">
        <v>6528</v>
      </c>
      <c r="B3637" t="s">
        <v>6529</v>
      </c>
      <c r="C3637" t="str">
        <f>Tabla4[[#This Row],[NIT]]</f>
        <v>06140901041014</v>
      </c>
      <c r="D3637">
        <f t="shared" si="132"/>
        <v>14</v>
      </c>
      <c r="E3637" t="str">
        <f t="shared" si="133"/>
        <v>NIT</v>
      </c>
    </row>
    <row r="3638" spans="1:5" x14ac:dyDescent="0.25">
      <c r="A3638" t="s">
        <v>6530</v>
      </c>
      <c r="B3638" t="s">
        <v>6531</v>
      </c>
      <c r="C3638" t="str">
        <f>Tabla4[[#This Row],[NIT]]</f>
        <v>94112701661029</v>
      </c>
      <c r="D3638">
        <f t="shared" si="132"/>
        <v>14</v>
      </c>
      <c r="E3638" t="str">
        <f t="shared" si="133"/>
        <v>NIT</v>
      </c>
    </row>
    <row r="3639" spans="1:5" x14ac:dyDescent="0.25">
      <c r="A3639" t="s">
        <v>6532</v>
      </c>
      <c r="B3639" t="s">
        <v>6533</v>
      </c>
      <c r="C3639" t="str">
        <f>Tabla4[[#This Row],[NIT]]</f>
        <v>06141211810011</v>
      </c>
      <c r="D3639">
        <f t="shared" si="132"/>
        <v>14</v>
      </c>
      <c r="E3639" t="str">
        <f t="shared" si="133"/>
        <v>NIT</v>
      </c>
    </row>
    <row r="3640" spans="1:5" x14ac:dyDescent="0.25">
      <c r="A3640" t="s">
        <v>6534</v>
      </c>
      <c r="B3640" t="s">
        <v>6535</v>
      </c>
      <c r="C3640" t="str">
        <f>Tabla4[[#This Row],[NIT]]</f>
        <v>06141402800012</v>
      </c>
      <c r="D3640">
        <f t="shared" si="132"/>
        <v>14</v>
      </c>
      <c r="E3640" t="str">
        <f t="shared" si="133"/>
        <v>NIT</v>
      </c>
    </row>
    <row r="3641" spans="1:5" x14ac:dyDescent="0.25">
      <c r="A3641" t="s">
        <v>6536</v>
      </c>
      <c r="B3641" t="s">
        <v>6537</v>
      </c>
      <c r="C3641" t="str">
        <f>Tabla4[[#This Row],[NIT]]</f>
        <v>06140807560019</v>
      </c>
      <c r="D3641">
        <f t="shared" si="132"/>
        <v>14</v>
      </c>
      <c r="E3641" t="str">
        <f t="shared" si="133"/>
        <v>NIT</v>
      </c>
    </row>
    <row r="3642" spans="1:5" x14ac:dyDescent="0.25">
      <c r="A3642" t="s">
        <v>6538</v>
      </c>
      <c r="B3642" t="s">
        <v>6539</v>
      </c>
      <c r="C3642" t="str">
        <f>Tabla4[[#This Row],[NIT]]</f>
        <v>06142004991029</v>
      </c>
      <c r="D3642">
        <f t="shared" si="132"/>
        <v>14</v>
      </c>
      <c r="E3642" t="str">
        <f t="shared" si="133"/>
        <v>NIT</v>
      </c>
    </row>
    <row r="3643" spans="1:5" x14ac:dyDescent="0.25">
      <c r="A3643" t="s">
        <v>6540</v>
      </c>
      <c r="B3643" t="s">
        <v>6541</v>
      </c>
      <c r="C3643" t="str">
        <f>Tabla4[[#This Row],[NIT]]</f>
        <v>06141709021014</v>
      </c>
      <c r="D3643">
        <f t="shared" si="132"/>
        <v>14</v>
      </c>
      <c r="E3643" t="str">
        <f t="shared" si="133"/>
        <v>NIT</v>
      </c>
    </row>
    <row r="3644" spans="1:5" x14ac:dyDescent="0.25">
      <c r="A3644" t="s">
        <v>6542</v>
      </c>
      <c r="B3644" t="s">
        <v>6543</v>
      </c>
      <c r="C3644" t="str">
        <f>Tabla4[[#This Row],[NIT]]</f>
        <v>06140202931020</v>
      </c>
      <c r="D3644">
        <f t="shared" si="132"/>
        <v>14</v>
      </c>
      <c r="E3644" t="str">
        <f t="shared" si="133"/>
        <v>NIT</v>
      </c>
    </row>
    <row r="3645" spans="1:5" x14ac:dyDescent="0.25">
      <c r="A3645" t="s">
        <v>6544</v>
      </c>
      <c r="B3645" t="s">
        <v>6545</v>
      </c>
      <c r="C3645" t="str">
        <f>Tabla4[[#This Row],[NIT]]</f>
        <v>02101606770013</v>
      </c>
      <c r="D3645">
        <f t="shared" si="132"/>
        <v>14</v>
      </c>
      <c r="E3645" t="str">
        <f t="shared" si="133"/>
        <v>NIT</v>
      </c>
    </row>
    <row r="3646" spans="1:5" x14ac:dyDescent="0.25">
      <c r="A3646" t="s">
        <v>6546</v>
      </c>
      <c r="B3646" t="s">
        <v>6547</v>
      </c>
      <c r="C3646" t="str">
        <f>Tabla4[[#This Row],[NIT]]</f>
        <v>94502506691013</v>
      </c>
      <c r="D3646">
        <f t="shared" si="132"/>
        <v>14</v>
      </c>
      <c r="E3646" t="str">
        <f t="shared" si="133"/>
        <v>NIT</v>
      </c>
    </row>
    <row r="3647" spans="1:5" x14ac:dyDescent="0.25">
      <c r="A3647" t="s">
        <v>6548</v>
      </c>
      <c r="B3647" t="s">
        <v>6549</v>
      </c>
      <c r="C3647" t="str">
        <f>Tabla4[[#This Row],[NIT]]</f>
        <v>06143009760038</v>
      </c>
      <c r="D3647">
        <f t="shared" si="132"/>
        <v>14</v>
      </c>
      <c r="E3647" t="str">
        <f t="shared" si="133"/>
        <v>NIT</v>
      </c>
    </row>
    <row r="3648" spans="1:5" x14ac:dyDescent="0.25">
      <c r="A3648" t="s">
        <v>6550</v>
      </c>
      <c r="B3648" t="s">
        <v>6551</v>
      </c>
      <c r="C3648" t="str">
        <f>Tabla4[[#This Row],[NIT]]</f>
        <v>06142301981024</v>
      </c>
      <c r="D3648">
        <f t="shared" si="132"/>
        <v>14</v>
      </c>
      <c r="E3648" t="str">
        <f t="shared" si="133"/>
        <v>NIT</v>
      </c>
    </row>
    <row r="3649" spans="1:5" x14ac:dyDescent="0.25">
      <c r="A3649" t="s">
        <v>6552</v>
      </c>
      <c r="B3649" t="s">
        <v>6553</v>
      </c>
      <c r="C3649" t="str">
        <f>Tabla4[[#This Row],[NIT]]</f>
        <v>06141908991022</v>
      </c>
      <c r="D3649">
        <f t="shared" si="132"/>
        <v>14</v>
      </c>
      <c r="E3649" t="str">
        <f t="shared" si="133"/>
        <v>NIT</v>
      </c>
    </row>
    <row r="3650" spans="1:5" x14ac:dyDescent="0.25">
      <c r="A3650" t="s">
        <v>6554</v>
      </c>
      <c r="B3650" t="s">
        <v>6555</v>
      </c>
      <c r="C3650" t="str">
        <f>Tabla4[[#This Row],[NIT]]</f>
        <v>06141905610016</v>
      </c>
      <c r="D3650">
        <f t="shared" si="132"/>
        <v>14</v>
      </c>
      <c r="E3650" t="str">
        <f t="shared" si="133"/>
        <v>NIT</v>
      </c>
    </row>
    <row r="3651" spans="1:5" x14ac:dyDescent="0.25">
      <c r="A3651" t="s">
        <v>6556</v>
      </c>
      <c r="B3651" t="s">
        <v>6557</v>
      </c>
      <c r="C3651" t="str">
        <f>Tabla4[[#This Row],[NIT]]</f>
        <v>95012108021012</v>
      </c>
      <c r="D3651">
        <f t="shared" si="132"/>
        <v>14</v>
      </c>
      <c r="E3651" t="str">
        <f t="shared" si="133"/>
        <v>NIT</v>
      </c>
    </row>
    <row r="3652" spans="1:5" x14ac:dyDescent="0.25">
      <c r="A3652" t="s">
        <v>6558</v>
      </c>
      <c r="B3652" t="s">
        <v>6559</v>
      </c>
      <c r="C3652" t="str">
        <f>Tabla4[[#This Row],[NIT]]</f>
        <v>12171312041019</v>
      </c>
      <c r="D3652">
        <f t="shared" si="132"/>
        <v>14</v>
      </c>
      <c r="E3652" t="str">
        <f t="shared" si="133"/>
        <v>NIT</v>
      </c>
    </row>
    <row r="3653" spans="1:5" x14ac:dyDescent="0.25">
      <c r="A3653" t="s">
        <v>6560</v>
      </c>
      <c r="B3653" t="s">
        <v>6561</v>
      </c>
      <c r="C3653" t="str">
        <f>Tabla4[[#This Row],[NIT]]</f>
        <v>06141310951018</v>
      </c>
      <c r="D3653">
        <f t="shared" si="132"/>
        <v>14</v>
      </c>
      <c r="E3653" t="str">
        <f t="shared" si="133"/>
        <v>NIT</v>
      </c>
    </row>
    <row r="3654" spans="1:5" x14ac:dyDescent="0.25">
      <c r="A3654" t="s">
        <v>6562</v>
      </c>
      <c r="B3654" t="s">
        <v>6563</v>
      </c>
      <c r="C3654" t="str">
        <f>Tabla4[[#This Row],[NIT]]</f>
        <v>06140702031042</v>
      </c>
      <c r="D3654">
        <f t="shared" si="132"/>
        <v>14</v>
      </c>
      <c r="E3654" t="str">
        <f t="shared" si="133"/>
        <v>NIT</v>
      </c>
    </row>
    <row r="3655" spans="1:5" x14ac:dyDescent="0.25">
      <c r="A3655" t="s">
        <v>6564</v>
      </c>
      <c r="B3655" t="s">
        <v>6565</v>
      </c>
      <c r="C3655" t="str">
        <f>Tabla4[[#This Row],[NIT]]</f>
        <v>06141808061028</v>
      </c>
      <c r="D3655">
        <f t="shared" si="132"/>
        <v>14</v>
      </c>
      <c r="E3655" t="str">
        <f t="shared" si="133"/>
        <v>NIT</v>
      </c>
    </row>
    <row r="3656" spans="1:5" x14ac:dyDescent="0.25">
      <c r="A3656" t="s">
        <v>6566</v>
      </c>
      <c r="B3656" t="s">
        <v>6567</v>
      </c>
      <c r="C3656" t="str">
        <f>Tabla4[[#This Row],[NIT]]</f>
        <v>06140801091081</v>
      </c>
      <c r="D3656">
        <f t="shared" si="132"/>
        <v>14</v>
      </c>
      <c r="E3656" t="str">
        <f t="shared" si="133"/>
        <v>NIT</v>
      </c>
    </row>
    <row r="3657" spans="1:5" x14ac:dyDescent="0.25">
      <c r="A3657" t="s">
        <v>6568</v>
      </c>
      <c r="B3657" t="s">
        <v>6569</v>
      </c>
      <c r="C3657" t="str">
        <f>Tabla4[[#This Row],[NIT]]</f>
        <v>06142506921040</v>
      </c>
      <c r="D3657">
        <f t="shared" si="132"/>
        <v>14</v>
      </c>
      <c r="E3657" t="str">
        <f t="shared" si="133"/>
        <v>NIT</v>
      </c>
    </row>
    <row r="3658" spans="1:5" x14ac:dyDescent="0.25">
      <c r="A3658" t="s">
        <v>6570</v>
      </c>
      <c r="B3658" t="s">
        <v>6571</v>
      </c>
      <c r="C3658" t="str">
        <f>Tabla4[[#This Row],[NIT]]</f>
        <v>06142508891068</v>
      </c>
      <c r="D3658">
        <f t="shared" si="132"/>
        <v>14</v>
      </c>
      <c r="E3658" t="str">
        <f t="shared" si="133"/>
        <v>NIT</v>
      </c>
    </row>
    <row r="3659" spans="1:5" x14ac:dyDescent="0.25">
      <c r="A3659" t="s">
        <v>6572</v>
      </c>
      <c r="B3659" t="s">
        <v>6573</v>
      </c>
      <c r="C3659" t="str">
        <f>Tabla4[[#This Row],[NIT]]</f>
        <v>06141901700011</v>
      </c>
      <c r="D3659">
        <f t="shared" si="132"/>
        <v>14</v>
      </c>
      <c r="E3659" t="str">
        <f t="shared" si="133"/>
        <v>NIT</v>
      </c>
    </row>
    <row r="3660" spans="1:5" x14ac:dyDescent="0.25">
      <c r="A3660" t="s">
        <v>6574</v>
      </c>
      <c r="B3660" t="s">
        <v>6575</v>
      </c>
      <c r="C3660" t="str">
        <f>Tabla4[[#This Row],[NIT]]</f>
        <v>06140406091021</v>
      </c>
      <c r="D3660">
        <f t="shared" si="132"/>
        <v>14</v>
      </c>
      <c r="E3660" t="str">
        <f t="shared" si="133"/>
        <v>NIT</v>
      </c>
    </row>
    <row r="3661" spans="1:5" x14ac:dyDescent="0.25">
      <c r="A3661" t="s">
        <v>6576</v>
      </c>
      <c r="B3661" t="s">
        <v>6577</v>
      </c>
      <c r="C3661" t="str">
        <f>Tabla4[[#This Row],[NIT]]</f>
        <v>06140604891050</v>
      </c>
      <c r="D3661">
        <f t="shared" si="132"/>
        <v>14</v>
      </c>
      <c r="E3661" t="str">
        <f t="shared" si="133"/>
        <v>NIT</v>
      </c>
    </row>
    <row r="3662" spans="1:5" x14ac:dyDescent="0.25">
      <c r="A3662" t="s">
        <v>6578</v>
      </c>
      <c r="B3662" t="s">
        <v>6579</v>
      </c>
      <c r="C3662" t="str">
        <f>Tabla4[[#This Row],[NIT]]</f>
        <v>06140908610016</v>
      </c>
      <c r="D3662">
        <f t="shared" si="132"/>
        <v>14</v>
      </c>
      <c r="E3662" t="str">
        <f t="shared" si="133"/>
        <v>NIT</v>
      </c>
    </row>
    <row r="3663" spans="1:5" x14ac:dyDescent="0.25">
      <c r="A3663" t="s">
        <v>6580</v>
      </c>
      <c r="B3663" t="s">
        <v>6581</v>
      </c>
      <c r="C3663" t="str">
        <f>Tabla4[[#This Row],[NIT]]</f>
        <v>06142103071039</v>
      </c>
      <c r="D3663">
        <f t="shared" si="132"/>
        <v>14</v>
      </c>
      <c r="E3663" t="str">
        <f t="shared" si="133"/>
        <v>NIT</v>
      </c>
    </row>
    <row r="3664" spans="1:5" x14ac:dyDescent="0.25">
      <c r="A3664" t="s">
        <v>6582</v>
      </c>
      <c r="B3664" t="s">
        <v>6583</v>
      </c>
      <c r="C3664" t="str">
        <f>Tabla4[[#This Row],[NIT]]</f>
        <v>10040103680011</v>
      </c>
      <c r="D3664">
        <f t="shared" si="132"/>
        <v>14</v>
      </c>
      <c r="E3664" t="str">
        <f t="shared" si="133"/>
        <v>NIT</v>
      </c>
    </row>
    <row r="3665" spans="1:5" x14ac:dyDescent="0.25">
      <c r="A3665" t="s">
        <v>6584</v>
      </c>
      <c r="B3665" t="s">
        <v>6585</v>
      </c>
      <c r="C3665" t="str">
        <f>Tabla4[[#This Row],[NIT]]</f>
        <v>06141409921048</v>
      </c>
      <c r="D3665">
        <f t="shared" si="132"/>
        <v>14</v>
      </c>
      <c r="E3665" t="str">
        <f t="shared" si="133"/>
        <v>NIT</v>
      </c>
    </row>
    <row r="3666" spans="1:5" x14ac:dyDescent="0.25">
      <c r="A3666" t="s">
        <v>6586</v>
      </c>
      <c r="B3666" t="s">
        <v>6587</v>
      </c>
      <c r="C3666" t="str">
        <f>Tabla4[[#This Row],[NIT]]</f>
        <v>12171711001012</v>
      </c>
      <c r="D3666">
        <f t="shared" si="132"/>
        <v>14</v>
      </c>
      <c r="E3666" t="str">
        <f t="shared" si="133"/>
        <v>NIT</v>
      </c>
    </row>
    <row r="3667" spans="1:5" x14ac:dyDescent="0.25">
      <c r="A3667" t="s">
        <v>6588</v>
      </c>
      <c r="B3667" t="s">
        <v>6589</v>
      </c>
      <c r="C3667" t="str">
        <f>Tabla4[[#This Row],[NIT]]</f>
        <v>06142510991029</v>
      </c>
      <c r="D3667">
        <f t="shared" si="132"/>
        <v>14</v>
      </c>
      <c r="E3667" t="str">
        <f t="shared" si="133"/>
        <v>NIT</v>
      </c>
    </row>
    <row r="3668" spans="1:5" x14ac:dyDescent="0.25">
      <c r="A3668" t="s">
        <v>6590</v>
      </c>
      <c r="B3668" t="s">
        <v>6591</v>
      </c>
      <c r="C3668" t="str">
        <f>Tabla4[[#This Row],[NIT]]</f>
        <v>06141109951018</v>
      </c>
      <c r="D3668">
        <f t="shared" si="132"/>
        <v>14</v>
      </c>
      <c r="E3668" t="str">
        <f t="shared" si="133"/>
        <v>NIT</v>
      </c>
    </row>
    <row r="3669" spans="1:5" x14ac:dyDescent="0.25">
      <c r="A3669" t="s">
        <v>6592</v>
      </c>
      <c r="B3669" t="s">
        <v>6593</v>
      </c>
      <c r="C3669" t="str">
        <f>Tabla4[[#This Row],[NIT]]</f>
        <v>06141607911015</v>
      </c>
      <c r="D3669">
        <f t="shared" si="132"/>
        <v>14</v>
      </c>
      <c r="E3669" t="str">
        <f t="shared" si="133"/>
        <v>NIT</v>
      </c>
    </row>
    <row r="3670" spans="1:5" x14ac:dyDescent="0.25">
      <c r="A3670" t="s">
        <v>6594</v>
      </c>
      <c r="B3670" t="s">
        <v>6595</v>
      </c>
      <c r="C3670" t="str">
        <f>Tabla4[[#This Row],[NIT]]</f>
        <v>06140311941060</v>
      </c>
      <c r="D3670">
        <f t="shared" si="132"/>
        <v>14</v>
      </c>
      <c r="E3670" t="str">
        <f t="shared" si="133"/>
        <v>NIT</v>
      </c>
    </row>
    <row r="3671" spans="1:5" x14ac:dyDescent="0.25">
      <c r="A3671" t="s">
        <v>6596</v>
      </c>
      <c r="B3671" t="s">
        <v>6597</v>
      </c>
      <c r="C3671" t="str">
        <f>Tabla4[[#This Row],[NIT]]</f>
        <v>06141101880020</v>
      </c>
      <c r="D3671">
        <f t="shared" si="132"/>
        <v>14</v>
      </c>
      <c r="E3671" t="str">
        <f t="shared" si="133"/>
        <v>NIT</v>
      </c>
    </row>
    <row r="3672" spans="1:5" x14ac:dyDescent="0.25">
      <c r="A3672" t="s">
        <v>6598</v>
      </c>
      <c r="B3672" t="s">
        <v>6599</v>
      </c>
      <c r="C3672" t="str">
        <f>Tabla4[[#This Row],[NIT]]</f>
        <v>06142110041102</v>
      </c>
      <c r="D3672">
        <f t="shared" ref="D3672:D3735" si="134">LEN(C3672)</f>
        <v>14</v>
      </c>
      <c r="E3672" t="str">
        <f t="shared" ref="E3672:E3735" si="135">IF(D3672=14,"NIT",IF(D3672=9,"DUI"," "))</f>
        <v>NIT</v>
      </c>
    </row>
    <row r="3673" spans="1:5" x14ac:dyDescent="0.25">
      <c r="A3673" t="s">
        <v>6600</v>
      </c>
      <c r="B3673" t="s">
        <v>6601</v>
      </c>
      <c r="C3673" t="str">
        <f>Tabla4[[#This Row],[NIT]]</f>
        <v>06141202091010</v>
      </c>
      <c r="D3673">
        <f t="shared" si="134"/>
        <v>14</v>
      </c>
      <c r="E3673" t="str">
        <f t="shared" si="135"/>
        <v>NIT</v>
      </c>
    </row>
    <row r="3674" spans="1:5" x14ac:dyDescent="0.25">
      <c r="A3674" t="s">
        <v>6602</v>
      </c>
      <c r="B3674" t="s">
        <v>6603</v>
      </c>
      <c r="C3674" t="str">
        <f>Tabla4[[#This Row],[NIT]]</f>
        <v>06141701011010</v>
      </c>
      <c r="D3674">
        <f t="shared" si="134"/>
        <v>14</v>
      </c>
      <c r="E3674" t="str">
        <f t="shared" si="135"/>
        <v>NIT</v>
      </c>
    </row>
    <row r="3675" spans="1:5" x14ac:dyDescent="0.25">
      <c r="A3675" t="s">
        <v>6604</v>
      </c>
      <c r="B3675" t="s">
        <v>6605</v>
      </c>
      <c r="C3675" t="str">
        <f>Tabla4[[#This Row],[NIT]]</f>
        <v>06140101110100</v>
      </c>
      <c r="D3675">
        <f t="shared" si="134"/>
        <v>14</v>
      </c>
      <c r="E3675" t="str">
        <f t="shared" si="135"/>
        <v>NIT</v>
      </c>
    </row>
    <row r="3676" spans="1:5" x14ac:dyDescent="0.25">
      <c r="A3676" t="s">
        <v>6606</v>
      </c>
      <c r="B3676" t="s">
        <v>6607</v>
      </c>
      <c r="C3676" t="str">
        <f>Tabla4[[#This Row],[NIT]]</f>
        <v>06140712830019</v>
      </c>
      <c r="D3676">
        <f t="shared" si="134"/>
        <v>14</v>
      </c>
      <c r="E3676" t="str">
        <f t="shared" si="135"/>
        <v>NIT</v>
      </c>
    </row>
    <row r="3677" spans="1:5" x14ac:dyDescent="0.25">
      <c r="A3677" t="s">
        <v>6608</v>
      </c>
      <c r="B3677" t="s">
        <v>6609</v>
      </c>
      <c r="C3677" t="str">
        <f>Tabla4[[#This Row],[NIT]]</f>
        <v>06143105031022</v>
      </c>
      <c r="D3677">
        <f t="shared" si="134"/>
        <v>14</v>
      </c>
      <c r="E3677" t="str">
        <f t="shared" si="135"/>
        <v>NIT</v>
      </c>
    </row>
    <row r="3678" spans="1:5" x14ac:dyDescent="0.25">
      <c r="A3678" t="s">
        <v>6610</v>
      </c>
      <c r="B3678" t="s">
        <v>6611</v>
      </c>
      <c r="C3678" t="str">
        <f>Tabla4[[#This Row],[NIT]]</f>
        <v>06141205820014</v>
      </c>
      <c r="D3678">
        <f t="shared" si="134"/>
        <v>14</v>
      </c>
      <c r="E3678" t="str">
        <f t="shared" si="135"/>
        <v>NIT</v>
      </c>
    </row>
    <row r="3679" spans="1:5" x14ac:dyDescent="0.25">
      <c r="A3679" t="s">
        <v>6612</v>
      </c>
      <c r="B3679" t="s">
        <v>6613</v>
      </c>
      <c r="C3679" t="str">
        <f>Tabla4[[#This Row],[NIT]]</f>
        <v>12173101011019</v>
      </c>
      <c r="D3679">
        <f t="shared" si="134"/>
        <v>14</v>
      </c>
      <c r="E3679" t="str">
        <f t="shared" si="135"/>
        <v>NIT</v>
      </c>
    </row>
    <row r="3680" spans="1:5" x14ac:dyDescent="0.25">
      <c r="A3680" t="s">
        <v>6614</v>
      </c>
      <c r="B3680" t="s">
        <v>6615</v>
      </c>
      <c r="C3680" t="str">
        <f>Tabla4[[#This Row],[NIT]]</f>
        <v>06142904941043</v>
      </c>
      <c r="D3680">
        <f t="shared" si="134"/>
        <v>14</v>
      </c>
      <c r="E3680" t="str">
        <f t="shared" si="135"/>
        <v>NIT</v>
      </c>
    </row>
    <row r="3681" spans="1:5" x14ac:dyDescent="0.25">
      <c r="A3681" t="s">
        <v>6616</v>
      </c>
      <c r="B3681" t="s">
        <v>6617</v>
      </c>
      <c r="C3681" t="str">
        <f>Tabla4[[#This Row],[NIT]]</f>
        <v>06140304891031</v>
      </c>
      <c r="D3681">
        <f t="shared" si="134"/>
        <v>14</v>
      </c>
      <c r="E3681" t="str">
        <f t="shared" si="135"/>
        <v>NIT</v>
      </c>
    </row>
    <row r="3682" spans="1:5" x14ac:dyDescent="0.25">
      <c r="A3682" t="s">
        <v>6618</v>
      </c>
      <c r="B3682" t="s">
        <v>6619</v>
      </c>
      <c r="C3682" t="str">
        <f>Tabla4[[#This Row],[NIT]]</f>
        <v>06140607870025</v>
      </c>
      <c r="D3682">
        <f t="shared" si="134"/>
        <v>14</v>
      </c>
      <c r="E3682" t="str">
        <f t="shared" si="135"/>
        <v>NIT</v>
      </c>
    </row>
    <row r="3683" spans="1:5" x14ac:dyDescent="0.25">
      <c r="A3683" t="s">
        <v>6620</v>
      </c>
      <c r="B3683" t="s">
        <v>6621</v>
      </c>
      <c r="C3683" t="str">
        <f>Tabla4[[#This Row],[NIT]]</f>
        <v>06140101240055</v>
      </c>
      <c r="D3683">
        <f t="shared" si="134"/>
        <v>14</v>
      </c>
      <c r="E3683" t="str">
        <f t="shared" si="135"/>
        <v>NIT</v>
      </c>
    </row>
    <row r="3684" spans="1:5" x14ac:dyDescent="0.25">
      <c r="A3684" t="s">
        <v>6622</v>
      </c>
      <c r="B3684" t="s">
        <v>6623</v>
      </c>
      <c r="C3684" t="str">
        <f>Tabla4[[#This Row],[NIT]]</f>
        <v>06140603921028</v>
      </c>
      <c r="D3684">
        <f t="shared" si="134"/>
        <v>14</v>
      </c>
      <c r="E3684" t="str">
        <f t="shared" si="135"/>
        <v>NIT</v>
      </c>
    </row>
    <row r="3685" spans="1:5" x14ac:dyDescent="0.25">
      <c r="A3685" t="s">
        <v>6624</v>
      </c>
      <c r="B3685" t="s">
        <v>6625</v>
      </c>
      <c r="C3685" t="str">
        <f>Tabla4[[#This Row],[NIT]]</f>
        <v>06142709891023</v>
      </c>
      <c r="D3685">
        <f t="shared" si="134"/>
        <v>14</v>
      </c>
      <c r="E3685" t="str">
        <f t="shared" si="135"/>
        <v>NIT</v>
      </c>
    </row>
    <row r="3686" spans="1:5" x14ac:dyDescent="0.25">
      <c r="A3686" t="s">
        <v>6626</v>
      </c>
      <c r="B3686" t="s">
        <v>6627</v>
      </c>
      <c r="C3686" t="str">
        <f>Tabla4[[#This Row],[NIT]]</f>
        <v>06143010911122</v>
      </c>
      <c r="D3686">
        <f t="shared" si="134"/>
        <v>14</v>
      </c>
      <c r="E3686" t="str">
        <f t="shared" si="135"/>
        <v>NIT</v>
      </c>
    </row>
    <row r="3687" spans="1:5" x14ac:dyDescent="0.25">
      <c r="A3687" t="s">
        <v>6628</v>
      </c>
      <c r="B3687" t="s">
        <v>6629</v>
      </c>
      <c r="C3687" t="str">
        <f>Tabla4[[#This Row],[NIT]]</f>
        <v>06141009850017</v>
      </c>
      <c r="D3687">
        <f t="shared" si="134"/>
        <v>14</v>
      </c>
      <c r="E3687" t="str">
        <f t="shared" si="135"/>
        <v>NIT</v>
      </c>
    </row>
    <row r="3688" spans="1:5" x14ac:dyDescent="0.25">
      <c r="A3688" t="s">
        <v>6630</v>
      </c>
      <c r="B3688" t="s">
        <v>6631</v>
      </c>
      <c r="C3688" t="str">
        <f>Tabla4[[#This Row],[NIT]]</f>
        <v>06141502921031</v>
      </c>
      <c r="D3688">
        <f t="shared" si="134"/>
        <v>14</v>
      </c>
      <c r="E3688" t="str">
        <f t="shared" si="135"/>
        <v>NIT</v>
      </c>
    </row>
    <row r="3689" spans="1:5" x14ac:dyDescent="0.25">
      <c r="A3689" t="s">
        <v>6632</v>
      </c>
      <c r="B3689" t="s">
        <v>6633</v>
      </c>
      <c r="C3689" t="str">
        <f>Tabla4[[#This Row],[NIT]]</f>
        <v>06142712840011</v>
      </c>
      <c r="D3689">
        <f t="shared" si="134"/>
        <v>14</v>
      </c>
      <c r="E3689" t="str">
        <f t="shared" si="135"/>
        <v>NIT</v>
      </c>
    </row>
    <row r="3690" spans="1:5" x14ac:dyDescent="0.25">
      <c r="A3690" t="s">
        <v>6634</v>
      </c>
      <c r="B3690" t="s">
        <v>6635</v>
      </c>
      <c r="C3690" t="str">
        <f>Tabla4[[#This Row],[NIT]]</f>
        <v>06142208850041</v>
      </c>
      <c r="D3690">
        <f t="shared" si="134"/>
        <v>14</v>
      </c>
      <c r="E3690" t="str">
        <f t="shared" si="135"/>
        <v>NIT</v>
      </c>
    </row>
    <row r="3691" spans="1:5" x14ac:dyDescent="0.25">
      <c r="A3691" t="s">
        <v>6636</v>
      </c>
      <c r="B3691" t="s">
        <v>6637</v>
      </c>
      <c r="C3691" t="str">
        <f>Tabla4[[#This Row],[NIT]]</f>
        <v>06141803961039</v>
      </c>
      <c r="D3691">
        <f t="shared" si="134"/>
        <v>14</v>
      </c>
      <c r="E3691" t="str">
        <f t="shared" si="135"/>
        <v>NIT</v>
      </c>
    </row>
    <row r="3692" spans="1:5" x14ac:dyDescent="0.25">
      <c r="A3692" t="s">
        <v>6638</v>
      </c>
      <c r="B3692" t="s">
        <v>6639</v>
      </c>
      <c r="C3692" t="str">
        <f>Tabla4[[#This Row],[NIT]]</f>
        <v>06140309760011</v>
      </c>
      <c r="D3692">
        <f t="shared" si="134"/>
        <v>14</v>
      </c>
      <c r="E3692" t="str">
        <f t="shared" si="135"/>
        <v>NIT</v>
      </c>
    </row>
    <row r="3693" spans="1:5" x14ac:dyDescent="0.25">
      <c r="A3693" t="s">
        <v>6640</v>
      </c>
      <c r="B3693" t="s">
        <v>6641</v>
      </c>
      <c r="C3693" t="str">
        <f>Tabla4[[#This Row],[NIT]]</f>
        <v>06141411911076</v>
      </c>
      <c r="D3693">
        <f t="shared" si="134"/>
        <v>14</v>
      </c>
      <c r="E3693" t="str">
        <f t="shared" si="135"/>
        <v>NIT</v>
      </c>
    </row>
    <row r="3694" spans="1:5" x14ac:dyDescent="0.25">
      <c r="A3694" t="s">
        <v>6642</v>
      </c>
      <c r="B3694" t="s">
        <v>6643</v>
      </c>
      <c r="C3694" t="str">
        <f>Tabla4[[#This Row],[NIT]]</f>
        <v>06142306001052</v>
      </c>
      <c r="D3694">
        <f t="shared" si="134"/>
        <v>14</v>
      </c>
      <c r="E3694" t="str">
        <f t="shared" si="135"/>
        <v>NIT</v>
      </c>
    </row>
    <row r="3695" spans="1:5" x14ac:dyDescent="0.25">
      <c r="A3695" t="s">
        <v>6644</v>
      </c>
      <c r="B3695" t="s">
        <v>6645</v>
      </c>
      <c r="C3695" t="str">
        <f>Tabla4[[#This Row],[NIT]]</f>
        <v>06141805820013</v>
      </c>
      <c r="D3695">
        <f t="shared" si="134"/>
        <v>14</v>
      </c>
      <c r="E3695" t="str">
        <f t="shared" si="135"/>
        <v>NIT</v>
      </c>
    </row>
    <row r="3696" spans="1:5" x14ac:dyDescent="0.25">
      <c r="A3696" t="s">
        <v>6646</v>
      </c>
      <c r="B3696" t="s">
        <v>6647</v>
      </c>
      <c r="C3696" t="str">
        <f>Tabla4[[#This Row],[NIT]]</f>
        <v>06142406001033</v>
      </c>
      <c r="D3696">
        <f t="shared" si="134"/>
        <v>14</v>
      </c>
      <c r="E3696" t="str">
        <f t="shared" si="135"/>
        <v>NIT</v>
      </c>
    </row>
    <row r="3697" spans="1:5" x14ac:dyDescent="0.25">
      <c r="A3697" t="s">
        <v>6648</v>
      </c>
      <c r="B3697" t="s">
        <v>6649</v>
      </c>
      <c r="C3697" t="str">
        <f>Tabla4[[#This Row],[NIT]]</f>
        <v>06142711870044</v>
      </c>
      <c r="D3697">
        <f t="shared" si="134"/>
        <v>14</v>
      </c>
      <c r="E3697" t="str">
        <f t="shared" si="135"/>
        <v>NIT</v>
      </c>
    </row>
    <row r="3698" spans="1:5" x14ac:dyDescent="0.25">
      <c r="A3698" t="s">
        <v>6650</v>
      </c>
      <c r="B3698" t="s">
        <v>6651</v>
      </c>
      <c r="C3698" t="str">
        <f>Tabla4[[#This Row],[NIT]]</f>
        <v>06140512951030</v>
      </c>
      <c r="D3698">
        <f t="shared" si="134"/>
        <v>14</v>
      </c>
      <c r="E3698" t="str">
        <f t="shared" si="135"/>
        <v>NIT</v>
      </c>
    </row>
    <row r="3699" spans="1:5" x14ac:dyDescent="0.25">
      <c r="A3699" t="s">
        <v>6652</v>
      </c>
      <c r="B3699" t="s">
        <v>6653</v>
      </c>
      <c r="C3699" t="str">
        <f>Tabla4[[#This Row],[NIT]]</f>
        <v>06142410961017</v>
      </c>
      <c r="D3699">
        <f t="shared" si="134"/>
        <v>14</v>
      </c>
      <c r="E3699" t="str">
        <f t="shared" si="135"/>
        <v>NIT</v>
      </c>
    </row>
    <row r="3700" spans="1:5" x14ac:dyDescent="0.25">
      <c r="A3700" t="s">
        <v>6654</v>
      </c>
      <c r="B3700" t="s">
        <v>6655</v>
      </c>
      <c r="C3700" t="str">
        <f>Tabla4[[#This Row],[NIT]]</f>
        <v>06143108911015</v>
      </c>
      <c r="D3700">
        <f t="shared" si="134"/>
        <v>14</v>
      </c>
      <c r="E3700" t="str">
        <f t="shared" si="135"/>
        <v>NIT</v>
      </c>
    </row>
    <row r="3701" spans="1:5" x14ac:dyDescent="0.25">
      <c r="A3701" t="s">
        <v>6656</v>
      </c>
      <c r="B3701" t="s">
        <v>6657</v>
      </c>
      <c r="C3701" t="str">
        <f>Tabla4[[#This Row],[NIT]]</f>
        <v>06142506981086</v>
      </c>
      <c r="D3701">
        <f t="shared" si="134"/>
        <v>14</v>
      </c>
      <c r="E3701" t="str">
        <f t="shared" si="135"/>
        <v>NIT</v>
      </c>
    </row>
    <row r="3702" spans="1:5" x14ac:dyDescent="0.25">
      <c r="A3702" t="s">
        <v>6658</v>
      </c>
      <c r="B3702" t="s">
        <v>6659</v>
      </c>
      <c r="C3702" t="str">
        <f>Tabla4[[#This Row],[NIT]]</f>
        <v>06142707820017</v>
      </c>
      <c r="D3702">
        <f t="shared" si="134"/>
        <v>14</v>
      </c>
      <c r="E3702" t="str">
        <f t="shared" si="135"/>
        <v>NIT</v>
      </c>
    </row>
    <row r="3703" spans="1:5" x14ac:dyDescent="0.25">
      <c r="A3703" t="s">
        <v>6660</v>
      </c>
      <c r="B3703" t="s">
        <v>6661</v>
      </c>
      <c r="C3703" t="str">
        <f>Tabla4[[#This Row],[NIT]]</f>
        <v>06140703961035</v>
      </c>
      <c r="D3703">
        <f t="shared" si="134"/>
        <v>14</v>
      </c>
      <c r="E3703" t="str">
        <f t="shared" si="135"/>
        <v>NIT</v>
      </c>
    </row>
    <row r="3704" spans="1:5" x14ac:dyDescent="0.25">
      <c r="A3704" t="s">
        <v>6662</v>
      </c>
      <c r="B3704" t="s">
        <v>6663</v>
      </c>
      <c r="C3704" t="str">
        <f>Tabla4[[#This Row],[NIT]]</f>
        <v>06140203901028</v>
      </c>
      <c r="D3704">
        <f t="shared" si="134"/>
        <v>14</v>
      </c>
      <c r="E3704" t="str">
        <f t="shared" si="135"/>
        <v>NIT</v>
      </c>
    </row>
    <row r="3705" spans="1:5" x14ac:dyDescent="0.25">
      <c r="A3705" t="s">
        <v>6664</v>
      </c>
      <c r="B3705" t="s">
        <v>6665</v>
      </c>
      <c r="C3705" t="str">
        <f>Tabla4[[#This Row],[NIT]]</f>
        <v>06140801991031</v>
      </c>
      <c r="D3705">
        <f t="shared" si="134"/>
        <v>14</v>
      </c>
      <c r="E3705" t="str">
        <f t="shared" si="135"/>
        <v>NIT</v>
      </c>
    </row>
    <row r="3706" spans="1:5" x14ac:dyDescent="0.25">
      <c r="A3706" t="s">
        <v>6666</v>
      </c>
      <c r="B3706" t="s">
        <v>6667</v>
      </c>
      <c r="C3706" t="str">
        <f>Tabla4[[#This Row],[NIT]]</f>
        <v>06142302941018</v>
      </c>
      <c r="D3706">
        <f t="shared" si="134"/>
        <v>14</v>
      </c>
      <c r="E3706" t="str">
        <f t="shared" si="135"/>
        <v>NIT</v>
      </c>
    </row>
    <row r="3707" spans="1:5" x14ac:dyDescent="0.25">
      <c r="A3707" t="s">
        <v>6668</v>
      </c>
      <c r="B3707" t="s">
        <v>6669</v>
      </c>
      <c r="C3707" t="str">
        <f>Tabla4[[#This Row],[NIT]]</f>
        <v>06143001961044</v>
      </c>
      <c r="D3707">
        <f t="shared" si="134"/>
        <v>14</v>
      </c>
      <c r="E3707" t="str">
        <f t="shared" si="135"/>
        <v>NIT</v>
      </c>
    </row>
    <row r="3708" spans="1:5" x14ac:dyDescent="0.25">
      <c r="A3708" t="s">
        <v>6670</v>
      </c>
      <c r="B3708" t="s">
        <v>6671</v>
      </c>
      <c r="C3708" t="str">
        <f>Tabla4[[#This Row],[NIT]]</f>
        <v>06143108061020</v>
      </c>
      <c r="D3708">
        <f t="shared" si="134"/>
        <v>14</v>
      </c>
      <c r="E3708" t="str">
        <f t="shared" si="135"/>
        <v>NIT</v>
      </c>
    </row>
    <row r="3709" spans="1:5" x14ac:dyDescent="0.25">
      <c r="A3709" t="s">
        <v>6672</v>
      </c>
      <c r="B3709" t="s">
        <v>6673</v>
      </c>
      <c r="C3709" t="str">
        <f>Tabla4[[#This Row],[NIT]]</f>
        <v>06141703981040</v>
      </c>
      <c r="D3709">
        <f t="shared" si="134"/>
        <v>14</v>
      </c>
      <c r="E3709" t="str">
        <f t="shared" si="135"/>
        <v>NIT</v>
      </c>
    </row>
    <row r="3710" spans="1:5" x14ac:dyDescent="0.25">
      <c r="A3710" t="s">
        <v>6674</v>
      </c>
      <c r="B3710" t="s">
        <v>6675</v>
      </c>
      <c r="C3710" t="str">
        <f>Tabla4[[#This Row],[NIT]]</f>
        <v>06142510720020</v>
      </c>
      <c r="D3710">
        <f t="shared" si="134"/>
        <v>14</v>
      </c>
      <c r="E3710" t="str">
        <f t="shared" si="135"/>
        <v>NIT</v>
      </c>
    </row>
    <row r="3711" spans="1:5" x14ac:dyDescent="0.25">
      <c r="A3711" t="s">
        <v>6676</v>
      </c>
      <c r="B3711" t="s">
        <v>6677</v>
      </c>
      <c r="C3711" t="str">
        <f>Tabla4[[#This Row],[NIT]]</f>
        <v>06142706031058</v>
      </c>
      <c r="D3711">
        <f t="shared" si="134"/>
        <v>14</v>
      </c>
      <c r="E3711" t="str">
        <f t="shared" si="135"/>
        <v>NIT</v>
      </c>
    </row>
    <row r="3712" spans="1:5" x14ac:dyDescent="0.25">
      <c r="A3712" t="s">
        <v>6678</v>
      </c>
      <c r="B3712" t="s">
        <v>6679</v>
      </c>
      <c r="C3712" t="str">
        <f>Tabla4[[#This Row],[NIT]]</f>
        <v>06140706891011</v>
      </c>
      <c r="D3712">
        <f t="shared" si="134"/>
        <v>14</v>
      </c>
      <c r="E3712" t="str">
        <f t="shared" si="135"/>
        <v>NIT</v>
      </c>
    </row>
    <row r="3713" spans="1:5" x14ac:dyDescent="0.25">
      <c r="A3713" t="s">
        <v>6680</v>
      </c>
      <c r="B3713" t="s">
        <v>6681</v>
      </c>
      <c r="C3713" t="str">
        <f>Tabla4[[#This Row],[NIT]]</f>
        <v>06140510560017</v>
      </c>
      <c r="D3713">
        <f t="shared" si="134"/>
        <v>14</v>
      </c>
      <c r="E3713" t="str">
        <f t="shared" si="135"/>
        <v>NIT</v>
      </c>
    </row>
    <row r="3714" spans="1:5" x14ac:dyDescent="0.25">
      <c r="A3714" t="s">
        <v>6682</v>
      </c>
      <c r="B3714" t="s">
        <v>6683</v>
      </c>
      <c r="C3714" t="str">
        <f>Tabla4[[#This Row],[NIT]]</f>
        <v>06142507951024</v>
      </c>
      <c r="D3714">
        <f t="shared" si="134"/>
        <v>14</v>
      </c>
      <c r="E3714" t="str">
        <f t="shared" si="135"/>
        <v>NIT</v>
      </c>
    </row>
    <row r="3715" spans="1:5" x14ac:dyDescent="0.25">
      <c r="A3715" t="s">
        <v>6684</v>
      </c>
      <c r="B3715" t="s">
        <v>6685</v>
      </c>
      <c r="C3715" t="str">
        <f>Tabla4[[#This Row],[NIT]]</f>
        <v>06141812031028</v>
      </c>
      <c r="D3715">
        <f t="shared" si="134"/>
        <v>14</v>
      </c>
      <c r="E3715" t="str">
        <f t="shared" si="135"/>
        <v>NIT</v>
      </c>
    </row>
    <row r="3716" spans="1:5" x14ac:dyDescent="0.25">
      <c r="A3716" t="s">
        <v>6686</v>
      </c>
      <c r="B3716" t="s">
        <v>6687</v>
      </c>
      <c r="C3716" t="str">
        <f>Tabla4[[#This Row],[NIT]]</f>
        <v>06142005981019</v>
      </c>
      <c r="D3716">
        <f t="shared" si="134"/>
        <v>14</v>
      </c>
      <c r="E3716" t="str">
        <f t="shared" si="135"/>
        <v>NIT</v>
      </c>
    </row>
    <row r="3717" spans="1:5" x14ac:dyDescent="0.25">
      <c r="A3717" t="s">
        <v>6688</v>
      </c>
      <c r="B3717" t="s">
        <v>6689</v>
      </c>
      <c r="C3717" t="str">
        <f>Tabla4[[#This Row],[NIT]]</f>
        <v>06142002981026</v>
      </c>
      <c r="D3717">
        <f t="shared" si="134"/>
        <v>14</v>
      </c>
      <c r="E3717" t="str">
        <f t="shared" si="135"/>
        <v>NIT</v>
      </c>
    </row>
    <row r="3718" spans="1:5" x14ac:dyDescent="0.25">
      <c r="A3718" t="s">
        <v>6690</v>
      </c>
      <c r="B3718" t="s">
        <v>6691</v>
      </c>
      <c r="C3718" t="str">
        <f>Tabla4[[#This Row],[NIT]]</f>
        <v>06140604041013</v>
      </c>
      <c r="D3718">
        <f t="shared" si="134"/>
        <v>14</v>
      </c>
      <c r="E3718" t="str">
        <f t="shared" si="135"/>
        <v>NIT</v>
      </c>
    </row>
    <row r="3719" spans="1:5" x14ac:dyDescent="0.25">
      <c r="A3719" t="s">
        <v>6692</v>
      </c>
      <c r="B3719" t="s">
        <v>6693</v>
      </c>
      <c r="C3719" t="str">
        <f>Tabla4[[#This Row],[NIT]]</f>
        <v>06142804891014</v>
      </c>
      <c r="D3719">
        <f t="shared" si="134"/>
        <v>14</v>
      </c>
      <c r="E3719" t="str">
        <f t="shared" si="135"/>
        <v>NIT</v>
      </c>
    </row>
    <row r="3720" spans="1:5" x14ac:dyDescent="0.25">
      <c r="A3720" t="s">
        <v>6694</v>
      </c>
      <c r="B3720" t="s">
        <v>6695</v>
      </c>
      <c r="C3720" t="str">
        <f>Tabla4[[#This Row],[NIT]]</f>
        <v>06142708071049</v>
      </c>
      <c r="D3720">
        <f t="shared" si="134"/>
        <v>14</v>
      </c>
      <c r="E3720" t="str">
        <f t="shared" si="135"/>
        <v>NIT</v>
      </c>
    </row>
    <row r="3721" spans="1:5" x14ac:dyDescent="0.25">
      <c r="A3721" t="s">
        <v>6696</v>
      </c>
      <c r="B3721" t="s">
        <v>6697</v>
      </c>
      <c r="C3721" t="str">
        <f>Tabla4[[#This Row],[NIT]]</f>
        <v>06141110961043</v>
      </c>
      <c r="D3721">
        <f t="shared" si="134"/>
        <v>14</v>
      </c>
      <c r="E3721" t="str">
        <f t="shared" si="135"/>
        <v>NIT</v>
      </c>
    </row>
    <row r="3722" spans="1:5" x14ac:dyDescent="0.25">
      <c r="A3722" t="s">
        <v>6698</v>
      </c>
      <c r="B3722" t="s">
        <v>6699</v>
      </c>
      <c r="C3722" t="str">
        <f>Tabla4[[#This Row],[NIT]]</f>
        <v>06140901091038</v>
      </c>
      <c r="D3722">
        <f t="shared" si="134"/>
        <v>14</v>
      </c>
      <c r="E3722" t="str">
        <f t="shared" si="135"/>
        <v>NIT</v>
      </c>
    </row>
    <row r="3723" spans="1:5" x14ac:dyDescent="0.25">
      <c r="A3723" t="s">
        <v>6700</v>
      </c>
      <c r="B3723" t="s">
        <v>6701</v>
      </c>
      <c r="C3723" t="str">
        <f>Tabla4[[#This Row],[NIT]]</f>
        <v>06140506860026</v>
      </c>
      <c r="D3723">
        <f t="shared" si="134"/>
        <v>14</v>
      </c>
      <c r="E3723" t="str">
        <f t="shared" si="135"/>
        <v>NIT</v>
      </c>
    </row>
    <row r="3724" spans="1:5" x14ac:dyDescent="0.25">
      <c r="A3724" t="s">
        <v>6702</v>
      </c>
      <c r="B3724" t="s">
        <v>6703</v>
      </c>
      <c r="C3724" t="str">
        <f>Tabla4[[#This Row],[NIT]]</f>
        <v>06142308031030</v>
      </c>
      <c r="D3724">
        <f t="shared" si="134"/>
        <v>14</v>
      </c>
      <c r="E3724" t="str">
        <f t="shared" si="135"/>
        <v>NIT</v>
      </c>
    </row>
    <row r="3725" spans="1:5" x14ac:dyDescent="0.25">
      <c r="A3725" t="s">
        <v>6704</v>
      </c>
      <c r="B3725" t="s">
        <v>6705</v>
      </c>
      <c r="C3725" t="str">
        <f>Tabla4[[#This Row],[NIT]]</f>
        <v>06141512820017</v>
      </c>
      <c r="D3725">
        <f t="shared" si="134"/>
        <v>14</v>
      </c>
      <c r="E3725" t="str">
        <f t="shared" si="135"/>
        <v>NIT</v>
      </c>
    </row>
    <row r="3726" spans="1:5" x14ac:dyDescent="0.25">
      <c r="A3726" t="s">
        <v>6706</v>
      </c>
      <c r="B3726" t="s">
        <v>6707</v>
      </c>
      <c r="C3726" t="str">
        <f>Tabla4[[#This Row],[NIT]]</f>
        <v>06151909680013</v>
      </c>
      <c r="D3726">
        <f t="shared" si="134"/>
        <v>14</v>
      </c>
      <c r="E3726" t="str">
        <f t="shared" si="135"/>
        <v>NIT</v>
      </c>
    </row>
    <row r="3727" spans="1:5" x14ac:dyDescent="0.25">
      <c r="A3727" t="s">
        <v>6708</v>
      </c>
      <c r="B3727" t="s">
        <v>6709</v>
      </c>
      <c r="C3727" t="str">
        <f>Tabla4[[#This Row],[NIT]]</f>
        <v>06143006981043</v>
      </c>
      <c r="D3727">
        <f t="shared" si="134"/>
        <v>14</v>
      </c>
      <c r="E3727" t="str">
        <f t="shared" si="135"/>
        <v>NIT</v>
      </c>
    </row>
    <row r="3728" spans="1:5" x14ac:dyDescent="0.25">
      <c r="A3728" t="s">
        <v>6710</v>
      </c>
      <c r="B3728" t="s">
        <v>6711</v>
      </c>
      <c r="C3728" t="str">
        <f>Tabla4[[#This Row],[NIT]]</f>
        <v>06141104830014</v>
      </c>
      <c r="D3728">
        <f t="shared" si="134"/>
        <v>14</v>
      </c>
      <c r="E3728" t="str">
        <f t="shared" si="135"/>
        <v>NIT</v>
      </c>
    </row>
    <row r="3729" spans="1:5" x14ac:dyDescent="0.25">
      <c r="A3729" t="s">
        <v>6712</v>
      </c>
      <c r="B3729" t="s">
        <v>6713</v>
      </c>
      <c r="C3729" t="str">
        <f>Tabla4[[#This Row],[NIT]]</f>
        <v>06141907011040</v>
      </c>
      <c r="D3729">
        <f t="shared" si="134"/>
        <v>14</v>
      </c>
      <c r="E3729" t="str">
        <f t="shared" si="135"/>
        <v>NIT</v>
      </c>
    </row>
    <row r="3730" spans="1:5" x14ac:dyDescent="0.25">
      <c r="A3730" t="s">
        <v>6714</v>
      </c>
      <c r="B3730" t="s">
        <v>6715</v>
      </c>
      <c r="C3730" t="str">
        <f>Tabla4[[#This Row],[NIT]]</f>
        <v>06142903740035</v>
      </c>
      <c r="D3730">
        <f t="shared" si="134"/>
        <v>14</v>
      </c>
      <c r="E3730" t="str">
        <f t="shared" si="135"/>
        <v>NIT</v>
      </c>
    </row>
    <row r="3731" spans="1:5" x14ac:dyDescent="0.25">
      <c r="A3731" t="s">
        <v>6716</v>
      </c>
      <c r="B3731" t="s">
        <v>6717</v>
      </c>
      <c r="C3731" t="str">
        <f>Tabla4[[#This Row],[NIT]]</f>
        <v>06142803891010</v>
      </c>
      <c r="D3731">
        <f t="shared" si="134"/>
        <v>14</v>
      </c>
      <c r="E3731" t="str">
        <f t="shared" si="135"/>
        <v>NIT</v>
      </c>
    </row>
    <row r="3732" spans="1:5" x14ac:dyDescent="0.25">
      <c r="A3732" t="s">
        <v>6718</v>
      </c>
      <c r="B3732" t="s">
        <v>6719</v>
      </c>
      <c r="C3732" t="str">
        <f>Tabla4[[#This Row],[NIT]]</f>
        <v>06142306870010</v>
      </c>
      <c r="D3732">
        <f t="shared" si="134"/>
        <v>14</v>
      </c>
      <c r="E3732" t="str">
        <f t="shared" si="135"/>
        <v>NIT</v>
      </c>
    </row>
    <row r="3733" spans="1:5" x14ac:dyDescent="0.25">
      <c r="A3733" t="s">
        <v>6720</v>
      </c>
      <c r="B3733" t="s">
        <v>6721</v>
      </c>
      <c r="C3733" t="str">
        <f>Tabla4[[#This Row],[NIT]]</f>
        <v>06140812750010</v>
      </c>
      <c r="D3733">
        <f t="shared" si="134"/>
        <v>14</v>
      </c>
      <c r="E3733" t="str">
        <f t="shared" si="135"/>
        <v>NIT</v>
      </c>
    </row>
    <row r="3734" spans="1:5" x14ac:dyDescent="0.25">
      <c r="A3734" t="s">
        <v>6722</v>
      </c>
      <c r="B3734" t="s">
        <v>6723</v>
      </c>
      <c r="C3734" t="str">
        <f>Tabla4[[#This Row],[NIT]]</f>
        <v>06142111941077</v>
      </c>
      <c r="D3734">
        <f t="shared" si="134"/>
        <v>14</v>
      </c>
      <c r="E3734" t="str">
        <f t="shared" si="135"/>
        <v>NIT</v>
      </c>
    </row>
    <row r="3735" spans="1:5" x14ac:dyDescent="0.25">
      <c r="A3735" t="s">
        <v>6724</v>
      </c>
      <c r="B3735" t="s">
        <v>6725</v>
      </c>
      <c r="C3735" t="str">
        <f>Tabla4[[#This Row],[NIT]]</f>
        <v>05113008751029</v>
      </c>
      <c r="D3735">
        <f t="shared" si="134"/>
        <v>14</v>
      </c>
      <c r="E3735" t="str">
        <f t="shared" si="135"/>
        <v>NIT</v>
      </c>
    </row>
    <row r="3736" spans="1:5" x14ac:dyDescent="0.25">
      <c r="A3736" t="s">
        <v>6726</v>
      </c>
      <c r="B3736" t="s">
        <v>6727</v>
      </c>
      <c r="C3736" t="str">
        <f>Tabla4[[#This Row],[NIT]]</f>
        <v>06141612031040</v>
      </c>
      <c r="D3736">
        <f t="shared" ref="D3736:D3799" si="136">LEN(C3736)</f>
        <v>14</v>
      </c>
      <c r="E3736" t="str">
        <f t="shared" ref="E3736:E3799" si="137">IF(D3736=14,"NIT",IF(D3736=9,"DUI"," "))</f>
        <v>NIT</v>
      </c>
    </row>
    <row r="3737" spans="1:5" x14ac:dyDescent="0.25">
      <c r="A3737" t="s">
        <v>6728</v>
      </c>
      <c r="B3737" t="s">
        <v>6729</v>
      </c>
      <c r="C3737" t="str">
        <f>Tabla4[[#This Row],[NIT]]</f>
        <v>06143110550108</v>
      </c>
      <c r="D3737">
        <f t="shared" si="136"/>
        <v>14</v>
      </c>
      <c r="E3737" t="str">
        <f t="shared" si="137"/>
        <v>NIT</v>
      </c>
    </row>
    <row r="3738" spans="1:5" x14ac:dyDescent="0.25">
      <c r="A3738" t="s">
        <v>6730</v>
      </c>
      <c r="B3738" t="s">
        <v>6731</v>
      </c>
      <c r="C3738" t="str">
        <f>Tabla4[[#This Row],[NIT]]</f>
        <v>14131204470018</v>
      </c>
      <c r="D3738">
        <f t="shared" si="136"/>
        <v>14</v>
      </c>
      <c r="E3738" t="str">
        <f t="shared" si="137"/>
        <v>NIT</v>
      </c>
    </row>
    <row r="3739" spans="1:5" x14ac:dyDescent="0.25">
      <c r="A3739" t="s">
        <v>6732</v>
      </c>
      <c r="B3739" t="s">
        <v>6733</v>
      </c>
      <c r="C3739" t="str">
        <f>Tabla4[[#This Row],[NIT]]</f>
        <v>06141406021038</v>
      </c>
      <c r="D3739">
        <f t="shared" si="136"/>
        <v>14</v>
      </c>
      <c r="E3739" t="str">
        <f t="shared" si="137"/>
        <v>NIT</v>
      </c>
    </row>
    <row r="3740" spans="1:5" x14ac:dyDescent="0.25">
      <c r="A3740" t="s">
        <v>6734</v>
      </c>
      <c r="B3740" t="s">
        <v>6735</v>
      </c>
      <c r="C3740" t="str">
        <f>Tabla4[[#This Row],[NIT]]</f>
        <v>06142406031056</v>
      </c>
      <c r="D3740">
        <f t="shared" si="136"/>
        <v>14</v>
      </c>
      <c r="E3740" t="str">
        <f t="shared" si="137"/>
        <v>NIT</v>
      </c>
    </row>
    <row r="3741" spans="1:5" x14ac:dyDescent="0.25">
      <c r="A3741" t="s">
        <v>6736</v>
      </c>
      <c r="B3741" t="s">
        <v>6737</v>
      </c>
      <c r="C3741" t="str">
        <f>Tabla4[[#This Row],[NIT]]</f>
        <v>06143003071011</v>
      </c>
      <c r="D3741">
        <f t="shared" si="136"/>
        <v>14</v>
      </c>
      <c r="E3741" t="str">
        <f t="shared" si="137"/>
        <v>NIT</v>
      </c>
    </row>
    <row r="3742" spans="1:5" x14ac:dyDescent="0.25">
      <c r="A3742" t="s">
        <v>6738</v>
      </c>
      <c r="B3742" t="s">
        <v>6739</v>
      </c>
      <c r="C3742" t="str">
        <f>Tabla4[[#This Row],[NIT]]</f>
        <v>06142709061055</v>
      </c>
      <c r="D3742">
        <f t="shared" si="136"/>
        <v>14</v>
      </c>
      <c r="E3742" t="str">
        <f t="shared" si="137"/>
        <v>NIT</v>
      </c>
    </row>
    <row r="3743" spans="1:5" x14ac:dyDescent="0.25">
      <c r="A3743" t="s">
        <v>6740</v>
      </c>
      <c r="B3743" t="s">
        <v>6741</v>
      </c>
      <c r="C3743" t="str">
        <f>Tabla4[[#This Row],[NIT]]</f>
        <v>06140610011010</v>
      </c>
      <c r="D3743">
        <f t="shared" si="136"/>
        <v>14</v>
      </c>
      <c r="E3743" t="str">
        <f t="shared" si="137"/>
        <v>NIT</v>
      </c>
    </row>
    <row r="3744" spans="1:5" x14ac:dyDescent="0.25">
      <c r="A3744" t="s">
        <v>6742</v>
      </c>
      <c r="B3744" t="s">
        <v>6743</v>
      </c>
      <c r="C3744" t="str">
        <f>Tabla4[[#This Row],[NIT]]</f>
        <v>12171706001012</v>
      </c>
      <c r="D3744">
        <f t="shared" si="136"/>
        <v>14</v>
      </c>
      <c r="E3744" t="str">
        <f t="shared" si="137"/>
        <v>NIT</v>
      </c>
    </row>
    <row r="3745" spans="1:5" x14ac:dyDescent="0.25">
      <c r="A3745" t="s">
        <v>6744</v>
      </c>
      <c r="B3745" t="s">
        <v>6745</v>
      </c>
      <c r="C3745" t="str">
        <f>Tabla4[[#This Row],[NIT]]</f>
        <v>06140112830021</v>
      </c>
      <c r="D3745">
        <f t="shared" si="136"/>
        <v>14</v>
      </c>
      <c r="E3745" t="str">
        <f t="shared" si="137"/>
        <v>NIT</v>
      </c>
    </row>
    <row r="3746" spans="1:5" x14ac:dyDescent="0.25">
      <c r="A3746" t="s">
        <v>6746</v>
      </c>
      <c r="B3746" t="s">
        <v>6747</v>
      </c>
      <c r="C3746" t="str">
        <f>Tabla4[[#This Row],[NIT]]</f>
        <v>06142710951080</v>
      </c>
      <c r="D3746">
        <f t="shared" si="136"/>
        <v>14</v>
      </c>
      <c r="E3746" t="str">
        <f t="shared" si="137"/>
        <v>NIT</v>
      </c>
    </row>
    <row r="3747" spans="1:5" x14ac:dyDescent="0.25">
      <c r="A3747" t="s">
        <v>6748</v>
      </c>
      <c r="B3747" t="s">
        <v>6749</v>
      </c>
      <c r="C3747" t="str">
        <f>Tabla4[[#This Row],[NIT]]</f>
        <v>05111310721020</v>
      </c>
      <c r="D3747">
        <f t="shared" si="136"/>
        <v>14</v>
      </c>
      <c r="E3747" t="str">
        <f t="shared" si="137"/>
        <v>NIT</v>
      </c>
    </row>
    <row r="3748" spans="1:5" x14ac:dyDescent="0.25">
      <c r="A3748" t="s">
        <v>6750</v>
      </c>
      <c r="B3748" t="s">
        <v>6751</v>
      </c>
      <c r="C3748" t="str">
        <f>Tabla4[[#This Row],[NIT]]</f>
        <v>04161406671010</v>
      </c>
      <c r="D3748">
        <f t="shared" si="136"/>
        <v>14</v>
      </c>
      <c r="E3748" t="str">
        <f t="shared" si="137"/>
        <v>NIT</v>
      </c>
    </row>
    <row r="3749" spans="1:5" x14ac:dyDescent="0.25">
      <c r="A3749" t="s">
        <v>6752</v>
      </c>
      <c r="B3749" t="s">
        <v>6753</v>
      </c>
      <c r="C3749" t="str">
        <f>Tabla4[[#This Row],[NIT]]</f>
        <v>06141911800014</v>
      </c>
      <c r="D3749">
        <f t="shared" si="136"/>
        <v>14</v>
      </c>
      <c r="E3749" t="str">
        <f t="shared" si="137"/>
        <v>NIT</v>
      </c>
    </row>
    <row r="3750" spans="1:5" x14ac:dyDescent="0.25">
      <c r="A3750" t="s">
        <v>6754</v>
      </c>
      <c r="B3750" t="s">
        <v>6755</v>
      </c>
      <c r="C3750" t="str">
        <f>Tabla4[[#This Row],[NIT]]</f>
        <v>06141104851023</v>
      </c>
      <c r="D3750">
        <f t="shared" si="136"/>
        <v>14</v>
      </c>
      <c r="E3750" t="str">
        <f t="shared" si="137"/>
        <v>NIT</v>
      </c>
    </row>
    <row r="3751" spans="1:5" x14ac:dyDescent="0.25">
      <c r="A3751" t="s">
        <v>6756</v>
      </c>
      <c r="B3751" t="s">
        <v>6757</v>
      </c>
      <c r="C3751" t="str">
        <f>Tabla4[[#This Row],[NIT]]</f>
        <v>13043001811010</v>
      </c>
      <c r="D3751">
        <f t="shared" si="136"/>
        <v>14</v>
      </c>
      <c r="E3751" t="str">
        <f t="shared" si="137"/>
        <v>NIT</v>
      </c>
    </row>
    <row r="3752" spans="1:5" x14ac:dyDescent="0.25">
      <c r="A3752" t="s">
        <v>6758</v>
      </c>
      <c r="B3752" t="s">
        <v>6759</v>
      </c>
      <c r="C3752" t="str">
        <f>Tabla4[[#This Row],[NIT]]</f>
        <v>06142505931018</v>
      </c>
      <c r="D3752">
        <f t="shared" si="136"/>
        <v>14</v>
      </c>
      <c r="E3752" t="str">
        <f t="shared" si="137"/>
        <v>NIT</v>
      </c>
    </row>
    <row r="3753" spans="1:5" x14ac:dyDescent="0.25">
      <c r="A3753" t="s">
        <v>6760</v>
      </c>
      <c r="B3753" t="s">
        <v>6761</v>
      </c>
      <c r="C3753" t="str">
        <f>Tabla4[[#This Row],[NIT]]</f>
        <v>06140810941012</v>
      </c>
      <c r="D3753">
        <f t="shared" si="136"/>
        <v>14</v>
      </c>
      <c r="E3753" t="str">
        <f t="shared" si="137"/>
        <v>NIT</v>
      </c>
    </row>
    <row r="3754" spans="1:5" x14ac:dyDescent="0.25">
      <c r="A3754" t="s">
        <v>6762</v>
      </c>
      <c r="B3754" t="s">
        <v>6763</v>
      </c>
      <c r="C3754" t="str">
        <f>Tabla4[[#This Row],[NIT]]</f>
        <v>06140304951050</v>
      </c>
      <c r="D3754">
        <f t="shared" si="136"/>
        <v>14</v>
      </c>
      <c r="E3754" t="str">
        <f t="shared" si="137"/>
        <v>NIT</v>
      </c>
    </row>
    <row r="3755" spans="1:5" x14ac:dyDescent="0.25">
      <c r="A3755" t="s">
        <v>6764</v>
      </c>
      <c r="B3755" t="s">
        <v>6765</v>
      </c>
      <c r="C3755" t="str">
        <f>Tabla4[[#This Row],[NIT]]</f>
        <v>94832611971013</v>
      </c>
      <c r="D3755">
        <f t="shared" si="136"/>
        <v>14</v>
      </c>
      <c r="E3755" t="str">
        <f t="shared" si="137"/>
        <v>NIT</v>
      </c>
    </row>
    <row r="3756" spans="1:5" x14ac:dyDescent="0.25">
      <c r="A3756" t="s">
        <v>6766</v>
      </c>
      <c r="B3756" t="s">
        <v>6767</v>
      </c>
      <c r="C3756" t="str">
        <f>Tabla4[[#This Row],[NIT]]</f>
        <v>06142506981027</v>
      </c>
      <c r="D3756">
        <f t="shared" si="136"/>
        <v>14</v>
      </c>
      <c r="E3756" t="str">
        <f t="shared" si="137"/>
        <v>NIT</v>
      </c>
    </row>
    <row r="3757" spans="1:5" x14ac:dyDescent="0.25">
      <c r="A3757" t="s">
        <v>6768</v>
      </c>
      <c r="B3757" t="s">
        <v>6769</v>
      </c>
      <c r="C3757" t="str">
        <f>Tabla4[[#This Row],[NIT]]</f>
        <v>94500809951015</v>
      </c>
      <c r="D3757">
        <f t="shared" si="136"/>
        <v>14</v>
      </c>
      <c r="E3757" t="str">
        <f t="shared" si="137"/>
        <v>NIT</v>
      </c>
    </row>
    <row r="3758" spans="1:5" x14ac:dyDescent="0.25">
      <c r="A3758" t="s">
        <v>6770</v>
      </c>
      <c r="B3758" t="s">
        <v>6771</v>
      </c>
      <c r="C3758" t="str">
        <f>Tabla4[[#This Row],[NIT]]</f>
        <v>06142001941055</v>
      </c>
      <c r="D3758">
        <f t="shared" si="136"/>
        <v>14</v>
      </c>
      <c r="E3758" t="str">
        <f t="shared" si="137"/>
        <v>NIT</v>
      </c>
    </row>
    <row r="3759" spans="1:5" x14ac:dyDescent="0.25">
      <c r="A3759" t="s">
        <v>6772</v>
      </c>
      <c r="B3759" t="s">
        <v>6773</v>
      </c>
      <c r="C3759" t="str">
        <f>Tabla4[[#This Row],[NIT]]</f>
        <v>05112411991017</v>
      </c>
      <c r="D3759">
        <f t="shared" si="136"/>
        <v>14</v>
      </c>
      <c r="E3759" t="str">
        <f t="shared" si="137"/>
        <v>NIT</v>
      </c>
    </row>
    <row r="3760" spans="1:5" x14ac:dyDescent="0.25">
      <c r="A3760" t="s">
        <v>6774</v>
      </c>
      <c r="B3760" t="s">
        <v>6775</v>
      </c>
      <c r="C3760" t="str">
        <f>Tabla4[[#This Row],[NIT]]</f>
        <v>06141506891030</v>
      </c>
      <c r="D3760">
        <f t="shared" si="136"/>
        <v>14</v>
      </c>
      <c r="E3760" t="str">
        <f t="shared" si="137"/>
        <v>NIT</v>
      </c>
    </row>
    <row r="3761" spans="1:5" x14ac:dyDescent="0.25">
      <c r="A3761" t="s">
        <v>6776</v>
      </c>
      <c r="B3761" t="s">
        <v>6777</v>
      </c>
      <c r="C3761" t="str">
        <f>Tabla4[[#This Row],[NIT]]</f>
        <v>12172509901024</v>
      </c>
      <c r="D3761">
        <f t="shared" si="136"/>
        <v>14</v>
      </c>
      <c r="E3761" t="str">
        <f t="shared" si="137"/>
        <v>NIT</v>
      </c>
    </row>
    <row r="3762" spans="1:5" x14ac:dyDescent="0.25">
      <c r="A3762" t="s">
        <v>6778</v>
      </c>
      <c r="B3762" t="s">
        <v>6779</v>
      </c>
      <c r="C3762" t="str">
        <f>Tabla4[[#This Row],[NIT]]</f>
        <v>06141708061012</v>
      </c>
      <c r="D3762">
        <f t="shared" si="136"/>
        <v>14</v>
      </c>
      <c r="E3762" t="str">
        <f t="shared" si="137"/>
        <v>NIT</v>
      </c>
    </row>
    <row r="3763" spans="1:5" x14ac:dyDescent="0.25">
      <c r="A3763" t="s">
        <v>6780</v>
      </c>
      <c r="B3763" t="s">
        <v>6781</v>
      </c>
      <c r="C3763" t="str">
        <f>Tabla4[[#This Row],[NIT]]</f>
        <v>06142107041010</v>
      </c>
      <c r="D3763">
        <f t="shared" si="136"/>
        <v>14</v>
      </c>
      <c r="E3763" t="str">
        <f t="shared" si="137"/>
        <v>NIT</v>
      </c>
    </row>
    <row r="3764" spans="1:5" x14ac:dyDescent="0.25">
      <c r="A3764" t="s">
        <v>6782</v>
      </c>
      <c r="B3764" t="s">
        <v>6783</v>
      </c>
      <c r="C3764" t="str">
        <f>Tabla4[[#This Row],[NIT]]</f>
        <v>06142910971043</v>
      </c>
      <c r="D3764">
        <f t="shared" si="136"/>
        <v>14</v>
      </c>
      <c r="E3764" t="str">
        <f t="shared" si="137"/>
        <v>NIT</v>
      </c>
    </row>
    <row r="3765" spans="1:5" x14ac:dyDescent="0.25">
      <c r="A3765" t="s">
        <v>6784</v>
      </c>
      <c r="B3765" t="s">
        <v>6785</v>
      </c>
      <c r="C3765" t="str">
        <f>Tabla4[[#This Row],[NIT]]</f>
        <v>06142107941054</v>
      </c>
      <c r="D3765">
        <f t="shared" si="136"/>
        <v>14</v>
      </c>
      <c r="E3765" t="str">
        <f t="shared" si="137"/>
        <v>NIT</v>
      </c>
    </row>
    <row r="3766" spans="1:5" x14ac:dyDescent="0.25">
      <c r="A3766" t="s">
        <v>6786</v>
      </c>
      <c r="B3766" t="s">
        <v>6787</v>
      </c>
      <c r="C3766" t="str">
        <f>Tabla4[[#This Row],[NIT]]</f>
        <v>06141412921199</v>
      </c>
      <c r="D3766">
        <f t="shared" si="136"/>
        <v>14</v>
      </c>
      <c r="E3766" t="str">
        <f t="shared" si="137"/>
        <v>NIT</v>
      </c>
    </row>
    <row r="3767" spans="1:5" x14ac:dyDescent="0.25">
      <c r="A3767" t="s">
        <v>6788</v>
      </c>
      <c r="B3767" t="s">
        <v>6789</v>
      </c>
      <c r="C3767" t="str">
        <f>Tabla4[[#This Row],[NIT]]</f>
        <v>06143010911092</v>
      </c>
      <c r="D3767">
        <f t="shared" si="136"/>
        <v>14</v>
      </c>
      <c r="E3767" t="str">
        <f t="shared" si="137"/>
        <v>NIT</v>
      </c>
    </row>
    <row r="3768" spans="1:5" x14ac:dyDescent="0.25">
      <c r="A3768" t="s">
        <v>6790</v>
      </c>
      <c r="B3768" t="s">
        <v>6791</v>
      </c>
      <c r="C3768" t="str">
        <f>Tabla4[[#This Row],[NIT]]</f>
        <v>06142312911010</v>
      </c>
      <c r="D3768">
        <f t="shared" si="136"/>
        <v>14</v>
      </c>
      <c r="E3768" t="str">
        <f t="shared" si="137"/>
        <v>NIT</v>
      </c>
    </row>
    <row r="3769" spans="1:5" x14ac:dyDescent="0.25">
      <c r="A3769" t="s">
        <v>6792</v>
      </c>
      <c r="B3769" t="s">
        <v>6793</v>
      </c>
      <c r="C3769" t="str">
        <f>Tabla4[[#This Row],[NIT]]</f>
        <v>06141309011010</v>
      </c>
      <c r="D3769">
        <f t="shared" si="136"/>
        <v>14</v>
      </c>
      <c r="E3769" t="str">
        <f t="shared" si="137"/>
        <v>NIT</v>
      </c>
    </row>
    <row r="3770" spans="1:5" x14ac:dyDescent="0.25">
      <c r="A3770" t="s">
        <v>6794</v>
      </c>
      <c r="B3770" t="s">
        <v>6795</v>
      </c>
      <c r="C3770" t="str">
        <f>Tabla4[[#This Row],[NIT]]</f>
        <v>06140605830048</v>
      </c>
      <c r="D3770">
        <f t="shared" si="136"/>
        <v>14</v>
      </c>
      <c r="E3770" t="str">
        <f t="shared" si="137"/>
        <v>NIT</v>
      </c>
    </row>
    <row r="3771" spans="1:5" x14ac:dyDescent="0.25">
      <c r="A3771" t="s">
        <v>6796</v>
      </c>
      <c r="B3771" t="s">
        <v>6797</v>
      </c>
      <c r="C3771" t="str">
        <f>Tabla4[[#This Row],[NIT]]</f>
        <v>06140304730016</v>
      </c>
      <c r="D3771">
        <f t="shared" si="136"/>
        <v>14</v>
      </c>
      <c r="E3771" t="str">
        <f t="shared" si="137"/>
        <v>NIT</v>
      </c>
    </row>
    <row r="3772" spans="1:5" x14ac:dyDescent="0.25">
      <c r="A3772" t="s">
        <v>6798</v>
      </c>
      <c r="B3772" t="s">
        <v>6799</v>
      </c>
      <c r="C3772" t="str">
        <f>Tabla4[[#This Row],[NIT]]</f>
        <v>04062102400010</v>
      </c>
      <c r="D3772">
        <f t="shared" si="136"/>
        <v>14</v>
      </c>
      <c r="E3772" t="str">
        <f t="shared" si="137"/>
        <v>NIT</v>
      </c>
    </row>
    <row r="3773" spans="1:5" x14ac:dyDescent="0.25">
      <c r="A3773" t="s">
        <v>6800</v>
      </c>
      <c r="B3773" t="s">
        <v>6801</v>
      </c>
      <c r="C3773" t="str">
        <f>Tabla4[[#This Row],[NIT]]</f>
        <v>06142309881010</v>
      </c>
      <c r="D3773">
        <f t="shared" si="136"/>
        <v>14</v>
      </c>
      <c r="E3773" t="str">
        <f t="shared" si="137"/>
        <v>NIT</v>
      </c>
    </row>
    <row r="3774" spans="1:5" x14ac:dyDescent="0.25">
      <c r="A3774" t="s">
        <v>6802</v>
      </c>
      <c r="B3774" t="s">
        <v>6803</v>
      </c>
      <c r="C3774" t="str">
        <f>Tabla4[[#This Row],[NIT]]</f>
        <v>06141003780017</v>
      </c>
      <c r="D3774">
        <f t="shared" si="136"/>
        <v>14</v>
      </c>
      <c r="E3774" t="str">
        <f t="shared" si="137"/>
        <v>NIT</v>
      </c>
    </row>
    <row r="3775" spans="1:5" x14ac:dyDescent="0.25">
      <c r="A3775" t="s">
        <v>6804</v>
      </c>
      <c r="B3775" t="s">
        <v>6805</v>
      </c>
      <c r="C3775" t="str">
        <f>Tabla4[[#This Row],[NIT]]</f>
        <v>06141203730046</v>
      </c>
      <c r="D3775">
        <f t="shared" si="136"/>
        <v>14</v>
      </c>
      <c r="E3775" t="str">
        <f t="shared" si="137"/>
        <v>NIT</v>
      </c>
    </row>
    <row r="3776" spans="1:5" x14ac:dyDescent="0.25">
      <c r="A3776" t="s">
        <v>6806</v>
      </c>
      <c r="B3776" t="s">
        <v>6807</v>
      </c>
      <c r="C3776" t="str">
        <f>Tabla4[[#This Row],[NIT]]</f>
        <v>06140103931035</v>
      </c>
      <c r="D3776">
        <f t="shared" si="136"/>
        <v>14</v>
      </c>
      <c r="E3776" t="str">
        <f t="shared" si="137"/>
        <v>NIT</v>
      </c>
    </row>
    <row r="3777" spans="1:5" x14ac:dyDescent="0.25">
      <c r="A3777" t="s">
        <v>6808</v>
      </c>
      <c r="B3777" t="s">
        <v>6809</v>
      </c>
      <c r="C3777" t="str">
        <f>Tabla4[[#This Row],[NIT]]</f>
        <v>06143009961051</v>
      </c>
      <c r="D3777">
        <f t="shared" si="136"/>
        <v>14</v>
      </c>
      <c r="E3777" t="str">
        <f t="shared" si="137"/>
        <v>NIT</v>
      </c>
    </row>
    <row r="3778" spans="1:5" x14ac:dyDescent="0.25">
      <c r="A3778" t="s">
        <v>6810</v>
      </c>
      <c r="B3778" t="s">
        <v>6811</v>
      </c>
      <c r="C3778" t="str">
        <f>Tabla4[[#This Row],[NIT]]</f>
        <v>94140402531015</v>
      </c>
      <c r="D3778">
        <f t="shared" si="136"/>
        <v>14</v>
      </c>
      <c r="E3778" t="str">
        <f t="shared" si="137"/>
        <v>NIT</v>
      </c>
    </row>
    <row r="3779" spans="1:5" x14ac:dyDescent="0.25">
      <c r="A3779" t="s">
        <v>6812</v>
      </c>
      <c r="B3779" t="s">
        <v>6813</v>
      </c>
      <c r="C3779" t="str">
        <f>Tabla4[[#This Row],[NIT]]</f>
        <v>94832109591010</v>
      </c>
      <c r="D3779">
        <f t="shared" si="136"/>
        <v>14</v>
      </c>
      <c r="E3779" t="str">
        <f t="shared" si="137"/>
        <v>NIT</v>
      </c>
    </row>
    <row r="3780" spans="1:5" x14ac:dyDescent="0.25">
      <c r="A3780" t="s">
        <v>6814</v>
      </c>
      <c r="B3780" t="s">
        <v>6815</v>
      </c>
      <c r="C3780" t="str">
        <f>Tabla4[[#This Row],[NIT]]</f>
        <v>06141301921033</v>
      </c>
      <c r="D3780">
        <f t="shared" si="136"/>
        <v>14</v>
      </c>
      <c r="E3780" t="str">
        <f t="shared" si="137"/>
        <v>NIT</v>
      </c>
    </row>
    <row r="3781" spans="1:5" x14ac:dyDescent="0.25">
      <c r="A3781" t="s">
        <v>6816</v>
      </c>
      <c r="B3781" t="s">
        <v>6817</v>
      </c>
      <c r="C3781" t="str">
        <f>Tabla4[[#This Row],[NIT]]</f>
        <v>06141706001012</v>
      </c>
      <c r="D3781">
        <f t="shared" si="136"/>
        <v>14</v>
      </c>
      <c r="E3781" t="str">
        <f t="shared" si="137"/>
        <v>NIT</v>
      </c>
    </row>
    <row r="3782" spans="1:5" x14ac:dyDescent="0.25">
      <c r="A3782" t="s">
        <v>6818</v>
      </c>
      <c r="B3782" t="s">
        <v>6819</v>
      </c>
      <c r="C3782" t="str">
        <f>Tabla4[[#This Row],[NIT]]</f>
        <v>06140411021023</v>
      </c>
      <c r="D3782">
        <f t="shared" si="136"/>
        <v>14</v>
      </c>
      <c r="E3782" t="str">
        <f t="shared" si="137"/>
        <v>NIT</v>
      </c>
    </row>
    <row r="3783" spans="1:5" x14ac:dyDescent="0.25">
      <c r="A3783" t="s">
        <v>6820</v>
      </c>
      <c r="B3783" t="s">
        <v>6821</v>
      </c>
      <c r="C3783" t="str">
        <f>Tabla4[[#This Row],[NIT]]</f>
        <v>02101411580016</v>
      </c>
      <c r="D3783">
        <f t="shared" si="136"/>
        <v>14</v>
      </c>
      <c r="E3783" t="str">
        <f t="shared" si="137"/>
        <v>NIT</v>
      </c>
    </row>
    <row r="3784" spans="1:5" x14ac:dyDescent="0.25">
      <c r="A3784" t="s">
        <v>6822</v>
      </c>
      <c r="B3784" t="s">
        <v>6823</v>
      </c>
      <c r="C3784" t="str">
        <f>Tabla4[[#This Row],[NIT]]</f>
        <v>05090911731018</v>
      </c>
      <c r="D3784">
        <f t="shared" si="136"/>
        <v>14</v>
      </c>
      <c r="E3784" t="str">
        <f t="shared" si="137"/>
        <v>NIT</v>
      </c>
    </row>
    <row r="3785" spans="1:5" x14ac:dyDescent="0.25">
      <c r="A3785" t="s">
        <v>6824</v>
      </c>
      <c r="B3785" t="s">
        <v>6825</v>
      </c>
      <c r="C3785" t="str">
        <f>Tabla4[[#This Row],[NIT]]</f>
        <v>14121609520015</v>
      </c>
      <c r="D3785">
        <f t="shared" si="136"/>
        <v>14</v>
      </c>
      <c r="E3785" t="str">
        <f t="shared" si="137"/>
        <v>NIT</v>
      </c>
    </row>
    <row r="3786" spans="1:5" x14ac:dyDescent="0.25">
      <c r="A3786" t="s">
        <v>6826</v>
      </c>
      <c r="B3786" t="s">
        <v>6827</v>
      </c>
      <c r="C3786" t="str">
        <f>Tabla4[[#This Row],[NIT]]</f>
        <v>06142710780035</v>
      </c>
      <c r="D3786">
        <f t="shared" si="136"/>
        <v>14</v>
      </c>
      <c r="E3786" t="str">
        <f t="shared" si="137"/>
        <v>NIT</v>
      </c>
    </row>
    <row r="3787" spans="1:5" x14ac:dyDescent="0.25">
      <c r="A3787" t="s">
        <v>6828</v>
      </c>
      <c r="B3787" t="s">
        <v>6829</v>
      </c>
      <c r="C3787" t="str">
        <f>Tabla4[[#This Row],[NIT]]</f>
        <v>06142010881022</v>
      </c>
      <c r="D3787">
        <f t="shared" si="136"/>
        <v>14</v>
      </c>
      <c r="E3787" t="str">
        <f t="shared" si="137"/>
        <v>NIT</v>
      </c>
    </row>
    <row r="3788" spans="1:5" x14ac:dyDescent="0.25">
      <c r="A3788" t="s">
        <v>6830</v>
      </c>
      <c r="B3788" t="s">
        <v>6831</v>
      </c>
      <c r="C3788" t="str">
        <f>Tabla4[[#This Row],[NIT]]</f>
        <v>06141901770025</v>
      </c>
      <c r="D3788">
        <f t="shared" si="136"/>
        <v>14</v>
      </c>
      <c r="E3788" t="str">
        <f t="shared" si="137"/>
        <v>NIT</v>
      </c>
    </row>
    <row r="3789" spans="1:5" x14ac:dyDescent="0.25">
      <c r="A3789" t="s">
        <v>6832</v>
      </c>
      <c r="B3789" t="s">
        <v>6833</v>
      </c>
      <c r="C3789" t="str">
        <f>Tabla4[[#This Row],[NIT]]</f>
        <v>06140212590184</v>
      </c>
      <c r="D3789">
        <f t="shared" si="136"/>
        <v>14</v>
      </c>
      <c r="E3789" t="str">
        <f t="shared" si="137"/>
        <v>NIT</v>
      </c>
    </row>
    <row r="3790" spans="1:5" x14ac:dyDescent="0.25">
      <c r="A3790" t="s">
        <v>6834</v>
      </c>
      <c r="B3790" t="s">
        <v>6835</v>
      </c>
      <c r="C3790" t="str">
        <f>Tabla4[[#This Row],[NIT]]</f>
        <v>12050805380019</v>
      </c>
      <c r="D3790">
        <f t="shared" si="136"/>
        <v>14</v>
      </c>
      <c r="E3790" t="str">
        <f t="shared" si="137"/>
        <v>NIT</v>
      </c>
    </row>
    <row r="3791" spans="1:5" x14ac:dyDescent="0.25">
      <c r="A3791" t="s">
        <v>6836</v>
      </c>
      <c r="B3791" t="s">
        <v>6837</v>
      </c>
      <c r="C3791" t="str">
        <f>Tabla4[[#This Row],[NIT]]</f>
        <v>06140406751080</v>
      </c>
      <c r="D3791">
        <f t="shared" si="136"/>
        <v>14</v>
      </c>
      <c r="E3791" t="str">
        <f t="shared" si="137"/>
        <v>NIT</v>
      </c>
    </row>
    <row r="3792" spans="1:5" x14ac:dyDescent="0.25">
      <c r="A3792" t="s">
        <v>6838</v>
      </c>
      <c r="B3792" t="s">
        <v>6839</v>
      </c>
      <c r="C3792" t="str">
        <f>Tabla4[[#This Row],[NIT]]</f>
        <v>06140311500082</v>
      </c>
      <c r="D3792">
        <f t="shared" si="136"/>
        <v>14</v>
      </c>
      <c r="E3792" t="str">
        <f t="shared" si="137"/>
        <v>NIT</v>
      </c>
    </row>
    <row r="3793" spans="1:5" x14ac:dyDescent="0.25">
      <c r="A3793" t="s">
        <v>6840</v>
      </c>
      <c r="B3793" t="s">
        <v>6841</v>
      </c>
      <c r="C3793" t="str">
        <f>Tabla4[[#This Row],[NIT]]</f>
        <v>11080509590013</v>
      </c>
      <c r="D3793">
        <f t="shared" si="136"/>
        <v>14</v>
      </c>
      <c r="E3793" t="str">
        <f t="shared" si="137"/>
        <v>NIT</v>
      </c>
    </row>
    <row r="3794" spans="1:5" x14ac:dyDescent="0.25">
      <c r="A3794" t="s">
        <v>6842</v>
      </c>
      <c r="B3794" t="s">
        <v>6843</v>
      </c>
      <c r="C3794" t="str">
        <f>Tabla4[[#This Row],[NIT]]</f>
        <v>13190802641020</v>
      </c>
      <c r="D3794">
        <f t="shared" si="136"/>
        <v>14</v>
      </c>
      <c r="E3794" t="str">
        <f t="shared" si="137"/>
        <v>NIT</v>
      </c>
    </row>
    <row r="3795" spans="1:5" x14ac:dyDescent="0.25">
      <c r="A3795" t="s">
        <v>6844</v>
      </c>
      <c r="B3795" t="s">
        <v>6845</v>
      </c>
      <c r="C3795" t="str">
        <f>Tabla4[[#This Row],[NIT]]</f>
        <v>12172508711027</v>
      </c>
      <c r="D3795">
        <f t="shared" si="136"/>
        <v>14</v>
      </c>
      <c r="E3795" t="str">
        <f t="shared" si="137"/>
        <v>NIT</v>
      </c>
    </row>
    <row r="3796" spans="1:5" x14ac:dyDescent="0.25">
      <c r="A3796" t="s">
        <v>6846</v>
      </c>
      <c r="B3796" t="s">
        <v>6847</v>
      </c>
      <c r="C3796" t="str">
        <f>Tabla4[[#This Row],[NIT]]</f>
        <v>08210204620012</v>
      </c>
      <c r="D3796">
        <f t="shared" si="136"/>
        <v>14</v>
      </c>
      <c r="E3796" t="str">
        <f t="shared" si="137"/>
        <v>NIT</v>
      </c>
    </row>
    <row r="3797" spans="1:5" x14ac:dyDescent="0.25">
      <c r="A3797" t="s">
        <v>6848</v>
      </c>
      <c r="B3797" t="s">
        <v>6849</v>
      </c>
      <c r="C3797" t="str">
        <f>Tabla4[[#This Row],[NIT]]</f>
        <v>06142201921059</v>
      </c>
      <c r="D3797">
        <f t="shared" si="136"/>
        <v>14</v>
      </c>
      <c r="E3797" t="str">
        <f t="shared" si="137"/>
        <v>NIT</v>
      </c>
    </row>
    <row r="3798" spans="1:5" x14ac:dyDescent="0.25">
      <c r="A3798" t="s">
        <v>6850</v>
      </c>
      <c r="B3798" t="s">
        <v>6851</v>
      </c>
      <c r="C3798" t="str">
        <f>Tabla4[[#This Row],[NIT]]</f>
        <v>06140210961036</v>
      </c>
      <c r="D3798">
        <f t="shared" si="136"/>
        <v>14</v>
      </c>
      <c r="E3798" t="str">
        <f t="shared" si="137"/>
        <v>NIT</v>
      </c>
    </row>
    <row r="3799" spans="1:5" x14ac:dyDescent="0.25">
      <c r="A3799" t="s">
        <v>6852</v>
      </c>
      <c r="B3799" t="s">
        <v>6853</v>
      </c>
      <c r="C3799" t="str">
        <f>Tabla4[[#This Row],[NIT]]</f>
        <v>97410604891011</v>
      </c>
      <c r="D3799">
        <f t="shared" si="136"/>
        <v>14</v>
      </c>
      <c r="E3799" t="str">
        <f t="shared" si="137"/>
        <v>NIT</v>
      </c>
    </row>
    <row r="3800" spans="1:5" x14ac:dyDescent="0.25">
      <c r="A3800" t="s">
        <v>6854</v>
      </c>
      <c r="B3800" t="s">
        <v>6855</v>
      </c>
      <c r="C3800" t="str">
        <f>Tabla4[[#This Row],[NIT]]</f>
        <v>06141807081017</v>
      </c>
      <c r="D3800">
        <f t="shared" ref="D3800:D3863" si="138">LEN(C3800)</f>
        <v>14</v>
      </c>
      <c r="E3800" t="str">
        <f t="shared" ref="E3800:E3863" si="139">IF(D3800=14,"NIT",IF(D3800=9,"DUI"," "))</f>
        <v>NIT</v>
      </c>
    </row>
    <row r="3801" spans="1:5" x14ac:dyDescent="0.25">
      <c r="A3801" t="s">
        <v>6856</v>
      </c>
      <c r="B3801" t="s">
        <v>6857</v>
      </c>
      <c r="C3801" t="str">
        <f>Tabla4[[#This Row],[NIT]]</f>
        <v>06142708640023</v>
      </c>
      <c r="D3801">
        <f t="shared" si="138"/>
        <v>14</v>
      </c>
      <c r="E3801" t="str">
        <f t="shared" si="139"/>
        <v>NIT</v>
      </c>
    </row>
    <row r="3802" spans="1:5" x14ac:dyDescent="0.25">
      <c r="A3802" t="s">
        <v>6858</v>
      </c>
      <c r="B3802" t="s">
        <v>6859</v>
      </c>
      <c r="C3802" t="str">
        <f>Tabla4[[#This Row],[NIT]]</f>
        <v>06141604751130</v>
      </c>
      <c r="D3802">
        <f t="shared" si="138"/>
        <v>14</v>
      </c>
      <c r="E3802" t="str">
        <f t="shared" si="139"/>
        <v>NIT</v>
      </c>
    </row>
    <row r="3803" spans="1:5" x14ac:dyDescent="0.25">
      <c r="A3803" t="s">
        <v>6860</v>
      </c>
      <c r="B3803" t="s">
        <v>6861</v>
      </c>
      <c r="C3803" t="str">
        <f>Tabla4[[#This Row],[NIT]]</f>
        <v>10040110540016</v>
      </c>
      <c r="D3803">
        <f t="shared" si="138"/>
        <v>14</v>
      </c>
      <c r="E3803" t="str">
        <f t="shared" si="139"/>
        <v>NIT</v>
      </c>
    </row>
    <row r="3804" spans="1:5" x14ac:dyDescent="0.25">
      <c r="A3804" t="s">
        <v>6862</v>
      </c>
      <c r="B3804" t="s">
        <v>6863</v>
      </c>
      <c r="C3804" t="str">
        <f>Tabla4[[#This Row],[NIT]]</f>
        <v>02101808340017</v>
      </c>
      <c r="D3804">
        <f t="shared" si="138"/>
        <v>14</v>
      </c>
      <c r="E3804" t="str">
        <f t="shared" si="139"/>
        <v>NIT</v>
      </c>
    </row>
    <row r="3805" spans="1:5" x14ac:dyDescent="0.25">
      <c r="A3805" t="s">
        <v>6864</v>
      </c>
      <c r="B3805" t="s">
        <v>6865</v>
      </c>
      <c r="C3805" t="str">
        <f>Tabla4[[#This Row],[NIT]]</f>
        <v>11231409470011</v>
      </c>
      <c r="D3805">
        <f t="shared" si="138"/>
        <v>14</v>
      </c>
      <c r="E3805" t="str">
        <f t="shared" si="139"/>
        <v>NIT</v>
      </c>
    </row>
    <row r="3806" spans="1:5" x14ac:dyDescent="0.25">
      <c r="A3806" t="s">
        <v>6866</v>
      </c>
      <c r="B3806" t="s">
        <v>6867</v>
      </c>
      <c r="C3806" t="str">
        <f>Tabla4[[#This Row],[NIT]]</f>
        <v>04302903560018</v>
      </c>
      <c r="D3806">
        <f t="shared" si="138"/>
        <v>14</v>
      </c>
      <c r="E3806" t="str">
        <f t="shared" si="139"/>
        <v>NIT</v>
      </c>
    </row>
    <row r="3807" spans="1:5" x14ac:dyDescent="0.25">
      <c r="A3807" t="s">
        <v>6868</v>
      </c>
      <c r="B3807" t="s">
        <v>6869</v>
      </c>
      <c r="C3807" t="str">
        <f>Tabla4[[#This Row],[NIT]]</f>
        <v>06142606780038</v>
      </c>
      <c r="D3807">
        <f t="shared" si="138"/>
        <v>14</v>
      </c>
      <c r="E3807" t="str">
        <f t="shared" si="139"/>
        <v>NIT</v>
      </c>
    </row>
    <row r="3808" spans="1:5" x14ac:dyDescent="0.25">
      <c r="A3808" t="s">
        <v>6870</v>
      </c>
      <c r="B3808" t="s">
        <v>6871</v>
      </c>
      <c r="C3808" t="str">
        <f>Tabla4[[#This Row],[NIT]]</f>
        <v>06140609891112</v>
      </c>
      <c r="D3808">
        <f t="shared" si="138"/>
        <v>14</v>
      </c>
      <c r="E3808" t="str">
        <f t="shared" si="139"/>
        <v>NIT</v>
      </c>
    </row>
    <row r="3809" spans="1:5" x14ac:dyDescent="0.25">
      <c r="A3809" t="s">
        <v>6872</v>
      </c>
      <c r="B3809" t="s">
        <v>6873</v>
      </c>
      <c r="C3809" t="str">
        <f>Tabla4[[#This Row],[NIT]]</f>
        <v>06142907051030</v>
      </c>
      <c r="D3809">
        <f t="shared" si="138"/>
        <v>14</v>
      </c>
      <c r="E3809" t="str">
        <f t="shared" si="139"/>
        <v>NIT</v>
      </c>
    </row>
    <row r="3810" spans="1:5" x14ac:dyDescent="0.25">
      <c r="A3810" t="s">
        <v>6874</v>
      </c>
      <c r="B3810" t="s">
        <v>6875</v>
      </c>
      <c r="C3810" t="str">
        <f>Tabla4[[#This Row],[NIT]]</f>
        <v>06142206931028</v>
      </c>
      <c r="D3810">
        <f t="shared" si="138"/>
        <v>14</v>
      </c>
      <c r="E3810" t="str">
        <f t="shared" si="139"/>
        <v>NIT</v>
      </c>
    </row>
    <row r="3811" spans="1:5" x14ac:dyDescent="0.25">
      <c r="A3811" t="s">
        <v>6876</v>
      </c>
      <c r="B3811" t="s">
        <v>6877</v>
      </c>
      <c r="C3811" t="str">
        <f>Tabla4[[#This Row],[NIT]]</f>
        <v>06141406021011</v>
      </c>
      <c r="D3811">
        <f t="shared" si="138"/>
        <v>14</v>
      </c>
      <c r="E3811" t="str">
        <f t="shared" si="139"/>
        <v>NIT</v>
      </c>
    </row>
    <row r="3812" spans="1:5" x14ac:dyDescent="0.25">
      <c r="A3812" t="s">
        <v>6878</v>
      </c>
      <c r="B3812" t="s">
        <v>6879</v>
      </c>
      <c r="C3812" t="str">
        <f>Tabla4[[#This Row],[NIT]]</f>
        <v>14161603420011</v>
      </c>
      <c r="D3812">
        <f t="shared" si="138"/>
        <v>14</v>
      </c>
      <c r="E3812" t="str">
        <f t="shared" si="139"/>
        <v>NIT</v>
      </c>
    </row>
    <row r="3813" spans="1:5" x14ac:dyDescent="0.25">
      <c r="A3813" t="s">
        <v>6880</v>
      </c>
      <c r="B3813" t="s">
        <v>6881</v>
      </c>
      <c r="C3813" t="str">
        <f>Tabla4[[#This Row],[NIT]]</f>
        <v>98872007981015</v>
      </c>
      <c r="D3813">
        <f t="shared" si="138"/>
        <v>14</v>
      </c>
      <c r="E3813" t="str">
        <f t="shared" si="139"/>
        <v>NIT</v>
      </c>
    </row>
    <row r="3814" spans="1:5" x14ac:dyDescent="0.25">
      <c r="A3814" t="s">
        <v>6882</v>
      </c>
      <c r="B3814" t="s">
        <v>6883</v>
      </c>
      <c r="C3814" t="str">
        <f>Tabla4[[#This Row],[NIT]]</f>
        <v>06142907941087</v>
      </c>
      <c r="D3814">
        <f t="shared" si="138"/>
        <v>14</v>
      </c>
      <c r="E3814" t="str">
        <f t="shared" si="139"/>
        <v>NIT</v>
      </c>
    </row>
    <row r="3815" spans="1:5" x14ac:dyDescent="0.25">
      <c r="A3815" t="s">
        <v>6884</v>
      </c>
      <c r="B3815" t="s">
        <v>6885</v>
      </c>
      <c r="C3815" t="str">
        <f>Tabla4[[#This Row],[NIT]]</f>
        <v>06143107021016</v>
      </c>
      <c r="D3815">
        <f t="shared" si="138"/>
        <v>14</v>
      </c>
      <c r="E3815" t="str">
        <f t="shared" si="139"/>
        <v>NIT</v>
      </c>
    </row>
    <row r="3816" spans="1:5" x14ac:dyDescent="0.25">
      <c r="A3816" t="s">
        <v>6886</v>
      </c>
      <c r="B3816" t="s">
        <v>6887</v>
      </c>
      <c r="C3816" t="str">
        <f>Tabla4[[#This Row],[NIT]]</f>
        <v>02100801991019</v>
      </c>
      <c r="D3816">
        <f t="shared" si="138"/>
        <v>14</v>
      </c>
      <c r="E3816" t="str">
        <f t="shared" si="139"/>
        <v>NIT</v>
      </c>
    </row>
    <row r="3817" spans="1:5" x14ac:dyDescent="0.25">
      <c r="A3817" t="s">
        <v>6888</v>
      </c>
      <c r="B3817" t="s">
        <v>6889</v>
      </c>
      <c r="C3817" t="str">
        <f>Tabla4[[#This Row],[NIT]]</f>
        <v>14013012570019</v>
      </c>
      <c r="D3817">
        <f t="shared" si="138"/>
        <v>14</v>
      </c>
      <c r="E3817" t="str">
        <f t="shared" si="139"/>
        <v>NIT</v>
      </c>
    </row>
    <row r="3818" spans="1:5" x14ac:dyDescent="0.25">
      <c r="A3818" t="s">
        <v>6890</v>
      </c>
      <c r="B3818" t="s">
        <v>6891</v>
      </c>
      <c r="C3818" t="str">
        <f>Tabla4[[#This Row],[NIT]]</f>
        <v>12170511681020</v>
      </c>
      <c r="D3818">
        <f t="shared" si="138"/>
        <v>14</v>
      </c>
      <c r="E3818" t="str">
        <f t="shared" si="139"/>
        <v>NIT</v>
      </c>
    </row>
    <row r="3819" spans="1:5" x14ac:dyDescent="0.25">
      <c r="A3819" t="s">
        <v>6892</v>
      </c>
      <c r="B3819" t="s">
        <v>6893</v>
      </c>
      <c r="C3819" t="str">
        <f>Tabla4[[#This Row],[NIT]]</f>
        <v>95012206511028</v>
      </c>
      <c r="D3819">
        <f t="shared" si="138"/>
        <v>14</v>
      </c>
      <c r="E3819" t="str">
        <f t="shared" si="139"/>
        <v>NIT</v>
      </c>
    </row>
    <row r="3820" spans="1:5" x14ac:dyDescent="0.25">
      <c r="A3820" t="s">
        <v>6894</v>
      </c>
      <c r="B3820" t="s">
        <v>6895</v>
      </c>
      <c r="C3820" t="str">
        <f>Tabla4[[#This Row],[NIT]]</f>
        <v>10072505701010</v>
      </c>
      <c r="D3820">
        <f t="shared" si="138"/>
        <v>14</v>
      </c>
      <c r="E3820" t="str">
        <f t="shared" si="139"/>
        <v>NIT</v>
      </c>
    </row>
    <row r="3821" spans="1:5" x14ac:dyDescent="0.25">
      <c r="A3821" t="s">
        <v>6896</v>
      </c>
      <c r="B3821" t="s">
        <v>6897</v>
      </c>
      <c r="C3821" t="str">
        <f>Tabla4[[#This Row],[NIT]]</f>
        <v>13101005400014</v>
      </c>
      <c r="D3821">
        <f t="shared" si="138"/>
        <v>14</v>
      </c>
      <c r="E3821" t="str">
        <f t="shared" si="139"/>
        <v>NIT</v>
      </c>
    </row>
    <row r="3822" spans="1:5" x14ac:dyDescent="0.25">
      <c r="A3822" t="s">
        <v>6898</v>
      </c>
      <c r="B3822" t="s">
        <v>6899</v>
      </c>
      <c r="C3822" t="str">
        <f>Tabla4[[#This Row],[NIT]]</f>
        <v>14062904550010</v>
      </c>
      <c r="D3822">
        <f t="shared" si="138"/>
        <v>14</v>
      </c>
      <c r="E3822" t="str">
        <f t="shared" si="139"/>
        <v>NIT</v>
      </c>
    </row>
    <row r="3823" spans="1:5" x14ac:dyDescent="0.25">
      <c r="A3823" t="s">
        <v>6900</v>
      </c>
      <c r="B3823" t="s">
        <v>6901</v>
      </c>
      <c r="C3823" t="str">
        <f>Tabla4[[#This Row],[NIT]]</f>
        <v>06141006710014</v>
      </c>
      <c r="D3823">
        <f t="shared" si="138"/>
        <v>14</v>
      </c>
      <c r="E3823" t="str">
        <f t="shared" si="139"/>
        <v>NIT</v>
      </c>
    </row>
    <row r="3824" spans="1:5" x14ac:dyDescent="0.25">
      <c r="A3824" t="s">
        <v>6902</v>
      </c>
      <c r="B3824" t="s">
        <v>6903</v>
      </c>
      <c r="C3824" t="str">
        <f>Tabla4[[#This Row],[NIT]]</f>
        <v>95311202971013</v>
      </c>
      <c r="D3824">
        <f t="shared" si="138"/>
        <v>14</v>
      </c>
      <c r="E3824" t="str">
        <f t="shared" si="139"/>
        <v>NIT</v>
      </c>
    </row>
    <row r="3825" spans="1:5" x14ac:dyDescent="0.25">
      <c r="A3825" t="s">
        <v>6904</v>
      </c>
      <c r="B3825" t="s">
        <v>6905</v>
      </c>
      <c r="C3825" t="str">
        <f>Tabla4[[#This Row],[NIT]]</f>
        <v>96420106841017</v>
      </c>
      <c r="D3825">
        <f t="shared" si="138"/>
        <v>14</v>
      </c>
      <c r="E3825" t="str">
        <f t="shared" si="139"/>
        <v>NIT</v>
      </c>
    </row>
    <row r="3826" spans="1:5" x14ac:dyDescent="0.25">
      <c r="A3826" t="s">
        <v>6906</v>
      </c>
      <c r="B3826" t="s">
        <v>6907</v>
      </c>
      <c r="C3826" t="str">
        <f>Tabla4[[#This Row],[NIT]]</f>
        <v>06141709021030</v>
      </c>
      <c r="D3826">
        <f t="shared" si="138"/>
        <v>14</v>
      </c>
      <c r="E3826" t="str">
        <f t="shared" si="139"/>
        <v>NIT</v>
      </c>
    </row>
    <row r="3827" spans="1:5" x14ac:dyDescent="0.25">
      <c r="A3827" t="s">
        <v>6908</v>
      </c>
      <c r="B3827" t="s">
        <v>6909</v>
      </c>
      <c r="C3827" t="str">
        <f>Tabla4[[#This Row],[NIT]]</f>
        <v>06141011991046</v>
      </c>
      <c r="D3827">
        <f t="shared" si="138"/>
        <v>14</v>
      </c>
      <c r="E3827" t="str">
        <f t="shared" si="139"/>
        <v>NIT</v>
      </c>
    </row>
    <row r="3828" spans="1:5" x14ac:dyDescent="0.25">
      <c r="A3828" t="s">
        <v>6910</v>
      </c>
      <c r="B3828" t="s">
        <v>6911</v>
      </c>
      <c r="C3828" t="str">
        <f>Tabla4[[#This Row],[NIT]]</f>
        <v>06142406091067</v>
      </c>
      <c r="D3828">
        <f t="shared" si="138"/>
        <v>14</v>
      </c>
      <c r="E3828" t="str">
        <f t="shared" si="139"/>
        <v>NIT</v>
      </c>
    </row>
    <row r="3829" spans="1:5" x14ac:dyDescent="0.25">
      <c r="A3829" t="s">
        <v>6912</v>
      </c>
      <c r="B3829" t="s">
        <v>6913</v>
      </c>
      <c r="C3829" t="str">
        <f>Tabla4[[#This Row],[NIT]]</f>
        <v>06140106991055</v>
      </c>
      <c r="D3829">
        <f t="shared" si="138"/>
        <v>14</v>
      </c>
      <c r="E3829" t="str">
        <f t="shared" si="139"/>
        <v>NIT</v>
      </c>
    </row>
    <row r="3830" spans="1:5" x14ac:dyDescent="0.25">
      <c r="A3830" t="s">
        <v>6914</v>
      </c>
      <c r="B3830" t="s">
        <v>6915</v>
      </c>
      <c r="C3830" t="str">
        <f>Tabla4[[#This Row],[NIT]]</f>
        <v>06142012921013</v>
      </c>
      <c r="D3830">
        <f t="shared" si="138"/>
        <v>14</v>
      </c>
      <c r="E3830" t="str">
        <f t="shared" si="139"/>
        <v>NIT</v>
      </c>
    </row>
    <row r="3831" spans="1:5" x14ac:dyDescent="0.25">
      <c r="A3831" t="s">
        <v>6916</v>
      </c>
      <c r="B3831" t="s">
        <v>6917</v>
      </c>
      <c r="C3831" t="str">
        <f>Tabla4[[#This Row],[NIT]]</f>
        <v>06142204041017</v>
      </c>
      <c r="D3831">
        <f t="shared" si="138"/>
        <v>14</v>
      </c>
      <c r="E3831" t="str">
        <f t="shared" si="139"/>
        <v>NIT</v>
      </c>
    </row>
    <row r="3832" spans="1:5" x14ac:dyDescent="0.25">
      <c r="A3832" t="s">
        <v>6918</v>
      </c>
      <c r="B3832" t="s">
        <v>6919</v>
      </c>
      <c r="C3832" t="str">
        <f>Tabla4[[#This Row],[NIT]]</f>
        <v>06140101911037</v>
      </c>
      <c r="D3832">
        <f t="shared" si="138"/>
        <v>14</v>
      </c>
      <c r="E3832" t="str">
        <f t="shared" si="139"/>
        <v>NIT</v>
      </c>
    </row>
    <row r="3833" spans="1:5" x14ac:dyDescent="0.25">
      <c r="A3833" t="s">
        <v>6920</v>
      </c>
      <c r="B3833" t="s">
        <v>6921</v>
      </c>
      <c r="C3833" t="str">
        <f>Tabla4[[#This Row],[NIT]]</f>
        <v>06142206061040</v>
      </c>
      <c r="D3833">
        <f t="shared" si="138"/>
        <v>14</v>
      </c>
      <c r="E3833" t="str">
        <f t="shared" si="139"/>
        <v>NIT</v>
      </c>
    </row>
    <row r="3834" spans="1:5" x14ac:dyDescent="0.25">
      <c r="A3834" t="s">
        <v>6922</v>
      </c>
      <c r="B3834" t="s">
        <v>6923</v>
      </c>
      <c r="C3834" t="str">
        <f>Tabla4[[#This Row],[NIT]]</f>
        <v>06141012730027</v>
      </c>
      <c r="D3834">
        <f t="shared" si="138"/>
        <v>14</v>
      </c>
      <c r="E3834" t="str">
        <f t="shared" si="139"/>
        <v>NIT</v>
      </c>
    </row>
    <row r="3835" spans="1:5" x14ac:dyDescent="0.25">
      <c r="A3835" t="s">
        <v>6924</v>
      </c>
      <c r="B3835" t="s">
        <v>6925</v>
      </c>
      <c r="C3835" t="str">
        <f>Tabla4[[#This Row],[NIT]]</f>
        <v>06141403011066</v>
      </c>
      <c r="D3835">
        <f t="shared" si="138"/>
        <v>14</v>
      </c>
      <c r="E3835" t="str">
        <f t="shared" si="139"/>
        <v>NIT</v>
      </c>
    </row>
    <row r="3836" spans="1:5" x14ac:dyDescent="0.25">
      <c r="A3836" t="s">
        <v>6926</v>
      </c>
      <c r="B3836" t="s">
        <v>6927</v>
      </c>
      <c r="C3836" t="str">
        <f>Tabla4[[#This Row],[NIT]]</f>
        <v>06141910840053</v>
      </c>
      <c r="D3836">
        <f t="shared" si="138"/>
        <v>14</v>
      </c>
      <c r="E3836" t="str">
        <f t="shared" si="139"/>
        <v>NIT</v>
      </c>
    </row>
    <row r="3837" spans="1:5" x14ac:dyDescent="0.25">
      <c r="A3837" t="s">
        <v>6928</v>
      </c>
      <c r="B3837" t="s">
        <v>6929</v>
      </c>
      <c r="C3837" t="str">
        <f>Tabla4[[#This Row],[NIT]]</f>
        <v>06142207931013</v>
      </c>
      <c r="D3837">
        <f t="shared" si="138"/>
        <v>14</v>
      </c>
      <c r="E3837" t="str">
        <f t="shared" si="139"/>
        <v>NIT</v>
      </c>
    </row>
    <row r="3838" spans="1:5" x14ac:dyDescent="0.25">
      <c r="A3838" t="s">
        <v>6930</v>
      </c>
      <c r="B3838" t="s">
        <v>6931</v>
      </c>
      <c r="C3838" t="str">
        <f>Tabla4[[#This Row],[NIT]]</f>
        <v>05110909741015</v>
      </c>
      <c r="D3838">
        <f t="shared" si="138"/>
        <v>14</v>
      </c>
      <c r="E3838" t="str">
        <f t="shared" si="139"/>
        <v>NIT</v>
      </c>
    </row>
    <row r="3839" spans="1:5" x14ac:dyDescent="0.25">
      <c r="A3839" t="s">
        <v>6932</v>
      </c>
      <c r="B3839" t="s">
        <v>6933</v>
      </c>
      <c r="C3839" t="str">
        <f>Tabla4[[#This Row],[NIT]]</f>
        <v>06141212891023</v>
      </c>
      <c r="D3839">
        <f t="shared" si="138"/>
        <v>14</v>
      </c>
      <c r="E3839" t="str">
        <f t="shared" si="139"/>
        <v>NIT</v>
      </c>
    </row>
    <row r="3840" spans="1:5" x14ac:dyDescent="0.25">
      <c r="A3840" t="s">
        <v>6934</v>
      </c>
      <c r="B3840" t="s">
        <v>6935</v>
      </c>
      <c r="C3840" t="str">
        <f>Tabla4[[#This Row],[NIT]]</f>
        <v>06141901880013</v>
      </c>
      <c r="D3840">
        <f t="shared" si="138"/>
        <v>14</v>
      </c>
      <c r="E3840" t="str">
        <f t="shared" si="139"/>
        <v>NIT</v>
      </c>
    </row>
    <row r="3841" spans="1:5" x14ac:dyDescent="0.25">
      <c r="A3841" t="s">
        <v>6936</v>
      </c>
      <c r="B3841" t="s">
        <v>6937</v>
      </c>
      <c r="C3841" t="str">
        <f>Tabla4[[#This Row],[NIT]]</f>
        <v>06142408991022</v>
      </c>
      <c r="D3841">
        <f t="shared" si="138"/>
        <v>14</v>
      </c>
      <c r="E3841" t="str">
        <f t="shared" si="139"/>
        <v>NIT</v>
      </c>
    </row>
    <row r="3842" spans="1:5" x14ac:dyDescent="0.25">
      <c r="A3842" t="s">
        <v>6938</v>
      </c>
      <c r="B3842" t="s">
        <v>6939</v>
      </c>
      <c r="C3842" t="str">
        <f>Tabla4[[#This Row],[NIT]]</f>
        <v>06142211951029</v>
      </c>
      <c r="D3842">
        <f t="shared" si="138"/>
        <v>14</v>
      </c>
      <c r="E3842" t="str">
        <f t="shared" si="139"/>
        <v>NIT</v>
      </c>
    </row>
    <row r="3843" spans="1:5" x14ac:dyDescent="0.25">
      <c r="A3843" t="s">
        <v>6940</v>
      </c>
      <c r="B3843" t="s">
        <v>6941</v>
      </c>
      <c r="C3843" t="str">
        <f>Tabla4[[#This Row],[NIT]]</f>
        <v>06140104680029</v>
      </c>
      <c r="D3843">
        <f t="shared" si="138"/>
        <v>14</v>
      </c>
      <c r="E3843" t="str">
        <f t="shared" si="139"/>
        <v>NIT</v>
      </c>
    </row>
    <row r="3844" spans="1:5" x14ac:dyDescent="0.25">
      <c r="A3844" t="s">
        <v>6942</v>
      </c>
      <c r="B3844" t="s">
        <v>6943</v>
      </c>
      <c r="C3844" t="str">
        <f>Tabla4[[#This Row],[NIT]]</f>
        <v>12172209081017</v>
      </c>
      <c r="D3844">
        <f t="shared" si="138"/>
        <v>14</v>
      </c>
      <c r="E3844" t="str">
        <f t="shared" si="139"/>
        <v>NIT</v>
      </c>
    </row>
    <row r="3845" spans="1:5" x14ac:dyDescent="0.25">
      <c r="A3845" t="s">
        <v>6944</v>
      </c>
      <c r="B3845" t="s">
        <v>6945</v>
      </c>
      <c r="C3845" t="str">
        <f>Tabla4[[#This Row],[NIT]]</f>
        <v>06142405991021</v>
      </c>
      <c r="D3845">
        <f t="shared" si="138"/>
        <v>14</v>
      </c>
      <c r="E3845" t="str">
        <f t="shared" si="139"/>
        <v>NIT</v>
      </c>
    </row>
    <row r="3846" spans="1:5" x14ac:dyDescent="0.25">
      <c r="A3846" t="s">
        <v>6946</v>
      </c>
      <c r="B3846" t="s">
        <v>6947</v>
      </c>
      <c r="C3846" t="str">
        <f>Tabla4[[#This Row],[NIT]]</f>
        <v>06141909620016</v>
      </c>
      <c r="D3846">
        <f t="shared" si="138"/>
        <v>14</v>
      </c>
      <c r="E3846" t="str">
        <f t="shared" si="139"/>
        <v>NIT</v>
      </c>
    </row>
    <row r="3847" spans="1:5" x14ac:dyDescent="0.25">
      <c r="A3847" t="s">
        <v>6948</v>
      </c>
      <c r="B3847" t="s">
        <v>6949</v>
      </c>
      <c r="C3847" t="str">
        <f>Tabla4[[#This Row],[NIT]]</f>
        <v>06141508971014</v>
      </c>
      <c r="D3847">
        <f t="shared" si="138"/>
        <v>14</v>
      </c>
      <c r="E3847" t="str">
        <f t="shared" si="139"/>
        <v>NIT</v>
      </c>
    </row>
    <row r="3848" spans="1:5" x14ac:dyDescent="0.25">
      <c r="A3848" t="s">
        <v>6950</v>
      </c>
      <c r="B3848" t="s">
        <v>6951</v>
      </c>
      <c r="C3848" t="str">
        <f>Tabla4[[#This Row],[NIT]]</f>
        <v>06141203961035</v>
      </c>
      <c r="D3848">
        <f t="shared" si="138"/>
        <v>14</v>
      </c>
      <c r="E3848" t="str">
        <f t="shared" si="139"/>
        <v>NIT</v>
      </c>
    </row>
    <row r="3849" spans="1:5" x14ac:dyDescent="0.25">
      <c r="A3849" t="s">
        <v>6952</v>
      </c>
      <c r="B3849" t="s">
        <v>6953</v>
      </c>
      <c r="C3849" t="str">
        <f>Tabla4[[#This Row],[NIT]]</f>
        <v>06142012041064</v>
      </c>
      <c r="D3849">
        <f t="shared" si="138"/>
        <v>14</v>
      </c>
      <c r="E3849" t="str">
        <f t="shared" si="139"/>
        <v>NIT</v>
      </c>
    </row>
    <row r="3850" spans="1:5" x14ac:dyDescent="0.25">
      <c r="A3850" t="s">
        <v>6954</v>
      </c>
      <c r="B3850" t="s">
        <v>6955</v>
      </c>
      <c r="C3850" t="str">
        <f>Tabla4[[#This Row],[NIT]]</f>
        <v>06142508991038</v>
      </c>
      <c r="D3850">
        <f t="shared" si="138"/>
        <v>14</v>
      </c>
      <c r="E3850" t="str">
        <f t="shared" si="139"/>
        <v>NIT</v>
      </c>
    </row>
    <row r="3851" spans="1:5" x14ac:dyDescent="0.25">
      <c r="A3851" t="s">
        <v>6956</v>
      </c>
      <c r="B3851" t="s">
        <v>6957</v>
      </c>
      <c r="C3851" t="str">
        <f>Tabla4[[#This Row],[NIT]]</f>
        <v>06141502071089</v>
      </c>
      <c r="D3851">
        <f t="shared" si="138"/>
        <v>14</v>
      </c>
      <c r="E3851" t="str">
        <f t="shared" si="139"/>
        <v>NIT</v>
      </c>
    </row>
    <row r="3852" spans="1:5" x14ac:dyDescent="0.25">
      <c r="A3852" t="s">
        <v>6958</v>
      </c>
      <c r="B3852" t="s">
        <v>6959</v>
      </c>
      <c r="C3852" t="str">
        <f>Tabla4[[#This Row],[NIT]]</f>
        <v>06141603891028</v>
      </c>
      <c r="D3852">
        <f t="shared" si="138"/>
        <v>14</v>
      </c>
      <c r="E3852" t="str">
        <f t="shared" si="139"/>
        <v>NIT</v>
      </c>
    </row>
    <row r="3853" spans="1:5" x14ac:dyDescent="0.25">
      <c r="A3853" t="s">
        <v>6960</v>
      </c>
      <c r="B3853" t="s">
        <v>6961</v>
      </c>
      <c r="C3853" t="str">
        <f>Tabla4[[#This Row],[NIT]]</f>
        <v>06140710091011</v>
      </c>
      <c r="D3853">
        <f t="shared" si="138"/>
        <v>14</v>
      </c>
      <c r="E3853" t="str">
        <f t="shared" si="139"/>
        <v>NIT</v>
      </c>
    </row>
    <row r="3854" spans="1:5" x14ac:dyDescent="0.25">
      <c r="A3854" t="s">
        <v>6962</v>
      </c>
      <c r="B3854" t="s">
        <v>6963</v>
      </c>
      <c r="C3854" t="str">
        <f>Tabla4[[#This Row],[NIT]]</f>
        <v>06141405971032</v>
      </c>
      <c r="D3854">
        <f t="shared" si="138"/>
        <v>14</v>
      </c>
      <c r="E3854" t="str">
        <f t="shared" si="139"/>
        <v>NIT</v>
      </c>
    </row>
    <row r="3855" spans="1:5" x14ac:dyDescent="0.25">
      <c r="A3855" t="s">
        <v>6964</v>
      </c>
      <c r="B3855" t="s">
        <v>6965</v>
      </c>
      <c r="C3855" t="str">
        <f>Tabla4[[#This Row],[NIT]]</f>
        <v>05220109041015</v>
      </c>
      <c r="D3855">
        <f t="shared" si="138"/>
        <v>14</v>
      </c>
      <c r="E3855" t="str">
        <f t="shared" si="139"/>
        <v>NIT</v>
      </c>
    </row>
    <row r="3856" spans="1:5" x14ac:dyDescent="0.25">
      <c r="A3856" t="s">
        <v>6966</v>
      </c>
      <c r="B3856" t="s">
        <v>6967</v>
      </c>
      <c r="C3856" t="str">
        <f>Tabla4[[#This Row],[NIT]]</f>
        <v>06141809921012</v>
      </c>
      <c r="D3856">
        <f t="shared" si="138"/>
        <v>14</v>
      </c>
      <c r="E3856" t="str">
        <f t="shared" si="139"/>
        <v>NIT</v>
      </c>
    </row>
    <row r="3857" spans="1:5" x14ac:dyDescent="0.25">
      <c r="A3857" t="s">
        <v>6968</v>
      </c>
      <c r="B3857" t="s">
        <v>6969</v>
      </c>
      <c r="C3857" t="str">
        <f>Tabla4[[#This Row],[NIT]]</f>
        <v>06141209011012</v>
      </c>
      <c r="D3857">
        <f t="shared" si="138"/>
        <v>14</v>
      </c>
      <c r="E3857" t="str">
        <f t="shared" si="139"/>
        <v>NIT</v>
      </c>
    </row>
    <row r="3858" spans="1:5" x14ac:dyDescent="0.25">
      <c r="A3858" t="s">
        <v>6970</v>
      </c>
      <c r="B3858" t="s">
        <v>6971</v>
      </c>
      <c r="C3858" t="str">
        <f>Tabla4[[#This Row],[NIT]]</f>
        <v>06141303021013</v>
      </c>
      <c r="D3858">
        <f t="shared" si="138"/>
        <v>14</v>
      </c>
      <c r="E3858" t="str">
        <f t="shared" si="139"/>
        <v>NIT</v>
      </c>
    </row>
    <row r="3859" spans="1:5" x14ac:dyDescent="0.25">
      <c r="A3859" t="s">
        <v>6972</v>
      </c>
      <c r="B3859" t="s">
        <v>6973</v>
      </c>
      <c r="C3859" t="str">
        <f>Tabla4[[#This Row],[NIT]]</f>
        <v>06141802041017</v>
      </c>
      <c r="D3859">
        <f t="shared" si="138"/>
        <v>14</v>
      </c>
      <c r="E3859" t="str">
        <f t="shared" si="139"/>
        <v>NIT</v>
      </c>
    </row>
    <row r="3860" spans="1:5" x14ac:dyDescent="0.25">
      <c r="A3860" t="s">
        <v>6974</v>
      </c>
      <c r="B3860" t="s">
        <v>6975</v>
      </c>
      <c r="C3860" t="str">
        <f>Tabla4[[#This Row],[NIT]]</f>
        <v>06142610720028</v>
      </c>
      <c r="D3860">
        <f t="shared" si="138"/>
        <v>14</v>
      </c>
      <c r="E3860" t="str">
        <f t="shared" si="139"/>
        <v>NIT</v>
      </c>
    </row>
    <row r="3861" spans="1:5" x14ac:dyDescent="0.25">
      <c r="A3861" t="s">
        <v>6976</v>
      </c>
      <c r="B3861" t="s">
        <v>6977</v>
      </c>
      <c r="C3861" t="str">
        <f>Tabla4[[#This Row],[NIT]]</f>
        <v>06141612031031</v>
      </c>
      <c r="D3861">
        <f t="shared" si="138"/>
        <v>14</v>
      </c>
      <c r="E3861" t="str">
        <f t="shared" si="139"/>
        <v>NIT</v>
      </c>
    </row>
    <row r="3862" spans="1:5" x14ac:dyDescent="0.25">
      <c r="A3862" t="s">
        <v>6978</v>
      </c>
      <c r="B3862" t="s">
        <v>6979</v>
      </c>
      <c r="C3862" t="str">
        <f>Tabla4[[#This Row],[NIT]]</f>
        <v>06142705991031</v>
      </c>
      <c r="D3862">
        <f t="shared" si="138"/>
        <v>14</v>
      </c>
      <c r="E3862" t="str">
        <f t="shared" si="139"/>
        <v>NIT</v>
      </c>
    </row>
    <row r="3863" spans="1:5" x14ac:dyDescent="0.25">
      <c r="A3863" t="s">
        <v>6980</v>
      </c>
      <c r="B3863" t="s">
        <v>6981</v>
      </c>
      <c r="C3863" t="str">
        <f>Tabla4[[#This Row],[NIT]]</f>
        <v>03011104101014</v>
      </c>
      <c r="D3863">
        <f t="shared" si="138"/>
        <v>14</v>
      </c>
      <c r="E3863" t="str">
        <f t="shared" si="139"/>
        <v>NIT</v>
      </c>
    </row>
    <row r="3864" spans="1:5" x14ac:dyDescent="0.25">
      <c r="A3864" t="s">
        <v>6982</v>
      </c>
      <c r="B3864" t="s">
        <v>6983</v>
      </c>
      <c r="C3864" t="str">
        <f>Tabla4[[#This Row],[NIT]]</f>
        <v>06142402981050</v>
      </c>
      <c r="D3864">
        <f t="shared" ref="D3864:D3927" si="140">LEN(C3864)</f>
        <v>14</v>
      </c>
      <c r="E3864" t="str">
        <f t="shared" ref="E3864:E3927" si="141">IF(D3864=14,"NIT",IF(D3864=9,"DUI"," "))</f>
        <v>NIT</v>
      </c>
    </row>
    <row r="3865" spans="1:5" x14ac:dyDescent="0.25">
      <c r="A3865" t="s">
        <v>6984</v>
      </c>
      <c r="B3865" t="s">
        <v>6985</v>
      </c>
      <c r="C3865" t="str">
        <f>Tabla4[[#This Row],[NIT]]</f>
        <v>06142903071070</v>
      </c>
      <c r="D3865">
        <f t="shared" si="140"/>
        <v>14</v>
      </c>
      <c r="E3865" t="str">
        <f t="shared" si="141"/>
        <v>NIT</v>
      </c>
    </row>
    <row r="3866" spans="1:5" x14ac:dyDescent="0.25">
      <c r="A3866" t="s">
        <v>6986</v>
      </c>
      <c r="B3866" t="s">
        <v>6987</v>
      </c>
      <c r="C3866" t="str">
        <f>Tabla4[[#This Row],[NIT]]</f>
        <v>06141811760018</v>
      </c>
      <c r="D3866">
        <f t="shared" si="140"/>
        <v>14</v>
      </c>
      <c r="E3866" t="str">
        <f t="shared" si="141"/>
        <v>NIT</v>
      </c>
    </row>
    <row r="3867" spans="1:5" x14ac:dyDescent="0.25">
      <c r="A3867" t="s">
        <v>6988</v>
      </c>
      <c r="B3867" t="s">
        <v>6989</v>
      </c>
      <c r="C3867" t="str">
        <f>Tabla4[[#This Row],[NIT]]</f>
        <v>06141901790012</v>
      </c>
      <c r="D3867">
        <f t="shared" si="140"/>
        <v>14</v>
      </c>
      <c r="E3867" t="str">
        <f t="shared" si="141"/>
        <v>NIT</v>
      </c>
    </row>
    <row r="3868" spans="1:5" x14ac:dyDescent="0.25">
      <c r="A3868" t="s">
        <v>6990</v>
      </c>
      <c r="B3868" t="s">
        <v>6991</v>
      </c>
      <c r="C3868" t="str">
        <f>Tabla4[[#This Row],[NIT]]</f>
        <v>06140905981011</v>
      </c>
      <c r="D3868">
        <f t="shared" si="140"/>
        <v>14</v>
      </c>
      <c r="E3868" t="str">
        <f t="shared" si="141"/>
        <v>NIT</v>
      </c>
    </row>
    <row r="3869" spans="1:5" x14ac:dyDescent="0.25">
      <c r="A3869" t="s">
        <v>6992</v>
      </c>
      <c r="B3869" t="s">
        <v>6993</v>
      </c>
      <c r="C3869" t="str">
        <f>Tabla4[[#This Row],[NIT]]</f>
        <v>06142201961034</v>
      </c>
      <c r="D3869">
        <f t="shared" si="140"/>
        <v>14</v>
      </c>
      <c r="E3869" t="str">
        <f t="shared" si="141"/>
        <v>NIT</v>
      </c>
    </row>
    <row r="3870" spans="1:5" x14ac:dyDescent="0.25">
      <c r="A3870" t="s">
        <v>6994</v>
      </c>
      <c r="B3870" t="s">
        <v>6995</v>
      </c>
      <c r="C3870" t="str">
        <f>Tabla4[[#This Row],[NIT]]</f>
        <v>06141911921027</v>
      </c>
      <c r="D3870">
        <f t="shared" si="140"/>
        <v>14</v>
      </c>
      <c r="E3870" t="str">
        <f t="shared" si="141"/>
        <v>NIT</v>
      </c>
    </row>
    <row r="3871" spans="1:5" x14ac:dyDescent="0.25">
      <c r="A3871" t="s">
        <v>6996</v>
      </c>
      <c r="B3871" t="s">
        <v>6997</v>
      </c>
      <c r="C3871" t="str">
        <f>Tabla4[[#This Row],[NIT]]</f>
        <v>06141302790010</v>
      </c>
      <c r="D3871">
        <f t="shared" si="140"/>
        <v>14</v>
      </c>
      <c r="E3871" t="str">
        <f t="shared" si="141"/>
        <v>NIT</v>
      </c>
    </row>
    <row r="3872" spans="1:5" x14ac:dyDescent="0.25">
      <c r="A3872" t="s">
        <v>6998</v>
      </c>
      <c r="B3872" t="s">
        <v>6999</v>
      </c>
      <c r="C3872" t="str">
        <f>Tabla4[[#This Row],[NIT]]</f>
        <v>94830703071016</v>
      </c>
      <c r="D3872">
        <f t="shared" si="140"/>
        <v>14</v>
      </c>
      <c r="E3872" t="str">
        <f t="shared" si="141"/>
        <v>NIT</v>
      </c>
    </row>
    <row r="3873" spans="1:5" x14ac:dyDescent="0.25">
      <c r="A3873" t="s">
        <v>7000</v>
      </c>
      <c r="B3873" t="s">
        <v>7001</v>
      </c>
      <c r="C3873" t="str">
        <f>Tabla4[[#This Row],[NIT]]</f>
        <v>06141103051023</v>
      </c>
      <c r="D3873">
        <f t="shared" si="140"/>
        <v>14</v>
      </c>
      <c r="E3873" t="str">
        <f t="shared" si="141"/>
        <v>NIT</v>
      </c>
    </row>
    <row r="3874" spans="1:5" x14ac:dyDescent="0.25">
      <c r="A3874" t="s">
        <v>7002</v>
      </c>
      <c r="B3874" t="s">
        <v>7003</v>
      </c>
      <c r="C3874" t="str">
        <f>Tabla4[[#This Row],[NIT]]</f>
        <v>06142404981022</v>
      </c>
      <c r="D3874">
        <f t="shared" si="140"/>
        <v>14</v>
      </c>
      <c r="E3874" t="str">
        <f t="shared" si="141"/>
        <v>NIT</v>
      </c>
    </row>
    <row r="3875" spans="1:5" x14ac:dyDescent="0.25">
      <c r="A3875" t="s">
        <v>7004</v>
      </c>
      <c r="B3875" t="s">
        <v>7005</v>
      </c>
      <c r="C3875" t="str">
        <f>Tabla4[[#This Row],[NIT]]</f>
        <v>06142104941045</v>
      </c>
      <c r="D3875">
        <f t="shared" si="140"/>
        <v>14</v>
      </c>
      <c r="E3875" t="str">
        <f t="shared" si="141"/>
        <v>NIT</v>
      </c>
    </row>
    <row r="3876" spans="1:5" x14ac:dyDescent="0.25">
      <c r="A3876" t="s">
        <v>7006</v>
      </c>
      <c r="B3876" t="s">
        <v>7007</v>
      </c>
      <c r="C3876" t="str">
        <f>Tabla4[[#This Row],[NIT]]</f>
        <v>06140206001052</v>
      </c>
      <c r="D3876">
        <f t="shared" si="140"/>
        <v>14</v>
      </c>
      <c r="E3876" t="str">
        <f t="shared" si="141"/>
        <v>NIT</v>
      </c>
    </row>
    <row r="3877" spans="1:5" x14ac:dyDescent="0.25">
      <c r="A3877" t="s">
        <v>7008</v>
      </c>
      <c r="B3877" t="s">
        <v>7009</v>
      </c>
      <c r="C3877" t="str">
        <f>Tabla4[[#This Row],[NIT]]</f>
        <v>06140107981061</v>
      </c>
      <c r="D3877">
        <f t="shared" si="140"/>
        <v>14</v>
      </c>
      <c r="E3877" t="str">
        <f t="shared" si="141"/>
        <v>NIT</v>
      </c>
    </row>
    <row r="3878" spans="1:5" x14ac:dyDescent="0.25">
      <c r="A3878" t="s">
        <v>7010</v>
      </c>
      <c r="B3878" t="s">
        <v>7011</v>
      </c>
      <c r="C3878" t="str">
        <f>Tabla4[[#This Row],[NIT]]</f>
        <v>06142202081020</v>
      </c>
      <c r="D3878">
        <f t="shared" si="140"/>
        <v>14</v>
      </c>
      <c r="E3878" t="str">
        <f t="shared" si="141"/>
        <v>NIT</v>
      </c>
    </row>
    <row r="3879" spans="1:5" x14ac:dyDescent="0.25">
      <c r="A3879" t="s">
        <v>7012</v>
      </c>
      <c r="B3879" t="s">
        <v>7013</v>
      </c>
      <c r="C3879" t="str">
        <f>Tabla4[[#This Row],[NIT]]</f>
        <v>06142807061055</v>
      </c>
      <c r="D3879">
        <f t="shared" si="140"/>
        <v>14</v>
      </c>
      <c r="E3879" t="str">
        <f t="shared" si="141"/>
        <v>NIT</v>
      </c>
    </row>
    <row r="3880" spans="1:5" x14ac:dyDescent="0.25">
      <c r="A3880" t="s">
        <v>7014</v>
      </c>
      <c r="B3880" t="s">
        <v>7015</v>
      </c>
      <c r="C3880" t="str">
        <f>Tabla4[[#This Row],[NIT]]</f>
        <v>06142106991074</v>
      </c>
      <c r="D3880">
        <f t="shared" si="140"/>
        <v>14</v>
      </c>
      <c r="E3880" t="str">
        <f t="shared" si="141"/>
        <v>NIT</v>
      </c>
    </row>
    <row r="3881" spans="1:5" x14ac:dyDescent="0.25">
      <c r="A3881" t="s">
        <v>7016</v>
      </c>
      <c r="B3881" t="s">
        <v>7017</v>
      </c>
      <c r="C3881" t="str">
        <f>Tabla4[[#This Row],[NIT]]</f>
        <v>06142101941010</v>
      </c>
      <c r="D3881">
        <f t="shared" si="140"/>
        <v>14</v>
      </c>
      <c r="E3881" t="str">
        <f t="shared" si="141"/>
        <v>NIT</v>
      </c>
    </row>
    <row r="3882" spans="1:5" x14ac:dyDescent="0.25">
      <c r="A3882" t="s">
        <v>7018</v>
      </c>
      <c r="B3882" t="s">
        <v>7019</v>
      </c>
      <c r="C3882" t="str">
        <f>Tabla4[[#This Row],[NIT]]</f>
        <v>06141611011045</v>
      </c>
      <c r="D3882">
        <f t="shared" si="140"/>
        <v>14</v>
      </c>
      <c r="E3882" t="str">
        <f t="shared" si="141"/>
        <v>NIT</v>
      </c>
    </row>
    <row r="3883" spans="1:5" x14ac:dyDescent="0.25">
      <c r="A3883" t="s">
        <v>7020</v>
      </c>
      <c r="B3883" t="s">
        <v>7021</v>
      </c>
      <c r="C3883" t="str">
        <f>Tabla4[[#This Row],[NIT]]</f>
        <v>03012411711012</v>
      </c>
      <c r="D3883">
        <f t="shared" si="140"/>
        <v>14</v>
      </c>
      <c r="E3883" t="str">
        <f t="shared" si="141"/>
        <v>NIT</v>
      </c>
    </row>
    <row r="3884" spans="1:5" x14ac:dyDescent="0.25">
      <c r="A3884" t="s">
        <v>7022</v>
      </c>
      <c r="B3884" t="s">
        <v>7023</v>
      </c>
      <c r="C3884" t="str">
        <f>Tabla4[[#This Row],[NIT]]</f>
        <v>06191304701023</v>
      </c>
      <c r="D3884">
        <f t="shared" si="140"/>
        <v>14</v>
      </c>
      <c r="E3884" t="str">
        <f t="shared" si="141"/>
        <v>NIT</v>
      </c>
    </row>
    <row r="3885" spans="1:5" x14ac:dyDescent="0.25">
      <c r="A3885" t="s">
        <v>7024</v>
      </c>
      <c r="B3885" t="s">
        <v>7025</v>
      </c>
      <c r="C3885" t="str">
        <f>Tabla4[[#This Row],[NIT]]</f>
        <v>06142906610023</v>
      </c>
      <c r="D3885">
        <f t="shared" si="140"/>
        <v>14</v>
      </c>
      <c r="E3885" t="str">
        <f t="shared" si="141"/>
        <v>NIT</v>
      </c>
    </row>
    <row r="3886" spans="1:5" x14ac:dyDescent="0.25">
      <c r="A3886" t="s">
        <v>7026</v>
      </c>
      <c r="B3886" t="s">
        <v>7027</v>
      </c>
      <c r="C3886" t="str">
        <f>Tabla4[[#This Row],[NIT]]</f>
        <v>11062305011018</v>
      </c>
      <c r="D3886">
        <f t="shared" si="140"/>
        <v>14</v>
      </c>
      <c r="E3886" t="str">
        <f t="shared" si="141"/>
        <v>NIT</v>
      </c>
    </row>
    <row r="3887" spans="1:5" x14ac:dyDescent="0.25">
      <c r="A3887" t="s">
        <v>7028</v>
      </c>
      <c r="B3887" t="s">
        <v>7029</v>
      </c>
      <c r="C3887" t="str">
        <f>Tabla4[[#This Row],[NIT]]</f>
        <v>06142205850029</v>
      </c>
      <c r="D3887">
        <f t="shared" si="140"/>
        <v>14</v>
      </c>
      <c r="E3887" t="str">
        <f t="shared" si="141"/>
        <v>NIT</v>
      </c>
    </row>
    <row r="3888" spans="1:5" x14ac:dyDescent="0.25">
      <c r="A3888" t="s">
        <v>7030</v>
      </c>
      <c r="B3888" t="s">
        <v>7031</v>
      </c>
      <c r="C3888" t="str">
        <f>Tabla4[[#This Row],[NIT]]</f>
        <v>06142506041059</v>
      </c>
      <c r="D3888">
        <f t="shared" si="140"/>
        <v>14</v>
      </c>
      <c r="E3888" t="str">
        <f t="shared" si="141"/>
        <v>NIT</v>
      </c>
    </row>
    <row r="3889" spans="1:5" x14ac:dyDescent="0.25">
      <c r="A3889" t="s">
        <v>7032</v>
      </c>
      <c r="B3889" t="s">
        <v>7033</v>
      </c>
      <c r="C3889" t="str">
        <f>Tabla4[[#This Row],[NIT]]</f>
        <v>06141208091012</v>
      </c>
      <c r="D3889">
        <f t="shared" si="140"/>
        <v>14</v>
      </c>
      <c r="E3889" t="str">
        <f t="shared" si="141"/>
        <v>NIT</v>
      </c>
    </row>
    <row r="3890" spans="1:5" x14ac:dyDescent="0.25">
      <c r="A3890" t="s">
        <v>7034</v>
      </c>
      <c r="B3890" t="s">
        <v>7035</v>
      </c>
      <c r="C3890" t="str">
        <f>Tabla4[[#This Row],[NIT]]</f>
        <v>06141003951019</v>
      </c>
      <c r="D3890">
        <f t="shared" si="140"/>
        <v>14</v>
      </c>
      <c r="E3890" t="str">
        <f t="shared" si="141"/>
        <v>NIT</v>
      </c>
    </row>
    <row r="3891" spans="1:5" x14ac:dyDescent="0.25">
      <c r="A3891" t="s">
        <v>7036</v>
      </c>
      <c r="B3891" t="s">
        <v>7037</v>
      </c>
      <c r="C3891" t="str">
        <f>Tabla4[[#This Row],[NIT]]</f>
        <v>06141712931048</v>
      </c>
      <c r="D3891">
        <f t="shared" si="140"/>
        <v>14</v>
      </c>
      <c r="E3891" t="str">
        <f t="shared" si="141"/>
        <v>NIT</v>
      </c>
    </row>
    <row r="3892" spans="1:5" x14ac:dyDescent="0.25">
      <c r="A3892" t="s">
        <v>7038</v>
      </c>
      <c r="B3892" t="s">
        <v>7039</v>
      </c>
      <c r="C3892" t="str">
        <f>Tabla4[[#This Row],[NIT]]</f>
        <v>06142905951018</v>
      </c>
      <c r="D3892">
        <f t="shared" si="140"/>
        <v>14</v>
      </c>
      <c r="E3892" t="str">
        <f t="shared" si="141"/>
        <v>NIT</v>
      </c>
    </row>
    <row r="3893" spans="1:5" x14ac:dyDescent="0.25">
      <c r="A3893" t="s">
        <v>7040</v>
      </c>
      <c r="B3893" t="s">
        <v>7041</v>
      </c>
      <c r="C3893" t="str">
        <f>Tabla4[[#This Row],[NIT]]</f>
        <v>06142603981023</v>
      </c>
      <c r="D3893">
        <f t="shared" si="140"/>
        <v>14</v>
      </c>
      <c r="E3893" t="str">
        <f t="shared" si="141"/>
        <v>NIT</v>
      </c>
    </row>
    <row r="3894" spans="1:5" x14ac:dyDescent="0.25">
      <c r="A3894" t="s">
        <v>7042</v>
      </c>
      <c r="B3894" t="s">
        <v>7043</v>
      </c>
      <c r="C3894" t="str">
        <f>Tabla4[[#This Row],[NIT]]</f>
        <v>06141001071011</v>
      </c>
      <c r="D3894">
        <f t="shared" si="140"/>
        <v>14</v>
      </c>
      <c r="E3894" t="str">
        <f t="shared" si="141"/>
        <v>NIT</v>
      </c>
    </row>
    <row r="3895" spans="1:5" x14ac:dyDescent="0.25">
      <c r="A3895" t="s">
        <v>7044</v>
      </c>
      <c r="B3895" t="s">
        <v>7045</v>
      </c>
      <c r="C3895" t="str">
        <f>Tabla4[[#This Row],[NIT]]</f>
        <v>06141106931032</v>
      </c>
      <c r="D3895">
        <f t="shared" si="140"/>
        <v>14</v>
      </c>
      <c r="E3895" t="str">
        <f t="shared" si="141"/>
        <v>NIT</v>
      </c>
    </row>
    <row r="3896" spans="1:5" x14ac:dyDescent="0.25">
      <c r="A3896" t="s">
        <v>7046</v>
      </c>
      <c r="B3896" t="s">
        <v>7047</v>
      </c>
      <c r="C3896" t="str">
        <f>Tabla4[[#This Row],[NIT]]</f>
        <v>06142806041034</v>
      </c>
      <c r="D3896">
        <f t="shared" si="140"/>
        <v>14</v>
      </c>
      <c r="E3896" t="str">
        <f t="shared" si="141"/>
        <v>NIT</v>
      </c>
    </row>
    <row r="3897" spans="1:5" x14ac:dyDescent="0.25">
      <c r="A3897" t="s">
        <v>7048</v>
      </c>
      <c r="B3897" t="s">
        <v>7049</v>
      </c>
      <c r="C3897" t="str">
        <f>Tabla4[[#This Row],[NIT]]</f>
        <v>94980511991016</v>
      </c>
      <c r="D3897">
        <f t="shared" si="140"/>
        <v>14</v>
      </c>
      <c r="E3897" t="str">
        <f t="shared" si="141"/>
        <v>NIT</v>
      </c>
    </row>
    <row r="3898" spans="1:5" x14ac:dyDescent="0.25">
      <c r="A3898" t="s">
        <v>7050</v>
      </c>
      <c r="B3898" t="s">
        <v>7051</v>
      </c>
      <c r="C3898" t="str">
        <f>Tabla4[[#This Row],[NIT]]</f>
        <v>09070804600012</v>
      </c>
      <c r="D3898">
        <f t="shared" si="140"/>
        <v>14</v>
      </c>
      <c r="E3898" t="str">
        <f t="shared" si="141"/>
        <v>NIT</v>
      </c>
    </row>
    <row r="3899" spans="1:5" x14ac:dyDescent="0.25">
      <c r="A3899" t="s">
        <v>7052</v>
      </c>
      <c r="B3899" t="s">
        <v>7053</v>
      </c>
      <c r="C3899" t="str">
        <f>Tabla4[[#This Row],[NIT]]</f>
        <v>06141702091025</v>
      </c>
      <c r="D3899">
        <f t="shared" si="140"/>
        <v>14</v>
      </c>
      <c r="E3899" t="str">
        <f t="shared" si="141"/>
        <v>NIT</v>
      </c>
    </row>
    <row r="3900" spans="1:5" x14ac:dyDescent="0.25">
      <c r="A3900" t="s">
        <v>7054</v>
      </c>
      <c r="B3900" t="s">
        <v>7055</v>
      </c>
      <c r="C3900" t="str">
        <f>Tabla4[[#This Row],[NIT]]</f>
        <v>06142105031034</v>
      </c>
      <c r="D3900">
        <f t="shared" si="140"/>
        <v>14</v>
      </c>
      <c r="E3900" t="str">
        <f t="shared" si="141"/>
        <v>NIT</v>
      </c>
    </row>
    <row r="3901" spans="1:5" x14ac:dyDescent="0.25">
      <c r="A3901" t="s">
        <v>7056</v>
      </c>
      <c r="B3901" t="s">
        <v>7057</v>
      </c>
      <c r="C3901" t="str">
        <f>Tabla4[[#This Row],[NIT]]</f>
        <v>06141711991012</v>
      </c>
      <c r="D3901">
        <f t="shared" si="140"/>
        <v>14</v>
      </c>
      <c r="E3901" t="str">
        <f t="shared" si="141"/>
        <v>NIT</v>
      </c>
    </row>
    <row r="3902" spans="1:5" x14ac:dyDescent="0.25">
      <c r="A3902" t="s">
        <v>7058</v>
      </c>
      <c r="B3902" t="s">
        <v>7059</v>
      </c>
      <c r="C3902" t="str">
        <f>Tabla4[[#This Row],[NIT]]</f>
        <v>05110512941018</v>
      </c>
      <c r="D3902">
        <f t="shared" si="140"/>
        <v>14</v>
      </c>
      <c r="E3902" t="str">
        <f t="shared" si="141"/>
        <v>NIT</v>
      </c>
    </row>
    <row r="3903" spans="1:5" x14ac:dyDescent="0.25">
      <c r="A3903" t="s">
        <v>7060</v>
      </c>
      <c r="B3903" t="s">
        <v>7061</v>
      </c>
      <c r="C3903" t="str">
        <f>Tabla4[[#This Row],[NIT]]</f>
        <v>03150805021023</v>
      </c>
      <c r="D3903">
        <f t="shared" si="140"/>
        <v>14</v>
      </c>
      <c r="E3903" t="str">
        <f t="shared" si="141"/>
        <v>NIT</v>
      </c>
    </row>
    <row r="3904" spans="1:5" x14ac:dyDescent="0.25">
      <c r="A3904" t="s">
        <v>7062</v>
      </c>
      <c r="B3904" t="s">
        <v>7063</v>
      </c>
      <c r="C3904" t="str">
        <f>Tabla4[[#This Row],[NIT]]</f>
        <v>03151302981018</v>
      </c>
      <c r="D3904">
        <f t="shared" si="140"/>
        <v>14</v>
      </c>
      <c r="E3904" t="str">
        <f t="shared" si="141"/>
        <v>NIT</v>
      </c>
    </row>
    <row r="3905" spans="1:5" x14ac:dyDescent="0.25">
      <c r="A3905" t="s">
        <v>7064</v>
      </c>
      <c r="B3905" t="s">
        <v>7065</v>
      </c>
      <c r="C3905" t="str">
        <f>Tabla4[[#This Row],[NIT]]</f>
        <v>06141411830029</v>
      </c>
      <c r="D3905">
        <f t="shared" si="140"/>
        <v>14</v>
      </c>
      <c r="E3905" t="str">
        <f t="shared" si="141"/>
        <v>NIT</v>
      </c>
    </row>
    <row r="3906" spans="1:5" x14ac:dyDescent="0.25">
      <c r="A3906" t="s">
        <v>7066</v>
      </c>
      <c r="B3906" t="s">
        <v>7067</v>
      </c>
      <c r="C3906" t="str">
        <f>Tabla4[[#This Row],[NIT]]</f>
        <v>06141112021030</v>
      </c>
      <c r="D3906">
        <f t="shared" si="140"/>
        <v>14</v>
      </c>
      <c r="E3906" t="str">
        <f t="shared" si="141"/>
        <v>NIT</v>
      </c>
    </row>
    <row r="3907" spans="1:5" x14ac:dyDescent="0.25">
      <c r="A3907" t="s">
        <v>7068</v>
      </c>
      <c r="B3907" t="s">
        <v>7069</v>
      </c>
      <c r="C3907" t="str">
        <f>Tabla4[[#This Row],[NIT]]</f>
        <v>06142210640017</v>
      </c>
      <c r="D3907">
        <f t="shared" si="140"/>
        <v>14</v>
      </c>
      <c r="E3907" t="str">
        <f t="shared" si="141"/>
        <v>NIT</v>
      </c>
    </row>
    <row r="3908" spans="1:5" x14ac:dyDescent="0.25">
      <c r="A3908" t="s">
        <v>7070</v>
      </c>
      <c r="B3908" t="s">
        <v>7071</v>
      </c>
      <c r="C3908" t="str">
        <f>Tabla4[[#This Row],[NIT]]</f>
        <v>02102804991012</v>
      </c>
      <c r="D3908">
        <f t="shared" si="140"/>
        <v>14</v>
      </c>
      <c r="E3908" t="str">
        <f t="shared" si="141"/>
        <v>NIT</v>
      </c>
    </row>
    <row r="3909" spans="1:5" x14ac:dyDescent="0.25">
      <c r="A3909" t="s">
        <v>7072</v>
      </c>
      <c r="B3909" t="s">
        <v>7073</v>
      </c>
      <c r="C3909" t="str">
        <f>Tabla4[[#This Row],[NIT]]</f>
        <v>03152803961013</v>
      </c>
      <c r="D3909">
        <f t="shared" si="140"/>
        <v>14</v>
      </c>
      <c r="E3909" t="str">
        <f t="shared" si="141"/>
        <v>NIT</v>
      </c>
    </row>
    <row r="3910" spans="1:5" x14ac:dyDescent="0.25">
      <c r="A3910" t="s">
        <v>7074</v>
      </c>
      <c r="B3910" t="s">
        <v>7075</v>
      </c>
      <c r="C3910" t="str">
        <f>Tabla4[[#This Row],[NIT]]</f>
        <v>11233105991017</v>
      </c>
      <c r="D3910">
        <f t="shared" si="140"/>
        <v>14</v>
      </c>
      <c r="E3910" t="str">
        <f t="shared" si="141"/>
        <v>NIT</v>
      </c>
    </row>
    <row r="3911" spans="1:5" x14ac:dyDescent="0.25">
      <c r="A3911" t="s">
        <v>7076</v>
      </c>
      <c r="B3911" t="s">
        <v>7077</v>
      </c>
      <c r="C3911" t="str">
        <f>Tabla4[[#This Row],[NIT]]</f>
        <v>06142009961080</v>
      </c>
      <c r="D3911">
        <f t="shared" si="140"/>
        <v>14</v>
      </c>
      <c r="E3911" t="str">
        <f t="shared" si="141"/>
        <v>NIT</v>
      </c>
    </row>
    <row r="3912" spans="1:5" x14ac:dyDescent="0.25">
      <c r="A3912" t="s">
        <v>7078</v>
      </c>
      <c r="B3912" t="s">
        <v>7079</v>
      </c>
      <c r="C3912" t="str">
        <f>Tabla4[[#This Row],[NIT]]</f>
        <v>94112110821019</v>
      </c>
      <c r="D3912">
        <f t="shared" si="140"/>
        <v>14</v>
      </c>
      <c r="E3912" t="str">
        <f t="shared" si="141"/>
        <v>NIT</v>
      </c>
    </row>
    <row r="3913" spans="1:5" x14ac:dyDescent="0.25">
      <c r="A3913" t="s">
        <v>7080</v>
      </c>
      <c r="B3913" t="s">
        <v>7081</v>
      </c>
      <c r="C3913" t="str">
        <f>Tabla4[[#This Row],[NIT]]</f>
        <v>94651912661023</v>
      </c>
      <c r="D3913">
        <f t="shared" si="140"/>
        <v>14</v>
      </c>
      <c r="E3913" t="str">
        <f t="shared" si="141"/>
        <v>NIT</v>
      </c>
    </row>
    <row r="3914" spans="1:5" x14ac:dyDescent="0.25">
      <c r="A3914" t="s">
        <v>7082</v>
      </c>
      <c r="B3914" t="s">
        <v>7083</v>
      </c>
      <c r="C3914" t="str">
        <f>Tabla4[[#This Row],[NIT]]</f>
        <v>06141702061029</v>
      </c>
      <c r="D3914">
        <f t="shared" si="140"/>
        <v>14</v>
      </c>
      <c r="E3914" t="str">
        <f t="shared" si="141"/>
        <v>NIT</v>
      </c>
    </row>
    <row r="3915" spans="1:5" x14ac:dyDescent="0.25">
      <c r="A3915" t="s">
        <v>7084</v>
      </c>
      <c r="B3915" t="s">
        <v>7085</v>
      </c>
      <c r="C3915" t="str">
        <f>Tabla4[[#This Row],[NIT]]</f>
        <v>06141111091018</v>
      </c>
      <c r="D3915">
        <f t="shared" si="140"/>
        <v>14</v>
      </c>
      <c r="E3915" t="str">
        <f t="shared" si="141"/>
        <v>NIT</v>
      </c>
    </row>
    <row r="3916" spans="1:5" x14ac:dyDescent="0.25">
      <c r="A3916" t="s">
        <v>7086</v>
      </c>
      <c r="B3916" t="s">
        <v>7087</v>
      </c>
      <c r="C3916" t="str">
        <f>Tabla4[[#This Row],[NIT]]</f>
        <v>06141105951030</v>
      </c>
      <c r="D3916">
        <f t="shared" si="140"/>
        <v>14</v>
      </c>
      <c r="E3916" t="str">
        <f t="shared" si="141"/>
        <v>NIT</v>
      </c>
    </row>
    <row r="3917" spans="1:5" x14ac:dyDescent="0.25">
      <c r="A3917" t="s">
        <v>7088</v>
      </c>
      <c r="B3917" t="s">
        <v>7089</v>
      </c>
      <c r="C3917" t="str">
        <f>Tabla4[[#This Row],[NIT]]</f>
        <v>06142606961015</v>
      </c>
      <c r="D3917">
        <f t="shared" si="140"/>
        <v>14</v>
      </c>
      <c r="E3917" t="str">
        <f t="shared" si="141"/>
        <v>NIT</v>
      </c>
    </row>
    <row r="3918" spans="1:5" x14ac:dyDescent="0.25">
      <c r="A3918" t="s">
        <v>7090</v>
      </c>
      <c r="B3918" t="s">
        <v>7091</v>
      </c>
      <c r="C3918" t="str">
        <f>Tabla4[[#This Row],[NIT]]</f>
        <v>02101905721052</v>
      </c>
      <c r="D3918">
        <f t="shared" si="140"/>
        <v>14</v>
      </c>
      <c r="E3918" t="str">
        <f t="shared" si="141"/>
        <v>NIT</v>
      </c>
    </row>
    <row r="3919" spans="1:5" x14ac:dyDescent="0.25">
      <c r="A3919" t="s">
        <v>7092</v>
      </c>
      <c r="B3919" t="s">
        <v>7093</v>
      </c>
      <c r="C3919" t="str">
        <f>Tabla4[[#This Row],[NIT]]</f>
        <v>06141006731044</v>
      </c>
      <c r="D3919">
        <f t="shared" si="140"/>
        <v>14</v>
      </c>
      <c r="E3919" t="str">
        <f t="shared" si="141"/>
        <v>NIT</v>
      </c>
    </row>
    <row r="3920" spans="1:5" x14ac:dyDescent="0.25">
      <c r="A3920" t="s">
        <v>7094</v>
      </c>
      <c r="B3920" t="s">
        <v>7095</v>
      </c>
      <c r="C3920" t="str">
        <f>Tabla4[[#This Row],[NIT]]</f>
        <v>06140911820014</v>
      </c>
      <c r="D3920">
        <f t="shared" si="140"/>
        <v>14</v>
      </c>
      <c r="E3920" t="str">
        <f t="shared" si="141"/>
        <v>NIT</v>
      </c>
    </row>
    <row r="3921" spans="1:5" x14ac:dyDescent="0.25">
      <c r="A3921" t="s">
        <v>7096</v>
      </c>
      <c r="B3921" t="s">
        <v>7097</v>
      </c>
      <c r="C3921" t="str">
        <f>Tabla4[[#This Row],[NIT]]</f>
        <v>02101310991021</v>
      </c>
      <c r="D3921">
        <f t="shared" si="140"/>
        <v>14</v>
      </c>
      <c r="E3921" t="str">
        <f t="shared" si="141"/>
        <v>NIT</v>
      </c>
    </row>
    <row r="3922" spans="1:5" x14ac:dyDescent="0.25">
      <c r="A3922" t="s">
        <v>7098</v>
      </c>
      <c r="B3922" t="s">
        <v>7099</v>
      </c>
      <c r="C3922" t="str">
        <f>Tabla4[[#This Row],[NIT]]</f>
        <v>06141703071028</v>
      </c>
      <c r="D3922">
        <f t="shared" si="140"/>
        <v>14</v>
      </c>
      <c r="E3922" t="str">
        <f t="shared" si="141"/>
        <v>NIT</v>
      </c>
    </row>
    <row r="3923" spans="1:5" x14ac:dyDescent="0.25">
      <c r="A3923" t="s">
        <v>7100</v>
      </c>
      <c r="B3923" t="s">
        <v>7101</v>
      </c>
      <c r="C3923" t="str">
        <f>Tabla4[[#This Row],[NIT]]</f>
        <v>06140805001028</v>
      </c>
      <c r="D3923">
        <f t="shared" si="140"/>
        <v>14</v>
      </c>
      <c r="E3923" t="str">
        <f t="shared" si="141"/>
        <v>NIT</v>
      </c>
    </row>
    <row r="3924" spans="1:5" x14ac:dyDescent="0.25">
      <c r="A3924" t="s">
        <v>7102</v>
      </c>
      <c r="B3924" t="s">
        <v>7103</v>
      </c>
      <c r="C3924" t="str">
        <f>Tabla4[[#This Row],[NIT]]</f>
        <v>06141412061041</v>
      </c>
      <c r="D3924">
        <f t="shared" si="140"/>
        <v>14</v>
      </c>
      <c r="E3924" t="str">
        <f t="shared" si="141"/>
        <v>NIT</v>
      </c>
    </row>
    <row r="3925" spans="1:5" x14ac:dyDescent="0.25">
      <c r="A3925" t="s">
        <v>7104</v>
      </c>
      <c r="B3925" t="s">
        <v>7105</v>
      </c>
      <c r="C3925" t="str">
        <f>Tabla4[[#This Row],[NIT]]</f>
        <v>10100603941015</v>
      </c>
      <c r="D3925">
        <f t="shared" si="140"/>
        <v>14</v>
      </c>
      <c r="E3925" t="str">
        <f t="shared" si="141"/>
        <v>NIT</v>
      </c>
    </row>
    <row r="3926" spans="1:5" x14ac:dyDescent="0.25">
      <c r="A3926" t="s">
        <v>7106</v>
      </c>
      <c r="B3926" t="s">
        <v>7107</v>
      </c>
      <c r="C3926" t="str">
        <f>Tabla4[[#This Row],[NIT]]</f>
        <v>06141112041014</v>
      </c>
      <c r="D3926">
        <f t="shared" si="140"/>
        <v>14</v>
      </c>
      <c r="E3926" t="str">
        <f t="shared" si="141"/>
        <v>NIT</v>
      </c>
    </row>
    <row r="3927" spans="1:5" x14ac:dyDescent="0.25">
      <c r="A3927" t="s">
        <v>7108</v>
      </c>
      <c r="B3927" t="s">
        <v>7109</v>
      </c>
      <c r="C3927" t="str">
        <f>Tabla4[[#This Row],[NIT]]</f>
        <v>06140710850015</v>
      </c>
      <c r="D3927">
        <f t="shared" si="140"/>
        <v>14</v>
      </c>
      <c r="E3927" t="str">
        <f t="shared" si="141"/>
        <v>NIT</v>
      </c>
    </row>
    <row r="3928" spans="1:5" x14ac:dyDescent="0.25">
      <c r="A3928" t="s">
        <v>7110</v>
      </c>
      <c r="B3928" t="s">
        <v>7111</v>
      </c>
      <c r="C3928" t="str">
        <f>Tabla4[[#This Row],[NIT]]</f>
        <v>06142510051018</v>
      </c>
      <c r="D3928">
        <f t="shared" ref="D3928:D3991" si="142">LEN(C3928)</f>
        <v>14</v>
      </c>
      <c r="E3928" t="str">
        <f t="shared" ref="E3928:E3991" si="143">IF(D3928=14,"NIT",IF(D3928=9,"DUI"," "))</f>
        <v>NIT</v>
      </c>
    </row>
    <row r="3929" spans="1:5" x14ac:dyDescent="0.25">
      <c r="A3929" t="s">
        <v>7112</v>
      </c>
      <c r="B3929" t="s">
        <v>7113</v>
      </c>
      <c r="C3929" t="str">
        <f>Tabla4[[#This Row],[NIT]]</f>
        <v>02100710091015</v>
      </c>
      <c r="D3929">
        <f t="shared" si="142"/>
        <v>14</v>
      </c>
      <c r="E3929" t="str">
        <f t="shared" si="143"/>
        <v>NIT</v>
      </c>
    </row>
    <row r="3930" spans="1:5" x14ac:dyDescent="0.25">
      <c r="A3930" t="s">
        <v>7114</v>
      </c>
      <c r="B3930" t="s">
        <v>7115</v>
      </c>
      <c r="C3930" t="str">
        <f>Tabla4[[#This Row],[NIT]]</f>
        <v>03150309971011</v>
      </c>
      <c r="D3930">
        <f t="shared" si="142"/>
        <v>14</v>
      </c>
      <c r="E3930" t="str">
        <f t="shared" si="143"/>
        <v>NIT</v>
      </c>
    </row>
    <row r="3931" spans="1:5" x14ac:dyDescent="0.25">
      <c r="A3931" t="s">
        <v>7116</v>
      </c>
      <c r="B3931" t="s">
        <v>7117</v>
      </c>
      <c r="C3931" t="str">
        <f>Tabla4[[#This Row],[NIT]]</f>
        <v>94981612971012</v>
      </c>
      <c r="D3931">
        <f t="shared" si="142"/>
        <v>14</v>
      </c>
      <c r="E3931" t="str">
        <f t="shared" si="143"/>
        <v>NIT</v>
      </c>
    </row>
    <row r="3932" spans="1:5" x14ac:dyDescent="0.25">
      <c r="A3932" t="s">
        <v>7118</v>
      </c>
      <c r="B3932" t="s">
        <v>7119</v>
      </c>
      <c r="C3932" t="str">
        <f>Tabla4[[#This Row],[NIT]]</f>
        <v>06140904760020</v>
      </c>
      <c r="D3932">
        <f t="shared" si="142"/>
        <v>14</v>
      </c>
      <c r="E3932" t="str">
        <f t="shared" si="143"/>
        <v>NIT</v>
      </c>
    </row>
    <row r="3933" spans="1:5" x14ac:dyDescent="0.25">
      <c r="A3933" t="s">
        <v>7120</v>
      </c>
      <c r="B3933" t="s">
        <v>7121</v>
      </c>
      <c r="C3933" t="str">
        <f>Tabla4[[#This Row],[NIT]]</f>
        <v>06141903071049</v>
      </c>
      <c r="D3933">
        <f t="shared" si="142"/>
        <v>14</v>
      </c>
      <c r="E3933" t="str">
        <f t="shared" si="143"/>
        <v>NIT</v>
      </c>
    </row>
    <row r="3934" spans="1:5" x14ac:dyDescent="0.25">
      <c r="A3934" t="s">
        <v>7122</v>
      </c>
      <c r="B3934" t="s">
        <v>7123</v>
      </c>
      <c r="C3934" t="str">
        <f>Tabla4[[#This Row],[NIT]]</f>
        <v>06142811911020</v>
      </c>
      <c r="D3934">
        <f t="shared" si="142"/>
        <v>14</v>
      </c>
      <c r="E3934" t="str">
        <f t="shared" si="143"/>
        <v>NIT</v>
      </c>
    </row>
    <row r="3935" spans="1:5" x14ac:dyDescent="0.25">
      <c r="A3935" t="s">
        <v>7124</v>
      </c>
      <c r="B3935" t="s">
        <v>7125</v>
      </c>
      <c r="C3935" t="str">
        <f>Tabla4[[#This Row],[NIT]]</f>
        <v>06142711740021</v>
      </c>
      <c r="D3935">
        <f t="shared" si="142"/>
        <v>14</v>
      </c>
      <c r="E3935" t="str">
        <f t="shared" si="143"/>
        <v>NIT</v>
      </c>
    </row>
    <row r="3936" spans="1:5" x14ac:dyDescent="0.25">
      <c r="A3936" t="s">
        <v>7126</v>
      </c>
      <c r="B3936" t="s">
        <v>7127</v>
      </c>
      <c r="C3936" t="str">
        <f>Tabla4[[#This Row],[NIT]]</f>
        <v>12170809061025</v>
      </c>
      <c r="D3936">
        <f t="shared" si="142"/>
        <v>14</v>
      </c>
      <c r="E3936" t="str">
        <f t="shared" si="143"/>
        <v>NIT</v>
      </c>
    </row>
    <row r="3937" spans="1:5" x14ac:dyDescent="0.25">
      <c r="A3937" t="s">
        <v>7128</v>
      </c>
      <c r="B3937" t="s">
        <v>7129</v>
      </c>
      <c r="C3937" t="str">
        <f>Tabla4[[#This Row],[NIT]]</f>
        <v>06141606750011</v>
      </c>
      <c r="D3937">
        <f t="shared" si="142"/>
        <v>14</v>
      </c>
      <c r="E3937" t="str">
        <f t="shared" si="143"/>
        <v>NIT</v>
      </c>
    </row>
    <row r="3938" spans="1:5" x14ac:dyDescent="0.25">
      <c r="A3938" t="s">
        <v>7130</v>
      </c>
      <c r="B3938" t="s">
        <v>7131</v>
      </c>
      <c r="C3938" t="str">
        <f>Tabla4[[#This Row],[NIT]]</f>
        <v>06141101860019</v>
      </c>
      <c r="D3938">
        <f t="shared" si="142"/>
        <v>14</v>
      </c>
      <c r="E3938" t="str">
        <f t="shared" si="143"/>
        <v>NIT</v>
      </c>
    </row>
    <row r="3939" spans="1:5" x14ac:dyDescent="0.25">
      <c r="A3939" t="s">
        <v>7132</v>
      </c>
      <c r="B3939" t="s">
        <v>7133</v>
      </c>
      <c r="C3939" t="str">
        <f>Tabla4[[#This Row],[NIT]]</f>
        <v>07111610071017</v>
      </c>
      <c r="D3939">
        <f t="shared" si="142"/>
        <v>14</v>
      </c>
      <c r="E3939" t="str">
        <f t="shared" si="143"/>
        <v>NIT</v>
      </c>
    </row>
    <row r="3940" spans="1:5" x14ac:dyDescent="0.25">
      <c r="A3940" t="s">
        <v>7134</v>
      </c>
      <c r="B3940" t="s">
        <v>7135</v>
      </c>
      <c r="C3940" t="str">
        <f>Tabla4[[#This Row],[NIT]]</f>
        <v>06140101971013</v>
      </c>
      <c r="D3940">
        <f t="shared" si="142"/>
        <v>14</v>
      </c>
      <c r="E3940" t="str">
        <f t="shared" si="143"/>
        <v>NIT</v>
      </c>
    </row>
    <row r="3941" spans="1:5" x14ac:dyDescent="0.25">
      <c r="A3941" t="s">
        <v>7136</v>
      </c>
      <c r="B3941" t="s">
        <v>7137</v>
      </c>
      <c r="C3941" t="str">
        <f>Tabla4[[#This Row],[NIT]]</f>
        <v>06142009961063</v>
      </c>
      <c r="D3941">
        <f t="shared" si="142"/>
        <v>14</v>
      </c>
      <c r="E3941" t="str">
        <f t="shared" si="143"/>
        <v>NIT</v>
      </c>
    </row>
    <row r="3942" spans="1:5" x14ac:dyDescent="0.25">
      <c r="A3942" t="s">
        <v>7138</v>
      </c>
      <c r="B3942" t="s">
        <v>7139</v>
      </c>
      <c r="C3942" t="str">
        <f>Tabla4[[#This Row],[NIT]]</f>
        <v>06142211901056</v>
      </c>
      <c r="D3942">
        <f t="shared" si="142"/>
        <v>14</v>
      </c>
      <c r="E3942" t="str">
        <f t="shared" si="143"/>
        <v>NIT</v>
      </c>
    </row>
    <row r="3943" spans="1:5" x14ac:dyDescent="0.25">
      <c r="A3943" t="s">
        <v>7140</v>
      </c>
      <c r="B3943" t="s">
        <v>7141</v>
      </c>
      <c r="C3943" t="str">
        <f>Tabla4[[#This Row],[NIT]]</f>
        <v>06141209961045</v>
      </c>
      <c r="D3943">
        <f t="shared" si="142"/>
        <v>14</v>
      </c>
      <c r="E3943" t="str">
        <f t="shared" si="143"/>
        <v>NIT</v>
      </c>
    </row>
    <row r="3944" spans="1:5" x14ac:dyDescent="0.25">
      <c r="A3944" t="s">
        <v>7142</v>
      </c>
      <c r="B3944" t="s">
        <v>7143</v>
      </c>
      <c r="C3944" t="str">
        <f>Tabla4[[#This Row],[NIT]]</f>
        <v>94831906981014</v>
      </c>
      <c r="D3944">
        <f t="shared" si="142"/>
        <v>14</v>
      </c>
      <c r="E3944" t="str">
        <f t="shared" si="143"/>
        <v>NIT</v>
      </c>
    </row>
    <row r="3945" spans="1:5" x14ac:dyDescent="0.25">
      <c r="A3945" t="s">
        <v>7144</v>
      </c>
      <c r="B3945" t="s">
        <v>7145</v>
      </c>
      <c r="C3945" t="str">
        <f>Tabla4[[#This Row],[NIT]]</f>
        <v>06142404981030</v>
      </c>
      <c r="D3945">
        <f t="shared" si="142"/>
        <v>14</v>
      </c>
      <c r="E3945" t="str">
        <f t="shared" si="143"/>
        <v>NIT</v>
      </c>
    </row>
    <row r="3946" spans="1:5" x14ac:dyDescent="0.25">
      <c r="A3946" t="s">
        <v>7146</v>
      </c>
      <c r="B3946" t="s">
        <v>7147</v>
      </c>
      <c r="C3946" t="str">
        <f>Tabla4[[#This Row],[NIT]]</f>
        <v>11232012770017</v>
      </c>
      <c r="D3946">
        <f t="shared" si="142"/>
        <v>14</v>
      </c>
      <c r="E3946" t="str">
        <f t="shared" si="143"/>
        <v>NIT</v>
      </c>
    </row>
    <row r="3947" spans="1:5" x14ac:dyDescent="0.25">
      <c r="A3947" t="s">
        <v>7148</v>
      </c>
      <c r="B3947" t="s">
        <v>7149</v>
      </c>
      <c r="C3947" t="str">
        <f>Tabla4[[#This Row],[NIT]]</f>
        <v>06141209061010</v>
      </c>
      <c r="D3947">
        <f t="shared" si="142"/>
        <v>14</v>
      </c>
      <c r="E3947" t="str">
        <f t="shared" si="143"/>
        <v>NIT</v>
      </c>
    </row>
    <row r="3948" spans="1:5" x14ac:dyDescent="0.25">
      <c r="A3948" t="s">
        <v>7150</v>
      </c>
      <c r="B3948" t="s">
        <v>7151</v>
      </c>
      <c r="C3948" t="str">
        <f>Tabla4[[#This Row],[NIT]]</f>
        <v>05090710741023</v>
      </c>
      <c r="D3948">
        <f t="shared" si="142"/>
        <v>14</v>
      </c>
      <c r="E3948" t="str">
        <f t="shared" si="143"/>
        <v>NIT</v>
      </c>
    </row>
    <row r="3949" spans="1:5" x14ac:dyDescent="0.25">
      <c r="A3949" t="s">
        <v>7152</v>
      </c>
      <c r="B3949" t="s">
        <v>7153</v>
      </c>
      <c r="C3949" t="str">
        <f>Tabla4[[#This Row],[NIT]]</f>
        <v>06142508951044</v>
      </c>
      <c r="D3949">
        <f t="shared" si="142"/>
        <v>14</v>
      </c>
      <c r="E3949" t="str">
        <f t="shared" si="143"/>
        <v>NIT</v>
      </c>
    </row>
    <row r="3950" spans="1:5" x14ac:dyDescent="0.25">
      <c r="A3950" t="s">
        <v>7154</v>
      </c>
      <c r="B3950" t="s">
        <v>7155</v>
      </c>
      <c r="C3950" t="str">
        <f>Tabla4[[#This Row],[NIT]]</f>
        <v>06141903931021</v>
      </c>
      <c r="D3950">
        <f t="shared" si="142"/>
        <v>14</v>
      </c>
      <c r="E3950" t="str">
        <f t="shared" si="143"/>
        <v>NIT</v>
      </c>
    </row>
    <row r="3951" spans="1:5" x14ac:dyDescent="0.25">
      <c r="A3951" t="s">
        <v>7156</v>
      </c>
      <c r="B3951" t="s">
        <v>7157</v>
      </c>
      <c r="C3951" t="str">
        <f>Tabla4[[#This Row],[NIT]]</f>
        <v>06142304911051</v>
      </c>
      <c r="D3951">
        <f t="shared" si="142"/>
        <v>14</v>
      </c>
      <c r="E3951" t="str">
        <f t="shared" si="143"/>
        <v>NIT</v>
      </c>
    </row>
    <row r="3952" spans="1:5" x14ac:dyDescent="0.25">
      <c r="A3952" t="s">
        <v>7158</v>
      </c>
      <c r="B3952" t="s">
        <v>7159</v>
      </c>
      <c r="C3952" t="str">
        <f>Tabla4[[#This Row],[NIT]]</f>
        <v>06140605941034</v>
      </c>
      <c r="D3952">
        <f t="shared" si="142"/>
        <v>14</v>
      </c>
      <c r="E3952" t="str">
        <f t="shared" si="143"/>
        <v>NIT</v>
      </c>
    </row>
    <row r="3953" spans="1:5" x14ac:dyDescent="0.25">
      <c r="A3953" t="s">
        <v>7160</v>
      </c>
      <c r="B3953" t="s">
        <v>7161</v>
      </c>
      <c r="C3953" t="str">
        <f>Tabla4[[#This Row],[NIT]]</f>
        <v>06141606770010</v>
      </c>
      <c r="D3953">
        <f t="shared" si="142"/>
        <v>14</v>
      </c>
      <c r="E3953" t="str">
        <f t="shared" si="143"/>
        <v>NIT</v>
      </c>
    </row>
    <row r="3954" spans="1:5" x14ac:dyDescent="0.25">
      <c r="A3954" t="s">
        <v>7162</v>
      </c>
      <c r="B3954" t="s">
        <v>7163</v>
      </c>
      <c r="C3954" t="str">
        <f>Tabla4[[#This Row],[NIT]]</f>
        <v>06142401941054</v>
      </c>
      <c r="D3954">
        <f t="shared" si="142"/>
        <v>14</v>
      </c>
      <c r="E3954" t="str">
        <f t="shared" si="143"/>
        <v>NIT</v>
      </c>
    </row>
    <row r="3955" spans="1:5" x14ac:dyDescent="0.25">
      <c r="A3955" t="s">
        <v>7164</v>
      </c>
      <c r="B3955" t="s">
        <v>7165</v>
      </c>
      <c r="C3955" t="str">
        <f>Tabla4[[#This Row],[NIT]]</f>
        <v>06140509780017</v>
      </c>
      <c r="D3955">
        <f t="shared" si="142"/>
        <v>14</v>
      </c>
      <c r="E3955" t="str">
        <f t="shared" si="143"/>
        <v>NIT</v>
      </c>
    </row>
    <row r="3956" spans="1:5" x14ac:dyDescent="0.25">
      <c r="A3956" t="s">
        <v>7166</v>
      </c>
      <c r="B3956" t="s">
        <v>7167</v>
      </c>
      <c r="C3956" t="str">
        <f>Tabla4[[#This Row],[NIT]]</f>
        <v>06143006941076</v>
      </c>
      <c r="D3956">
        <f t="shared" si="142"/>
        <v>14</v>
      </c>
      <c r="E3956" t="str">
        <f t="shared" si="143"/>
        <v>NIT</v>
      </c>
    </row>
    <row r="3957" spans="1:5" x14ac:dyDescent="0.25">
      <c r="A3957" t="s">
        <v>7168</v>
      </c>
      <c r="B3957" t="s">
        <v>7169</v>
      </c>
      <c r="C3957" t="str">
        <f>Tabla4[[#This Row],[NIT]]</f>
        <v>06141804941015</v>
      </c>
      <c r="D3957">
        <f t="shared" si="142"/>
        <v>14</v>
      </c>
      <c r="E3957" t="str">
        <f t="shared" si="143"/>
        <v>NIT</v>
      </c>
    </row>
    <row r="3958" spans="1:5" x14ac:dyDescent="0.25">
      <c r="A3958" t="s">
        <v>7170</v>
      </c>
      <c r="B3958" t="s">
        <v>7171</v>
      </c>
      <c r="C3958" t="str">
        <f>Tabla4[[#This Row],[NIT]]</f>
        <v>06141608860014</v>
      </c>
      <c r="D3958">
        <f t="shared" si="142"/>
        <v>14</v>
      </c>
      <c r="E3958" t="str">
        <f t="shared" si="143"/>
        <v>NIT</v>
      </c>
    </row>
    <row r="3959" spans="1:5" x14ac:dyDescent="0.25">
      <c r="A3959" t="s">
        <v>7172</v>
      </c>
      <c r="B3959" t="s">
        <v>7173</v>
      </c>
      <c r="C3959" t="str">
        <f>Tabla4[[#This Row],[NIT]]</f>
        <v>06140403931037</v>
      </c>
      <c r="D3959">
        <f t="shared" si="142"/>
        <v>14</v>
      </c>
      <c r="E3959" t="str">
        <f t="shared" si="143"/>
        <v>NIT</v>
      </c>
    </row>
    <row r="3960" spans="1:5" x14ac:dyDescent="0.25">
      <c r="A3960" t="s">
        <v>7174</v>
      </c>
      <c r="B3960" t="s">
        <v>7175</v>
      </c>
      <c r="C3960" t="str">
        <f>Tabla4[[#This Row],[NIT]]</f>
        <v>06142212860033</v>
      </c>
      <c r="D3960">
        <f t="shared" si="142"/>
        <v>14</v>
      </c>
      <c r="E3960" t="str">
        <f t="shared" si="143"/>
        <v>NIT</v>
      </c>
    </row>
    <row r="3961" spans="1:5" x14ac:dyDescent="0.25">
      <c r="A3961" t="s">
        <v>7176</v>
      </c>
      <c r="B3961" t="s">
        <v>7177</v>
      </c>
      <c r="C3961" t="str">
        <f>Tabla4[[#This Row],[NIT]]</f>
        <v>06143101700014</v>
      </c>
      <c r="D3961">
        <f t="shared" si="142"/>
        <v>14</v>
      </c>
      <c r="E3961" t="str">
        <f t="shared" si="143"/>
        <v>NIT</v>
      </c>
    </row>
    <row r="3962" spans="1:5" x14ac:dyDescent="0.25">
      <c r="A3962" t="s">
        <v>7178</v>
      </c>
      <c r="B3962" t="s">
        <v>7179</v>
      </c>
      <c r="C3962" t="str">
        <f>Tabla4[[#This Row],[NIT]]</f>
        <v>06142602101020</v>
      </c>
      <c r="D3962">
        <f t="shared" si="142"/>
        <v>14</v>
      </c>
      <c r="E3962" t="str">
        <f t="shared" si="143"/>
        <v>NIT</v>
      </c>
    </row>
    <row r="3963" spans="1:5" x14ac:dyDescent="0.25">
      <c r="A3963" t="s">
        <v>7180</v>
      </c>
      <c r="B3963" t="s">
        <v>7181</v>
      </c>
      <c r="C3963" t="str">
        <f>Tabla4[[#This Row],[NIT]]</f>
        <v>06140807001017</v>
      </c>
      <c r="D3963">
        <f t="shared" si="142"/>
        <v>14</v>
      </c>
      <c r="E3963" t="str">
        <f t="shared" si="143"/>
        <v>NIT</v>
      </c>
    </row>
    <row r="3964" spans="1:5" x14ac:dyDescent="0.25">
      <c r="A3964" t="s">
        <v>7182</v>
      </c>
      <c r="B3964" t="s">
        <v>7183</v>
      </c>
      <c r="C3964" t="str">
        <f>Tabla4[[#This Row],[NIT]]</f>
        <v>06140404971032</v>
      </c>
      <c r="D3964">
        <f t="shared" si="142"/>
        <v>14</v>
      </c>
      <c r="E3964" t="str">
        <f t="shared" si="143"/>
        <v>NIT</v>
      </c>
    </row>
    <row r="3965" spans="1:5" x14ac:dyDescent="0.25">
      <c r="A3965" t="s">
        <v>7184</v>
      </c>
      <c r="B3965" t="s">
        <v>7185</v>
      </c>
      <c r="C3965" t="str">
        <f>Tabla4[[#This Row],[NIT]]</f>
        <v>06140804031020</v>
      </c>
      <c r="D3965">
        <f t="shared" si="142"/>
        <v>14</v>
      </c>
      <c r="E3965" t="str">
        <f t="shared" si="143"/>
        <v>NIT</v>
      </c>
    </row>
    <row r="3966" spans="1:5" x14ac:dyDescent="0.25">
      <c r="A3966" t="s">
        <v>7186</v>
      </c>
      <c r="B3966" t="s">
        <v>7187</v>
      </c>
      <c r="C3966" t="str">
        <f>Tabla4[[#This Row],[NIT]]</f>
        <v>06141002961010</v>
      </c>
      <c r="D3966">
        <f t="shared" si="142"/>
        <v>14</v>
      </c>
      <c r="E3966" t="str">
        <f t="shared" si="143"/>
        <v>NIT</v>
      </c>
    </row>
    <row r="3967" spans="1:5" x14ac:dyDescent="0.25">
      <c r="A3967" t="s">
        <v>7188</v>
      </c>
      <c r="B3967" t="s">
        <v>7189</v>
      </c>
      <c r="C3967" t="str">
        <f>Tabla4[[#This Row],[NIT]]</f>
        <v>06141609991016</v>
      </c>
      <c r="D3967">
        <f t="shared" si="142"/>
        <v>14</v>
      </c>
      <c r="E3967" t="str">
        <f t="shared" si="143"/>
        <v>NIT</v>
      </c>
    </row>
    <row r="3968" spans="1:5" x14ac:dyDescent="0.25">
      <c r="A3968" t="s">
        <v>7190</v>
      </c>
      <c r="B3968" t="s">
        <v>7191</v>
      </c>
      <c r="C3968" t="str">
        <f>Tabla4[[#This Row],[NIT]]</f>
        <v>06141706810017</v>
      </c>
      <c r="D3968">
        <f t="shared" si="142"/>
        <v>14</v>
      </c>
      <c r="E3968" t="str">
        <f t="shared" si="143"/>
        <v>NIT</v>
      </c>
    </row>
    <row r="3969" spans="1:5" x14ac:dyDescent="0.25">
      <c r="A3969" t="s">
        <v>7192</v>
      </c>
      <c r="B3969" t="s">
        <v>7193</v>
      </c>
      <c r="C3969" t="str">
        <f>Tabla4[[#This Row],[NIT]]</f>
        <v>06140103931027</v>
      </c>
      <c r="D3969">
        <f t="shared" si="142"/>
        <v>14</v>
      </c>
      <c r="E3969" t="str">
        <f t="shared" si="143"/>
        <v>NIT</v>
      </c>
    </row>
    <row r="3970" spans="1:5" x14ac:dyDescent="0.25">
      <c r="A3970" t="s">
        <v>7194</v>
      </c>
      <c r="B3970" t="s">
        <v>7195</v>
      </c>
      <c r="C3970" t="str">
        <f>Tabla4[[#This Row],[NIT]]</f>
        <v>03152810031013</v>
      </c>
      <c r="D3970">
        <f t="shared" si="142"/>
        <v>14</v>
      </c>
      <c r="E3970" t="str">
        <f t="shared" si="143"/>
        <v>NIT</v>
      </c>
    </row>
    <row r="3971" spans="1:5" x14ac:dyDescent="0.25">
      <c r="A3971" t="s">
        <v>43</v>
      </c>
      <c r="B3971" t="s">
        <v>7196</v>
      </c>
      <c r="C3971" t="str">
        <f>Tabla4[[#This Row],[NIT]]</f>
        <v>02103009931016</v>
      </c>
      <c r="D3971">
        <f t="shared" si="142"/>
        <v>14</v>
      </c>
      <c r="E3971" t="str">
        <f t="shared" si="143"/>
        <v>NIT</v>
      </c>
    </row>
    <row r="3972" spans="1:5" x14ac:dyDescent="0.25">
      <c r="A3972" t="s">
        <v>7197</v>
      </c>
      <c r="B3972" t="s">
        <v>7198</v>
      </c>
      <c r="C3972" t="str">
        <f>Tabla4[[#This Row],[NIT]]</f>
        <v>06140812901018</v>
      </c>
      <c r="D3972">
        <f t="shared" si="142"/>
        <v>14</v>
      </c>
      <c r="E3972" t="str">
        <f t="shared" si="143"/>
        <v>NIT</v>
      </c>
    </row>
    <row r="3973" spans="1:5" x14ac:dyDescent="0.25">
      <c r="A3973" t="s">
        <v>7199</v>
      </c>
      <c r="B3973" t="s">
        <v>7200</v>
      </c>
      <c r="C3973" t="str">
        <f>Tabla4[[#This Row],[NIT]]</f>
        <v>06140709041027</v>
      </c>
      <c r="D3973">
        <f t="shared" si="142"/>
        <v>14</v>
      </c>
      <c r="E3973" t="str">
        <f t="shared" si="143"/>
        <v>NIT</v>
      </c>
    </row>
    <row r="3974" spans="1:5" x14ac:dyDescent="0.25">
      <c r="A3974" t="s">
        <v>7201</v>
      </c>
      <c r="B3974" t="s">
        <v>7202</v>
      </c>
      <c r="C3974" t="str">
        <f>Tabla4[[#This Row],[NIT]]</f>
        <v>06140301951033</v>
      </c>
      <c r="D3974">
        <f t="shared" si="142"/>
        <v>14</v>
      </c>
      <c r="E3974" t="str">
        <f t="shared" si="143"/>
        <v>NIT</v>
      </c>
    </row>
    <row r="3975" spans="1:5" x14ac:dyDescent="0.25">
      <c r="A3975" t="s">
        <v>7203</v>
      </c>
      <c r="B3975" t="s">
        <v>7204</v>
      </c>
      <c r="C3975" t="str">
        <f>Tabla4[[#This Row],[NIT]]</f>
        <v>06142911991021</v>
      </c>
      <c r="D3975">
        <f t="shared" si="142"/>
        <v>14</v>
      </c>
      <c r="E3975" t="str">
        <f t="shared" si="143"/>
        <v>NIT</v>
      </c>
    </row>
    <row r="3976" spans="1:5" x14ac:dyDescent="0.25">
      <c r="A3976" t="s">
        <v>7205</v>
      </c>
      <c r="B3976" t="s">
        <v>7206</v>
      </c>
      <c r="C3976" t="str">
        <f>Tabla4[[#This Row],[NIT]]</f>
        <v>06142805091054</v>
      </c>
      <c r="D3976">
        <f t="shared" si="142"/>
        <v>14</v>
      </c>
      <c r="E3976" t="str">
        <f t="shared" si="143"/>
        <v>NIT</v>
      </c>
    </row>
    <row r="3977" spans="1:5" x14ac:dyDescent="0.25">
      <c r="A3977" t="s">
        <v>7207</v>
      </c>
      <c r="B3977" t="s">
        <v>7208</v>
      </c>
      <c r="C3977" t="str">
        <f>Tabla4[[#This Row],[NIT]]</f>
        <v>06140109860010</v>
      </c>
      <c r="D3977">
        <f t="shared" si="142"/>
        <v>14</v>
      </c>
      <c r="E3977" t="str">
        <f t="shared" si="143"/>
        <v>NIT</v>
      </c>
    </row>
    <row r="3978" spans="1:5" x14ac:dyDescent="0.25">
      <c r="A3978" t="s">
        <v>7209</v>
      </c>
      <c r="B3978" t="s">
        <v>7210</v>
      </c>
      <c r="C3978" t="str">
        <f>Tabla4[[#This Row],[NIT]]</f>
        <v>94831003041015</v>
      </c>
      <c r="D3978">
        <f t="shared" si="142"/>
        <v>14</v>
      </c>
      <c r="E3978" t="str">
        <f t="shared" si="143"/>
        <v>NIT</v>
      </c>
    </row>
    <row r="3979" spans="1:5" x14ac:dyDescent="0.25">
      <c r="A3979" t="s">
        <v>7211</v>
      </c>
      <c r="B3979" t="s">
        <v>7212</v>
      </c>
      <c r="C3979" t="str">
        <f>Tabla4[[#This Row],[NIT]]</f>
        <v>14080512661013</v>
      </c>
      <c r="D3979">
        <f t="shared" si="142"/>
        <v>14</v>
      </c>
      <c r="E3979" t="str">
        <f t="shared" si="143"/>
        <v>NIT</v>
      </c>
    </row>
    <row r="3980" spans="1:5" x14ac:dyDescent="0.25">
      <c r="A3980" t="s">
        <v>7213</v>
      </c>
      <c r="B3980" t="s">
        <v>7214</v>
      </c>
      <c r="C3980" t="str">
        <f>Tabla4[[#This Row],[NIT]]</f>
        <v>04161103700015</v>
      </c>
      <c r="D3980">
        <f t="shared" si="142"/>
        <v>14</v>
      </c>
      <c r="E3980" t="str">
        <f t="shared" si="143"/>
        <v>NIT</v>
      </c>
    </row>
    <row r="3981" spans="1:5" x14ac:dyDescent="0.25">
      <c r="A3981" t="s">
        <v>7215</v>
      </c>
      <c r="B3981" t="s">
        <v>7216</v>
      </c>
      <c r="C3981" t="str">
        <f>Tabla4[[#This Row],[NIT]]</f>
        <v>06142104870011</v>
      </c>
      <c r="D3981">
        <f t="shared" si="142"/>
        <v>14</v>
      </c>
      <c r="E3981" t="str">
        <f t="shared" si="143"/>
        <v>NIT</v>
      </c>
    </row>
    <row r="3982" spans="1:5" x14ac:dyDescent="0.25">
      <c r="A3982" t="s">
        <v>7217</v>
      </c>
      <c r="B3982" t="s">
        <v>7218</v>
      </c>
      <c r="C3982" t="str">
        <f>Tabla4[[#This Row],[NIT]]</f>
        <v>06142201051046</v>
      </c>
      <c r="D3982">
        <f t="shared" si="142"/>
        <v>14</v>
      </c>
      <c r="E3982" t="str">
        <f t="shared" si="143"/>
        <v>NIT</v>
      </c>
    </row>
    <row r="3983" spans="1:5" x14ac:dyDescent="0.25">
      <c r="A3983" t="s">
        <v>7219</v>
      </c>
      <c r="B3983" t="s">
        <v>7220</v>
      </c>
      <c r="C3983" t="str">
        <f>Tabla4[[#This Row],[NIT]]</f>
        <v>06142805051010</v>
      </c>
      <c r="D3983">
        <f t="shared" si="142"/>
        <v>14</v>
      </c>
      <c r="E3983" t="str">
        <f t="shared" si="143"/>
        <v>NIT</v>
      </c>
    </row>
    <row r="3984" spans="1:5" x14ac:dyDescent="0.25">
      <c r="A3984" t="s">
        <v>7221</v>
      </c>
      <c r="B3984" t="s">
        <v>7222</v>
      </c>
      <c r="C3984" t="str">
        <f>Tabla4[[#This Row],[NIT]]</f>
        <v>06142408921059</v>
      </c>
      <c r="D3984">
        <f t="shared" si="142"/>
        <v>14</v>
      </c>
      <c r="E3984" t="str">
        <f t="shared" si="143"/>
        <v>NIT</v>
      </c>
    </row>
    <row r="3985" spans="1:5" x14ac:dyDescent="0.25">
      <c r="A3985" t="s">
        <v>7223</v>
      </c>
      <c r="B3985" t="s">
        <v>7224</v>
      </c>
      <c r="C3985" t="str">
        <f>Tabla4[[#This Row],[NIT]]</f>
        <v>06141012931047</v>
      </c>
      <c r="D3985">
        <f t="shared" si="142"/>
        <v>14</v>
      </c>
      <c r="E3985" t="str">
        <f t="shared" si="143"/>
        <v>NIT</v>
      </c>
    </row>
    <row r="3986" spans="1:5" x14ac:dyDescent="0.25">
      <c r="A3986" t="s">
        <v>7225</v>
      </c>
      <c r="B3986" t="s">
        <v>7226</v>
      </c>
      <c r="C3986" t="str">
        <f>Tabla4[[#This Row],[NIT]]</f>
        <v>94832701921015</v>
      </c>
      <c r="D3986">
        <f t="shared" si="142"/>
        <v>14</v>
      </c>
      <c r="E3986" t="str">
        <f t="shared" si="143"/>
        <v>NIT</v>
      </c>
    </row>
    <row r="3987" spans="1:5" x14ac:dyDescent="0.25">
      <c r="A3987" t="s">
        <v>7227</v>
      </c>
      <c r="B3987" t="s">
        <v>7228</v>
      </c>
      <c r="C3987" t="str">
        <f>Tabla4[[#This Row],[NIT]]</f>
        <v>06071501680019</v>
      </c>
      <c r="D3987">
        <f t="shared" si="142"/>
        <v>14</v>
      </c>
      <c r="E3987" t="str">
        <f t="shared" si="143"/>
        <v>NIT</v>
      </c>
    </row>
    <row r="3988" spans="1:5" x14ac:dyDescent="0.25">
      <c r="A3988" t="s">
        <v>7229</v>
      </c>
      <c r="B3988" t="s">
        <v>7230</v>
      </c>
      <c r="C3988" t="str">
        <f>Tabla4[[#This Row],[NIT]]</f>
        <v>06142904720020</v>
      </c>
      <c r="D3988">
        <f t="shared" si="142"/>
        <v>14</v>
      </c>
      <c r="E3988" t="str">
        <f t="shared" si="143"/>
        <v>NIT</v>
      </c>
    </row>
    <row r="3989" spans="1:5" x14ac:dyDescent="0.25">
      <c r="A3989" t="s">
        <v>7231</v>
      </c>
      <c r="B3989" t="s">
        <v>7232</v>
      </c>
      <c r="C3989" t="str">
        <f>Tabla4[[#This Row],[NIT]]</f>
        <v>06141505031037</v>
      </c>
      <c r="D3989">
        <f t="shared" si="142"/>
        <v>14</v>
      </c>
      <c r="E3989" t="str">
        <f t="shared" si="143"/>
        <v>NIT</v>
      </c>
    </row>
    <row r="3990" spans="1:5" x14ac:dyDescent="0.25">
      <c r="A3990" t="s">
        <v>7233</v>
      </c>
      <c r="B3990" t="s">
        <v>7234</v>
      </c>
      <c r="C3990" t="str">
        <f>Tabla4[[#This Row],[NIT]]</f>
        <v>05011906071010</v>
      </c>
      <c r="D3990">
        <f t="shared" si="142"/>
        <v>14</v>
      </c>
      <c r="E3990" t="str">
        <f t="shared" si="143"/>
        <v>NIT</v>
      </c>
    </row>
    <row r="3991" spans="1:5" x14ac:dyDescent="0.25">
      <c r="A3991" t="s">
        <v>7235</v>
      </c>
      <c r="B3991" t="s">
        <v>7236</v>
      </c>
      <c r="C3991" t="str">
        <f>Tabla4[[#This Row],[NIT]]</f>
        <v>06140604011025</v>
      </c>
      <c r="D3991">
        <f t="shared" si="142"/>
        <v>14</v>
      </c>
      <c r="E3991" t="str">
        <f t="shared" si="143"/>
        <v>NIT</v>
      </c>
    </row>
    <row r="3992" spans="1:5" x14ac:dyDescent="0.25">
      <c r="A3992" t="s">
        <v>7237</v>
      </c>
      <c r="B3992" t="s">
        <v>7238</v>
      </c>
      <c r="C3992" t="str">
        <f>Tabla4[[#This Row],[NIT]]</f>
        <v>05010602091019</v>
      </c>
      <c r="D3992">
        <f t="shared" ref="D3992:D4055" si="144">LEN(C3992)</f>
        <v>14</v>
      </c>
      <c r="E3992" t="str">
        <f t="shared" ref="E3992:E4055" si="145">IF(D3992=14,"NIT",IF(D3992=9,"DUI"," "))</f>
        <v>NIT</v>
      </c>
    </row>
    <row r="3993" spans="1:5" x14ac:dyDescent="0.25">
      <c r="A3993" t="s">
        <v>7239</v>
      </c>
      <c r="B3993" t="s">
        <v>7240</v>
      </c>
      <c r="C3993" t="str">
        <f>Tabla4[[#This Row],[NIT]]</f>
        <v>06140107981029</v>
      </c>
      <c r="D3993">
        <f t="shared" si="144"/>
        <v>14</v>
      </c>
      <c r="E3993" t="str">
        <f t="shared" si="145"/>
        <v>NIT</v>
      </c>
    </row>
    <row r="3994" spans="1:5" x14ac:dyDescent="0.25">
      <c r="A3994" t="s">
        <v>7241</v>
      </c>
      <c r="B3994" t="s">
        <v>7242</v>
      </c>
      <c r="C3994" t="str">
        <f>Tabla4[[#This Row],[NIT]]</f>
        <v>06142707061031</v>
      </c>
      <c r="D3994">
        <f t="shared" si="144"/>
        <v>14</v>
      </c>
      <c r="E3994" t="str">
        <f t="shared" si="145"/>
        <v>NIT</v>
      </c>
    </row>
    <row r="3995" spans="1:5" x14ac:dyDescent="0.25">
      <c r="A3995" t="s">
        <v>7243</v>
      </c>
      <c r="B3995" t="s">
        <v>7244</v>
      </c>
      <c r="C3995" t="str">
        <f>Tabla4[[#This Row],[NIT]]</f>
        <v>06140706901025</v>
      </c>
      <c r="D3995">
        <f t="shared" si="144"/>
        <v>14</v>
      </c>
      <c r="E3995" t="str">
        <f t="shared" si="145"/>
        <v>NIT</v>
      </c>
    </row>
    <row r="3996" spans="1:5" x14ac:dyDescent="0.25">
      <c r="A3996" t="s">
        <v>7245</v>
      </c>
      <c r="B3996" t="s">
        <v>7246</v>
      </c>
      <c r="C3996" t="str">
        <f>Tabla4[[#This Row],[NIT]]</f>
        <v>12172605760014</v>
      </c>
      <c r="D3996">
        <f t="shared" si="144"/>
        <v>14</v>
      </c>
      <c r="E3996" t="str">
        <f t="shared" si="145"/>
        <v>NIT</v>
      </c>
    </row>
    <row r="3997" spans="1:5" x14ac:dyDescent="0.25">
      <c r="A3997" t="s">
        <v>7247</v>
      </c>
      <c r="B3997" t="s">
        <v>7248</v>
      </c>
      <c r="C3997" t="str">
        <f>Tabla4[[#This Row],[NIT]]</f>
        <v>06142801031014</v>
      </c>
      <c r="D3997">
        <f t="shared" si="144"/>
        <v>14</v>
      </c>
      <c r="E3997" t="str">
        <f t="shared" si="145"/>
        <v>NIT</v>
      </c>
    </row>
    <row r="3998" spans="1:5" x14ac:dyDescent="0.25">
      <c r="A3998" t="s">
        <v>7249</v>
      </c>
      <c r="B3998" t="s">
        <v>7250</v>
      </c>
      <c r="C3998" t="str">
        <f>Tabla4[[#This Row],[NIT]]</f>
        <v>06142306770015</v>
      </c>
      <c r="D3998">
        <f t="shared" si="144"/>
        <v>14</v>
      </c>
      <c r="E3998" t="str">
        <f t="shared" si="145"/>
        <v>NIT</v>
      </c>
    </row>
    <row r="3999" spans="1:5" x14ac:dyDescent="0.25">
      <c r="A3999" t="s">
        <v>7251</v>
      </c>
      <c r="B3999" t="s">
        <v>7252</v>
      </c>
      <c r="C3999" t="str">
        <f>Tabla4[[#This Row],[NIT]]</f>
        <v>03071305081014</v>
      </c>
      <c r="D3999">
        <f t="shared" si="144"/>
        <v>14</v>
      </c>
      <c r="E3999" t="str">
        <f t="shared" si="145"/>
        <v>NIT</v>
      </c>
    </row>
    <row r="4000" spans="1:5" x14ac:dyDescent="0.25">
      <c r="A4000" t="s">
        <v>7253</v>
      </c>
      <c r="B4000" t="s">
        <v>7254</v>
      </c>
      <c r="C4000" t="str">
        <f>Tabla4[[#This Row],[NIT]]</f>
        <v>06140902051013</v>
      </c>
      <c r="D4000">
        <f t="shared" si="144"/>
        <v>14</v>
      </c>
      <c r="E4000" t="str">
        <f t="shared" si="145"/>
        <v>NIT</v>
      </c>
    </row>
    <row r="4001" spans="1:5" x14ac:dyDescent="0.25">
      <c r="A4001" t="s">
        <v>7255</v>
      </c>
      <c r="B4001" t="s">
        <v>7256</v>
      </c>
      <c r="C4001" t="str">
        <f>Tabla4[[#This Row],[NIT]]</f>
        <v>06140910981046</v>
      </c>
      <c r="D4001">
        <f t="shared" si="144"/>
        <v>14</v>
      </c>
      <c r="E4001" t="str">
        <f t="shared" si="145"/>
        <v>NIT</v>
      </c>
    </row>
    <row r="4002" spans="1:5" x14ac:dyDescent="0.25">
      <c r="A4002" t="s">
        <v>7257</v>
      </c>
      <c r="B4002" t="s">
        <v>7258</v>
      </c>
      <c r="C4002" t="str">
        <f>Tabla4[[#This Row],[NIT]]</f>
        <v>12172103951012</v>
      </c>
      <c r="D4002">
        <f t="shared" si="144"/>
        <v>14</v>
      </c>
      <c r="E4002" t="str">
        <f t="shared" si="145"/>
        <v>NIT</v>
      </c>
    </row>
    <row r="4003" spans="1:5" x14ac:dyDescent="0.25">
      <c r="A4003" t="s">
        <v>7259</v>
      </c>
      <c r="B4003" t="s">
        <v>7260</v>
      </c>
      <c r="C4003" t="str">
        <f>Tabla4[[#This Row],[NIT]]</f>
        <v>06140104740014</v>
      </c>
      <c r="D4003">
        <f t="shared" si="144"/>
        <v>14</v>
      </c>
      <c r="E4003" t="str">
        <f t="shared" si="145"/>
        <v>NIT</v>
      </c>
    </row>
    <row r="4004" spans="1:5" x14ac:dyDescent="0.25">
      <c r="A4004" t="s">
        <v>7261</v>
      </c>
      <c r="B4004" t="s">
        <v>7262</v>
      </c>
      <c r="C4004" t="str">
        <f>Tabla4[[#This Row],[NIT]]</f>
        <v>06140409071021</v>
      </c>
      <c r="D4004">
        <f t="shared" si="144"/>
        <v>14</v>
      </c>
      <c r="E4004" t="str">
        <f t="shared" si="145"/>
        <v>NIT</v>
      </c>
    </row>
    <row r="4005" spans="1:5" x14ac:dyDescent="0.25">
      <c r="A4005" t="s">
        <v>7263</v>
      </c>
      <c r="B4005" t="s">
        <v>7264</v>
      </c>
      <c r="C4005" t="str">
        <f>Tabla4[[#This Row],[NIT]]</f>
        <v>06140410051026</v>
      </c>
      <c r="D4005">
        <f t="shared" si="144"/>
        <v>14</v>
      </c>
      <c r="E4005" t="str">
        <f t="shared" si="145"/>
        <v>NIT</v>
      </c>
    </row>
    <row r="4006" spans="1:5" x14ac:dyDescent="0.25">
      <c r="A4006" t="s">
        <v>7265</v>
      </c>
      <c r="B4006" t="s">
        <v>7266</v>
      </c>
      <c r="C4006" t="str">
        <f>Tabla4[[#This Row],[NIT]]</f>
        <v>06140702850010</v>
      </c>
      <c r="D4006">
        <f t="shared" si="144"/>
        <v>14</v>
      </c>
      <c r="E4006" t="str">
        <f t="shared" si="145"/>
        <v>NIT</v>
      </c>
    </row>
    <row r="4007" spans="1:5" x14ac:dyDescent="0.25">
      <c r="A4007" t="s">
        <v>7267</v>
      </c>
      <c r="B4007" t="s">
        <v>7268</v>
      </c>
      <c r="C4007" t="str">
        <f>Tabla4[[#This Row],[NIT]]</f>
        <v>06140907071080</v>
      </c>
      <c r="D4007">
        <f t="shared" si="144"/>
        <v>14</v>
      </c>
      <c r="E4007" t="str">
        <f t="shared" si="145"/>
        <v>NIT</v>
      </c>
    </row>
    <row r="4008" spans="1:5" x14ac:dyDescent="0.25">
      <c r="A4008" t="s">
        <v>7269</v>
      </c>
      <c r="B4008" t="s">
        <v>7270</v>
      </c>
      <c r="C4008" t="str">
        <f>Tabla4[[#This Row],[NIT]]</f>
        <v>06142711730015</v>
      </c>
      <c r="D4008">
        <f t="shared" si="144"/>
        <v>14</v>
      </c>
      <c r="E4008" t="str">
        <f t="shared" si="145"/>
        <v>NIT</v>
      </c>
    </row>
    <row r="4009" spans="1:5" x14ac:dyDescent="0.25">
      <c r="A4009" t="s">
        <v>7271</v>
      </c>
      <c r="B4009" t="s">
        <v>7272</v>
      </c>
      <c r="C4009" t="str">
        <f>Tabla4[[#This Row],[NIT]]</f>
        <v>05112611981016</v>
      </c>
      <c r="D4009">
        <f t="shared" si="144"/>
        <v>14</v>
      </c>
      <c r="E4009" t="str">
        <f t="shared" si="145"/>
        <v>NIT</v>
      </c>
    </row>
    <row r="4010" spans="1:5" x14ac:dyDescent="0.25">
      <c r="A4010" t="s">
        <v>7273</v>
      </c>
      <c r="B4010" t="s">
        <v>7274</v>
      </c>
      <c r="C4010" t="str">
        <f>Tabla4[[#This Row],[NIT]]</f>
        <v>06141202031018</v>
      </c>
      <c r="D4010">
        <f t="shared" si="144"/>
        <v>14</v>
      </c>
      <c r="E4010" t="str">
        <f t="shared" si="145"/>
        <v>NIT</v>
      </c>
    </row>
    <row r="4011" spans="1:5" x14ac:dyDescent="0.25">
      <c r="A4011" t="s">
        <v>7275</v>
      </c>
      <c r="B4011" t="s">
        <v>7276</v>
      </c>
      <c r="C4011" t="str">
        <f>Tabla4[[#This Row],[NIT]]</f>
        <v>03152201021010</v>
      </c>
      <c r="D4011">
        <f t="shared" si="144"/>
        <v>14</v>
      </c>
      <c r="E4011" t="str">
        <f t="shared" si="145"/>
        <v>NIT</v>
      </c>
    </row>
    <row r="4012" spans="1:5" x14ac:dyDescent="0.25">
      <c r="A4012" t="s">
        <v>7277</v>
      </c>
      <c r="B4012" t="s">
        <v>7278</v>
      </c>
      <c r="C4012" t="str">
        <f>Tabla4[[#This Row],[NIT]]</f>
        <v>06140510790011</v>
      </c>
      <c r="D4012">
        <f t="shared" si="144"/>
        <v>14</v>
      </c>
      <c r="E4012" t="str">
        <f t="shared" si="145"/>
        <v>NIT</v>
      </c>
    </row>
    <row r="4013" spans="1:5" x14ac:dyDescent="0.25">
      <c r="A4013" t="s">
        <v>7279</v>
      </c>
      <c r="B4013" t="s">
        <v>7280</v>
      </c>
      <c r="C4013" t="str">
        <f>Tabla4[[#This Row],[NIT]]</f>
        <v>06141310881010</v>
      </c>
      <c r="D4013">
        <f t="shared" si="144"/>
        <v>14</v>
      </c>
      <c r="E4013" t="str">
        <f t="shared" si="145"/>
        <v>NIT</v>
      </c>
    </row>
    <row r="4014" spans="1:5" x14ac:dyDescent="0.25">
      <c r="A4014" t="s">
        <v>7281</v>
      </c>
      <c r="B4014" t="s">
        <v>7282</v>
      </c>
      <c r="C4014" t="str">
        <f>Tabla4[[#This Row],[NIT]]</f>
        <v>94502407951011</v>
      </c>
      <c r="D4014">
        <f t="shared" si="144"/>
        <v>14</v>
      </c>
      <c r="E4014" t="str">
        <f t="shared" si="145"/>
        <v>NIT</v>
      </c>
    </row>
    <row r="4015" spans="1:5" x14ac:dyDescent="0.25">
      <c r="A4015" t="s">
        <v>7283</v>
      </c>
      <c r="B4015" t="s">
        <v>7284</v>
      </c>
      <c r="C4015" t="str">
        <f>Tabla4[[#This Row],[NIT]]</f>
        <v>06142911850016</v>
      </c>
      <c r="D4015">
        <f t="shared" si="144"/>
        <v>14</v>
      </c>
      <c r="E4015" t="str">
        <f t="shared" si="145"/>
        <v>NIT</v>
      </c>
    </row>
    <row r="4016" spans="1:5" x14ac:dyDescent="0.25">
      <c r="A4016" t="s">
        <v>7285</v>
      </c>
      <c r="B4016" t="s">
        <v>7286</v>
      </c>
      <c r="C4016" t="str">
        <f>Tabla4[[#This Row],[NIT]]</f>
        <v>06140111041030</v>
      </c>
      <c r="D4016">
        <f t="shared" si="144"/>
        <v>14</v>
      </c>
      <c r="E4016" t="str">
        <f t="shared" si="145"/>
        <v>NIT</v>
      </c>
    </row>
    <row r="4017" spans="1:5" x14ac:dyDescent="0.25">
      <c r="A4017" t="s">
        <v>7287</v>
      </c>
      <c r="B4017" t="s">
        <v>7288</v>
      </c>
      <c r="C4017" t="str">
        <f>Tabla4[[#This Row],[NIT]]</f>
        <v>06141001051037</v>
      </c>
      <c r="D4017">
        <f t="shared" si="144"/>
        <v>14</v>
      </c>
      <c r="E4017" t="str">
        <f t="shared" si="145"/>
        <v>NIT</v>
      </c>
    </row>
    <row r="4018" spans="1:5" x14ac:dyDescent="0.25">
      <c r="A4018" t="s">
        <v>7289</v>
      </c>
      <c r="B4018" t="s">
        <v>7290</v>
      </c>
      <c r="C4018" t="str">
        <f>Tabla4[[#This Row],[NIT]]</f>
        <v>06141802101028</v>
      </c>
      <c r="D4018">
        <f t="shared" si="144"/>
        <v>14</v>
      </c>
      <c r="E4018" t="str">
        <f t="shared" si="145"/>
        <v>NIT</v>
      </c>
    </row>
    <row r="4019" spans="1:5" x14ac:dyDescent="0.25">
      <c r="A4019" t="s">
        <v>7291</v>
      </c>
      <c r="B4019" t="s">
        <v>7292</v>
      </c>
      <c r="C4019" t="str">
        <f>Tabla4[[#This Row],[NIT]]</f>
        <v>06140501041023</v>
      </c>
      <c r="D4019">
        <f t="shared" si="144"/>
        <v>14</v>
      </c>
      <c r="E4019" t="str">
        <f t="shared" si="145"/>
        <v>NIT</v>
      </c>
    </row>
    <row r="4020" spans="1:5" x14ac:dyDescent="0.25">
      <c r="A4020" t="s">
        <v>7293</v>
      </c>
      <c r="B4020" t="s">
        <v>7294</v>
      </c>
      <c r="C4020" t="str">
        <f>Tabla4[[#This Row],[NIT]]</f>
        <v>06141502071062</v>
      </c>
      <c r="D4020">
        <f t="shared" si="144"/>
        <v>14</v>
      </c>
      <c r="E4020" t="str">
        <f t="shared" si="145"/>
        <v>NIT</v>
      </c>
    </row>
    <row r="4021" spans="1:5" x14ac:dyDescent="0.25">
      <c r="A4021" t="s">
        <v>7295</v>
      </c>
      <c r="B4021" t="s">
        <v>7296</v>
      </c>
      <c r="C4021" t="str">
        <f>Tabla4[[#This Row],[NIT]]</f>
        <v>06141412991022</v>
      </c>
      <c r="D4021">
        <f t="shared" si="144"/>
        <v>14</v>
      </c>
      <c r="E4021" t="str">
        <f t="shared" si="145"/>
        <v>NIT</v>
      </c>
    </row>
    <row r="4022" spans="1:5" x14ac:dyDescent="0.25">
      <c r="A4022" t="s">
        <v>7297</v>
      </c>
      <c r="B4022" t="s">
        <v>7298</v>
      </c>
      <c r="C4022" t="str">
        <f>Tabla4[[#This Row],[NIT]]</f>
        <v>06142211850019</v>
      </c>
      <c r="D4022">
        <f t="shared" si="144"/>
        <v>14</v>
      </c>
      <c r="E4022" t="str">
        <f t="shared" si="145"/>
        <v>NIT</v>
      </c>
    </row>
    <row r="4023" spans="1:5" x14ac:dyDescent="0.25">
      <c r="A4023" t="s">
        <v>7299</v>
      </c>
      <c r="B4023" t="s">
        <v>7300</v>
      </c>
      <c r="C4023" t="str">
        <f>Tabla4[[#This Row],[NIT]]</f>
        <v>06140307031068</v>
      </c>
      <c r="D4023">
        <f t="shared" si="144"/>
        <v>14</v>
      </c>
      <c r="E4023" t="str">
        <f t="shared" si="145"/>
        <v>NIT</v>
      </c>
    </row>
    <row r="4024" spans="1:5" x14ac:dyDescent="0.25">
      <c r="A4024" t="s">
        <v>7301</v>
      </c>
      <c r="B4024" t="s">
        <v>7302</v>
      </c>
      <c r="C4024" t="str">
        <f>Tabla4[[#This Row],[NIT]]</f>
        <v>06141506021043</v>
      </c>
      <c r="D4024">
        <f t="shared" si="144"/>
        <v>14</v>
      </c>
      <c r="E4024" t="str">
        <f t="shared" si="145"/>
        <v>NIT</v>
      </c>
    </row>
    <row r="4025" spans="1:5" x14ac:dyDescent="0.25">
      <c r="A4025" t="s">
        <v>7303</v>
      </c>
      <c r="B4025" t="s">
        <v>7304</v>
      </c>
      <c r="C4025" t="str">
        <f>Tabla4[[#This Row],[NIT]]</f>
        <v>06140604921021</v>
      </c>
      <c r="D4025">
        <f t="shared" si="144"/>
        <v>14</v>
      </c>
      <c r="E4025" t="str">
        <f t="shared" si="145"/>
        <v>NIT</v>
      </c>
    </row>
    <row r="4026" spans="1:5" x14ac:dyDescent="0.25">
      <c r="A4026" t="s">
        <v>7305</v>
      </c>
      <c r="B4026" t="s">
        <v>7306</v>
      </c>
      <c r="C4026" t="str">
        <f>Tabla4[[#This Row],[NIT]]</f>
        <v>06141512931051</v>
      </c>
      <c r="D4026">
        <f t="shared" si="144"/>
        <v>14</v>
      </c>
      <c r="E4026" t="str">
        <f t="shared" si="145"/>
        <v>NIT</v>
      </c>
    </row>
    <row r="4027" spans="1:5" x14ac:dyDescent="0.25">
      <c r="A4027" t="s">
        <v>7307</v>
      </c>
      <c r="B4027" t="s">
        <v>7308</v>
      </c>
      <c r="C4027" t="str">
        <f>Tabla4[[#This Row],[NIT]]</f>
        <v>06141803021044</v>
      </c>
      <c r="D4027">
        <f t="shared" si="144"/>
        <v>14</v>
      </c>
      <c r="E4027" t="str">
        <f t="shared" si="145"/>
        <v>NIT</v>
      </c>
    </row>
    <row r="4028" spans="1:5" x14ac:dyDescent="0.25">
      <c r="A4028" t="s">
        <v>7309</v>
      </c>
      <c r="B4028" t="s">
        <v>7310</v>
      </c>
      <c r="C4028" t="str">
        <f>Tabla4[[#This Row],[NIT]]</f>
        <v>02101912971013</v>
      </c>
      <c r="D4028">
        <f t="shared" si="144"/>
        <v>14</v>
      </c>
      <c r="E4028" t="str">
        <f t="shared" si="145"/>
        <v>NIT</v>
      </c>
    </row>
    <row r="4029" spans="1:5" x14ac:dyDescent="0.25">
      <c r="A4029" t="s">
        <v>7311</v>
      </c>
      <c r="B4029" t="s">
        <v>7312</v>
      </c>
      <c r="C4029" t="str">
        <f>Tabla4[[#This Row],[NIT]]</f>
        <v>06143107971057</v>
      </c>
      <c r="D4029">
        <f t="shared" si="144"/>
        <v>14</v>
      </c>
      <c r="E4029" t="str">
        <f t="shared" si="145"/>
        <v>NIT</v>
      </c>
    </row>
    <row r="4030" spans="1:5" x14ac:dyDescent="0.25">
      <c r="A4030" t="s">
        <v>7313</v>
      </c>
      <c r="B4030" t="s">
        <v>7314</v>
      </c>
      <c r="C4030" t="str">
        <f>Tabla4[[#This Row],[NIT]]</f>
        <v>06142401941038</v>
      </c>
      <c r="D4030">
        <f t="shared" si="144"/>
        <v>14</v>
      </c>
      <c r="E4030" t="str">
        <f t="shared" si="145"/>
        <v>NIT</v>
      </c>
    </row>
    <row r="4031" spans="1:5" x14ac:dyDescent="0.25">
      <c r="A4031" t="s">
        <v>7315</v>
      </c>
      <c r="B4031" t="s">
        <v>7316</v>
      </c>
      <c r="C4031" t="str">
        <f>Tabla4[[#This Row],[NIT]]</f>
        <v>06140101110056</v>
      </c>
      <c r="D4031">
        <f t="shared" si="144"/>
        <v>14</v>
      </c>
      <c r="E4031" t="str">
        <f t="shared" si="145"/>
        <v>NIT</v>
      </c>
    </row>
    <row r="4032" spans="1:5" x14ac:dyDescent="0.25">
      <c r="A4032" t="s">
        <v>7317</v>
      </c>
      <c r="B4032" t="s">
        <v>7318</v>
      </c>
      <c r="C4032" t="str">
        <f>Tabla4[[#This Row],[NIT]]</f>
        <v>09090906741018</v>
      </c>
      <c r="D4032">
        <f t="shared" si="144"/>
        <v>14</v>
      </c>
      <c r="E4032" t="str">
        <f t="shared" si="145"/>
        <v>NIT</v>
      </c>
    </row>
    <row r="4033" spans="1:5" x14ac:dyDescent="0.25">
      <c r="A4033" t="s">
        <v>7319</v>
      </c>
      <c r="B4033" t="s">
        <v>7320</v>
      </c>
      <c r="C4033" t="str">
        <f>Tabla4[[#This Row],[NIT]]</f>
        <v>06141203031054</v>
      </c>
      <c r="D4033">
        <f t="shared" si="144"/>
        <v>14</v>
      </c>
      <c r="E4033" t="str">
        <f t="shared" si="145"/>
        <v>NIT</v>
      </c>
    </row>
    <row r="4034" spans="1:5" x14ac:dyDescent="0.25">
      <c r="A4034" t="s">
        <v>7321</v>
      </c>
      <c r="B4034" t="s">
        <v>7322</v>
      </c>
      <c r="C4034" t="str">
        <f>Tabla4[[#This Row],[NIT]]</f>
        <v>06141908031037</v>
      </c>
      <c r="D4034">
        <f t="shared" si="144"/>
        <v>14</v>
      </c>
      <c r="E4034" t="str">
        <f t="shared" si="145"/>
        <v>NIT</v>
      </c>
    </row>
    <row r="4035" spans="1:5" x14ac:dyDescent="0.25">
      <c r="A4035" t="s">
        <v>7323</v>
      </c>
      <c r="B4035" t="s">
        <v>7324</v>
      </c>
      <c r="C4035" t="str">
        <f>Tabla4[[#This Row],[NIT]]</f>
        <v>06142502021010</v>
      </c>
      <c r="D4035">
        <f t="shared" si="144"/>
        <v>14</v>
      </c>
      <c r="E4035" t="str">
        <f t="shared" si="145"/>
        <v>NIT</v>
      </c>
    </row>
    <row r="4036" spans="1:5" x14ac:dyDescent="0.25">
      <c r="A4036" t="s">
        <v>7325</v>
      </c>
      <c r="B4036" t="s">
        <v>7326</v>
      </c>
      <c r="C4036" t="str">
        <f>Tabla4[[#This Row],[NIT]]</f>
        <v>06141101021046</v>
      </c>
      <c r="D4036">
        <f t="shared" si="144"/>
        <v>14</v>
      </c>
      <c r="E4036" t="str">
        <f t="shared" si="145"/>
        <v>NIT</v>
      </c>
    </row>
    <row r="4037" spans="1:5" x14ac:dyDescent="0.25">
      <c r="A4037" t="s">
        <v>7327</v>
      </c>
      <c r="B4037" t="s">
        <v>7328</v>
      </c>
      <c r="C4037" t="str">
        <f>Tabla4[[#This Row],[NIT]]</f>
        <v>12170509850014</v>
      </c>
      <c r="D4037">
        <f t="shared" si="144"/>
        <v>14</v>
      </c>
      <c r="E4037" t="str">
        <f t="shared" si="145"/>
        <v>NIT</v>
      </c>
    </row>
    <row r="4038" spans="1:5" x14ac:dyDescent="0.25">
      <c r="A4038" t="s">
        <v>7329</v>
      </c>
      <c r="B4038" t="s">
        <v>7330</v>
      </c>
      <c r="C4038" t="str">
        <f>Tabla4[[#This Row],[NIT]]</f>
        <v>06141112670016</v>
      </c>
      <c r="D4038">
        <f t="shared" si="144"/>
        <v>14</v>
      </c>
      <c r="E4038" t="str">
        <f t="shared" si="145"/>
        <v>NIT</v>
      </c>
    </row>
    <row r="4039" spans="1:5" x14ac:dyDescent="0.25">
      <c r="A4039" t="s">
        <v>7331</v>
      </c>
      <c r="B4039" t="s">
        <v>7332</v>
      </c>
      <c r="C4039" t="str">
        <f>Tabla4[[#This Row],[NIT]]</f>
        <v>12171704101010</v>
      </c>
      <c r="D4039">
        <f t="shared" si="144"/>
        <v>14</v>
      </c>
      <c r="E4039" t="str">
        <f t="shared" si="145"/>
        <v>NIT</v>
      </c>
    </row>
    <row r="4040" spans="1:5" x14ac:dyDescent="0.25">
      <c r="A4040" t="s">
        <v>7333</v>
      </c>
      <c r="B4040" t="s">
        <v>7334</v>
      </c>
      <c r="C4040" t="str">
        <f>Tabla4[[#This Row],[NIT]]</f>
        <v>06141909101012</v>
      </c>
      <c r="D4040">
        <f t="shared" si="144"/>
        <v>14</v>
      </c>
      <c r="E4040" t="str">
        <f t="shared" si="145"/>
        <v>NIT</v>
      </c>
    </row>
    <row r="4041" spans="1:5" x14ac:dyDescent="0.25">
      <c r="A4041" t="s">
        <v>7335</v>
      </c>
      <c r="B4041" t="s">
        <v>7336</v>
      </c>
      <c r="C4041" t="str">
        <f>Tabla4[[#This Row],[NIT]]</f>
        <v>06142202780016</v>
      </c>
      <c r="D4041">
        <f t="shared" si="144"/>
        <v>14</v>
      </c>
      <c r="E4041" t="str">
        <f t="shared" si="145"/>
        <v>NIT</v>
      </c>
    </row>
    <row r="4042" spans="1:5" x14ac:dyDescent="0.25">
      <c r="A4042" t="s">
        <v>7337</v>
      </c>
      <c r="B4042" t="s">
        <v>7338</v>
      </c>
      <c r="C4042" t="str">
        <f>Tabla4[[#This Row],[NIT]]</f>
        <v>06140912820046</v>
      </c>
      <c r="D4042">
        <f t="shared" si="144"/>
        <v>14</v>
      </c>
      <c r="E4042" t="str">
        <f t="shared" si="145"/>
        <v>NIT</v>
      </c>
    </row>
    <row r="4043" spans="1:5" x14ac:dyDescent="0.25">
      <c r="A4043" t="s">
        <v>7339</v>
      </c>
      <c r="B4043" t="s">
        <v>7340</v>
      </c>
      <c r="C4043" t="str">
        <f>Tabla4[[#This Row],[NIT]]</f>
        <v>06142202961046</v>
      </c>
      <c r="D4043">
        <f t="shared" si="144"/>
        <v>14</v>
      </c>
      <c r="E4043" t="str">
        <f t="shared" si="145"/>
        <v>NIT</v>
      </c>
    </row>
    <row r="4044" spans="1:5" x14ac:dyDescent="0.25">
      <c r="A4044" t="s">
        <v>7341</v>
      </c>
      <c r="B4044" t="s">
        <v>7342</v>
      </c>
      <c r="C4044" t="str">
        <f>Tabla4[[#This Row],[NIT]]</f>
        <v>06140112941060</v>
      </c>
      <c r="D4044">
        <f t="shared" si="144"/>
        <v>14</v>
      </c>
      <c r="E4044" t="str">
        <f t="shared" si="145"/>
        <v>NIT</v>
      </c>
    </row>
    <row r="4045" spans="1:5" x14ac:dyDescent="0.25">
      <c r="A4045" t="s">
        <v>7343</v>
      </c>
      <c r="B4045" t="s">
        <v>7344</v>
      </c>
      <c r="C4045" t="str">
        <f>Tabla4[[#This Row],[NIT]]</f>
        <v>06140406790014</v>
      </c>
      <c r="D4045">
        <f t="shared" si="144"/>
        <v>14</v>
      </c>
      <c r="E4045" t="str">
        <f t="shared" si="145"/>
        <v>NIT</v>
      </c>
    </row>
    <row r="4046" spans="1:5" x14ac:dyDescent="0.25">
      <c r="A4046" t="s">
        <v>7345</v>
      </c>
      <c r="B4046" t="s">
        <v>7346</v>
      </c>
      <c r="C4046" t="str">
        <f>Tabla4[[#This Row],[NIT]]</f>
        <v>06140410891040</v>
      </c>
      <c r="D4046">
        <f t="shared" si="144"/>
        <v>14</v>
      </c>
      <c r="E4046" t="str">
        <f t="shared" si="145"/>
        <v>NIT</v>
      </c>
    </row>
    <row r="4047" spans="1:5" x14ac:dyDescent="0.25">
      <c r="A4047" t="s">
        <v>7347</v>
      </c>
      <c r="B4047" t="s">
        <v>7348</v>
      </c>
      <c r="C4047" t="str">
        <f>Tabla4[[#This Row],[NIT]]</f>
        <v>06140404081061</v>
      </c>
      <c r="D4047">
        <f t="shared" si="144"/>
        <v>14</v>
      </c>
      <c r="E4047" t="str">
        <f t="shared" si="145"/>
        <v>NIT</v>
      </c>
    </row>
    <row r="4048" spans="1:5" x14ac:dyDescent="0.25">
      <c r="A4048" t="s">
        <v>7349</v>
      </c>
      <c r="B4048" t="s">
        <v>7350</v>
      </c>
      <c r="C4048" t="str">
        <f>Tabla4[[#This Row],[NIT]]</f>
        <v>06141108981010</v>
      </c>
      <c r="D4048">
        <f t="shared" si="144"/>
        <v>14</v>
      </c>
      <c r="E4048" t="str">
        <f t="shared" si="145"/>
        <v>NIT</v>
      </c>
    </row>
    <row r="4049" spans="1:5" x14ac:dyDescent="0.25">
      <c r="A4049" t="s">
        <v>7351</v>
      </c>
      <c r="B4049" t="s">
        <v>7352</v>
      </c>
      <c r="C4049" t="str">
        <f>Tabla4[[#This Row],[NIT]]</f>
        <v>06142805921049</v>
      </c>
      <c r="D4049">
        <f t="shared" si="144"/>
        <v>14</v>
      </c>
      <c r="E4049" t="str">
        <f t="shared" si="145"/>
        <v>NIT</v>
      </c>
    </row>
    <row r="4050" spans="1:5" x14ac:dyDescent="0.25">
      <c r="A4050" t="s">
        <v>7353</v>
      </c>
      <c r="B4050" t="s">
        <v>7354</v>
      </c>
      <c r="C4050" t="str">
        <f>Tabla4[[#This Row],[NIT]]</f>
        <v>06141106821016</v>
      </c>
      <c r="D4050">
        <f t="shared" si="144"/>
        <v>14</v>
      </c>
      <c r="E4050" t="str">
        <f t="shared" si="145"/>
        <v>NIT</v>
      </c>
    </row>
    <row r="4051" spans="1:5" x14ac:dyDescent="0.25">
      <c r="A4051" t="s">
        <v>7355</v>
      </c>
      <c r="B4051" t="s">
        <v>7356</v>
      </c>
      <c r="C4051" t="str">
        <f>Tabla4[[#This Row],[NIT]]</f>
        <v>06141101210013</v>
      </c>
      <c r="D4051">
        <f t="shared" si="144"/>
        <v>14</v>
      </c>
      <c r="E4051" t="str">
        <f t="shared" si="145"/>
        <v>NIT</v>
      </c>
    </row>
    <row r="4052" spans="1:5" x14ac:dyDescent="0.25">
      <c r="A4052" t="s">
        <v>7357</v>
      </c>
      <c r="B4052" t="s">
        <v>7358</v>
      </c>
      <c r="C4052" t="str">
        <f>Tabla4[[#This Row],[NIT]]</f>
        <v>03150403820025</v>
      </c>
      <c r="D4052">
        <f t="shared" si="144"/>
        <v>14</v>
      </c>
      <c r="E4052" t="str">
        <f t="shared" si="145"/>
        <v>NIT</v>
      </c>
    </row>
    <row r="4053" spans="1:5" x14ac:dyDescent="0.25">
      <c r="A4053" t="s">
        <v>7359</v>
      </c>
      <c r="B4053" t="s">
        <v>7360</v>
      </c>
      <c r="C4053" t="str">
        <f>Tabla4[[#This Row],[NIT]]</f>
        <v>06142607820056</v>
      </c>
      <c r="D4053">
        <f t="shared" si="144"/>
        <v>14</v>
      </c>
      <c r="E4053" t="str">
        <f t="shared" si="145"/>
        <v>NIT</v>
      </c>
    </row>
    <row r="4054" spans="1:5" x14ac:dyDescent="0.25">
      <c r="A4054" t="s">
        <v>7361</v>
      </c>
      <c r="B4054" t="s">
        <v>7362</v>
      </c>
      <c r="C4054" t="str">
        <f>Tabla4[[#This Row],[NIT]]</f>
        <v>06142411850015</v>
      </c>
      <c r="D4054">
        <f t="shared" si="144"/>
        <v>14</v>
      </c>
      <c r="E4054" t="str">
        <f t="shared" si="145"/>
        <v>NIT</v>
      </c>
    </row>
    <row r="4055" spans="1:5" x14ac:dyDescent="0.25">
      <c r="A4055" t="s">
        <v>7363</v>
      </c>
      <c r="B4055" t="s">
        <v>7364</v>
      </c>
      <c r="C4055" t="str">
        <f>Tabla4[[#This Row],[NIT]]</f>
        <v>06143103001320</v>
      </c>
      <c r="D4055">
        <f t="shared" si="144"/>
        <v>14</v>
      </c>
      <c r="E4055" t="str">
        <f t="shared" si="145"/>
        <v>NIT</v>
      </c>
    </row>
    <row r="4056" spans="1:5" x14ac:dyDescent="0.25">
      <c r="A4056" t="s">
        <v>7365</v>
      </c>
      <c r="B4056" t="s">
        <v>7366</v>
      </c>
      <c r="C4056" t="str">
        <f>Tabla4[[#This Row],[NIT]]</f>
        <v>06141303911027</v>
      </c>
      <c r="D4056">
        <f t="shared" ref="D4056:D4119" si="146">LEN(C4056)</f>
        <v>14</v>
      </c>
      <c r="E4056" t="str">
        <f t="shared" ref="E4056:E4119" si="147">IF(D4056=14,"NIT",IF(D4056=9,"DUI"," "))</f>
        <v>NIT</v>
      </c>
    </row>
    <row r="4057" spans="1:5" x14ac:dyDescent="0.25">
      <c r="A4057" t="s">
        <v>7367</v>
      </c>
      <c r="B4057" t="s">
        <v>7368</v>
      </c>
      <c r="C4057" t="str">
        <f>Tabla4[[#This Row],[NIT]]</f>
        <v>06142608981021</v>
      </c>
      <c r="D4057">
        <f t="shared" si="146"/>
        <v>14</v>
      </c>
      <c r="E4057" t="str">
        <f t="shared" si="147"/>
        <v>NIT</v>
      </c>
    </row>
    <row r="4058" spans="1:5" x14ac:dyDescent="0.25">
      <c r="A4058" t="s">
        <v>7369</v>
      </c>
      <c r="B4058" t="s">
        <v>7370</v>
      </c>
      <c r="C4058" t="str">
        <f>Tabla4[[#This Row],[NIT]]</f>
        <v>05112507891013</v>
      </c>
      <c r="D4058">
        <f t="shared" si="146"/>
        <v>14</v>
      </c>
      <c r="E4058" t="str">
        <f t="shared" si="147"/>
        <v>NIT</v>
      </c>
    </row>
    <row r="4059" spans="1:5" x14ac:dyDescent="0.25">
      <c r="A4059" t="s">
        <v>7371</v>
      </c>
      <c r="B4059" t="s">
        <v>7372</v>
      </c>
      <c r="C4059" t="str">
        <f>Tabla4[[#This Row],[NIT]]</f>
        <v>06140202021091</v>
      </c>
      <c r="D4059">
        <f t="shared" si="146"/>
        <v>14</v>
      </c>
      <c r="E4059" t="str">
        <f t="shared" si="147"/>
        <v>NIT</v>
      </c>
    </row>
    <row r="4060" spans="1:5" x14ac:dyDescent="0.25">
      <c r="A4060" t="s">
        <v>7373</v>
      </c>
      <c r="B4060" t="s">
        <v>7374</v>
      </c>
      <c r="C4060" t="str">
        <f>Tabla4[[#This Row],[NIT]]</f>
        <v>02102908061017</v>
      </c>
      <c r="D4060">
        <f t="shared" si="146"/>
        <v>14</v>
      </c>
      <c r="E4060" t="str">
        <f t="shared" si="147"/>
        <v>NIT</v>
      </c>
    </row>
    <row r="4061" spans="1:5" x14ac:dyDescent="0.25">
      <c r="A4061" t="s">
        <v>7375</v>
      </c>
      <c r="B4061" t="s">
        <v>7376</v>
      </c>
      <c r="C4061" t="str">
        <f>Tabla4[[#This Row],[NIT]]</f>
        <v>06142206011026</v>
      </c>
      <c r="D4061">
        <f t="shared" si="146"/>
        <v>14</v>
      </c>
      <c r="E4061" t="str">
        <f t="shared" si="147"/>
        <v>NIT</v>
      </c>
    </row>
    <row r="4062" spans="1:5" x14ac:dyDescent="0.25">
      <c r="A4062" t="s">
        <v>7377</v>
      </c>
      <c r="B4062" t="s">
        <v>7378</v>
      </c>
      <c r="C4062" t="str">
        <f>Tabla4[[#This Row],[NIT]]</f>
        <v>06142805800025</v>
      </c>
      <c r="D4062">
        <f t="shared" si="146"/>
        <v>14</v>
      </c>
      <c r="E4062" t="str">
        <f t="shared" si="147"/>
        <v>NIT</v>
      </c>
    </row>
    <row r="4063" spans="1:5" x14ac:dyDescent="0.25">
      <c r="A4063" t="s">
        <v>7379</v>
      </c>
      <c r="B4063" t="s">
        <v>7380</v>
      </c>
      <c r="C4063" t="str">
        <f>Tabla4[[#This Row],[NIT]]</f>
        <v>06142109810016</v>
      </c>
      <c r="D4063">
        <f t="shared" si="146"/>
        <v>14</v>
      </c>
      <c r="E4063" t="str">
        <f t="shared" si="147"/>
        <v>NIT</v>
      </c>
    </row>
    <row r="4064" spans="1:5" x14ac:dyDescent="0.25">
      <c r="A4064" t="s">
        <v>7381</v>
      </c>
      <c r="B4064" t="s">
        <v>7382</v>
      </c>
      <c r="C4064" t="str">
        <f>Tabla4[[#This Row],[NIT]]</f>
        <v>12171412051011</v>
      </c>
      <c r="D4064">
        <f t="shared" si="146"/>
        <v>14</v>
      </c>
      <c r="E4064" t="str">
        <f t="shared" si="147"/>
        <v>NIT</v>
      </c>
    </row>
    <row r="4065" spans="1:5" x14ac:dyDescent="0.25">
      <c r="A4065" t="s">
        <v>7383</v>
      </c>
      <c r="B4065" t="s">
        <v>7384</v>
      </c>
      <c r="C4065" t="str">
        <f>Tabla4[[#This Row],[NIT]]</f>
        <v>06142406001017</v>
      </c>
      <c r="D4065">
        <f t="shared" si="146"/>
        <v>14</v>
      </c>
      <c r="E4065" t="str">
        <f t="shared" si="147"/>
        <v>NIT</v>
      </c>
    </row>
    <row r="4066" spans="1:5" x14ac:dyDescent="0.25">
      <c r="A4066" t="s">
        <v>7385</v>
      </c>
      <c r="B4066" t="s">
        <v>7386</v>
      </c>
      <c r="C4066" t="str">
        <f>Tabla4[[#This Row],[NIT]]</f>
        <v>06141911081037</v>
      </c>
      <c r="D4066">
        <f t="shared" si="146"/>
        <v>14</v>
      </c>
      <c r="E4066" t="str">
        <f t="shared" si="147"/>
        <v>NIT</v>
      </c>
    </row>
    <row r="4067" spans="1:5" x14ac:dyDescent="0.25">
      <c r="A4067" t="s">
        <v>7387</v>
      </c>
      <c r="B4067" t="s">
        <v>7388</v>
      </c>
      <c r="C4067" t="str">
        <f>Tabla4[[#This Row],[NIT]]</f>
        <v>06142009051059</v>
      </c>
      <c r="D4067">
        <f t="shared" si="146"/>
        <v>14</v>
      </c>
      <c r="E4067" t="str">
        <f t="shared" si="147"/>
        <v>NIT</v>
      </c>
    </row>
    <row r="4068" spans="1:5" x14ac:dyDescent="0.25">
      <c r="A4068" t="s">
        <v>7389</v>
      </c>
      <c r="B4068" t="s">
        <v>7390</v>
      </c>
      <c r="C4068" t="str">
        <f>Tabla4[[#This Row],[NIT]]</f>
        <v>06141012931012</v>
      </c>
      <c r="D4068">
        <f t="shared" si="146"/>
        <v>14</v>
      </c>
      <c r="E4068" t="str">
        <f t="shared" si="147"/>
        <v>NIT</v>
      </c>
    </row>
    <row r="4069" spans="1:5" x14ac:dyDescent="0.25">
      <c r="A4069" t="s">
        <v>7391</v>
      </c>
      <c r="B4069" t="s">
        <v>7392</v>
      </c>
      <c r="C4069" t="str">
        <f>Tabla4[[#This Row],[NIT]]</f>
        <v>10011012601018</v>
      </c>
      <c r="D4069">
        <f t="shared" si="146"/>
        <v>14</v>
      </c>
      <c r="E4069" t="str">
        <f t="shared" si="147"/>
        <v>NIT</v>
      </c>
    </row>
    <row r="4070" spans="1:5" x14ac:dyDescent="0.25">
      <c r="A4070" t="s">
        <v>7393</v>
      </c>
      <c r="B4070" t="s">
        <v>7394</v>
      </c>
      <c r="C4070" t="str">
        <f>Tabla4[[#This Row],[NIT]]</f>
        <v>04042604581019</v>
      </c>
      <c r="D4070">
        <f t="shared" si="146"/>
        <v>14</v>
      </c>
      <c r="E4070" t="str">
        <f t="shared" si="147"/>
        <v>NIT</v>
      </c>
    </row>
    <row r="4071" spans="1:5" x14ac:dyDescent="0.25">
      <c r="A4071" t="s">
        <v>7395</v>
      </c>
      <c r="B4071" t="s">
        <v>7396</v>
      </c>
      <c r="C4071" t="str">
        <f>Tabla4[[#This Row],[NIT]]</f>
        <v>08211908360016</v>
      </c>
      <c r="D4071">
        <f t="shared" si="146"/>
        <v>14</v>
      </c>
      <c r="E4071" t="str">
        <f t="shared" si="147"/>
        <v>NIT</v>
      </c>
    </row>
    <row r="4072" spans="1:5" x14ac:dyDescent="0.25">
      <c r="A4072" t="s">
        <v>7397</v>
      </c>
      <c r="B4072" t="s">
        <v>7398</v>
      </c>
      <c r="C4072" t="str">
        <f>Tabla4[[#This Row],[NIT]]</f>
        <v>06142908881045</v>
      </c>
      <c r="D4072">
        <f t="shared" si="146"/>
        <v>14</v>
      </c>
      <c r="E4072" t="str">
        <f t="shared" si="147"/>
        <v>NIT</v>
      </c>
    </row>
    <row r="4073" spans="1:5" x14ac:dyDescent="0.25">
      <c r="A4073" t="s">
        <v>7399</v>
      </c>
      <c r="B4073" t="s">
        <v>7400</v>
      </c>
      <c r="C4073" t="str">
        <f>Tabla4[[#This Row],[NIT]]</f>
        <v>09060403540016</v>
      </c>
      <c r="D4073">
        <f t="shared" si="146"/>
        <v>14</v>
      </c>
      <c r="E4073" t="str">
        <f t="shared" si="147"/>
        <v>NIT</v>
      </c>
    </row>
    <row r="4074" spans="1:5" x14ac:dyDescent="0.25">
      <c r="A4074" t="s">
        <v>7401</v>
      </c>
      <c r="B4074" t="s">
        <v>7402</v>
      </c>
      <c r="C4074" t="str">
        <f>Tabla4[[#This Row],[NIT]]</f>
        <v>02070101480019</v>
      </c>
      <c r="D4074">
        <f t="shared" si="146"/>
        <v>14</v>
      </c>
      <c r="E4074" t="str">
        <f t="shared" si="147"/>
        <v>NIT</v>
      </c>
    </row>
    <row r="4075" spans="1:5" x14ac:dyDescent="0.25">
      <c r="A4075" t="s">
        <v>7403</v>
      </c>
      <c r="B4075" t="s">
        <v>7404</v>
      </c>
      <c r="C4075" t="str">
        <f>Tabla4[[#This Row],[NIT]]</f>
        <v>06141611721093</v>
      </c>
      <c r="D4075">
        <f t="shared" si="146"/>
        <v>14</v>
      </c>
      <c r="E4075" t="str">
        <f t="shared" si="147"/>
        <v>NIT</v>
      </c>
    </row>
    <row r="4076" spans="1:5" x14ac:dyDescent="0.25">
      <c r="A4076" t="s">
        <v>7405</v>
      </c>
      <c r="B4076" t="s">
        <v>7406</v>
      </c>
      <c r="C4076" t="str">
        <f>Tabla4[[#This Row],[NIT]]</f>
        <v>01011603560016</v>
      </c>
      <c r="D4076">
        <f t="shared" si="146"/>
        <v>14</v>
      </c>
      <c r="E4076" t="str">
        <f t="shared" si="147"/>
        <v>NIT</v>
      </c>
    </row>
    <row r="4077" spans="1:5" x14ac:dyDescent="0.25">
      <c r="A4077" t="s">
        <v>7407</v>
      </c>
      <c r="B4077" t="s">
        <v>7408</v>
      </c>
      <c r="C4077" t="str">
        <f>Tabla4[[#This Row],[NIT]]</f>
        <v>06142407961049</v>
      </c>
      <c r="D4077">
        <f t="shared" si="146"/>
        <v>14</v>
      </c>
      <c r="E4077" t="str">
        <f t="shared" si="147"/>
        <v>NIT</v>
      </c>
    </row>
    <row r="4078" spans="1:5" x14ac:dyDescent="0.25">
      <c r="A4078" t="s">
        <v>7409</v>
      </c>
      <c r="B4078" t="s">
        <v>7410</v>
      </c>
      <c r="C4078" t="str">
        <f>Tabla4[[#This Row],[NIT]]</f>
        <v>06140801860042</v>
      </c>
      <c r="D4078">
        <f t="shared" si="146"/>
        <v>14</v>
      </c>
      <c r="E4078" t="str">
        <f t="shared" si="147"/>
        <v>NIT</v>
      </c>
    </row>
    <row r="4079" spans="1:5" x14ac:dyDescent="0.25">
      <c r="A4079" t="s">
        <v>7411</v>
      </c>
      <c r="B4079" t="s">
        <v>7412</v>
      </c>
      <c r="C4079" t="str">
        <f>Tabla4[[#This Row],[NIT]]</f>
        <v>12171004021015</v>
      </c>
      <c r="D4079">
        <f t="shared" si="146"/>
        <v>14</v>
      </c>
      <c r="E4079" t="str">
        <f t="shared" si="147"/>
        <v>NIT</v>
      </c>
    </row>
    <row r="4080" spans="1:5" x14ac:dyDescent="0.25">
      <c r="A4080" t="s">
        <v>7413</v>
      </c>
      <c r="B4080" t="s">
        <v>7414</v>
      </c>
      <c r="C4080" t="str">
        <f>Tabla4[[#This Row],[NIT]]</f>
        <v>12170211580013</v>
      </c>
      <c r="D4080">
        <f t="shared" si="146"/>
        <v>14</v>
      </c>
      <c r="E4080" t="str">
        <f t="shared" si="147"/>
        <v>NIT</v>
      </c>
    </row>
    <row r="4081" spans="1:5" x14ac:dyDescent="0.25">
      <c r="A4081" t="s">
        <v>7415</v>
      </c>
      <c r="B4081" t="s">
        <v>7416</v>
      </c>
      <c r="C4081" t="str">
        <f>Tabla4[[#This Row],[NIT]]</f>
        <v>14061806590013</v>
      </c>
      <c r="D4081">
        <f t="shared" si="146"/>
        <v>14</v>
      </c>
      <c r="E4081" t="str">
        <f t="shared" si="147"/>
        <v>NIT</v>
      </c>
    </row>
    <row r="4082" spans="1:5" x14ac:dyDescent="0.25">
      <c r="A4082" t="s">
        <v>7417</v>
      </c>
      <c r="B4082" t="s">
        <v>7418</v>
      </c>
      <c r="C4082" t="str">
        <f>Tabla4[[#This Row],[NIT]]</f>
        <v>94501608780012</v>
      </c>
      <c r="D4082">
        <f t="shared" si="146"/>
        <v>14</v>
      </c>
      <c r="E4082" t="str">
        <f t="shared" si="147"/>
        <v>NIT</v>
      </c>
    </row>
    <row r="4083" spans="1:5" x14ac:dyDescent="0.25">
      <c r="A4083" t="s">
        <v>7419</v>
      </c>
      <c r="B4083" t="s">
        <v>7420</v>
      </c>
      <c r="C4083" t="str">
        <f>Tabla4[[#This Row],[NIT]]</f>
        <v>06141206081010</v>
      </c>
      <c r="D4083">
        <f t="shared" si="146"/>
        <v>14</v>
      </c>
      <c r="E4083" t="str">
        <f t="shared" si="147"/>
        <v>NIT</v>
      </c>
    </row>
    <row r="4084" spans="1:5" x14ac:dyDescent="0.25">
      <c r="A4084" t="s">
        <v>7421</v>
      </c>
      <c r="B4084" t="s">
        <v>7422</v>
      </c>
      <c r="C4084" t="str">
        <f>Tabla4[[#This Row],[NIT]]</f>
        <v>06140603031065</v>
      </c>
      <c r="D4084">
        <f t="shared" si="146"/>
        <v>14</v>
      </c>
      <c r="E4084" t="str">
        <f t="shared" si="147"/>
        <v>NIT</v>
      </c>
    </row>
    <row r="4085" spans="1:5" x14ac:dyDescent="0.25">
      <c r="A4085" t="s">
        <v>7423</v>
      </c>
      <c r="B4085" t="s">
        <v>7424</v>
      </c>
      <c r="C4085" t="str">
        <f>Tabla4[[#This Row],[NIT]]</f>
        <v>06141303091046</v>
      </c>
      <c r="D4085">
        <f t="shared" si="146"/>
        <v>14</v>
      </c>
      <c r="E4085" t="str">
        <f t="shared" si="147"/>
        <v>NIT</v>
      </c>
    </row>
    <row r="4086" spans="1:5" x14ac:dyDescent="0.25">
      <c r="A4086" t="s">
        <v>7425</v>
      </c>
      <c r="B4086" t="s">
        <v>7426</v>
      </c>
      <c r="C4086" t="str">
        <f>Tabla4[[#This Row],[NIT]]</f>
        <v>06140812951023</v>
      </c>
      <c r="D4086">
        <f t="shared" si="146"/>
        <v>14</v>
      </c>
      <c r="E4086" t="str">
        <f t="shared" si="147"/>
        <v>NIT</v>
      </c>
    </row>
    <row r="4087" spans="1:5" x14ac:dyDescent="0.25">
      <c r="A4087" t="s">
        <v>7427</v>
      </c>
      <c r="B4087" t="s">
        <v>7428</v>
      </c>
      <c r="C4087" t="str">
        <f>Tabla4[[#This Row],[NIT]]</f>
        <v>06141803860032</v>
      </c>
      <c r="D4087">
        <f t="shared" si="146"/>
        <v>14</v>
      </c>
      <c r="E4087" t="str">
        <f t="shared" si="147"/>
        <v>NIT</v>
      </c>
    </row>
    <row r="4088" spans="1:5" x14ac:dyDescent="0.25">
      <c r="A4088" t="s">
        <v>7429</v>
      </c>
      <c r="B4088" t="s">
        <v>7430</v>
      </c>
      <c r="C4088" t="str">
        <f>Tabla4[[#This Row],[NIT]]</f>
        <v>07150109711010</v>
      </c>
      <c r="D4088">
        <f t="shared" si="146"/>
        <v>14</v>
      </c>
      <c r="E4088" t="str">
        <f t="shared" si="147"/>
        <v>NIT</v>
      </c>
    </row>
    <row r="4089" spans="1:5" x14ac:dyDescent="0.25">
      <c r="A4089" t="s">
        <v>7431</v>
      </c>
      <c r="B4089" t="s">
        <v>7432</v>
      </c>
      <c r="C4089" t="str">
        <f>Tabla4[[#This Row],[NIT]]</f>
        <v>06140602041016</v>
      </c>
      <c r="D4089">
        <f t="shared" si="146"/>
        <v>14</v>
      </c>
      <c r="E4089" t="str">
        <f t="shared" si="147"/>
        <v>NIT</v>
      </c>
    </row>
    <row r="4090" spans="1:5" x14ac:dyDescent="0.25">
      <c r="A4090" t="s">
        <v>7433</v>
      </c>
      <c r="B4090" t="s">
        <v>7434</v>
      </c>
      <c r="C4090" t="str">
        <f>Tabla4[[#This Row],[NIT]]</f>
        <v>06141912770017</v>
      </c>
      <c r="D4090">
        <f t="shared" si="146"/>
        <v>14</v>
      </c>
      <c r="E4090" t="str">
        <f t="shared" si="147"/>
        <v>NIT</v>
      </c>
    </row>
    <row r="4091" spans="1:5" x14ac:dyDescent="0.25">
      <c r="A4091" t="s">
        <v>7435</v>
      </c>
      <c r="B4091" t="s">
        <v>7436</v>
      </c>
      <c r="C4091" t="str">
        <f>Tabla4[[#This Row],[NIT]]</f>
        <v>06141811041062</v>
      </c>
      <c r="D4091">
        <f t="shared" si="146"/>
        <v>14</v>
      </c>
      <c r="E4091" t="str">
        <f t="shared" si="147"/>
        <v>NIT</v>
      </c>
    </row>
    <row r="4092" spans="1:5" x14ac:dyDescent="0.25">
      <c r="A4092" t="s">
        <v>7437</v>
      </c>
      <c r="B4092" t="s">
        <v>7438</v>
      </c>
      <c r="C4092" t="str">
        <f>Tabla4[[#This Row],[NIT]]</f>
        <v>94501412601022</v>
      </c>
      <c r="D4092">
        <f t="shared" si="146"/>
        <v>14</v>
      </c>
      <c r="E4092" t="str">
        <f t="shared" si="147"/>
        <v>NIT</v>
      </c>
    </row>
    <row r="4093" spans="1:5" x14ac:dyDescent="0.25">
      <c r="A4093" t="s">
        <v>7439</v>
      </c>
      <c r="B4093" t="s">
        <v>7440</v>
      </c>
      <c r="C4093" t="str">
        <f>Tabla4[[#This Row],[NIT]]</f>
        <v>02032401650019</v>
      </c>
      <c r="D4093">
        <f t="shared" si="146"/>
        <v>14</v>
      </c>
      <c r="E4093" t="str">
        <f t="shared" si="147"/>
        <v>NIT</v>
      </c>
    </row>
    <row r="4094" spans="1:5" x14ac:dyDescent="0.25">
      <c r="A4094" t="s">
        <v>7441</v>
      </c>
      <c r="B4094" t="s">
        <v>7442</v>
      </c>
      <c r="C4094" t="str">
        <f>Tabla4[[#This Row],[NIT]]</f>
        <v>06142208951018</v>
      </c>
      <c r="D4094">
        <f t="shared" si="146"/>
        <v>14</v>
      </c>
      <c r="E4094" t="str">
        <f t="shared" si="147"/>
        <v>NIT</v>
      </c>
    </row>
    <row r="4095" spans="1:5" x14ac:dyDescent="0.25">
      <c r="A4095" t="s">
        <v>7443</v>
      </c>
      <c r="B4095" t="s">
        <v>7444</v>
      </c>
      <c r="C4095" t="str">
        <f>Tabla4[[#This Row],[NIT]]</f>
        <v>06140711680026</v>
      </c>
      <c r="D4095">
        <f t="shared" si="146"/>
        <v>14</v>
      </c>
      <c r="E4095" t="str">
        <f t="shared" si="147"/>
        <v>NIT</v>
      </c>
    </row>
    <row r="4096" spans="1:5" x14ac:dyDescent="0.25">
      <c r="A4096" t="s">
        <v>7445</v>
      </c>
      <c r="B4096" t="s">
        <v>7446</v>
      </c>
      <c r="C4096" t="str">
        <f>Tabla4[[#This Row],[NIT]]</f>
        <v>06142501891046</v>
      </c>
      <c r="D4096">
        <f t="shared" si="146"/>
        <v>14</v>
      </c>
      <c r="E4096" t="str">
        <f t="shared" si="147"/>
        <v>NIT</v>
      </c>
    </row>
    <row r="4097" spans="1:5" x14ac:dyDescent="0.25">
      <c r="A4097" t="s">
        <v>7447</v>
      </c>
      <c r="B4097" t="s">
        <v>7448</v>
      </c>
      <c r="C4097" t="str">
        <f>Tabla4[[#This Row],[NIT]]</f>
        <v>06140312901020</v>
      </c>
      <c r="D4097">
        <f t="shared" si="146"/>
        <v>14</v>
      </c>
      <c r="E4097" t="str">
        <f t="shared" si="147"/>
        <v>NIT</v>
      </c>
    </row>
    <row r="4098" spans="1:5" x14ac:dyDescent="0.25">
      <c r="A4098" t="s">
        <v>7449</v>
      </c>
      <c r="B4098" t="s">
        <v>7450</v>
      </c>
      <c r="C4098" t="str">
        <f>Tabla4[[#This Row],[NIT]]</f>
        <v>06140507001058</v>
      </c>
      <c r="D4098">
        <f t="shared" si="146"/>
        <v>14</v>
      </c>
      <c r="E4098" t="str">
        <f t="shared" si="147"/>
        <v>NIT</v>
      </c>
    </row>
    <row r="4099" spans="1:5" x14ac:dyDescent="0.25">
      <c r="A4099" t="s">
        <v>7451</v>
      </c>
      <c r="B4099" t="s">
        <v>7452</v>
      </c>
      <c r="C4099" t="str">
        <f>Tabla4[[#This Row],[NIT]]</f>
        <v>06142206921014</v>
      </c>
      <c r="D4099">
        <f t="shared" si="146"/>
        <v>14</v>
      </c>
      <c r="E4099" t="str">
        <f t="shared" si="147"/>
        <v>NIT</v>
      </c>
    </row>
    <row r="4100" spans="1:5" x14ac:dyDescent="0.25">
      <c r="A4100" t="s">
        <v>7453</v>
      </c>
      <c r="B4100" t="s">
        <v>7454</v>
      </c>
      <c r="C4100" t="str">
        <f>Tabla4[[#This Row],[NIT]]</f>
        <v>06141902051010</v>
      </c>
      <c r="D4100">
        <f t="shared" si="146"/>
        <v>14</v>
      </c>
      <c r="E4100" t="str">
        <f t="shared" si="147"/>
        <v>NIT</v>
      </c>
    </row>
    <row r="4101" spans="1:5" x14ac:dyDescent="0.25">
      <c r="A4101" t="s">
        <v>7455</v>
      </c>
      <c r="B4101" t="s">
        <v>7456</v>
      </c>
      <c r="C4101" t="str">
        <f>Tabla4[[#This Row],[NIT]]</f>
        <v>06141802051039</v>
      </c>
      <c r="D4101">
        <f t="shared" si="146"/>
        <v>14</v>
      </c>
      <c r="E4101" t="str">
        <f t="shared" si="147"/>
        <v>NIT</v>
      </c>
    </row>
    <row r="4102" spans="1:5" x14ac:dyDescent="0.25">
      <c r="A4102" t="s">
        <v>7457</v>
      </c>
      <c r="B4102" t="s">
        <v>7458</v>
      </c>
      <c r="C4102" t="str">
        <f>Tabla4[[#This Row],[NIT]]</f>
        <v>06140108191030</v>
      </c>
      <c r="D4102">
        <f t="shared" si="146"/>
        <v>14</v>
      </c>
      <c r="E4102" t="str">
        <f t="shared" si="147"/>
        <v>NIT</v>
      </c>
    </row>
    <row r="4103" spans="1:5" x14ac:dyDescent="0.25">
      <c r="A4103" t="s">
        <v>7459</v>
      </c>
      <c r="B4103" t="s">
        <v>7460</v>
      </c>
      <c r="C4103" t="str">
        <f>Tabla4[[#This Row],[NIT]]</f>
        <v>06140112771067</v>
      </c>
      <c r="D4103">
        <f t="shared" si="146"/>
        <v>14</v>
      </c>
      <c r="E4103" t="str">
        <f t="shared" si="147"/>
        <v>NIT</v>
      </c>
    </row>
    <row r="4104" spans="1:5" x14ac:dyDescent="0.25">
      <c r="A4104" t="s">
        <v>7461</v>
      </c>
      <c r="B4104" t="s">
        <v>7462</v>
      </c>
      <c r="C4104" t="str">
        <f>Tabla4[[#This Row],[NIT]]</f>
        <v>06140903201124</v>
      </c>
      <c r="D4104">
        <f t="shared" si="146"/>
        <v>14</v>
      </c>
      <c r="E4104" t="str">
        <f t="shared" si="147"/>
        <v>NIT</v>
      </c>
    </row>
    <row r="4105" spans="1:5" x14ac:dyDescent="0.25">
      <c r="A4105" t="s">
        <v>7464</v>
      </c>
      <c r="B4105" t="s">
        <v>7465</v>
      </c>
      <c r="C4105" t="str">
        <f>Tabla4[[#This Row],[NIT]]</f>
        <v>06142401051040</v>
      </c>
      <c r="D4105">
        <f t="shared" si="146"/>
        <v>14</v>
      </c>
      <c r="E4105" t="str">
        <f t="shared" si="147"/>
        <v>NIT</v>
      </c>
    </row>
    <row r="4106" spans="1:5" x14ac:dyDescent="0.25">
      <c r="A4106" t="s">
        <v>7466</v>
      </c>
      <c r="B4106" t="s">
        <v>7467</v>
      </c>
      <c r="C4106" t="str">
        <f>Tabla4[[#This Row],[NIT]]</f>
        <v>06141106941240</v>
      </c>
      <c r="D4106">
        <f t="shared" si="146"/>
        <v>14</v>
      </c>
      <c r="E4106" t="str">
        <f t="shared" si="147"/>
        <v>NIT</v>
      </c>
    </row>
    <row r="4107" spans="1:5" x14ac:dyDescent="0.25">
      <c r="A4107" t="s">
        <v>7468</v>
      </c>
      <c r="B4107" t="s">
        <v>7469</v>
      </c>
      <c r="C4107" t="str">
        <f>Tabla4[[#This Row],[NIT]]</f>
        <v>06142407131054</v>
      </c>
      <c r="D4107">
        <f t="shared" si="146"/>
        <v>14</v>
      </c>
      <c r="E4107" t="str">
        <f t="shared" si="147"/>
        <v>NIT</v>
      </c>
    </row>
    <row r="4108" spans="1:5" x14ac:dyDescent="0.25">
      <c r="A4108" t="s">
        <v>7504</v>
      </c>
      <c r="B4108" t="s">
        <v>7505</v>
      </c>
      <c r="C4108" t="str">
        <f>Tabla4[[#This Row],[NIT]]</f>
        <v>06140409071072</v>
      </c>
      <c r="D4108">
        <f t="shared" si="146"/>
        <v>14</v>
      </c>
      <c r="E4108" t="str">
        <f t="shared" si="147"/>
        <v>NIT</v>
      </c>
    </row>
    <row r="4109" spans="1:5" x14ac:dyDescent="0.25">
      <c r="A4109" t="s">
        <v>7506</v>
      </c>
      <c r="B4109" t="s">
        <v>7507</v>
      </c>
      <c r="C4109" t="str">
        <f>Tabla4[[#This Row],[NIT]]</f>
        <v>12170505681051</v>
      </c>
      <c r="D4109">
        <f t="shared" si="146"/>
        <v>14</v>
      </c>
      <c r="E4109" t="str">
        <f t="shared" si="147"/>
        <v>NIT</v>
      </c>
    </row>
    <row r="4110" spans="1:5" x14ac:dyDescent="0.25">
      <c r="A4110" t="s">
        <v>7508</v>
      </c>
      <c r="B4110" t="s">
        <v>7509</v>
      </c>
      <c r="C4110" t="str">
        <f>Tabla4[[#This Row],[NIT]]</f>
        <v>02040305560017</v>
      </c>
      <c r="D4110">
        <f t="shared" si="146"/>
        <v>14</v>
      </c>
      <c r="E4110" t="str">
        <f t="shared" si="147"/>
        <v>NIT</v>
      </c>
    </row>
    <row r="4111" spans="1:5" x14ac:dyDescent="0.25">
      <c r="A4111" t="s">
        <v>7517</v>
      </c>
      <c r="B4111" t="s">
        <v>7518</v>
      </c>
      <c r="C4111" t="str">
        <f>Tabla4[[#This Row],[NIT]]</f>
        <v>06142412881045</v>
      </c>
      <c r="D4111">
        <f t="shared" si="146"/>
        <v>14</v>
      </c>
      <c r="E4111" t="str">
        <f t="shared" si="147"/>
        <v>NIT</v>
      </c>
    </row>
    <row r="4112" spans="1:5" x14ac:dyDescent="0.25">
      <c r="A4112" t="s">
        <v>7519</v>
      </c>
      <c r="B4112" t="s">
        <v>7520</v>
      </c>
      <c r="C4112" t="str">
        <f>Tabla4[[#This Row],[NIT]]</f>
        <v>02102610171022</v>
      </c>
      <c r="D4112">
        <f t="shared" si="146"/>
        <v>14</v>
      </c>
      <c r="E4112" t="str">
        <f t="shared" si="147"/>
        <v>NIT</v>
      </c>
    </row>
    <row r="4113" spans="1:5" x14ac:dyDescent="0.25">
      <c r="A4113" t="s">
        <v>7521</v>
      </c>
      <c r="B4113" t="s">
        <v>7522</v>
      </c>
      <c r="C4113" t="str">
        <f>Tabla4[[#This Row],[NIT]]</f>
        <v>02101107171019</v>
      </c>
      <c r="D4113">
        <f t="shared" si="146"/>
        <v>14</v>
      </c>
      <c r="E4113" t="str">
        <f t="shared" si="147"/>
        <v>NIT</v>
      </c>
    </row>
    <row r="4114" spans="1:5" x14ac:dyDescent="0.25">
      <c r="A4114" t="s">
        <v>7523</v>
      </c>
      <c r="B4114" t="s">
        <v>7524</v>
      </c>
      <c r="C4114" t="str">
        <f>Tabla4[[#This Row],[NIT]]</f>
        <v>12151904761013</v>
      </c>
      <c r="D4114">
        <f t="shared" si="146"/>
        <v>14</v>
      </c>
      <c r="E4114" t="str">
        <f t="shared" si="147"/>
        <v>NIT</v>
      </c>
    </row>
    <row r="4115" spans="1:5" x14ac:dyDescent="0.25">
      <c r="A4115" s="1" t="s">
        <v>7525</v>
      </c>
      <c r="B4115" t="s">
        <v>7526</v>
      </c>
      <c r="C4115" t="str">
        <f>Tabla4[[#This Row],[NIT]]</f>
        <v>11161001530014</v>
      </c>
      <c r="D4115">
        <f t="shared" si="146"/>
        <v>14</v>
      </c>
      <c r="E4115" t="str">
        <f t="shared" si="147"/>
        <v>NIT</v>
      </c>
    </row>
    <row r="4116" spans="1:5" x14ac:dyDescent="0.25">
      <c r="A4116" s="1" t="s">
        <v>7527</v>
      </c>
      <c r="B4116" t="s">
        <v>7528</v>
      </c>
      <c r="C4116" t="str">
        <f>Tabla4[[#This Row],[NIT]]</f>
        <v>06141206041018</v>
      </c>
      <c r="D4116">
        <f t="shared" si="146"/>
        <v>14</v>
      </c>
      <c r="E4116" t="str">
        <f t="shared" si="147"/>
        <v>NIT</v>
      </c>
    </row>
    <row r="4117" spans="1:5" x14ac:dyDescent="0.25">
      <c r="A4117" s="1" t="s">
        <v>7529</v>
      </c>
      <c r="B4117" t="s">
        <v>7530</v>
      </c>
      <c r="C4117" t="str">
        <f>Tabla4[[#This Row],[NIT]]</f>
        <v>06141209021042</v>
      </c>
      <c r="D4117">
        <f t="shared" si="146"/>
        <v>14</v>
      </c>
      <c r="E4117" t="str">
        <f t="shared" si="147"/>
        <v>NIT</v>
      </c>
    </row>
    <row r="4118" spans="1:5" x14ac:dyDescent="0.25">
      <c r="A4118" s="1" t="s">
        <v>7583</v>
      </c>
      <c r="B4118" t="s">
        <v>7584</v>
      </c>
      <c r="C4118" t="str">
        <f>Tabla4[[#This Row],[NIT]]</f>
        <v>11100209671014</v>
      </c>
      <c r="D4118">
        <f t="shared" si="146"/>
        <v>14</v>
      </c>
      <c r="E4118" t="str">
        <f t="shared" si="147"/>
        <v>NIT</v>
      </c>
    </row>
    <row r="4119" spans="1:5" x14ac:dyDescent="0.25">
      <c r="A4119" s="1" t="s">
        <v>7601</v>
      </c>
      <c r="B4119" t="s">
        <v>7602</v>
      </c>
      <c r="C4119" t="str">
        <f>Tabla4[[#This Row],[NIT]]</f>
        <v>06140607660079</v>
      </c>
      <c r="D4119">
        <f t="shared" si="146"/>
        <v>14</v>
      </c>
      <c r="E4119" t="str">
        <f t="shared" si="147"/>
        <v>NIT</v>
      </c>
    </row>
    <row r="4120" spans="1:5" x14ac:dyDescent="0.25">
      <c r="A4120" s="1" t="s">
        <v>7603</v>
      </c>
      <c r="B4120" t="s">
        <v>7604</v>
      </c>
      <c r="C4120" t="str">
        <f>Tabla4[[#This Row],[NIT]]</f>
        <v>06141208131022</v>
      </c>
      <c r="D4120">
        <f t="shared" ref="D4120:D4183" si="148">LEN(C4120)</f>
        <v>14</v>
      </c>
      <c r="E4120" t="str">
        <f t="shared" ref="E4120:E4183" si="149">IF(D4120=14,"NIT",IF(D4120=9,"DUI"," "))</f>
        <v>NIT</v>
      </c>
    </row>
    <row r="4121" spans="1:5" x14ac:dyDescent="0.25">
      <c r="A4121" s="1" t="s">
        <v>7605</v>
      </c>
      <c r="B4121" t="s">
        <v>7606</v>
      </c>
      <c r="C4121" t="str">
        <f>Tabla4[[#This Row],[NIT]]</f>
        <v>06141208141028</v>
      </c>
      <c r="D4121">
        <f t="shared" si="148"/>
        <v>14</v>
      </c>
      <c r="E4121" t="str">
        <f t="shared" si="149"/>
        <v>NIT</v>
      </c>
    </row>
    <row r="4122" spans="1:5" x14ac:dyDescent="0.25">
      <c r="A4122" s="20" t="s">
        <v>7681</v>
      </c>
      <c r="B4122" t="s">
        <v>7682</v>
      </c>
      <c r="C4122" t="str">
        <f>Tabla4[[#This Row],[NIT]]</f>
        <v>06141101181086</v>
      </c>
      <c r="D4122">
        <f t="shared" si="148"/>
        <v>14</v>
      </c>
      <c r="E4122" t="str">
        <f t="shared" si="149"/>
        <v>NIT</v>
      </c>
    </row>
    <row r="4123" spans="1:5" x14ac:dyDescent="0.25">
      <c r="A4123" s="20" t="s">
        <v>7683</v>
      </c>
      <c r="B4123" t="s">
        <v>7684</v>
      </c>
      <c r="C4123" t="str">
        <f>Tabla4[[#This Row],[NIT]]</f>
        <v>14081402711011</v>
      </c>
      <c r="D4123">
        <f t="shared" si="148"/>
        <v>14</v>
      </c>
      <c r="E4123" t="str">
        <f t="shared" si="149"/>
        <v>NIT</v>
      </c>
    </row>
    <row r="4124" spans="1:5" x14ac:dyDescent="0.25">
      <c r="A4124" s="20" t="s">
        <v>7685</v>
      </c>
      <c r="B4124" t="s">
        <v>7686</v>
      </c>
      <c r="C4124" t="str">
        <f>Tabla4[[#This Row],[NIT]]</f>
        <v>06140602141037</v>
      </c>
      <c r="D4124">
        <f t="shared" si="148"/>
        <v>14</v>
      </c>
      <c r="E4124" t="str">
        <f t="shared" si="149"/>
        <v>NIT</v>
      </c>
    </row>
    <row r="4125" spans="1:5" x14ac:dyDescent="0.25">
      <c r="A4125" s="21" t="s">
        <v>7721</v>
      </c>
      <c r="B4125" t="s">
        <v>7722</v>
      </c>
      <c r="C4125" t="str">
        <f>Tabla4[[#This Row],[NIT]]</f>
        <v>202103442125</v>
      </c>
      <c r="D4125">
        <f t="shared" si="148"/>
        <v>12</v>
      </c>
      <c r="E4125" t="str">
        <f t="shared" si="149"/>
        <v xml:space="preserve"> </v>
      </c>
    </row>
    <row r="4126" spans="1:5" x14ac:dyDescent="0.25">
      <c r="A4126" s="20" t="s">
        <v>7657</v>
      </c>
      <c r="B4126" t="s">
        <v>7658</v>
      </c>
      <c r="C4126" t="str">
        <f>Tabla4[[#This Row],[NIT]]</f>
        <v>06140810151020</v>
      </c>
      <c r="D4126">
        <f t="shared" si="148"/>
        <v>14</v>
      </c>
      <c r="E4126" t="str">
        <f t="shared" si="149"/>
        <v>NIT</v>
      </c>
    </row>
    <row r="4127" spans="1:5" x14ac:dyDescent="0.25">
      <c r="A4127" s="20" t="s">
        <v>7724</v>
      </c>
      <c r="B4127" t="s">
        <v>7725</v>
      </c>
      <c r="C4127" t="str">
        <f>Tabla4[[#This Row],[NIT]]</f>
        <v>06141012141020</v>
      </c>
      <c r="D4127">
        <f t="shared" si="148"/>
        <v>14</v>
      </c>
      <c r="E4127" t="str">
        <f t="shared" si="149"/>
        <v>NIT</v>
      </c>
    </row>
    <row r="4128" spans="1:5" x14ac:dyDescent="0.25">
      <c r="A4128" s="1" t="s">
        <v>7757</v>
      </c>
      <c r="B4128" t="s">
        <v>7758</v>
      </c>
      <c r="C4128" t="str">
        <f>Tabla4[[#This Row],[NIT]]</f>
        <v>06142504761135</v>
      </c>
      <c r="D4128">
        <f t="shared" si="148"/>
        <v>14</v>
      </c>
      <c r="E4128" t="str">
        <f t="shared" si="149"/>
        <v>NIT</v>
      </c>
    </row>
    <row r="4129" spans="1:5" x14ac:dyDescent="0.25">
      <c r="A4129" s="1" t="s">
        <v>7759</v>
      </c>
      <c r="B4129" t="s">
        <v>7760</v>
      </c>
      <c r="C4129" t="str">
        <f>Tabla4[[#This Row],[NIT]]</f>
        <v>12170509861046</v>
      </c>
      <c r="D4129">
        <f t="shared" si="148"/>
        <v>14</v>
      </c>
      <c r="E4129" t="str">
        <f t="shared" si="149"/>
        <v>NIT</v>
      </c>
    </row>
    <row r="4130" spans="1:5" x14ac:dyDescent="0.25">
      <c r="A4130" s="1" t="s">
        <v>7761</v>
      </c>
      <c r="B4130" t="s">
        <v>7762</v>
      </c>
      <c r="C4130" t="str">
        <f>Tabla4[[#This Row],[NIT]]</f>
        <v>06142805911302</v>
      </c>
      <c r="D4130">
        <f t="shared" si="148"/>
        <v>14</v>
      </c>
      <c r="E4130" t="str">
        <f t="shared" si="149"/>
        <v>NIT</v>
      </c>
    </row>
    <row r="4131" spans="1:5" x14ac:dyDescent="0.25">
      <c r="A4131" s="1" t="s">
        <v>7763</v>
      </c>
      <c r="B4131" t="s">
        <v>7764</v>
      </c>
      <c r="C4131" t="str">
        <f>Tabla4[[#This Row],[NIT]]</f>
        <v>09061808921016</v>
      </c>
      <c r="D4131">
        <f t="shared" si="148"/>
        <v>14</v>
      </c>
      <c r="E4131" t="str">
        <f t="shared" si="149"/>
        <v>NIT</v>
      </c>
    </row>
    <row r="4132" spans="1:5" x14ac:dyDescent="0.25">
      <c r="A4132" s="1" t="s">
        <v>7765</v>
      </c>
      <c r="B4132" t="s">
        <v>7768</v>
      </c>
      <c r="C4132" t="str">
        <f>Tabla4[[#This Row],[NIT]]</f>
        <v>06140107211045</v>
      </c>
      <c r="D4132">
        <f t="shared" si="148"/>
        <v>14</v>
      </c>
      <c r="E4132" t="str">
        <f t="shared" si="149"/>
        <v>NIT</v>
      </c>
    </row>
    <row r="4133" spans="1:5" x14ac:dyDescent="0.25">
      <c r="A4133" s="1" t="s">
        <v>7769</v>
      </c>
      <c r="B4133" t="s">
        <v>7770</v>
      </c>
      <c r="C4133" t="str">
        <f>Tabla4[[#This Row],[NIT]]</f>
        <v>12171912191014</v>
      </c>
      <c r="D4133">
        <f t="shared" si="148"/>
        <v>14</v>
      </c>
      <c r="E4133" t="str">
        <f t="shared" si="149"/>
        <v>NIT</v>
      </c>
    </row>
    <row r="4134" spans="1:5" x14ac:dyDescent="0.25">
      <c r="A4134" s="1" t="s">
        <v>7771</v>
      </c>
      <c r="B4134" t="s">
        <v>7772</v>
      </c>
      <c r="C4134" t="str">
        <f>Tabla4[[#This Row],[NIT]]</f>
        <v>14051503791010</v>
      </c>
      <c r="D4134">
        <f t="shared" si="148"/>
        <v>14</v>
      </c>
      <c r="E4134" t="str">
        <f t="shared" si="149"/>
        <v>NIT</v>
      </c>
    </row>
    <row r="4135" spans="1:5" x14ac:dyDescent="0.25">
      <c r="A4135" s="1" t="s">
        <v>7773</v>
      </c>
      <c r="B4135" t="s">
        <v>7774</v>
      </c>
      <c r="C4135" t="str">
        <f>Tabla4[[#This Row],[NIT]]</f>
        <v>03080101791011</v>
      </c>
      <c r="D4135">
        <f t="shared" si="148"/>
        <v>14</v>
      </c>
      <c r="E4135" t="str">
        <f t="shared" si="149"/>
        <v>NIT</v>
      </c>
    </row>
    <row r="4136" spans="1:5" x14ac:dyDescent="0.25">
      <c r="A4136" s="1" t="s">
        <v>7775</v>
      </c>
      <c r="B4136" t="s">
        <v>7776</v>
      </c>
      <c r="C4136" t="str">
        <f>Tabla4[[#This Row],[NIT]]</f>
        <v>06141301711128</v>
      </c>
      <c r="D4136">
        <f t="shared" si="148"/>
        <v>14</v>
      </c>
      <c r="E4136" t="str">
        <f t="shared" si="149"/>
        <v>NIT</v>
      </c>
    </row>
    <row r="4137" spans="1:5" x14ac:dyDescent="0.25">
      <c r="A4137" s="1" t="s">
        <v>7777</v>
      </c>
      <c r="B4137" t="s">
        <v>7778</v>
      </c>
      <c r="C4137" t="str">
        <f>Tabla4[[#This Row],[NIT]]</f>
        <v>08212409891019</v>
      </c>
      <c r="D4137">
        <f t="shared" si="148"/>
        <v>14</v>
      </c>
      <c r="E4137" t="str">
        <f t="shared" si="149"/>
        <v>NIT</v>
      </c>
    </row>
    <row r="4138" spans="1:5" x14ac:dyDescent="0.25">
      <c r="A4138" s="1" t="s">
        <v>7779</v>
      </c>
      <c r="B4138" t="s">
        <v>7780</v>
      </c>
      <c r="C4138" t="str">
        <f>Tabla4[[#This Row],[NIT]]</f>
        <v>06141908921172</v>
      </c>
      <c r="D4138">
        <f t="shared" si="148"/>
        <v>14</v>
      </c>
      <c r="E4138" t="str">
        <f t="shared" si="149"/>
        <v>NIT</v>
      </c>
    </row>
    <row r="4139" spans="1:5" x14ac:dyDescent="0.25">
      <c r="A4139" s="1" t="s">
        <v>7781</v>
      </c>
      <c r="B4139" t="s">
        <v>7782</v>
      </c>
      <c r="C4139" t="str">
        <f>Tabla4[[#This Row],[NIT]]</f>
        <v>07152711701010</v>
      </c>
      <c r="D4139">
        <f t="shared" si="148"/>
        <v>14</v>
      </c>
      <c r="E4139" t="str">
        <f t="shared" si="149"/>
        <v>NIT</v>
      </c>
    </row>
    <row r="4140" spans="1:5" x14ac:dyDescent="0.25">
      <c r="A4140" s="1" t="s">
        <v>7783</v>
      </c>
      <c r="B4140" t="s">
        <v>7784</v>
      </c>
      <c r="C4140" t="str">
        <f>Tabla4[[#This Row],[NIT]]</f>
        <v>06140711841227</v>
      </c>
      <c r="D4140">
        <f t="shared" si="148"/>
        <v>14</v>
      </c>
      <c r="E4140" t="str">
        <f t="shared" si="149"/>
        <v>NIT</v>
      </c>
    </row>
    <row r="4141" spans="1:5" x14ac:dyDescent="0.25">
      <c r="A4141" s="1" t="s">
        <v>7785</v>
      </c>
      <c r="B4141" t="s">
        <v>7786</v>
      </c>
      <c r="C4141" t="str">
        <f>Tabla4[[#This Row],[NIT]]</f>
        <v>06141207811038</v>
      </c>
      <c r="D4141">
        <f t="shared" si="148"/>
        <v>14</v>
      </c>
      <c r="E4141" t="str">
        <f t="shared" si="149"/>
        <v>NIT</v>
      </c>
    </row>
    <row r="4142" spans="1:5" x14ac:dyDescent="0.25">
      <c r="A4142" s="1" t="s">
        <v>7787</v>
      </c>
      <c r="B4142" t="s">
        <v>7788</v>
      </c>
      <c r="C4142" t="str">
        <f>Tabla4[[#This Row],[NIT]]</f>
        <v>11091010861010</v>
      </c>
      <c r="D4142">
        <f t="shared" si="148"/>
        <v>14</v>
      </c>
      <c r="E4142" t="str">
        <f t="shared" si="149"/>
        <v>NIT</v>
      </c>
    </row>
    <row r="4143" spans="1:5" x14ac:dyDescent="0.25">
      <c r="A4143" s="1" t="s">
        <v>7789</v>
      </c>
      <c r="B4143" t="s">
        <v>7790</v>
      </c>
      <c r="C4143" t="str">
        <f>Tabla4[[#This Row],[NIT]]</f>
        <v>06142909821224</v>
      </c>
      <c r="D4143">
        <f t="shared" si="148"/>
        <v>14</v>
      </c>
      <c r="E4143" t="str">
        <f t="shared" si="149"/>
        <v>NIT</v>
      </c>
    </row>
    <row r="4144" spans="1:5" x14ac:dyDescent="0.25">
      <c r="A4144" s="1" t="s">
        <v>7791</v>
      </c>
      <c r="B4144" t="s">
        <v>7792</v>
      </c>
      <c r="C4144" t="str">
        <f>Tabla4[[#This Row],[NIT]]</f>
        <v>08140411550014</v>
      </c>
      <c r="D4144">
        <f t="shared" si="148"/>
        <v>14</v>
      </c>
      <c r="E4144" t="str">
        <f t="shared" si="149"/>
        <v>NIT</v>
      </c>
    </row>
    <row r="4145" spans="1:5" x14ac:dyDescent="0.25">
      <c r="A4145" s="1" t="s">
        <v>7793</v>
      </c>
      <c r="B4145" t="s">
        <v>7794</v>
      </c>
      <c r="C4145" t="str">
        <f>Tabla4[[#This Row],[NIT]]</f>
        <v>06140912121010</v>
      </c>
      <c r="D4145">
        <f t="shared" si="148"/>
        <v>14</v>
      </c>
      <c r="E4145" t="str">
        <f t="shared" si="149"/>
        <v>NIT</v>
      </c>
    </row>
    <row r="4146" spans="1:5" x14ac:dyDescent="0.25">
      <c r="A4146" s="1" t="s">
        <v>7797</v>
      </c>
      <c r="B4146" t="s">
        <v>7798</v>
      </c>
      <c r="C4146" t="str">
        <f>Tabla4[[#This Row],[NIT]]</f>
        <v>06170604781021</v>
      </c>
      <c r="D4146">
        <f t="shared" si="148"/>
        <v>14</v>
      </c>
      <c r="E4146" t="str">
        <f t="shared" si="149"/>
        <v>NIT</v>
      </c>
    </row>
    <row r="4147" spans="1:5" x14ac:dyDescent="0.25">
      <c r="A4147" s="1" t="s">
        <v>7799</v>
      </c>
      <c r="B4147" t="s">
        <v>7800</v>
      </c>
      <c r="C4147" t="str">
        <f>Tabla4[[#This Row],[NIT]]</f>
        <v>12051801691012</v>
      </c>
      <c r="D4147">
        <f t="shared" si="148"/>
        <v>14</v>
      </c>
      <c r="E4147" t="str">
        <f t="shared" si="149"/>
        <v>NIT</v>
      </c>
    </row>
    <row r="4148" spans="1:5" x14ac:dyDescent="0.25">
      <c r="A4148" s="1" t="s">
        <v>7801</v>
      </c>
      <c r="B4148" t="s">
        <v>7802</v>
      </c>
      <c r="C4148" t="str">
        <f>Tabla4[[#This Row],[NIT]]</f>
        <v>03062106621019</v>
      </c>
      <c r="D4148">
        <f t="shared" si="148"/>
        <v>14</v>
      </c>
      <c r="E4148" t="str">
        <f t="shared" si="149"/>
        <v>NIT</v>
      </c>
    </row>
    <row r="4149" spans="1:5" x14ac:dyDescent="0.25">
      <c r="A4149" s="1" t="s">
        <v>7803</v>
      </c>
      <c r="B4149" t="s">
        <v>7804</v>
      </c>
      <c r="C4149" t="str">
        <f>Tabla4[[#This Row],[NIT]]</f>
        <v>11231207211013</v>
      </c>
      <c r="D4149">
        <f t="shared" si="148"/>
        <v>14</v>
      </c>
      <c r="E4149" t="str">
        <f t="shared" si="149"/>
        <v>NIT</v>
      </c>
    </row>
    <row r="4150" spans="1:5" x14ac:dyDescent="0.25">
      <c r="A4150" s="1" t="s">
        <v>7805</v>
      </c>
      <c r="B4150" t="s">
        <v>7806</v>
      </c>
      <c r="C4150" t="str">
        <f>Tabla4[[#This Row],[NIT]]</f>
        <v>11091810781030</v>
      </c>
      <c r="D4150">
        <f t="shared" si="148"/>
        <v>14</v>
      </c>
      <c r="E4150" t="str">
        <f t="shared" si="149"/>
        <v>NIT</v>
      </c>
    </row>
    <row r="4151" spans="1:5" x14ac:dyDescent="0.25">
      <c r="A4151" s="1" t="s">
        <v>7807</v>
      </c>
      <c r="B4151" t="s">
        <v>808</v>
      </c>
      <c r="C4151" t="str">
        <f>Tabla4[[#This Row],[NIT]]</f>
        <v>14162505721023</v>
      </c>
      <c r="D4151">
        <f t="shared" si="148"/>
        <v>14</v>
      </c>
      <c r="E4151" t="str">
        <f t="shared" si="149"/>
        <v>NIT</v>
      </c>
    </row>
    <row r="4152" spans="1:5" x14ac:dyDescent="0.25">
      <c r="A4152" s="1" t="s">
        <v>7808</v>
      </c>
      <c r="B4152" t="s">
        <v>7809</v>
      </c>
      <c r="C4152" t="str">
        <f>Tabla4[[#This Row],[NIT]]</f>
        <v>12160108841020</v>
      </c>
      <c r="D4152">
        <f t="shared" si="148"/>
        <v>14</v>
      </c>
      <c r="E4152" t="str">
        <f t="shared" si="149"/>
        <v>NIT</v>
      </c>
    </row>
    <row r="4153" spans="1:5" x14ac:dyDescent="0.25">
      <c r="A4153" s="1" t="s">
        <v>7810</v>
      </c>
      <c r="B4153" t="s">
        <v>7811</v>
      </c>
      <c r="C4153" t="str">
        <f>Tabla4[[#This Row],[NIT]]</f>
        <v>06140405801211</v>
      </c>
      <c r="D4153">
        <f t="shared" si="148"/>
        <v>14</v>
      </c>
      <c r="E4153" t="str">
        <f t="shared" si="149"/>
        <v>NIT</v>
      </c>
    </row>
    <row r="4154" spans="1:5" x14ac:dyDescent="0.25">
      <c r="A4154" s="1" t="s">
        <v>7812</v>
      </c>
      <c r="B4154" t="s">
        <v>7813</v>
      </c>
      <c r="C4154" t="str">
        <f>Tabla4[[#This Row],[NIT]]</f>
        <v>02100302831051</v>
      </c>
      <c r="D4154">
        <f t="shared" si="148"/>
        <v>14</v>
      </c>
      <c r="E4154" t="str">
        <f t="shared" si="149"/>
        <v>NIT</v>
      </c>
    </row>
    <row r="4155" spans="1:5" x14ac:dyDescent="0.25">
      <c r="A4155" s="1" t="s">
        <v>7814</v>
      </c>
      <c r="B4155" t="s">
        <v>7815</v>
      </c>
      <c r="C4155" t="str">
        <f>Tabla4[[#This Row],[NIT]]</f>
        <v>06140411201030</v>
      </c>
      <c r="D4155">
        <f t="shared" si="148"/>
        <v>14</v>
      </c>
      <c r="E4155" t="str">
        <f t="shared" si="149"/>
        <v>NIT</v>
      </c>
    </row>
    <row r="4156" spans="1:5" x14ac:dyDescent="0.25">
      <c r="A4156" s="1" t="s">
        <v>7816</v>
      </c>
      <c r="B4156" t="s">
        <v>7817</v>
      </c>
      <c r="C4156" t="str">
        <f>Tabla4[[#This Row],[NIT]]</f>
        <v>06141906211070</v>
      </c>
      <c r="D4156">
        <f t="shared" si="148"/>
        <v>14</v>
      </c>
      <c r="E4156" t="str">
        <f t="shared" si="149"/>
        <v>NIT</v>
      </c>
    </row>
    <row r="4157" spans="1:5" x14ac:dyDescent="0.25">
      <c r="A4157" s="1" t="s">
        <v>7818</v>
      </c>
      <c r="B4157" t="s">
        <v>7819</v>
      </c>
      <c r="C4157" t="str">
        <f>Tabla4[[#This Row],[NIT]]</f>
        <v>06140312781229</v>
      </c>
      <c r="D4157">
        <f t="shared" si="148"/>
        <v>14</v>
      </c>
      <c r="E4157" t="str">
        <f t="shared" si="149"/>
        <v>NIT</v>
      </c>
    </row>
    <row r="4158" spans="1:5" x14ac:dyDescent="0.25">
      <c r="A4158" s="1" t="s">
        <v>7820</v>
      </c>
      <c r="B4158" t="s">
        <v>7821</v>
      </c>
      <c r="C4158" t="str">
        <f>Tabla4[[#This Row],[NIT]]</f>
        <v>02031005751012</v>
      </c>
      <c r="D4158">
        <f t="shared" si="148"/>
        <v>14</v>
      </c>
      <c r="E4158" t="str">
        <f t="shared" si="149"/>
        <v>NIT</v>
      </c>
    </row>
    <row r="4159" spans="1:5" x14ac:dyDescent="0.25">
      <c r="A4159" s="1" t="s">
        <v>8068</v>
      </c>
      <c r="B4159" t="s">
        <v>7822</v>
      </c>
      <c r="C4159" t="str">
        <f>Tabla4[[#This Row],[NIT]]</f>
        <v>026760987</v>
      </c>
      <c r="D4159">
        <f t="shared" si="148"/>
        <v>9</v>
      </c>
      <c r="E4159" t="str">
        <f t="shared" si="149"/>
        <v>DUI</v>
      </c>
    </row>
    <row r="4160" spans="1:5" x14ac:dyDescent="0.25">
      <c r="A4160" s="1" t="s">
        <v>7823</v>
      </c>
      <c r="B4160" t="s">
        <v>7824</v>
      </c>
      <c r="C4160" t="str">
        <f>Tabla4[[#This Row],[NIT]]</f>
        <v>01010310750017</v>
      </c>
      <c r="D4160">
        <f t="shared" si="148"/>
        <v>14</v>
      </c>
      <c r="E4160" t="str">
        <f t="shared" si="149"/>
        <v>NIT</v>
      </c>
    </row>
    <row r="4161" spans="1:5" x14ac:dyDescent="0.25">
      <c r="A4161" s="1" t="s">
        <v>7825</v>
      </c>
      <c r="B4161" t="s">
        <v>1044</v>
      </c>
      <c r="C4161" t="str">
        <f>Tabla4[[#This Row],[NIT]]</f>
        <v>06141111851160</v>
      </c>
      <c r="D4161">
        <f t="shared" si="148"/>
        <v>14</v>
      </c>
      <c r="E4161" t="str">
        <f t="shared" si="149"/>
        <v>NIT</v>
      </c>
    </row>
    <row r="4162" spans="1:5" x14ac:dyDescent="0.25">
      <c r="A4162" s="1" t="s">
        <v>7826</v>
      </c>
      <c r="B4162" t="s">
        <v>7827</v>
      </c>
      <c r="C4162" t="str">
        <f>Tabla4[[#This Row],[NIT]]</f>
        <v>06140707201043</v>
      </c>
      <c r="D4162">
        <f t="shared" si="148"/>
        <v>14</v>
      </c>
      <c r="E4162" t="str">
        <f t="shared" si="149"/>
        <v>NIT</v>
      </c>
    </row>
    <row r="4163" spans="1:5" x14ac:dyDescent="0.25">
      <c r="A4163" s="1" t="s">
        <v>7831</v>
      </c>
      <c r="B4163" t="s">
        <v>7832</v>
      </c>
      <c r="C4163" t="str">
        <f>Tabla4[[#This Row],[NIT]]</f>
        <v>06141006971037</v>
      </c>
      <c r="D4163">
        <f t="shared" si="148"/>
        <v>14</v>
      </c>
      <c r="E4163" t="str">
        <f t="shared" si="149"/>
        <v>NIT</v>
      </c>
    </row>
    <row r="4164" spans="1:5" x14ac:dyDescent="0.25">
      <c r="A4164" s="1" t="s">
        <v>7837</v>
      </c>
      <c r="B4164" t="s">
        <v>7838</v>
      </c>
      <c r="C4164" t="str">
        <f>Tabla4[[#This Row],[NIT]]</f>
        <v>06141901001027</v>
      </c>
      <c r="D4164">
        <f t="shared" si="148"/>
        <v>14</v>
      </c>
      <c r="E4164" t="str">
        <f t="shared" si="149"/>
        <v>NIT</v>
      </c>
    </row>
    <row r="4165" spans="1:5" x14ac:dyDescent="0.25">
      <c r="A4165" s="1" t="s">
        <v>7839</v>
      </c>
      <c r="B4165" t="s">
        <v>7840</v>
      </c>
      <c r="C4165" t="str">
        <f>Tabla4[[#This Row],[NIT]]</f>
        <v>14082108701012</v>
      </c>
      <c r="D4165">
        <f t="shared" si="148"/>
        <v>14</v>
      </c>
      <c r="E4165" t="str">
        <f t="shared" si="149"/>
        <v>NIT</v>
      </c>
    </row>
    <row r="4166" spans="1:5" x14ac:dyDescent="0.25">
      <c r="A4166" s="1" t="s">
        <v>7841</v>
      </c>
      <c r="B4166" t="s">
        <v>7842</v>
      </c>
      <c r="C4166" t="str">
        <f>Tabla4[[#This Row],[NIT]]</f>
        <v>12192402771013</v>
      </c>
      <c r="D4166">
        <f t="shared" si="148"/>
        <v>14</v>
      </c>
      <c r="E4166" t="str">
        <f t="shared" si="149"/>
        <v>NIT</v>
      </c>
    </row>
    <row r="4167" spans="1:5" x14ac:dyDescent="0.25">
      <c r="A4167" s="1" t="s">
        <v>7843</v>
      </c>
      <c r="B4167" t="s">
        <v>7844</v>
      </c>
      <c r="C4167" t="str">
        <f>Tabla4[[#This Row],[NIT]]</f>
        <v>06141807061059</v>
      </c>
      <c r="D4167">
        <f t="shared" si="148"/>
        <v>14</v>
      </c>
      <c r="E4167" t="str">
        <f t="shared" si="149"/>
        <v>NIT</v>
      </c>
    </row>
    <row r="4168" spans="1:5" x14ac:dyDescent="0.25">
      <c r="A4168" s="1" t="s">
        <v>7845</v>
      </c>
      <c r="B4168" t="s">
        <v>7846</v>
      </c>
      <c r="C4168" t="str">
        <f>Tabla4[[#This Row],[NIT]]</f>
        <v>02022304590012</v>
      </c>
      <c r="D4168">
        <f t="shared" si="148"/>
        <v>14</v>
      </c>
      <c r="E4168" t="str">
        <f t="shared" si="149"/>
        <v>NIT</v>
      </c>
    </row>
    <row r="4169" spans="1:5" x14ac:dyDescent="0.25">
      <c r="A4169" s="21" t="s">
        <v>7859</v>
      </c>
      <c r="B4169" t="s">
        <v>7860</v>
      </c>
      <c r="C4169" t="str">
        <f>Tabla4[[#This Row],[NIT]]</f>
        <v>12031104580015</v>
      </c>
      <c r="D4169">
        <f t="shared" si="148"/>
        <v>14</v>
      </c>
      <c r="E4169" t="str">
        <f t="shared" si="149"/>
        <v>NIT</v>
      </c>
    </row>
    <row r="4170" spans="1:5" x14ac:dyDescent="0.25">
      <c r="A4170" s="21" t="s">
        <v>7861</v>
      </c>
      <c r="B4170" t="s">
        <v>7862</v>
      </c>
      <c r="C4170" t="str">
        <f>Tabla4[[#This Row],[NIT]]</f>
        <v>06140903101022</v>
      </c>
      <c r="D4170">
        <f t="shared" si="148"/>
        <v>14</v>
      </c>
      <c r="E4170" t="str">
        <f t="shared" si="149"/>
        <v>NIT</v>
      </c>
    </row>
    <row r="4171" spans="1:5" x14ac:dyDescent="0.25">
      <c r="A4171" s="21" t="s">
        <v>7863</v>
      </c>
      <c r="B4171" t="s">
        <v>7864</v>
      </c>
      <c r="C4171" t="str">
        <f>Tabla4[[#This Row],[NIT]]</f>
        <v>10100511701018</v>
      </c>
      <c r="D4171">
        <f t="shared" si="148"/>
        <v>14</v>
      </c>
      <c r="E4171" t="str">
        <f t="shared" si="149"/>
        <v>NIT</v>
      </c>
    </row>
    <row r="4172" spans="1:5" x14ac:dyDescent="0.25">
      <c r="A4172" s="21" t="s">
        <v>7865</v>
      </c>
      <c r="B4172" t="s">
        <v>7866</v>
      </c>
      <c r="C4172" t="str">
        <f>Tabla4[[#This Row],[NIT]]</f>
        <v>06140901751011</v>
      </c>
      <c r="D4172">
        <f t="shared" si="148"/>
        <v>14</v>
      </c>
      <c r="E4172" t="str">
        <f t="shared" si="149"/>
        <v>NIT</v>
      </c>
    </row>
    <row r="4173" spans="1:5" x14ac:dyDescent="0.25">
      <c r="A4173" s="21" t="s">
        <v>7868</v>
      </c>
      <c r="B4173" t="s">
        <v>7869</v>
      </c>
      <c r="C4173" t="str">
        <f>Tabla4[[#This Row],[NIT]]</f>
        <v>06141902211157</v>
      </c>
      <c r="D4173">
        <f t="shared" si="148"/>
        <v>14</v>
      </c>
      <c r="E4173" t="str">
        <f t="shared" si="149"/>
        <v>NIT</v>
      </c>
    </row>
    <row r="4174" spans="1:5" x14ac:dyDescent="0.25">
      <c r="A4174" s="1" t="s">
        <v>7871</v>
      </c>
      <c r="B4174" t="s">
        <v>7872</v>
      </c>
      <c r="C4174" t="str">
        <f>Tabla4[[#This Row],[NIT]]</f>
        <v>08210709641011</v>
      </c>
      <c r="D4174">
        <f t="shared" si="148"/>
        <v>14</v>
      </c>
      <c r="E4174" t="str">
        <f t="shared" si="149"/>
        <v>NIT</v>
      </c>
    </row>
    <row r="4175" spans="1:5" x14ac:dyDescent="0.25">
      <c r="A4175" s="1" t="s">
        <v>7873</v>
      </c>
      <c r="B4175" t="s">
        <v>7874</v>
      </c>
      <c r="C4175" t="str">
        <f>Tabla4[[#This Row],[NIT]]</f>
        <v>03151512201023</v>
      </c>
      <c r="D4175">
        <f t="shared" si="148"/>
        <v>14</v>
      </c>
      <c r="E4175" t="str">
        <f t="shared" si="149"/>
        <v>NIT</v>
      </c>
    </row>
    <row r="4176" spans="1:5" x14ac:dyDescent="0.25">
      <c r="A4176" s="1" t="s">
        <v>7876</v>
      </c>
      <c r="B4176" t="s">
        <v>7877</v>
      </c>
      <c r="C4176" t="str">
        <f>Tabla4[[#This Row],[NIT]]</f>
        <v>02101411841101</v>
      </c>
      <c r="D4176">
        <f t="shared" si="148"/>
        <v>14</v>
      </c>
      <c r="E4176" t="str">
        <f t="shared" si="149"/>
        <v>NIT</v>
      </c>
    </row>
    <row r="4177" spans="1:5" x14ac:dyDescent="0.25">
      <c r="A4177" s="1" t="s">
        <v>7879</v>
      </c>
      <c r="B4177" t="s">
        <v>7880</v>
      </c>
      <c r="C4177" t="str">
        <f>Tabla4[[#This Row],[NIT]]</f>
        <v>06070709811045</v>
      </c>
      <c r="D4177">
        <f t="shared" si="148"/>
        <v>14</v>
      </c>
      <c r="E4177" t="str">
        <f t="shared" si="149"/>
        <v>NIT</v>
      </c>
    </row>
    <row r="4178" spans="1:5" x14ac:dyDescent="0.25">
      <c r="A4178" s="1" t="s">
        <v>7881</v>
      </c>
      <c r="B4178" t="s">
        <v>7882</v>
      </c>
      <c r="C4178" t="str">
        <f>Tabla4[[#This Row],[NIT]]</f>
        <v>06140808620024</v>
      </c>
      <c r="D4178">
        <f t="shared" si="148"/>
        <v>14</v>
      </c>
      <c r="E4178" t="str">
        <f t="shared" si="149"/>
        <v>NIT</v>
      </c>
    </row>
    <row r="4179" spans="1:5" x14ac:dyDescent="0.25">
      <c r="A4179" s="1" t="s">
        <v>7884</v>
      </c>
      <c r="B4179" t="s">
        <v>7885</v>
      </c>
      <c r="C4179" t="str">
        <f>Tabla4[[#This Row],[NIT]]</f>
        <v>04122304801010</v>
      </c>
      <c r="D4179">
        <f t="shared" si="148"/>
        <v>14</v>
      </c>
      <c r="E4179" t="str">
        <f t="shared" si="149"/>
        <v>NIT</v>
      </c>
    </row>
    <row r="4180" spans="1:5" x14ac:dyDescent="0.25">
      <c r="A4180" s="1" t="s">
        <v>7887</v>
      </c>
      <c r="B4180" t="s">
        <v>7888</v>
      </c>
      <c r="C4180" t="str">
        <f>Tabla4[[#This Row],[NIT]]</f>
        <v>01011305841035</v>
      </c>
      <c r="D4180">
        <f t="shared" si="148"/>
        <v>14</v>
      </c>
      <c r="E4180" t="str">
        <f t="shared" si="149"/>
        <v>NIT</v>
      </c>
    </row>
    <row r="4181" spans="1:5" x14ac:dyDescent="0.25">
      <c r="A4181" s="1" t="s">
        <v>7889</v>
      </c>
      <c r="B4181" t="s">
        <v>7890</v>
      </c>
      <c r="C4181" t="str">
        <f>Tabla4[[#This Row],[NIT]]</f>
        <v>06030412861025</v>
      </c>
      <c r="D4181">
        <f t="shared" si="148"/>
        <v>14</v>
      </c>
      <c r="E4181" t="str">
        <f t="shared" si="149"/>
        <v>NIT</v>
      </c>
    </row>
    <row r="4182" spans="1:5" x14ac:dyDescent="0.25">
      <c r="A4182" s="21" t="s">
        <v>7891</v>
      </c>
      <c r="B4182" t="s">
        <v>7892</v>
      </c>
      <c r="C4182" t="str">
        <f>Tabla4[[#This Row],[NIT]]</f>
        <v>06142307191041</v>
      </c>
      <c r="D4182">
        <f t="shared" si="148"/>
        <v>14</v>
      </c>
      <c r="E4182" t="str">
        <f t="shared" si="149"/>
        <v>NIT</v>
      </c>
    </row>
    <row r="4183" spans="1:5" x14ac:dyDescent="0.25">
      <c r="A4183" s="1" t="s">
        <v>7894</v>
      </c>
      <c r="B4183" t="s">
        <v>7895</v>
      </c>
      <c r="C4183" t="str">
        <f>Tabla4[[#This Row],[NIT]]</f>
        <v>06142008801100</v>
      </c>
      <c r="D4183">
        <f t="shared" si="148"/>
        <v>14</v>
      </c>
      <c r="E4183" t="str">
        <f t="shared" si="149"/>
        <v>NIT</v>
      </c>
    </row>
    <row r="4184" spans="1:5" x14ac:dyDescent="0.25">
      <c r="A4184" s="1" t="s">
        <v>7896</v>
      </c>
      <c r="B4184" t="s">
        <v>7897</v>
      </c>
      <c r="C4184" t="str">
        <f>Tabla4[[#This Row],[NIT]]</f>
        <v>06140508871170</v>
      </c>
      <c r="D4184">
        <f t="shared" ref="D4184:D4247" si="150">LEN(C4184)</f>
        <v>14</v>
      </c>
      <c r="E4184" t="str">
        <f t="shared" ref="E4184:E4247" si="151">IF(D4184=14,"NIT",IF(D4184=9,"DUI"," "))</f>
        <v>NIT</v>
      </c>
    </row>
    <row r="4185" spans="1:5" x14ac:dyDescent="0.25">
      <c r="A4185" s="1" t="s">
        <v>7898</v>
      </c>
      <c r="B4185" t="s">
        <v>7899</v>
      </c>
      <c r="C4185" t="str">
        <f>Tabla4[[#This Row],[NIT]]</f>
        <v>06143006001057</v>
      </c>
      <c r="D4185">
        <f t="shared" si="150"/>
        <v>14</v>
      </c>
      <c r="E4185" t="str">
        <f t="shared" si="151"/>
        <v>NIT</v>
      </c>
    </row>
    <row r="4186" spans="1:5" x14ac:dyDescent="0.25">
      <c r="A4186" s="1" t="s">
        <v>7904</v>
      </c>
      <c r="B4186" t="s">
        <v>7905</v>
      </c>
      <c r="C4186" t="str">
        <f>Tabla4[[#This Row],[NIT]]</f>
        <v>05112011861033</v>
      </c>
      <c r="D4186">
        <f t="shared" si="150"/>
        <v>14</v>
      </c>
      <c r="E4186" t="str">
        <f t="shared" si="151"/>
        <v>NIT</v>
      </c>
    </row>
    <row r="4187" spans="1:5" x14ac:dyDescent="0.25">
      <c r="A4187" s="21" t="s">
        <v>7908</v>
      </c>
      <c r="B4187" t="s">
        <v>7909</v>
      </c>
      <c r="C4187" t="str">
        <f>Tabla4[[#This Row],[NIT]]</f>
        <v>06142610101039</v>
      </c>
      <c r="D4187">
        <f t="shared" si="150"/>
        <v>14</v>
      </c>
      <c r="E4187" t="str">
        <f t="shared" si="151"/>
        <v>NIT</v>
      </c>
    </row>
    <row r="4188" spans="1:5" x14ac:dyDescent="0.25">
      <c r="A4188" s="1" t="s">
        <v>7910</v>
      </c>
      <c r="B4188" t="s">
        <v>7911</v>
      </c>
      <c r="C4188" t="str">
        <f>Tabla4[[#This Row],[NIT]]</f>
        <v>06193012741027</v>
      </c>
      <c r="D4188">
        <f t="shared" si="150"/>
        <v>14</v>
      </c>
      <c r="E4188" t="str">
        <f t="shared" si="151"/>
        <v>NIT</v>
      </c>
    </row>
    <row r="4189" spans="1:5" x14ac:dyDescent="0.25">
      <c r="A4189" s="1" t="s">
        <v>7912</v>
      </c>
      <c r="B4189" t="s">
        <v>7913</v>
      </c>
      <c r="C4189" t="str">
        <f>Tabla4[[#This Row],[NIT]]</f>
        <v>12172904031012</v>
      </c>
      <c r="D4189">
        <f t="shared" si="150"/>
        <v>14</v>
      </c>
      <c r="E4189" t="str">
        <f t="shared" si="151"/>
        <v>NIT</v>
      </c>
    </row>
    <row r="4190" spans="1:5" x14ac:dyDescent="0.25">
      <c r="A4190" s="1" t="s">
        <v>7914</v>
      </c>
      <c r="B4190" t="s">
        <v>7915</v>
      </c>
      <c r="C4190" t="str">
        <f>Tabla4[[#This Row],[NIT]]</f>
        <v>06143003791154</v>
      </c>
      <c r="D4190">
        <f t="shared" si="150"/>
        <v>14</v>
      </c>
      <c r="E4190" t="str">
        <f t="shared" si="151"/>
        <v>NIT</v>
      </c>
    </row>
    <row r="4191" spans="1:5" x14ac:dyDescent="0.25">
      <c r="A4191" s="1" t="s">
        <v>7916</v>
      </c>
      <c r="B4191" t="s">
        <v>7917</v>
      </c>
      <c r="C4191" t="str">
        <f>Tabla4[[#This Row],[NIT]]</f>
        <v>02103012751037</v>
      </c>
      <c r="D4191">
        <f t="shared" si="150"/>
        <v>14</v>
      </c>
      <c r="E4191" t="str">
        <f t="shared" si="151"/>
        <v>NIT</v>
      </c>
    </row>
    <row r="4192" spans="1:5" x14ac:dyDescent="0.25">
      <c r="A4192" s="1" t="s">
        <v>7918</v>
      </c>
      <c r="B4192" t="s">
        <v>7919</v>
      </c>
      <c r="C4192" t="str">
        <f>Tabla4[[#This Row],[NIT]]</f>
        <v>06142802141018</v>
      </c>
      <c r="D4192">
        <f t="shared" si="150"/>
        <v>14</v>
      </c>
      <c r="E4192" t="str">
        <f t="shared" si="151"/>
        <v>NIT</v>
      </c>
    </row>
    <row r="4193" spans="1:5" x14ac:dyDescent="0.25">
      <c r="A4193" s="21" t="s">
        <v>7922</v>
      </c>
      <c r="B4193" t="s">
        <v>7923</v>
      </c>
      <c r="C4193" t="str">
        <f>Tabla4[[#This Row],[NIT]]</f>
        <v>06141710151037</v>
      </c>
      <c r="D4193">
        <f t="shared" si="150"/>
        <v>14</v>
      </c>
      <c r="E4193" t="str">
        <f t="shared" si="151"/>
        <v>NIT</v>
      </c>
    </row>
    <row r="4194" spans="1:5" x14ac:dyDescent="0.25">
      <c r="A4194" s="1" t="s">
        <v>7924</v>
      </c>
      <c r="B4194" t="s">
        <v>7925</v>
      </c>
      <c r="C4194" t="str">
        <f>Tabla4[[#This Row],[NIT]]</f>
        <v>06142309161107</v>
      </c>
      <c r="D4194">
        <f t="shared" si="150"/>
        <v>14</v>
      </c>
      <c r="E4194" t="str">
        <f t="shared" si="151"/>
        <v>NIT</v>
      </c>
    </row>
    <row r="4195" spans="1:5" x14ac:dyDescent="0.25">
      <c r="A4195" s="1" t="s">
        <v>7926</v>
      </c>
      <c r="B4195" t="s">
        <v>7927</v>
      </c>
      <c r="C4195" t="str">
        <f>Tabla4[[#This Row],[NIT]]</f>
        <v>06142012031026</v>
      </c>
      <c r="D4195">
        <f t="shared" si="150"/>
        <v>14</v>
      </c>
      <c r="E4195" t="str">
        <f t="shared" si="151"/>
        <v>NIT</v>
      </c>
    </row>
    <row r="4196" spans="1:5" x14ac:dyDescent="0.25">
      <c r="A4196" s="1" t="s">
        <v>7928</v>
      </c>
      <c r="B4196" t="s">
        <v>7929</v>
      </c>
      <c r="C4196" t="str">
        <f>Tabla4[[#This Row],[NIT]]</f>
        <v>14081304540017</v>
      </c>
      <c r="D4196">
        <f t="shared" si="150"/>
        <v>14</v>
      </c>
      <c r="E4196" t="str">
        <f t="shared" si="151"/>
        <v>NIT</v>
      </c>
    </row>
    <row r="4197" spans="1:5" x14ac:dyDescent="0.25">
      <c r="A4197" s="1" t="s">
        <v>7930</v>
      </c>
      <c r="B4197" t="s">
        <v>7931</v>
      </c>
      <c r="C4197" t="str">
        <f>Tabla4[[#This Row],[NIT]]</f>
        <v>06082604811013</v>
      </c>
      <c r="D4197">
        <f t="shared" si="150"/>
        <v>14</v>
      </c>
      <c r="E4197" t="str">
        <f t="shared" si="151"/>
        <v>NIT</v>
      </c>
    </row>
    <row r="4198" spans="1:5" x14ac:dyDescent="0.25">
      <c r="A4198" s="1" t="s">
        <v>7932</v>
      </c>
      <c r="B4198" t="s">
        <v>7933</v>
      </c>
      <c r="C4198" t="str">
        <f>Tabla4[[#This Row],[NIT]]</f>
        <v>06140507121070</v>
      </c>
      <c r="D4198">
        <f t="shared" si="150"/>
        <v>14</v>
      </c>
      <c r="E4198" t="str">
        <f t="shared" si="151"/>
        <v>NIT</v>
      </c>
    </row>
    <row r="4199" spans="1:5" x14ac:dyDescent="0.25">
      <c r="A4199" s="1" t="s">
        <v>7934</v>
      </c>
      <c r="B4199" t="s">
        <v>7935</v>
      </c>
      <c r="C4199" t="str">
        <f>Tabla4[[#This Row],[NIT]]</f>
        <v>06142910201027</v>
      </c>
      <c r="D4199">
        <f t="shared" si="150"/>
        <v>14</v>
      </c>
      <c r="E4199" t="str">
        <f t="shared" si="151"/>
        <v>NIT</v>
      </c>
    </row>
    <row r="4200" spans="1:5" x14ac:dyDescent="0.25">
      <c r="A4200" s="1" t="s">
        <v>7942</v>
      </c>
      <c r="B4200" t="s">
        <v>7943</v>
      </c>
      <c r="C4200" t="str">
        <f>Tabla4[[#This Row],[NIT]]</f>
        <v>04072101211016</v>
      </c>
      <c r="D4200">
        <f t="shared" si="150"/>
        <v>14</v>
      </c>
      <c r="E4200" t="str">
        <f t="shared" si="151"/>
        <v>NIT</v>
      </c>
    </row>
    <row r="4201" spans="1:5" x14ac:dyDescent="0.25">
      <c r="A4201" s="1" t="s">
        <v>7953</v>
      </c>
      <c r="B4201" t="s">
        <v>7954</v>
      </c>
      <c r="C4201" t="str">
        <f>Tabla4[[#This Row],[NIT]]</f>
        <v>06142910191099</v>
      </c>
      <c r="D4201">
        <f t="shared" si="150"/>
        <v>14</v>
      </c>
      <c r="E4201" t="str">
        <f t="shared" si="151"/>
        <v>NIT</v>
      </c>
    </row>
    <row r="4202" spans="1:5" x14ac:dyDescent="0.25">
      <c r="A4202" s="1" t="s">
        <v>7956</v>
      </c>
      <c r="B4202" t="s">
        <v>7957</v>
      </c>
      <c r="C4202" t="str">
        <f>Tabla4[[#This Row],[NIT]]</f>
        <v>05112601731046</v>
      </c>
      <c r="D4202">
        <f t="shared" si="150"/>
        <v>14</v>
      </c>
      <c r="E4202" t="str">
        <f t="shared" si="151"/>
        <v>NIT</v>
      </c>
    </row>
    <row r="4203" spans="1:5" x14ac:dyDescent="0.25">
      <c r="A4203" s="1" t="s">
        <v>7958</v>
      </c>
      <c r="B4203" t="s">
        <v>7959</v>
      </c>
      <c r="C4203" t="str">
        <f>Tabla4[[#This Row],[NIT]]</f>
        <v>01081009201011</v>
      </c>
      <c r="D4203">
        <f t="shared" si="150"/>
        <v>14</v>
      </c>
      <c r="E4203" t="str">
        <f t="shared" si="151"/>
        <v>NIT</v>
      </c>
    </row>
    <row r="4204" spans="1:5" x14ac:dyDescent="0.25">
      <c r="A4204" s="1" t="s">
        <v>7965</v>
      </c>
      <c r="B4204" t="s">
        <v>7966</v>
      </c>
      <c r="C4204" t="str">
        <f>Tabla4[[#This Row],[NIT]]</f>
        <v>019183514</v>
      </c>
      <c r="D4204">
        <f t="shared" si="150"/>
        <v>9</v>
      </c>
      <c r="E4204" t="str">
        <f t="shared" si="151"/>
        <v>DUI</v>
      </c>
    </row>
    <row r="4205" spans="1:5" x14ac:dyDescent="0.25">
      <c r="A4205" s="1" t="s">
        <v>7968</v>
      </c>
      <c r="B4205" t="s">
        <v>7969</v>
      </c>
      <c r="C4205" t="str">
        <f>Tabla4[[#This Row],[NIT]]</f>
        <v>001862675</v>
      </c>
      <c r="D4205">
        <f t="shared" si="150"/>
        <v>9</v>
      </c>
      <c r="E4205" t="str">
        <f t="shared" si="151"/>
        <v>DUI</v>
      </c>
    </row>
    <row r="4206" spans="1:5" x14ac:dyDescent="0.25">
      <c r="A4206" s="1" t="s">
        <v>7973</v>
      </c>
      <c r="B4206" t="s">
        <v>7974</v>
      </c>
      <c r="C4206" t="str">
        <f>Tabla4[[#This Row],[NIT]]</f>
        <v>023506457</v>
      </c>
      <c r="D4206">
        <f t="shared" si="150"/>
        <v>9</v>
      </c>
      <c r="E4206" t="str">
        <f t="shared" si="151"/>
        <v>DUI</v>
      </c>
    </row>
    <row r="4207" spans="1:5" x14ac:dyDescent="0.25">
      <c r="A4207" s="1" t="s">
        <v>7975</v>
      </c>
      <c r="B4207" t="s">
        <v>7976</v>
      </c>
      <c r="C4207" t="str">
        <f>Tabla4[[#This Row],[NIT]]</f>
        <v>11210502330012</v>
      </c>
      <c r="D4207">
        <f t="shared" si="150"/>
        <v>14</v>
      </c>
      <c r="E4207" t="str">
        <f t="shared" si="151"/>
        <v>NIT</v>
      </c>
    </row>
    <row r="4208" spans="1:5" x14ac:dyDescent="0.25">
      <c r="A4208" s="1" t="s">
        <v>7978</v>
      </c>
      <c r="B4208" t="s">
        <v>7979</v>
      </c>
      <c r="C4208" t="str">
        <f>Tabla4[[#This Row],[NIT]]</f>
        <v>014569024</v>
      </c>
      <c r="D4208">
        <f t="shared" si="150"/>
        <v>9</v>
      </c>
      <c r="E4208" t="str">
        <f t="shared" si="151"/>
        <v>DUI</v>
      </c>
    </row>
    <row r="4209" spans="1:5" x14ac:dyDescent="0.25">
      <c r="A4209" s="1" t="s">
        <v>7982</v>
      </c>
      <c r="B4209" t="s">
        <v>7983</v>
      </c>
      <c r="C4209" t="str">
        <f>Tabla4[[#This Row],[NIT]]</f>
        <v>009245097</v>
      </c>
      <c r="D4209">
        <f t="shared" si="150"/>
        <v>9</v>
      </c>
      <c r="E4209" t="str">
        <f t="shared" si="151"/>
        <v>DUI</v>
      </c>
    </row>
    <row r="4210" spans="1:5" x14ac:dyDescent="0.25">
      <c r="A4210" s="1" t="s">
        <v>7984</v>
      </c>
      <c r="B4210" t="s">
        <v>7985</v>
      </c>
      <c r="C4210" t="str">
        <f>Tabla4[[#This Row],[NIT]]</f>
        <v>10102606211010</v>
      </c>
      <c r="D4210">
        <f t="shared" si="150"/>
        <v>14</v>
      </c>
      <c r="E4210" t="str">
        <f t="shared" si="151"/>
        <v>NIT</v>
      </c>
    </row>
    <row r="4211" spans="1:5" x14ac:dyDescent="0.25">
      <c r="A4211" s="1" t="s">
        <v>7988</v>
      </c>
      <c r="B4211" t="s">
        <v>7989</v>
      </c>
      <c r="C4211" t="str">
        <f>Tabla4[[#This Row],[NIT]]</f>
        <v>026130433</v>
      </c>
      <c r="D4211">
        <f t="shared" si="150"/>
        <v>9</v>
      </c>
      <c r="E4211" t="str">
        <f t="shared" si="151"/>
        <v>DUI</v>
      </c>
    </row>
    <row r="4212" spans="1:5" x14ac:dyDescent="0.25">
      <c r="A4212" s="1" t="s">
        <v>7992</v>
      </c>
      <c r="B4212" t="s">
        <v>7993</v>
      </c>
      <c r="C4212" t="str">
        <f>Tabla4[[#This Row],[NIT]]</f>
        <v>023760988</v>
      </c>
      <c r="D4212">
        <f t="shared" si="150"/>
        <v>9</v>
      </c>
      <c r="E4212" t="str">
        <f t="shared" si="151"/>
        <v>DUI</v>
      </c>
    </row>
    <row r="4213" spans="1:5" x14ac:dyDescent="0.25">
      <c r="A4213" s="1" t="s">
        <v>353</v>
      </c>
      <c r="B4213" t="s">
        <v>7994</v>
      </c>
      <c r="C4213" t="str">
        <f>Tabla4[[#This Row],[NIT]]</f>
        <v>14081502751053</v>
      </c>
      <c r="D4213">
        <f t="shared" si="150"/>
        <v>14</v>
      </c>
      <c r="E4213" t="str">
        <f t="shared" si="151"/>
        <v>NIT</v>
      </c>
    </row>
    <row r="4214" spans="1:5" x14ac:dyDescent="0.25">
      <c r="A4214" s="1" t="s">
        <v>7996</v>
      </c>
      <c r="B4214" t="s">
        <v>7997</v>
      </c>
      <c r="C4214" t="str">
        <f>Tabla4[[#This Row],[NIT]]</f>
        <v>015989471</v>
      </c>
      <c r="D4214">
        <f t="shared" si="150"/>
        <v>9</v>
      </c>
      <c r="E4214" t="str">
        <f t="shared" si="151"/>
        <v>DUI</v>
      </c>
    </row>
    <row r="4215" spans="1:5" x14ac:dyDescent="0.25">
      <c r="A4215" s="1" t="s">
        <v>8006</v>
      </c>
      <c r="B4215" t="s">
        <v>8007</v>
      </c>
      <c r="C4215" t="str">
        <f>Tabla4[[#This Row],[NIT]]</f>
        <v>11232110911025</v>
      </c>
      <c r="D4215">
        <f t="shared" si="150"/>
        <v>14</v>
      </c>
      <c r="E4215" t="str">
        <f t="shared" si="151"/>
        <v>NIT</v>
      </c>
    </row>
    <row r="4216" spans="1:5" x14ac:dyDescent="0.25">
      <c r="A4216" s="1" t="s">
        <v>8011</v>
      </c>
      <c r="B4216" t="s">
        <v>8012</v>
      </c>
      <c r="C4216" t="str">
        <f>Tabla4[[#This Row],[NIT]]</f>
        <v>06141502831059</v>
      </c>
      <c r="D4216">
        <f t="shared" si="150"/>
        <v>14</v>
      </c>
      <c r="E4216" t="str">
        <f t="shared" si="151"/>
        <v>NIT</v>
      </c>
    </row>
    <row r="4217" spans="1:5" x14ac:dyDescent="0.25">
      <c r="A4217" s="1" t="s">
        <v>8015</v>
      </c>
      <c r="B4217" t="s">
        <v>8016</v>
      </c>
      <c r="C4217" t="str">
        <f>Tabla4[[#This Row],[NIT]]</f>
        <v>019578175</v>
      </c>
      <c r="D4217">
        <f t="shared" si="150"/>
        <v>9</v>
      </c>
      <c r="E4217" t="str">
        <f t="shared" si="151"/>
        <v>DUI</v>
      </c>
    </row>
    <row r="4218" spans="1:5" x14ac:dyDescent="0.25">
      <c r="A4218" s="1" t="s">
        <v>8017</v>
      </c>
      <c r="B4218" t="s">
        <v>8018</v>
      </c>
      <c r="C4218" t="str">
        <f>Tabla4[[#This Row],[NIT]]</f>
        <v>02101504711062</v>
      </c>
      <c r="D4218">
        <f t="shared" si="150"/>
        <v>14</v>
      </c>
      <c r="E4218" t="str">
        <f t="shared" si="151"/>
        <v>NIT</v>
      </c>
    </row>
    <row r="4219" spans="1:5" x14ac:dyDescent="0.25">
      <c r="A4219" s="1" t="s">
        <v>8021</v>
      </c>
      <c r="B4219" t="s">
        <v>8022</v>
      </c>
      <c r="C4219" t="str">
        <f>Tabla4[[#This Row],[NIT]]</f>
        <v>06140504191026</v>
      </c>
      <c r="D4219">
        <f t="shared" si="150"/>
        <v>14</v>
      </c>
      <c r="E4219" t="str">
        <f t="shared" si="151"/>
        <v>NIT</v>
      </c>
    </row>
    <row r="4220" spans="1:5" x14ac:dyDescent="0.25">
      <c r="A4220" s="1" t="s">
        <v>8027</v>
      </c>
      <c r="B4220" t="s">
        <v>8028</v>
      </c>
      <c r="C4220" t="str">
        <f>Tabla4[[#This Row],[NIT]]</f>
        <v>006350372</v>
      </c>
      <c r="D4220">
        <f t="shared" si="150"/>
        <v>9</v>
      </c>
      <c r="E4220" t="str">
        <f t="shared" si="151"/>
        <v>DUI</v>
      </c>
    </row>
    <row r="4221" spans="1:5" x14ac:dyDescent="0.25">
      <c r="A4221" s="1" t="s">
        <v>809</v>
      </c>
      <c r="B4221" t="s">
        <v>8029</v>
      </c>
      <c r="C4221" t="str">
        <f>Tabla4[[#This Row],[NIT]]</f>
        <v>11232406891011</v>
      </c>
      <c r="D4221">
        <f t="shared" si="150"/>
        <v>14</v>
      </c>
      <c r="E4221" t="str">
        <f t="shared" si="151"/>
        <v>NIT</v>
      </c>
    </row>
    <row r="4222" spans="1:5" x14ac:dyDescent="0.25">
      <c r="A4222" s="1" t="s">
        <v>8040</v>
      </c>
      <c r="B4222" t="s">
        <v>8041</v>
      </c>
      <c r="C4222" t="str">
        <f>Tabla4[[#This Row],[NIT]]</f>
        <v>06142805131064</v>
      </c>
      <c r="D4222">
        <f t="shared" si="150"/>
        <v>14</v>
      </c>
      <c r="E4222" t="str">
        <f t="shared" si="151"/>
        <v>NIT</v>
      </c>
    </row>
    <row r="4223" spans="1:5" x14ac:dyDescent="0.25">
      <c r="A4223" s="1" t="s">
        <v>8038</v>
      </c>
      <c r="B4223" t="s">
        <v>8039</v>
      </c>
      <c r="C4223" t="str">
        <f>Tabla4[[#This Row],[NIT]]</f>
        <v>06140709121055</v>
      </c>
      <c r="D4223">
        <f t="shared" si="150"/>
        <v>14</v>
      </c>
      <c r="E4223" t="str">
        <f t="shared" si="151"/>
        <v>NIT</v>
      </c>
    </row>
    <row r="4224" spans="1:5" x14ac:dyDescent="0.25">
      <c r="A4224" s="1" t="s">
        <v>8036</v>
      </c>
      <c r="B4224" t="s">
        <v>8037</v>
      </c>
      <c r="C4224" t="str">
        <f>Tabla4[[#This Row],[NIT]]</f>
        <v>12170312181019</v>
      </c>
      <c r="D4224">
        <f t="shared" si="150"/>
        <v>14</v>
      </c>
      <c r="E4224" t="str">
        <f t="shared" si="151"/>
        <v>NIT</v>
      </c>
    </row>
    <row r="4225" spans="1:5" x14ac:dyDescent="0.25">
      <c r="A4225" s="1" t="s">
        <v>8034</v>
      </c>
      <c r="B4225" t="s">
        <v>8035</v>
      </c>
      <c r="C4225" t="str">
        <f>Tabla4[[#This Row],[NIT]]</f>
        <v>06141501901541</v>
      </c>
      <c r="D4225">
        <f t="shared" si="150"/>
        <v>14</v>
      </c>
      <c r="E4225" t="str">
        <f t="shared" si="151"/>
        <v>NIT</v>
      </c>
    </row>
    <row r="4226" spans="1:5" x14ac:dyDescent="0.25">
      <c r="A4226" s="1" t="s">
        <v>8032</v>
      </c>
      <c r="B4226" t="s">
        <v>8033</v>
      </c>
      <c r="C4226" t="str">
        <f>Tabla4[[#This Row],[NIT]]</f>
        <v>06142311201035</v>
      </c>
      <c r="D4226">
        <f t="shared" si="150"/>
        <v>14</v>
      </c>
      <c r="E4226" t="str">
        <f t="shared" si="151"/>
        <v>NIT</v>
      </c>
    </row>
    <row r="4227" spans="1:5" x14ac:dyDescent="0.25">
      <c r="A4227" s="1" t="s">
        <v>8030</v>
      </c>
      <c r="B4227" t="s">
        <v>8031</v>
      </c>
      <c r="C4227" t="str">
        <f>Tabla4[[#This Row],[NIT]]</f>
        <v>11020404600018</v>
      </c>
      <c r="D4227">
        <f t="shared" si="150"/>
        <v>14</v>
      </c>
      <c r="E4227" t="str">
        <f t="shared" si="151"/>
        <v>NIT</v>
      </c>
    </row>
    <row r="4228" spans="1:5" x14ac:dyDescent="0.25">
      <c r="A4228" s="1" t="s">
        <v>8044</v>
      </c>
      <c r="B4228" t="s">
        <v>8045</v>
      </c>
      <c r="C4228" t="str">
        <f>Tabla4[[#This Row],[NIT]]</f>
        <v>019202318</v>
      </c>
      <c r="D4228">
        <f t="shared" si="150"/>
        <v>9</v>
      </c>
      <c r="E4228" t="str">
        <f t="shared" si="151"/>
        <v>DUI</v>
      </c>
    </row>
    <row r="4229" spans="1:5" x14ac:dyDescent="0.25">
      <c r="A4229" s="1" t="s">
        <v>8061</v>
      </c>
      <c r="B4229" t="s">
        <v>8062</v>
      </c>
      <c r="C4229" t="str">
        <f>Tabla4[[#This Row],[NIT]]</f>
        <v>017272529</v>
      </c>
      <c r="D4229">
        <f t="shared" si="150"/>
        <v>9</v>
      </c>
      <c r="E4229" t="str">
        <f t="shared" si="151"/>
        <v>DUI</v>
      </c>
    </row>
    <row r="4230" spans="1:5" x14ac:dyDescent="0.25">
      <c r="A4230" s="1" t="s">
        <v>8063</v>
      </c>
      <c r="B4230" t="s">
        <v>8064</v>
      </c>
      <c r="C4230" t="str">
        <f>Tabla4[[#This Row],[NIT]]</f>
        <v>06141011590179</v>
      </c>
      <c r="D4230">
        <f t="shared" si="150"/>
        <v>14</v>
      </c>
      <c r="E4230" t="str">
        <f t="shared" si="151"/>
        <v>NIT</v>
      </c>
    </row>
    <row r="4231" spans="1:5" x14ac:dyDescent="0.25">
      <c r="A4231" s="1" t="s">
        <v>8069</v>
      </c>
      <c r="B4231" t="s">
        <v>1074</v>
      </c>
      <c r="C4231" t="str">
        <f>Tabla4[[#This Row],[NIT]]</f>
        <v>10091112761016</v>
      </c>
      <c r="D4231">
        <f t="shared" si="150"/>
        <v>14</v>
      </c>
      <c r="E4231" t="str">
        <f t="shared" si="151"/>
        <v>NIT</v>
      </c>
    </row>
    <row r="4232" spans="1:5" x14ac:dyDescent="0.25">
      <c r="A4232" s="1" t="s">
        <v>8071</v>
      </c>
      <c r="B4232" t="s">
        <v>8072</v>
      </c>
      <c r="C4232" t="str">
        <f>Tabla4[[#This Row],[NIT]]</f>
        <v>12023001771014</v>
      </c>
      <c r="D4232">
        <f t="shared" si="150"/>
        <v>14</v>
      </c>
      <c r="E4232" t="str">
        <f t="shared" si="151"/>
        <v>NIT</v>
      </c>
    </row>
    <row r="4233" spans="1:5" x14ac:dyDescent="0.25">
      <c r="A4233" s="1" t="s">
        <v>8073</v>
      </c>
      <c r="B4233" t="s">
        <v>8074</v>
      </c>
      <c r="C4233" t="str">
        <f>Tabla4[[#This Row],[NIT]]</f>
        <v>06142806211088</v>
      </c>
      <c r="D4233">
        <f t="shared" si="150"/>
        <v>14</v>
      </c>
      <c r="E4233" t="str">
        <f t="shared" si="151"/>
        <v>NIT</v>
      </c>
    </row>
    <row r="4234" spans="1:5" x14ac:dyDescent="0.25">
      <c r="A4234" s="1" t="s">
        <v>8075</v>
      </c>
      <c r="B4234" t="s">
        <v>8076</v>
      </c>
      <c r="C4234" t="str">
        <f>Tabla4[[#This Row],[NIT]]</f>
        <v>01010705590011</v>
      </c>
      <c r="D4234">
        <f t="shared" si="150"/>
        <v>14</v>
      </c>
      <c r="E4234" t="str">
        <f t="shared" si="151"/>
        <v>NIT</v>
      </c>
    </row>
    <row r="4235" spans="1:5" x14ac:dyDescent="0.25">
      <c r="A4235" s="1" t="s">
        <v>8077</v>
      </c>
      <c r="B4235" t="s">
        <v>8078</v>
      </c>
      <c r="C4235" t="str">
        <f>Tabla4[[#This Row],[NIT]]</f>
        <v>02102204901044</v>
      </c>
      <c r="D4235">
        <f t="shared" si="150"/>
        <v>14</v>
      </c>
      <c r="E4235" t="str">
        <f t="shared" si="151"/>
        <v>NIT</v>
      </c>
    </row>
    <row r="4236" spans="1:5" x14ac:dyDescent="0.25">
      <c r="A4236" s="1" t="s">
        <v>8079</v>
      </c>
      <c r="B4236" t="s">
        <v>8080</v>
      </c>
      <c r="C4236" t="str">
        <f>Tabla4[[#This Row],[NIT]]</f>
        <v>13121510580012</v>
      </c>
      <c r="D4236">
        <f t="shared" si="150"/>
        <v>14</v>
      </c>
      <c r="E4236" t="str">
        <f t="shared" si="151"/>
        <v>NIT</v>
      </c>
    </row>
    <row r="4237" spans="1:5" x14ac:dyDescent="0.25">
      <c r="A4237" s="1" t="s">
        <v>8081</v>
      </c>
      <c r="B4237" t="s">
        <v>8082</v>
      </c>
      <c r="C4237" t="str">
        <f>Tabla4[[#This Row],[NIT]]</f>
        <v>044907406</v>
      </c>
      <c r="D4237">
        <f t="shared" si="150"/>
        <v>9</v>
      </c>
      <c r="E4237" t="str">
        <f t="shared" si="151"/>
        <v>DUI</v>
      </c>
    </row>
    <row r="4238" spans="1:5" x14ac:dyDescent="0.25">
      <c r="A4238" s="1" t="s">
        <v>8085</v>
      </c>
      <c r="B4238" t="s">
        <v>8086</v>
      </c>
      <c r="C4238" t="str">
        <f>Tabla4[[#This Row],[NIT]]</f>
        <v>051844106</v>
      </c>
      <c r="D4238">
        <f t="shared" si="150"/>
        <v>9</v>
      </c>
      <c r="E4238" t="str">
        <f t="shared" si="151"/>
        <v>DUI</v>
      </c>
    </row>
    <row r="4239" spans="1:5" x14ac:dyDescent="0.25">
      <c r="A4239" s="1" t="s">
        <v>8087</v>
      </c>
      <c r="B4239" t="s">
        <v>8088</v>
      </c>
      <c r="C4239" t="str">
        <f>Tabla4[[#This Row],[NIT]]</f>
        <v>12181010211018</v>
      </c>
      <c r="D4239">
        <f t="shared" si="150"/>
        <v>14</v>
      </c>
      <c r="E4239" t="str">
        <f t="shared" si="151"/>
        <v>NIT</v>
      </c>
    </row>
    <row r="4240" spans="1:5" x14ac:dyDescent="0.25">
      <c r="A4240" s="1" t="s">
        <v>8089</v>
      </c>
      <c r="B4240" t="s">
        <v>8090</v>
      </c>
      <c r="C4240" t="str">
        <f>Tabla4[[#This Row],[NIT]]</f>
        <v>008747567</v>
      </c>
      <c r="D4240">
        <f t="shared" si="150"/>
        <v>9</v>
      </c>
      <c r="E4240" t="str">
        <f t="shared" si="151"/>
        <v>DUI</v>
      </c>
    </row>
    <row r="4241" spans="1:5" x14ac:dyDescent="0.25">
      <c r="A4241" s="1" t="s">
        <v>8091</v>
      </c>
      <c r="B4241" t="s">
        <v>8092</v>
      </c>
      <c r="C4241" t="str">
        <f>Tabla4[[#This Row],[NIT]]</f>
        <v>06140102221085</v>
      </c>
      <c r="D4241">
        <f t="shared" si="150"/>
        <v>14</v>
      </c>
      <c r="E4241" t="str">
        <f t="shared" si="151"/>
        <v>NIT</v>
      </c>
    </row>
    <row r="4242" spans="1:5" x14ac:dyDescent="0.25">
      <c r="A4242" s="1" t="s">
        <v>8093</v>
      </c>
      <c r="B4242" t="s">
        <v>8094</v>
      </c>
      <c r="C4242" t="str">
        <f>Tabla4[[#This Row],[NIT]]</f>
        <v>000308458</v>
      </c>
      <c r="D4242">
        <f t="shared" si="150"/>
        <v>9</v>
      </c>
      <c r="E4242" t="str">
        <f t="shared" si="151"/>
        <v>DUI</v>
      </c>
    </row>
    <row r="4243" spans="1:5" x14ac:dyDescent="0.25">
      <c r="A4243" s="1" t="s">
        <v>8095</v>
      </c>
      <c r="B4243" t="s">
        <v>8096</v>
      </c>
      <c r="C4243" t="str">
        <f>Tabla4[[#This Row],[NIT]]</f>
        <v>01013103901012</v>
      </c>
      <c r="D4243">
        <f t="shared" si="150"/>
        <v>14</v>
      </c>
      <c r="E4243" t="str">
        <f t="shared" si="151"/>
        <v>NIT</v>
      </c>
    </row>
    <row r="4244" spans="1:5" x14ac:dyDescent="0.25">
      <c r="A4244" s="1" t="s">
        <v>8097</v>
      </c>
      <c r="B4244" t="s">
        <v>8098</v>
      </c>
      <c r="C4244" t="str">
        <f>Tabla4[[#This Row],[NIT]]</f>
        <v>012764042</v>
      </c>
      <c r="D4244">
        <f t="shared" si="150"/>
        <v>9</v>
      </c>
      <c r="E4244" t="str">
        <f t="shared" si="151"/>
        <v>DUI</v>
      </c>
    </row>
    <row r="4245" spans="1:5" x14ac:dyDescent="0.25">
      <c r="A4245" s="1" t="s">
        <v>8099</v>
      </c>
      <c r="B4245" t="s">
        <v>8100</v>
      </c>
      <c r="C4245" t="str">
        <f>Tabla4[[#This Row],[NIT]]</f>
        <v>06143103870014</v>
      </c>
      <c r="D4245">
        <f t="shared" si="150"/>
        <v>14</v>
      </c>
      <c r="E4245" t="str">
        <f t="shared" si="151"/>
        <v>NIT</v>
      </c>
    </row>
    <row r="4246" spans="1:5" x14ac:dyDescent="0.25">
      <c r="A4246" s="1" t="s">
        <v>8101</v>
      </c>
      <c r="B4246" t="s">
        <v>8102</v>
      </c>
      <c r="C4246" t="str">
        <f>Tabla4[[#This Row],[NIT]]</f>
        <v>011020982</v>
      </c>
      <c r="D4246">
        <f t="shared" si="150"/>
        <v>9</v>
      </c>
      <c r="E4246" t="str">
        <f t="shared" si="151"/>
        <v>DUI</v>
      </c>
    </row>
    <row r="4247" spans="1:5" x14ac:dyDescent="0.25">
      <c r="A4247" s="1" t="s">
        <v>8112</v>
      </c>
      <c r="B4247" t="s">
        <v>8113</v>
      </c>
      <c r="C4247" t="str">
        <f>Tabla4[[#This Row],[NIT]]</f>
        <v>06141609101037</v>
      </c>
      <c r="D4247">
        <f t="shared" si="150"/>
        <v>14</v>
      </c>
      <c r="E4247" t="str">
        <f t="shared" si="151"/>
        <v>NIT</v>
      </c>
    </row>
    <row r="4248" spans="1:5" x14ac:dyDescent="0.25">
      <c r="A4248" s="1" t="s">
        <v>8114</v>
      </c>
      <c r="B4248" t="s">
        <v>8115</v>
      </c>
      <c r="C4248" t="str">
        <f>Tabla4[[#This Row],[NIT]]</f>
        <v>04071811670012</v>
      </c>
      <c r="D4248">
        <f t="shared" ref="D4248:D4311" si="152">LEN(C4248)</f>
        <v>14</v>
      </c>
      <c r="E4248" t="str">
        <f t="shared" ref="E4248:E4311" si="153">IF(D4248=14,"NIT",IF(D4248=9,"DUI"," "))</f>
        <v>NIT</v>
      </c>
    </row>
    <row r="4249" spans="1:5" x14ac:dyDescent="0.25">
      <c r="A4249" s="1" t="s">
        <v>8116</v>
      </c>
      <c r="B4249" t="s">
        <v>8117</v>
      </c>
      <c r="C4249" t="str">
        <f>Tabla4[[#This Row],[NIT]]</f>
        <v>06140107171035</v>
      </c>
      <c r="D4249">
        <f t="shared" si="152"/>
        <v>14</v>
      </c>
      <c r="E4249" t="str">
        <f t="shared" si="153"/>
        <v>NIT</v>
      </c>
    </row>
    <row r="4250" spans="1:5" x14ac:dyDescent="0.25">
      <c r="A4250" s="1" t="s">
        <v>8118</v>
      </c>
      <c r="B4250" t="s">
        <v>8119</v>
      </c>
      <c r="C4250" t="str">
        <f>Tabla4[[#This Row],[NIT]]</f>
        <v>06143012981020</v>
      </c>
      <c r="D4250">
        <f t="shared" si="152"/>
        <v>14</v>
      </c>
      <c r="E4250" t="str">
        <f t="shared" si="153"/>
        <v>NIT</v>
      </c>
    </row>
    <row r="4251" spans="1:5" x14ac:dyDescent="0.25">
      <c r="A4251" s="1" t="s">
        <v>8120</v>
      </c>
      <c r="B4251" t="s">
        <v>8121</v>
      </c>
      <c r="C4251" t="str">
        <f>Tabla4[[#This Row],[NIT]]</f>
        <v>016547125</v>
      </c>
      <c r="D4251">
        <f t="shared" si="152"/>
        <v>9</v>
      </c>
      <c r="E4251" t="str">
        <f t="shared" si="153"/>
        <v>DUI</v>
      </c>
    </row>
    <row r="4252" spans="1:5" x14ac:dyDescent="0.25">
      <c r="A4252" s="1" t="s">
        <v>8122</v>
      </c>
      <c r="B4252" t="s">
        <v>8123</v>
      </c>
      <c r="C4252" t="str">
        <f>Tabla4[[#This Row],[NIT]]</f>
        <v>06141712191010</v>
      </c>
      <c r="D4252">
        <f t="shared" si="152"/>
        <v>14</v>
      </c>
      <c r="E4252" t="str">
        <f t="shared" si="153"/>
        <v>NIT</v>
      </c>
    </row>
    <row r="4253" spans="1:5" x14ac:dyDescent="0.25">
      <c r="A4253" s="1" t="s">
        <v>8125</v>
      </c>
      <c r="B4253" t="s">
        <v>8126</v>
      </c>
      <c r="C4253" t="str">
        <f>Tabla4[[#This Row],[NIT]]</f>
        <v>013566544</v>
      </c>
      <c r="D4253">
        <f t="shared" si="152"/>
        <v>9</v>
      </c>
      <c r="E4253" t="str">
        <f t="shared" si="153"/>
        <v>DUI</v>
      </c>
    </row>
    <row r="4254" spans="1:5" x14ac:dyDescent="0.25">
      <c r="A4254" s="1" t="s">
        <v>8127</v>
      </c>
      <c r="B4254" t="s">
        <v>8128</v>
      </c>
      <c r="C4254" t="str">
        <f>Tabla4[[#This Row],[NIT]]</f>
        <v>04070204590021</v>
      </c>
      <c r="D4254">
        <f t="shared" si="152"/>
        <v>14</v>
      </c>
      <c r="E4254" t="str">
        <f t="shared" si="153"/>
        <v>NIT</v>
      </c>
    </row>
    <row r="4255" spans="1:5" x14ac:dyDescent="0.25">
      <c r="A4255" s="1" t="s">
        <v>8131</v>
      </c>
      <c r="B4255" t="s">
        <v>8132</v>
      </c>
      <c r="C4255" t="str">
        <f>Tabla4[[#This Row],[NIT]]</f>
        <v>14070041851012</v>
      </c>
      <c r="D4255">
        <f t="shared" si="152"/>
        <v>14</v>
      </c>
      <c r="E4255" t="str">
        <f t="shared" si="153"/>
        <v>NIT</v>
      </c>
    </row>
    <row r="4256" spans="1:5" x14ac:dyDescent="0.25">
      <c r="A4256" s="1" t="s">
        <v>8133</v>
      </c>
      <c r="B4256" t="s">
        <v>8134</v>
      </c>
      <c r="C4256" t="str">
        <f>Tabla4[[#This Row],[NIT]]</f>
        <v>05172008711015</v>
      </c>
      <c r="D4256">
        <f t="shared" si="152"/>
        <v>14</v>
      </c>
      <c r="E4256" t="str">
        <f t="shared" si="153"/>
        <v>NIT</v>
      </c>
    </row>
    <row r="4257" spans="1:5" x14ac:dyDescent="0.25">
      <c r="A4257" s="1" t="s">
        <v>8135</v>
      </c>
      <c r="B4257" t="s">
        <v>8136</v>
      </c>
      <c r="C4257" t="str">
        <f>Tabla4[[#This Row],[NIT]]</f>
        <v>06142909901392</v>
      </c>
      <c r="D4257">
        <f t="shared" si="152"/>
        <v>14</v>
      </c>
      <c r="E4257" t="str">
        <f t="shared" si="153"/>
        <v>NIT</v>
      </c>
    </row>
    <row r="4258" spans="1:5" x14ac:dyDescent="0.25">
      <c r="A4258" s="1" t="s">
        <v>8139</v>
      </c>
      <c r="B4258" t="s">
        <v>8140</v>
      </c>
      <c r="C4258" t="str">
        <f>Tabla4[[#This Row],[NIT]]</f>
        <v>006421610</v>
      </c>
      <c r="D4258">
        <f t="shared" si="152"/>
        <v>9</v>
      </c>
      <c r="E4258" t="str">
        <f t="shared" si="153"/>
        <v>DUI</v>
      </c>
    </row>
    <row r="4259" spans="1:5" x14ac:dyDescent="0.25">
      <c r="A4259" s="21" t="s">
        <v>8141</v>
      </c>
      <c r="B4259" t="s">
        <v>8142</v>
      </c>
      <c r="C4259" t="str">
        <f>Tabla4[[#This Row],[NIT]]</f>
        <v>007681247</v>
      </c>
      <c r="D4259">
        <f t="shared" si="152"/>
        <v>9</v>
      </c>
      <c r="E4259" t="str">
        <f t="shared" si="153"/>
        <v>DUI</v>
      </c>
    </row>
    <row r="4260" spans="1:5" x14ac:dyDescent="0.25">
      <c r="A4260" s="1" t="s">
        <v>8143</v>
      </c>
      <c r="B4260" t="s">
        <v>8144</v>
      </c>
      <c r="C4260" t="str">
        <f>Tabla4[[#This Row],[NIT]]</f>
        <v>14130512751010</v>
      </c>
      <c r="D4260">
        <f t="shared" si="152"/>
        <v>14</v>
      </c>
      <c r="E4260" t="str">
        <f t="shared" si="153"/>
        <v>NIT</v>
      </c>
    </row>
    <row r="4261" spans="1:5" x14ac:dyDescent="0.25">
      <c r="A4261" s="1" t="s">
        <v>8145</v>
      </c>
      <c r="B4261" t="s">
        <v>8146</v>
      </c>
      <c r="C4261" t="str">
        <f>Tabla4[[#This Row],[NIT]]</f>
        <v>05110211861051</v>
      </c>
      <c r="D4261">
        <f t="shared" si="152"/>
        <v>14</v>
      </c>
      <c r="E4261" t="str">
        <f t="shared" si="153"/>
        <v>NIT</v>
      </c>
    </row>
    <row r="4262" spans="1:5" x14ac:dyDescent="0.25">
      <c r="A4262" s="1" t="s">
        <v>8148</v>
      </c>
      <c r="B4262" t="s">
        <v>8149</v>
      </c>
      <c r="C4262" t="str">
        <f>Tabla4[[#This Row],[NIT]]</f>
        <v>042990534</v>
      </c>
      <c r="D4262">
        <f t="shared" si="152"/>
        <v>9</v>
      </c>
      <c r="E4262" t="str">
        <f t="shared" si="153"/>
        <v>DUI</v>
      </c>
    </row>
    <row r="4263" spans="1:5" x14ac:dyDescent="0.25">
      <c r="A4263" s="1" t="s">
        <v>8152</v>
      </c>
      <c r="B4263" t="s">
        <v>8153</v>
      </c>
      <c r="C4263" t="str">
        <f>Tabla4[[#This Row],[NIT]]</f>
        <v>06143105211098</v>
      </c>
      <c r="D4263">
        <f t="shared" si="152"/>
        <v>14</v>
      </c>
      <c r="E4263" t="str">
        <f t="shared" si="153"/>
        <v>NIT</v>
      </c>
    </row>
    <row r="4264" spans="1:5" x14ac:dyDescent="0.25">
      <c r="A4264" s="1" t="s">
        <v>8154</v>
      </c>
      <c r="B4264" t="s">
        <v>8155</v>
      </c>
      <c r="C4264" t="str">
        <f>Tabla4[[#This Row],[NIT]]</f>
        <v>06142109701352</v>
      </c>
      <c r="D4264">
        <f t="shared" si="152"/>
        <v>14</v>
      </c>
      <c r="E4264" t="str">
        <f t="shared" si="153"/>
        <v>NIT</v>
      </c>
    </row>
    <row r="4265" spans="1:5" x14ac:dyDescent="0.25">
      <c r="A4265" s="1" t="s">
        <v>8157</v>
      </c>
      <c r="B4265" t="s">
        <v>8158</v>
      </c>
      <c r="C4265" t="str">
        <f>Tabla4[[#This Row],[NIT]]</f>
        <v>013905015</v>
      </c>
      <c r="D4265">
        <f t="shared" si="152"/>
        <v>9</v>
      </c>
      <c r="E4265" t="str">
        <f t="shared" si="153"/>
        <v>DUI</v>
      </c>
    </row>
    <row r="4266" spans="1:5" x14ac:dyDescent="0.25">
      <c r="A4266" s="1" t="s">
        <v>8164</v>
      </c>
      <c r="B4266" t="s">
        <v>8165</v>
      </c>
      <c r="C4266" t="str">
        <f>Tabla4[[#This Row],[NIT]]</f>
        <v>029325223</v>
      </c>
      <c r="D4266">
        <f t="shared" si="152"/>
        <v>9</v>
      </c>
      <c r="E4266" t="str">
        <f t="shared" si="153"/>
        <v>DUI</v>
      </c>
    </row>
    <row r="4267" spans="1:5" x14ac:dyDescent="0.25">
      <c r="A4267" s="1" t="s">
        <v>8166</v>
      </c>
      <c r="B4267" t="s">
        <v>8167</v>
      </c>
      <c r="C4267" t="str">
        <f>Tabla4[[#This Row],[NIT]]</f>
        <v>040303040</v>
      </c>
      <c r="D4267">
        <f t="shared" si="152"/>
        <v>9</v>
      </c>
      <c r="E4267" t="str">
        <f t="shared" si="153"/>
        <v>DUI</v>
      </c>
    </row>
    <row r="4268" spans="1:5" x14ac:dyDescent="0.25">
      <c r="A4268" s="1" t="s">
        <v>8171</v>
      </c>
      <c r="B4268" t="s">
        <v>8172</v>
      </c>
      <c r="C4268" t="str">
        <f>Tabla4[[#This Row],[NIT]]</f>
        <v>019280324</v>
      </c>
      <c r="D4268">
        <f t="shared" si="152"/>
        <v>9</v>
      </c>
      <c r="E4268" t="str">
        <f t="shared" si="153"/>
        <v>DUI</v>
      </c>
    </row>
    <row r="4269" spans="1:5" x14ac:dyDescent="0.25">
      <c r="A4269" s="1" t="s">
        <v>8177</v>
      </c>
      <c r="B4269" t="s">
        <v>8178</v>
      </c>
      <c r="C4269" t="str">
        <f>Tabla4[[#This Row],[NIT]]</f>
        <v>024227145</v>
      </c>
      <c r="D4269">
        <f t="shared" si="152"/>
        <v>9</v>
      </c>
      <c r="E4269" t="str">
        <f t="shared" si="153"/>
        <v>DUI</v>
      </c>
    </row>
    <row r="4270" spans="1:5" x14ac:dyDescent="0.25">
      <c r="A4270" s="1" t="s">
        <v>8179</v>
      </c>
      <c r="B4270" t="s">
        <v>8180</v>
      </c>
      <c r="C4270" t="str">
        <f>Tabla4[[#This Row],[NIT]]</f>
        <v>056741989</v>
      </c>
      <c r="D4270">
        <f t="shared" si="152"/>
        <v>9</v>
      </c>
      <c r="E4270" t="str">
        <f t="shared" si="153"/>
        <v>DUI</v>
      </c>
    </row>
    <row r="4271" spans="1:5" x14ac:dyDescent="0.25">
      <c r="A4271" s="1" t="s">
        <v>8185</v>
      </c>
      <c r="B4271" t="s">
        <v>8184</v>
      </c>
      <c r="C4271" t="str">
        <f>Tabla4[[#This Row],[NIT]]</f>
        <v>02101205490042</v>
      </c>
      <c r="D4271">
        <f t="shared" si="152"/>
        <v>14</v>
      </c>
      <c r="E4271" t="str">
        <f t="shared" si="153"/>
        <v>NIT</v>
      </c>
    </row>
    <row r="4272" spans="1:5" x14ac:dyDescent="0.25">
      <c r="A4272" s="1" t="s">
        <v>8187</v>
      </c>
      <c r="B4272" t="s">
        <v>8188</v>
      </c>
      <c r="C4272" t="str">
        <f>Tabla4[[#This Row],[NIT]]</f>
        <v>06140607061031</v>
      </c>
      <c r="D4272">
        <f t="shared" si="152"/>
        <v>14</v>
      </c>
      <c r="E4272" t="str">
        <f t="shared" si="153"/>
        <v>NIT</v>
      </c>
    </row>
    <row r="4273" spans="1:5" x14ac:dyDescent="0.25">
      <c r="A4273" s="1" t="s">
        <v>8189</v>
      </c>
      <c r="B4273" t="s">
        <v>8190</v>
      </c>
      <c r="C4273" t="str">
        <f>Tabla4[[#This Row],[NIT]]</f>
        <v>06141907161115</v>
      </c>
      <c r="D4273">
        <f t="shared" si="152"/>
        <v>14</v>
      </c>
      <c r="E4273" t="str">
        <f t="shared" si="153"/>
        <v>NIT</v>
      </c>
    </row>
    <row r="4274" spans="1:5" x14ac:dyDescent="0.25">
      <c r="A4274" s="1" t="s">
        <v>8192</v>
      </c>
      <c r="B4274" t="s">
        <v>8193</v>
      </c>
      <c r="C4274" t="str">
        <f>Tabla4[[#This Row],[NIT]]</f>
        <v>045354290</v>
      </c>
      <c r="D4274">
        <f t="shared" si="152"/>
        <v>9</v>
      </c>
      <c r="E4274" t="str">
        <f t="shared" si="153"/>
        <v>DUI</v>
      </c>
    </row>
    <row r="4275" spans="1:5" x14ac:dyDescent="0.25">
      <c r="A4275" s="1" t="s">
        <v>8194</v>
      </c>
      <c r="B4275" t="s">
        <v>8195</v>
      </c>
      <c r="C4275" t="str">
        <f>Tabla4[[#This Row],[NIT]]</f>
        <v>037841372</v>
      </c>
      <c r="D4275">
        <f t="shared" si="152"/>
        <v>9</v>
      </c>
      <c r="E4275" t="str">
        <f t="shared" si="153"/>
        <v>DUI</v>
      </c>
    </row>
    <row r="4276" spans="1:5" x14ac:dyDescent="0.25">
      <c r="A4276" s="1" t="s">
        <v>8196</v>
      </c>
      <c r="B4276" t="s">
        <v>8197</v>
      </c>
      <c r="C4276" t="str">
        <f>Tabla4[[#This Row],[NIT]]</f>
        <v>030727276</v>
      </c>
      <c r="D4276">
        <f t="shared" si="152"/>
        <v>9</v>
      </c>
      <c r="E4276" t="str">
        <f t="shared" si="153"/>
        <v>DUI</v>
      </c>
    </row>
    <row r="4277" spans="1:5" x14ac:dyDescent="0.25">
      <c r="A4277" s="1" t="s">
        <v>8198</v>
      </c>
      <c r="B4277" t="s">
        <v>8199</v>
      </c>
      <c r="C4277" t="str">
        <f>Tabla4[[#This Row],[NIT]]</f>
        <v>10061507671010</v>
      </c>
      <c r="D4277">
        <f t="shared" si="152"/>
        <v>14</v>
      </c>
      <c r="E4277" t="str">
        <f t="shared" si="153"/>
        <v>NIT</v>
      </c>
    </row>
    <row r="4278" spans="1:5" x14ac:dyDescent="0.25">
      <c r="A4278" s="1" t="s">
        <v>8200</v>
      </c>
      <c r="B4278" t="s">
        <v>8201</v>
      </c>
      <c r="C4278" t="str">
        <f>Tabla4[[#This Row],[NIT]]</f>
        <v>06142701211040</v>
      </c>
      <c r="D4278">
        <f t="shared" si="152"/>
        <v>14</v>
      </c>
      <c r="E4278" t="str">
        <f t="shared" si="153"/>
        <v>NIT</v>
      </c>
    </row>
    <row r="4279" spans="1:5" x14ac:dyDescent="0.25">
      <c r="A4279" s="1" t="s">
        <v>8203</v>
      </c>
      <c r="B4279" t="s">
        <v>8202</v>
      </c>
      <c r="C4279" t="str">
        <f>Tabla4[[#This Row],[NIT]]</f>
        <v>06140804151042</v>
      </c>
      <c r="D4279">
        <f t="shared" si="152"/>
        <v>14</v>
      </c>
      <c r="E4279" t="str">
        <f t="shared" si="153"/>
        <v>NIT</v>
      </c>
    </row>
    <row r="4280" spans="1:5" x14ac:dyDescent="0.25">
      <c r="A4280" s="1" t="s">
        <v>8204</v>
      </c>
      <c r="B4280" t="s">
        <v>1067</v>
      </c>
      <c r="C4280" t="str">
        <f>Tabla4[[#This Row],[NIT]]</f>
        <v>06140503630150</v>
      </c>
      <c r="D4280">
        <f t="shared" si="152"/>
        <v>14</v>
      </c>
      <c r="E4280" t="str">
        <f t="shared" si="153"/>
        <v>NIT</v>
      </c>
    </row>
    <row r="4281" spans="1:5" x14ac:dyDescent="0.25">
      <c r="A4281" s="1" t="s">
        <v>8205</v>
      </c>
      <c r="B4281" t="s">
        <v>8206</v>
      </c>
      <c r="C4281" t="str">
        <f>Tabla4[[#This Row],[NIT]]</f>
        <v>020692615</v>
      </c>
      <c r="D4281">
        <f t="shared" si="152"/>
        <v>9</v>
      </c>
      <c r="E4281" t="str">
        <f t="shared" si="153"/>
        <v>DUI</v>
      </c>
    </row>
    <row r="4282" spans="1:5" x14ac:dyDescent="0.25">
      <c r="A4282" s="1" t="s">
        <v>8207</v>
      </c>
      <c r="B4282" t="s">
        <v>8208</v>
      </c>
      <c r="C4282" t="str">
        <f>Tabla4[[#This Row],[NIT]]</f>
        <v>025744899</v>
      </c>
      <c r="D4282">
        <f t="shared" si="152"/>
        <v>9</v>
      </c>
      <c r="E4282" t="str">
        <f t="shared" si="153"/>
        <v>DUI</v>
      </c>
    </row>
    <row r="4283" spans="1:5" x14ac:dyDescent="0.25">
      <c r="A4283" s="115" t="s">
        <v>8209</v>
      </c>
      <c r="B4283" t="s">
        <v>8210</v>
      </c>
      <c r="C4283" t="str">
        <f>Tabla4[[#This Row],[NIT]]</f>
        <v>010594467</v>
      </c>
      <c r="D4283">
        <f t="shared" si="152"/>
        <v>9</v>
      </c>
      <c r="E4283" t="str">
        <f t="shared" si="153"/>
        <v>DUI</v>
      </c>
    </row>
    <row r="4284" spans="1:5" x14ac:dyDescent="0.25">
      <c r="A4284" s="1" t="s">
        <v>8211</v>
      </c>
      <c r="B4284" t="s">
        <v>8212</v>
      </c>
      <c r="C4284" t="str">
        <f>Tabla4[[#This Row],[NIT]]</f>
        <v>023750789</v>
      </c>
      <c r="D4284">
        <f t="shared" si="152"/>
        <v>9</v>
      </c>
      <c r="E4284" t="str">
        <f t="shared" si="153"/>
        <v>DUI</v>
      </c>
    </row>
    <row r="4285" spans="1:5" x14ac:dyDescent="0.25">
      <c r="A4285" s="1" t="s">
        <v>8214</v>
      </c>
      <c r="B4285" t="s">
        <v>8215</v>
      </c>
      <c r="C4285" t="str">
        <f>Tabla4[[#This Row],[NIT]]</f>
        <v>06141501620024</v>
      </c>
      <c r="D4285">
        <f t="shared" si="152"/>
        <v>14</v>
      </c>
      <c r="E4285" t="str">
        <f t="shared" si="153"/>
        <v>NIT</v>
      </c>
    </row>
    <row r="4286" spans="1:5" x14ac:dyDescent="0.25">
      <c r="A4286" s="1" t="s">
        <v>8216</v>
      </c>
      <c r="B4286" t="s">
        <v>8217</v>
      </c>
      <c r="C4286" t="str">
        <f>Tabla4[[#This Row],[NIT]]</f>
        <v>06141203201057</v>
      </c>
      <c r="D4286">
        <f t="shared" si="152"/>
        <v>14</v>
      </c>
      <c r="E4286" t="str">
        <f t="shared" si="153"/>
        <v>NIT</v>
      </c>
    </row>
    <row r="4287" spans="1:5" x14ac:dyDescent="0.25">
      <c r="A4287" s="1" t="s">
        <v>8219</v>
      </c>
      <c r="B4287" t="s">
        <v>8220</v>
      </c>
      <c r="C4287" t="str">
        <f>Tabla4[[#This Row],[NIT]]</f>
        <v>013104106</v>
      </c>
      <c r="D4287">
        <f t="shared" si="152"/>
        <v>9</v>
      </c>
      <c r="E4287" t="str">
        <f t="shared" si="153"/>
        <v>DUI</v>
      </c>
    </row>
    <row r="4288" spans="1:5" x14ac:dyDescent="0.25">
      <c r="A4288" s="1" t="s">
        <v>8238</v>
      </c>
      <c r="B4288" t="s">
        <v>8239</v>
      </c>
      <c r="C4288" t="str">
        <f>Tabla4[[#This Row],[NIT]]</f>
        <v>06140411091048</v>
      </c>
      <c r="D4288">
        <f t="shared" si="152"/>
        <v>14</v>
      </c>
      <c r="E4288" t="str">
        <f t="shared" si="153"/>
        <v>NIT</v>
      </c>
    </row>
    <row r="4289" spans="1:5" x14ac:dyDescent="0.25">
      <c r="A4289" s="1" t="s">
        <v>8240</v>
      </c>
      <c r="B4289" t="s">
        <v>8241</v>
      </c>
      <c r="C4289" t="str">
        <f>Tabla4[[#This Row],[NIT]]</f>
        <v>06141709191017</v>
      </c>
      <c r="D4289">
        <f t="shared" si="152"/>
        <v>14</v>
      </c>
      <c r="E4289" t="str">
        <f t="shared" si="153"/>
        <v>NIT</v>
      </c>
    </row>
    <row r="4290" spans="1:5" x14ac:dyDescent="0.25">
      <c r="A4290" s="1" t="s">
        <v>8242</v>
      </c>
      <c r="B4290" t="s">
        <v>8243</v>
      </c>
      <c r="C4290" t="str">
        <f>Tabla4[[#This Row],[NIT]]</f>
        <v>08110405590010</v>
      </c>
      <c r="D4290">
        <f t="shared" si="152"/>
        <v>14</v>
      </c>
      <c r="E4290" t="str">
        <f t="shared" si="153"/>
        <v>NIT</v>
      </c>
    </row>
    <row r="4291" spans="1:5" x14ac:dyDescent="0.25">
      <c r="A4291" s="1" t="s">
        <v>8244</v>
      </c>
      <c r="B4291" t="s">
        <v>8245</v>
      </c>
      <c r="C4291" t="str">
        <f>Tabla4[[#This Row],[NIT]]</f>
        <v>06141402221059</v>
      </c>
      <c r="D4291">
        <f t="shared" si="152"/>
        <v>14</v>
      </c>
      <c r="E4291" t="str">
        <f t="shared" si="153"/>
        <v>NIT</v>
      </c>
    </row>
    <row r="4292" spans="1:5" x14ac:dyDescent="0.25">
      <c r="A4292" s="1" t="s">
        <v>8246</v>
      </c>
      <c r="B4292" t="s">
        <v>8247</v>
      </c>
      <c r="C4292" t="str">
        <f>Tabla4[[#This Row],[NIT]]</f>
        <v>95012110211015</v>
      </c>
      <c r="D4292">
        <f t="shared" si="152"/>
        <v>14</v>
      </c>
      <c r="E4292" t="str">
        <f t="shared" si="153"/>
        <v>NIT</v>
      </c>
    </row>
    <row r="4293" spans="1:5" x14ac:dyDescent="0.25">
      <c r="A4293" s="1" t="s">
        <v>8249</v>
      </c>
      <c r="B4293" t="s">
        <v>8250</v>
      </c>
      <c r="C4293" t="str">
        <f>Tabla4[[#This Row],[NIT]]</f>
        <v>06140410021046</v>
      </c>
      <c r="D4293">
        <f t="shared" si="152"/>
        <v>14</v>
      </c>
      <c r="E4293" t="str">
        <f t="shared" si="153"/>
        <v>NIT</v>
      </c>
    </row>
    <row r="4294" spans="1:5" x14ac:dyDescent="0.25">
      <c r="A4294" s="1" t="s">
        <v>8254</v>
      </c>
      <c r="B4294" t="s">
        <v>8255</v>
      </c>
      <c r="C4294" t="str">
        <f>Tabla4[[#This Row],[NIT]]</f>
        <v>06141303181100</v>
      </c>
      <c r="D4294">
        <f t="shared" si="152"/>
        <v>14</v>
      </c>
      <c r="E4294" t="str">
        <f t="shared" si="153"/>
        <v>NIT</v>
      </c>
    </row>
    <row r="4295" spans="1:5" x14ac:dyDescent="0.25">
      <c r="A4295" s="1" t="s">
        <v>8256</v>
      </c>
      <c r="B4295" t="s">
        <v>8257</v>
      </c>
      <c r="C4295" t="str">
        <f>Tabla4[[#This Row],[NIT]]</f>
        <v>06080405600010</v>
      </c>
      <c r="D4295">
        <f t="shared" si="152"/>
        <v>14</v>
      </c>
      <c r="E4295" t="str">
        <f t="shared" si="153"/>
        <v>NIT</v>
      </c>
    </row>
    <row r="4296" spans="1:5" x14ac:dyDescent="0.25">
      <c r="A4296" s="1" t="s">
        <v>8308</v>
      </c>
      <c r="B4296" s="47" t="s">
        <v>8309</v>
      </c>
      <c r="C4296" s="126" t="str">
        <f>Tabla4[[#This Row],[NIT]]</f>
        <v>004635661</v>
      </c>
      <c r="D4296">
        <f t="shared" si="152"/>
        <v>9</v>
      </c>
      <c r="E4296" t="str">
        <f t="shared" si="153"/>
        <v>DUI</v>
      </c>
    </row>
    <row r="4297" spans="1:5" x14ac:dyDescent="0.25">
      <c r="A4297" s="1" t="s">
        <v>8310</v>
      </c>
      <c r="B4297" t="s">
        <v>8311</v>
      </c>
      <c r="C4297" t="str">
        <f>Tabla4[[#This Row],[NIT]]</f>
        <v>044757479</v>
      </c>
      <c r="D4297">
        <f t="shared" si="152"/>
        <v>9</v>
      </c>
      <c r="E4297" t="str">
        <f t="shared" si="153"/>
        <v>DUI</v>
      </c>
    </row>
    <row r="4298" spans="1:5" x14ac:dyDescent="0.25">
      <c r="A4298" s="1" t="s">
        <v>8314</v>
      </c>
      <c r="B4298" t="s">
        <v>8315</v>
      </c>
      <c r="C4298" t="str">
        <f>Tabla4[[#This Row],[NIT]]</f>
        <v>013304188</v>
      </c>
      <c r="D4298">
        <f t="shared" si="152"/>
        <v>9</v>
      </c>
      <c r="E4298" t="str">
        <f t="shared" si="153"/>
        <v>DUI</v>
      </c>
    </row>
    <row r="4299" spans="1:5" x14ac:dyDescent="0.25">
      <c r="A4299" s="1" t="s">
        <v>8316</v>
      </c>
      <c r="B4299" t="s">
        <v>8317</v>
      </c>
      <c r="C4299" t="str">
        <f>Tabla4[[#This Row],[NIT]]</f>
        <v>012249424</v>
      </c>
      <c r="D4299">
        <f t="shared" si="152"/>
        <v>9</v>
      </c>
      <c r="E4299" t="str">
        <f t="shared" si="153"/>
        <v>DUI</v>
      </c>
    </row>
    <row r="4300" spans="1:5" x14ac:dyDescent="0.25">
      <c r="A4300" s="1" t="s">
        <v>8318</v>
      </c>
      <c r="B4300" t="s">
        <v>8319</v>
      </c>
      <c r="C4300" t="str">
        <f>Tabla4[[#This Row],[NIT]]</f>
        <v>031722229</v>
      </c>
      <c r="D4300">
        <f t="shared" si="152"/>
        <v>9</v>
      </c>
      <c r="E4300" t="str">
        <f t="shared" si="153"/>
        <v>DUI</v>
      </c>
    </row>
    <row r="4301" spans="1:5" x14ac:dyDescent="0.25">
      <c r="A4301" s="1" t="s">
        <v>8320</v>
      </c>
      <c r="B4301" t="s">
        <v>971</v>
      </c>
      <c r="C4301" t="str">
        <f>Tabla4[[#This Row],[NIT]]</f>
        <v>06140708680011</v>
      </c>
      <c r="D4301">
        <f t="shared" si="152"/>
        <v>14</v>
      </c>
      <c r="E4301" t="str">
        <f t="shared" si="153"/>
        <v>NIT</v>
      </c>
    </row>
    <row r="4302" spans="1:5" x14ac:dyDescent="0.25">
      <c r="A4302" s="1" t="s">
        <v>8321</v>
      </c>
      <c r="B4302" t="s">
        <v>8322</v>
      </c>
      <c r="C4302" t="str">
        <f>Tabla4[[#This Row],[NIT]]</f>
        <v>052270994</v>
      </c>
      <c r="D4302">
        <f t="shared" si="152"/>
        <v>9</v>
      </c>
      <c r="E4302" t="str">
        <f t="shared" si="153"/>
        <v>DUI</v>
      </c>
    </row>
    <row r="4303" spans="1:5" x14ac:dyDescent="0.25">
      <c r="A4303" s="1" t="s">
        <v>8323</v>
      </c>
      <c r="B4303" t="s">
        <v>8324</v>
      </c>
      <c r="C4303" t="str">
        <f>Tabla4[[#This Row],[NIT]]</f>
        <v>039033323</v>
      </c>
      <c r="D4303">
        <f t="shared" si="152"/>
        <v>9</v>
      </c>
      <c r="E4303" t="str">
        <f t="shared" si="153"/>
        <v>DUI</v>
      </c>
    </row>
    <row r="4304" spans="1:5" x14ac:dyDescent="0.25">
      <c r="A4304" s="1" t="s">
        <v>8325</v>
      </c>
      <c r="B4304" t="s">
        <v>8326</v>
      </c>
      <c r="C4304" t="str">
        <f>Tabla4[[#This Row],[NIT]]</f>
        <v>06141809211040</v>
      </c>
      <c r="D4304">
        <f t="shared" si="152"/>
        <v>14</v>
      </c>
      <c r="E4304" t="str">
        <f t="shared" si="153"/>
        <v>NIT</v>
      </c>
    </row>
    <row r="4305" spans="1:5" x14ac:dyDescent="0.25">
      <c r="A4305" s="1" t="s">
        <v>8327</v>
      </c>
      <c r="B4305" t="s">
        <v>8328</v>
      </c>
      <c r="C4305" t="str">
        <f>Tabla4[[#This Row],[NIT]]</f>
        <v>024363527</v>
      </c>
      <c r="D4305">
        <f t="shared" si="152"/>
        <v>9</v>
      </c>
      <c r="E4305" t="str">
        <f t="shared" si="153"/>
        <v>DUI</v>
      </c>
    </row>
    <row r="4306" spans="1:5" x14ac:dyDescent="0.25">
      <c r="A4306" s="1" t="s">
        <v>8329</v>
      </c>
      <c r="B4306" t="s">
        <v>8330</v>
      </c>
      <c r="C4306" t="str">
        <f>Tabla4[[#This Row],[NIT]]</f>
        <v>045785166</v>
      </c>
      <c r="D4306">
        <f t="shared" si="152"/>
        <v>9</v>
      </c>
      <c r="E4306" t="str">
        <f t="shared" si="153"/>
        <v>DUI</v>
      </c>
    </row>
    <row r="4307" spans="1:5" x14ac:dyDescent="0.25">
      <c r="A4307" s="1" t="s">
        <v>8331</v>
      </c>
      <c r="B4307" t="s">
        <v>8332</v>
      </c>
      <c r="C4307" t="str">
        <f>Tabla4[[#This Row],[NIT]]</f>
        <v>028490245</v>
      </c>
      <c r="D4307">
        <f t="shared" si="152"/>
        <v>9</v>
      </c>
      <c r="E4307" t="str">
        <f t="shared" si="153"/>
        <v>DUI</v>
      </c>
    </row>
    <row r="4308" spans="1:5" x14ac:dyDescent="0.25">
      <c r="A4308" s="1" t="s">
        <v>8333</v>
      </c>
      <c r="B4308" t="s">
        <v>8334</v>
      </c>
      <c r="C4308" t="str">
        <f>Tabla4[[#This Row],[NIT]]</f>
        <v>005396341</v>
      </c>
      <c r="D4308">
        <f t="shared" si="152"/>
        <v>9</v>
      </c>
      <c r="E4308" t="str">
        <f t="shared" si="153"/>
        <v>DUI</v>
      </c>
    </row>
    <row r="4309" spans="1:5" x14ac:dyDescent="0.25">
      <c r="A4309" s="1" t="s">
        <v>8338</v>
      </c>
      <c r="B4309" t="s">
        <v>8339</v>
      </c>
      <c r="C4309" t="str">
        <f>Tabla4[[#This Row],[NIT]]</f>
        <v>007339078</v>
      </c>
      <c r="D4309">
        <f t="shared" si="152"/>
        <v>9</v>
      </c>
      <c r="E4309" t="str">
        <f t="shared" si="153"/>
        <v>DUI</v>
      </c>
    </row>
    <row r="4310" spans="1:5" x14ac:dyDescent="0.25">
      <c r="A4310" t="s">
        <v>8353</v>
      </c>
      <c r="B4310" t="s">
        <v>8341</v>
      </c>
      <c r="C4310" t="str">
        <f>Tabla4[[#This Row],[NIT]]</f>
        <v>02072404811019</v>
      </c>
      <c r="D4310">
        <f t="shared" si="152"/>
        <v>14</v>
      </c>
      <c r="E4310" t="str">
        <f t="shared" si="153"/>
        <v>NIT</v>
      </c>
    </row>
    <row r="4311" spans="1:5" x14ac:dyDescent="0.25">
      <c r="A4311" s="1" t="s">
        <v>8342</v>
      </c>
      <c r="B4311" t="s">
        <v>8343</v>
      </c>
      <c r="C4311" t="str">
        <f>Tabla4[[#This Row],[NIT]]</f>
        <v>06040103841015</v>
      </c>
      <c r="D4311">
        <f t="shared" si="152"/>
        <v>14</v>
      </c>
      <c r="E4311" t="str">
        <f t="shared" si="153"/>
        <v>NIT</v>
      </c>
    </row>
    <row r="4312" spans="1:5" x14ac:dyDescent="0.25">
      <c r="A4312" s="1" t="s">
        <v>8345</v>
      </c>
      <c r="B4312" t="s">
        <v>8346</v>
      </c>
      <c r="C4312" t="str">
        <f>Tabla4[[#This Row],[NIT]]</f>
        <v>06142002931037</v>
      </c>
      <c r="D4312">
        <f t="shared" ref="D4312:D4375" si="154">LEN(C4312)</f>
        <v>14</v>
      </c>
      <c r="E4312" t="str">
        <f t="shared" ref="E4312:E4375" si="155">IF(D4312=14,"NIT",IF(D4312=9,"DUI"," "))</f>
        <v>NIT</v>
      </c>
    </row>
    <row r="4313" spans="1:5" x14ac:dyDescent="0.25">
      <c r="A4313" s="1" t="s">
        <v>8348</v>
      </c>
      <c r="B4313" t="s">
        <v>8349</v>
      </c>
      <c r="C4313" t="str">
        <f>Tabla4[[#This Row],[NIT]]</f>
        <v>06142509201057</v>
      </c>
      <c r="D4313">
        <f t="shared" si="154"/>
        <v>14</v>
      </c>
      <c r="E4313" t="str">
        <f t="shared" si="155"/>
        <v>NIT</v>
      </c>
    </row>
    <row r="4314" spans="1:5" x14ac:dyDescent="0.25">
      <c r="A4314" s="1" t="s">
        <v>8406</v>
      </c>
      <c r="B4314" t="s">
        <v>8405</v>
      </c>
      <c r="C4314" t="str">
        <f>Tabla4[[#This Row],[NIT]]</f>
        <v>048812920</v>
      </c>
      <c r="D4314">
        <f t="shared" si="154"/>
        <v>9</v>
      </c>
      <c r="E4314" t="str">
        <f t="shared" si="155"/>
        <v>DUI</v>
      </c>
    </row>
    <row r="4315" spans="1:5" x14ac:dyDescent="0.25">
      <c r="A4315" s="1" t="s">
        <v>8404</v>
      </c>
      <c r="B4315" t="s">
        <v>8403</v>
      </c>
      <c r="C4315" t="str">
        <f>Tabla4[[#This Row],[NIT]]</f>
        <v>007623485</v>
      </c>
      <c r="D4315">
        <f t="shared" si="154"/>
        <v>9</v>
      </c>
      <c r="E4315" t="str">
        <f t="shared" si="155"/>
        <v>DUI</v>
      </c>
    </row>
    <row r="4316" spans="1:5" x14ac:dyDescent="0.25">
      <c r="A4316" s="1" t="s">
        <v>8402</v>
      </c>
      <c r="B4316" t="s">
        <v>8401</v>
      </c>
      <c r="C4316" t="str">
        <f>Tabla4[[#This Row],[NIT]]</f>
        <v>005208792</v>
      </c>
      <c r="D4316">
        <f t="shared" si="154"/>
        <v>9</v>
      </c>
      <c r="E4316" t="str">
        <f t="shared" si="155"/>
        <v>DUI</v>
      </c>
    </row>
    <row r="4317" spans="1:5" x14ac:dyDescent="0.25">
      <c r="A4317" s="1" t="s">
        <v>8400</v>
      </c>
      <c r="B4317" t="s">
        <v>8399</v>
      </c>
      <c r="C4317" t="str">
        <f>Tabla4[[#This Row],[NIT]]</f>
        <v>019621261</v>
      </c>
      <c r="D4317">
        <f t="shared" si="154"/>
        <v>9</v>
      </c>
      <c r="E4317" t="str">
        <f t="shared" si="155"/>
        <v>DUI</v>
      </c>
    </row>
    <row r="4318" spans="1:5" x14ac:dyDescent="0.25">
      <c r="A4318" s="1" t="s">
        <v>8398</v>
      </c>
      <c r="B4318" t="s">
        <v>8397</v>
      </c>
      <c r="C4318" t="str">
        <f>Tabla4[[#This Row],[NIT]]</f>
        <v>054624864</v>
      </c>
      <c r="D4318">
        <f t="shared" si="154"/>
        <v>9</v>
      </c>
      <c r="E4318" t="str">
        <f t="shared" si="155"/>
        <v>DUI</v>
      </c>
    </row>
    <row r="4319" spans="1:5" x14ac:dyDescent="0.25">
      <c r="A4319" s="1" t="s">
        <v>8396</v>
      </c>
      <c r="B4319" t="s">
        <v>8395</v>
      </c>
      <c r="C4319" t="str">
        <f>Tabla4[[#This Row],[NIT]]</f>
        <v>013963039</v>
      </c>
      <c r="D4319">
        <f t="shared" si="154"/>
        <v>9</v>
      </c>
      <c r="E4319" t="str">
        <f t="shared" si="155"/>
        <v>DUI</v>
      </c>
    </row>
    <row r="4320" spans="1:5" x14ac:dyDescent="0.25">
      <c r="A4320" s="1" t="s">
        <v>8394</v>
      </c>
      <c r="B4320" t="s">
        <v>8393</v>
      </c>
      <c r="C4320" t="str">
        <f>Tabla4[[#This Row],[NIT]]</f>
        <v>020261715</v>
      </c>
      <c r="D4320">
        <f t="shared" si="154"/>
        <v>9</v>
      </c>
      <c r="E4320" t="str">
        <f t="shared" si="155"/>
        <v>DUI</v>
      </c>
    </row>
    <row r="4321" spans="1:5" x14ac:dyDescent="0.25">
      <c r="A4321" s="1" t="s">
        <v>8391</v>
      </c>
      <c r="B4321" t="s">
        <v>8392</v>
      </c>
      <c r="C4321" t="str">
        <f>Tabla4[[#This Row],[NIT]]</f>
        <v>08212107791015</v>
      </c>
      <c r="D4321">
        <f t="shared" si="154"/>
        <v>14</v>
      </c>
      <c r="E4321" t="str">
        <f t="shared" si="155"/>
        <v>NIT</v>
      </c>
    </row>
    <row r="4322" spans="1:5" x14ac:dyDescent="0.25">
      <c r="A4322" s="1" t="s">
        <v>8389</v>
      </c>
      <c r="B4322" t="s">
        <v>8390</v>
      </c>
      <c r="C4322" t="str">
        <f>Tabla4[[#This Row],[NIT]]</f>
        <v>06141406211023</v>
      </c>
      <c r="D4322">
        <f t="shared" si="154"/>
        <v>14</v>
      </c>
      <c r="E4322" t="str">
        <f t="shared" si="155"/>
        <v>NIT</v>
      </c>
    </row>
    <row r="4323" spans="1:5" x14ac:dyDescent="0.25">
      <c r="A4323" s="1" t="s">
        <v>8387</v>
      </c>
      <c r="B4323" t="s">
        <v>8386</v>
      </c>
      <c r="C4323" t="str">
        <f>Tabla4[[#This Row],[NIT]]</f>
        <v>026941745</v>
      </c>
      <c r="D4323">
        <f t="shared" si="154"/>
        <v>9</v>
      </c>
      <c r="E4323" t="str">
        <f t="shared" si="155"/>
        <v>DUI</v>
      </c>
    </row>
    <row r="4324" spans="1:5" x14ac:dyDescent="0.25">
      <c r="A4324" s="1" t="s">
        <v>8383</v>
      </c>
      <c r="B4324" t="s">
        <v>8382</v>
      </c>
      <c r="C4324" t="str">
        <f>Tabla4[[#This Row],[NIT]]</f>
        <v>018539924</v>
      </c>
      <c r="D4324">
        <f t="shared" si="154"/>
        <v>9</v>
      </c>
      <c r="E4324" t="str">
        <f t="shared" si="155"/>
        <v>DUI</v>
      </c>
    </row>
    <row r="4325" spans="1:5" x14ac:dyDescent="0.25">
      <c r="A4325" s="1" t="s">
        <v>8381</v>
      </c>
      <c r="B4325" t="s">
        <v>8380</v>
      </c>
      <c r="C4325" t="str">
        <f>Tabla4[[#This Row],[NIT]]</f>
        <v>015352682</v>
      </c>
      <c r="D4325">
        <f t="shared" si="154"/>
        <v>9</v>
      </c>
      <c r="E4325" t="str">
        <f t="shared" si="155"/>
        <v>DUI</v>
      </c>
    </row>
    <row r="4326" spans="1:5" x14ac:dyDescent="0.25">
      <c r="A4326" s="1" t="s">
        <v>8367</v>
      </c>
      <c r="B4326" t="s">
        <v>8368</v>
      </c>
      <c r="C4326" t="str">
        <f>Tabla4[[#This Row],[NIT]]</f>
        <v>05010801131011</v>
      </c>
      <c r="D4326">
        <f t="shared" si="154"/>
        <v>14</v>
      </c>
      <c r="E4326" t="str">
        <f t="shared" si="155"/>
        <v>NIT</v>
      </c>
    </row>
    <row r="4327" spans="1:5" x14ac:dyDescent="0.25">
      <c r="A4327" s="1" t="s">
        <v>8424</v>
      </c>
      <c r="B4327" t="s">
        <v>8425</v>
      </c>
      <c r="C4327" t="str">
        <f>Tabla4[[#This Row],[NIT]]</f>
        <v>036657152</v>
      </c>
      <c r="D4327">
        <f t="shared" si="154"/>
        <v>9</v>
      </c>
      <c r="E4327" t="str">
        <f t="shared" si="155"/>
        <v>DUI</v>
      </c>
    </row>
    <row r="4328" spans="1:5" x14ac:dyDescent="0.25">
      <c r="A4328" s="1" t="s">
        <v>8426</v>
      </c>
      <c r="B4328" t="s">
        <v>8427</v>
      </c>
      <c r="C4328" t="str">
        <f>Tabla4[[#This Row],[NIT]]</f>
        <v>06142508211024</v>
      </c>
      <c r="D4328">
        <f t="shared" si="154"/>
        <v>14</v>
      </c>
      <c r="E4328" t="str">
        <f t="shared" si="155"/>
        <v>NIT</v>
      </c>
    </row>
    <row r="4329" spans="1:5" x14ac:dyDescent="0.25">
      <c r="A4329" s="1" t="s">
        <v>8428</v>
      </c>
      <c r="B4329" t="s">
        <v>8429</v>
      </c>
      <c r="C4329" t="str">
        <f>Tabla4[[#This Row],[NIT]]</f>
        <v>025261621</v>
      </c>
      <c r="D4329">
        <f t="shared" si="154"/>
        <v>9</v>
      </c>
      <c r="E4329" t="str">
        <f t="shared" si="155"/>
        <v>DUI</v>
      </c>
    </row>
    <row r="4330" spans="1:5" x14ac:dyDescent="0.25">
      <c r="A4330" s="1" t="s">
        <v>8430</v>
      </c>
      <c r="B4330" t="s">
        <v>1045</v>
      </c>
      <c r="C4330" t="str">
        <f>Tabla4[[#This Row],[NIT]]</f>
        <v>05110805871073</v>
      </c>
      <c r="D4330">
        <f t="shared" si="154"/>
        <v>14</v>
      </c>
      <c r="E4330" t="str">
        <f t="shared" si="155"/>
        <v>NIT</v>
      </c>
    </row>
    <row r="4331" spans="1:5" x14ac:dyDescent="0.25">
      <c r="A4331" s="1" t="s">
        <v>8431</v>
      </c>
      <c r="B4331" t="s">
        <v>8432</v>
      </c>
      <c r="C4331" t="str">
        <f>Tabla4[[#This Row],[NIT]]</f>
        <v>11100605510010</v>
      </c>
      <c r="D4331">
        <f t="shared" si="154"/>
        <v>14</v>
      </c>
      <c r="E4331" t="str">
        <f t="shared" si="155"/>
        <v>NIT</v>
      </c>
    </row>
    <row r="4332" spans="1:5" x14ac:dyDescent="0.25">
      <c r="A4332" s="1" t="s">
        <v>8433</v>
      </c>
      <c r="B4332" t="s">
        <v>8434</v>
      </c>
      <c r="C4332" t="str">
        <f>Tabla4[[#This Row],[NIT]]</f>
        <v>000620169</v>
      </c>
      <c r="D4332">
        <f t="shared" si="154"/>
        <v>9</v>
      </c>
      <c r="E4332" t="str">
        <f t="shared" si="155"/>
        <v>DUI</v>
      </c>
    </row>
    <row r="4333" spans="1:5" x14ac:dyDescent="0.25">
      <c r="A4333" s="1" t="s">
        <v>8435</v>
      </c>
      <c r="B4333" t="s">
        <v>8436</v>
      </c>
      <c r="C4333" t="str">
        <f>Tabla4[[#This Row],[NIT]]</f>
        <v>024913487</v>
      </c>
      <c r="D4333">
        <f t="shared" si="154"/>
        <v>9</v>
      </c>
      <c r="E4333" t="str">
        <f t="shared" si="155"/>
        <v>DUI</v>
      </c>
    </row>
    <row r="4334" spans="1:5" x14ac:dyDescent="0.25">
      <c r="A4334" s="1" t="s">
        <v>8437</v>
      </c>
      <c r="B4334" t="s">
        <v>8438</v>
      </c>
      <c r="C4334" t="str">
        <f>Tabla4[[#This Row],[NIT]]</f>
        <v>007453911</v>
      </c>
      <c r="D4334">
        <f t="shared" si="154"/>
        <v>9</v>
      </c>
      <c r="E4334" t="str">
        <f t="shared" si="155"/>
        <v>DUI</v>
      </c>
    </row>
    <row r="4335" spans="1:5" x14ac:dyDescent="0.25">
      <c r="A4335" s="21" t="s">
        <v>8439</v>
      </c>
      <c r="B4335" t="s">
        <v>8440</v>
      </c>
      <c r="C4335" t="str">
        <f>Tabla4[[#This Row],[NIT]]</f>
        <v>08112011841017</v>
      </c>
      <c r="D4335">
        <f t="shared" si="154"/>
        <v>14</v>
      </c>
      <c r="E4335" t="str">
        <f t="shared" si="155"/>
        <v>NIT</v>
      </c>
    </row>
    <row r="4336" spans="1:5" x14ac:dyDescent="0.25">
      <c r="A4336" s="1" t="s">
        <v>8444</v>
      </c>
      <c r="B4336" t="s">
        <v>8445</v>
      </c>
      <c r="C4336" t="str">
        <f>Tabla4[[#This Row],[NIT]]</f>
        <v>041917355</v>
      </c>
      <c r="D4336">
        <f t="shared" si="154"/>
        <v>9</v>
      </c>
      <c r="E4336" t="str">
        <f t="shared" si="155"/>
        <v>DUI</v>
      </c>
    </row>
    <row r="4337" spans="1:5" x14ac:dyDescent="0.25">
      <c r="A4337" s="1" t="s">
        <v>8446</v>
      </c>
      <c r="B4337" t="s">
        <v>8447</v>
      </c>
      <c r="C4337" t="str">
        <f>Tabla4[[#This Row],[NIT]]</f>
        <v>005382384</v>
      </c>
      <c r="D4337">
        <f t="shared" si="154"/>
        <v>9</v>
      </c>
      <c r="E4337" t="str">
        <f t="shared" si="155"/>
        <v>DUI</v>
      </c>
    </row>
    <row r="4338" spans="1:5" x14ac:dyDescent="0.25">
      <c r="A4338" s="1" t="s">
        <v>8448</v>
      </c>
      <c r="B4338" t="s">
        <v>8449</v>
      </c>
      <c r="C4338" t="str">
        <f>Tabla4[[#This Row],[NIT]]</f>
        <v>018635819</v>
      </c>
      <c r="D4338">
        <f t="shared" si="154"/>
        <v>9</v>
      </c>
      <c r="E4338" t="str">
        <f t="shared" si="155"/>
        <v>DUI</v>
      </c>
    </row>
    <row r="4339" spans="1:5" x14ac:dyDescent="0.25">
      <c r="A4339" s="1" t="s">
        <v>8451</v>
      </c>
      <c r="B4339" t="s">
        <v>8452</v>
      </c>
      <c r="C4339" t="str">
        <f>Tabla4[[#This Row],[NIT]]</f>
        <v>05012908111016</v>
      </c>
      <c r="D4339">
        <f t="shared" si="154"/>
        <v>14</v>
      </c>
      <c r="E4339" t="str">
        <f t="shared" si="155"/>
        <v>NIT</v>
      </c>
    </row>
    <row r="4340" spans="1:5" x14ac:dyDescent="0.25">
      <c r="A4340" s="1" t="s">
        <v>8454</v>
      </c>
      <c r="B4340" t="s">
        <v>8455</v>
      </c>
      <c r="C4340" t="str">
        <f>Tabla4[[#This Row],[NIT]]</f>
        <v>05221806901010</v>
      </c>
      <c r="D4340">
        <f t="shared" si="154"/>
        <v>14</v>
      </c>
      <c r="E4340" t="str">
        <f t="shared" si="155"/>
        <v>NIT</v>
      </c>
    </row>
    <row r="4341" spans="1:5" x14ac:dyDescent="0.25">
      <c r="A4341" s="1" t="s">
        <v>8456</v>
      </c>
      <c r="B4341" t="s">
        <v>8457</v>
      </c>
      <c r="C4341" t="str">
        <f>Tabla4[[#This Row],[NIT]]</f>
        <v>06141207161157</v>
      </c>
      <c r="D4341">
        <f t="shared" si="154"/>
        <v>14</v>
      </c>
      <c r="E4341" t="str">
        <f t="shared" si="155"/>
        <v>NIT</v>
      </c>
    </row>
    <row r="4342" spans="1:5" x14ac:dyDescent="0.25">
      <c r="A4342" s="1" t="s">
        <v>8461</v>
      </c>
      <c r="B4342" t="s">
        <v>8462</v>
      </c>
      <c r="C4342" t="str">
        <f>Tabla4[[#This Row],[NIT]]</f>
        <v>06140910131034</v>
      </c>
      <c r="D4342">
        <f t="shared" si="154"/>
        <v>14</v>
      </c>
      <c r="E4342" t="str">
        <f t="shared" si="155"/>
        <v>NIT</v>
      </c>
    </row>
    <row r="4343" spans="1:5" x14ac:dyDescent="0.25">
      <c r="A4343" s="161" t="s">
        <v>8467</v>
      </c>
      <c r="B4343" t="s">
        <v>816</v>
      </c>
      <c r="C4343" t="str">
        <f>Tabla4[[#This Row],[NIT]]</f>
        <v>04301207741021</v>
      </c>
      <c r="D4343">
        <f t="shared" si="154"/>
        <v>14</v>
      </c>
      <c r="E4343" t="str">
        <f t="shared" si="155"/>
        <v>NIT</v>
      </c>
    </row>
    <row r="4344" spans="1:5" x14ac:dyDescent="0.25">
      <c r="A4344" s="1" t="s">
        <v>8468</v>
      </c>
      <c r="B4344" t="s">
        <v>8469</v>
      </c>
      <c r="C4344" t="str">
        <f>Tabla4[[#This Row],[NIT]]</f>
        <v>020668153</v>
      </c>
      <c r="D4344">
        <f t="shared" si="154"/>
        <v>9</v>
      </c>
      <c r="E4344" t="str">
        <f t="shared" si="155"/>
        <v>DUI</v>
      </c>
    </row>
    <row r="4345" spans="1:5" x14ac:dyDescent="0.25">
      <c r="A4345" s="1" t="s">
        <v>8471</v>
      </c>
      <c r="B4345" t="s">
        <v>8472</v>
      </c>
      <c r="C4345" t="str">
        <f>Tabla4[[#This Row],[NIT]]</f>
        <v>017563920</v>
      </c>
      <c r="D4345">
        <f t="shared" si="154"/>
        <v>9</v>
      </c>
      <c r="E4345" t="str">
        <f t="shared" si="155"/>
        <v>DUI</v>
      </c>
    </row>
    <row r="4346" spans="1:5" x14ac:dyDescent="0.25">
      <c r="A4346" s="1" t="s">
        <v>8473</v>
      </c>
      <c r="B4346" t="s">
        <v>8474</v>
      </c>
      <c r="C4346" t="str">
        <f>Tabla4[[#This Row],[NIT]]</f>
        <v>0501099881017</v>
      </c>
      <c r="D4346">
        <f t="shared" si="154"/>
        <v>13</v>
      </c>
      <c r="E4346" t="str">
        <f t="shared" si="155"/>
        <v xml:space="preserve"> </v>
      </c>
    </row>
    <row r="4347" spans="1:5" x14ac:dyDescent="0.25">
      <c r="A4347" s="1" t="s">
        <v>8475</v>
      </c>
      <c r="B4347" t="s">
        <v>8476</v>
      </c>
      <c r="C4347" t="str">
        <f>Tabla4[[#This Row],[NIT]]</f>
        <v>12171208881048</v>
      </c>
      <c r="D4347">
        <f t="shared" si="154"/>
        <v>14</v>
      </c>
      <c r="E4347" t="str">
        <f t="shared" si="155"/>
        <v>NIT</v>
      </c>
    </row>
    <row r="4348" spans="1:5" x14ac:dyDescent="0.25">
      <c r="A4348" s="1" t="s">
        <v>8477</v>
      </c>
      <c r="B4348" t="s">
        <v>8478</v>
      </c>
      <c r="C4348" t="str">
        <f>Tabla4[[#This Row],[NIT]]</f>
        <v>05111407201013</v>
      </c>
      <c r="D4348">
        <f t="shared" si="154"/>
        <v>14</v>
      </c>
      <c r="E4348" t="str">
        <f t="shared" si="155"/>
        <v>NIT</v>
      </c>
    </row>
    <row r="4349" spans="1:5" x14ac:dyDescent="0.25">
      <c r="A4349" s="1" t="s">
        <v>8479</v>
      </c>
      <c r="B4349" t="s">
        <v>8480</v>
      </c>
      <c r="C4349" t="str">
        <f>Tabla4[[#This Row],[NIT]]</f>
        <v>06121403861018</v>
      </c>
      <c r="D4349">
        <f t="shared" si="154"/>
        <v>14</v>
      </c>
      <c r="E4349" t="str">
        <f t="shared" si="155"/>
        <v>NIT</v>
      </c>
    </row>
    <row r="4350" spans="1:5" x14ac:dyDescent="0.25">
      <c r="A4350" s="1" t="s">
        <v>8481</v>
      </c>
      <c r="B4350" t="s">
        <v>8482</v>
      </c>
      <c r="C4350" t="str">
        <f>Tabla4[[#This Row],[NIT]]</f>
        <v>06142709191013</v>
      </c>
      <c r="D4350">
        <f t="shared" si="154"/>
        <v>14</v>
      </c>
      <c r="E4350" t="str">
        <f t="shared" si="155"/>
        <v>NIT</v>
      </c>
    </row>
    <row r="4351" spans="1:5" x14ac:dyDescent="0.25">
      <c r="A4351" s="1" t="s">
        <v>8483</v>
      </c>
      <c r="B4351" t="s">
        <v>8484</v>
      </c>
      <c r="C4351" t="str">
        <f>Tabla4[[#This Row],[NIT]]</f>
        <v>036052700</v>
      </c>
      <c r="D4351">
        <f t="shared" si="154"/>
        <v>9</v>
      </c>
      <c r="E4351" t="str">
        <f t="shared" si="155"/>
        <v>DUI</v>
      </c>
    </row>
    <row r="4352" spans="1:5" x14ac:dyDescent="0.25">
      <c r="A4352" s="1" t="s">
        <v>8485</v>
      </c>
      <c r="B4352" t="s">
        <v>8486</v>
      </c>
      <c r="C4352" t="str">
        <f>Tabla4[[#This Row],[NIT]]</f>
        <v>042645406</v>
      </c>
      <c r="D4352">
        <f t="shared" si="154"/>
        <v>9</v>
      </c>
      <c r="E4352" t="str">
        <f t="shared" si="155"/>
        <v>DUI</v>
      </c>
    </row>
    <row r="4353" spans="1:5" x14ac:dyDescent="0.25">
      <c r="A4353" s="1" t="s">
        <v>8487</v>
      </c>
      <c r="B4353" t="s">
        <v>8488</v>
      </c>
      <c r="C4353" t="str">
        <f>Tabla4[[#This Row],[NIT]]</f>
        <v>046449836</v>
      </c>
      <c r="D4353">
        <f t="shared" si="154"/>
        <v>9</v>
      </c>
      <c r="E4353" t="str">
        <f t="shared" si="155"/>
        <v>DUI</v>
      </c>
    </row>
    <row r="4354" spans="1:5" x14ac:dyDescent="0.25">
      <c r="A4354" s="1" t="s">
        <v>8489</v>
      </c>
      <c r="B4354" t="s">
        <v>8490</v>
      </c>
      <c r="C4354" t="str">
        <f>Tabla4[[#This Row],[NIT]]</f>
        <v>016058273</v>
      </c>
      <c r="D4354">
        <f t="shared" si="154"/>
        <v>9</v>
      </c>
      <c r="E4354" t="str">
        <f t="shared" si="155"/>
        <v>DUI</v>
      </c>
    </row>
    <row r="4355" spans="1:5" x14ac:dyDescent="0.25">
      <c r="A4355" s="1" t="s">
        <v>8491</v>
      </c>
      <c r="B4355" t="s">
        <v>8492</v>
      </c>
      <c r="C4355" t="str">
        <f>Tabla4[[#This Row],[NIT]]</f>
        <v>94831610891010</v>
      </c>
      <c r="D4355">
        <f t="shared" si="154"/>
        <v>14</v>
      </c>
      <c r="E4355" t="str">
        <f t="shared" si="155"/>
        <v>NIT</v>
      </c>
    </row>
    <row r="4356" spans="1:5" x14ac:dyDescent="0.25">
      <c r="A4356" s="1" t="s">
        <v>8493</v>
      </c>
      <c r="B4356" t="s">
        <v>8494</v>
      </c>
      <c r="C4356" t="str">
        <f>Tabla4[[#This Row],[NIT]]</f>
        <v>015978658</v>
      </c>
      <c r="D4356">
        <f t="shared" si="154"/>
        <v>9</v>
      </c>
      <c r="E4356" t="str">
        <f t="shared" si="155"/>
        <v>DUI</v>
      </c>
    </row>
    <row r="4357" spans="1:5" x14ac:dyDescent="0.25">
      <c r="A4357" s="1" t="s">
        <v>8513</v>
      </c>
      <c r="B4357" t="s">
        <v>8514</v>
      </c>
      <c r="C4357" t="str">
        <f>Tabla4[[#This Row],[NIT]]</f>
        <v>07150802540010</v>
      </c>
      <c r="D4357">
        <f t="shared" si="154"/>
        <v>14</v>
      </c>
      <c r="E4357" t="str">
        <f t="shared" si="155"/>
        <v>NIT</v>
      </c>
    </row>
    <row r="4358" spans="1:5" x14ac:dyDescent="0.25">
      <c r="A4358" s="1" t="s">
        <v>8515</v>
      </c>
      <c r="B4358" t="s">
        <v>8516</v>
      </c>
      <c r="C4358" t="str">
        <f>Tabla4[[#This Row],[NIT]]</f>
        <v>06141002041019</v>
      </c>
      <c r="D4358">
        <f t="shared" si="154"/>
        <v>14</v>
      </c>
      <c r="E4358" t="str">
        <f t="shared" si="155"/>
        <v>NIT</v>
      </c>
    </row>
    <row r="4359" spans="1:5" x14ac:dyDescent="0.25">
      <c r="A4359" s="1" t="s">
        <v>8518</v>
      </c>
      <c r="B4359" t="s">
        <v>8519</v>
      </c>
      <c r="C4359" t="str">
        <f>Tabla4[[#This Row],[NIT]]</f>
        <v>12170109031010</v>
      </c>
      <c r="D4359">
        <f t="shared" si="154"/>
        <v>14</v>
      </c>
      <c r="E4359" t="str">
        <f t="shared" si="155"/>
        <v>NIT</v>
      </c>
    </row>
    <row r="4360" spans="1:5" x14ac:dyDescent="0.25">
      <c r="A4360" s="1" t="s">
        <v>8525</v>
      </c>
      <c r="B4360" t="s">
        <v>8526</v>
      </c>
      <c r="C4360" t="str">
        <f>Tabla4[[#This Row],[NIT]]</f>
        <v>11081010721018</v>
      </c>
      <c r="D4360">
        <f t="shared" si="154"/>
        <v>14</v>
      </c>
      <c r="E4360" t="str">
        <f t="shared" si="155"/>
        <v>NIT</v>
      </c>
    </row>
    <row r="4361" spans="1:5" x14ac:dyDescent="0.25">
      <c r="A4361" s="1" t="s">
        <v>8527</v>
      </c>
      <c r="B4361" t="s">
        <v>8528</v>
      </c>
      <c r="C4361" t="str">
        <f>Tabla4[[#This Row],[NIT]]</f>
        <v>03062612731027</v>
      </c>
      <c r="D4361">
        <f t="shared" si="154"/>
        <v>14</v>
      </c>
      <c r="E4361" t="str">
        <f t="shared" si="155"/>
        <v>NIT</v>
      </c>
    </row>
    <row r="4362" spans="1:5" x14ac:dyDescent="0.25">
      <c r="A4362" s="1" t="s">
        <v>8532</v>
      </c>
      <c r="B4362" t="s">
        <v>8533</v>
      </c>
      <c r="C4362" t="str">
        <f>Tabla4[[#This Row],[NIT]]</f>
        <v>07092307510014</v>
      </c>
      <c r="D4362">
        <f t="shared" si="154"/>
        <v>14</v>
      </c>
      <c r="E4362" t="str">
        <f t="shared" si="155"/>
        <v>NIT</v>
      </c>
    </row>
    <row r="4363" spans="1:5" x14ac:dyDescent="0.25">
      <c r="A4363" s="1" t="s">
        <v>8581</v>
      </c>
      <c r="B4363" t="s">
        <v>8582</v>
      </c>
      <c r="C4363" t="str">
        <f>Tabla4[[#This Row],[NIT]]</f>
        <v>027215309</v>
      </c>
      <c r="D4363">
        <f t="shared" si="154"/>
        <v>9</v>
      </c>
      <c r="E4363" t="str">
        <f t="shared" si="155"/>
        <v>DUI</v>
      </c>
    </row>
    <row r="4364" spans="1:5" x14ac:dyDescent="0.25">
      <c r="A4364" s="1" t="s">
        <v>8583</v>
      </c>
      <c r="B4364" t="s">
        <v>8584</v>
      </c>
      <c r="C4364" t="str">
        <f>Tabla4[[#This Row],[NIT]]</f>
        <v>05220511211016</v>
      </c>
      <c r="D4364">
        <f t="shared" si="154"/>
        <v>14</v>
      </c>
      <c r="E4364" t="str">
        <f t="shared" si="155"/>
        <v>NIT</v>
      </c>
    </row>
    <row r="4365" spans="1:5" x14ac:dyDescent="0.25">
      <c r="A4365" s="1" t="s">
        <v>8585</v>
      </c>
      <c r="B4365" t="s">
        <v>8586</v>
      </c>
      <c r="C4365" t="str">
        <f>Tabla4[[#This Row],[NIT]]</f>
        <v>024668618</v>
      </c>
      <c r="D4365">
        <f t="shared" si="154"/>
        <v>9</v>
      </c>
      <c r="E4365" t="str">
        <f t="shared" si="155"/>
        <v>DUI</v>
      </c>
    </row>
    <row r="4366" spans="1:5" x14ac:dyDescent="0.25">
      <c r="A4366" s="1" t="s">
        <v>8587</v>
      </c>
      <c r="B4366" t="s">
        <v>8588</v>
      </c>
      <c r="C4366" t="str">
        <f>Tabla4[[#This Row],[NIT]]</f>
        <v>004392506</v>
      </c>
      <c r="D4366">
        <f t="shared" si="154"/>
        <v>9</v>
      </c>
      <c r="E4366" t="str">
        <f t="shared" si="155"/>
        <v>DUI</v>
      </c>
    </row>
    <row r="4367" spans="1:5" x14ac:dyDescent="0.25">
      <c r="A4367" s="1" t="s">
        <v>8589</v>
      </c>
      <c r="B4367" t="s">
        <v>8590</v>
      </c>
      <c r="C4367" t="str">
        <f>Tabla4[[#This Row],[NIT]]</f>
        <v>015827734</v>
      </c>
      <c r="D4367">
        <f t="shared" si="154"/>
        <v>9</v>
      </c>
      <c r="E4367" t="str">
        <f t="shared" si="155"/>
        <v>DUI</v>
      </c>
    </row>
    <row r="4368" spans="1:5" x14ac:dyDescent="0.25">
      <c r="A4368" s="1" t="s">
        <v>8591</v>
      </c>
      <c r="B4368" t="s">
        <v>8592</v>
      </c>
      <c r="C4368" t="str">
        <f>Tabla4[[#This Row],[NIT]]</f>
        <v>052165123</v>
      </c>
      <c r="D4368">
        <f t="shared" si="154"/>
        <v>9</v>
      </c>
      <c r="E4368" t="str">
        <f t="shared" si="155"/>
        <v>DUI</v>
      </c>
    </row>
    <row r="4369" spans="1:5" x14ac:dyDescent="0.25">
      <c r="A4369" s="1" t="s">
        <v>8593</v>
      </c>
      <c r="B4369" t="s">
        <v>8594</v>
      </c>
      <c r="C4369" t="str">
        <f>Tabla4[[#This Row],[NIT]]</f>
        <v>11231604211011</v>
      </c>
      <c r="D4369">
        <f t="shared" si="154"/>
        <v>14</v>
      </c>
      <c r="E4369" t="str">
        <f t="shared" si="155"/>
        <v>NIT</v>
      </c>
    </row>
    <row r="4370" spans="1:5" x14ac:dyDescent="0.25">
      <c r="A4370" s="1" t="s">
        <v>8595</v>
      </c>
      <c r="B4370" t="s">
        <v>8596</v>
      </c>
      <c r="C4370" t="str">
        <f>Tabla4[[#This Row],[NIT]]</f>
        <v>032102927</v>
      </c>
      <c r="D4370">
        <f t="shared" si="154"/>
        <v>9</v>
      </c>
      <c r="E4370" t="str">
        <f t="shared" si="155"/>
        <v>DUI</v>
      </c>
    </row>
    <row r="4371" spans="1:5" x14ac:dyDescent="0.25">
      <c r="A4371" s="1" t="s">
        <v>8597</v>
      </c>
      <c r="B4371" t="s">
        <v>8598</v>
      </c>
      <c r="C4371" t="str">
        <f>Tabla4[[#This Row],[NIT]]</f>
        <v>005362326</v>
      </c>
      <c r="D4371">
        <f t="shared" si="154"/>
        <v>9</v>
      </c>
      <c r="E4371" t="str">
        <f t="shared" si="155"/>
        <v>DUI</v>
      </c>
    </row>
    <row r="4372" spans="1:5" x14ac:dyDescent="0.25">
      <c r="A4372" s="1" t="s">
        <v>8599</v>
      </c>
      <c r="B4372" t="s">
        <v>8600</v>
      </c>
      <c r="C4372" t="str">
        <f>Tabla4[[#This Row],[NIT]]</f>
        <v>06141212811038</v>
      </c>
      <c r="D4372">
        <f t="shared" si="154"/>
        <v>14</v>
      </c>
      <c r="E4372" t="str">
        <f t="shared" si="155"/>
        <v>NIT</v>
      </c>
    </row>
    <row r="4373" spans="1:5" x14ac:dyDescent="0.25">
      <c r="A4373" s="1" t="s">
        <v>8601</v>
      </c>
      <c r="B4373" t="s">
        <v>8602</v>
      </c>
      <c r="C4373" t="str">
        <f>Tabla4[[#This Row],[NIT]]</f>
        <v>017911872</v>
      </c>
      <c r="D4373">
        <f t="shared" si="154"/>
        <v>9</v>
      </c>
      <c r="E4373" t="str">
        <f t="shared" si="155"/>
        <v>DUI</v>
      </c>
    </row>
    <row r="4374" spans="1:5" x14ac:dyDescent="0.25">
      <c r="A4374" s="1" t="s">
        <v>8603</v>
      </c>
      <c r="B4374" t="s">
        <v>8604</v>
      </c>
      <c r="C4374" t="str">
        <f>Tabla4[[#This Row],[NIT]]</f>
        <v>025526885</v>
      </c>
      <c r="D4374">
        <f t="shared" si="154"/>
        <v>9</v>
      </c>
      <c r="E4374" t="str">
        <f t="shared" si="155"/>
        <v>DUI</v>
      </c>
    </row>
    <row r="4375" spans="1:5" x14ac:dyDescent="0.25">
      <c r="A4375" s="21" t="s">
        <v>8629</v>
      </c>
      <c r="B4375" t="s">
        <v>8630</v>
      </c>
      <c r="C4375" t="str">
        <f>Tabla4[[#This Row],[NIT]]</f>
        <v>06140302211041</v>
      </c>
      <c r="D4375">
        <f t="shared" si="154"/>
        <v>14</v>
      </c>
      <c r="E4375" t="str">
        <f t="shared" si="155"/>
        <v>NIT</v>
      </c>
    </row>
    <row r="4376" spans="1:5" x14ac:dyDescent="0.25">
      <c r="A4376" s="1" t="s">
        <v>8631</v>
      </c>
      <c r="B4376" t="s">
        <v>8632</v>
      </c>
      <c r="C4376" t="str">
        <f>Tabla4[[#This Row],[NIT]]</f>
        <v>026446753</v>
      </c>
      <c r="D4376">
        <f t="shared" ref="D4376:D4439" si="156">LEN(C4376)</f>
        <v>9</v>
      </c>
      <c r="E4376" t="str">
        <f t="shared" ref="E4376:E4439" si="157">IF(D4376=14,"NIT",IF(D4376=9,"DUI"," "))</f>
        <v>DUI</v>
      </c>
    </row>
    <row r="4377" spans="1:5" x14ac:dyDescent="0.25">
      <c r="A4377" s="1" t="s">
        <v>8633</v>
      </c>
      <c r="B4377" t="s">
        <v>8634</v>
      </c>
      <c r="C4377" t="str">
        <f>Tabla4[[#This Row],[NIT]]</f>
        <v>041713719</v>
      </c>
      <c r="D4377">
        <f t="shared" si="156"/>
        <v>9</v>
      </c>
      <c r="E4377" t="str">
        <f t="shared" si="157"/>
        <v>DUI</v>
      </c>
    </row>
    <row r="4378" spans="1:5" x14ac:dyDescent="0.25">
      <c r="A4378" s="1" t="s">
        <v>8635</v>
      </c>
      <c r="B4378" t="s">
        <v>8636</v>
      </c>
      <c r="C4378" t="str">
        <f>Tabla4[[#This Row],[NIT]]</f>
        <v>021444489</v>
      </c>
      <c r="D4378">
        <f t="shared" si="156"/>
        <v>9</v>
      </c>
      <c r="E4378" t="str">
        <f t="shared" si="157"/>
        <v>DUI</v>
      </c>
    </row>
    <row r="4379" spans="1:5" x14ac:dyDescent="0.25">
      <c r="A4379" s="1" t="s">
        <v>8637</v>
      </c>
      <c r="B4379" t="s">
        <v>8638</v>
      </c>
      <c r="C4379" t="str">
        <f>Tabla4[[#This Row],[NIT]]</f>
        <v>010185195</v>
      </c>
      <c r="D4379">
        <f t="shared" si="156"/>
        <v>9</v>
      </c>
      <c r="E4379" t="str">
        <f t="shared" si="157"/>
        <v>DUI</v>
      </c>
    </row>
    <row r="4380" spans="1:5" x14ac:dyDescent="0.25">
      <c r="A4380" s="1" t="s">
        <v>8641</v>
      </c>
      <c r="B4380" t="s">
        <v>8642</v>
      </c>
      <c r="C4380" t="str">
        <f>Tabla4[[#This Row],[NIT]]</f>
        <v>06141808121063</v>
      </c>
      <c r="D4380">
        <f t="shared" si="156"/>
        <v>14</v>
      </c>
      <c r="E4380" t="str">
        <f t="shared" si="157"/>
        <v>NIT</v>
      </c>
    </row>
    <row r="4381" spans="1:5" x14ac:dyDescent="0.25">
      <c r="A4381" s="1" t="s">
        <v>8643</v>
      </c>
      <c r="B4381" t="s">
        <v>8644</v>
      </c>
      <c r="C4381" t="str">
        <f>Tabla4[[#This Row],[NIT]]</f>
        <v>12051405761016</v>
      </c>
      <c r="D4381">
        <f t="shared" si="156"/>
        <v>14</v>
      </c>
      <c r="E4381" t="str">
        <f t="shared" si="157"/>
        <v>NIT</v>
      </c>
    </row>
    <row r="4382" spans="1:5" x14ac:dyDescent="0.25">
      <c r="A4382" s="1" t="s">
        <v>8646</v>
      </c>
      <c r="B4382" t="s">
        <v>8647</v>
      </c>
      <c r="C4382" t="str">
        <f>Tabla4[[#This Row],[NIT]]</f>
        <v>018991736</v>
      </c>
      <c r="D4382">
        <f t="shared" si="156"/>
        <v>9</v>
      </c>
      <c r="E4382" t="str">
        <f t="shared" si="157"/>
        <v>DUI</v>
      </c>
    </row>
    <row r="4383" spans="1:5" x14ac:dyDescent="0.25">
      <c r="A4383" s="1" t="s">
        <v>8649</v>
      </c>
      <c r="B4383" t="s">
        <v>8650</v>
      </c>
      <c r="C4383" t="str">
        <f>Tabla4[[#This Row],[NIT]]</f>
        <v>06141203201065</v>
      </c>
      <c r="D4383">
        <f t="shared" si="156"/>
        <v>14</v>
      </c>
      <c r="E4383" t="str">
        <f t="shared" si="157"/>
        <v>NIT</v>
      </c>
    </row>
    <row r="4384" spans="1:5" x14ac:dyDescent="0.25">
      <c r="A4384" s="1" t="s">
        <v>8651</v>
      </c>
      <c r="B4384" t="s">
        <v>8652</v>
      </c>
      <c r="C4384" t="str">
        <f>Tabla4[[#This Row],[NIT]]</f>
        <v>06140805690027</v>
      </c>
      <c r="D4384">
        <f t="shared" si="156"/>
        <v>14</v>
      </c>
      <c r="E4384" t="str">
        <f t="shared" si="157"/>
        <v>NIT</v>
      </c>
    </row>
    <row r="4385" spans="1:5" x14ac:dyDescent="0.25">
      <c r="A4385" s="1" t="s">
        <v>8653</v>
      </c>
      <c r="B4385" t="s">
        <v>8654</v>
      </c>
      <c r="C4385" t="str">
        <f>Tabla4[[#This Row],[NIT]]</f>
        <v>06142405071038</v>
      </c>
      <c r="D4385">
        <f t="shared" si="156"/>
        <v>14</v>
      </c>
      <c r="E4385" t="str">
        <f t="shared" si="157"/>
        <v>NIT</v>
      </c>
    </row>
    <row r="4386" spans="1:5" x14ac:dyDescent="0.25">
      <c r="A4386" s="1" t="s">
        <v>8662</v>
      </c>
      <c r="B4386" t="s">
        <v>8663</v>
      </c>
      <c r="C4386" t="str">
        <f>Tabla4[[#This Row],[NIT]]</f>
        <v>14021005681014</v>
      </c>
      <c r="D4386">
        <f t="shared" si="156"/>
        <v>14</v>
      </c>
      <c r="E4386" t="str">
        <f t="shared" si="157"/>
        <v>NIT</v>
      </c>
    </row>
    <row r="4387" spans="1:5" x14ac:dyDescent="0.25">
      <c r="A4387" s="1" t="s">
        <v>8664</v>
      </c>
      <c r="B4387" t="s">
        <v>8665</v>
      </c>
      <c r="C4387" t="str">
        <f>Tabla4[[#This Row],[NIT]]</f>
        <v>06142506211051</v>
      </c>
      <c r="D4387">
        <f t="shared" si="156"/>
        <v>14</v>
      </c>
      <c r="E4387" t="str">
        <f t="shared" si="157"/>
        <v>NIT</v>
      </c>
    </row>
    <row r="4388" spans="1:5" x14ac:dyDescent="0.25">
      <c r="A4388" s="1" t="s">
        <v>8666</v>
      </c>
      <c r="B4388" t="s">
        <v>8667</v>
      </c>
      <c r="C4388" t="str">
        <f>Tabla4[[#This Row],[NIT]]</f>
        <v>06142105911352</v>
      </c>
      <c r="D4388">
        <f t="shared" si="156"/>
        <v>14</v>
      </c>
      <c r="E4388" t="str">
        <f t="shared" si="157"/>
        <v>NIT</v>
      </c>
    </row>
    <row r="4389" spans="1:5" x14ac:dyDescent="0.25">
      <c r="A4389" s="1" t="s">
        <v>8668</v>
      </c>
      <c r="B4389" t="s">
        <v>8669</v>
      </c>
      <c r="C4389" t="str">
        <f>Tabla4[[#This Row],[NIT]]</f>
        <v>06140803911094</v>
      </c>
      <c r="D4389">
        <f t="shared" si="156"/>
        <v>14</v>
      </c>
      <c r="E4389" t="str">
        <f t="shared" si="157"/>
        <v>NIT</v>
      </c>
    </row>
    <row r="4390" spans="1:5" x14ac:dyDescent="0.25">
      <c r="A4390" s="1" t="s">
        <v>8670</v>
      </c>
      <c r="B4390" t="s">
        <v>8671</v>
      </c>
      <c r="C4390" t="str">
        <f>Tabla4[[#This Row],[NIT]]</f>
        <v>06142809201091</v>
      </c>
      <c r="D4390">
        <f t="shared" si="156"/>
        <v>14</v>
      </c>
      <c r="E4390" t="str">
        <f t="shared" si="157"/>
        <v>NIT</v>
      </c>
    </row>
    <row r="4391" spans="1:5" x14ac:dyDescent="0.25">
      <c r="A4391" s="1" t="s">
        <v>8672</v>
      </c>
      <c r="B4391" t="s">
        <v>8673</v>
      </c>
      <c r="C4391" t="str">
        <f>Tabla4[[#This Row],[NIT]]</f>
        <v>047101601</v>
      </c>
      <c r="D4391">
        <f t="shared" si="156"/>
        <v>9</v>
      </c>
      <c r="E4391" t="str">
        <f t="shared" si="157"/>
        <v>DUI</v>
      </c>
    </row>
    <row r="4392" spans="1:5" x14ac:dyDescent="0.25">
      <c r="A4392" s="1" t="s">
        <v>8674</v>
      </c>
      <c r="B4392" t="s">
        <v>8675</v>
      </c>
      <c r="C4392" t="str">
        <f>Tabla4[[#This Row],[NIT]]</f>
        <v>05111507711051</v>
      </c>
      <c r="D4392">
        <f t="shared" si="156"/>
        <v>14</v>
      </c>
      <c r="E4392" t="str">
        <f t="shared" si="157"/>
        <v>NIT</v>
      </c>
    </row>
    <row r="4393" spans="1:5" x14ac:dyDescent="0.25">
      <c r="A4393" s="1" t="s">
        <v>8676</v>
      </c>
      <c r="B4393" t="s">
        <v>8677</v>
      </c>
      <c r="C4393" t="str">
        <f>Tabla4[[#This Row],[NIT]]</f>
        <v>11231306971054</v>
      </c>
      <c r="D4393">
        <f t="shared" si="156"/>
        <v>14</v>
      </c>
      <c r="E4393" t="str">
        <f t="shared" si="157"/>
        <v>NIT</v>
      </c>
    </row>
    <row r="4394" spans="1:5" x14ac:dyDescent="0.25">
      <c r="A4394" s="1" t="s">
        <v>8678</v>
      </c>
      <c r="B4394" t="s">
        <v>8679</v>
      </c>
      <c r="C4394" t="str">
        <f>Tabla4[[#This Row],[NIT]]</f>
        <v>020633742</v>
      </c>
      <c r="D4394">
        <f t="shared" si="156"/>
        <v>9</v>
      </c>
      <c r="E4394" t="str">
        <f t="shared" si="157"/>
        <v>DUI</v>
      </c>
    </row>
    <row r="4395" spans="1:5" x14ac:dyDescent="0.25">
      <c r="A4395" s="1" t="s">
        <v>8680</v>
      </c>
      <c r="B4395" t="s">
        <v>8681</v>
      </c>
      <c r="C4395" t="str">
        <f>Tabla4[[#This Row],[NIT]]</f>
        <v>06140610211087</v>
      </c>
      <c r="D4395">
        <f t="shared" si="156"/>
        <v>14</v>
      </c>
      <c r="E4395" t="str">
        <f t="shared" si="157"/>
        <v>NIT</v>
      </c>
    </row>
    <row r="4396" spans="1:5" x14ac:dyDescent="0.25">
      <c r="A4396" s="1" t="s">
        <v>8682</v>
      </c>
      <c r="B4396" t="s">
        <v>8683</v>
      </c>
      <c r="C4396" t="str">
        <f>Tabla4[[#This Row],[NIT]]</f>
        <v>054770306</v>
      </c>
      <c r="D4396">
        <f t="shared" si="156"/>
        <v>9</v>
      </c>
      <c r="E4396" t="str">
        <f t="shared" si="157"/>
        <v>DUI</v>
      </c>
    </row>
    <row r="4397" spans="1:5" x14ac:dyDescent="0.25">
      <c r="A4397" s="1" t="s">
        <v>8684</v>
      </c>
      <c r="B4397" t="s">
        <v>8685</v>
      </c>
      <c r="C4397" t="str">
        <f>Tabla4[[#This Row],[NIT]]</f>
        <v>04071405751037</v>
      </c>
      <c r="D4397">
        <f t="shared" si="156"/>
        <v>14</v>
      </c>
      <c r="E4397" t="str">
        <f t="shared" si="157"/>
        <v>NIT</v>
      </c>
    </row>
    <row r="4398" spans="1:5" x14ac:dyDescent="0.25">
      <c r="A4398" s="168" t="s">
        <v>8686</v>
      </c>
      <c r="B4398" t="s">
        <v>8687</v>
      </c>
      <c r="C4398" t="str">
        <f>Tabla4[[#This Row],[NIT]]</f>
        <v>023338618</v>
      </c>
      <c r="D4398">
        <f t="shared" si="156"/>
        <v>9</v>
      </c>
      <c r="E4398" t="str">
        <f t="shared" si="157"/>
        <v>DUI</v>
      </c>
    </row>
    <row r="4399" spans="1:5" x14ac:dyDescent="0.25">
      <c r="A4399" s="1" t="s">
        <v>8702</v>
      </c>
      <c r="B4399" t="s">
        <v>8703</v>
      </c>
      <c r="C4399" t="str">
        <f>Tabla4[[#This Row],[NIT]]</f>
        <v>034346056</v>
      </c>
      <c r="D4399">
        <f t="shared" si="156"/>
        <v>9</v>
      </c>
      <c r="E4399" t="str">
        <f t="shared" si="157"/>
        <v>DUI</v>
      </c>
    </row>
    <row r="4400" spans="1:5" x14ac:dyDescent="0.25">
      <c r="A4400" s="1" t="s">
        <v>8704</v>
      </c>
      <c r="B4400" t="s">
        <v>8705</v>
      </c>
      <c r="C4400" t="str">
        <f>Tabla4[[#This Row],[NIT]]</f>
        <v>011640350</v>
      </c>
      <c r="D4400">
        <f t="shared" si="156"/>
        <v>9</v>
      </c>
      <c r="E4400" t="str">
        <f t="shared" si="157"/>
        <v>DUI</v>
      </c>
    </row>
    <row r="4401" spans="1:5" x14ac:dyDescent="0.25">
      <c r="A4401" s="1" t="s">
        <v>8707</v>
      </c>
      <c r="B4401" t="s">
        <v>8708</v>
      </c>
      <c r="C4401" t="str">
        <f>Tabla4[[#This Row],[NIT]]</f>
        <v>015886152</v>
      </c>
      <c r="D4401">
        <f t="shared" si="156"/>
        <v>9</v>
      </c>
      <c r="E4401" t="str">
        <f t="shared" si="157"/>
        <v>DUI</v>
      </c>
    </row>
    <row r="4402" spans="1:5" x14ac:dyDescent="0.25">
      <c r="A4402" s="1" t="s">
        <v>8709</v>
      </c>
      <c r="B4402" t="s">
        <v>8710</v>
      </c>
      <c r="C4402" t="str">
        <f>Tabla4[[#This Row],[NIT]]</f>
        <v>06143010211040</v>
      </c>
      <c r="D4402">
        <f t="shared" si="156"/>
        <v>14</v>
      </c>
      <c r="E4402" t="str">
        <f t="shared" si="157"/>
        <v>NIT</v>
      </c>
    </row>
    <row r="4403" spans="1:5" x14ac:dyDescent="0.25">
      <c r="A4403" s="1" t="s">
        <v>8712</v>
      </c>
      <c r="B4403" t="s">
        <v>8713</v>
      </c>
      <c r="C4403" t="str">
        <f>Tabla4[[#This Row],[NIT]]</f>
        <v>06141802881201</v>
      </c>
      <c r="D4403">
        <f t="shared" si="156"/>
        <v>14</v>
      </c>
      <c r="E4403" t="str">
        <f t="shared" si="157"/>
        <v>NIT</v>
      </c>
    </row>
    <row r="4404" spans="1:5" x14ac:dyDescent="0.25">
      <c r="A4404" s="1" t="s">
        <v>8718</v>
      </c>
      <c r="B4404" t="s">
        <v>8719</v>
      </c>
      <c r="C4404" t="str">
        <f>Tabla4[[#This Row],[NIT]]</f>
        <v>06141711921022</v>
      </c>
      <c r="D4404">
        <f t="shared" si="156"/>
        <v>14</v>
      </c>
      <c r="E4404" t="str">
        <f t="shared" si="157"/>
        <v>NIT</v>
      </c>
    </row>
    <row r="4405" spans="1:5" x14ac:dyDescent="0.25">
      <c r="A4405" s="1" t="s">
        <v>8722</v>
      </c>
      <c r="B4405" t="s">
        <v>8723</v>
      </c>
      <c r="C4405" t="str">
        <f>Tabla4[[#This Row],[NIT]]</f>
        <v>06140802181017</v>
      </c>
      <c r="D4405">
        <f t="shared" si="156"/>
        <v>14</v>
      </c>
      <c r="E4405" t="str">
        <f t="shared" si="157"/>
        <v>NIT</v>
      </c>
    </row>
    <row r="4406" spans="1:5" x14ac:dyDescent="0.25">
      <c r="A4406" s="21" t="s">
        <v>8727</v>
      </c>
      <c r="B4406" t="s">
        <v>8728</v>
      </c>
      <c r="C4406" t="str">
        <f>Tabla4[[#This Row],[NIT]]</f>
        <v>028243258</v>
      </c>
      <c r="D4406">
        <f t="shared" si="156"/>
        <v>9</v>
      </c>
      <c r="E4406" t="str">
        <f t="shared" si="157"/>
        <v>DUI</v>
      </c>
    </row>
    <row r="4407" spans="1:5" x14ac:dyDescent="0.25">
      <c r="A4407" s="1" t="s">
        <v>8729</v>
      </c>
      <c r="B4407" t="s">
        <v>8730</v>
      </c>
      <c r="C4407" t="str">
        <f>Tabla4[[#This Row],[NIT]]</f>
        <v>06142602181058</v>
      </c>
      <c r="D4407">
        <f t="shared" si="156"/>
        <v>14</v>
      </c>
      <c r="E4407" t="str">
        <f t="shared" si="157"/>
        <v>NIT</v>
      </c>
    </row>
    <row r="4408" spans="1:5" x14ac:dyDescent="0.25">
      <c r="A4408" s="1" t="s">
        <v>8731</v>
      </c>
      <c r="B4408" t="s">
        <v>8732</v>
      </c>
      <c r="C4408" t="str">
        <f>Tabla4[[#This Row],[NIT]]</f>
        <v>048307307</v>
      </c>
      <c r="D4408">
        <f t="shared" si="156"/>
        <v>9</v>
      </c>
      <c r="E4408" t="str">
        <f t="shared" si="157"/>
        <v>DUI</v>
      </c>
    </row>
    <row r="4409" spans="1:5" x14ac:dyDescent="0.25">
      <c r="A4409" s="1" t="s">
        <v>8733</v>
      </c>
      <c r="B4409" t="s">
        <v>8734</v>
      </c>
      <c r="C4409" t="str">
        <f>Tabla4[[#This Row],[NIT]]</f>
        <v>001022128</v>
      </c>
      <c r="D4409">
        <f t="shared" si="156"/>
        <v>9</v>
      </c>
      <c r="E4409" t="str">
        <f t="shared" si="157"/>
        <v>DUI</v>
      </c>
    </row>
    <row r="4410" spans="1:5" x14ac:dyDescent="0.25">
      <c r="A4410" s="1" t="s">
        <v>8735</v>
      </c>
      <c r="B4410" t="s">
        <v>8736</v>
      </c>
      <c r="C4410" t="str">
        <f>Tabla4[[#This Row],[NIT]]</f>
        <v>010477932</v>
      </c>
      <c r="D4410">
        <f t="shared" si="156"/>
        <v>9</v>
      </c>
      <c r="E4410" t="str">
        <f t="shared" si="157"/>
        <v>DUI</v>
      </c>
    </row>
    <row r="4411" spans="1:5" x14ac:dyDescent="0.25">
      <c r="A4411" s="1" t="s">
        <v>8737</v>
      </c>
      <c r="B4411" t="s">
        <v>8738</v>
      </c>
      <c r="C4411" t="str">
        <f>Tabla4[[#This Row],[NIT]]</f>
        <v>010806026</v>
      </c>
      <c r="D4411">
        <f t="shared" si="156"/>
        <v>9</v>
      </c>
      <c r="E4411" t="str">
        <f t="shared" si="157"/>
        <v>DUI</v>
      </c>
    </row>
    <row r="4412" spans="1:5" x14ac:dyDescent="0.25">
      <c r="A4412" s="1" t="s">
        <v>8739</v>
      </c>
      <c r="B4412" t="s">
        <v>8740</v>
      </c>
      <c r="C4412" t="str">
        <f>Tabla4[[#This Row],[NIT]]</f>
        <v>06142405221137</v>
      </c>
      <c r="D4412">
        <f t="shared" si="156"/>
        <v>14</v>
      </c>
      <c r="E4412" t="str">
        <f t="shared" si="157"/>
        <v>NIT</v>
      </c>
    </row>
    <row r="4413" spans="1:5" x14ac:dyDescent="0.25">
      <c r="A4413" s="1" t="s">
        <v>8741</v>
      </c>
      <c r="B4413" t="s">
        <v>8742</v>
      </c>
      <c r="C4413" t="str">
        <f>Tabla4[[#This Row],[NIT]]</f>
        <v>06140309871047</v>
      </c>
      <c r="D4413">
        <f t="shared" si="156"/>
        <v>14</v>
      </c>
      <c r="E4413" t="str">
        <f t="shared" si="157"/>
        <v>NIT</v>
      </c>
    </row>
    <row r="4414" spans="1:5" x14ac:dyDescent="0.25">
      <c r="A4414" s="1" t="s">
        <v>8743</v>
      </c>
      <c r="B4414" t="s">
        <v>8744</v>
      </c>
      <c r="C4414" t="str">
        <f>Tabla4[[#This Row],[NIT]]</f>
        <v>046538716</v>
      </c>
      <c r="D4414">
        <f t="shared" si="156"/>
        <v>9</v>
      </c>
      <c r="E4414" t="str">
        <f t="shared" si="157"/>
        <v>DUI</v>
      </c>
    </row>
    <row r="4415" spans="1:5" x14ac:dyDescent="0.25">
      <c r="A4415" s="21" t="s">
        <v>8746</v>
      </c>
      <c r="B4415" t="s">
        <v>8747</v>
      </c>
      <c r="C4415" t="str">
        <f>Tabla4[[#This Row],[NIT]]</f>
        <v>020756590</v>
      </c>
      <c r="D4415">
        <f t="shared" si="156"/>
        <v>9</v>
      </c>
      <c r="E4415" t="str">
        <f t="shared" si="157"/>
        <v>DUI</v>
      </c>
    </row>
    <row r="4416" spans="1:5" x14ac:dyDescent="0.25">
      <c r="A4416" s="21" t="s">
        <v>8748</v>
      </c>
      <c r="B4416" t="s">
        <v>8749</v>
      </c>
      <c r="C4416" t="str">
        <f>Tabla4[[#This Row],[NIT]]</f>
        <v>007772713</v>
      </c>
      <c r="D4416">
        <f t="shared" si="156"/>
        <v>9</v>
      </c>
      <c r="E4416" t="str">
        <f t="shared" si="157"/>
        <v>DUI</v>
      </c>
    </row>
    <row r="4417" spans="1:5" x14ac:dyDescent="0.25">
      <c r="A4417" s="1" t="s">
        <v>8750</v>
      </c>
      <c r="B4417" t="s">
        <v>8751</v>
      </c>
      <c r="C4417" t="str">
        <f>Tabla4[[#This Row],[NIT]]</f>
        <v>028076863</v>
      </c>
      <c r="D4417">
        <f t="shared" si="156"/>
        <v>9</v>
      </c>
      <c r="E4417" t="str">
        <f t="shared" si="157"/>
        <v>DUI</v>
      </c>
    </row>
    <row r="4418" spans="1:5" x14ac:dyDescent="0.25">
      <c r="A4418" s="1" t="s">
        <v>8745</v>
      </c>
      <c r="B4418" t="s">
        <v>8752</v>
      </c>
      <c r="C4418" t="str">
        <f>Tabla4[[#This Row],[NIT]]</f>
        <v>009255628</v>
      </c>
      <c r="D4418">
        <f t="shared" si="156"/>
        <v>9</v>
      </c>
      <c r="E4418" t="str">
        <f t="shared" si="157"/>
        <v>DUI</v>
      </c>
    </row>
    <row r="4419" spans="1:5" x14ac:dyDescent="0.25">
      <c r="A4419" s="1" t="s">
        <v>8753</v>
      </c>
      <c r="B4419" t="s">
        <v>8754</v>
      </c>
      <c r="C4419" t="str">
        <f>Tabla4[[#This Row],[NIT]]</f>
        <v>06140706111024</v>
      </c>
      <c r="D4419">
        <f t="shared" si="156"/>
        <v>14</v>
      </c>
      <c r="E4419" t="str">
        <f t="shared" si="157"/>
        <v>NIT</v>
      </c>
    </row>
    <row r="4420" spans="1:5" x14ac:dyDescent="0.25">
      <c r="A4420" s="1" t="s">
        <v>8755</v>
      </c>
      <c r="B4420" t="s">
        <v>8756</v>
      </c>
      <c r="C4420" t="str">
        <f>Tabla4[[#This Row],[NIT]]</f>
        <v>022777479</v>
      </c>
      <c r="D4420">
        <f t="shared" si="156"/>
        <v>9</v>
      </c>
      <c r="E4420" t="str">
        <f t="shared" si="157"/>
        <v>DUI</v>
      </c>
    </row>
    <row r="4421" spans="1:5" x14ac:dyDescent="0.25">
      <c r="A4421" s="1" t="s">
        <v>8757</v>
      </c>
      <c r="B4421" t="s">
        <v>8758</v>
      </c>
      <c r="C4421" t="str">
        <f>Tabla4[[#This Row],[NIT]]</f>
        <v>000527670</v>
      </c>
      <c r="D4421">
        <f t="shared" si="156"/>
        <v>9</v>
      </c>
      <c r="E4421" t="str">
        <f t="shared" si="157"/>
        <v>DUI</v>
      </c>
    </row>
    <row r="4422" spans="1:5" x14ac:dyDescent="0.25">
      <c r="A4422" s="1" t="s">
        <v>8759</v>
      </c>
      <c r="B4422" t="s">
        <v>8760</v>
      </c>
      <c r="C4422" t="str">
        <f>Tabla4[[#This Row],[NIT]]</f>
        <v>001300063</v>
      </c>
      <c r="D4422">
        <f t="shared" si="156"/>
        <v>9</v>
      </c>
      <c r="E4422" t="str">
        <f t="shared" si="157"/>
        <v>DUI</v>
      </c>
    </row>
    <row r="4423" spans="1:5" x14ac:dyDescent="0.25">
      <c r="A4423" s="1" t="s">
        <v>8761</v>
      </c>
      <c r="B4423" t="s">
        <v>8762</v>
      </c>
      <c r="C4423" t="str">
        <f>Tabla4[[#This Row],[NIT]]</f>
        <v>026359003</v>
      </c>
      <c r="D4423">
        <f t="shared" si="156"/>
        <v>9</v>
      </c>
      <c r="E4423" t="str">
        <f t="shared" si="157"/>
        <v>DUI</v>
      </c>
    </row>
    <row r="4424" spans="1:5" x14ac:dyDescent="0.25">
      <c r="A4424" s="1" t="s">
        <v>8763</v>
      </c>
      <c r="B4424" t="s">
        <v>8764</v>
      </c>
      <c r="C4424" t="str">
        <f>Tabla4[[#This Row],[NIT]]</f>
        <v>015255602</v>
      </c>
      <c r="D4424">
        <f t="shared" si="156"/>
        <v>9</v>
      </c>
      <c r="E4424" t="str">
        <f t="shared" si="157"/>
        <v>DUI</v>
      </c>
    </row>
    <row r="4425" spans="1:5" x14ac:dyDescent="0.25">
      <c r="A4425" s="1" t="s">
        <v>8765</v>
      </c>
      <c r="B4425" t="s">
        <v>8766</v>
      </c>
      <c r="C4425" t="str">
        <f>Tabla4[[#This Row],[NIT]]</f>
        <v>011888306</v>
      </c>
      <c r="D4425">
        <f t="shared" si="156"/>
        <v>9</v>
      </c>
      <c r="E4425" t="str">
        <f t="shared" si="157"/>
        <v>DUI</v>
      </c>
    </row>
    <row r="4426" spans="1:5" x14ac:dyDescent="0.25">
      <c r="A4426" s="1" t="s">
        <v>8767</v>
      </c>
      <c r="B4426" t="s">
        <v>8768</v>
      </c>
      <c r="C4426" t="str">
        <f>Tabla4[[#This Row],[NIT]]</f>
        <v>05110606161016</v>
      </c>
      <c r="D4426">
        <f t="shared" si="156"/>
        <v>14</v>
      </c>
      <c r="E4426" t="str">
        <f t="shared" si="157"/>
        <v>NIT</v>
      </c>
    </row>
    <row r="4427" spans="1:5" x14ac:dyDescent="0.25">
      <c r="A4427" s="1" t="s">
        <v>8769</v>
      </c>
      <c r="B4427" t="s">
        <v>8770</v>
      </c>
      <c r="C4427" t="str">
        <f>Tabla4[[#This Row],[NIT]]</f>
        <v>06143110181121</v>
      </c>
      <c r="D4427">
        <f t="shared" si="156"/>
        <v>14</v>
      </c>
      <c r="E4427" t="str">
        <f t="shared" si="157"/>
        <v>NIT</v>
      </c>
    </row>
    <row r="4428" spans="1:5" x14ac:dyDescent="0.25">
      <c r="A4428" s="1" t="s">
        <v>8771</v>
      </c>
      <c r="B4428" t="s">
        <v>8772</v>
      </c>
      <c r="C4428" t="str">
        <f>Tabla4[[#This Row],[NIT]]</f>
        <v>06142502211049</v>
      </c>
      <c r="D4428">
        <f t="shared" si="156"/>
        <v>14</v>
      </c>
      <c r="E4428" t="str">
        <f t="shared" si="157"/>
        <v>NIT</v>
      </c>
    </row>
    <row r="4429" spans="1:5" x14ac:dyDescent="0.25">
      <c r="A4429" s="1" t="s">
        <v>8773</v>
      </c>
      <c r="B4429" t="s">
        <v>8774</v>
      </c>
      <c r="C4429" t="str">
        <f>Tabla4[[#This Row],[NIT]]</f>
        <v>011833589</v>
      </c>
      <c r="D4429">
        <f t="shared" si="156"/>
        <v>9</v>
      </c>
      <c r="E4429" t="str">
        <f t="shared" si="157"/>
        <v>DUI</v>
      </c>
    </row>
    <row r="4430" spans="1:5" x14ac:dyDescent="0.25">
      <c r="A4430" s="1" t="s">
        <v>8775</v>
      </c>
      <c r="B4430" t="s">
        <v>8776</v>
      </c>
      <c r="C4430" t="str">
        <f>Tabla4[[#This Row],[NIT]]</f>
        <v>05112306221010</v>
      </c>
      <c r="D4430">
        <f t="shared" si="156"/>
        <v>14</v>
      </c>
      <c r="E4430" t="str">
        <f t="shared" si="157"/>
        <v>NIT</v>
      </c>
    </row>
    <row r="4431" spans="1:5" x14ac:dyDescent="0.25">
      <c r="A4431" s="1" t="s">
        <v>8777</v>
      </c>
      <c r="B4431" t="s">
        <v>8778</v>
      </c>
      <c r="C4431" t="str">
        <f>Tabla4[[#This Row],[NIT]]</f>
        <v>06141302201042</v>
      </c>
      <c r="D4431">
        <f t="shared" si="156"/>
        <v>14</v>
      </c>
      <c r="E4431" t="str">
        <f t="shared" si="157"/>
        <v>NIT</v>
      </c>
    </row>
    <row r="4432" spans="1:5" x14ac:dyDescent="0.25">
      <c r="A4432" s="1" t="s">
        <v>8779</v>
      </c>
      <c r="B4432" t="s">
        <v>8780</v>
      </c>
      <c r="C4432" t="str">
        <f>Tabla4[[#This Row],[NIT]]</f>
        <v>06171209791014</v>
      </c>
      <c r="D4432">
        <f t="shared" si="156"/>
        <v>14</v>
      </c>
      <c r="E4432" t="str">
        <f t="shared" si="157"/>
        <v>NIT</v>
      </c>
    </row>
    <row r="4433" spans="1:5" x14ac:dyDescent="0.25">
      <c r="A4433" s="1" t="s">
        <v>8782</v>
      </c>
      <c r="B4433" t="s">
        <v>8783</v>
      </c>
      <c r="C4433" t="str">
        <f>Tabla4[[#This Row],[NIT]]</f>
        <v>06141004390016</v>
      </c>
      <c r="D4433">
        <f t="shared" si="156"/>
        <v>14</v>
      </c>
      <c r="E4433" t="str">
        <f t="shared" si="157"/>
        <v>NIT</v>
      </c>
    </row>
    <row r="4434" spans="1:5" x14ac:dyDescent="0.25">
      <c r="A4434" s="1" t="s">
        <v>8784</v>
      </c>
      <c r="B4434" t="s">
        <v>8785</v>
      </c>
      <c r="C4434" t="str">
        <f>Tabla4[[#This Row],[NIT]]</f>
        <v>06043008931022</v>
      </c>
      <c r="D4434">
        <f t="shared" si="156"/>
        <v>14</v>
      </c>
      <c r="E4434" t="str">
        <f t="shared" si="157"/>
        <v>NIT</v>
      </c>
    </row>
    <row r="4435" spans="1:5" x14ac:dyDescent="0.25">
      <c r="A4435" s="1" t="s">
        <v>8786</v>
      </c>
      <c r="B4435" t="s">
        <v>8787</v>
      </c>
      <c r="C4435" t="str">
        <f>Tabla4[[#This Row],[NIT]]</f>
        <v>012273588</v>
      </c>
      <c r="D4435">
        <f t="shared" si="156"/>
        <v>9</v>
      </c>
      <c r="E4435" t="str">
        <f t="shared" si="157"/>
        <v>DUI</v>
      </c>
    </row>
    <row r="4436" spans="1:5" x14ac:dyDescent="0.25">
      <c r="A4436" s="1" t="s">
        <v>8796</v>
      </c>
      <c r="B4436" t="s">
        <v>8795</v>
      </c>
      <c r="C4436" t="str">
        <f>Tabla4[[#This Row],[NIT]]</f>
        <v>02101909221011</v>
      </c>
      <c r="D4436">
        <f t="shared" si="156"/>
        <v>14</v>
      </c>
      <c r="E4436" t="str">
        <f t="shared" si="157"/>
        <v>NIT</v>
      </c>
    </row>
    <row r="4437" spans="1:5" x14ac:dyDescent="0.25">
      <c r="A4437" s="1" t="s">
        <v>8798</v>
      </c>
      <c r="B4437" t="s">
        <v>8797</v>
      </c>
      <c r="C4437" t="str">
        <f>Tabla4[[#This Row],[NIT]]</f>
        <v>009375884</v>
      </c>
      <c r="D4437">
        <f t="shared" si="156"/>
        <v>9</v>
      </c>
      <c r="E4437" t="str">
        <f t="shared" si="157"/>
        <v>DUI</v>
      </c>
    </row>
    <row r="4438" spans="1:5" x14ac:dyDescent="0.25">
      <c r="A4438" s="1" t="s">
        <v>8799</v>
      </c>
      <c r="B4438" t="s">
        <v>8811</v>
      </c>
      <c r="C4438" t="str">
        <f>Tabla4[[#This Row],[NIT]]</f>
        <v>06141602201028</v>
      </c>
      <c r="D4438">
        <f t="shared" si="156"/>
        <v>14</v>
      </c>
      <c r="E4438" t="str">
        <f t="shared" si="157"/>
        <v>NIT</v>
      </c>
    </row>
    <row r="4439" spans="1:5" x14ac:dyDescent="0.25">
      <c r="A4439" s="1" t="s">
        <v>8800</v>
      </c>
      <c r="B4439" t="s">
        <v>8812</v>
      </c>
      <c r="C4439" t="str">
        <f>Tabla4[[#This Row],[NIT]]</f>
        <v>032730128</v>
      </c>
      <c r="D4439">
        <f t="shared" si="156"/>
        <v>9</v>
      </c>
      <c r="E4439" t="str">
        <f t="shared" si="157"/>
        <v>DUI</v>
      </c>
    </row>
    <row r="4440" spans="1:5" x14ac:dyDescent="0.25">
      <c r="A4440" s="1" t="s">
        <v>8801</v>
      </c>
      <c r="B4440" t="s">
        <v>8813</v>
      </c>
      <c r="C4440" t="str">
        <f>Tabla4[[#This Row],[NIT]]</f>
        <v>027326689</v>
      </c>
      <c r="D4440">
        <f t="shared" ref="D4440:D4503" si="158">LEN(C4440)</f>
        <v>9</v>
      </c>
      <c r="E4440" t="str">
        <f t="shared" ref="E4440:E4503" si="159">IF(D4440=14,"NIT",IF(D4440=9,"DUI"," "))</f>
        <v>DUI</v>
      </c>
    </row>
    <row r="4441" spans="1:5" x14ac:dyDescent="0.25">
      <c r="A4441" s="1" t="s">
        <v>8802</v>
      </c>
      <c r="B4441" t="s">
        <v>8814</v>
      </c>
      <c r="C4441" t="str">
        <f>Tabla4[[#This Row],[NIT]]</f>
        <v>057476668</v>
      </c>
      <c r="D4441">
        <f t="shared" si="158"/>
        <v>9</v>
      </c>
      <c r="E4441" t="str">
        <f t="shared" si="159"/>
        <v>DUI</v>
      </c>
    </row>
    <row r="4442" spans="1:5" x14ac:dyDescent="0.25">
      <c r="A4442" s="1" t="s">
        <v>8803</v>
      </c>
      <c r="B4442" t="s">
        <v>8815</v>
      </c>
      <c r="C4442" t="str">
        <f>Tabla4[[#This Row],[NIT]]</f>
        <v>06140705151049</v>
      </c>
      <c r="D4442">
        <f t="shared" si="158"/>
        <v>14</v>
      </c>
      <c r="E4442" t="str">
        <f t="shared" si="159"/>
        <v>NIT</v>
      </c>
    </row>
    <row r="4443" spans="1:5" x14ac:dyDescent="0.25">
      <c r="A4443" s="1" t="s">
        <v>8804</v>
      </c>
      <c r="B4443" t="s">
        <v>8816</v>
      </c>
      <c r="C4443" t="str">
        <f>Tabla4[[#This Row],[NIT]]</f>
        <v>06141710211013</v>
      </c>
      <c r="D4443">
        <f t="shared" si="158"/>
        <v>14</v>
      </c>
      <c r="E4443" t="str">
        <f t="shared" si="159"/>
        <v>NIT</v>
      </c>
    </row>
    <row r="4444" spans="1:5" x14ac:dyDescent="0.25">
      <c r="A4444" s="1" t="s">
        <v>8805</v>
      </c>
      <c r="B4444" t="s">
        <v>8817</v>
      </c>
      <c r="C4444" t="str">
        <f>Tabla4[[#This Row],[NIT]]</f>
        <v>025687403</v>
      </c>
      <c r="D4444">
        <f t="shared" si="158"/>
        <v>9</v>
      </c>
      <c r="E4444" t="str">
        <f t="shared" si="159"/>
        <v>DUI</v>
      </c>
    </row>
    <row r="4445" spans="1:5" x14ac:dyDescent="0.25">
      <c r="A4445" s="1" t="s">
        <v>8806</v>
      </c>
      <c r="B4445" t="s">
        <v>8818</v>
      </c>
      <c r="C4445" t="str">
        <f>Tabla4[[#This Row],[NIT]]</f>
        <v>06142011221034</v>
      </c>
      <c r="D4445">
        <f t="shared" si="158"/>
        <v>14</v>
      </c>
      <c r="E4445" t="str">
        <f t="shared" si="159"/>
        <v>NIT</v>
      </c>
    </row>
    <row r="4446" spans="1:5" x14ac:dyDescent="0.25">
      <c r="A4446" s="1" t="s">
        <v>8807</v>
      </c>
      <c r="B4446" t="s">
        <v>8819</v>
      </c>
      <c r="C4446" t="str">
        <f>Tabla4[[#This Row],[NIT]]</f>
        <v>10130301621018</v>
      </c>
      <c r="D4446">
        <f t="shared" si="158"/>
        <v>14</v>
      </c>
      <c r="E4446" t="str">
        <f t="shared" si="159"/>
        <v>NIT</v>
      </c>
    </row>
    <row r="4447" spans="1:5" x14ac:dyDescent="0.25">
      <c r="A4447" s="1" t="s">
        <v>8808</v>
      </c>
      <c r="B4447" t="s">
        <v>8820</v>
      </c>
      <c r="C4447" t="str">
        <f>Tabla4[[#This Row],[NIT]]</f>
        <v>024658956</v>
      </c>
      <c r="D4447">
        <f t="shared" si="158"/>
        <v>9</v>
      </c>
      <c r="E4447" t="str">
        <f t="shared" si="159"/>
        <v>DUI</v>
      </c>
    </row>
    <row r="4448" spans="1:5" x14ac:dyDescent="0.25">
      <c r="A4448" s="1" t="s">
        <v>8809</v>
      </c>
      <c r="B4448" t="s">
        <v>8821</v>
      </c>
      <c r="C4448" t="str">
        <f>Tabla4[[#This Row],[NIT]]</f>
        <v>06143112660124</v>
      </c>
      <c r="D4448">
        <f t="shared" si="158"/>
        <v>14</v>
      </c>
      <c r="E4448" t="str">
        <f t="shared" si="159"/>
        <v>NIT</v>
      </c>
    </row>
    <row r="4449" spans="1:5" x14ac:dyDescent="0.25">
      <c r="A4449" s="1" t="s">
        <v>8810</v>
      </c>
      <c r="B4449" t="s">
        <v>8822</v>
      </c>
      <c r="C4449" t="str">
        <f>Tabla4[[#This Row],[NIT]]</f>
        <v>001745417</v>
      </c>
      <c r="D4449">
        <f t="shared" si="158"/>
        <v>9</v>
      </c>
      <c r="E4449" t="str">
        <f t="shared" si="159"/>
        <v>DUI</v>
      </c>
    </row>
    <row r="4450" spans="1:5" x14ac:dyDescent="0.25">
      <c r="A4450" s="1" t="s">
        <v>8823</v>
      </c>
      <c r="B4450" t="s">
        <v>8824</v>
      </c>
      <c r="C4450" t="str">
        <f>Tabla4[[#This Row],[NIT]]</f>
        <v>02023112741019</v>
      </c>
      <c r="D4450">
        <f t="shared" si="158"/>
        <v>14</v>
      </c>
      <c r="E4450" t="str">
        <f t="shared" si="159"/>
        <v>NIT</v>
      </c>
    </row>
    <row r="4451" spans="1:5" x14ac:dyDescent="0.25">
      <c r="A4451" s="1" t="s">
        <v>8825</v>
      </c>
      <c r="B4451" t="s">
        <v>8826</v>
      </c>
      <c r="C4451" t="str">
        <f>Tabla4[[#This Row],[NIT]]</f>
        <v>02071902091019</v>
      </c>
      <c r="D4451">
        <f t="shared" si="158"/>
        <v>14</v>
      </c>
      <c r="E4451" t="str">
        <f t="shared" si="159"/>
        <v>NIT</v>
      </c>
    </row>
    <row r="4452" spans="1:5" x14ac:dyDescent="0.25">
      <c r="A4452" s="1" t="s">
        <v>8827</v>
      </c>
      <c r="B4452" t="s">
        <v>8828</v>
      </c>
      <c r="C4452" t="str">
        <f>Tabla4[[#This Row],[NIT]]</f>
        <v>02100108750017</v>
      </c>
      <c r="D4452">
        <f t="shared" si="158"/>
        <v>14</v>
      </c>
      <c r="E4452" t="str">
        <f t="shared" si="159"/>
        <v>NIT</v>
      </c>
    </row>
    <row r="4453" spans="1:5" x14ac:dyDescent="0.25">
      <c r="A4453" s="1" t="s">
        <v>8829</v>
      </c>
      <c r="B4453" t="s">
        <v>8830</v>
      </c>
      <c r="C4453" t="str">
        <f>Tabla4[[#This Row],[NIT]]</f>
        <v>02101810771036</v>
      </c>
      <c r="D4453">
        <f t="shared" si="158"/>
        <v>14</v>
      </c>
      <c r="E4453" t="str">
        <f t="shared" si="159"/>
        <v>NIT</v>
      </c>
    </row>
    <row r="4454" spans="1:5" x14ac:dyDescent="0.25">
      <c r="A4454" s="1" t="s">
        <v>8831</v>
      </c>
      <c r="B4454" t="s">
        <v>8832</v>
      </c>
      <c r="C4454" t="str">
        <f>Tabla4[[#This Row],[NIT]]</f>
        <v>02133003651018</v>
      </c>
      <c r="D4454">
        <f t="shared" si="158"/>
        <v>14</v>
      </c>
      <c r="E4454" t="str">
        <f t="shared" si="159"/>
        <v>NIT</v>
      </c>
    </row>
    <row r="4455" spans="1:5" x14ac:dyDescent="0.25">
      <c r="A4455" s="1" t="s">
        <v>8833</v>
      </c>
      <c r="B4455" t="s">
        <v>8834</v>
      </c>
      <c r="C4455" t="str">
        <f>Tabla4[[#This Row],[NIT]]</f>
        <v>03020203061023</v>
      </c>
      <c r="D4455">
        <f t="shared" si="158"/>
        <v>14</v>
      </c>
      <c r="E4455" t="str">
        <f t="shared" si="159"/>
        <v>NIT</v>
      </c>
    </row>
    <row r="4456" spans="1:5" x14ac:dyDescent="0.25">
      <c r="A4456" s="1" t="s">
        <v>8835</v>
      </c>
      <c r="B4456" t="s">
        <v>8836</v>
      </c>
      <c r="C4456" t="str">
        <f>Tabla4[[#This Row],[NIT]]</f>
        <v>03062109801018</v>
      </c>
      <c r="D4456">
        <f t="shared" si="158"/>
        <v>14</v>
      </c>
      <c r="E4456" t="str">
        <f t="shared" si="159"/>
        <v>NIT</v>
      </c>
    </row>
    <row r="4457" spans="1:5" x14ac:dyDescent="0.25">
      <c r="A4457" s="1" t="s">
        <v>8837</v>
      </c>
      <c r="B4457" t="s">
        <v>8838</v>
      </c>
      <c r="C4457" t="str">
        <f>Tabla4[[#This Row],[NIT]]</f>
        <v>03151608560012</v>
      </c>
      <c r="D4457">
        <f t="shared" si="158"/>
        <v>14</v>
      </c>
      <c r="E4457" t="str">
        <f t="shared" si="159"/>
        <v>NIT</v>
      </c>
    </row>
    <row r="4458" spans="1:5" x14ac:dyDescent="0.25">
      <c r="A4458" s="1" t="s">
        <v>8839</v>
      </c>
      <c r="B4458" t="s">
        <v>8840</v>
      </c>
      <c r="C4458" t="str">
        <f>Tabla4[[#This Row],[NIT]]</f>
        <v>04072309650015</v>
      </c>
      <c r="D4458">
        <f t="shared" si="158"/>
        <v>14</v>
      </c>
      <c r="E4458" t="str">
        <f t="shared" si="159"/>
        <v>NIT</v>
      </c>
    </row>
    <row r="4459" spans="1:5" x14ac:dyDescent="0.25">
      <c r="A4459" s="1" t="s">
        <v>8841</v>
      </c>
      <c r="B4459" t="s">
        <v>8842</v>
      </c>
      <c r="C4459" t="str">
        <f>Tabla4[[#This Row],[NIT]]</f>
        <v>04161506530021</v>
      </c>
      <c r="D4459">
        <f t="shared" si="158"/>
        <v>14</v>
      </c>
      <c r="E4459" t="str">
        <f t="shared" si="159"/>
        <v>NIT</v>
      </c>
    </row>
    <row r="4460" spans="1:5" x14ac:dyDescent="0.25">
      <c r="A4460" s="1" t="s">
        <v>8843</v>
      </c>
      <c r="B4460" t="s">
        <v>8844</v>
      </c>
      <c r="C4460" t="str">
        <f>Tabla4[[#This Row],[NIT]]</f>
        <v>04312511630011</v>
      </c>
      <c r="D4460">
        <f t="shared" si="158"/>
        <v>14</v>
      </c>
      <c r="E4460" t="str">
        <f t="shared" si="159"/>
        <v>NIT</v>
      </c>
    </row>
    <row r="4461" spans="1:5" x14ac:dyDescent="0.25">
      <c r="A4461" s="1" t="s">
        <v>8845</v>
      </c>
      <c r="B4461" t="s">
        <v>8846</v>
      </c>
      <c r="C4461" t="str">
        <f>Tabla4[[#This Row],[NIT]]</f>
        <v>05030412821038</v>
      </c>
      <c r="D4461">
        <f t="shared" si="158"/>
        <v>14</v>
      </c>
      <c r="E4461" t="str">
        <f t="shared" si="159"/>
        <v>NIT</v>
      </c>
    </row>
    <row r="4462" spans="1:5" x14ac:dyDescent="0.25">
      <c r="A4462" s="1" t="s">
        <v>8847</v>
      </c>
      <c r="B4462" t="s">
        <v>8848</v>
      </c>
      <c r="C4462" t="str">
        <f>Tabla4[[#This Row],[NIT]]</f>
        <v>05032201151020</v>
      </c>
      <c r="D4462">
        <f t="shared" si="158"/>
        <v>14</v>
      </c>
      <c r="E4462" t="str">
        <f t="shared" si="159"/>
        <v>NIT</v>
      </c>
    </row>
    <row r="4463" spans="1:5" x14ac:dyDescent="0.25">
      <c r="A4463" s="1" t="s">
        <v>8849</v>
      </c>
      <c r="B4463" t="s">
        <v>8850</v>
      </c>
      <c r="C4463" t="str">
        <f>Tabla4[[#This Row],[NIT]]</f>
        <v>05062912691016</v>
      </c>
      <c r="D4463">
        <f t="shared" si="158"/>
        <v>14</v>
      </c>
      <c r="E4463" t="str">
        <f t="shared" si="159"/>
        <v>NIT</v>
      </c>
    </row>
    <row r="4464" spans="1:5" x14ac:dyDescent="0.25">
      <c r="A4464" s="1" t="s">
        <v>8851</v>
      </c>
      <c r="B4464" t="s">
        <v>8852</v>
      </c>
      <c r="C4464" t="str">
        <f>Tabla4[[#This Row],[NIT]]</f>
        <v>05081710540010</v>
      </c>
      <c r="D4464">
        <f t="shared" si="158"/>
        <v>14</v>
      </c>
      <c r="E4464" t="str">
        <f t="shared" si="159"/>
        <v>NIT</v>
      </c>
    </row>
    <row r="4465" spans="1:5" x14ac:dyDescent="0.25">
      <c r="A4465" s="1" t="s">
        <v>8853</v>
      </c>
      <c r="B4465" t="s">
        <v>8854</v>
      </c>
      <c r="C4465" t="str">
        <f>Tabla4[[#This Row],[NIT]]</f>
        <v>05090101650011</v>
      </c>
      <c r="D4465">
        <f t="shared" si="158"/>
        <v>14</v>
      </c>
      <c r="E4465" t="str">
        <f t="shared" si="159"/>
        <v>NIT</v>
      </c>
    </row>
    <row r="4466" spans="1:5" x14ac:dyDescent="0.25">
      <c r="A4466" s="1" t="s">
        <v>8855</v>
      </c>
      <c r="B4466" t="s">
        <v>8856</v>
      </c>
      <c r="C4466" t="str">
        <f>Tabla4[[#This Row],[NIT]]</f>
        <v>05091510071011</v>
      </c>
      <c r="D4466">
        <f t="shared" si="158"/>
        <v>14</v>
      </c>
      <c r="E4466" t="str">
        <f t="shared" si="159"/>
        <v>NIT</v>
      </c>
    </row>
    <row r="4467" spans="1:5" x14ac:dyDescent="0.25">
      <c r="A4467" s="1" t="s">
        <v>8857</v>
      </c>
      <c r="B4467" t="s">
        <v>8858</v>
      </c>
      <c r="C4467" t="str">
        <f>Tabla4[[#This Row],[NIT]]</f>
        <v>05091606111014</v>
      </c>
      <c r="D4467">
        <f t="shared" si="158"/>
        <v>14</v>
      </c>
      <c r="E4467" t="str">
        <f t="shared" si="159"/>
        <v>NIT</v>
      </c>
    </row>
    <row r="4468" spans="1:5" x14ac:dyDescent="0.25">
      <c r="A4468" s="1" t="s">
        <v>8859</v>
      </c>
      <c r="B4468" t="s">
        <v>8860</v>
      </c>
      <c r="C4468" t="str">
        <f>Tabla4[[#This Row],[NIT]]</f>
        <v>05092604480012</v>
      </c>
      <c r="D4468">
        <f t="shared" si="158"/>
        <v>14</v>
      </c>
      <c r="E4468" t="str">
        <f t="shared" si="159"/>
        <v>NIT</v>
      </c>
    </row>
    <row r="4469" spans="1:5" x14ac:dyDescent="0.25">
      <c r="A4469" s="1" t="s">
        <v>8861</v>
      </c>
      <c r="B4469" t="s">
        <v>8862</v>
      </c>
      <c r="C4469" t="str">
        <f>Tabla4[[#This Row],[NIT]]</f>
        <v>05111302771027</v>
      </c>
      <c r="D4469">
        <f t="shared" si="158"/>
        <v>14</v>
      </c>
      <c r="E4469" t="str">
        <f t="shared" si="159"/>
        <v>NIT</v>
      </c>
    </row>
    <row r="4470" spans="1:5" x14ac:dyDescent="0.25">
      <c r="A4470" s="1" t="s">
        <v>8863</v>
      </c>
      <c r="B4470" t="s">
        <v>8864</v>
      </c>
      <c r="C4470" t="str">
        <f>Tabla4[[#This Row],[NIT]]</f>
        <v>005703912</v>
      </c>
      <c r="D4470">
        <f t="shared" si="158"/>
        <v>9</v>
      </c>
      <c r="E4470" t="str">
        <f t="shared" si="159"/>
        <v>DUI</v>
      </c>
    </row>
    <row r="4471" spans="1:5" x14ac:dyDescent="0.25">
      <c r="A4471" s="1" t="s">
        <v>8865</v>
      </c>
      <c r="B4471" t="s">
        <v>8866</v>
      </c>
      <c r="C4471" t="str">
        <f>Tabla4[[#This Row],[NIT]]</f>
        <v>06023010921017</v>
      </c>
      <c r="D4471">
        <f t="shared" si="158"/>
        <v>14</v>
      </c>
      <c r="E4471" t="str">
        <f t="shared" si="159"/>
        <v>NIT</v>
      </c>
    </row>
    <row r="4472" spans="1:5" x14ac:dyDescent="0.25">
      <c r="A4472" s="1" t="s">
        <v>8867</v>
      </c>
      <c r="B4472" t="s">
        <v>8868</v>
      </c>
      <c r="C4472" t="str">
        <f>Tabla4[[#This Row],[NIT]]</f>
        <v>06140207081033</v>
      </c>
      <c r="D4472">
        <f t="shared" si="158"/>
        <v>14</v>
      </c>
      <c r="E4472" t="str">
        <f t="shared" si="159"/>
        <v>NIT</v>
      </c>
    </row>
    <row r="4473" spans="1:5" x14ac:dyDescent="0.25">
      <c r="A4473" s="1" t="s">
        <v>8869</v>
      </c>
      <c r="B4473" t="s">
        <v>8870</v>
      </c>
      <c r="C4473" t="str">
        <f>Tabla4[[#This Row],[NIT]]</f>
        <v>06140209111053</v>
      </c>
      <c r="D4473">
        <f t="shared" si="158"/>
        <v>14</v>
      </c>
      <c r="E4473" t="str">
        <f t="shared" si="159"/>
        <v>NIT</v>
      </c>
    </row>
    <row r="4474" spans="1:5" x14ac:dyDescent="0.25">
      <c r="A4474" s="1" t="s">
        <v>8871</v>
      </c>
      <c r="B4474" t="s">
        <v>8872</v>
      </c>
      <c r="C4474" t="str">
        <f>Tabla4[[#This Row],[NIT]]</f>
        <v>06140302870017</v>
      </c>
      <c r="D4474">
        <f t="shared" si="158"/>
        <v>14</v>
      </c>
      <c r="E4474" t="str">
        <f t="shared" si="159"/>
        <v>NIT</v>
      </c>
    </row>
    <row r="4475" spans="1:5" x14ac:dyDescent="0.25">
      <c r="A4475" s="1" t="s">
        <v>8873</v>
      </c>
      <c r="B4475" t="s">
        <v>8874</v>
      </c>
      <c r="C4475" t="str">
        <f>Tabla4[[#This Row],[NIT]]</f>
        <v>06140311171036</v>
      </c>
      <c r="D4475">
        <f t="shared" si="158"/>
        <v>14</v>
      </c>
      <c r="E4475" t="str">
        <f t="shared" si="159"/>
        <v>NIT</v>
      </c>
    </row>
    <row r="4476" spans="1:5" x14ac:dyDescent="0.25">
      <c r="A4476" s="1" t="s">
        <v>8875</v>
      </c>
      <c r="B4476" t="s">
        <v>8876</v>
      </c>
      <c r="C4476" t="str">
        <f>Tabla4[[#This Row],[NIT]]</f>
        <v>06140402001010</v>
      </c>
      <c r="D4476">
        <f t="shared" si="158"/>
        <v>14</v>
      </c>
      <c r="E4476" t="str">
        <f t="shared" si="159"/>
        <v>NIT</v>
      </c>
    </row>
    <row r="4477" spans="1:5" x14ac:dyDescent="0.25">
      <c r="A4477" s="1" t="s">
        <v>8877</v>
      </c>
      <c r="B4477" t="s">
        <v>8878</v>
      </c>
      <c r="C4477" t="str">
        <f>Tabla4[[#This Row],[NIT]]</f>
        <v>06140410011032</v>
      </c>
      <c r="D4477">
        <f t="shared" si="158"/>
        <v>14</v>
      </c>
      <c r="E4477" t="str">
        <f t="shared" si="159"/>
        <v>NIT</v>
      </c>
    </row>
    <row r="4478" spans="1:5" x14ac:dyDescent="0.25">
      <c r="A4478" s="1" t="s">
        <v>8879</v>
      </c>
      <c r="B4478" t="s">
        <v>8880</v>
      </c>
      <c r="C4478" t="str">
        <f>Tabla4[[#This Row],[NIT]]</f>
        <v>06140509171066</v>
      </c>
      <c r="D4478">
        <f t="shared" si="158"/>
        <v>14</v>
      </c>
      <c r="E4478" t="str">
        <f t="shared" si="159"/>
        <v>NIT</v>
      </c>
    </row>
    <row r="4479" spans="1:5" x14ac:dyDescent="0.25">
      <c r="A4479" s="1" t="s">
        <v>8881</v>
      </c>
      <c r="B4479" t="s">
        <v>8882</v>
      </c>
      <c r="C4479" t="str">
        <f>Tabla4[[#This Row],[NIT]]</f>
        <v>06140607161028</v>
      </c>
      <c r="D4479">
        <f t="shared" si="158"/>
        <v>14</v>
      </c>
      <c r="E4479" t="str">
        <f t="shared" si="159"/>
        <v>NIT</v>
      </c>
    </row>
    <row r="4480" spans="1:5" x14ac:dyDescent="0.25">
      <c r="A4480" s="1" t="s">
        <v>8883</v>
      </c>
      <c r="B4480" t="s">
        <v>8884</v>
      </c>
      <c r="C4480" t="str">
        <f>Tabla4[[#This Row],[NIT]]</f>
        <v>06140705651014</v>
      </c>
      <c r="D4480">
        <f t="shared" si="158"/>
        <v>14</v>
      </c>
      <c r="E4480" t="str">
        <f t="shared" si="159"/>
        <v>NIT</v>
      </c>
    </row>
    <row r="4481" spans="1:5" x14ac:dyDescent="0.25">
      <c r="A4481" s="1" t="s">
        <v>8885</v>
      </c>
      <c r="B4481" t="s">
        <v>8886</v>
      </c>
      <c r="C4481" t="str">
        <f>Tabla4[[#This Row],[NIT]]</f>
        <v>06140705901331</v>
      </c>
      <c r="D4481">
        <f t="shared" si="158"/>
        <v>14</v>
      </c>
      <c r="E4481" t="str">
        <f t="shared" si="159"/>
        <v>NIT</v>
      </c>
    </row>
    <row r="4482" spans="1:5" x14ac:dyDescent="0.25">
      <c r="A4482" s="1" t="s">
        <v>8887</v>
      </c>
      <c r="B4482" t="s">
        <v>8888</v>
      </c>
      <c r="C4482" t="str">
        <f>Tabla4[[#This Row],[NIT]]</f>
        <v>06140803111012</v>
      </c>
      <c r="D4482">
        <f t="shared" si="158"/>
        <v>14</v>
      </c>
      <c r="E4482" t="str">
        <f t="shared" si="159"/>
        <v>NIT</v>
      </c>
    </row>
    <row r="4483" spans="1:5" x14ac:dyDescent="0.25">
      <c r="A4483" s="1" t="s">
        <v>8889</v>
      </c>
      <c r="B4483" t="s">
        <v>8890</v>
      </c>
      <c r="C4483" t="str">
        <f>Tabla4[[#This Row],[NIT]]</f>
        <v>06140807141021</v>
      </c>
      <c r="D4483">
        <f t="shared" si="158"/>
        <v>14</v>
      </c>
      <c r="E4483" t="str">
        <f t="shared" si="159"/>
        <v>NIT</v>
      </c>
    </row>
    <row r="4484" spans="1:5" x14ac:dyDescent="0.25">
      <c r="A4484" s="1" t="s">
        <v>8891</v>
      </c>
      <c r="B4484" t="s">
        <v>8892</v>
      </c>
      <c r="C4484" t="str">
        <f>Tabla4[[#This Row],[NIT]]</f>
        <v>06140902091023</v>
      </c>
      <c r="D4484">
        <f t="shared" si="158"/>
        <v>14</v>
      </c>
      <c r="E4484" t="str">
        <f t="shared" si="159"/>
        <v>NIT</v>
      </c>
    </row>
    <row r="4485" spans="1:5" x14ac:dyDescent="0.25">
      <c r="A4485" s="1" t="s">
        <v>8893</v>
      </c>
      <c r="B4485" t="s">
        <v>8894</v>
      </c>
      <c r="C4485" t="str">
        <f>Tabla4[[#This Row],[NIT]]</f>
        <v>06140911041039</v>
      </c>
      <c r="D4485">
        <f t="shared" si="158"/>
        <v>14</v>
      </c>
      <c r="E4485" t="str">
        <f t="shared" si="159"/>
        <v>NIT</v>
      </c>
    </row>
    <row r="4486" spans="1:5" x14ac:dyDescent="0.25">
      <c r="A4486" s="1" t="s">
        <v>8895</v>
      </c>
      <c r="B4486" t="s">
        <v>8896</v>
      </c>
      <c r="C4486" t="str">
        <f>Tabla4[[#This Row],[NIT]]</f>
        <v>06141007011010</v>
      </c>
      <c r="D4486">
        <f t="shared" si="158"/>
        <v>14</v>
      </c>
      <c r="E4486" t="str">
        <f t="shared" si="159"/>
        <v>NIT</v>
      </c>
    </row>
    <row r="4487" spans="1:5" x14ac:dyDescent="0.25">
      <c r="A4487" s="1" t="s">
        <v>8781</v>
      </c>
      <c r="B4487" t="s">
        <v>8897</v>
      </c>
      <c r="C4487" t="str">
        <f>Tabla4[[#This Row],[NIT]]</f>
        <v>06141107870011</v>
      </c>
      <c r="D4487">
        <f t="shared" si="158"/>
        <v>14</v>
      </c>
      <c r="E4487" t="str">
        <f t="shared" si="159"/>
        <v>NIT</v>
      </c>
    </row>
    <row r="4488" spans="1:5" x14ac:dyDescent="0.25">
      <c r="A4488" s="1" t="s">
        <v>8898</v>
      </c>
      <c r="B4488" t="s">
        <v>8899</v>
      </c>
      <c r="C4488" t="str">
        <f>Tabla4[[#This Row],[NIT]]</f>
        <v>06141301840030</v>
      </c>
      <c r="D4488">
        <f t="shared" si="158"/>
        <v>14</v>
      </c>
      <c r="E4488" t="str">
        <f t="shared" si="159"/>
        <v>NIT</v>
      </c>
    </row>
    <row r="4489" spans="1:5" x14ac:dyDescent="0.25">
      <c r="A4489" s="1" t="s">
        <v>8900</v>
      </c>
      <c r="B4489" t="s">
        <v>8901</v>
      </c>
      <c r="C4489" t="str">
        <f>Tabla4[[#This Row],[NIT]]</f>
        <v>06141306680052</v>
      </c>
      <c r="D4489">
        <f t="shared" si="158"/>
        <v>14</v>
      </c>
      <c r="E4489" t="str">
        <f t="shared" si="159"/>
        <v>NIT</v>
      </c>
    </row>
    <row r="4490" spans="1:5" x14ac:dyDescent="0.25">
      <c r="A4490" s="1" t="s">
        <v>8902</v>
      </c>
      <c r="B4490" t="s">
        <v>8903</v>
      </c>
      <c r="C4490" t="str">
        <f>Tabla4[[#This Row],[NIT]]</f>
        <v>06141307760018</v>
      </c>
      <c r="D4490">
        <f t="shared" si="158"/>
        <v>14</v>
      </c>
      <c r="E4490" t="str">
        <f t="shared" si="159"/>
        <v>NIT</v>
      </c>
    </row>
    <row r="4491" spans="1:5" x14ac:dyDescent="0.25">
      <c r="A4491" s="1" t="s">
        <v>8904</v>
      </c>
      <c r="B4491" t="s">
        <v>8905</v>
      </c>
      <c r="C4491" t="str">
        <f>Tabla4[[#This Row],[NIT]]</f>
        <v>06141311131065</v>
      </c>
      <c r="D4491">
        <f t="shared" si="158"/>
        <v>14</v>
      </c>
      <c r="E4491" t="str">
        <f t="shared" si="159"/>
        <v>NIT</v>
      </c>
    </row>
    <row r="4492" spans="1:5" x14ac:dyDescent="0.25">
      <c r="A4492" s="1" t="s">
        <v>8906</v>
      </c>
      <c r="B4492" t="s">
        <v>8907</v>
      </c>
      <c r="C4492" t="str">
        <f>Tabla4[[#This Row],[NIT]]</f>
        <v>06141402051099</v>
      </c>
      <c r="D4492">
        <f t="shared" si="158"/>
        <v>14</v>
      </c>
      <c r="E4492" t="str">
        <f t="shared" si="159"/>
        <v>NIT</v>
      </c>
    </row>
    <row r="4493" spans="1:5" x14ac:dyDescent="0.25">
      <c r="A4493" s="1" t="s">
        <v>8908</v>
      </c>
      <c r="B4493" t="s">
        <v>8909</v>
      </c>
      <c r="C4493" t="str">
        <f>Tabla4[[#This Row],[NIT]]</f>
        <v>06141404161045</v>
      </c>
      <c r="D4493">
        <f t="shared" si="158"/>
        <v>14</v>
      </c>
      <c r="E4493" t="str">
        <f t="shared" si="159"/>
        <v>NIT</v>
      </c>
    </row>
    <row r="4494" spans="1:5" x14ac:dyDescent="0.25">
      <c r="A4494" s="1" t="s">
        <v>8910</v>
      </c>
      <c r="B4494" t="s">
        <v>8911</v>
      </c>
      <c r="C4494" t="str">
        <f>Tabla4[[#This Row],[NIT]]</f>
        <v>06141408711090</v>
      </c>
      <c r="D4494">
        <f t="shared" si="158"/>
        <v>14</v>
      </c>
      <c r="E4494" t="str">
        <f t="shared" si="159"/>
        <v>NIT</v>
      </c>
    </row>
    <row r="4495" spans="1:5" x14ac:dyDescent="0.25">
      <c r="A4495" s="1" t="s">
        <v>8912</v>
      </c>
      <c r="B4495" t="s">
        <v>8913</v>
      </c>
      <c r="C4495" t="str">
        <f>Tabla4[[#This Row],[NIT]]</f>
        <v>06141409121050</v>
      </c>
      <c r="D4495">
        <f t="shared" si="158"/>
        <v>14</v>
      </c>
      <c r="E4495" t="str">
        <f t="shared" si="159"/>
        <v>NIT</v>
      </c>
    </row>
    <row r="4496" spans="1:5" x14ac:dyDescent="0.25">
      <c r="A4496" s="1" t="s">
        <v>8914</v>
      </c>
      <c r="B4496" t="s">
        <v>8915</v>
      </c>
      <c r="C4496" t="str">
        <f>Tabla4[[#This Row],[NIT]]</f>
        <v>06141509891057</v>
      </c>
      <c r="D4496">
        <f t="shared" si="158"/>
        <v>14</v>
      </c>
      <c r="E4496" t="str">
        <f t="shared" si="159"/>
        <v>NIT</v>
      </c>
    </row>
    <row r="4497" spans="1:5" x14ac:dyDescent="0.25">
      <c r="A4497" s="1" t="s">
        <v>8916</v>
      </c>
      <c r="B4497" t="s">
        <v>8917</v>
      </c>
      <c r="C4497" t="str">
        <f>Tabla4[[#This Row],[NIT]]</f>
        <v>06141606691119</v>
      </c>
      <c r="D4497">
        <f t="shared" si="158"/>
        <v>14</v>
      </c>
      <c r="E4497" t="str">
        <f t="shared" si="159"/>
        <v>NIT</v>
      </c>
    </row>
    <row r="4498" spans="1:5" x14ac:dyDescent="0.25">
      <c r="A4498" s="1" t="s">
        <v>8918</v>
      </c>
      <c r="B4498" t="s">
        <v>8919</v>
      </c>
      <c r="C4498" t="str">
        <f>Tabla4[[#This Row],[NIT]]</f>
        <v>06141702061037</v>
      </c>
      <c r="D4498">
        <f t="shared" si="158"/>
        <v>14</v>
      </c>
      <c r="E4498" t="str">
        <f t="shared" si="159"/>
        <v>NIT</v>
      </c>
    </row>
    <row r="4499" spans="1:5" x14ac:dyDescent="0.25">
      <c r="A4499" s="1" t="s">
        <v>8920</v>
      </c>
      <c r="B4499" t="s">
        <v>8921</v>
      </c>
      <c r="C4499" t="str">
        <f>Tabla4[[#This Row],[NIT]]</f>
        <v>06141703061090</v>
      </c>
      <c r="D4499">
        <f t="shared" si="158"/>
        <v>14</v>
      </c>
      <c r="E4499" t="str">
        <f t="shared" si="159"/>
        <v>NIT</v>
      </c>
    </row>
    <row r="4500" spans="1:5" x14ac:dyDescent="0.25">
      <c r="A4500" s="1" t="s">
        <v>2609</v>
      </c>
      <c r="B4500" t="s">
        <v>8922</v>
      </c>
      <c r="C4500" t="str">
        <f>Tabla4[[#This Row],[NIT]]</f>
        <v>06141705790011</v>
      </c>
      <c r="D4500">
        <f t="shared" si="158"/>
        <v>14</v>
      </c>
      <c r="E4500" t="str">
        <f t="shared" si="159"/>
        <v>NIT</v>
      </c>
    </row>
    <row r="4501" spans="1:5" x14ac:dyDescent="0.25">
      <c r="A4501" s="1" t="s">
        <v>8923</v>
      </c>
      <c r="B4501" t="s">
        <v>8924</v>
      </c>
      <c r="C4501" t="str">
        <f>Tabla4[[#This Row],[NIT]]</f>
        <v>06141807011060</v>
      </c>
      <c r="D4501">
        <f t="shared" si="158"/>
        <v>14</v>
      </c>
      <c r="E4501" t="str">
        <f t="shared" si="159"/>
        <v>NIT</v>
      </c>
    </row>
    <row r="4502" spans="1:5" x14ac:dyDescent="0.25">
      <c r="A4502" s="1" t="s">
        <v>8925</v>
      </c>
      <c r="B4502" t="s">
        <v>8926</v>
      </c>
      <c r="C4502" t="str">
        <f>Tabla4[[#This Row],[NIT]]</f>
        <v>06142007911239</v>
      </c>
      <c r="D4502">
        <f t="shared" si="158"/>
        <v>14</v>
      </c>
      <c r="E4502" t="str">
        <f t="shared" si="159"/>
        <v>NIT</v>
      </c>
    </row>
    <row r="4503" spans="1:5" x14ac:dyDescent="0.25">
      <c r="A4503" s="1" t="s">
        <v>8927</v>
      </c>
      <c r="B4503" t="s">
        <v>8928</v>
      </c>
      <c r="C4503" t="str">
        <f>Tabla4[[#This Row],[NIT]]</f>
        <v>06142009161075</v>
      </c>
      <c r="D4503">
        <f t="shared" si="158"/>
        <v>14</v>
      </c>
      <c r="E4503" t="str">
        <f t="shared" si="159"/>
        <v>NIT</v>
      </c>
    </row>
    <row r="4504" spans="1:5" x14ac:dyDescent="0.25">
      <c r="A4504" s="1" t="s">
        <v>8929</v>
      </c>
      <c r="B4504" t="s">
        <v>8930</v>
      </c>
      <c r="C4504" t="str">
        <f>Tabla4[[#This Row],[NIT]]</f>
        <v>06142101111025</v>
      </c>
      <c r="D4504">
        <f t="shared" ref="D4504:D4567" si="160">LEN(C4504)</f>
        <v>14</v>
      </c>
      <c r="E4504" t="str">
        <f t="shared" ref="E4504:E4567" si="161">IF(D4504=14,"NIT",IF(D4504=9,"DUI"," "))</f>
        <v>NIT</v>
      </c>
    </row>
    <row r="4505" spans="1:5" x14ac:dyDescent="0.25">
      <c r="A4505" s="1" t="s">
        <v>8931</v>
      </c>
      <c r="B4505" t="s">
        <v>8932</v>
      </c>
      <c r="C4505" t="str">
        <f>Tabla4[[#This Row],[NIT]]</f>
        <v>06142201071012</v>
      </c>
      <c r="D4505">
        <f t="shared" si="160"/>
        <v>14</v>
      </c>
      <c r="E4505" t="str">
        <f t="shared" si="161"/>
        <v>NIT</v>
      </c>
    </row>
    <row r="4506" spans="1:5" x14ac:dyDescent="0.25">
      <c r="A4506" s="1" t="s">
        <v>8933</v>
      </c>
      <c r="B4506" t="s">
        <v>8934</v>
      </c>
      <c r="C4506" t="str">
        <f>Tabla4[[#This Row],[NIT]]</f>
        <v>06142403770051</v>
      </c>
      <c r="D4506">
        <f t="shared" si="160"/>
        <v>14</v>
      </c>
      <c r="E4506" t="str">
        <f t="shared" si="161"/>
        <v>NIT</v>
      </c>
    </row>
    <row r="4507" spans="1:5" x14ac:dyDescent="0.25">
      <c r="A4507" s="1" t="s">
        <v>8935</v>
      </c>
      <c r="B4507" t="s">
        <v>8936</v>
      </c>
      <c r="C4507" t="str">
        <f>Tabla4[[#This Row],[NIT]]</f>
        <v>06142609701090</v>
      </c>
      <c r="D4507">
        <f t="shared" si="160"/>
        <v>14</v>
      </c>
      <c r="E4507" t="str">
        <f t="shared" si="161"/>
        <v>NIT</v>
      </c>
    </row>
    <row r="4508" spans="1:5" x14ac:dyDescent="0.25">
      <c r="A4508" s="1" t="s">
        <v>8937</v>
      </c>
      <c r="B4508" t="s">
        <v>8938</v>
      </c>
      <c r="C4508" t="str">
        <f>Tabla4[[#This Row],[NIT]]</f>
        <v>06142610201025</v>
      </c>
      <c r="D4508">
        <f t="shared" si="160"/>
        <v>14</v>
      </c>
      <c r="E4508" t="str">
        <f t="shared" si="161"/>
        <v>NIT</v>
      </c>
    </row>
    <row r="4509" spans="1:5" x14ac:dyDescent="0.25">
      <c r="A4509" s="1" t="s">
        <v>8939</v>
      </c>
      <c r="B4509" t="s">
        <v>8940</v>
      </c>
      <c r="C4509" t="str">
        <f>Tabla4[[#This Row],[NIT]]</f>
        <v>06142710780023</v>
      </c>
      <c r="D4509">
        <f t="shared" si="160"/>
        <v>14</v>
      </c>
      <c r="E4509" t="str">
        <f t="shared" si="161"/>
        <v>NIT</v>
      </c>
    </row>
    <row r="4510" spans="1:5" x14ac:dyDescent="0.25">
      <c r="A4510" s="1" t="s">
        <v>8941</v>
      </c>
      <c r="B4510" t="s">
        <v>8942</v>
      </c>
      <c r="C4510" t="str">
        <f>Tabla4[[#This Row],[NIT]]</f>
        <v>06142803171026</v>
      </c>
      <c r="D4510">
        <f t="shared" si="160"/>
        <v>14</v>
      </c>
      <c r="E4510" t="str">
        <f t="shared" si="161"/>
        <v>NIT</v>
      </c>
    </row>
    <row r="4511" spans="1:5" x14ac:dyDescent="0.25">
      <c r="A4511" s="1" t="s">
        <v>8943</v>
      </c>
      <c r="B4511" t="s">
        <v>8944</v>
      </c>
      <c r="C4511" t="str">
        <f>Tabla4[[#This Row],[NIT]]</f>
        <v>06142810061058</v>
      </c>
      <c r="D4511">
        <f t="shared" si="160"/>
        <v>14</v>
      </c>
      <c r="E4511" t="str">
        <f t="shared" si="161"/>
        <v>NIT</v>
      </c>
    </row>
    <row r="4512" spans="1:5" x14ac:dyDescent="0.25">
      <c r="A4512" s="1" t="s">
        <v>8945</v>
      </c>
      <c r="B4512" t="s">
        <v>8946</v>
      </c>
      <c r="C4512" t="str">
        <f>Tabla4[[#This Row],[NIT]]</f>
        <v>06143012871071</v>
      </c>
      <c r="D4512">
        <f t="shared" si="160"/>
        <v>14</v>
      </c>
      <c r="E4512" t="str">
        <f t="shared" si="161"/>
        <v>NIT</v>
      </c>
    </row>
    <row r="4513" spans="1:5" x14ac:dyDescent="0.25">
      <c r="A4513" s="1" t="s">
        <v>8947</v>
      </c>
      <c r="B4513" t="s">
        <v>8948</v>
      </c>
      <c r="C4513" t="str">
        <f>Tabla4[[#This Row],[NIT]]</f>
        <v>06161109771010</v>
      </c>
      <c r="D4513">
        <f t="shared" si="160"/>
        <v>14</v>
      </c>
      <c r="E4513" t="str">
        <f t="shared" si="161"/>
        <v>NIT</v>
      </c>
    </row>
    <row r="4514" spans="1:5" x14ac:dyDescent="0.25">
      <c r="A4514" s="1" t="s">
        <v>8949</v>
      </c>
      <c r="B4514" t="s">
        <v>8950</v>
      </c>
      <c r="C4514" t="str">
        <f>Tabla4[[#This Row],[NIT]]</f>
        <v>07021712941025</v>
      </c>
      <c r="D4514">
        <f t="shared" si="160"/>
        <v>14</v>
      </c>
      <c r="E4514" t="str">
        <f t="shared" si="161"/>
        <v>NIT</v>
      </c>
    </row>
    <row r="4515" spans="1:5" x14ac:dyDescent="0.25">
      <c r="A4515" s="1" t="s">
        <v>8951</v>
      </c>
      <c r="B4515" t="s">
        <v>8952</v>
      </c>
      <c r="C4515" t="str">
        <f>Tabla4[[#This Row],[NIT]]</f>
        <v>08150103801010</v>
      </c>
      <c r="D4515">
        <f t="shared" si="160"/>
        <v>14</v>
      </c>
      <c r="E4515" t="str">
        <f t="shared" si="161"/>
        <v>NIT</v>
      </c>
    </row>
    <row r="4516" spans="1:5" x14ac:dyDescent="0.25">
      <c r="A4516" s="1" t="s">
        <v>8953</v>
      </c>
      <c r="B4516" t="s">
        <v>8954</v>
      </c>
      <c r="C4516" t="str">
        <f>Tabla4[[#This Row],[NIT]]</f>
        <v>08210805530029</v>
      </c>
      <c r="D4516">
        <f t="shared" si="160"/>
        <v>14</v>
      </c>
      <c r="E4516" t="str">
        <f t="shared" si="161"/>
        <v>NIT</v>
      </c>
    </row>
    <row r="4517" spans="1:5" x14ac:dyDescent="0.25">
      <c r="A4517" s="1" t="s">
        <v>8955</v>
      </c>
      <c r="B4517" t="s">
        <v>8956</v>
      </c>
      <c r="C4517" t="str">
        <f>Tabla4[[#This Row],[NIT]]</f>
        <v>08211906711010</v>
      </c>
      <c r="D4517">
        <f t="shared" si="160"/>
        <v>14</v>
      </c>
      <c r="E4517" t="str">
        <f t="shared" si="161"/>
        <v>NIT</v>
      </c>
    </row>
    <row r="4518" spans="1:5" x14ac:dyDescent="0.25">
      <c r="A4518" s="1" t="s">
        <v>8957</v>
      </c>
      <c r="B4518" t="s">
        <v>8958</v>
      </c>
      <c r="C4518" t="str">
        <f>Tabla4[[#This Row],[NIT]]</f>
        <v>08212209761021</v>
      </c>
      <c r="D4518">
        <f t="shared" si="160"/>
        <v>14</v>
      </c>
      <c r="E4518" t="str">
        <f t="shared" si="161"/>
        <v>NIT</v>
      </c>
    </row>
    <row r="4519" spans="1:5" x14ac:dyDescent="0.25">
      <c r="A4519" s="1" t="s">
        <v>8959</v>
      </c>
      <c r="B4519" t="s">
        <v>8960</v>
      </c>
      <c r="C4519" t="str">
        <f>Tabla4[[#This Row],[NIT]]</f>
        <v>09030806550024</v>
      </c>
      <c r="D4519">
        <f t="shared" si="160"/>
        <v>14</v>
      </c>
      <c r="E4519" t="str">
        <f t="shared" si="161"/>
        <v>NIT</v>
      </c>
    </row>
    <row r="4520" spans="1:5" x14ac:dyDescent="0.25">
      <c r="A4520" s="1" t="s">
        <v>8961</v>
      </c>
      <c r="B4520" t="s">
        <v>8962</v>
      </c>
      <c r="C4520" t="str">
        <f>Tabla4[[#This Row],[NIT]]</f>
        <v>09042007670016</v>
      </c>
      <c r="D4520">
        <f t="shared" si="160"/>
        <v>14</v>
      </c>
      <c r="E4520" t="str">
        <f t="shared" si="161"/>
        <v>NIT</v>
      </c>
    </row>
    <row r="4521" spans="1:5" x14ac:dyDescent="0.25">
      <c r="A4521" s="1" t="s">
        <v>8963</v>
      </c>
      <c r="B4521" t="s">
        <v>8964</v>
      </c>
      <c r="C4521" t="str">
        <f>Tabla4[[#This Row],[NIT]]</f>
        <v>10100911580029</v>
      </c>
      <c r="D4521">
        <f t="shared" si="160"/>
        <v>14</v>
      </c>
      <c r="E4521" t="str">
        <f t="shared" si="161"/>
        <v>NIT</v>
      </c>
    </row>
    <row r="4522" spans="1:5" x14ac:dyDescent="0.25">
      <c r="A4522" s="1" t="s">
        <v>8965</v>
      </c>
      <c r="B4522" t="s">
        <v>8966</v>
      </c>
      <c r="C4522" t="str">
        <f>Tabla4[[#This Row],[NIT]]</f>
        <v>13153101741036</v>
      </c>
      <c r="D4522">
        <f t="shared" si="160"/>
        <v>14</v>
      </c>
      <c r="E4522" t="str">
        <f t="shared" si="161"/>
        <v>NIT</v>
      </c>
    </row>
    <row r="4523" spans="1:5" x14ac:dyDescent="0.25">
      <c r="A4523" s="1" t="s">
        <v>8967</v>
      </c>
      <c r="B4523" t="s">
        <v>8968</v>
      </c>
      <c r="C4523" t="str">
        <f>Tabla4[[#This Row],[NIT]]</f>
        <v>14052604531015</v>
      </c>
      <c r="D4523">
        <f t="shared" si="160"/>
        <v>14</v>
      </c>
      <c r="E4523" t="str">
        <f t="shared" si="161"/>
        <v>NIT</v>
      </c>
    </row>
    <row r="4524" spans="1:5" x14ac:dyDescent="0.25">
      <c r="A4524" s="1" t="s">
        <v>8969</v>
      </c>
      <c r="B4524" t="s">
        <v>8970</v>
      </c>
      <c r="C4524" t="str">
        <f>Tabla4[[#This Row],[NIT]]</f>
        <v>14152702711018</v>
      </c>
      <c r="D4524">
        <f t="shared" si="160"/>
        <v>14</v>
      </c>
      <c r="E4524" t="str">
        <f t="shared" si="161"/>
        <v>NIT</v>
      </c>
    </row>
    <row r="4525" spans="1:5" x14ac:dyDescent="0.25">
      <c r="A4525" s="1" t="s">
        <v>8971</v>
      </c>
      <c r="B4525" t="s">
        <v>8972</v>
      </c>
      <c r="C4525" t="str">
        <f>Tabla4[[#This Row],[NIT]]</f>
        <v>14182903801011</v>
      </c>
      <c r="D4525">
        <f t="shared" si="160"/>
        <v>14</v>
      </c>
      <c r="E4525" t="str">
        <f t="shared" si="161"/>
        <v>NIT</v>
      </c>
    </row>
    <row r="4526" spans="1:5" x14ac:dyDescent="0.25">
      <c r="A4526" s="1" t="s">
        <v>8973</v>
      </c>
      <c r="B4526" t="s">
        <v>8974</v>
      </c>
      <c r="C4526" t="str">
        <f>Tabla4[[#This Row],[NIT]]</f>
        <v>14082309500010</v>
      </c>
      <c r="D4526">
        <f t="shared" si="160"/>
        <v>14</v>
      </c>
      <c r="E4526" t="str">
        <f t="shared" si="161"/>
        <v>NIT</v>
      </c>
    </row>
    <row r="4527" spans="1:5" x14ac:dyDescent="0.25">
      <c r="A4527" s="1" t="s">
        <v>8975</v>
      </c>
      <c r="B4527" t="s">
        <v>8976</v>
      </c>
      <c r="C4527" t="str">
        <f>Tabla4[[#This Row],[NIT]]</f>
        <v>06122308121011</v>
      </c>
      <c r="D4527">
        <f t="shared" si="160"/>
        <v>14</v>
      </c>
      <c r="E4527" t="str">
        <f t="shared" si="161"/>
        <v>NIT</v>
      </c>
    </row>
    <row r="4528" spans="1:5" x14ac:dyDescent="0.25">
      <c r="A4528" s="1" t="s">
        <v>8977</v>
      </c>
      <c r="B4528" t="s">
        <v>8978</v>
      </c>
      <c r="C4528" t="str">
        <f>Tabla4[[#This Row],[NIT]]</f>
        <v>02101809761019</v>
      </c>
      <c r="D4528">
        <f t="shared" si="160"/>
        <v>14</v>
      </c>
      <c r="E4528" t="str">
        <f t="shared" si="161"/>
        <v>NIT</v>
      </c>
    </row>
    <row r="4529" spans="1:5" x14ac:dyDescent="0.25">
      <c r="A4529" s="1" t="s">
        <v>8979</v>
      </c>
      <c r="B4529" t="s">
        <v>8980</v>
      </c>
      <c r="C4529" t="str">
        <f>Tabla4[[#This Row],[NIT]]</f>
        <v>06142904630160</v>
      </c>
      <c r="D4529">
        <f t="shared" si="160"/>
        <v>14</v>
      </c>
      <c r="E4529" t="str">
        <f t="shared" si="161"/>
        <v>NIT</v>
      </c>
    </row>
    <row r="4530" spans="1:5" x14ac:dyDescent="0.25">
      <c r="A4530" s="1" t="s">
        <v>8981</v>
      </c>
      <c r="B4530" t="s">
        <v>8982</v>
      </c>
      <c r="C4530" t="str">
        <f>Tabla4[[#This Row],[NIT]]</f>
        <v>02102203191019</v>
      </c>
      <c r="D4530">
        <f t="shared" si="160"/>
        <v>14</v>
      </c>
      <c r="E4530" t="str">
        <f t="shared" si="161"/>
        <v>NIT</v>
      </c>
    </row>
    <row r="4531" spans="1:5" x14ac:dyDescent="0.25">
      <c r="A4531" s="1" t="s">
        <v>8983</v>
      </c>
      <c r="B4531" t="s">
        <v>8984</v>
      </c>
      <c r="C4531" t="str">
        <f>Tabla4[[#This Row],[NIT]]</f>
        <v>06140202111023</v>
      </c>
      <c r="D4531">
        <f t="shared" si="160"/>
        <v>14</v>
      </c>
      <c r="E4531" t="str">
        <f t="shared" si="161"/>
        <v>NIT</v>
      </c>
    </row>
    <row r="4532" spans="1:5" x14ac:dyDescent="0.25">
      <c r="A4532" s="1" t="s">
        <v>8985</v>
      </c>
      <c r="B4532" t="s">
        <v>8986</v>
      </c>
      <c r="C4532" t="str">
        <f>Tabla4[[#This Row],[NIT]]</f>
        <v>06141502131049</v>
      </c>
      <c r="D4532">
        <f t="shared" si="160"/>
        <v>14</v>
      </c>
      <c r="E4532" t="str">
        <f t="shared" si="161"/>
        <v>NIT</v>
      </c>
    </row>
    <row r="4533" spans="1:5" x14ac:dyDescent="0.25">
      <c r="A4533" s="1" t="s">
        <v>8987</v>
      </c>
      <c r="B4533" t="s">
        <v>8988</v>
      </c>
      <c r="C4533" t="str">
        <f>Tabla4[[#This Row],[NIT]]</f>
        <v>06140103031026</v>
      </c>
      <c r="D4533">
        <f t="shared" si="160"/>
        <v>14</v>
      </c>
      <c r="E4533" t="str">
        <f t="shared" si="161"/>
        <v>NIT</v>
      </c>
    </row>
    <row r="4534" spans="1:5" x14ac:dyDescent="0.25">
      <c r="A4534" s="1" t="s">
        <v>8989</v>
      </c>
      <c r="B4534" t="s">
        <v>8990</v>
      </c>
      <c r="C4534" t="str">
        <f>Tabla4[[#This Row],[NIT]]</f>
        <v>06142204860027</v>
      </c>
      <c r="D4534">
        <f t="shared" si="160"/>
        <v>14</v>
      </c>
      <c r="E4534" t="str">
        <f t="shared" si="161"/>
        <v>NIT</v>
      </c>
    </row>
    <row r="4535" spans="1:5" x14ac:dyDescent="0.25">
      <c r="A4535" s="1" t="s">
        <v>8991</v>
      </c>
      <c r="B4535" t="s">
        <v>8992</v>
      </c>
      <c r="C4535" t="str">
        <f>Tabla4[[#This Row],[NIT]]</f>
        <v>06142209111080</v>
      </c>
      <c r="D4535">
        <f t="shared" si="160"/>
        <v>14</v>
      </c>
      <c r="E4535" t="str">
        <f t="shared" si="161"/>
        <v>NIT</v>
      </c>
    </row>
    <row r="4536" spans="1:5" x14ac:dyDescent="0.25">
      <c r="A4536" s="1" t="s">
        <v>8993</v>
      </c>
      <c r="B4536" t="s">
        <v>8994</v>
      </c>
      <c r="C4536" t="str">
        <f>Tabla4[[#This Row],[NIT]]</f>
        <v>11220301630016</v>
      </c>
      <c r="D4536">
        <f t="shared" si="160"/>
        <v>14</v>
      </c>
      <c r="E4536" t="str">
        <f t="shared" si="161"/>
        <v>NIT</v>
      </c>
    </row>
    <row r="4537" spans="1:5" x14ac:dyDescent="0.25">
      <c r="A4537" s="1" t="s">
        <v>8995</v>
      </c>
      <c r="B4537" t="s">
        <v>8996</v>
      </c>
      <c r="C4537" t="str">
        <f>Tabla4[[#This Row],[NIT]]</f>
        <v>06140304941160</v>
      </c>
      <c r="D4537">
        <f t="shared" si="160"/>
        <v>14</v>
      </c>
      <c r="E4537" t="str">
        <f t="shared" si="161"/>
        <v>NIT</v>
      </c>
    </row>
    <row r="4538" spans="1:5" x14ac:dyDescent="0.25">
      <c r="A4538" s="1" t="s">
        <v>8997</v>
      </c>
      <c r="B4538" t="s">
        <v>8998</v>
      </c>
      <c r="C4538" t="str">
        <f>Tabla4[[#This Row],[NIT]]</f>
        <v>06141901191039</v>
      </c>
      <c r="D4538">
        <f t="shared" si="160"/>
        <v>14</v>
      </c>
      <c r="E4538" t="str">
        <f t="shared" si="161"/>
        <v>NIT</v>
      </c>
    </row>
    <row r="4539" spans="1:5" x14ac:dyDescent="0.25">
      <c r="A4539" s="1" t="s">
        <v>8999</v>
      </c>
      <c r="B4539" t="s">
        <v>9000</v>
      </c>
      <c r="C4539" t="str">
        <f>Tabla4[[#This Row],[NIT]]</f>
        <v>05110205951057</v>
      </c>
      <c r="D4539">
        <f t="shared" si="160"/>
        <v>14</v>
      </c>
      <c r="E4539" t="str">
        <f t="shared" si="161"/>
        <v>NIT</v>
      </c>
    </row>
    <row r="4540" spans="1:5" x14ac:dyDescent="0.25">
      <c r="A4540" s="1" t="s">
        <v>9001</v>
      </c>
      <c r="B4540" t="s">
        <v>9002</v>
      </c>
      <c r="C4540" t="str">
        <f>Tabla4[[#This Row],[NIT]]</f>
        <v>10091907771010</v>
      </c>
      <c r="D4540">
        <f t="shared" si="160"/>
        <v>14</v>
      </c>
      <c r="E4540" t="str">
        <f t="shared" si="161"/>
        <v>NIT</v>
      </c>
    </row>
    <row r="4541" spans="1:5" x14ac:dyDescent="0.25">
      <c r="A4541" s="1" t="s">
        <v>9003</v>
      </c>
      <c r="B4541" t="s">
        <v>9004</v>
      </c>
      <c r="C4541" t="str">
        <f>Tabla4[[#This Row],[NIT]]</f>
        <v>05032807091015</v>
      </c>
      <c r="D4541">
        <f t="shared" si="160"/>
        <v>14</v>
      </c>
      <c r="E4541" t="str">
        <f t="shared" si="161"/>
        <v>NIT</v>
      </c>
    </row>
    <row r="4542" spans="1:5" x14ac:dyDescent="0.25">
      <c r="A4542" s="1" t="s">
        <v>9005</v>
      </c>
      <c r="B4542" t="s">
        <v>9006</v>
      </c>
      <c r="C4542" t="str">
        <f>Tabla4[[#This Row],[NIT]]</f>
        <v>05021701781010</v>
      </c>
      <c r="D4542">
        <f t="shared" si="160"/>
        <v>14</v>
      </c>
      <c r="E4542" t="str">
        <f t="shared" si="161"/>
        <v>NIT</v>
      </c>
    </row>
    <row r="4543" spans="1:5" x14ac:dyDescent="0.25">
      <c r="A4543" s="1" t="s">
        <v>9007</v>
      </c>
      <c r="B4543" t="s">
        <v>9008</v>
      </c>
      <c r="C4543" t="str">
        <f>Tabla4[[#This Row],[NIT]]</f>
        <v>02102506011013</v>
      </c>
      <c r="D4543">
        <f t="shared" si="160"/>
        <v>14</v>
      </c>
      <c r="E4543" t="str">
        <f t="shared" si="161"/>
        <v>NIT</v>
      </c>
    </row>
    <row r="4544" spans="1:5" x14ac:dyDescent="0.25">
      <c r="A4544" s="1" t="s">
        <v>9009</v>
      </c>
      <c r="B4544" t="s">
        <v>9010</v>
      </c>
      <c r="C4544" t="str">
        <f>Tabla4[[#This Row],[NIT]]</f>
        <v>06141709881013</v>
      </c>
      <c r="D4544">
        <f t="shared" si="160"/>
        <v>14</v>
      </c>
      <c r="E4544" t="str">
        <f t="shared" si="161"/>
        <v>NIT</v>
      </c>
    </row>
    <row r="4545" spans="1:5" x14ac:dyDescent="0.25">
      <c r="A4545" s="1" t="s">
        <v>9011</v>
      </c>
      <c r="B4545" t="s">
        <v>9012</v>
      </c>
      <c r="C4545" t="str">
        <f>Tabla4[[#This Row],[NIT]]</f>
        <v>96150710591021</v>
      </c>
      <c r="D4545">
        <f t="shared" si="160"/>
        <v>14</v>
      </c>
      <c r="E4545" t="str">
        <f t="shared" si="161"/>
        <v>NIT</v>
      </c>
    </row>
    <row r="4546" spans="1:5" x14ac:dyDescent="0.25">
      <c r="A4546" s="1" t="s">
        <v>9013</v>
      </c>
      <c r="B4546" t="s">
        <v>9014</v>
      </c>
      <c r="C4546" t="str">
        <f>Tabla4[[#This Row],[NIT]]</f>
        <v>06143005051069</v>
      </c>
      <c r="D4546">
        <f t="shared" si="160"/>
        <v>14</v>
      </c>
      <c r="E4546" t="str">
        <f t="shared" si="161"/>
        <v>NIT</v>
      </c>
    </row>
    <row r="4547" spans="1:5" x14ac:dyDescent="0.25">
      <c r="A4547" s="1" t="s">
        <v>9015</v>
      </c>
      <c r="B4547" t="s">
        <v>9016</v>
      </c>
      <c r="C4547" t="str">
        <f>Tabla4[[#This Row],[NIT]]</f>
        <v>06140510091041</v>
      </c>
      <c r="D4547">
        <f t="shared" si="160"/>
        <v>14</v>
      </c>
      <c r="E4547" t="str">
        <f t="shared" si="161"/>
        <v>NIT</v>
      </c>
    </row>
    <row r="4548" spans="1:5" x14ac:dyDescent="0.25">
      <c r="A4548" s="1" t="s">
        <v>9017</v>
      </c>
      <c r="B4548" t="s">
        <v>9018</v>
      </c>
      <c r="C4548" t="str">
        <f>Tabla4[[#This Row],[NIT]]</f>
        <v>06142710761257</v>
      </c>
      <c r="D4548">
        <f t="shared" si="160"/>
        <v>14</v>
      </c>
      <c r="E4548" t="str">
        <f t="shared" si="161"/>
        <v>NIT</v>
      </c>
    </row>
    <row r="4549" spans="1:5" x14ac:dyDescent="0.25">
      <c r="A4549" s="1" t="s">
        <v>9019</v>
      </c>
      <c r="B4549" t="s">
        <v>9020</v>
      </c>
      <c r="C4549" t="str">
        <f>Tabla4[[#This Row],[NIT]]</f>
        <v>06141902091038</v>
      </c>
      <c r="D4549">
        <f t="shared" si="160"/>
        <v>14</v>
      </c>
      <c r="E4549" t="str">
        <f t="shared" si="161"/>
        <v>NIT</v>
      </c>
    </row>
    <row r="4550" spans="1:5" x14ac:dyDescent="0.25">
      <c r="A4550" s="1" t="s">
        <v>3057</v>
      </c>
      <c r="B4550" t="s">
        <v>9021</v>
      </c>
      <c r="C4550" t="str">
        <f>Tabla4[[#This Row],[NIT]]</f>
        <v>06143107620016</v>
      </c>
      <c r="D4550">
        <f t="shared" si="160"/>
        <v>14</v>
      </c>
      <c r="E4550" t="str">
        <f t="shared" si="161"/>
        <v>NIT</v>
      </c>
    </row>
    <row r="4551" spans="1:5" x14ac:dyDescent="0.25">
      <c r="A4551" s="1" t="s">
        <v>9022</v>
      </c>
      <c r="B4551" t="s">
        <v>9023</v>
      </c>
      <c r="C4551" t="str">
        <f>Tabla4[[#This Row],[NIT]]</f>
        <v>06191411771018</v>
      </c>
      <c r="D4551">
        <f t="shared" si="160"/>
        <v>14</v>
      </c>
      <c r="E4551" t="str">
        <f t="shared" si="161"/>
        <v>NIT</v>
      </c>
    </row>
    <row r="4552" spans="1:5" x14ac:dyDescent="0.25">
      <c r="A4552" s="1" t="s">
        <v>9024</v>
      </c>
      <c r="B4552" t="s">
        <v>9025</v>
      </c>
      <c r="C4552" t="str">
        <f>Tabla4[[#This Row],[NIT]]</f>
        <v>06143008061057</v>
      </c>
      <c r="D4552">
        <f t="shared" si="160"/>
        <v>14</v>
      </c>
      <c r="E4552" t="str">
        <f t="shared" si="161"/>
        <v>NIT</v>
      </c>
    </row>
    <row r="4553" spans="1:5" x14ac:dyDescent="0.25">
      <c r="A4553" s="1" t="s">
        <v>9026</v>
      </c>
      <c r="B4553" t="s">
        <v>9027</v>
      </c>
      <c r="C4553" t="str">
        <f>Tabla4[[#This Row],[NIT]]</f>
        <v>06141709011035</v>
      </c>
      <c r="D4553">
        <f t="shared" si="160"/>
        <v>14</v>
      </c>
      <c r="E4553" t="str">
        <f t="shared" si="161"/>
        <v>NIT</v>
      </c>
    </row>
    <row r="4554" spans="1:5" x14ac:dyDescent="0.25">
      <c r="A4554" s="1" t="s">
        <v>9028</v>
      </c>
      <c r="B4554" t="s">
        <v>9029</v>
      </c>
      <c r="C4554" t="str">
        <f>Tabla4[[#This Row],[NIT]]</f>
        <v>06141410901506</v>
      </c>
      <c r="D4554">
        <f t="shared" si="160"/>
        <v>14</v>
      </c>
      <c r="E4554" t="str">
        <f t="shared" si="161"/>
        <v>NIT</v>
      </c>
    </row>
    <row r="4555" spans="1:5" x14ac:dyDescent="0.25">
      <c r="A4555" s="1" t="s">
        <v>9030</v>
      </c>
      <c r="B4555" t="s">
        <v>9031</v>
      </c>
      <c r="C4555" t="str">
        <f>Tabla4[[#This Row],[NIT]]</f>
        <v>06141808941052</v>
      </c>
      <c r="D4555">
        <f t="shared" si="160"/>
        <v>14</v>
      </c>
      <c r="E4555" t="str">
        <f t="shared" si="161"/>
        <v>NIT</v>
      </c>
    </row>
    <row r="4556" spans="1:5" x14ac:dyDescent="0.25">
      <c r="A4556" s="1" t="s">
        <v>9032</v>
      </c>
      <c r="B4556" t="s">
        <v>9033</v>
      </c>
      <c r="C4556" t="str">
        <f>Tabla4[[#This Row],[NIT]]</f>
        <v>05112311161017</v>
      </c>
      <c r="D4556">
        <f t="shared" si="160"/>
        <v>14</v>
      </c>
      <c r="E4556" t="str">
        <f t="shared" si="161"/>
        <v>NIT</v>
      </c>
    </row>
    <row r="4557" spans="1:5" x14ac:dyDescent="0.25">
      <c r="A4557" s="1" t="s">
        <v>9034</v>
      </c>
      <c r="B4557" t="s">
        <v>9035</v>
      </c>
      <c r="C4557" t="str">
        <f>Tabla4[[#This Row],[NIT]]</f>
        <v>06140404001025</v>
      </c>
      <c r="D4557">
        <f t="shared" si="160"/>
        <v>14</v>
      </c>
      <c r="E4557" t="str">
        <f t="shared" si="161"/>
        <v>NIT</v>
      </c>
    </row>
    <row r="4558" spans="1:5" x14ac:dyDescent="0.25">
      <c r="A4558" s="1" t="s">
        <v>9036</v>
      </c>
      <c r="B4558" t="s">
        <v>9037</v>
      </c>
      <c r="C4558" t="str">
        <f>Tabla4[[#This Row],[NIT]]</f>
        <v>05102905901015</v>
      </c>
      <c r="D4558">
        <f t="shared" si="160"/>
        <v>14</v>
      </c>
      <c r="E4558" t="str">
        <f t="shared" si="161"/>
        <v>NIT</v>
      </c>
    </row>
    <row r="4559" spans="1:5" x14ac:dyDescent="0.25">
      <c r="A4559" s="1" t="s">
        <v>9038</v>
      </c>
      <c r="B4559" t="s">
        <v>9039</v>
      </c>
      <c r="C4559" t="str">
        <f>Tabla4[[#This Row],[NIT]]</f>
        <v>11180112320023</v>
      </c>
      <c r="D4559">
        <f t="shared" si="160"/>
        <v>14</v>
      </c>
      <c r="E4559" t="str">
        <f t="shared" si="161"/>
        <v>NIT</v>
      </c>
    </row>
    <row r="4560" spans="1:5" x14ac:dyDescent="0.25">
      <c r="A4560" s="1" t="s">
        <v>9040</v>
      </c>
      <c r="B4560" t="s">
        <v>9041</v>
      </c>
      <c r="C4560" t="str">
        <f>Tabla4[[#This Row],[NIT]]</f>
        <v>06142603721196</v>
      </c>
      <c r="D4560">
        <f t="shared" si="160"/>
        <v>14</v>
      </c>
      <c r="E4560" t="str">
        <f t="shared" si="161"/>
        <v>NIT</v>
      </c>
    </row>
    <row r="4561" spans="1:5" x14ac:dyDescent="0.25">
      <c r="A4561" s="1" t="s">
        <v>9042</v>
      </c>
      <c r="B4561" t="s">
        <v>9043</v>
      </c>
      <c r="C4561" t="str">
        <f>Tabla4[[#This Row],[NIT]]</f>
        <v>06143108911074</v>
      </c>
      <c r="D4561">
        <f t="shared" si="160"/>
        <v>14</v>
      </c>
      <c r="E4561" t="str">
        <f t="shared" si="161"/>
        <v>NIT</v>
      </c>
    </row>
    <row r="4562" spans="1:5" x14ac:dyDescent="0.25">
      <c r="A4562" s="1" t="s">
        <v>9044</v>
      </c>
      <c r="B4562" t="s">
        <v>9045</v>
      </c>
      <c r="C4562" t="str">
        <f>Tabla4[[#This Row],[NIT]]</f>
        <v>02102311620052</v>
      </c>
      <c r="D4562">
        <f t="shared" si="160"/>
        <v>14</v>
      </c>
      <c r="E4562" t="str">
        <f t="shared" si="161"/>
        <v>NIT</v>
      </c>
    </row>
    <row r="4563" spans="1:5" x14ac:dyDescent="0.25">
      <c r="A4563" s="1" t="s">
        <v>9046</v>
      </c>
      <c r="B4563" t="s">
        <v>9047</v>
      </c>
      <c r="C4563" t="str">
        <f>Tabla4[[#This Row],[NIT]]</f>
        <v>06082511590014</v>
      </c>
      <c r="D4563">
        <f t="shared" si="160"/>
        <v>14</v>
      </c>
      <c r="E4563" t="str">
        <f t="shared" si="161"/>
        <v>NIT</v>
      </c>
    </row>
    <row r="4564" spans="1:5" x14ac:dyDescent="0.25">
      <c r="A4564" s="1" t="s">
        <v>9048</v>
      </c>
      <c r="B4564" t="s">
        <v>9049</v>
      </c>
      <c r="C4564" t="str">
        <f>Tabla4[[#This Row],[NIT]]</f>
        <v>04330307590010</v>
      </c>
      <c r="D4564">
        <f t="shared" si="160"/>
        <v>14</v>
      </c>
      <c r="E4564" t="str">
        <f t="shared" si="161"/>
        <v>NIT</v>
      </c>
    </row>
    <row r="4565" spans="1:5" x14ac:dyDescent="0.25">
      <c r="A4565" s="1" t="s">
        <v>9050</v>
      </c>
      <c r="B4565" t="s">
        <v>9051</v>
      </c>
      <c r="C4565" t="str">
        <f>Tabla4[[#This Row],[NIT]]</f>
        <v>06140701091041</v>
      </c>
      <c r="D4565">
        <f t="shared" si="160"/>
        <v>14</v>
      </c>
      <c r="E4565" t="str">
        <f t="shared" si="161"/>
        <v>NIT</v>
      </c>
    </row>
    <row r="4566" spans="1:5" x14ac:dyDescent="0.25">
      <c r="A4566" s="1" t="s">
        <v>9052</v>
      </c>
      <c r="B4566" t="s">
        <v>9053</v>
      </c>
      <c r="C4566" t="str">
        <f>Tabla4[[#This Row],[NIT]]</f>
        <v>06040302650016</v>
      </c>
      <c r="D4566">
        <f t="shared" si="160"/>
        <v>14</v>
      </c>
      <c r="E4566" t="str">
        <f t="shared" si="161"/>
        <v>NIT</v>
      </c>
    </row>
    <row r="4567" spans="1:5" x14ac:dyDescent="0.25">
      <c r="A4567" s="1" t="s">
        <v>9054</v>
      </c>
      <c r="B4567" t="s">
        <v>9055</v>
      </c>
      <c r="C4567" t="str">
        <f>Tabla4[[#This Row],[NIT]]</f>
        <v>06142908171021</v>
      </c>
      <c r="D4567">
        <f t="shared" si="160"/>
        <v>14</v>
      </c>
      <c r="E4567" t="str">
        <f t="shared" si="161"/>
        <v>NIT</v>
      </c>
    </row>
    <row r="4568" spans="1:5" x14ac:dyDescent="0.25">
      <c r="A4568" s="1" t="s">
        <v>9056</v>
      </c>
      <c r="B4568" t="s">
        <v>9057</v>
      </c>
      <c r="C4568" t="str">
        <f>Tabla4[[#This Row],[NIT]]</f>
        <v>06141706141027</v>
      </c>
      <c r="D4568">
        <f t="shared" ref="D4568:D4631" si="162">LEN(C4568)</f>
        <v>14</v>
      </c>
      <c r="E4568" t="str">
        <f t="shared" ref="E4568:E4631" si="163">IF(D4568=14,"NIT",IF(D4568=9,"DUI"," "))</f>
        <v>NIT</v>
      </c>
    </row>
    <row r="4569" spans="1:5" x14ac:dyDescent="0.25">
      <c r="A4569" s="1" t="s">
        <v>9058</v>
      </c>
      <c r="B4569" t="s">
        <v>9059</v>
      </c>
      <c r="C4569" t="str">
        <f>Tabla4[[#This Row],[NIT]]</f>
        <v>06142011151036</v>
      </c>
      <c r="D4569">
        <f t="shared" si="162"/>
        <v>14</v>
      </c>
      <c r="E4569" t="str">
        <f t="shared" si="163"/>
        <v>NIT</v>
      </c>
    </row>
    <row r="4570" spans="1:5" x14ac:dyDescent="0.25">
      <c r="A4570" s="1" t="s">
        <v>9060</v>
      </c>
      <c r="B4570" t="s">
        <v>9061</v>
      </c>
      <c r="C4570" t="str">
        <f>Tabla4[[#This Row],[NIT]]</f>
        <v>06143005151012</v>
      </c>
      <c r="D4570">
        <f t="shared" si="162"/>
        <v>14</v>
      </c>
      <c r="E4570" t="str">
        <f t="shared" si="163"/>
        <v>NIT</v>
      </c>
    </row>
    <row r="4571" spans="1:5" x14ac:dyDescent="0.25">
      <c r="A4571" s="1" t="s">
        <v>9062</v>
      </c>
      <c r="B4571" t="s">
        <v>9063</v>
      </c>
      <c r="C4571" t="str">
        <f>Tabla4[[#This Row],[NIT]]</f>
        <v>06142908131038</v>
      </c>
      <c r="D4571">
        <f t="shared" si="162"/>
        <v>14</v>
      </c>
      <c r="E4571" t="str">
        <f t="shared" si="163"/>
        <v>NIT</v>
      </c>
    </row>
    <row r="4572" spans="1:5" x14ac:dyDescent="0.25">
      <c r="A4572" s="1" t="s">
        <v>9064</v>
      </c>
      <c r="B4572" t="s">
        <v>9065</v>
      </c>
      <c r="C4572" t="str">
        <f>Tabla4[[#This Row],[NIT]]</f>
        <v>09061901771024</v>
      </c>
      <c r="D4572">
        <f t="shared" si="162"/>
        <v>14</v>
      </c>
      <c r="E4572" t="str">
        <f t="shared" si="163"/>
        <v>NIT</v>
      </c>
    </row>
    <row r="4573" spans="1:5" x14ac:dyDescent="0.25">
      <c r="A4573" s="1" t="s">
        <v>9066</v>
      </c>
      <c r="B4573" t="s">
        <v>9067</v>
      </c>
      <c r="C4573" t="str">
        <f>Tabla4[[#This Row],[NIT]]</f>
        <v>06140302981017</v>
      </c>
      <c r="D4573">
        <f t="shared" si="162"/>
        <v>14</v>
      </c>
      <c r="E4573" t="str">
        <f t="shared" si="163"/>
        <v>NIT</v>
      </c>
    </row>
    <row r="4574" spans="1:5" x14ac:dyDescent="0.25">
      <c r="A4574" s="1" t="s">
        <v>9068</v>
      </c>
      <c r="B4574" t="s">
        <v>9069</v>
      </c>
      <c r="C4574" t="str">
        <f>Tabla4[[#This Row],[NIT]]</f>
        <v>06141604071016</v>
      </c>
      <c r="D4574">
        <f t="shared" si="162"/>
        <v>14</v>
      </c>
      <c r="E4574" t="str">
        <f t="shared" si="163"/>
        <v>NIT</v>
      </c>
    </row>
    <row r="4575" spans="1:5" x14ac:dyDescent="0.25">
      <c r="A4575" s="13" t="s">
        <v>9070</v>
      </c>
      <c r="B4575" t="s">
        <v>9071</v>
      </c>
      <c r="C4575" t="str">
        <f>Tabla4[[#This Row],[NIT]]</f>
        <v>06140103750012</v>
      </c>
      <c r="D4575">
        <f t="shared" si="162"/>
        <v>14</v>
      </c>
      <c r="E4575" t="str">
        <f t="shared" si="163"/>
        <v>NIT</v>
      </c>
    </row>
    <row r="4576" spans="1:5" x14ac:dyDescent="0.25">
      <c r="A4576" s="13" t="s">
        <v>9072</v>
      </c>
      <c r="B4576" t="s">
        <v>9073</v>
      </c>
      <c r="C4576" t="str">
        <f>Tabla4[[#This Row],[NIT]]</f>
        <v>06141507131039</v>
      </c>
      <c r="D4576">
        <f t="shared" si="162"/>
        <v>14</v>
      </c>
      <c r="E4576" t="str">
        <f t="shared" si="163"/>
        <v>NIT</v>
      </c>
    </row>
    <row r="4577" spans="1:5" x14ac:dyDescent="0.25">
      <c r="A4577" s="1" t="s">
        <v>9074</v>
      </c>
      <c r="B4577" t="s">
        <v>9075</v>
      </c>
      <c r="C4577" t="str">
        <f>Tabla4[[#This Row],[NIT]]</f>
        <v>14041507881018</v>
      </c>
      <c r="D4577">
        <f t="shared" si="162"/>
        <v>14</v>
      </c>
      <c r="E4577" t="str">
        <f t="shared" si="163"/>
        <v>NIT</v>
      </c>
    </row>
    <row r="4578" spans="1:5" x14ac:dyDescent="0.25">
      <c r="A4578" s="15" t="s">
        <v>9076</v>
      </c>
      <c r="B4578" t="s">
        <v>9077</v>
      </c>
      <c r="C4578" t="str">
        <f>Tabla4[[#This Row],[NIT]]</f>
        <v>06141501101073</v>
      </c>
      <c r="D4578">
        <f t="shared" si="162"/>
        <v>14</v>
      </c>
      <c r="E4578" t="str">
        <f t="shared" si="163"/>
        <v>NIT</v>
      </c>
    </row>
    <row r="4579" spans="1:5" x14ac:dyDescent="0.25">
      <c r="A4579" s="1" t="s">
        <v>9078</v>
      </c>
      <c r="B4579" t="s">
        <v>9079</v>
      </c>
      <c r="C4579" t="str">
        <f>Tabla4[[#This Row],[NIT]]</f>
        <v>06140302851016</v>
      </c>
      <c r="D4579">
        <f t="shared" si="162"/>
        <v>14</v>
      </c>
      <c r="E4579" t="str">
        <f t="shared" si="163"/>
        <v>NIT</v>
      </c>
    </row>
    <row r="4580" spans="1:5" x14ac:dyDescent="0.25">
      <c r="A4580" s="1" t="s">
        <v>9080</v>
      </c>
      <c r="B4580" t="s">
        <v>9081</v>
      </c>
      <c r="C4580" t="str">
        <f>Tabla4[[#This Row],[NIT]]</f>
        <v>06141105101010</v>
      </c>
      <c r="D4580">
        <f t="shared" si="162"/>
        <v>14</v>
      </c>
      <c r="E4580" t="str">
        <f t="shared" si="163"/>
        <v>NIT</v>
      </c>
    </row>
    <row r="4581" spans="1:5" x14ac:dyDescent="0.25">
      <c r="A4581" s="1" t="s">
        <v>9082</v>
      </c>
      <c r="B4581" t="s">
        <v>9083</v>
      </c>
      <c r="C4581" t="str">
        <f>Tabla4[[#This Row],[NIT]]</f>
        <v>20217243259</v>
      </c>
      <c r="D4581">
        <f t="shared" si="162"/>
        <v>11</v>
      </c>
      <c r="E4581" t="str">
        <f t="shared" si="163"/>
        <v xml:space="preserve"> </v>
      </c>
    </row>
    <row r="4582" spans="1:5" x14ac:dyDescent="0.25">
      <c r="A4582" s="1" t="s">
        <v>9084</v>
      </c>
      <c r="B4582" t="s">
        <v>9085</v>
      </c>
      <c r="C4582" t="str">
        <f>Tabla4[[#This Row],[NIT]]</f>
        <v>04310608891017</v>
      </c>
      <c r="D4582">
        <f t="shared" si="162"/>
        <v>14</v>
      </c>
      <c r="E4582" t="str">
        <f t="shared" si="163"/>
        <v>NIT</v>
      </c>
    </row>
    <row r="4583" spans="1:5" x14ac:dyDescent="0.25">
      <c r="A4583" s="1" t="s">
        <v>9086</v>
      </c>
      <c r="B4583" t="s">
        <v>9087</v>
      </c>
      <c r="C4583" t="str">
        <f>Tabla4[[#This Row],[NIT]]</f>
        <v>05172512691017</v>
      </c>
      <c r="D4583">
        <f t="shared" si="162"/>
        <v>14</v>
      </c>
      <c r="E4583" t="str">
        <f t="shared" si="163"/>
        <v>NIT</v>
      </c>
    </row>
    <row r="4584" spans="1:5" x14ac:dyDescent="0.25">
      <c r="A4584" s="1" t="s">
        <v>9088</v>
      </c>
      <c r="B4584" t="s">
        <v>9089</v>
      </c>
      <c r="C4584" t="str">
        <f>Tabla4[[#This Row],[NIT]]</f>
        <v>06140703091022</v>
      </c>
      <c r="D4584">
        <f t="shared" si="162"/>
        <v>14</v>
      </c>
      <c r="E4584" t="str">
        <f t="shared" si="163"/>
        <v>NIT</v>
      </c>
    </row>
    <row r="4585" spans="1:5" x14ac:dyDescent="0.25">
      <c r="A4585" s="1" t="s">
        <v>9090</v>
      </c>
      <c r="B4585" t="s">
        <v>9091</v>
      </c>
      <c r="C4585" t="str">
        <f>Tabla4[[#This Row],[NIT]]</f>
        <v>06141310941110</v>
      </c>
      <c r="D4585">
        <f t="shared" si="162"/>
        <v>14</v>
      </c>
      <c r="E4585" t="str">
        <f t="shared" si="163"/>
        <v>NIT</v>
      </c>
    </row>
    <row r="4586" spans="1:5" x14ac:dyDescent="0.25">
      <c r="A4586" s="1" t="s">
        <v>9092</v>
      </c>
      <c r="B4586" t="s">
        <v>9093</v>
      </c>
      <c r="C4586" t="str">
        <f>Tabla4[[#This Row],[NIT]]</f>
        <v>06141311741092</v>
      </c>
      <c r="D4586">
        <f t="shared" si="162"/>
        <v>14</v>
      </c>
      <c r="E4586" t="str">
        <f t="shared" si="163"/>
        <v>NIT</v>
      </c>
    </row>
    <row r="4587" spans="1:5" x14ac:dyDescent="0.25">
      <c r="A4587" s="1" t="s">
        <v>9094</v>
      </c>
      <c r="B4587" t="s">
        <v>9095</v>
      </c>
      <c r="C4587" t="str">
        <f>Tabla4[[#This Row],[NIT]]</f>
        <v>06141911121047</v>
      </c>
      <c r="D4587">
        <f t="shared" si="162"/>
        <v>14</v>
      </c>
      <c r="E4587" t="str">
        <f t="shared" si="163"/>
        <v>NIT</v>
      </c>
    </row>
    <row r="4588" spans="1:5" x14ac:dyDescent="0.25">
      <c r="A4588" s="1" t="s">
        <v>9096</v>
      </c>
      <c r="B4588" t="s">
        <v>9097</v>
      </c>
      <c r="C4588" t="str">
        <f>Tabla4[[#This Row],[NIT]]</f>
        <v>06142011101020</v>
      </c>
      <c r="D4588">
        <f t="shared" si="162"/>
        <v>14</v>
      </c>
      <c r="E4588" t="str">
        <f t="shared" si="163"/>
        <v>NIT</v>
      </c>
    </row>
    <row r="4589" spans="1:5" x14ac:dyDescent="0.25">
      <c r="A4589" s="1" t="s">
        <v>9098</v>
      </c>
      <c r="B4589" t="s">
        <v>9099</v>
      </c>
      <c r="C4589" t="str">
        <f>Tabla4[[#This Row],[NIT]]</f>
        <v>06142012121033</v>
      </c>
      <c r="D4589">
        <f t="shared" si="162"/>
        <v>14</v>
      </c>
      <c r="E4589" t="str">
        <f t="shared" si="163"/>
        <v>NIT</v>
      </c>
    </row>
    <row r="4590" spans="1:5" x14ac:dyDescent="0.25">
      <c r="A4590" s="1" t="s">
        <v>9100</v>
      </c>
      <c r="B4590" t="s">
        <v>9101</v>
      </c>
      <c r="C4590" t="str">
        <f>Tabla4[[#This Row],[NIT]]</f>
        <v>06142812111010</v>
      </c>
      <c r="D4590">
        <f t="shared" si="162"/>
        <v>14</v>
      </c>
      <c r="E4590" t="str">
        <f t="shared" si="163"/>
        <v>NIT</v>
      </c>
    </row>
    <row r="4591" spans="1:5" x14ac:dyDescent="0.25">
      <c r="A4591" s="13" t="s">
        <v>9102</v>
      </c>
      <c r="B4591" t="s">
        <v>9103</v>
      </c>
      <c r="C4591" t="str">
        <f>Tabla4[[#This Row],[NIT]]</f>
        <v>06141502201020</v>
      </c>
      <c r="D4591">
        <f t="shared" si="162"/>
        <v>14</v>
      </c>
      <c r="E4591" t="str">
        <f t="shared" si="163"/>
        <v>NIT</v>
      </c>
    </row>
    <row r="4592" spans="1:5" x14ac:dyDescent="0.25">
      <c r="A4592" s="1" t="s">
        <v>9104</v>
      </c>
      <c r="B4592" t="s">
        <v>9105</v>
      </c>
      <c r="C4592" t="str">
        <f>Tabla4[[#This Row],[NIT]]</f>
        <v>06142611141050</v>
      </c>
      <c r="D4592">
        <f t="shared" si="162"/>
        <v>14</v>
      </c>
      <c r="E4592" t="str">
        <f t="shared" si="163"/>
        <v>NIT</v>
      </c>
    </row>
    <row r="4593" spans="1:5" x14ac:dyDescent="0.25">
      <c r="A4593" s="13" t="s">
        <v>9106</v>
      </c>
      <c r="B4593" t="s">
        <v>9107</v>
      </c>
      <c r="C4593" t="str">
        <f>Tabla4[[#This Row],[NIT]]</f>
        <v>05020712861028</v>
      </c>
      <c r="D4593">
        <f t="shared" si="162"/>
        <v>14</v>
      </c>
      <c r="E4593" t="str">
        <f t="shared" si="163"/>
        <v>NIT</v>
      </c>
    </row>
    <row r="4594" spans="1:5" x14ac:dyDescent="0.25">
      <c r="A4594" s="13" t="s">
        <v>9108</v>
      </c>
      <c r="B4594" t="s">
        <v>9109</v>
      </c>
      <c r="C4594" t="str">
        <f>Tabla4[[#This Row],[NIT]]</f>
        <v>03151705191025</v>
      </c>
      <c r="D4594">
        <f t="shared" si="162"/>
        <v>14</v>
      </c>
      <c r="E4594" t="str">
        <f t="shared" si="163"/>
        <v>NIT</v>
      </c>
    </row>
    <row r="4595" spans="1:5" x14ac:dyDescent="0.25">
      <c r="A4595" s="1" t="s">
        <v>9110</v>
      </c>
      <c r="B4595" t="s">
        <v>9111</v>
      </c>
      <c r="C4595" t="str">
        <f>Tabla4[[#This Row],[NIT]]</f>
        <v>06140106131048</v>
      </c>
      <c r="D4595">
        <f t="shared" si="162"/>
        <v>14</v>
      </c>
      <c r="E4595" t="str">
        <f t="shared" si="163"/>
        <v>NIT</v>
      </c>
    </row>
    <row r="4596" spans="1:5" x14ac:dyDescent="0.25">
      <c r="A4596" s="13" t="s">
        <v>9112</v>
      </c>
      <c r="B4596" t="s">
        <v>9113</v>
      </c>
      <c r="C4596" t="str">
        <f>Tabla4[[#This Row],[NIT]]</f>
        <v>08191209580014</v>
      </c>
      <c r="D4596">
        <f t="shared" si="162"/>
        <v>14</v>
      </c>
      <c r="E4596" t="str">
        <f t="shared" si="163"/>
        <v>NIT</v>
      </c>
    </row>
    <row r="4597" spans="1:5" x14ac:dyDescent="0.25">
      <c r="A4597" s="13" t="s">
        <v>9114</v>
      </c>
      <c r="B4597" t="s">
        <v>9115</v>
      </c>
      <c r="C4597" t="str">
        <f>Tabla4[[#This Row],[NIT]]</f>
        <v>07021404520020</v>
      </c>
      <c r="D4597">
        <f t="shared" si="162"/>
        <v>14</v>
      </c>
      <c r="E4597" t="str">
        <f t="shared" si="163"/>
        <v>NIT</v>
      </c>
    </row>
    <row r="4598" spans="1:5" x14ac:dyDescent="0.25">
      <c r="A4598" s="13" t="s">
        <v>9116</v>
      </c>
      <c r="B4598" t="s">
        <v>9117</v>
      </c>
      <c r="C4598" t="str">
        <f>Tabla4[[#This Row],[NIT]]</f>
        <v>07162602711019</v>
      </c>
      <c r="D4598">
        <f t="shared" si="162"/>
        <v>14</v>
      </c>
      <c r="E4598" t="str">
        <f t="shared" si="163"/>
        <v>NIT</v>
      </c>
    </row>
    <row r="4599" spans="1:5" x14ac:dyDescent="0.25">
      <c r="A4599" s="13" t="s">
        <v>9118</v>
      </c>
      <c r="B4599" t="s">
        <v>9119</v>
      </c>
      <c r="C4599" t="str">
        <f>Tabla4[[#This Row],[NIT]]</f>
        <v>05111408191011</v>
      </c>
      <c r="D4599">
        <f t="shared" si="162"/>
        <v>14</v>
      </c>
      <c r="E4599" t="str">
        <f t="shared" si="163"/>
        <v>NIT</v>
      </c>
    </row>
    <row r="4600" spans="1:5" x14ac:dyDescent="0.25">
      <c r="A4600" s="13" t="s">
        <v>9120</v>
      </c>
      <c r="B4600" t="s">
        <v>9121</v>
      </c>
      <c r="C4600" t="str">
        <f>Tabla4[[#This Row],[NIT]]</f>
        <v>05112011121013</v>
      </c>
      <c r="D4600">
        <f t="shared" si="162"/>
        <v>14</v>
      </c>
      <c r="E4600" t="str">
        <f t="shared" si="163"/>
        <v>NIT</v>
      </c>
    </row>
    <row r="4601" spans="1:5" x14ac:dyDescent="0.25">
      <c r="A4601" s="13" t="s">
        <v>9122</v>
      </c>
      <c r="B4601" t="s">
        <v>9123</v>
      </c>
      <c r="C4601" t="str">
        <f>Tabla4[[#This Row],[NIT]]</f>
        <v>03120110741010</v>
      </c>
      <c r="D4601">
        <f t="shared" si="162"/>
        <v>14</v>
      </c>
      <c r="E4601" t="str">
        <f t="shared" si="163"/>
        <v>NIT</v>
      </c>
    </row>
    <row r="4602" spans="1:5" x14ac:dyDescent="0.25">
      <c r="A4602" s="13" t="s">
        <v>9124</v>
      </c>
      <c r="B4602" t="s">
        <v>9125</v>
      </c>
      <c r="C4602" t="str">
        <f>Tabla4[[#This Row],[NIT]]</f>
        <v>05192207731018</v>
      </c>
      <c r="D4602">
        <f t="shared" si="162"/>
        <v>14</v>
      </c>
      <c r="E4602" t="str">
        <f t="shared" si="163"/>
        <v>NIT</v>
      </c>
    </row>
    <row r="4603" spans="1:5" x14ac:dyDescent="0.25">
      <c r="A4603" s="13" t="s">
        <v>9126</v>
      </c>
      <c r="B4603" t="s">
        <v>9127</v>
      </c>
      <c r="C4603" t="str">
        <f>Tabla4[[#This Row],[NIT]]</f>
        <v>06142801880014</v>
      </c>
      <c r="D4603">
        <f t="shared" si="162"/>
        <v>14</v>
      </c>
      <c r="E4603" t="str">
        <f t="shared" si="163"/>
        <v>NIT</v>
      </c>
    </row>
    <row r="4604" spans="1:5" x14ac:dyDescent="0.25">
      <c r="A4604" s="13" t="s">
        <v>9128</v>
      </c>
      <c r="B4604" t="s">
        <v>9129</v>
      </c>
      <c r="C4604" t="str">
        <f>Tabla4[[#This Row],[NIT]]</f>
        <v>06142401061038</v>
      </c>
      <c r="D4604">
        <f t="shared" si="162"/>
        <v>14</v>
      </c>
      <c r="E4604" t="str">
        <f t="shared" si="163"/>
        <v>NIT</v>
      </c>
    </row>
    <row r="4605" spans="1:5" x14ac:dyDescent="0.25">
      <c r="A4605" s="13" t="s">
        <v>9130</v>
      </c>
      <c r="B4605" t="s">
        <v>9131</v>
      </c>
      <c r="C4605" t="str">
        <f>Tabla4[[#This Row],[NIT]]</f>
        <v>05030502570014</v>
      </c>
      <c r="D4605">
        <f t="shared" si="162"/>
        <v>14</v>
      </c>
      <c r="E4605" t="str">
        <f t="shared" si="163"/>
        <v>NIT</v>
      </c>
    </row>
    <row r="4606" spans="1:5" x14ac:dyDescent="0.25">
      <c r="A4606" s="13" t="s">
        <v>9132</v>
      </c>
      <c r="B4606" t="s">
        <v>9133</v>
      </c>
      <c r="C4606" t="str">
        <f>Tabla4[[#This Row],[NIT]]</f>
        <v>06142005091013</v>
      </c>
      <c r="D4606">
        <f t="shared" si="162"/>
        <v>14</v>
      </c>
      <c r="E4606" t="str">
        <f t="shared" si="163"/>
        <v>NIT</v>
      </c>
    </row>
    <row r="4607" spans="1:5" x14ac:dyDescent="0.25">
      <c r="A4607" s="13" t="s">
        <v>9134</v>
      </c>
      <c r="B4607" t="s">
        <v>9135</v>
      </c>
      <c r="C4607" t="str">
        <f>Tabla4[[#This Row],[NIT]]</f>
        <v>06142603520108</v>
      </c>
      <c r="D4607">
        <f t="shared" si="162"/>
        <v>14</v>
      </c>
      <c r="E4607" t="str">
        <f t="shared" si="163"/>
        <v>NIT</v>
      </c>
    </row>
    <row r="4608" spans="1:5" x14ac:dyDescent="0.25">
      <c r="A4608" s="1" t="s">
        <v>9136</v>
      </c>
      <c r="B4608" t="s">
        <v>9137</v>
      </c>
      <c r="C4608" t="str">
        <f>Tabla4[[#This Row],[NIT]]</f>
        <v>03012912811025</v>
      </c>
      <c r="D4608">
        <f t="shared" si="162"/>
        <v>14</v>
      </c>
      <c r="E4608" t="str">
        <f t="shared" si="163"/>
        <v>NIT</v>
      </c>
    </row>
    <row r="4609" spans="1:5" x14ac:dyDescent="0.25">
      <c r="A4609" s="1" t="s">
        <v>9138</v>
      </c>
      <c r="B4609" t="s">
        <v>9139</v>
      </c>
      <c r="C4609" t="str">
        <f>Tabla4[[#This Row],[NIT]]</f>
        <v>05111504991010</v>
      </c>
      <c r="D4609">
        <f t="shared" si="162"/>
        <v>14</v>
      </c>
      <c r="E4609" t="str">
        <f t="shared" si="163"/>
        <v>NIT</v>
      </c>
    </row>
    <row r="4610" spans="1:5" x14ac:dyDescent="0.25">
      <c r="A4610" s="1" t="s">
        <v>9140</v>
      </c>
      <c r="B4610" t="s">
        <v>9141</v>
      </c>
      <c r="C4610" t="str">
        <f>Tabla4[[#This Row],[NIT]]</f>
        <v>01071311731015</v>
      </c>
      <c r="D4610">
        <f t="shared" si="162"/>
        <v>14</v>
      </c>
      <c r="E4610" t="str">
        <f t="shared" si="163"/>
        <v>NIT</v>
      </c>
    </row>
    <row r="4611" spans="1:5" x14ac:dyDescent="0.25">
      <c r="A4611" s="13" t="s">
        <v>9142</v>
      </c>
      <c r="B4611" t="s">
        <v>9143</v>
      </c>
      <c r="C4611" t="str">
        <f>Tabla4[[#This Row],[NIT]]</f>
        <v>06141104191015</v>
      </c>
      <c r="D4611">
        <f t="shared" si="162"/>
        <v>14</v>
      </c>
      <c r="E4611" t="str">
        <f t="shared" si="163"/>
        <v>NIT</v>
      </c>
    </row>
    <row r="4612" spans="1:5" x14ac:dyDescent="0.25">
      <c r="A4612" s="13" t="s">
        <v>9144</v>
      </c>
      <c r="B4612" t="s">
        <v>9145</v>
      </c>
      <c r="C4612" t="str">
        <f>Tabla4[[#This Row],[NIT]]</f>
        <v>05061006761019</v>
      </c>
      <c r="D4612">
        <f t="shared" si="162"/>
        <v>14</v>
      </c>
      <c r="E4612" t="str">
        <f t="shared" si="163"/>
        <v>NIT</v>
      </c>
    </row>
    <row r="4613" spans="1:5" x14ac:dyDescent="0.25">
      <c r="A4613" s="13" t="s">
        <v>9146</v>
      </c>
      <c r="B4613" t="s">
        <v>9147</v>
      </c>
      <c r="C4613" t="str">
        <f>Tabla4[[#This Row],[NIT]]</f>
        <v>06142002121043</v>
      </c>
      <c r="D4613">
        <f t="shared" si="162"/>
        <v>14</v>
      </c>
      <c r="E4613" t="str">
        <f t="shared" si="163"/>
        <v>NIT</v>
      </c>
    </row>
    <row r="4614" spans="1:5" x14ac:dyDescent="0.25">
      <c r="A4614" s="13" t="s">
        <v>9148</v>
      </c>
      <c r="B4614" t="s">
        <v>9149</v>
      </c>
      <c r="C4614" t="str">
        <f>Tabla4[[#This Row],[NIT]]</f>
        <v>06141407081042</v>
      </c>
      <c r="D4614">
        <f t="shared" si="162"/>
        <v>14</v>
      </c>
      <c r="E4614" t="str">
        <f t="shared" si="163"/>
        <v>NIT</v>
      </c>
    </row>
    <row r="4615" spans="1:5" x14ac:dyDescent="0.25">
      <c r="A4615" s="13" t="s">
        <v>9150</v>
      </c>
      <c r="B4615" t="s">
        <v>9151</v>
      </c>
      <c r="C4615" t="str">
        <f>Tabla4[[#This Row],[NIT]]</f>
        <v>06142709121040</v>
      </c>
      <c r="D4615">
        <f t="shared" si="162"/>
        <v>14</v>
      </c>
      <c r="E4615" t="str">
        <f t="shared" si="163"/>
        <v>NIT</v>
      </c>
    </row>
    <row r="4616" spans="1:5" x14ac:dyDescent="0.25">
      <c r="A4616" s="13" t="s">
        <v>9152</v>
      </c>
      <c r="B4616" t="s">
        <v>9153</v>
      </c>
      <c r="C4616" t="str">
        <f>Tabla4[[#This Row],[NIT]]</f>
        <v>06142901600027</v>
      </c>
      <c r="D4616">
        <f t="shared" si="162"/>
        <v>14</v>
      </c>
      <c r="E4616" t="str">
        <f t="shared" si="163"/>
        <v>NIT</v>
      </c>
    </row>
    <row r="4617" spans="1:5" x14ac:dyDescent="0.25">
      <c r="A4617" s="13" t="s">
        <v>9154</v>
      </c>
      <c r="B4617" t="s">
        <v>9155</v>
      </c>
      <c r="C4617" t="str">
        <f>Tabla4[[#This Row],[NIT]]</f>
        <v>06190311821020</v>
      </c>
      <c r="D4617">
        <f t="shared" si="162"/>
        <v>14</v>
      </c>
      <c r="E4617" t="str">
        <f t="shared" si="163"/>
        <v>NIT</v>
      </c>
    </row>
    <row r="4618" spans="1:5" x14ac:dyDescent="0.25">
      <c r="A4618" s="13" t="s">
        <v>9156</v>
      </c>
      <c r="B4618" t="s">
        <v>9157</v>
      </c>
      <c r="C4618" t="str">
        <f>Tabla4[[#This Row],[NIT]]</f>
        <v>06141306081050</v>
      </c>
      <c r="D4618">
        <f t="shared" si="162"/>
        <v>14</v>
      </c>
      <c r="E4618" t="str">
        <f t="shared" si="163"/>
        <v>NIT</v>
      </c>
    </row>
    <row r="4619" spans="1:5" x14ac:dyDescent="0.25">
      <c r="A4619" s="13" t="s">
        <v>9158</v>
      </c>
      <c r="B4619" t="s">
        <v>9159</v>
      </c>
      <c r="C4619" t="str">
        <f>Tabla4[[#This Row],[NIT]]</f>
        <v>05012910941018</v>
      </c>
      <c r="D4619">
        <f t="shared" si="162"/>
        <v>14</v>
      </c>
      <c r="E4619" t="str">
        <f t="shared" si="163"/>
        <v>NIT</v>
      </c>
    </row>
    <row r="4620" spans="1:5" x14ac:dyDescent="0.25">
      <c r="A4620" s="13" t="s">
        <v>9160</v>
      </c>
      <c r="B4620" t="s">
        <v>9161</v>
      </c>
      <c r="C4620" t="str">
        <f>Tabla4[[#This Row],[NIT]]</f>
        <v>06141211141047</v>
      </c>
      <c r="D4620">
        <f t="shared" si="162"/>
        <v>14</v>
      </c>
      <c r="E4620" t="str">
        <f t="shared" si="163"/>
        <v>NIT</v>
      </c>
    </row>
    <row r="4621" spans="1:5" x14ac:dyDescent="0.25">
      <c r="A4621" s="13" t="s">
        <v>9162</v>
      </c>
      <c r="B4621" t="s">
        <v>9163</v>
      </c>
      <c r="C4621" t="str">
        <f>Tabla4[[#This Row],[NIT]]</f>
        <v>11092509810011</v>
      </c>
      <c r="D4621">
        <f t="shared" si="162"/>
        <v>14</v>
      </c>
      <c r="E4621" t="str">
        <f t="shared" si="163"/>
        <v>NIT</v>
      </c>
    </row>
    <row r="4622" spans="1:5" x14ac:dyDescent="0.25">
      <c r="A4622" s="1" t="s">
        <v>9164</v>
      </c>
      <c r="B4622" t="s">
        <v>9165</v>
      </c>
      <c r="C4622" t="str">
        <f>Tabla4[[#This Row],[NIT]]</f>
        <v>06140202181064</v>
      </c>
      <c r="D4622">
        <f t="shared" si="162"/>
        <v>14</v>
      </c>
      <c r="E4622" t="str">
        <f t="shared" si="163"/>
        <v>NIT</v>
      </c>
    </row>
    <row r="4623" spans="1:5" x14ac:dyDescent="0.25">
      <c r="A4623" s="1" t="s">
        <v>9166</v>
      </c>
      <c r="B4623" t="s">
        <v>9167</v>
      </c>
      <c r="C4623" t="str">
        <f>Tabla4[[#This Row],[NIT]]</f>
        <v>06142910901371</v>
      </c>
      <c r="D4623">
        <f t="shared" si="162"/>
        <v>14</v>
      </c>
      <c r="E4623" t="str">
        <f t="shared" si="163"/>
        <v>NIT</v>
      </c>
    </row>
    <row r="4624" spans="1:5" x14ac:dyDescent="0.25">
      <c r="A4624" s="1" t="s">
        <v>9168</v>
      </c>
      <c r="B4624" t="s">
        <v>9169</v>
      </c>
      <c r="C4624" t="str">
        <f>Tabla4[[#This Row],[NIT]]</f>
        <v>06141811971019</v>
      </c>
      <c r="D4624">
        <f t="shared" si="162"/>
        <v>14</v>
      </c>
      <c r="E4624" t="str">
        <f t="shared" si="163"/>
        <v>NIT</v>
      </c>
    </row>
    <row r="4625" spans="1:5" x14ac:dyDescent="0.25">
      <c r="A4625" s="1" t="s">
        <v>9170</v>
      </c>
      <c r="B4625" t="s">
        <v>9171</v>
      </c>
      <c r="C4625" t="str">
        <f>Tabla4[[#This Row],[NIT]]</f>
        <v>06142904951227</v>
      </c>
      <c r="D4625">
        <f t="shared" si="162"/>
        <v>14</v>
      </c>
      <c r="E4625" t="str">
        <f t="shared" si="163"/>
        <v>NIT</v>
      </c>
    </row>
    <row r="4626" spans="1:5" x14ac:dyDescent="0.25">
      <c r="A4626" s="1" t="s">
        <v>9172</v>
      </c>
      <c r="B4626" t="s">
        <v>9173</v>
      </c>
      <c r="C4626" t="str">
        <f>Tabla4[[#This Row],[NIT]]</f>
        <v>14122502721020</v>
      </c>
      <c r="D4626">
        <f t="shared" si="162"/>
        <v>14</v>
      </c>
      <c r="E4626" t="str">
        <f t="shared" si="163"/>
        <v>NIT</v>
      </c>
    </row>
    <row r="4627" spans="1:5" x14ac:dyDescent="0.25">
      <c r="A4627" s="1" t="s">
        <v>9174</v>
      </c>
      <c r="B4627" t="s">
        <v>9175</v>
      </c>
      <c r="C4627" t="str">
        <f>Tabla4[[#This Row],[NIT]]</f>
        <v>06142612701238</v>
      </c>
      <c r="D4627">
        <f t="shared" si="162"/>
        <v>14</v>
      </c>
      <c r="E4627" t="str">
        <f t="shared" si="163"/>
        <v>NIT</v>
      </c>
    </row>
    <row r="4628" spans="1:5" x14ac:dyDescent="0.25">
      <c r="A4628" s="1" t="s">
        <v>9176</v>
      </c>
      <c r="B4628" t="s">
        <v>9177</v>
      </c>
      <c r="C4628" t="str">
        <f>Tabla4[[#This Row],[NIT]]</f>
        <v>06140411151040</v>
      </c>
      <c r="D4628">
        <f t="shared" si="162"/>
        <v>14</v>
      </c>
      <c r="E4628" t="str">
        <f t="shared" si="163"/>
        <v>NIT</v>
      </c>
    </row>
    <row r="4629" spans="1:5" x14ac:dyDescent="0.25">
      <c r="A4629" s="1" t="s">
        <v>9178</v>
      </c>
      <c r="B4629" t="s">
        <v>9179</v>
      </c>
      <c r="C4629" t="str">
        <f>Tabla4[[#This Row],[NIT]]</f>
        <v>06142904051048</v>
      </c>
      <c r="D4629">
        <f t="shared" si="162"/>
        <v>14</v>
      </c>
      <c r="E4629" t="str">
        <f t="shared" si="163"/>
        <v>NIT</v>
      </c>
    </row>
    <row r="4630" spans="1:5" x14ac:dyDescent="0.25">
      <c r="A4630" s="1" t="s">
        <v>9180</v>
      </c>
      <c r="B4630" t="s">
        <v>9181</v>
      </c>
      <c r="C4630" t="str">
        <f>Tabla4[[#This Row],[NIT]]</f>
        <v>08192509560019</v>
      </c>
      <c r="D4630">
        <f t="shared" si="162"/>
        <v>14</v>
      </c>
      <c r="E4630" t="str">
        <f t="shared" si="163"/>
        <v>NIT</v>
      </c>
    </row>
    <row r="4631" spans="1:5" x14ac:dyDescent="0.25">
      <c r="A4631" s="1" t="s">
        <v>9182</v>
      </c>
      <c r="B4631" t="s">
        <v>9183</v>
      </c>
      <c r="C4631" t="str">
        <f>Tabla4[[#This Row],[NIT]]</f>
        <v>03152106731026</v>
      </c>
      <c r="D4631">
        <f t="shared" si="162"/>
        <v>14</v>
      </c>
      <c r="E4631" t="str">
        <f t="shared" si="163"/>
        <v>NIT</v>
      </c>
    </row>
    <row r="4632" spans="1:5" x14ac:dyDescent="0.25">
      <c r="A4632" s="1" t="s">
        <v>9184</v>
      </c>
      <c r="B4632" t="s">
        <v>9185</v>
      </c>
      <c r="C4632" t="str">
        <f>Tabla4[[#This Row],[NIT]]</f>
        <v>03151510541013</v>
      </c>
      <c r="D4632">
        <f t="shared" ref="D4632:D4695" si="164">LEN(C4632)</f>
        <v>14</v>
      </c>
      <c r="E4632" t="str">
        <f t="shared" ref="E4632:E4695" si="165">IF(D4632=14,"NIT",IF(D4632=9,"DUI"," "))</f>
        <v>NIT</v>
      </c>
    </row>
    <row r="4633" spans="1:5" x14ac:dyDescent="0.25">
      <c r="A4633" s="1" t="s">
        <v>9186</v>
      </c>
      <c r="B4633" t="s">
        <v>9187</v>
      </c>
      <c r="C4633" t="str">
        <f>Tabla4[[#This Row],[NIT]]</f>
        <v>06142707991055</v>
      </c>
      <c r="D4633">
        <f t="shared" si="164"/>
        <v>14</v>
      </c>
      <c r="E4633" t="str">
        <f t="shared" si="165"/>
        <v>NIT</v>
      </c>
    </row>
    <row r="4634" spans="1:5" x14ac:dyDescent="0.25">
      <c r="A4634" s="1" t="s">
        <v>9188</v>
      </c>
      <c r="B4634" t="s">
        <v>9189</v>
      </c>
      <c r="C4634" t="str">
        <f>Tabla4[[#This Row],[NIT]]</f>
        <v>06140403101085</v>
      </c>
      <c r="D4634">
        <f t="shared" si="164"/>
        <v>14</v>
      </c>
      <c r="E4634" t="str">
        <f t="shared" si="165"/>
        <v>NIT</v>
      </c>
    </row>
    <row r="4635" spans="1:5" x14ac:dyDescent="0.25">
      <c r="A4635" s="1" t="s">
        <v>9190</v>
      </c>
      <c r="B4635" t="s">
        <v>9191</v>
      </c>
      <c r="C4635" t="str">
        <f>Tabla4[[#This Row],[NIT]]</f>
        <v>12171508811017</v>
      </c>
      <c r="D4635">
        <f t="shared" si="164"/>
        <v>14</v>
      </c>
      <c r="E4635" t="str">
        <f t="shared" si="165"/>
        <v>NIT</v>
      </c>
    </row>
    <row r="4636" spans="1:5" x14ac:dyDescent="0.25">
      <c r="A4636" s="1" t="s">
        <v>9192</v>
      </c>
      <c r="B4636" t="s">
        <v>9193</v>
      </c>
      <c r="C4636" t="str">
        <f>Tabla4[[#This Row],[NIT]]</f>
        <v>06142907151027</v>
      </c>
      <c r="D4636">
        <f t="shared" si="164"/>
        <v>14</v>
      </c>
      <c r="E4636" t="str">
        <f t="shared" si="165"/>
        <v>NIT</v>
      </c>
    </row>
    <row r="4637" spans="1:5" x14ac:dyDescent="0.25">
      <c r="A4637" s="1" t="s">
        <v>9194</v>
      </c>
      <c r="B4637" t="s">
        <v>9195</v>
      </c>
      <c r="C4637" t="str">
        <f>Tabla4[[#This Row],[NIT]]</f>
        <v>04020305691017</v>
      </c>
      <c r="D4637">
        <f t="shared" si="164"/>
        <v>14</v>
      </c>
      <c r="E4637" t="str">
        <f t="shared" si="165"/>
        <v>NIT</v>
      </c>
    </row>
    <row r="4638" spans="1:5" x14ac:dyDescent="0.25">
      <c r="A4638" s="1" t="s">
        <v>9196</v>
      </c>
      <c r="B4638" t="s">
        <v>9197</v>
      </c>
      <c r="C4638" t="str">
        <f>Tabla4[[#This Row],[NIT]]</f>
        <v>06142501191028</v>
      </c>
      <c r="D4638">
        <f t="shared" si="164"/>
        <v>14</v>
      </c>
      <c r="E4638" t="str">
        <f t="shared" si="165"/>
        <v>NIT</v>
      </c>
    </row>
    <row r="4639" spans="1:5" x14ac:dyDescent="0.25">
      <c r="A4639" s="1" t="s">
        <v>9198</v>
      </c>
      <c r="B4639" t="s">
        <v>9199</v>
      </c>
      <c r="C4639" t="str">
        <f>Tabla4[[#This Row],[NIT]]</f>
        <v>08210107731010</v>
      </c>
      <c r="D4639">
        <f t="shared" si="164"/>
        <v>14</v>
      </c>
      <c r="E4639" t="str">
        <f t="shared" si="165"/>
        <v>NIT</v>
      </c>
    </row>
    <row r="4640" spans="1:5" x14ac:dyDescent="0.25">
      <c r="A4640" s="1" t="s">
        <v>9200</v>
      </c>
      <c r="B4640" t="s">
        <v>9201</v>
      </c>
      <c r="C4640" t="str">
        <f>Tabla4[[#This Row],[NIT]]</f>
        <v>05032703771014</v>
      </c>
      <c r="D4640">
        <f t="shared" si="164"/>
        <v>14</v>
      </c>
      <c r="E4640" t="str">
        <f t="shared" si="165"/>
        <v>NIT</v>
      </c>
    </row>
    <row r="4641" spans="1:5" x14ac:dyDescent="0.25">
      <c r="A4641" s="1" t="s">
        <v>9202</v>
      </c>
      <c r="B4641" t="s">
        <v>9203</v>
      </c>
      <c r="C4641" t="str">
        <f>Tabla4[[#This Row],[NIT]]</f>
        <v>06141110161047</v>
      </c>
      <c r="D4641">
        <f t="shared" si="164"/>
        <v>14</v>
      </c>
      <c r="E4641" t="str">
        <f t="shared" si="165"/>
        <v>NIT</v>
      </c>
    </row>
    <row r="4642" spans="1:5" x14ac:dyDescent="0.25">
      <c r="A4642" s="1" t="s">
        <v>9204</v>
      </c>
      <c r="B4642" t="s">
        <v>9205</v>
      </c>
      <c r="C4642" t="str">
        <f>Tabla4[[#This Row],[NIT]]</f>
        <v>05030907701012</v>
      </c>
      <c r="D4642">
        <f t="shared" si="164"/>
        <v>14</v>
      </c>
      <c r="E4642" t="str">
        <f t="shared" si="165"/>
        <v>NIT</v>
      </c>
    </row>
    <row r="4643" spans="1:5" x14ac:dyDescent="0.25">
      <c r="A4643" s="1" t="s">
        <v>9206</v>
      </c>
      <c r="B4643" t="s">
        <v>9207</v>
      </c>
      <c r="C4643" t="str">
        <f>Tabla4[[#This Row],[NIT]]</f>
        <v>02073003650018</v>
      </c>
      <c r="D4643">
        <f t="shared" si="164"/>
        <v>14</v>
      </c>
      <c r="E4643" t="str">
        <f t="shared" si="165"/>
        <v>NIT</v>
      </c>
    </row>
    <row r="4644" spans="1:5" x14ac:dyDescent="0.25">
      <c r="A4644" s="1" t="s">
        <v>9208</v>
      </c>
      <c r="B4644" t="s">
        <v>9209</v>
      </c>
      <c r="C4644" t="str">
        <f>Tabla4[[#This Row],[NIT]]</f>
        <v>06140103580052</v>
      </c>
      <c r="D4644">
        <f t="shared" si="164"/>
        <v>14</v>
      </c>
      <c r="E4644" t="str">
        <f t="shared" si="165"/>
        <v>NIT</v>
      </c>
    </row>
    <row r="4645" spans="1:5" x14ac:dyDescent="0.25">
      <c r="A4645" s="1" t="s">
        <v>9210</v>
      </c>
      <c r="B4645" t="s">
        <v>9211</v>
      </c>
      <c r="C4645" t="str">
        <f>Tabla4[[#This Row],[NIT]]</f>
        <v>07091702731012</v>
      </c>
      <c r="D4645">
        <f t="shared" si="164"/>
        <v>14</v>
      </c>
      <c r="E4645" t="str">
        <f t="shared" si="165"/>
        <v>NIT</v>
      </c>
    </row>
    <row r="4646" spans="1:5" x14ac:dyDescent="0.25">
      <c r="A4646" s="1" t="s">
        <v>9212</v>
      </c>
      <c r="B4646" t="s">
        <v>9213</v>
      </c>
      <c r="C4646" t="str">
        <f>Tabla4[[#This Row],[NIT]]</f>
        <v>06173003001010</v>
      </c>
      <c r="D4646">
        <f t="shared" si="164"/>
        <v>14</v>
      </c>
      <c r="E4646" t="str">
        <f t="shared" si="165"/>
        <v>NIT</v>
      </c>
    </row>
    <row r="4647" spans="1:5" x14ac:dyDescent="0.25">
      <c r="A4647" s="1" t="s">
        <v>9214</v>
      </c>
      <c r="B4647" t="s">
        <v>9215</v>
      </c>
      <c r="C4647" t="str">
        <f>Tabla4[[#This Row],[NIT]]</f>
        <v>06140703001112</v>
      </c>
      <c r="D4647">
        <f t="shared" si="164"/>
        <v>14</v>
      </c>
      <c r="E4647" t="str">
        <f t="shared" si="165"/>
        <v>NIT</v>
      </c>
    </row>
    <row r="4648" spans="1:5" x14ac:dyDescent="0.25">
      <c r="A4648" s="1" t="s">
        <v>9216</v>
      </c>
      <c r="B4648" t="s">
        <v>9217</v>
      </c>
      <c r="C4648" t="str">
        <f>Tabla4[[#This Row],[NIT]]</f>
        <v>06142203891254</v>
      </c>
      <c r="D4648">
        <f t="shared" si="164"/>
        <v>14</v>
      </c>
      <c r="E4648" t="str">
        <f t="shared" si="165"/>
        <v>NIT</v>
      </c>
    </row>
    <row r="4649" spans="1:5" x14ac:dyDescent="0.25">
      <c r="A4649" s="1" t="s">
        <v>9218</v>
      </c>
      <c r="B4649" t="s">
        <v>9219</v>
      </c>
      <c r="C4649" t="str">
        <f>Tabla4[[#This Row],[NIT]]</f>
        <v>06140801181021</v>
      </c>
      <c r="D4649">
        <f t="shared" si="164"/>
        <v>14</v>
      </c>
      <c r="E4649" t="str">
        <f t="shared" si="165"/>
        <v>NIT</v>
      </c>
    </row>
    <row r="4650" spans="1:5" x14ac:dyDescent="0.25">
      <c r="A4650" s="1" t="s">
        <v>9220</v>
      </c>
      <c r="B4650" t="s">
        <v>9221</v>
      </c>
      <c r="C4650" t="str">
        <f>Tabla4[[#This Row],[NIT]]</f>
        <v>06140103161060</v>
      </c>
      <c r="D4650">
        <f t="shared" si="164"/>
        <v>14</v>
      </c>
      <c r="E4650" t="str">
        <f t="shared" si="165"/>
        <v>NIT</v>
      </c>
    </row>
    <row r="4651" spans="1:5" x14ac:dyDescent="0.25">
      <c r="A4651" s="1" t="s">
        <v>9222</v>
      </c>
      <c r="B4651" t="s">
        <v>9223</v>
      </c>
      <c r="C4651" t="str">
        <f>Tabla4[[#This Row],[NIT]]</f>
        <v>10010105811024</v>
      </c>
      <c r="D4651">
        <f t="shared" si="164"/>
        <v>14</v>
      </c>
      <c r="E4651" t="str">
        <f t="shared" si="165"/>
        <v>NIT</v>
      </c>
    </row>
    <row r="4652" spans="1:5" x14ac:dyDescent="0.25">
      <c r="A4652" s="1" t="s">
        <v>9224</v>
      </c>
      <c r="B4652" t="s">
        <v>9225</v>
      </c>
      <c r="C4652" t="str">
        <f>Tabla4[[#This Row],[NIT]]</f>
        <v>06140706750010</v>
      </c>
      <c r="D4652">
        <f t="shared" si="164"/>
        <v>14</v>
      </c>
      <c r="E4652" t="str">
        <f t="shared" si="165"/>
        <v>NIT</v>
      </c>
    </row>
    <row r="4653" spans="1:5" x14ac:dyDescent="0.25">
      <c r="A4653" s="1" t="s">
        <v>9226</v>
      </c>
      <c r="B4653" t="s">
        <v>9227</v>
      </c>
      <c r="C4653" t="str">
        <f>Tabla4[[#This Row],[NIT]]</f>
        <v>06142708121046</v>
      </c>
      <c r="D4653">
        <f t="shared" si="164"/>
        <v>14</v>
      </c>
      <c r="E4653" t="str">
        <f t="shared" si="165"/>
        <v>NIT</v>
      </c>
    </row>
    <row r="4654" spans="1:5" x14ac:dyDescent="0.25">
      <c r="A4654" s="1" t="s">
        <v>9228</v>
      </c>
      <c r="B4654" t="s">
        <v>9229</v>
      </c>
      <c r="C4654" t="str">
        <f>Tabla4[[#This Row],[NIT]]</f>
        <v>94833101781011</v>
      </c>
      <c r="D4654">
        <f t="shared" si="164"/>
        <v>14</v>
      </c>
      <c r="E4654" t="str">
        <f t="shared" si="165"/>
        <v>NIT</v>
      </c>
    </row>
    <row r="4655" spans="1:5" x14ac:dyDescent="0.25">
      <c r="A4655" s="1" t="s">
        <v>9230</v>
      </c>
      <c r="B4655" t="s">
        <v>9231</v>
      </c>
      <c r="C4655" t="str">
        <f>Tabla4[[#This Row],[NIT]]</f>
        <v>07101003681021</v>
      </c>
      <c r="D4655">
        <f t="shared" si="164"/>
        <v>14</v>
      </c>
      <c r="E4655" t="str">
        <f t="shared" si="165"/>
        <v>NIT</v>
      </c>
    </row>
    <row r="4656" spans="1:5" x14ac:dyDescent="0.25">
      <c r="A4656" s="1" t="s">
        <v>9232</v>
      </c>
      <c r="B4656" t="s">
        <v>9233</v>
      </c>
      <c r="C4656" t="str">
        <f>Tabla4[[#This Row],[NIT]]</f>
        <v>08170307771014</v>
      </c>
      <c r="D4656">
        <f t="shared" si="164"/>
        <v>14</v>
      </c>
      <c r="E4656" t="str">
        <f t="shared" si="165"/>
        <v>NIT</v>
      </c>
    </row>
    <row r="4657" spans="1:5" x14ac:dyDescent="0.25">
      <c r="A4657" s="1" t="s">
        <v>9234</v>
      </c>
      <c r="B4657" t="s">
        <v>9235</v>
      </c>
      <c r="C4657" t="str">
        <f>Tabla4[[#This Row],[NIT]]</f>
        <v>06141212921011</v>
      </c>
      <c r="D4657">
        <f t="shared" si="164"/>
        <v>14</v>
      </c>
      <c r="E4657" t="str">
        <f t="shared" si="165"/>
        <v>NIT</v>
      </c>
    </row>
    <row r="4658" spans="1:5" x14ac:dyDescent="0.25">
      <c r="A4658" s="1" t="s">
        <v>9236</v>
      </c>
      <c r="B4658" t="s">
        <v>9237</v>
      </c>
      <c r="C4658" t="str">
        <f>Tabla4[[#This Row],[NIT]]</f>
        <v>04052407610012</v>
      </c>
      <c r="D4658">
        <f t="shared" si="164"/>
        <v>14</v>
      </c>
      <c r="E4658" t="str">
        <f t="shared" si="165"/>
        <v>NIT</v>
      </c>
    </row>
    <row r="4659" spans="1:5" x14ac:dyDescent="0.25">
      <c r="A4659" s="1" t="s">
        <v>9238</v>
      </c>
      <c r="B4659" t="s">
        <v>9239</v>
      </c>
      <c r="C4659" t="str">
        <f>Tabla4[[#This Row],[NIT]]</f>
        <v>05111202881011</v>
      </c>
      <c r="D4659">
        <f t="shared" si="164"/>
        <v>14</v>
      </c>
      <c r="E4659" t="str">
        <f t="shared" si="165"/>
        <v>NIT</v>
      </c>
    </row>
    <row r="4660" spans="1:5" x14ac:dyDescent="0.25">
      <c r="A4660" s="1" t="s">
        <v>9240</v>
      </c>
      <c r="B4660" t="s">
        <v>9241</v>
      </c>
      <c r="C4660" t="str">
        <f>Tabla4[[#This Row],[NIT]]</f>
        <v>06143006961425</v>
      </c>
      <c r="D4660">
        <f t="shared" si="164"/>
        <v>14</v>
      </c>
      <c r="E4660" t="str">
        <f t="shared" si="165"/>
        <v>NIT</v>
      </c>
    </row>
    <row r="4661" spans="1:5" x14ac:dyDescent="0.25">
      <c r="A4661" s="1" t="s">
        <v>9242</v>
      </c>
      <c r="B4661" t="s">
        <v>9243</v>
      </c>
      <c r="C4661" t="str">
        <f>Tabla4[[#This Row],[NIT]]</f>
        <v>01062306811028</v>
      </c>
      <c r="D4661">
        <f t="shared" si="164"/>
        <v>14</v>
      </c>
      <c r="E4661" t="str">
        <f t="shared" si="165"/>
        <v>NIT</v>
      </c>
    </row>
    <row r="4662" spans="1:5" x14ac:dyDescent="0.25">
      <c r="A4662" s="1" t="s">
        <v>9244</v>
      </c>
      <c r="B4662" t="s">
        <v>9245</v>
      </c>
      <c r="C4662" t="str">
        <f>Tabla4[[#This Row],[NIT]]</f>
        <v>03010901761015</v>
      </c>
      <c r="D4662">
        <f t="shared" si="164"/>
        <v>14</v>
      </c>
      <c r="E4662" t="str">
        <f t="shared" si="165"/>
        <v>NIT</v>
      </c>
    </row>
    <row r="4663" spans="1:5" x14ac:dyDescent="0.25">
      <c r="A4663" s="1" t="s">
        <v>9246</v>
      </c>
      <c r="B4663" t="s">
        <v>9247</v>
      </c>
      <c r="C4663" t="str">
        <f>Tabla4[[#This Row],[NIT]]</f>
        <v>06142003971032</v>
      </c>
      <c r="D4663">
        <f t="shared" si="164"/>
        <v>14</v>
      </c>
      <c r="E4663" t="str">
        <f t="shared" si="165"/>
        <v>NIT</v>
      </c>
    </row>
    <row r="4664" spans="1:5" x14ac:dyDescent="0.25">
      <c r="A4664" s="1" t="s">
        <v>9248</v>
      </c>
      <c r="B4664" t="s">
        <v>9249</v>
      </c>
      <c r="C4664" t="str">
        <f>Tabla4[[#This Row],[NIT]]</f>
        <v>06140206001036</v>
      </c>
      <c r="D4664">
        <f t="shared" si="164"/>
        <v>14</v>
      </c>
      <c r="E4664" t="str">
        <f t="shared" si="165"/>
        <v>NIT</v>
      </c>
    </row>
    <row r="4665" spans="1:5" x14ac:dyDescent="0.25">
      <c r="A4665" s="1" t="s">
        <v>9250</v>
      </c>
      <c r="B4665" t="s">
        <v>9251</v>
      </c>
      <c r="C4665" t="str">
        <f>Tabla4[[#This Row],[NIT]]</f>
        <v>06140803061031</v>
      </c>
      <c r="D4665">
        <f t="shared" si="164"/>
        <v>14</v>
      </c>
      <c r="E4665" t="str">
        <f t="shared" si="165"/>
        <v>NIT</v>
      </c>
    </row>
    <row r="4666" spans="1:5" x14ac:dyDescent="0.25">
      <c r="A4666" s="1" t="s">
        <v>9252</v>
      </c>
      <c r="B4666" t="s">
        <v>9253</v>
      </c>
      <c r="C4666" t="str">
        <f>Tabla4[[#This Row],[NIT]]</f>
        <v>06142908661118</v>
      </c>
      <c r="D4666">
        <f t="shared" si="164"/>
        <v>14</v>
      </c>
      <c r="E4666" t="str">
        <f t="shared" si="165"/>
        <v>NIT</v>
      </c>
    </row>
    <row r="4667" spans="1:5" x14ac:dyDescent="0.25">
      <c r="A4667" s="1" t="s">
        <v>9254</v>
      </c>
      <c r="B4667" t="s">
        <v>9255</v>
      </c>
      <c r="C4667" t="str">
        <f>Tabla4[[#This Row],[NIT]]</f>
        <v>06142710610105</v>
      </c>
      <c r="D4667">
        <f t="shared" si="164"/>
        <v>14</v>
      </c>
      <c r="E4667" t="str">
        <f t="shared" si="165"/>
        <v>NIT</v>
      </c>
    </row>
    <row r="4668" spans="1:5" x14ac:dyDescent="0.25">
      <c r="A4668" s="1" t="s">
        <v>9256</v>
      </c>
      <c r="B4668" t="s">
        <v>9257</v>
      </c>
      <c r="C4668" t="str">
        <f>Tabla4[[#This Row],[NIT]]</f>
        <v>06140607191024</v>
      </c>
      <c r="D4668">
        <f t="shared" si="164"/>
        <v>14</v>
      </c>
      <c r="E4668" t="str">
        <f t="shared" si="165"/>
        <v>NIT</v>
      </c>
    </row>
    <row r="4669" spans="1:5" x14ac:dyDescent="0.25">
      <c r="A4669" s="1" t="s">
        <v>9258</v>
      </c>
      <c r="B4669" t="s">
        <v>9259</v>
      </c>
      <c r="C4669" t="str">
        <f>Tabla4[[#This Row],[NIT]]</f>
        <v>05031906450017</v>
      </c>
      <c r="D4669">
        <f t="shared" si="164"/>
        <v>14</v>
      </c>
      <c r="E4669" t="str">
        <f t="shared" si="165"/>
        <v>NIT</v>
      </c>
    </row>
    <row r="4670" spans="1:5" x14ac:dyDescent="0.25">
      <c r="A4670" s="1" t="s">
        <v>9260</v>
      </c>
      <c r="B4670" t="s">
        <v>9261</v>
      </c>
      <c r="C4670" t="str">
        <f>Tabla4[[#This Row],[NIT]]</f>
        <v>05031610151010</v>
      </c>
      <c r="D4670">
        <f t="shared" si="164"/>
        <v>14</v>
      </c>
      <c r="E4670" t="str">
        <f t="shared" si="165"/>
        <v>NIT</v>
      </c>
    </row>
    <row r="4671" spans="1:5" x14ac:dyDescent="0.25">
      <c r="A4671" s="1" t="s">
        <v>9262</v>
      </c>
      <c r="B4671" t="s">
        <v>9263</v>
      </c>
      <c r="C4671" t="str">
        <f>Tabla4[[#This Row],[NIT]]</f>
        <v>06171801721029</v>
      </c>
      <c r="D4671">
        <f t="shared" si="164"/>
        <v>14</v>
      </c>
      <c r="E4671" t="str">
        <f t="shared" si="165"/>
        <v>NIT</v>
      </c>
    </row>
    <row r="4672" spans="1:5" x14ac:dyDescent="0.25">
      <c r="A4672" s="1" t="s">
        <v>9264</v>
      </c>
      <c r="B4672" t="s">
        <v>9265</v>
      </c>
      <c r="C4672" t="str">
        <f>Tabla4[[#This Row],[NIT]]</f>
        <v>09091004741011</v>
      </c>
      <c r="D4672">
        <f t="shared" si="164"/>
        <v>14</v>
      </c>
      <c r="E4672" t="str">
        <f t="shared" si="165"/>
        <v>NIT</v>
      </c>
    </row>
    <row r="4673" spans="1:5" x14ac:dyDescent="0.25">
      <c r="A4673" s="1" t="s">
        <v>9266</v>
      </c>
      <c r="B4673" t="s">
        <v>9267</v>
      </c>
      <c r="C4673" t="str">
        <f>Tabla4[[#This Row],[NIT]]</f>
        <v>09082807751017</v>
      </c>
      <c r="D4673">
        <f t="shared" si="164"/>
        <v>14</v>
      </c>
      <c r="E4673" t="str">
        <f t="shared" si="165"/>
        <v>NIT</v>
      </c>
    </row>
    <row r="4674" spans="1:5" x14ac:dyDescent="0.25">
      <c r="A4674" s="1" t="s">
        <v>9268</v>
      </c>
      <c r="B4674" t="s">
        <v>9269</v>
      </c>
      <c r="C4674" t="str">
        <f>Tabla4[[#This Row],[NIT]]</f>
        <v>04292409751011</v>
      </c>
      <c r="D4674">
        <f t="shared" si="164"/>
        <v>14</v>
      </c>
      <c r="E4674" t="str">
        <f t="shared" si="165"/>
        <v>NIT</v>
      </c>
    </row>
    <row r="4675" spans="1:5" x14ac:dyDescent="0.25">
      <c r="A4675" s="1" t="s">
        <v>9270</v>
      </c>
      <c r="B4675" t="s">
        <v>9271</v>
      </c>
      <c r="C4675" t="str">
        <f>Tabla4[[#This Row],[NIT]]</f>
        <v>06140611181076</v>
      </c>
      <c r="D4675">
        <f t="shared" si="164"/>
        <v>14</v>
      </c>
      <c r="E4675" t="str">
        <f t="shared" si="165"/>
        <v>NIT</v>
      </c>
    </row>
    <row r="4676" spans="1:5" x14ac:dyDescent="0.25">
      <c r="A4676" s="1" t="s">
        <v>9272</v>
      </c>
      <c r="B4676" t="s">
        <v>9273</v>
      </c>
      <c r="C4676" t="str">
        <f>Tabla4[[#This Row],[NIT]]</f>
        <v>11083110731013</v>
      </c>
      <c r="D4676">
        <f t="shared" si="164"/>
        <v>14</v>
      </c>
      <c r="E4676" t="str">
        <f t="shared" si="165"/>
        <v>NIT</v>
      </c>
    </row>
    <row r="4677" spans="1:5" x14ac:dyDescent="0.25">
      <c r="A4677" s="1" t="s">
        <v>9274</v>
      </c>
      <c r="B4677" t="s">
        <v>9275</v>
      </c>
      <c r="C4677" t="str">
        <f>Tabla4[[#This Row],[NIT]]</f>
        <v>06140801871168</v>
      </c>
      <c r="D4677">
        <f t="shared" si="164"/>
        <v>14</v>
      </c>
      <c r="E4677" t="str">
        <f t="shared" si="165"/>
        <v>NIT</v>
      </c>
    </row>
    <row r="4678" spans="1:5" x14ac:dyDescent="0.25">
      <c r="A4678" s="1" t="s">
        <v>9276</v>
      </c>
      <c r="B4678" t="s">
        <v>9277</v>
      </c>
      <c r="C4678" t="str">
        <f>Tabla4[[#This Row],[NIT]]</f>
        <v>05112507891021</v>
      </c>
      <c r="D4678">
        <f t="shared" si="164"/>
        <v>14</v>
      </c>
      <c r="E4678" t="str">
        <f t="shared" si="165"/>
        <v>NIT</v>
      </c>
    </row>
    <row r="4679" spans="1:5" x14ac:dyDescent="0.25">
      <c r="A4679" s="1" t="s">
        <v>9278</v>
      </c>
      <c r="B4679" t="s">
        <v>9279</v>
      </c>
      <c r="C4679" t="str">
        <f>Tabla4[[#This Row],[NIT]]</f>
        <v>06141211131017</v>
      </c>
      <c r="D4679">
        <f t="shared" si="164"/>
        <v>14</v>
      </c>
      <c r="E4679" t="str">
        <f t="shared" si="165"/>
        <v>NIT</v>
      </c>
    </row>
    <row r="4680" spans="1:5" x14ac:dyDescent="0.25">
      <c r="A4680" s="1" t="s">
        <v>9280</v>
      </c>
      <c r="B4680" t="s">
        <v>9281</v>
      </c>
      <c r="C4680" t="str">
        <f>Tabla4[[#This Row],[NIT]]</f>
        <v>06141804851075</v>
      </c>
      <c r="D4680">
        <f t="shared" si="164"/>
        <v>14</v>
      </c>
      <c r="E4680" t="str">
        <f t="shared" si="165"/>
        <v>NIT</v>
      </c>
    </row>
    <row r="4681" spans="1:5" x14ac:dyDescent="0.25">
      <c r="A4681" s="1" t="s">
        <v>9282</v>
      </c>
      <c r="B4681" t="s">
        <v>9283</v>
      </c>
      <c r="C4681" t="str">
        <f>Tabla4[[#This Row],[NIT]]</f>
        <v>06141801101040</v>
      </c>
      <c r="D4681">
        <f t="shared" si="164"/>
        <v>14</v>
      </c>
      <c r="E4681" t="str">
        <f t="shared" si="165"/>
        <v>NIT</v>
      </c>
    </row>
    <row r="4682" spans="1:5" x14ac:dyDescent="0.25">
      <c r="A4682" s="1" t="s">
        <v>9284</v>
      </c>
      <c r="B4682" t="s">
        <v>9285</v>
      </c>
      <c r="C4682" t="str">
        <f>Tabla4[[#This Row],[NIT]]</f>
        <v>11012111771014</v>
      </c>
      <c r="D4682">
        <f t="shared" si="164"/>
        <v>14</v>
      </c>
      <c r="E4682" t="str">
        <f t="shared" si="165"/>
        <v>NIT</v>
      </c>
    </row>
    <row r="4683" spans="1:5" x14ac:dyDescent="0.25">
      <c r="A4683" s="1" t="s">
        <v>9286</v>
      </c>
      <c r="B4683" t="s">
        <v>9287</v>
      </c>
      <c r="C4683" t="str">
        <f>Tabla4[[#This Row],[NIT]]</f>
        <v>08110901590016</v>
      </c>
      <c r="D4683">
        <f t="shared" si="164"/>
        <v>14</v>
      </c>
      <c r="E4683" t="str">
        <f t="shared" si="165"/>
        <v>NIT</v>
      </c>
    </row>
    <row r="4684" spans="1:5" x14ac:dyDescent="0.25">
      <c r="A4684" s="1" t="s">
        <v>9288</v>
      </c>
      <c r="B4684" t="s">
        <v>9289</v>
      </c>
      <c r="C4684" t="str">
        <f>Tabla4[[#This Row],[NIT]]</f>
        <v>06141711941104</v>
      </c>
      <c r="D4684">
        <f t="shared" si="164"/>
        <v>14</v>
      </c>
      <c r="E4684" t="str">
        <f t="shared" si="165"/>
        <v>NIT</v>
      </c>
    </row>
    <row r="4685" spans="1:5" x14ac:dyDescent="0.25">
      <c r="A4685" s="1" t="s">
        <v>9290</v>
      </c>
      <c r="B4685" t="s">
        <v>9291</v>
      </c>
      <c r="C4685" t="str">
        <f>Tabla4[[#This Row],[NIT]]</f>
        <v>06142905111010</v>
      </c>
      <c r="D4685">
        <f t="shared" si="164"/>
        <v>14</v>
      </c>
      <c r="E4685" t="str">
        <f t="shared" si="165"/>
        <v>NIT</v>
      </c>
    </row>
    <row r="4686" spans="1:5" x14ac:dyDescent="0.25">
      <c r="A4686" s="1" t="s">
        <v>9292</v>
      </c>
      <c r="B4686" t="s">
        <v>9293</v>
      </c>
      <c r="C4686" t="str">
        <f>Tabla4[[#This Row],[NIT]]</f>
        <v>02100402741017</v>
      </c>
      <c r="D4686">
        <f t="shared" si="164"/>
        <v>14</v>
      </c>
      <c r="E4686" t="str">
        <f t="shared" si="165"/>
        <v>NIT</v>
      </c>
    </row>
    <row r="4687" spans="1:5" x14ac:dyDescent="0.25">
      <c r="A4687" s="1" t="s">
        <v>9294</v>
      </c>
      <c r="B4687" t="s">
        <v>9295</v>
      </c>
      <c r="C4687" t="str">
        <f>Tabla4[[#This Row],[NIT]]</f>
        <v>10100312771023</v>
      </c>
      <c r="D4687">
        <f t="shared" si="164"/>
        <v>14</v>
      </c>
      <c r="E4687" t="str">
        <f t="shared" si="165"/>
        <v>NIT</v>
      </c>
    </row>
    <row r="4688" spans="1:5" x14ac:dyDescent="0.25">
      <c r="A4688" s="1" t="s">
        <v>9296</v>
      </c>
      <c r="B4688" t="s">
        <v>9297</v>
      </c>
      <c r="C4688" t="str">
        <f>Tabla4[[#This Row],[NIT]]</f>
        <v>06142908941013</v>
      </c>
      <c r="D4688">
        <f t="shared" si="164"/>
        <v>14</v>
      </c>
      <c r="E4688" t="str">
        <f t="shared" si="165"/>
        <v>NIT</v>
      </c>
    </row>
    <row r="4689" spans="1:5" x14ac:dyDescent="0.25">
      <c r="A4689" s="1" t="s">
        <v>9298</v>
      </c>
      <c r="B4689" t="s">
        <v>9299</v>
      </c>
      <c r="C4689" t="str">
        <f>Tabla4[[#This Row],[NIT]]</f>
        <v>06141306161010</v>
      </c>
      <c r="D4689">
        <f t="shared" si="164"/>
        <v>14</v>
      </c>
      <c r="E4689" t="str">
        <f t="shared" si="165"/>
        <v>NIT</v>
      </c>
    </row>
    <row r="4690" spans="1:5" x14ac:dyDescent="0.25">
      <c r="A4690" s="1" t="s">
        <v>9300</v>
      </c>
      <c r="B4690" t="s">
        <v>9301</v>
      </c>
      <c r="C4690" t="str">
        <f>Tabla4[[#This Row],[NIT]]</f>
        <v>06140705921391</v>
      </c>
      <c r="D4690">
        <f t="shared" si="164"/>
        <v>14</v>
      </c>
      <c r="E4690" t="str">
        <f t="shared" si="165"/>
        <v>NIT</v>
      </c>
    </row>
    <row r="4691" spans="1:5" x14ac:dyDescent="0.25">
      <c r="A4691" s="1" t="s">
        <v>9302</v>
      </c>
      <c r="B4691" t="s">
        <v>9303</v>
      </c>
      <c r="C4691" t="str">
        <f>Tabla4[[#This Row],[NIT]]</f>
        <v>12170403031010</v>
      </c>
      <c r="D4691">
        <f t="shared" si="164"/>
        <v>14</v>
      </c>
      <c r="E4691" t="str">
        <f t="shared" si="165"/>
        <v>NIT</v>
      </c>
    </row>
    <row r="4692" spans="1:5" x14ac:dyDescent="0.25">
      <c r="A4692" s="1" t="s">
        <v>9304</v>
      </c>
      <c r="B4692" t="s">
        <v>9305</v>
      </c>
      <c r="C4692" t="str">
        <f>Tabla4[[#This Row],[NIT]]</f>
        <v>06140907021031</v>
      </c>
      <c r="D4692">
        <f t="shared" si="164"/>
        <v>14</v>
      </c>
      <c r="E4692" t="str">
        <f t="shared" si="165"/>
        <v>NIT</v>
      </c>
    </row>
    <row r="4693" spans="1:5" x14ac:dyDescent="0.25">
      <c r="A4693" s="1" t="s">
        <v>9306</v>
      </c>
      <c r="B4693" t="s">
        <v>9307</v>
      </c>
      <c r="C4693" t="str">
        <f>Tabla4[[#This Row],[NIT]]</f>
        <v>06142801081062</v>
      </c>
      <c r="D4693">
        <f t="shared" si="164"/>
        <v>14</v>
      </c>
      <c r="E4693" t="str">
        <f t="shared" si="165"/>
        <v>NIT</v>
      </c>
    </row>
    <row r="4694" spans="1:5" x14ac:dyDescent="0.25">
      <c r="A4694" s="1" t="s">
        <v>9308</v>
      </c>
      <c r="B4694" t="s">
        <v>9309</v>
      </c>
      <c r="C4694" t="str">
        <f>Tabla4[[#This Row],[NIT]]</f>
        <v>06141112171074</v>
      </c>
      <c r="D4694">
        <f t="shared" si="164"/>
        <v>14</v>
      </c>
      <c r="E4694" t="str">
        <f t="shared" si="165"/>
        <v>NIT</v>
      </c>
    </row>
    <row r="4695" spans="1:5" x14ac:dyDescent="0.25">
      <c r="A4695" s="1" t="s">
        <v>9310</v>
      </c>
      <c r="B4695" t="s">
        <v>9311</v>
      </c>
      <c r="C4695" t="str">
        <f>Tabla4[[#This Row],[NIT]]</f>
        <v>05111202111011</v>
      </c>
      <c r="D4695">
        <f t="shared" si="164"/>
        <v>14</v>
      </c>
      <c r="E4695" t="str">
        <f t="shared" si="165"/>
        <v>NIT</v>
      </c>
    </row>
    <row r="4696" spans="1:5" x14ac:dyDescent="0.25">
      <c r="A4696" s="1" t="s">
        <v>9312</v>
      </c>
      <c r="B4696" t="s">
        <v>9313</v>
      </c>
      <c r="C4696" t="str">
        <f>Tabla4[[#This Row],[NIT]]</f>
        <v>12091712181010</v>
      </c>
      <c r="D4696">
        <f t="shared" ref="D4696:D4759" si="166">LEN(C4696)</f>
        <v>14</v>
      </c>
      <c r="E4696" t="str">
        <f t="shared" ref="E4696:E4759" si="167">IF(D4696=14,"NIT",IF(D4696=9,"DUI"," "))</f>
        <v>NIT</v>
      </c>
    </row>
    <row r="4697" spans="1:5" x14ac:dyDescent="0.25">
      <c r="A4697" s="1" t="s">
        <v>9314</v>
      </c>
      <c r="B4697" t="s">
        <v>9315</v>
      </c>
      <c r="C4697" t="str">
        <f>Tabla4[[#This Row],[NIT]]</f>
        <v>06140110191055</v>
      </c>
      <c r="D4697">
        <f t="shared" si="166"/>
        <v>14</v>
      </c>
      <c r="E4697" t="str">
        <f t="shared" si="167"/>
        <v>NIT</v>
      </c>
    </row>
    <row r="4698" spans="1:5" x14ac:dyDescent="0.25">
      <c r="A4698" s="1" t="s">
        <v>9316</v>
      </c>
      <c r="B4698" t="s">
        <v>9317</v>
      </c>
      <c r="C4698" t="str">
        <f>Tabla4[[#This Row],[NIT]]</f>
        <v>06141903931072</v>
      </c>
      <c r="D4698">
        <f t="shared" si="166"/>
        <v>14</v>
      </c>
      <c r="E4698" t="str">
        <f t="shared" si="167"/>
        <v>NIT</v>
      </c>
    </row>
    <row r="4699" spans="1:5" x14ac:dyDescent="0.25">
      <c r="A4699" s="1" t="s">
        <v>9318</v>
      </c>
      <c r="B4699" t="s">
        <v>9319</v>
      </c>
      <c r="C4699" t="str">
        <f>Tabla4[[#This Row],[NIT]]</f>
        <v>06142003921027</v>
      </c>
      <c r="D4699">
        <f t="shared" si="166"/>
        <v>14</v>
      </c>
      <c r="E4699" t="str">
        <f t="shared" si="167"/>
        <v>NIT</v>
      </c>
    </row>
    <row r="4700" spans="1:5" x14ac:dyDescent="0.25">
      <c r="A4700" s="1" t="s">
        <v>9320</v>
      </c>
      <c r="B4700" t="s">
        <v>9321</v>
      </c>
      <c r="C4700" t="str">
        <f>Tabla4[[#This Row],[NIT]]</f>
        <v>06142502211030</v>
      </c>
      <c r="D4700">
        <f t="shared" si="166"/>
        <v>14</v>
      </c>
      <c r="E4700" t="str">
        <f t="shared" si="167"/>
        <v>NIT</v>
      </c>
    </row>
    <row r="4701" spans="1:5" x14ac:dyDescent="0.25">
      <c r="A4701" s="1" t="s">
        <v>9322</v>
      </c>
      <c r="B4701" t="s">
        <v>9323</v>
      </c>
      <c r="C4701" t="str">
        <f>Tabla4[[#This Row],[NIT]]</f>
        <v>06140803991446</v>
      </c>
      <c r="D4701">
        <f t="shared" si="166"/>
        <v>14</v>
      </c>
      <c r="E4701" t="str">
        <f t="shared" si="167"/>
        <v>NIT</v>
      </c>
    </row>
    <row r="4702" spans="1:5" x14ac:dyDescent="0.25">
      <c r="A4702" s="1" t="s">
        <v>9324</v>
      </c>
      <c r="B4702" t="s">
        <v>9325</v>
      </c>
      <c r="C4702" t="str">
        <f>Tabla4[[#This Row],[NIT]]</f>
        <v>05111501901029</v>
      </c>
      <c r="D4702">
        <f t="shared" si="166"/>
        <v>14</v>
      </c>
      <c r="E4702" t="str">
        <f t="shared" si="167"/>
        <v>NIT</v>
      </c>
    </row>
    <row r="4703" spans="1:5" x14ac:dyDescent="0.25">
      <c r="A4703" s="1" t="s">
        <v>9326</v>
      </c>
      <c r="B4703" t="s">
        <v>9327</v>
      </c>
      <c r="C4703" t="str">
        <f>Tabla4[[#This Row],[NIT]]</f>
        <v>06143101860017</v>
      </c>
      <c r="D4703">
        <f t="shared" si="166"/>
        <v>14</v>
      </c>
      <c r="E4703" t="str">
        <f t="shared" si="167"/>
        <v>NIT</v>
      </c>
    </row>
    <row r="4704" spans="1:5" x14ac:dyDescent="0.25">
      <c r="A4704" s="1" t="s">
        <v>9328</v>
      </c>
      <c r="B4704" t="s">
        <v>9329</v>
      </c>
      <c r="C4704" t="str">
        <f>Tabla4[[#This Row],[NIT]]</f>
        <v>06140112820027</v>
      </c>
      <c r="D4704">
        <f t="shared" si="166"/>
        <v>14</v>
      </c>
      <c r="E4704" t="str">
        <f t="shared" si="167"/>
        <v>NIT</v>
      </c>
    </row>
    <row r="4705" spans="1:5" x14ac:dyDescent="0.25">
      <c r="A4705" s="1" t="s">
        <v>9330</v>
      </c>
      <c r="B4705" t="s">
        <v>9331</v>
      </c>
      <c r="C4705" t="str">
        <f>Tabla4[[#This Row],[NIT]]</f>
        <v>05112309861010</v>
      </c>
      <c r="D4705">
        <f t="shared" si="166"/>
        <v>14</v>
      </c>
      <c r="E4705" t="str">
        <f t="shared" si="167"/>
        <v>NIT</v>
      </c>
    </row>
    <row r="4706" spans="1:5" x14ac:dyDescent="0.25">
      <c r="A4706" s="1" t="s">
        <v>9332</v>
      </c>
      <c r="B4706" t="s">
        <v>9333</v>
      </c>
      <c r="C4706" t="str">
        <f>Tabla4[[#This Row],[NIT]]</f>
        <v>05033001211017</v>
      </c>
      <c r="D4706">
        <f t="shared" si="166"/>
        <v>14</v>
      </c>
      <c r="E4706" t="str">
        <f t="shared" si="167"/>
        <v>NIT</v>
      </c>
    </row>
    <row r="4707" spans="1:5" x14ac:dyDescent="0.25">
      <c r="A4707" s="1" t="s">
        <v>9334</v>
      </c>
      <c r="B4707" t="s">
        <v>9335</v>
      </c>
      <c r="C4707" t="str">
        <f>Tabla4[[#This Row],[NIT]]</f>
        <v>05021704650019</v>
      </c>
      <c r="D4707">
        <f t="shared" si="166"/>
        <v>14</v>
      </c>
      <c r="E4707" t="str">
        <f t="shared" si="167"/>
        <v>NIT</v>
      </c>
    </row>
    <row r="4708" spans="1:5" x14ac:dyDescent="0.25">
      <c r="A4708" s="1" t="s">
        <v>9336</v>
      </c>
      <c r="B4708" t="s">
        <v>9337</v>
      </c>
      <c r="C4708" t="str">
        <f>Tabla4[[#This Row],[NIT]]</f>
        <v>06141805181057</v>
      </c>
      <c r="D4708">
        <f t="shared" si="166"/>
        <v>14</v>
      </c>
      <c r="E4708" t="str">
        <f t="shared" si="167"/>
        <v>NIT</v>
      </c>
    </row>
    <row r="4709" spans="1:5" x14ac:dyDescent="0.25">
      <c r="A4709" s="1" t="s">
        <v>9338</v>
      </c>
      <c r="B4709" t="s">
        <v>9339</v>
      </c>
      <c r="C4709" t="str">
        <f>Tabla4[[#This Row],[NIT]]</f>
        <v>06141210081024</v>
      </c>
      <c r="D4709">
        <f t="shared" si="166"/>
        <v>14</v>
      </c>
      <c r="E4709" t="str">
        <f t="shared" si="167"/>
        <v>NIT</v>
      </c>
    </row>
    <row r="4710" spans="1:5" x14ac:dyDescent="0.25">
      <c r="A4710" s="1" t="s">
        <v>9340</v>
      </c>
      <c r="B4710" t="s">
        <v>9341</v>
      </c>
      <c r="C4710" t="str">
        <f>Tabla4[[#This Row],[NIT]]</f>
        <v>06141605860015</v>
      </c>
      <c r="D4710">
        <f t="shared" si="166"/>
        <v>14</v>
      </c>
      <c r="E4710" t="str">
        <f t="shared" si="167"/>
        <v>NIT</v>
      </c>
    </row>
    <row r="4711" spans="1:5" x14ac:dyDescent="0.25">
      <c r="A4711" s="1" t="s">
        <v>9342</v>
      </c>
      <c r="B4711" t="s">
        <v>9343</v>
      </c>
      <c r="C4711" t="str">
        <f>Tabla4[[#This Row],[NIT]]</f>
        <v>06142305881032</v>
      </c>
      <c r="D4711">
        <f t="shared" si="166"/>
        <v>14</v>
      </c>
      <c r="E4711" t="str">
        <f t="shared" si="167"/>
        <v>NIT</v>
      </c>
    </row>
    <row r="4712" spans="1:5" x14ac:dyDescent="0.25">
      <c r="A4712" s="1" t="s">
        <v>9344</v>
      </c>
      <c r="B4712" t="s">
        <v>9345</v>
      </c>
      <c r="C4712" t="str">
        <f>Tabla4[[#This Row],[NIT]]</f>
        <v>06142010921011</v>
      </c>
      <c r="D4712">
        <f t="shared" si="166"/>
        <v>14</v>
      </c>
      <c r="E4712" t="str">
        <f t="shared" si="167"/>
        <v>NIT</v>
      </c>
    </row>
    <row r="4713" spans="1:5" x14ac:dyDescent="0.25">
      <c r="A4713" s="1" t="s">
        <v>9346</v>
      </c>
      <c r="B4713" t="s">
        <v>9347</v>
      </c>
      <c r="C4713" t="str">
        <f>Tabla4[[#This Row],[NIT]]</f>
        <v>05200406480012</v>
      </c>
      <c r="D4713">
        <f t="shared" si="166"/>
        <v>14</v>
      </c>
      <c r="E4713" t="str">
        <f t="shared" si="167"/>
        <v>NIT</v>
      </c>
    </row>
    <row r="4714" spans="1:5" x14ac:dyDescent="0.25">
      <c r="A4714" s="1" t="s">
        <v>9348</v>
      </c>
      <c r="B4714" t="s">
        <v>9349</v>
      </c>
      <c r="C4714" t="str">
        <f>Tabla4[[#This Row],[NIT]]</f>
        <v>20220242694</v>
      </c>
      <c r="D4714">
        <f t="shared" si="166"/>
        <v>11</v>
      </c>
      <c r="E4714" t="str">
        <f t="shared" si="167"/>
        <v xml:space="preserve"> </v>
      </c>
    </row>
    <row r="4715" spans="1:5" x14ac:dyDescent="0.25">
      <c r="A4715" s="1" t="s">
        <v>9350</v>
      </c>
      <c r="B4715" t="s">
        <v>9351</v>
      </c>
      <c r="C4715" t="str">
        <f>Tabla4[[#This Row],[NIT]]</f>
        <v>06140705121042</v>
      </c>
      <c r="D4715">
        <f t="shared" si="166"/>
        <v>14</v>
      </c>
      <c r="E4715" t="str">
        <f t="shared" si="167"/>
        <v>NIT</v>
      </c>
    </row>
    <row r="4716" spans="1:5" x14ac:dyDescent="0.25">
      <c r="A4716" s="1" t="s">
        <v>9352</v>
      </c>
      <c r="B4716" t="s">
        <v>9353</v>
      </c>
      <c r="C4716" t="str">
        <f>Tabla4[[#This Row],[NIT]]</f>
        <v>06142101771068</v>
      </c>
      <c r="D4716">
        <f t="shared" si="166"/>
        <v>14</v>
      </c>
      <c r="E4716" t="str">
        <f t="shared" si="167"/>
        <v>NIT</v>
      </c>
    </row>
    <row r="4717" spans="1:5" x14ac:dyDescent="0.25">
      <c r="A4717" s="1" t="s">
        <v>9354</v>
      </c>
      <c r="B4717" t="s">
        <v>9355</v>
      </c>
      <c r="C4717" t="str">
        <f>Tabla4[[#This Row],[NIT]]</f>
        <v>06141501151046</v>
      </c>
      <c r="D4717">
        <f t="shared" si="166"/>
        <v>14</v>
      </c>
      <c r="E4717" t="str">
        <f t="shared" si="167"/>
        <v>NIT</v>
      </c>
    </row>
    <row r="4718" spans="1:5" x14ac:dyDescent="0.25">
      <c r="A4718" s="1" t="s">
        <v>9356</v>
      </c>
      <c r="B4718" t="s">
        <v>9357</v>
      </c>
      <c r="C4718" t="str">
        <f>Tabla4[[#This Row],[NIT]]</f>
        <v>06141008661043</v>
      </c>
      <c r="D4718">
        <f t="shared" si="166"/>
        <v>14</v>
      </c>
      <c r="E4718" t="str">
        <f t="shared" si="167"/>
        <v>NIT</v>
      </c>
    </row>
    <row r="4719" spans="1:5" x14ac:dyDescent="0.25">
      <c r="A4719" s="1" t="s">
        <v>9358</v>
      </c>
      <c r="B4719" t="s">
        <v>9359</v>
      </c>
      <c r="C4719" t="str">
        <f>Tabla4[[#This Row],[NIT]]</f>
        <v>10100107701012</v>
      </c>
      <c r="D4719">
        <f t="shared" si="166"/>
        <v>14</v>
      </c>
      <c r="E4719" t="str">
        <f t="shared" si="167"/>
        <v>NIT</v>
      </c>
    </row>
    <row r="4720" spans="1:5" x14ac:dyDescent="0.25">
      <c r="A4720" s="1" t="s">
        <v>9360</v>
      </c>
      <c r="B4720" t="s">
        <v>9361</v>
      </c>
      <c r="C4720" t="str">
        <f>Tabla4[[#This Row],[NIT]]</f>
        <v>2022284428</v>
      </c>
      <c r="D4720">
        <f t="shared" si="166"/>
        <v>10</v>
      </c>
      <c r="E4720" t="str">
        <f t="shared" si="167"/>
        <v xml:space="preserve"> </v>
      </c>
    </row>
    <row r="4721" spans="1:5" x14ac:dyDescent="0.25">
      <c r="A4721" s="1" t="s">
        <v>9362</v>
      </c>
      <c r="B4721" t="s">
        <v>9363</v>
      </c>
      <c r="C4721" t="str">
        <f>Tabla4[[#This Row],[NIT]]</f>
        <v>06142307011043</v>
      </c>
      <c r="D4721">
        <f t="shared" si="166"/>
        <v>14</v>
      </c>
      <c r="E4721" t="str">
        <f t="shared" si="167"/>
        <v>NIT</v>
      </c>
    </row>
    <row r="4722" spans="1:5" x14ac:dyDescent="0.25">
      <c r="A4722" s="1" t="s">
        <v>9364</v>
      </c>
      <c r="B4722" t="s">
        <v>9365</v>
      </c>
      <c r="C4722" t="str">
        <f>Tabla4[[#This Row],[NIT]]</f>
        <v>11052105601010</v>
      </c>
      <c r="D4722">
        <f t="shared" si="166"/>
        <v>14</v>
      </c>
      <c r="E4722" t="str">
        <f t="shared" si="167"/>
        <v>NIT</v>
      </c>
    </row>
    <row r="4723" spans="1:5" x14ac:dyDescent="0.25">
      <c r="A4723" s="1" t="s">
        <v>9366</v>
      </c>
      <c r="B4723" t="s">
        <v>9367</v>
      </c>
      <c r="C4723" t="str">
        <f>Tabla4[[#This Row],[NIT]]</f>
        <v>05111204540020</v>
      </c>
      <c r="D4723">
        <f t="shared" si="166"/>
        <v>14</v>
      </c>
      <c r="E4723" t="str">
        <f t="shared" si="167"/>
        <v>NIT</v>
      </c>
    </row>
    <row r="4724" spans="1:5" x14ac:dyDescent="0.25">
      <c r="A4724" s="1" t="s">
        <v>9368</v>
      </c>
      <c r="B4724" t="s">
        <v>9369</v>
      </c>
      <c r="C4724" t="str">
        <f>Tabla4[[#This Row],[NIT]]</f>
        <v>06141910891035</v>
      </c>
      <c r="D4724">
        <f t="shared" si="166"/>
        <v>14</v>
      </c>
      <c r="E4724" t="str">
        <f t="shared" si="167"/>
        <v>NIT</v>
      </c>
    </row>
    <row r="4725" spans="1:5" x14ac:dyDescent="0.25">
      <c r="A4725" s="1" t="s">
        <v>9370</v>
      </c>
      <c r="B4725" t="s">
        <v>9371</v>
      </c>
      <c r="C4725" t="str">
        <f>Tabla4[[#This Row],[NIT]]</f>
        <v>06142402061074</v>
      </c>
      <c r="D4725">
        <f t="shared" si="166"/>
        <v>14</v>
      </c>
      <c r="E4725" t="str">
        <f t="shared" si="167"/>
        <v>NIT</v>
      </c>
    </row>
    <row r="4726" spans="1:5" x14ac:dyDescent="0.25">
      <c r="A4726" s="1" t="s">
        <v>9372</v>
      </c>
      <c r="B4726" t="s">
        <v>9373</v>
      </c>
      <c r="C4726" t="str">
        <f>Tabla4[[#This Row],[NIT]]</f>
        <v>01011807801010</v>
      </c>
      <c r="D4726">
        <f t="shared" si="166"/>
        <v>14</v>
      </c>
      <c r="E4726" t="str">
        <f t="shared" si="167"/>
        <v>NIT</v>
      </c>
    </row>
    <row r="4727" spans="1:5" x14ac:dyDescent="0.25">
      <c r="A4727" s="1" t="s">
        <v>9374</v>
      </c>
      <c r="B4727" t="s">
        <v>9375</v>
      </c>
      <c r="C4727" t="str">
        <f>Tabla4[[#This Row],[NIT]]</f>
        <v>06142109161080</v>
      </c>
      <c r="D4727">
        <f t="shared" si="166"/>
        <v>14</v>
      </c>
      <c r="E4727" t="str">
        <f t="shared" si="167"/>
        <v>NIT</v>
      </c>
    </row>
    <row r="4728" spans="1:5" x14ac:dyDescent="0.25">
      <c r="A4728" s="1" t="s">
        <v>9376</v>
      </c>
      <c r="B4728" t="s">
        <v>9377</v>
      </c>
      <c r="C4728" t="str">
        <f>Tabla4[[#This Row],[NIT]]</f>
        <v>08190805801010</v>
      </c>
      <c r="D4728">
        <f t="shared" si="166"/>
        <v>14</v>
      </c>
      <c r="E4728" t="str">
        <f t="shared" si="167"/>
        <v>NIT</v>
      </c>
    </row>
    <row r="4729" spans="1:5" x14ac:dyDescent="0.25">
      <c r="A4729" s="1" t="s">
        <v>9378</v>
      </c>
      <c r="B4729" t="s">
        <v>9379</v>
      </c>
      <c r="C4729" t="str">
        <f>Tabla4[[#This Row],[NIT]]</f>
        <v>06141310941010</v>
      </c>
      <c r="D4729">
        <f t="shared" si="166"/>
        <v>14</v>
      </c>
      <c r="E4729" t="str">
        <f t="shared" si="167"/>
        <v>NIT</v>
      </c>
    </row>
    <row r="4730" spans="1:5" x14ac:dyDescent="0.25">
      <c r="A4730" s="1" t="s">
        <v>9380</v>
      </c>
      <c r="B4730" t="s">
        <v>9381</v>
      </c>
      <c r="C4730" t="str">
        <f>Tabla4[[#This Row],[NIT]]</f>
        <v>06140611720026</v>
      </c>
      <c r="D4730">
        <f t="shared" si="166"/>
        <v>14</v>
      </c>
      <c r="E4730" t="str">
        <f t="shared" si="167"/>
        <v>NIT</v>
      </c>
    </row>
    <row r="4731" spans="1:5" x14ac:dyDescent="0.25">
      <c r="A4731" s="1" t="s">
        <v>9382</v>
      </c>
      <c r="B4731" t="s">
        <v>9383</v>
      </c>
      <c r="C4731" t="str">
        <f>Tabla4[[#This Row],[NIT]]</f>
        <v>06082908951032</v>
      </c>
      <c r="D4731">
        <f t="shared" si="166"/>
        <v>14</v>
      </c>
      <c r="E4731" t="str">
        <f t="shared" si="167"/>
        <v>NIT</v>
      </c>
    </row>
    <row r="4732" spans="1:5" x14ac:dyDescent="0.25">
      <c r="A4732" s="1" t="s">
        <v>9384</v>
      </c>
      <c r="B4732" t="s">
        <v>9385</v>
      </c>
      <c r="C4732" t="str">
        <f>Tabla4[[#This Row],[NIT]]</f>
        <v>06140801201057</v>
      </c>
      <c r="D4732">
        <f t="shared" si="166"/>
        <v>14</v>
      </c>
      <c r="E4732" t="str">
        <f t="shared" si="167"/>
        <v>NIT</v>
      </c>
    </row>
    <row r="4733" spans="1:5" x14ac:dyDescent="0.25">
      <c r="A4733" s="1" t="s">
        <v>9386</v>
      </c>
      <c r="B4733" t="s">
        <v>9387</v>
      </c>
      <c r="C4733" t="str">
        <f>Tabla4[[#This Row],[NIT]]</f>
        <v>06142110921080</v>
      </c>
      <c r="D4733">
        <f t="shared" si="166"/>
        <v>14</v>
      </c>
      <c r="E4733" t="str">
        <f t="shared" si="167"/>
        <v>NIT</v>
      </c>
    </row>
    <row r="4734" spans="1:5" x14ac:dyDescent="0.25">
      <c r="A4734" s="1" t="s">
        <v>9388</v>
      </c>
      <c r="B4734" t="s">
        <v>9389</v>
      </c>
      <c r="C4734" t="str">
        <f>Tabla4[[#This Row],[NIT]]</f>
        <v>06142708820025</v>
      </c>
      <c r="D4734">
        <f t="shared" si="166"/>
        <v>14</v>
      </c>
      <c r="E4734" t="str">
        <f t="shared" si="167"/>
        <v>NIT</v>
      </c>
    </row>
    <row r="4735" spans="1:5" x14ac:dyDescent="0.25">
      <c r="A4735" s="1" t="s">
        <v>9390</v>
      </c>
      <c r="B4735" t="s">
        <v>9391</v>
      </c>
      <c r="C4735" t="str">
        <f>Tabla4[[#This Row],[NIT]]</f>
        <v>06142911161029</v>
      </c>
      <c r="D4735">
        <f t="shared" si="166"/>
        <v>14</v>
      </c>
      <c r="E4735" t="str">
        <f t="shared" si="167"/>
        <v>NIT</v>
      </c>
    </row>
    <row r="4736" spans="1:5" x14ac:dyDescent="0.25">
      <c r="A4736" s="1" t="s">
        <v>9392</v>
      </c>
      <c r="B4736" t="s">
        <v>9393</v>
      </c>
      <c r="C4736" t="str">
        <f>Tabla4[[#This Row],[NIT]]</f>
        <v>06142602821197</v>
      </c>
      <c r="D4736">
        <f t="shared" si="166"/>
        <v>14</v>
      </c>
      <c r="E4736" t="str">
        <f t="shared" si="167"/>
        <v>NIT</v>
      </c>
    </row>
    <row r="4737" spans="1:5" x14ac:dyDescent="0.25">
      <c r="A4737" s="1" t="s">
        <v>9394</v>
      </c>
      <c r="B4737" t="s">
        <v>9395</v>
      </c>
      <c r="C4737" t="str">
        <f>Tabla4[[#This Row],[NIT]]</f>
        <v>05110203121022</v>
      </c>
      <c r="D4737">
        <f t="shared" si="166"/>
        <v>14</v>
      </c>
      <c r="E4737" t="str">
        <f t="shared" si="167"/>
        <v>NIT</v>
      </c>
    </row>
    <row r="4738" spans="1:5" x14ac:dyDescent="0.25">
      <c r="A4738" s="1" t="s">
        <v>9396</v>
      </c>
      <c r="B4738" t="s">
        <v>9397</v>
      </c>
      <c r="C4738" t="str">
        <f>Tabla4[[#This Row],[NIT]]</f>
        <v>06140212161088</v>
      </c>
      <c r="D4738">
        <f t="shared" si="166"/>
        <v>14</v>
      </c>
      <c r="E4738" t="str">
        <f t="shared" si="167"/>
        <v>NIT</v>
      </c>
    </row>
    <row r="4739" spans="1:5" x14ac:dyDescent="0.25">
      <c r="A4739" s="1" t="s">
        <v>9398</v>
      </c>
      <c r="B4739" t="s">
        <v>9399</v>
      </c>
      <c r="C4739" t="str">
        <f>Tabla4[[#This Row],[NIT]]</f>
        <v>06140506171022</v>
      </c>
      <c r="D4739">
        <f t="shared" si="166"/>
        <v>14</v>
      </c>
      <c r="E4739" t="str">
        <f t="shared" si="167"/>
        <v>NIT</v>
      </c>
    </row>
    <row r="4740" spans="1:5" x14ac:dyDescent="0.25">
      <c r="A4740" s="1" t="s">
        <v>9400</v>
      </c>
      <c r="B4740" t="s">
        <v>9401</v>
      </c>
      <c r="C4740" t="str">
        <f>Tabla4[[#This Row],[NIT]]</f>
        <v>06140411981043</v>
      </c>
      <c r="D4740">
        <f t="shared" si="166"/>
        <v>14</v>
      </c>
      <c r="E4740" t="str">
        <f t="shared" si="167"/>
        <v>NIT</v>
      </c>
    </row>
    <row r="4741" spans="1:5" x14ac:dyDescent="0.25">
      <c r="A4741" s="1" t="s">
        <v>9402</v>
      </c>
      <c r="B4741" t="s">
        <v>9403</v>
      </c>
      <c r="C4741" t="str">
        <f>Tabla4[[#This Row],[NIT]]</f>
        <v>05151612570010</v>
      </c>
      <c r="D4741">
        <f t="shared" si="166"/>
        <v>14</v>
      </c>
      <c r="E4741" t="str">
        <f t="shared" si="167"/>
        <v>NIT</v>
      </c>
    </row>
    <row r="4742" spans="1:5" x14ac:dyDescent="0.25">
      <c r="A4742" s="1" t="s">
        <v>9404</v>
      </c>
      <c r="B4742" t="s">
        <v>9405</v>
      </c>
      <c r="C4742" t="str">
        <f>Tabla4[[#This Row],[NIT]]</f>
        <v>06142009640022</v>
      </c>
      <c r="D4742">
        <f t="shared" si="166"/>
        <v>14</v>
      </c>
      <c r="E4742" t="str">
        <f t="shared" si="167"/>
        <v>NIT</v>
      </c>
    </row>
    <row r="4743" spans="1:5" x14ac:dyDescent="0.25">
      <c r="A4743" s="1" t="s">
        <v>9406</v>
      </c>
      <c r="B4743" t="s">
        <v>9407</v>
      </c>
      <c r="C4743" t="str">
        <f>Tabla4[[#This Row],[NIT]]</f>
        <v>07150312791010</v>
      </c>
      <c r="D4743">
        <f t="shared" si="166"/>
        <v>14</v>
      </c>
      <c r="E4743" t="str">
        <f t="shared" si="167"/>
        <v>NIT</v>
      </c>
    </row>
    <row r="4744" spans="1:5" x14ac:dyDescent="0.25">
      <c r="A4744" s="1" t="s">
        <v>9408</v>
      </c>
      <c r="B4744" t="s">
        <v>9409</v>
      </c>
      <c r="C4744" t="str">
        <f>Tabla4[[#This Row],[NIT]]</f>
        <v>06140306211046</v>
      </c>
      <c r="D4744">
        <f t="shared" si="166"/>
        <v>14</v>
      </c>
      <c r="E4744" t="str">
        <f t="shared" si="167"/>
        <v>NIT</v>
      </c>
    </row>
    <row r="4745" spans="1:5" x14ac:dyDescent="0.25">
      <c r="A4745" s="1" t="s">
        <v>9410</v>
      </c>
      <c r="B4745" t="s">
        <v>9411</v>
      </c>
      <c r="C4745" t="str">
        <f>Tabla4[[#This Row],[NIT]]</f>
        <v>06140103791012</v>
      </c>
      <c r="D4745">
        <f t="shared" si="166"/>
        <v>14</v>
      </c>
      <c r="E4745" t="str">
        <f t="shared" si="167"/>
        <v>NIT</v>
      </c>
    </row>
    <row r="4746" spans="1:5" x14ac:dyDescent="0.25">
      <c r="A4746" s="1" t="s">
        <v>9412</v>
      </c>
      <c r="B4746" t="s">
        <v>9413</v>
      </c>
      <c r="C4746" t="str">
        <f>Tabla4[[#This Row],[NIT]]</f>
        <v>06142903111055</v>
      </c>
      <c r="D4746">
        <f t="shared" si="166"/>
        <v>14</v>
      </c>
      <c r="E4746" t="str">
        <f t="shared" si="167"/>
        <v>NIT</v>
      </c>
    </row>
    <row r="4747" spans="1:5" x14ac:dyDescent="0.25">
      <c r="A4747" s="1" t="s">
        <v>9414</v>
      </c>
      <c r="B4747" t="s">
        <v>9415</v>
      </c>
      <c r="C4747" t="str">
        <f>Tabla4[[#This Row],[NIT]]</f>
        <v>10020601761016</v>
      </c>
      <c r="D4747">
        <f t="shared" si="166"/>
        <v>14</v>
      </c>
      <c r="E4747" t="str">
        <f t="shared" si="167"/>
        <v>NIT</v>
      </c>
    </row>
    <row r="4748" spans="1:5" x14ac:dyDescent="0.25">
      <c r="A4748" s="1" t="s">
        <v>9416</v>
      </c>
      <c r="B4748" t="s">
        <v>9417</v>
      </c>
      <c r="C4748" t="str">
        <f>Tabla4[[#This Row],[NIT]]</f>
        <v>06142904931030</v>
      </c>
      <c r="D4748">
        <f t="shared" si="166"/>
        <v>14</v>
      </c>
      <c r="E4748" t="str">
        <f t="shared" si="167"/>
        <v>NIT</v>
      </c>
    </row>
    <row r="4749" spans="1:5" x14ac:dyDescent="0.25">
      <c r="A4749" s="1" t="s">
        <v>9418</v>
      </c>
      <c r="B4749" t="s">
        <v>9419</v>
      </c>
      <c r="C4749" t="str">
        <f>Tabla4[[#This Row],[NIT]]</f>
        <v>06140702171049</v>
      </c>
      <c r="D4749">
        <f t="shared" si="166"/>
        <v>14</v>
      </c>
      <c r="E4749" t="str">
        <f t="shared" si="167"/>
        <v>NIT</v>
      </c>
    </row>
    <row r="4750" spans="1:5" x14ac:dyDescent="0.25">
      <c r="A4750" s="1" t="s">
        <v>9420</v>
      </c>
      <c r="B4750" t="s">
        <v>9421</v>
      </c>
      <c r="C4750" t="str">
        <f>Tabla4[[#This Row],[NIT]]</f>
        <v>05010703161018</v>
      </c>
      <c r="D4750">
        <f t="shared" si="166"/>
        <v>14</v>
      </c>
      <c r="E4750" t="str">
        <f t="shared" si="167"/>
        <v>NIT</v>
      </c>
    </row>
    <row r="4751" spans="1:5" x14ac:dyDescent="0.25">
      <c r="A4751" s="1" t="s">
        <v>9422</v>
      </c>
      <c r="B4751" t="s">
        <v>9423</v>
      </c>
      <c r="C4751" t="str">
        <f>Tabla4[[#This Row],[NIT]]</f>
        <v>06142309921233</v>
      </c>
      <c r="D4751">
        <f t="shared" si="166"/>
        <v>14</v>
      </c>
      <c r="E4751" t="str">
        <f t="shared" si="167"/>
        <v>NIT</v>
      </c>
    </row>
    <row r="4752" spans="1:5" x14ac:dyDescent="0.25">
      <c r="A4752" s="1" t="s">
        <v>9424</v>
      </c>
      <c r="B4752" t="s">
        <v>9425</v>
      </c>
      <c r="C4752" t="str">
        <f>Tabla4[[#This Row],[NIT]]</f>
        <v>06142103171041</v>
      </c>
      <c r="D4752">
        <f t="shared" si="166"/>
        <v>14</v>
      </c>
      <c r="E4752" t="str">
        <f t="shared" si="167"/>
        <v>NIT</v>
      </c>
    </row>
    <row r="4753" spans="1:5" x14ac:dyDescent="0.25">
      <c r="A4753" s="1" t="s">
        <v>9426</v>
      </c>
      <c r="B4753" t="s">
        <v>9427</v>
      </c>
      <c r="C4753" t="str">
        <f>Tabla4[[#This Row],[NIT]]</f>
        <v>06142202161023</v>
      </c>
      <c r="D4753">
        <f t="shared" si="166"/>
        <v>14</v>
      </c>
      <c r="E4753" t="str">
        <f t="shared" si="167"/>
        <v>NIT</v>
      </c>
    </row>
    <row r="4754" spans="1:5" x14ac:dyDescent="0.25">
      <c r="A4754" s="1" t="s">
        <v>9428</v>
      </c>
      <c r="B4754" t="s">
        <v>9429</v>
      </c>
      <c r="C4754" t="str">
        <f>Tabla4[[#This Row],[NIT]]</f>
        <v>02102905680033</v>
      </c>
      <c r="D4754">
        <f t="shared" si="166"/>
        <v>14</v>
      </c>
      <c r="E4754" t="str">
        <f t="shared" si="167"/>
        <v>NIT</v>
      </c>
    </row>
    <row r="4755" spans="1:5" x14ac:dyDescent="0.25">
      <c r="A4755" s="1" t="s">
        <v>9430</v>
      </c>
      <c r="B4755" t="s">
        <v>9431</v>
      </c>
      <c r="C4755" t="str">
        <f>Tabla4[[#This Row],[NIT]]</f>
        <v>03150901881084</v>
      </c>
      <c r="D4755">
        <f t="shared" si="166"/>
        <v>14</v>
      </c>
      <c r="E4755" t="str">
        <f t="shared" si="167"/>
        <v>NIT</v>
      </c>
    </row>
    <row r="4756" spans="1:5" x14ac:dyDescent="0.25">
      <c r="A4756" s="1" t="s">
        <v>9432</v>
      </c>
      <c r="B4756" t="s">
        <v>9433</v>
      </c>
      <c r="C4756" t="str">
        <f>Tabla4[[#This Row],[NIT]]</f>
        <v>06142306941020</v>
      </c>
      <c r="D4756">
        <f t="shared" si="166"/>
        <v>14</v>
      </c>
      <c r="E4756" t="str">
        <f t="shared" si="167"/>
        <v>NIT</v>
      </c>
    </row>
    <row r="4757" spans="1:5" x14ac:dyDescent="0.25">
      <c r="A4757" s="1" t="s">
        <v>9434</v>
      </c>
      <c r="B4757" t="s">
        <v>9435</v>
      </c>
      <c r="C4757" t="str">
        <f>Tabla4[[#This Row],[NIT]]</f>
        <v>06140512081078</v>
      </c>
      <c r="D4757">
        <f t="shared" si="166"/>
        <v>14</v>
      </c>
      <c r="E4757" t="str">
        <f t="shared" si="167"/>
        <v>NIT</v>
      </c>
    </row>
    <row r="4758" spans="1:5" x14ac:dyDescent="0.25">
      <c r="A4758" s="1" t="s">
        <v>9436</v>
      </c>
      <c r="B4758" t="s">
        <v>9437</v>
      </c>
      <c r="C4758" t="str">
        <f>Tabla4[[#This Row],[NIT]]</f>
        <v>06142506731012</v>
      </c>
      <c r="D4758">
        <f t="shared" si="166"/>
        <v>14</v>
      </c>
      <c r="E4758" t="str">
        <f t="shared" si="167"/>
        <v>NIT</v>
      </c>
    </row>
    <row r="4759" spans="1:5" x14ac:dyDescent="0.25">
      <c r="A4759" s="1" t="s">
        <v>9438</v>
      </c>
      <c r="B4759" t="s">
        <v>9439</v>
      </c>
      <c r="C4759" t="str">
        <f>Tabla4[[#This Row],[NIT]]</f>
        <v>06141112141043</v>
      </c>
      <c r="D4759">
        <f t="shared" si="166"/>
        <v>14</v>
      </c>
      <c r="E4759" t="str">
        <f t="shared" si="167"/>
        <v>NIT</v>
      </c>
    </row>
    <row r="4760" spans="1:5" x14ac:dyDescent="0.25">
      <c r="A4760" s="1" t="s">
        <v>9440</v>
      </c>
      <c r="B4760" t="s">
        <v>9441</v>
      </c>
      <c r="C4760" t="str">
        <f>Tabla4[[#This Row],[NIT]]</f>
        <v>02101302161028</v>
      </c>
      <c r="D4760">
        <f t="shared" ref="D4760:D4823" si="168">LEN(C4760)</f>
        <v>14</v>
      </c>
      <c r="E4760" t="str">
        <f t="shared" ref="E4760:E4823" si="169">IF(D4760=14,"NIT",IF(D4760=9,"DUI"," "))</f>
        <v>NIT</v>
      </c>
    </row>
    <row r="4761" spans="1:5" x14ac:dyDescent="0.25">
      <c r="A4761" s="1" t="s">
        <v>9442</v>
      </c>
      <c r="B4761" t="s">
        <v>9443</v>
      </c>
      <c r="C4761" t="str">
        <f>Tabla4[[#This Row],[NIT]]</f>
        <v>06142404061020</v>
      </c>
      <c r="D4761">
        <f t="shared" si="168"/>
        <v>14</v>
      </c>
      <c r="E4761" t="str">
        <f t="shared" si="169"/>
        <v>NIT</v>
      </c>
    </row>
    <row r="4762" spans="1:5" x14ac:dyDescent="0.25">
      <c r="A4762" s="1" t="s">
        <v>9444</v>
      </c>
      <c r="B4762" t="s">
        <v>9445</v>
      </c>
      <c r="C4762" t="str">
        <f>Tabla4[[#This Row],[NIT]]</f>
        <v>06140405211015</v>
      </c>
      <c r="D4762">
        <f t="shared" si="168"/>
        <v>14</v>
      </c>
      <c r="E4762" t="str">
        <f t="shared" si="169"/>
        <v>NIT</v>
      </c>
    </row>
    <row r="4763" spans="1:5" x14ac:dyDescent="0.25">
      <c r="A4763" s="1" t="s">
        <v>9446</v>
      </c>
      <c r="B4763" t="s">
        <v>9447</v>
      </c>
      <c r="C4763" t="str">
        <f>Tabla4[[#This Row],[NIT]]</f>
        <v>02101811971020</v>
      </c>
      <c r="D4763">
        <f t="shared" si="168"/>
        <v>14</v>
      </c>
      <c r="E4763" t="str">
        <f t="shared" si="169"/>
        <v>NIT</v>
      </c>
    </row>
    <row r="4764" spans="1:5" x14ac:dyDescent="0.25">
      <c r="A4764" s="1" t="s">
        <v>9448</v>
      </c>
      <c r="B4764" t="s">
        <v>9449</v>
      </c>
      <c r="C4764" t="str">
        <f>Tabla4[[#This Row],[NIT]]</f>
        <v>94110804831019</v>
      </c>
      <c r="D4764">
        <f t="shared" si="168"/>
        <v>14</v>
      </c>
      <c r="E4764" t="str">
        <f t="shared" si="169"/>
        <v>NIT</v>
      </c>
    </row>
    <row r="4765" spans="1:5" x14ac:dyDescent="0.25">
      <c r="A4765" s="1" t="s">
        <v>9450</v>
      </c>
      <c r="B4765" t="s">
        <v>9451</v>
      </c>
      <c r="C4765" t="str">
        <f>Tabla4[[#This Row],[NIT]]</f>
        <v>06192311201016</v>
      </c>
      <c r="D4765">
        <f t="shared" si="168"/>
        <v>14</v>
      </c>
      <c r="E4765" t="str">
        <f t="shared" si="169"/>
        <v>NIT</v>
      </c>
    </row>
    <row r="4766" spans="1:5" x14ac:dyDescent="0.25">
      <c r="A4766" s="1" t="s">
        <v>9452</v>
      </c>
      <c r="B4766" t="s">
        <v>9453</v>
      </c>
      <c r="C4766" t="str">
        <f>Tabla4[[#This Row],[NIT]]</f>
        <v>12171406701039</v>
      </c>
      <c r="D4766">
        <f t="shared" si="168"/>
        <v>14</v>
      </c>
      <c r="E4766" t="str">
        <f t="shared" si="169"/>
        <v>NIT</v>
      </c>
    </row>
    <row r="4767" spans="1:5" x14ac:dyDescent="0.25">
      <c r="A4767" s="1" t="s">
        <v>9454</v>
      </c>
      <c r="B4767" t="s">
        <v>9455</v>
      </c>
      <c r="C4767" t="str">
        <f>Tabla4[[#This Row],[NIT]]</f>
        <v>12051401931014</v>
      </c>
      <c r="D4767">
        <f t="shared" si="168"/>
        <v>14</v>
      </c>
      <c r="E4767" t="str">
        <f t="shared" si="169"/>
        <v>NIT</v>
      </c>
    </row>
    <row r="4768" spans="1:5" x14ac:dyDescent="0.25">
      <c r="A4768" s="1" t="s">
        <v>9456</v>
      </c>
      <c r="B4768" t="s">
        <v>9457</v>
      </c>
      <c r="C4768" t="str">
        <f>Tabla4[[#This Row],[NIT]]</f>
        <v>06141406741073</v>
      </c>
      <c r="D4768">
        <f t="shared" si="168"/>
        <v>14</v>
      </c>
      <c r="E4768" t="str">
        <f t="shared" si="169"/>
        <v>NIT</v>
      </c>
    </row>
    <row r="4769" spans="1:5" x14ac:dyDescent="0.25">
      <c r="A4769" s="1" t="s">
        <v>9458</v>
      </c>
      <c r="B4769" t="s">
        <v>9459</v>
      </c>
      <c r="C4769" t="str">
        <f>Tabla4[[#This Row],[NIT]]</f>
        <v>03151110951018</v>
      </c>
      <c r="D4769">
        <f t="shared" si="168"/>
        <v>14</v>
      </c>
      <c r="E4769" t="str">
        <f t="shared" si="169"/>
        <v>NIT</v>
      </c>
    </row>
    <row r="4770" spans="1:5" x14ac:dyDescent="0.25">
      <c r="A4770" s="1" t="s">
        <v>9460</v>
      </c>
      <c r="B4770" t="s">
        <v>9461</v>
      </c>
      <c r="C4770" t="str">
        <f>Tabla4[[#This Row],[NIT]]</f>
        <v>06141111071017</v>
      </c>
      <c r="D4770">
        <f t="shared" si="168"/>
        <v>14</v>
      </c>
      <c r="E4770" t="str">
        <f t="shared" si="169"/>
        <v>NIT</v>
      </c>
    </row>
    <row r="4771" spans="1:5" x14ac:dyDescent="0.25">
      <c r="A4771" s="1" t="s">
        <v>9462</v>
      </c>
      <c r="B4771" t="s">
        <v>9463</v>
      </c>
      <c r="C4771" t="str">
        <f>Tabla4[[#This Row],[NIT]]</f>
        <v>06142303091115</v>
      </c>
      <c r="D4771">
        <f t="shared" si="168"/>
        <v>14</v>
      </c>
      <c r="E4771" t="str">
        <f t="shared" si="169"/>
        <v>NIT</v>
      </c>
    </row>
    <row r="4772" spans="1:5" x14ac:dyDescent="0.25">
      <c r="A4772" s="1" t="s">
        <v>9464</v>
      </c>
      <c r="B4772" t="s">
        <v>9465</v>
      </c>
      <c r="C4772" t="str">
        <f>Tabla4[[#This Row],[NIT]]</f>
        <v>06141305031024</v>
      </c>
      <c r="D4772">
        <f t="shared" si="168"/>
        <v>14</v>
      </c>
      <c r="E4772" t="str">
        <f t="shared" si="169"/>
        <v>NIT</v>
      </c>
    </row>
    <row r="4773" spans="1:5" x14ac:dyDescent="0.25">
      <c r="A4773" s="1" t="s">
        <v>9466</v>
      </c>
      <c r="B4773" t="s">
        <v>9467</v>
      </c>
      <c r="C4773" t="str">
        <f>Tabla4[[#This Row],[NIT]]</f>
        <v>09032406620010</v>
      </c>
      <c r="D4773">
        <f t="shared" si="168"/>
        <v>14</v>
      </c>
      <c r="E4773" t="str">
        <f t="shared" si="169"/>
        <v>NIT</v>
      </c>
    </row>
    <row r="4774" spans="1:5" x14ac:dyDescent="0.25">
      <c r="A4774" s="1" t="s">
        <v>9468</v>
      </c>
      <c r="B4774" t="s">
        <v>9469</v>
      </c>
      <c r="C4774" t="str">
        <f>Tabla4[[#This Row],[NIT]]</f>
        <v>06140103011033</v>
      </c>
      <c r="D4774">
        <f t="shared" si="168"/>
        <v>14</v>
      </c>
      <c r="E4774" t="str">
        <f t="shared" si="169"/>
        <v>NIT</v>
      </c>
    </row>
    <row r="4775" spans="1:5" x14ac:dyDescent="0.25">
      <c r="A4775" s="1" t="s">
        <v>9470</v>
      </c>
      <c r="B4775" t="s">
        <v>9471</v>
      </c>
      <c r="C4775" t="str">
        <f>Tabla4[[#This Row],[NIT]]</f>
        <v>06140108140066</v>
      </c>
      <c r="D4775">
        <f t="shared" si="168"/>
        <v>14</v>
      </c>
      <c r="E4775" t="str">
        <f t="shared" si="169"/>
        <v>NIT</v>
      </c>
    </row>
    <row r="4776" spans="1:5" x14ac:dyDescent="0.25">
      <c r="A4776" s="1" t="s">
        <v>9472</v>
      </c>
      <c r="B4776" t="s">
        <v>9473</v>
      </c>
      <c r="C4776" t="str">
        <f>Tabla4[[#This Row],[NIT]]</f>
        <v>10102803791010</v>
      </c>
      <c r="D4776">
        <f t="shared" si="168"/>
        <v>14</v>
      </c>
      <c r="E4776" t="str">
        <f t="shared" si="169"/>
        <v>NIT</v>
      </c>
    </row>
    <row r="4777" spans="1:5" x14ac:dyDescent="0.25">
      <c r="A4777" s="1" t="s">
        <v>9474</v>
      </c>
      <c r="B4777" t="s">
        <v>9475</v>
      </c>
      <c r="C4777" t="str">
        <f>Tabla4[[#This Row],[NIT]]</f>
        <v>039938434</v>
      </c>
      <c r="D4777">
        <f t="shared" si="168"/>
        <v>9</v>
      </c>
      <c r="E4777" t="str">
        <f t="shared" si="169"/>
        <v>DUI</v>
      </c>
    </row>
    <row r="4778" spans="1:5" x14ac:dyDescent="0.25">
      <c r="A4778" s="1" t="s">
        <v>9476</v>
      </c>
      <c r="B4778" t="s">
        <v>9477</v>
      </c>
      <c r="C4778" t="str">
        <f>Tabla4[[#This Row],[NIT]]</f>
        <v>06140411191034</v>
      </c>
      <c r="D4778">
        <f t="shared" si="168"/>
        <v>14</v>
      </c>
      <c r="E4778" t="str">
        <f t="shared" si="169"/>
        <v>NIT</v>
      </c>
    </row>
    <row r="4779" spans="1:5" x14ac:dyDescent="0.25">
      <c r="A4779" s="1" t="s">
        <v>9478</v>
      </c>
      <c r="B4779" t="s">
        <v>9479</v>
      </c>
      <c r="C4779" t="str">
        <f>Tabla4[[#This Row],[NIT]]</f>
        <v>06141407771049</v>
      </c>
      <c r="D4779">
        <f t="shared" si="168"/>
        <v>14</v>
      </c>
      <c r="E4779" t="str">
        <f t="shared" si="169"/>
        <v>NIT</v>
      </c>
    </row>
    <row r="4780" spans="1:5" x14ac:dyDescent="0.25">
      <c r="A4780" s="1" t="s">
        <v>9480</v>
      </c>
      <c r="B4780" t="s">
        <v>9481</v>
      </c>
      <c r="C4780" t="str">
        <f>Tabla4[[#This Row],[NIT]]</f>
        <v>02102509680048</v>
      </c>
      <c r="D4780">
        <f t="shared" si="168"/>
        <v>14</v>
      </c>
      <c r="E4780" t="str">
        <f t="shared" si="169"/>
        <v>NIT</v>
      </c>
    </row>
    <row r="4781" spans="1:5" x14ac:dyDescent="0.25">
      <c r="A4781" s="1" t="s">
        <v>9482</v>
      </c>
      <c r="B4781" t="s">
        <v>9483</v>
      </c>
      <c r="C4781" t="str">
        <f>Tabla4[[#This Row],[NIT]]</f>
        <v>06141812171024</v>
      </c>
      <c r="D4781">
        <f t="shared" si="168"/>
        <v>14</v>
      </c>
      <c r="E4781" t="str">
        <f t="shared" si="169"/>
        <v>NIT</v>
      </c>
    </row>
    <row r="4782" spans="1:5" x14ac:dyDescent="0.25">
      <c r="A4782" s="1" t="s">
        <v>9484</v>
      </c>
      <c r="B4782" t="s">
        <v>9485</v>
      </c>
      <c r="C4782" t="str">
        <f>Tabla4[[#This Row],[NIT]]</f>
        <v>11211512530010</v>
      </c>
      <c r="D4782">
        <f t="shared" si="168"/>
        <v>14</v>
      </c>
      <c r="E4782" t="str">
        <f t="shared" si="169"/>
        <v>NIT</v>
      </c>
    </row>
    <row r="4783" spans="1:5" x14ac:dyDescent="0.25">
      <c r="A4783" s="1" t="s">
        <v>9486</v>
      </c>
      <c r="B4783" t="s">
        <v>9487</v>
      </c>
      <c r="C4783" t="str">
        <f>Tabla4[[#This Row],[NIT]]</f>
        <v>05130906831014</v>
      </c>
      <c r="D4783">
        <f t="shared" si="168"/>
        <v>14</v>
      </c>
      <c r="E4783" t="str">
        <f t="shared" si="169"/>
        <v>NIT</v>
      </c>
    </row>
    <row r="4784" spans="1:5" x14ac:dyDescent="0.25">
      <c r="A4784" s="1" t="s">
        <v>9488</v>
      </c>
      <c r="B4784" t="s">
        <v>9489</v>
      </c>
      <c r="C4784" t="str">
        <f>Tabla4[[#This Row],[NIT]]</f>
        <v>06143112791113</v>
      </c>
      <c r="D4784">
        <f t="shared" si="168"/>
        <v>14</v>
      </c>
      <c r="E4784" t="str">
        <f t="shared" si="169"/>
        <v>NIT</v>
      </c>
    </row>
    <row r="4785" spans="1:5" x14ac:dyDescent="0.25">
      <c r="A4785" s="1" t="s">
        <v>9490</v>
      </c>
      <c r="B4785" t="s">
        <v>9491</v>
      </c>
      <c r="C4785" t="str">
        <f>Tabla4[[#This Row],[NIT]]</f>
        <v>06140202151068</v>
      </c>
      <c r="D4785">
        <f t="shared" si="168"/>
        <v>14</v>
      </c>
      <c r="E4785" t="str">
        <f t="shared" si="169"/>
        <v>NIT</v>
      </c>
    </row>
    <row r="4786" spans="1:5" x14ac:dyDescent="0.25">
      <c r="A4786" s="1" t="s">
        <v>9492</v>
      </c>
      <c r="B4786" t="s">
        <v>9493</v>
      </c>
      <c r="C4786" t="str">
        <f>Tabla4[[#This Row],[NIT]]</f>
        <v>01012702670017</v>
      </c>
      <c r="D4786">
        <f t="shared" si="168"/>
        <v>14</v>
      </c>
      <c r="E4786" t="str">
        <f t="shared" si="169"/>
        <v>NIT</v>
      </c>
    </row>
    <row r="4787" spans="1:5" x14ac:dyDescent="0.25">
      <c r="A4787" s="1" t="s">
        <v>9494</v>
      </c>
      <c r="B4787" t="s">
        <v>9495</v>
      </c>
      <c r="C4787" t="str">
        <f>Tabla4[[#This Row],[NIT]]</f>
        <v>06141308931638</v>
      </c>
      <c r="D4787">
        <f t="shared" si="168"/>
        <v>14</v>
      </c>
      <c r="E4787" t="str">
        <f t="shared" si="169"/>
        <v>NIT</v>
      </c>
    </row>
    <row r="4788" spans="1:5" x14ac:dyDescent="0.25">
      <c r="A4788" s="1" t="s">
        <v>9496</v>
      </c>
      <c r="B4788" t="s">
        <v>9497</v>
      </c>
      <c r="C4788" t="str">
        <f>Tabla4[[#This Row],[NIT]]</f>
        <v>06142701691173</v>
      </c>
      <c r="D4788">
        <f t="shared" si="168"/>
        <v>14</v>
      </c>
      <c r="E4788" t="str">
        <f t="shared" si="169"/>
        <v>NIT</v>
      </c>
    </row>
    <row r="4789" spans="1:5" x14ac:dyDescent="0.25">
      <c r="A4789" s="1" t="s">
        <v>9498</v>
      </c>
      <c r="B4789" t="s">
        <v>9499</v>
      </c>
      <c r="C4789" t="str">
        <f>Tabla4[[#This Row],[NIT]]</f>
        <v>11152808751018</v>
      </c>
      <c r="D4789">
        <f t="shared" si="168"/>
        <v>14</v>
      </c>
      <c r="E4789" t="str">
        <f t="shared" si="169"/>
        <v>NIT</v>
      </c>
    </row>
    <row r="4790" spans="1:5" x14ac:dyDescent="0.25">
      <c r="A4790" s="1" t="s">
        <v>9500</v>
      </c>
      <c r="B4790" t="s">
        <v>9501</v>
      </c>
      <c r="C4790" t="str">
        <f>Tabla4[[#This Row],[NIT]]</f>
        <v>03062505781046</v>
      </c>
      <c r="D4790">
        <f t="shared" si="168"/>
        <v>14</v>
      </c>
      <c r="E4790" t="str">
        <f t="shared" si="169"/>
        <v>NIT</v>
      </c>
    </row>
    <row r="4791" spans="1:5" x14ac:dyDescent="0.25">
      <c r="A4791" s="1" t="s">
        <v>9502</v>
      </c>
      <c r="B4791" t="s">
        <v>9503</v>
      </c>
      <c r="C4791" t="str">
        <f>Tabla4[[#This Row],[NIT]]</f>
        <v>06141408201025</v>
      </c>
      <c r="D4791">
        <f t="shared" si="168"/>
        <v>14</v>
      </c>
      <c r="E4791" t="str">
        <f t="shared" si="169"/>
        <v>NIT</v>
      </c>
    </row>
    <row r="4792" spans="1:5" x14ac:dyDescent="0.25">
      <c r="A4792" s="1" t="s">
        <v>9504</v>
      </c>
      <c r="B4792" t="s">
        <v>9505</v>
      </c>
      <c r="C4792" t="str">
        <f>Tabla4[[#This Row],[NIT]]</f>
        <v>03011612731015</v>
      </c>
      <c r="D4792">
        <f t="shared" si="168"/>
        <v>14</v>
      </c>
      <c r="E4792" t="str">
        <f t="shared" si="169"/>
        <v>NIT</v>
      </c>
    </row>
    <row r="4793" spans="1:5" x14ac:dyDescent="0.25">
      <c r="A4793" s="1" t="s">
        <v>9506</v>
      </c>
      <c r="B4793" t="s">
        <v>9507</v>
      </c>
      <c r="C4793" t="str">
        <f>Tabla4[[#This Row],[NIT]]</f>
        <v>06072301881064</v>
      </c>
      <c r="D4793">
        <f t="shared" si="168"/>
        <v>14</v>
      </c>
      <c r="E4793" t="str">
        <f t="shared" si="169"/>
        <v>NIT</v>
      </c>
    </row>
    <row r="4794" spans="1:5" x14ac:dyDescent="0.25">
      <c r="A4794" s="1" t="s">
        <v>9508</v>
      </c>
      <c r="B4794" t="s">
        <v>9509</v>
      </c>
      <c r="C4794" t="str">
        <f>Tabla4[[#This Row],[NIT]]</f>
        <v>12172005540015</v>
      </c>
      <c r="D4794">
        <f t="shared" si="168"/>
        <v>14</v>
      </c>
      <c r="E4794" t="str">
        <f t="shared" si="169"/>
        <v>NIT</v>
      </c>
    </row>
    <row r="4795" spans="1:5" x14ac:dyDescent="0.25">
      <c r="A4795" s="1" t="s">
        <v>9510</v>
      </c>
      <c r="B4795" t="s">
        <v>9511</v>
      </c>
      <c r="C4795" t="str">
        <f>Tabla4[[#This Row],[NIT]]</f>
        <v>05110504221014</v>
      </c>
      <c r="D4795">
        <f t="shared" si="168"/>
        <v>14</v>
      </c>
      <c r="E4795" t="str">
        <f t="shared" si="169"/>
        <v>NIT</v>
      </c>
    </row>
    <row r="4796" spans="1:5" x14ac:dyDescent="0.25">
      <c r="A4796" s="1" t="s">
        <v>9512</v>
      </c>
      <c r="B4796" t="s">
        <v>9513</v>
      </c>
      <c r="C4796" t="str">
        <f>Tabla4[[#This Row],[NIT]]</f>
        <v>02121402701012</v>
      </c>
      <c r="D4796">
        <f t="shared" si="168"/>
        <v>14</v>
      </c>
      <c r="E4796" t="str">
        <f t="shared" si="169"/>
        <v>NIT</v>
      </c>
    </row>
    <row r="4797" spans="1:5" x14ac:dyDescent="0.25">
      <c r="A4797" s="1" t="s">
        <v>9514</v>
      </c>
      <c r="B4797" t="s">
        <v>9515</v>
      </c>
      <c r="C4797" t="str">
        <f>Tabla4[[#This Row],[NIT]]</f>
        <v>06140502201024</v>
      </c>
      <c r="D4797">
        <f t="shared" si="168"/>
        <v>14</v>
      </c>
      <c r="E4797" t="str">
        <f t="shared" si="169"/>
        <v>NIT</v>
      </c>
    </row>
    <row r="4798" spans="1:5" x14ac:dyDescent="0.25">
      <c r="A4798" s="1" t="s">
        <v>9516</v>
      </c>
      <c r="B4798" t="s">
        <v>9517</v>
      </c>
      <c r="C4798" t="str">
        <f>Tabla4[[#This Row],[NIT]]</f>
        <v>06142107031031</v>
      </c>
      <c r="D4798">
        <f t="shared" si="168"/>
        <v>14</v>
      </c>
      <c r="E4798" t="str">
        <f t="shared" si="169"/>
        <v>NIT</v>
      </c>
    </row>
    <row r="4799" spans="1:5" x14ac:dyDescent="0.25">
      <c r="A4799" s="1" t="s">
        <v>9518</v>
      </c>
      <c r="B4799" t="s">
        <v>9519</v>
      </c>
      <c r="C4799" t="str">
        <f>Tabla4[[#This Row],[NIT]]</f>
        <v>06140210871142</v>
      </c>
      <c r="D4799">
        <f t="shared" si="168"/>
        <v>14</v>
      </c>
      <c r="E4799" t="str">
        <f t="shared" si="169"/>
        <v>NIT</v>
      </c>
    </row>
    <row r="4800" spans="1:5" x14ac:dyDescent="0.25">
      <c r="A4800" s="1" t="s">
        <v>9520</v>
      </c>
      <c r="B4800" t="s">
        <v>9521</v>
      </c>
      <c r="C4800" t="str">
        <f>Tabla4[[#This Row],[NIT]]</f>
        <v>01011201931032</v>
      </c>
      <c r="D4800">
        <f t="shared" si="168"/>
        <v>14</v>
      </c>
      <c r="E4800" t="str">
        <f t="shared" si="169"/>
        <v>NIT</v>
      </c>
    </row>
    <row r="4801" spans="1:5" x14ac:dyDescent="0.25">
      <c r="A4801" s="1" t="s">
        <v>9522</v>
      </c>
      <c r="B4801" t="s">
        <v>9523</v>
      </c>
      <c r="C4801" t="str">
        <f>Tabla4[[#This Row],[NIT]]</f>
        <v>06141407201064</v>
      </c>
      <c r="D4801">
        <f t="shared" si="168"/>
        <v>14</v>
      </c>
      <c r="E4801" t="str">
        <f t="shared" si="169"/>
        <v>NIT</v>
      </c>
    </row>
    <row r="4802" spans="1:5" x14ac:dyDescent="0.25">
      <c r="A4802" s="1" t="s">
        <v>9524</v>
      </c>
      <c r="B4802" t="s">
        <v>9525</v>
      </c>
      <c r="C4802" t="str">
        <f>Tabla4[[#This Row],[NIT]]</f>
        <v>06142404821440</v>
      </c>
      <c r="D4802">
        <f t="shared" si="168"/>
        <v>14</v>
      </c>
      <c r="E4802" t="str">
        <f t="shared" si="169"/>
        <v>NIT</v>
      </c>
    </row>
    <row r="4803" spans="1:5" x14ac:dyDescent="0.25">
      <c r="A4803" s="1" t="s">
        <v>9526</v>
      </c>
      <c r="B4803" t="s">
        <v>9527</v>
      </c>
      <c r="C4803" t="str">
        <f>Tabla4[[#This Row],[NIT]]</f>
        <v>06142112991043</v>
      </c>
      <c r="D4803">
        <f t="shared" si="168"/>
        <v>14</v>
      </c>
      <c r="E4803" t="str">
        <f t="shared" si="169"/>
        <v>NIT</v>
      </c>
    </row>
    <row r="4804" spans="1:5" x14ac:dyDescent="0.25">
      <c r="A4804" s="1" t="s">
        <v>9528</v>
      </c>
      <c r="B4804" t="s">
        <v>9529</v>
      </c>
      <c r="C4804" t="str">
        <f>Tabla4[[#This Row],[NIT]]</f>
        <v>11090105841010</v>
      </c>
      <c r="D4804">
        <f t="shared" si="168"/>
        <v>14</v>
      </c>
      <c r="E4804" t="str">
        <f t="shared" si="169"/>
        <v>NIT</v>
      </c>
    </row>
    <row r="4805" spans="1:5" x14ac:dyDescent="0.25">
      <c r="A4805" s="1" t="s">
        <v>9530</v>
      </c>
      <c r="B4805" t="s">
        <v>9531</v>
      </c>
      <c r="C4805" t="str">
        <f>Tabla4[[#This Row],[NIT]]</f>
        <v>07010809771017</v>
      </c>
      <c r="D4805">
        <f t="shared" si="168"/>
        <v>14</v>
      </c>
      <c r="E4805" t="str">
        <f t="shared" si="169"/>
        <v>NIT</v>
      </c>
    </row>
    <row r="4806" spans="1:5" x14ac:dyDescent="0.25">
      <c r="A4806" s="1" t="s">
        <v>9532</v>
      </c>
      <c r="B4806" t="s">
        <v>9533</v>
      </c>
      <c r="C4806" t="str">
        <f>Tabla4[[#This Row],[NIT]]</f>
        <v>12072208680013</v>
      </c>
      <c r="D4806">
        <f t="shared" si="168"/>
        <v>14</v>
      </c>
      <c r="E4806" t="str">
        <f t="shared" si="169"/>
        <v>NIT</v>
      </c>
    </row>
    <row r="4807" spans="1:5" x14ac:dyDescent="0.25">
      <c r="A4807" s="1" t="s">
        <v>9534</v>
      </c>
      <c r="B4807" t="s">
        <v>9535</v>
      </c>
      <c r="C4807" t="str">
        <f>Tabla4[[#This Row],[NIT]]</f>
        <v>06142504701175</v>
      </c>
      <c r="D4807">
        <f t="shared" si="168"/>
        <v>14</v>
      </c>
      <c r="E4807" t="str">
        <f t="shared" si="169"/>
        <v>NIT</v>
      </c>
    </row>
    <row r="4808" spans="1:5" x14ac:dyDescent="0.25">
      <c r="A4808" s="1" t="s">
        <v>9536</v>
      </c>
      <c r="B4808" t="s">
        <v>9537</v>
      </c>
      <c r="C4808" t="str">
        <f>Tabla4[[#This Row],[NIT]]</f>
        <v>06140704841084</v>
      </c>
      <c r="D4808">
        <f t="shared" si="168"/>
        <v>14</v>
      </c>
      <c r="E4808" t="str">
        <f t="shared" si="169"/>
        <v>NIT</v>
      </c>
    </row>
    <row r="4809" spans="1:5" x14ac:dyDescent="0.25">
      <c r="A4809" s="1" t="s">
        <v>9538</v>
      </c>
      <c r="B4809" t="s">
        <v>9539</v>
      </c>
      <c r="C4809" t="str">
        <f>Tabla4[[#This Row],[NIT]]</f>
        <v>01082009761012</v>
      </c>
      <c r="D4809">
        <f t="shared" si="168"/>
        <v>14</v>
      </c>
      <c r="E4809" t="str">
        <f t="shared" si="169"/>
        <v>NIT</v>
      </c>
    </row>
    <row r="4810" spans="1:5" x14ac:dyDescent="0.25">
      <c r="A4810" s="1" t="s">
        <v>9540</v>
      </c>
      <c r="B4810" t="s">
        <v>9541</v>
      </c>
      <c r="C4810" t="str">
        <f>Tabla4[[#This Row],[NIT]]</f>
        <v>06141807221013</v>
      </c>
      <c r="D4810">
        <f t="shared" si="168"/>
        <v>14</v>
      </c>
      <c r="E4810" t="str">
        <f t="shared" si="169"/>
        <v>NIT</v>
      </c>
    </row>
    <row r="4811" spans="1:5" x14ac:dyDescent="0.25">
      <c r="A4811" s="1" t="s">
        <v>9542</v>
      </c>
      <c r="B4811" t="s">
        <v>9543</v>
      </c>
      <c r="C4811" t="str">
        <f>Tabla4[[#This Row],[NIT]]</f>
        <v>94832106801022</v>
      </c>
      <c r="D4811">
        <f t="shared" si="168"/>
        <v>14</v>
      </c>
      <c r="E4811" t="str">
        <f t="shared" si="169"/>
        <v>NIT</v>
      </c>
    </row>
    <row r="4812" spans="1:5" x14ac:dyDescent="0.25">
      <c r="A4812" s="1" t="s">
        <v>9544</v>
      </c>
      <c r="B4812" t="s">
        <v>9545</v>
      </c>
      <c r="C4812" t="str">
        <f>Tabla4[[#This Row],[NIT]]</f>
        <v>06190806771029</v>
      </c>
      <c r="D4812">
        <f t="shared" si="168"/>
        <v>14</v>
      </c>
      <c r="E4812" t="str">
        <f t="shared" si="169"/>
        <v>NIT</v>
      </c>
    </row>
    <row r="4813" spans="1:5" x14ac:dyDescent="0.25">
      <c r="A4813" s="1" t="s">
        <v>9546</v>
      </c>
      <c r="B4813" t="s">
        <v>9547</v>
      </c>
      <c r="C4813" t="str">
        <f>Tabla4[[#This Row],[NIT]]</f>
        <v>06140803211025</v>
      </c>
      <c r="D4813">
        <f t="shared" si="168"/>
        <v>14</v>
      </c>
      <c r="E4813" t="str">
        <f t="shared" si="169"/>
        <v>NIT</v>
      </c>
    </row>
    <row r="4814" spans="1:5" x14ac:dyDescent="0.25">
      <c r="A4814" s="1" t="s">
        <v>9548</v>
      </c>
      <c r="B4814" t="s">
        <v>9549</v>
      </c>
      <c r="C4814" t="str">
        <f>Tabla4[[#This Row],[NIT]]</f>
        <v>06071003821010</v>
      </c>
      <c r="D4814">
        <f t="shared" si="168"/>
        <v>14</v>
      </c>
      <c r="E4814" t="str">
        <f t="shared" si="169"/>
        <v>NIT</v>
      </c>
    </row>
    <row r="4815" spans="1:5" x14ac:dyDescent="0.25">
      <c r="A4815" s="1" t="s">
        <v>9550</v>
      </c>
      <c r="B4815" t="s">
        <v>9551</v>
      </c>
      <c r="C4815" t="str">
        <f>Tabla4[[#This Row],[NIT]]</f>
        <v>06140611201093</v>
      </c>
      <c r="D4815">
        <f t="shared" si="168"/>
        <v>14</v>
      </c>
      <c r="E4815" t="str">
        <f t="shared" si="169"/>
        <v>NIT</v>
      </c>
    </row>
    <row r="4816" spans="1:5" x14ac:dyDescent="0.25">
      <c r="A4816" s="1" t="s">
        <v>9552</v>
      </c>
      <c r="B4816" t="s">
        <v>9553</v>
      </c>
      <c r="C4816" t="str">
        <f>Tabla4[[#This Row],[NIT]]</f>
        <v>06140910911030</v>
      </c>
      <c r="D4816">
        <f t="shared" si="168"/>
        <v>14</v>
      </c>
      <c r="E4816" t="str">
        <f t="shared" si="169"/>
        <v>NIT</v>
      </c>
    </row>
    <row r="4817" spans="1:5" x14ac:dyDescent="0.25">
      <c r="A4817" s="1" t="s">
        <v>9554</v>
      </c>
      <c r="B4817" t="s">
        <v>9555</v>
      </c>
      <c r="C4817" t="str">
        <f>Tabla4[[#This Row],[NIT]]</f>
        <v>05110104100011</v>
      </c>
      <c r="D4817">
        <f t="shared" si="168"/>
        <v>14</v>
      </c>
      <c r="E4817" t="str">
        <f t="shared" si="169"/>
        <v>NIT</v>
      </c>
    </row>
    <row r="4818" spans="1:5" x14ac:dyDescent="0.25">
      <c r="A4818" s="1" t="s">
        <v>9556</v>
      </c>
      <c r="B4818" t="s">
        <v>9557</v>
      </c>
      <c r="C4818" t="str">
        <f>Tabla4[[#This Row],[NIT]]</f>
        <v>06141405191037</v>
      </c>
      <c r="D4818">
        <f t="shared" si="168"/>
        <v>14</v>
      </c>
      <c r="E4818" t="str">
        <f t="shared" si="169"/>
        <v>NIT</v>
      </c>
    </row>
    <row r="4819" spans="1:5" x14ac:dyDescent="0.25">
      <c r="A4819" s="1" t="s">
        <v>9558</v>
      </c>
      <c r="B4819" t="s">
        <v>9559</v>
      </c>
      <c r="C4819" t="str">
        <f>Tabla4[[#This Row],[NIT]]</f>
        <v>11020507540020</v>
      </c>
      <c r="D4819">
        <f t="shared" si="168"/>
        <v>14</v>
      </c>
      <c r="E4819" t="str">
        <f t="shared" si="169"/>
        <v>NIT</v>
      </c>
    </row>
    <row r="4820" spans="1:5" x14ac:dyDescent="0.25">
      <c r="A4820" s="1" t="s">
        <v>9560</v>
      </c>
      <c r="B4820" t="s">
        <v>9561</v>
      </c>
      <c r="C4820" t="str">
        <f>Tabla4[[#This Row],[NIT]]</f>
        <v>10060310690010</v>
      </c>
      <c r="D4820">
        <f t="shared" si="168"/>
        <v>14</v>
      </c>
      <c r="E4820" t="str">
        <f t="shared" si="169"/>
        <v>NIT</v>
      </c>
    </row>
    <row r="4821" spans="1:5" x14ac:dyDescent="0.25">
      <c r="A4821" s="1" t="s">
        <v>9562</v>
      </c>
      <c r="B4821" t="s">
        <v>9563</v>
      </c>
      <c r="C4821" t="str">
        <f>Tabla4[[#This Row],[NIT]]</f>
        <v>12180111791019</v>
      </c>
      <c r="D4821">
        <f t="shared" si="168"/>
        <v>14</v>
      </c>
      <c r="E4821" t="str">
        <f t="shared" si="169"/>
        <v>NIT</v>
      </c>
    </row>
    <row r="4822" spans="1:5" x14ac:dyDescent="0.25">
      <c r="A4822" s="1" t="s">
        <v>9564</v>
      </c>
      <c r="B4822" t="s">
        <v>9565</v>
      </c>
      <c r="C4822" t="str">
        <f>Tabla4[[#This Row],[NIT]]</f>
        <v>06141009971020</v>
      </c>
      <c r="D4822">
        <f t="shared" si="168"/>
        <v>14</v>
      </c>
      <c r="E4822" t="str">
        <f t="shared" si="169"/>
        <v>NIT</v>
      </c>
    </row>
    <row r="4823" spans="1:5" x14ac:dyDescent="0.25">
      <c r="A4823" s="1" t="s">
        <v>9566</v>
      </c>
      <c r="B4823" t="s">
        <v>9567</v>
      </c>
      <c r="C4823" t="str">
        <f>Tabla4[[#This Row],[NIT]]</f>
        <v>06162008530014</v>
      </c>
      <c r="D4823">
        <f t="shared" si="168"/>
        <v>14</v>
      </c>
      <c r="E4823" t="str">
        <f t="shared" si="169"/>
        <v>NIT</v>
      </c>
    </row>
    <row r="4824" spans="1:5" x14ac:dyDescent="0.25">
      <c r="A4824" s="1" t="s">
        <v>9568</v>
      </c>
      <c r="B4824" t="s">
        <v>9569</v>
      </c>
      <c r="C4824" t="str">
        <f>Tabla4[[#This Row],[NIT]]</f>
        <v>04161407861017</v>
      </c>
      <c r="D4824">
        <f t="shared" ref="D4824:D4887" si="170">LEN(C4824)</f>
        <v>14</v>
      </c>
      <c r="E4824" t="str">
        <f t="shared" ref="E4824:E4887" si="171">IF(D4824=14,"NIT",IF(D4824=9,"DUI"," "))</f>
        <v>NIT</v>
      </c>
    </row>
    <row r="4825" spans="1:5" x14ac:dyDescent="0.25">
      <c r="A4825" s="1" t="s">
        <v>9570</v>
      </c>
      <c r="B4825" t="s">
        <v>9571</v>
      </c>
      <c r="C4825" t="str">
        <f>Tabla4[[#This Row],[NIT]]</f>
        <v>11230406791057</v>
      </c>
      <c r="D4825">
        <f t="shared" si="170"/>
        <v>14</v>
      </c>
      <c r="E4825" t="str">
        <f t="shared" si="171"/>
        <v>NIT</v>
      </c>
    </row>
    <row r="4826" spans="1:5" x14ac:dyDescent="0.25">
      <c r="A4826" s="1" t="s">
        <v>9572</v>
      </c>
      <c r="B4826" t="s">
        <v>9573</v>
      </c>
      <c r="C4826" t="str">
        <f>Tabla4[[#This Row],[NIT]]</f>
        <v>10130308711020</v>
      </c>
      <c r="D4826">
        <f t="shared" si="170"/>
        <v>14</v>
      </c>
      <c r="E4826" t="str">
        <f t="shared" si="171"/>
        <v>NIT</v>
      </c>
    </row>
    <row r="4827" spans="1:5" x14ac:dyDescent="0.25">
      <c r="A4827" s="1" t="s">
        <v>9574</v>
      </c>
      <c r="B4827" t="s">
        <v>9575</v>
      </c>
      <c r="C4827" t="str">
        <f>Tabla4[[#This Row],[NIT]]</f>
        <v>10061912741017</v>
      </c>
      <c r="D4827">
        <f t="shared" si="170"/>
        <v>14</v>
      </c>
      <c r="E4827" t="str">
        <f t="shared" si="171"/>
        <v>NIT</v>
      </c>
    </row>
    <row r="4828" spans="1:5" x14ac:dyDescent="0.25">
      <c r="A4828" s="1" t="s">
        <v>9576</v>
      </c>
      <c r="B4828" t="s">
        <v>9577</v>
      </c>
      <c r="C4828" t="str">
        <f>Tabla4[[#This Row],[NIT]]</f>
        <v>06171409650019</v>
      </c>
      <c r="D4828">
        <f t="shared" si="170"/>
        <v>14</v>
      </c>
      <c r="E4828" t="str">
        <f t="shared" si="171"/>
        <v>NIT</v>
      </c>
    </row>
    <row r="4829" spans="1:5" x14ac:dyDescent="0.25">
      <c r="A4829" s="1" t="s">
        <v>9578</v>
      </c>
      <c r="B4829" t="s">
        <v>9579</v>
      </c>
      <c r="C4829" t="str">
        <f>Tabla4[[#This Row],[NIT]]</f>
        <v>06172310831015</v>
      </c>
      <c r="D4829">
        <f t="shared" si="170"/>
        <v>14</v>
      </c>
      <c r="E4829" t="str">
        <f t="shared" si="171"/>
        <v>NIT</v>
      </c>
    </row>
    <row r="4830" spans="1:5" x14ac:dyDescent="0.25">
      <c r="A4830" s="1" t="s">
        <v>9580</v>
      </c>
      <c r="B4830" t="s">
        <v>9581</v>
      </c>
      <c r="C4830" t="str">
        <f>Tabla4[[#This Row],[NIT]]</f>
        <v>03082012771026</v>
      </c>
      <c r="D4830">
        <f t="shared" si="170"/>
        <v>14</v>
      </c>
      <c r="E4830" t="str">
        <f t="shared" si="171"/>
        <v>NIT</v>
      </c>
    </row>
    <row r="4831" spans="1:5" x14ac:dyDescent="0.25">
      <c r="A4831" s="1" t="s">
        <v>9582</v>
      </c>
      <c r="B4831" t="s">
        <v>9583</v>
      </c>
      <c r="C4831" t="str">
        <f>Tabla4[[#This Row],[NIT]]</f>
        <v>06172101031010</v>
      </c>
      <c r="D4831">
        <f t="shared" si="170"/>
        <v>14</v>
      </c>
      <c r="E4831" t="str">
        <f t="shared" si="171"/>
        <v>NIT</v>
      </c>
    </row>
    <row r="4832" spans="1:5" x14ac:dyDescent="0.25">
      <c r="A4832" s="1" t="s">
        <v>9584</v>
      </c>
      <c r="B4832" t="s">
        <v>9585</v>
      </c>
      <c r="C4832" t="str">
        <f>Tabla4[[#This Row],[NIT]]</f>
        <v>04262906621010</v>
      </c>
      <c r="D4832">
        <f t="shared" si="170"/>
        <v>14</v>
      </c>
      <c r="E4832" t="str">
        <f t="shared" si="171"/>
        <v>NIT</v>
      </c>
    </row>
    <row r="4833" spans="1:5" x14ac:dyDescent="0.25">
      <c r="A4833" s="1" t="s">
        <v>9586</v>
      </c>
      <c r="B4833" t="s">
        <v>9587</v>
      </c>
      <c r="C4833" t="str">
        <f>Tabla4[[#This Row],[NIT]]</f>
        <v>06141510971013</v>
      </c>
      <c r="D4833">
        <f t="shared" si="170"/>
        <v>14</v>
      </c>
      <c r="E4833" t="str">
        <f t="shared" si="171"/>
        <v>NIT</v>
      </c>
    </row>
    <row r="4834" spans="1:5" x14ac:dyDescent="0.25">
      <c r="A4834" s="1" t="s">
        <v>9588</v>
      </c>
      <c r="B4834" t="s">
        <v>9589</v>
      </c>
      <c r="C4834" t="str">
        <f>Tabla4[[#This Row],[NIT]]</f>
        <v>06142201101086</v>
      </c>
      <c r="D4834">
        <f t="shared" si="170"/>
        <v>14</v>
      </c>
      <c r="E4834" t="str">
        <f t="shared" si="171"/>
        <v>NIT</v>
      </c>
    </row>
    <row r="4835" spans="1:5" x14ac:dyDescent="0.25">
      <c r="A4835" s="1" t="s">
        <v>9590</v>
      </c>
      <c r="B4835" t="s">
        <v>9591</v>
      </c>
      <c r="C4835" t="str">
        <f>Tabla4[[#This Row],[NIT]]</f>
        <v>06140210151050</v>
      </c>
      <c r="D4835">
        <f t="shared" si="170"/>
        <v>14</v>
      </c>
      <c r="E4835" t="str">
        <f t="shared" si="171"/>
        <v>NIT</v>
      </c>
    </row>
    <row r="4836" spans="1:5" x14ac:dyDescent="0.25">
      <c r="A4836" s="1" t="s">
        <v>9592</v>
      </c>
      <c r="B4836" t="s">
        <v>9593</v>
      </c>
      <c r="C4836" t="str">
        <f>Tabla4[[#This Row],[NIT]]</f>
        <v>06141211841120</v>
      </c>
      <c r="D4836">
        <f t="shared" si="170"/>
        <v>14</v>
      </c>
      <c r="E4836" t="str">
        <f t="shared" si="171"/>
        <v>NIT</v>
      </c>
    </row>
    <row r="4837" spans="1:5" x14ac:dyDescent="0.25">
      <c r="A4837" s="1" t="s">
        <v>9594</v>
      </c>
      <c r="B4837" t="s">
        <v>9595</v>
      </c>
      <c r="C4837" t="str">
        <f>Tabla4[[#This Row],[NIT]]</f>
        <v>06142612801135</v>
      </c>
      <c r="D4837">
        <f t="shared" si="170"/>
        <v>14</v>
      </c>
      <c r="E4837" t="str">
        <f t="shared" si="171"/>
        <v>NIT</v>
      </c>
    </row>
    <row r="4838" spans="1:5" x14ac:dyDescent="0.25">
      <c r="A4838" s="1" t="s">
        <v>9596</v>
      </c>
      <c r="B4838" t="s">
        <v>9597</v>
      </c>
      <c r="C4838" t="str">
        <f>Tabla4[[#This Row],[NIT]]</f>
        <v>06141310221036</v>
      </c>
      <c r="D4838">
        <f t="shared" si="170"/>
        <v>14</v>
      </c>
      <c r="E4838" t="str">
        <f t="shared" si="171"/>
        <v>NIT</v>
      </c>
    </row>
    <row r="4839" spans="1:5" x14ac:dyDescent="0.25">
      <c r="A4839" s="1" t="s">
        <v>9598</v>
      </c>
      <c r="B4839" t="s">
        <v>9599</v>
      </c>
      <c r="C4839" t="str">
        <f>Tabla4[[#This Row],[NIT]]</f>
        <v>06142308191088</v>
      </c>
      <c r="D4839">
        <f t="shared" si="170"/>
        <v>14</v>
      </c>
      <c r="E4839" t="str">
        <f t="shared" si="171"/>
        <v>NIT</v>
      </c>
    </row>
    <row r="4840" spans="1:5" x14ac:dyDescent="0.25">
      <c r="A4840" s="1" t="s">
        <v>9600</v>
      </c>
      <c r="B4840" t="s">
        <v>9601</v>
      </c>
      <c r="C4840" t="str">
        <f>Tabla4[[#This Row],[NIT]]</f>
        <v>06030301931016</v>
      </c>
      <c r="D4840">
        <f t="shared" si="170"/>
        <v>14</v>
      </c>
      <c r="E4840" t="str">
        <f t="shared" si="171"/>
        <v>NIT</v>
      </c>
    </row>
    <row r="4841" spans="1:5" x14ac:dyDescent="0.25">
      <c r="A4841" s="1" t="s">
        <v>9602</v>
      </c>
      <c r="B4841" t="s">
        <v>9603</v>
      </c>
      <c r="C4841" t="str">
        <f>Tabla4[[#This Row],[NIT]]</f>
        <v>12172906071011</v>
      </c>
      <c r="D4841">
        <f t="shared" si="170"/>
        <v>14</v>
      </c>
      <c r="E4841" t="str">
        <f t="shared" si="171"/>
        <v>NIT</v>
      </c>
    </row>
    <row r="4842" spans="1:5" x14ac:dyDescent="0.25">
      <c r="A4842" s="1" t="s">
        <v>9604</v>
      </c>
      <c r="B4842" t="s">
        <v>9605</v>
      </c>
      <c r="C4842" t="str">
        <f>Tabla4[[#This Row],[NIT]]</f>
        <v>06142503091039</v>
      </c>
      <c r="D4842">
        <f t="shared" si="170"/>
        <v>14</v>
      </c>
      <c r="E4842" t="str">
        <f t="shared" si="171"/>
        <v>NIT</v>
      </c>
    </row>
    <row r="4843" spans="1:5" x14ac:dyDescent="0.25">
      <c r="A4843" s="1" t="s">
        <v>9606</v>
      </c>
      <c r="B4843" t="s">
        <v>9607</v>
      </c>
      <c r="C4843" t="str">
        <f>Tabla4[[#This Row],[NIT]]</f>
        <v>06161808951024</v>
      </c>
      <c r="D4843">
        <f t="shared" si="170"/>
        <v>14</v>
      </c>
      <c r="E4843" t="str">
        <f t="shared" si="171"/>
        <v>NIT</v>
      </c>
    </row>
    <row r="4844" spans="1:5" x14ac:dyDescent="0.25">
      <c r="A4844" s="1" t="s">
        <v>9608</v>
      </c>
      <c r="B4844" t="s">
        <v>9609</v>
      </c>
      <c r="C4844" t="str">
        <f>Tabla4[[#This Row],[NIT]]</f>
        <v>07151402711012</v>
      </c>
      <c r="D4844">
        <f t="shared" si="170"/>
        <v>14</v>
      </c>
      <c r="E4844" t="str">
        <f t="shared" si="171"/>
        <v>NIT</v>
      </c>
    </row>
    <row r="4845" spans="1:5" x14ac:dyDescent="0.25">
      <c r="A4845" s="1" t="s">
        <v>9610</v>
      </c>
      <c r="B4845" t="s">
        <v>9611</v>
      </c>
      <c r="C4845" t="str">
        <f>Tabla4[[#This Row],[NIT]]</f>
        <v>06142002061024</v>
      </c>
      <c r="D4845">
        <f t="shared" si="170"/>
        <v>14</v>
      </c>
      <c r="E4845" t="str">
        <f t="shared" si="171"/>
        <v>NIT</v>
      </c>
    </row>
    <row r="4846" spans="1:5" x14ac:dyDescent="0.25">
      <c r="A4846" s="1" t="s">
        <v>9612</v>
      </c>
      <c r="B4846" t="s">
        <v>9613</v>
      </c>
      <c r="C4846" t="str">
        <f>Tabla4[[#This Row],[NIT]]</f>
        <v>06140912991022</v>
      </c>
      <c r="D4846">
        <f t="shared" si="170"/>
        <v>14</v>
      </c>
      <c r="E4846" t="str">
        <f t="shared" si="171"/>
        <v>NIT</v>
      </c>
    </row>
    <row r="4847" spans="1:5" x14ac:dyDescent="0.25">
      <c r="A4847" s="1" t="s">
        <v>9614</v>
      </c>
      <c r="B4847" t="s">
        <v>9615</v>
      </c>
      <c r="C4847" t="str">
        <f>Tabla4[[#This Row],[NIT]]</f>
        <v>05032812680014</v>
      </c>
      <c r="D4847">
        <f t="shared" si="170"/>
        <v>14</v>
      </c>
      <c r="E4847" t="str">
        <f t="shared" si="171"/>
        <v>NIT</v>
      </c>
    </row>
    <row r="4848" spans="1:5" x14ac:dyDescent="0.25">
      <c r="A4848" s="1" t="s">
        <v>9616</v>
      </c>
      <c r="B4848" t="s">
        <v>9617</v>
      </c>
      <c r="C4848" t="str">
        <f>Tabla4[[#This Row],[NIT]]</f>
        <v>06142001001630</v>
      </c>
      <c r="D4848">
        <f t="shared" si="170"/>
        <v>14</v>
      </c>
      <c r="E4848" t="str">
        <f t="shared" si="171"/>
        <v>NIT</v>
      </c>
    </row>
    <row r="4849" spans="1:5" x14ac:dyDescent="0.25">
      <c r="A4849" s="1" t="s">
        <v>9618</v>
      </c>
      <c r="B4849" t="s">
        <v>9619</v>
      </c>
      <c r="C4849" t="str">
        <f>Tabla4[[#This Row],[NIT]]</f>
        <v>06141002211020</v>
      </c>
      <c r="D4849">
        <f t="shared" si="170"/>
        <v>14</v>
      </c>
      <c r="E4849" t="str">
        <f t="shared" si="171"/>
        <v>NIT</v>
      </c>
    </row>
    <row r="4850" spans="1:5" x14ac:dyDescent="0.25">
      <c r="A4850" s="1" t="s">
        <v>9620</v>
      </c>
      <c r="B4850" t="s">
        <v>9621</v>
      </c>
      <c r="C4850" t="str">
        <f>Tabla4[[#This Row],[NIT]]</f>
        <v>06142206701014</v>
      </c>
      <c r="D4850">
        <f t="shared" si="170"/>
        <v>14</v>
      </c>
      <c r="E4850" t="str">
        <f t="shared" si="171"/>
        <v>NIT</v>
      </c>
    </row>
    <row r="4851" spans="1:5" x14ac:dyDescent="0.25">
      <c r="A4851" s="1" t="s">
        <v>9622</v>
      </c>
      <c r="B4851" t="s">
        <v>9623</v>
      </c>
      <c r="C4851" t="str">
        <f>Tabla4[[#This Row],[NIT]]</f>
        <v>06140702901055</v>
      </c>
      <c r="D4851">
        <f t="shared" si="170"/>
        <v>14</v>
      </c>
      <c r="E4851" t="str">
        <f t="shared" si="171"/>
        <v>NIT</v>
      </c>
    </row>
    <row r="4852" spans="1:5" x14ac:dyDescent="0.25">
      <c r="A4852" s="1" t="s">
        <v>9624</v>
      </c>
      <c r="B4852" t="s">
        <v>9625</v>
      </c>
      <c r="C4852" t="str">
        <f>Tabla4[[#This Row],[NIT]]</f>
        <v>05111012891037</v>
      </c>
      <c r="D4852">
        <f t="shared" si="170"/>
        <v>14</v>
      </c>
      <c r="E4852" t="str">
        <f t="shared" si="171"/>
        <v>NIT</v>
      </c>
    </row>
    <row r="4853" spans="1:5" x14ac:dyDescent="0.25">
      <c r="A4853" s="1" t="s">
        <v>9626</v>
      </c>
      <c r="B4853" t="s">
        <v>9627</v>
      </c>
      <c r="C4853" t="str">
        <f>Tabla4[[#This Row],[NIT]]</f>
        <v>05152102771012</v>
      </c>
      <c r="D4853">
        <f t="shared" si="170"/>
        <v>14</v>
      </c>
      <c r="E4853" t="str">
        <f t="shared" si="171"/>
        <v>NIT</v>
      </c>
    </row>
    <row r="4854" spans="1:5" x14ac:dyDescent="0.25">
      <c r="A4854" s="1" t="s">
        <v>9628</v>
      </c>
      <c r="B4854" t="s">
        <v>9629</v>
      </c>
      <c r="C4854" t="str">
        <f>Tabla4[[#This Row],[NIT]]</f>
        <v>06141302891030</v>
      </c>
      <c r="D4854">
        <f t="shared" si="170"/>
        <v>14</v>
      </c>
      <c r="E4854" t="str">
        <f t="shared" si="171"/>
        <v>NIT</v>
      </c>
    </row>
    <row r="4855" spans="1:5" x14ac:dyDescent="0.25">
      <c r="A4855" s="1" t="s">
        <v>9630</v>
      </c>
      <c r="B4855" t="s">
        <v>9631</v>
      </c>
      <c r="C4855" t="str">
        <f>Tabla4[[#This Row],[NIT]]</f>
        <v>06142311791037</v>
      </c>
      <c r="D4855">
        <f t="shared" si="170"/>
        <v>14</v>
      </c>
      <c r="E4855" t="str">
        <f t="shared" si="171"/>
        <v>NIT</v>
      </c>
    </row>
    <row r="4856" spans="1:5" x14ac:dyDescent="0.25">
      <c r="A4856" s="1" t="s">
        <v>9632</v>
      </c>
      <c r="B4856" t="s">
        <v>9633</v>
      </c>
      <c r="C4856" t="str">
        <f>Tabla4[[#This Row],[NIT]]</f>
        <v>06140307171030</v>
      </c>
      <c r="D4856">
        <f t="shared" si="170"/>
        <v>14</v>
      </c>
      <c r="E4856" t="str">
        <f t="shared" si="171"/>
        <v>NIT</v>
      </c>
    </row>
    <row r="4857" spans="1:5" x14ac:dyDescent="0.25">
      <c r="A4857" s="1" t="s">
        <v>9634</v>
      </c>
      <c r="B4857" t="s">
        <v>9635</v>
      </c>
      <c r="C4857" t="str">
        <f>Tabla4[[#This Row],[NIT]]</f>
        <v>05012501101016</v>
      </c>
      <c r="D4857">
        <f t="shared" si="170"/>
        <v>14</v>
      </c>
      <c r="E4857" t="str">
        <f t="shared" si="171"/>
        <v>NIT</v>
      </c>
    </row>
    <row r="4858" spans="1:5" x14ac:dyDescent="0.25">
      <c r="A4858" s="1" t="s">
        <v>9636</v>
      </c>
      <c r="B4858" t="s">
        <v>9637</v>
      </c>
      <c r="C4858" t="str">
        <f>Tabla4[[#This Row],[NIT]]</f>
        <v>05113010011016</v>
      </c>
      <c r="D4858">
        <f t="shared" si="170"/>
        <v>14</v>
      </c>
      <c r="E4858" t="str">
        <f t="shared" si="171"/>
        <v>NIT</v>
      </c>
    </row>
    <row r="4859" spans="1:5" x14ac:dyDescent="0.25">
      <c r="A4859" s="1" t="s">
        <v>9638</v>
      </c>
      <c r="B4859" t="s">
        <v>9639</v>
      </c>
      <c r="C4859" t="str">
        <f>Tabla4[[#This Row],[NIT]]</f>
        <v>06141211201163</v>
      </c>
      <c r="D4859">
        <f t="shared" si="170"/>
        <v>14</v>
      </c>
      <c r="E4859" t="str">
        <f t="shared" si="171"/>
        <v>NIT</v>
      </c>
    </row>
    <row r="4860" spans="1:5" x14ac:dyDescent="0.25">
      <c r="A4860" s="1" t="s">
        <v>9640</v>
      </c>
      <c r="B4860" t="s">
        <v>9641</v>
      </c>
      <c r="C4860" t="str">
        <f>Tabla4[[#This Row],[NIT]]</f>
        <v>06142109851176</v>
      </c>
      <c r="D4860">
        <f t="shared" si="170"/>
        <v>14</v>
      </c>
      <c r="E4860" t="str">
        <f t="shared" si="171"/>
        <v>NIT</v>
      </c>
    </row>
    <row r="4861" spans="1:5" x14ac:dyDescent="0.25">
      <c r="A4861" s="1" t="s">
        <v>9642</v>
      </c>
      <c r="B4861" t="s">
        <v>9643</v>
      </c>
      <c r="C4861" t="str">
        <f>Tabla4[[#This Row],[NIT]]</f>
        <v>06141901211030</v>
      </c>
      <c r="D4861">
        <f t="shared" si="170"/>
        <v>14</v>
      </c>
      <c r="E4861" t="str">
        <f t="shared" si="171"/>
        <v>NIT</v>
      </c>
    </row>
    <row r="4862" spans="1:5" x14ac:dyDescent="0.25">
      <c r="A4862" s="116" t="s">
        <v>9644</v>
      </c>
      <c r="B4862" t="s">
        <v>9645</v>
      </c>
      <c r="C4862" t="str">
        <f>Tabla4[[#This Row],[NIT]]</f>
        <v>06142805131056</v>
      </c>
      <c r="D4862">
        <f t="shared" si="170"/>
        <v>14</v>
      </c>
      <c r="E4862" t="str">
        <f t="shared" si="171"/>
        <v>NIT</v>
      </c>
    </row>
    <row r="4863" spans="1:5" x14ac:dyDescent="0.25">
      <c r="A4863" s="116" t="s">
        <v>9646</v>
      </c>
      <c r="B4863" t="s">
        <v>9647</v>
      </c>
      <c r="C4863" t="str">
        <f>Tabla4[[#This Row],[NIT]]</f>
        <v>06140303091023</v>
      </c>
      <c r="D4863">
        <f t="shared" si="170"/>
        <v>14</v>
      </c>
      <c r="E4863" t="str">
        <f t="shared" si="171"/>
        <v>NIT</v>
      </c>
    </row>
    <row r="4864" spans="1:5" x14ac:dyDescent="0.25">
      <c r="A4864" s="116" t="s">
        <v>9648</v>
      </c>
      <c r="B4864" t="s">
        <v>9649</v>
      </c>
      <c r="C4864" t="str">
        <f>Tabla4[[#This Row],[NIT]]</f>
        <v>06140602061033</v>
      </c>
      <c r="D4864">
        <f t="shared" si="170"/>
        <v>14</v>
      </c>
      <c r="E4864" t="str">
        <f t="shared" si="171"/>
        <v>NIT</v>
      </c>
    </row>
    <row r="4865" spans="1:5" x14ac:dyDescent="0.25">
      <c r="A4865" s="116" t="s">
        <v>9650</v>
      </c>
      <c r="B4865" t="s">
        <v>9651</v>
      </c>
      <c r="C4865" t="str">
        <f>Tabla4[[#This Row],[NIT]]</f>
        <v>06143001031110</v>
      </c>
      <c r="D4865">
        <f t="shared" si="170"/>
        <v>14</v>
      </c>
      <c r="E4865" t="str">
        <f t="shared" si="171"/>
        <v>NIT</v>
      </c>
    </row>
    <row r="4866" spans="1:5" x14ac:dyDescent="0.25">
      <c r="A4866" s="116" t="s">
        <v>9652</v>
      </c>
      <c r="B4866" t="s">
        <v>9653</v>
      </c>
      <c r="C4866" t="str">
        <f>Tabla4[[#This Row],[NIT]]</f>
        <v>06142310921077</v>
      </c>
      <c r="D4866">
        <f t="shared" si="170"/>
        <v>14</v>
      </c>
      <c r="E4866" t="str">
        <f t="shared" si="171"/>
        <v>NIT</v>
      </c>
    </row>
    <row r="4867" spans="1:5" x14ac:dyDescent="0.25">
      <c r="A4867" s="116" t="s">
        <v>9654</v>
      </c>
      <c r="B4867" t="s">
        <v>9655</v>
      </c>
      <c r="C4867" t="str">
        <f>Tabla4[[#This Row],[NIT]]</f>
        <v>94261403711019</v>
      </c>
      <c r="D4867">
        <f t="shared" si="170"/>
        <v>14</v>
      </c>
      <c r="E4867" t="str">
        <f t="shared" si="171"/>
        <v>NIT</v>
      </c>
    </row>
    <row r="4868" spans="1:5" x14ac:dyDescent="0.25">
      <c r="A4868" s="116" t="s">
        <v>9656</v>
      </c>
      <c r="B4868" t="s">
        <v>9657</v>
      </c>
      <c r="C4868" t="str">
        <f>Tabla4[[#This Row],[NIT]]</f>
        <v>06142808031320</v>
      </c>
      <c r="D4868">
        <f t="shared" si="170"/>
        <v>14</v>
      </c>
      <c r="E4868" t="str">
        <f t="shared" si="171"/>
        <v>NIT</v>
      </c>
    </row>
    <row r="4869" spans="1:5" x14ac:dyDescent="0.25">
      <c r="A4869" s="116" t="s">
        <v>9658</v>
      </c>
      <c r="B4869" t="s">
        <v>9659</v>
      </c>
      <c r="C4869" t="str">
        <f>Tabla4[[#This Row],[NIT]]</f>
        <v>06141603001049</v>
      </c>
      <c r="D4869">
        <f t="shared" si="170"/>
        <v>14</v>
      </c>
      <c r="E4869" t="str">
        <f t="shared" si="171"/>
        <v>NIT</v>
      </c>
    </row>
    <row r="4870" spans="1:5" x14ac:dyDescent="0.25">
      <c r="A4870" s="116" t="s">
        <v>9660</v>
      </c>
      <c r="B4870" t="s">
        <v>9661</v>
      </c>
      <c r="C4870" t="str">
        <f>Tabla4[[#This Row],[NIT]]</f>
        <v>12171409171014</v>
      </c>
      <c r="D4870">
        <f t="shared" si="170"/>
        <v>14</v>
      </c>
      <c r="E4870" t="str">
        <f t="shared" si="171"/>
        <v>NIT</v>
      </c>
    </row>
    <row r="4871" spans="1:5" x14ac:dyDescent="0.25">
      <c r="A4871" s="116" t="s">
        <v>9662</v>
      </c>
      <c r="B4871" t="s">
        <v>9663</v>
      </c>
      <c r="C4871" t="str">
        <f>Tabla4[[#This Row],[NIT]]</f>
        <v>14160706701028</v>
      </c>
      <c r="D4871">
        <f t="shared" si="170"/>
        <v>14</v>
      </c>
      <c r="E4871" t="str">
        <f t="shared" si="171"/>
        <v>NIT</v>
      </c>
    </row>
    <row r="4872" spans="1:5" x14ac:dyDescent="0.25">
      <c r="A4872" s="116" t="s">
        <v>9664</v>
      </c>
      <c r="B4872" t="s">
        <v>9665</v>
      </c>
      <c r="C4872" t="str">
        <f>Tabla4[[#This Row],[NIT]]</f>
        <v>09091707901010</v>
      </c>
      <c r="D4872">
        <f t="shared" si="170"/>
        <v>14</v>
      </c>
      <c r="E4872" t="str">
        <f t="shared" si="171"/>
        <v>NIT</v>
      </c>
    </row>
    <row r="4873" spans="1:5" x14ac:dyDescent="0.25">
      <c r="A4873" s="116" t="s">
        <v>9666</v>
      </c>
      <c r="B4873" t="s">
        <v>9667</v>
      </c>
      <c r="C4873" t="str">
        <f>Tabla4[[#This Row],[NIT]]</f>
        <v>11230705811030</v>
      </c>
      <c r="D4873">
        <f t="shared" si="170"/>
        <v>14</v>
      </c>
      <c r="E4873" t="str">
        <f t="shared" si="171"/>
        <v>NIT</v>
      </c>
    </row>
    <row r="4874" spans="1:5" x14ac:dyDescent="0.25">
      <c r="A4874" s="116" t="s">
        <v>9668</v>
      </c>
      <c r="B4874" t="s">
        <v>9669</v>
      </c>
      <c r="C4874" t="str">
        <f>Tabla4[[#This Row],[NIT]]</f>
        <v>04120805651016</v>
      </c>
      <c r="D4874">
        <f t="shared" si="170"/>
        <v>14</v>
      </c>
      <c r="E4874" t="str">
        <f t="shared" si="171"/>
        <v>NIT</v>
      </c>
    </row>
    <row r="4875" spans="1:5" x14ac:dyDescent="0.25">
      <c r="A4875" s="116" t="s">
        <v>9670</v>
      </c>
      <c r="B4875" t="s">
        <v>9671</v>
      </c>
      <c r="C4875" t="str">
        <f>Tabla4[[#This Row],[NIT]]</f>
        <v>06140706211045</v>
      </c>
      <c r="D4875">
        <f t="shared" si="170"/>
        <v>14</v>
      </c>
      <c r="E4875" t="str">
        <f t="shared" si="171"/>
        <v>NIT</v>
      </c>
    </row>
    <row r="4876" spans="1:5" x14ac:dyDescent="0.25">
      <c r="A4876" s="116" t="s">
        <v>9672</v>
      </c>
      <c r="B4876" t="s">
        <v>9673</v>
      </c>
      <c r="C4876" t="str">
        <f>Tabla4[[#This Row],[NIT]]</f>
        <v>04161010711019</v>
      </c>
      <c r="D4876">
        <f t="shared" si="170"/>
        <v>14</v>
      </c>
      <c r="E4876" t="str">
        <f t="shared" si="171"/>
        <v>NIT</v>
      </c>
    </row>
    <row r="4877" spans="1:5" x14ac:dyDescent="0.25">
      <c r="A4877" s="116" t="s">
        <v>9674</v>
      </c>
      <c r="B4877" t="s">
        <v>9675</v>
      </c>
      <c r="C4877" t="str">
        <f>Tabla4[[#This Row],[NIT]]</f>
        <v>05042509711014</v>
      </c>
      <c r="D4877">
        <f t="shared" si="170"/>
        <v>14</v>
      </c>
      <c r="E4877" t="str">
        <f t="shared" si="171"/>
        <v>NIT</v>
      </c>
    </row>
    <row r="4878" spans="1:5" x14ac:dyDescent="0.25">
      <c r="A4878" s="116" t="s">
        <v>9676</v>
      </c>
      <c r="B4878" t="s">
        <v>9677</v>
      </c>
      <c r="C4878" t="str">
        <f>Tabla4[[#This Row],[NIT]]</f>
        <v>05111408530016</v>
      </c>
      <c r="D4878">
        <f t="shared" si="170"/>
        <v>14</v>
      </c>
      <c r="E4878" t="str">
        <f t="shared" si="171"/>
        <v>NIT</v>
      </c>
    </row>
    <row r="4879" spans="1:5" x14ac:dyDescent="0.25">
      <c r="A4879" s="116" t="s">
        <v>9678</v>
      </c>
      <c r="B4879" t="s">
        <v>9679</v>
      </c>
      <c r="C4879" t="str">
        <f>Tabla4[[#This Row],[NIT]]</f>
        <v>05112503111013</v>
      </c>
      <c r="D4879">
        <f t="shared" si="170"/>
        <v>14</v>
      </c>
      <c r="E4879" t="str">
        <f t="shared" si="171"/>
        <v>NIT</v>
      </c>
    </row>
    <row r="4880" spans="1:5" x14ac:dyDescent="0.25">
      <c r="A4880" s="116" t="s">
        <v>9680</v>
      </c>
      <c r="B4880" t="s">
        <v>9681</v>
      </c>
      <c r="C4880" t="str">
        <f>Tabla4[[#This Row],[NIT]]</f>
        <v>06140904181038</v>
      </c>
      <c r="D4880">
        <f t="shared" si="170"/>
        <v>14</v>
      </c>
      <c r="E4880" t="str">
        <f t="shared" si="171"/>
        <v>NIT</v>
      </c>
    </row>
    <row r="4881" spans="1:5" x14ac:dyDescent="0.25">
      <c r="A4881" s="116" t="s">
        <v>9682</v>
      </c>
      <c r="B4881" t="s">
        <v>9683</v>
      </c>
      <c r="C4881" t="str">
        <f>Tabla4[[#This Row],[NIT]]</f>
        <v>06141002151043</v>
      </c>
      <c r="D4881">
        <f t="shared" si="170"/>
        <v>14</v>
      </c>
      <c r="E4881" t="str">
        <f t="shared" si="171"/>
        <v>NIT</v>
      </c>
    </row>
    <row r="4882" spans="1:5" x14ac:dyDescent="0.25">
      <c r="A4882" s="116" t="s">
        <v>9684</v>
      </c>
      <c r="B4882" t="s">
        <v>9685</v>
      </c>
      <c r="C4882" t="str">
        <f>Tabla4[[#This Row],[NIT]]</f>
        <v>06142405001013</v>
      </c>
      <c r="D4882">
        <f t="shared" si="170"/>
        <v>14</v>
      </c>
      <c r="E4882" t="str">
        <f t="shared" si="171"/>
        <v>NIT</v>
      </c>
    </row>
    <row r="4883" spans="1:5" x14ac:dyDescent="0.25">
      <c r="A4883" s="116" t="s">
        <v>9686</v>
      </c>
      <c r="B4883" t="s">
        <v>9687</v>
      </c>
      <c r="C4883" t="str">
        <f>Tabla4[[#This Row],[NIT]]</f>
        <v>06142903161044</v>
      </c>
      <c r="D4883">
        <f t="shared" si="170"/>
        <v>14</v>
      </c>
      <c r="E4883" t="str">
        <f t="shared" si="171"/>
        <v>NIT</v>
      </c>
    </row>
    <row r="4884" spans="1:5" x14ac:dyDescent="0.25">
      <c r="A4884" s="1" t="s">
        <v>9688</v>
      </c>
      <c r="B4884" t="s">
        <v>9689</v>
      </c>
      <c r="C4884" t="str">
        <f>Tabla4[[#This Row],[NIT]]</f>
        <v>06143108181084</v>
      </c>
      <c r="D4884">
        <f t="shared" si="170"/>
        <v>14</v>
      </c>
      <c r="E4884" t="str">
        <f t="shared" si="171"/>
        <v>NIT</v>
      </c>
    </row>
    <row r="4885" spans="1:5" x14ac:dyDescent="0.25">
      <c r="A4885" s="1" t="s">
        <v>9690</v>
      </c>
      <c r="B4885" t="s">
        <v>9691</v>
      </c>
      <c r="C4885" t="str">
        <f>Tabla4[[#This Row],[NIT]]</f>
        <v>06142312131014</v>
      </c>
      <c r="D4885">
        <f t="shared" si="170"/>
        <v>14</v>
      </c>
      <c r="E4885" t="str">
        <f t="shared" si="171"/>
        <v>NIT</v>
      </c>
    </row>
    <row r="4886" spans="1:5" x14ac:dyDescent="0.25">
      <c r="A4886" s="1" t="s">
        <v>9692</v>
      </c>
      <c r="B4886" t="s">
        <v>9693</v>
      </c>
      <c r="C4886" t="str">
        <f>Tabla4[[#This Row],[NIT]]</f>
        <v>06141105121029</v>
      </c>
      <c r="D4886">
        <f t="shared" si="170"/>
        <v>14</v>
      </c>
      <c r="E4886" t="str">
        <f t="shared" si="171"/>
        <v>NIT</v>
      </c>
    </row>
    <row r="4887" spans="1:5" x14ac:dyDescent="0.25">
      <c r="A4887" s="1" t="s">
        <v>9694</v>
      </c>
      <c r="B4887" t="s">
        <v>9695</v>
      </c>
      <c r="C4887" t="str">
        <f>Tabla4[[#This Row],[NIT]]</f>
        <v>06140510991050</v>
      </c>
      <c r="D4887">
        <f t="shared" si="170"/>
        <v>14</v>
      </c>
      <c r="E4887" t="str">
        <f t="shared" si="171"/>
        <v>NIT</v>
      </c>
    </row>
    <row r="4888" spans="1:5" x14ac:dyDescent="0.25">
      <c r="A4888" s="1" t="s">
        <v>9696</v>
      </c>
      <c r="B4888" t="s">
        <v>9697</v>
      </c>
      <c r="C4888" t="str">
        <f>Tabla4[[#This Row],[NIT]]</f>
        <v>05110404191010</v>
      </c>
      <c r="D4888">
        <f t="shared" ref="D4888:D4909" si="172">LEN(C4888)</f>
        <v>14</v>
      </c>
      <c r="E4888" t="str">
        <f t="shared" ref="E4888:E4909" si="173">IF(D4888=14,"NIT",IF(D4888=9,"DUI"," "))</f>
        <v>NIT</v>
      </c>
    </row>
    <row r="4889" spans="1:5" x14ac:dyDescent="0.25">
      <c r="A4889" s="116" t="s">
        <v>9698</v>
      </c>
      <c r="B4889" t="s">
        <v>9699</v>
      </c>
      <c r="C4889" t="str">
        <f>Tabla4[[#This Row],[NIT]]</f>
        <v>05030512161019</v>
      </c>
      <c r="D4889">
        <f t="shared" si="172"/>
        <v>14</v>
      </c>
      <c r="E4889" t="str">
        <f t="shared" si="173"/>
        <v>NIT</v>
      </c>
    </row>
    <row r="4890" spans="1:5" x14ac:dyDescent="0.25">
      <c r="A4890" s="1" t="s">
        <v>9700</v>
      </c>
      <c r="B4890" t="s">
        <v>9701</v>
      </c>
      <c r="C4890" t="str">
        <f>Tabla4[[#This Row],[NIT]]</f>
        <v>06142612201022</v>
      </c>
      <c r="D4890">
        <f t="shared" si="172"/>
        <v>14</v>
      </c>
      <c r="E4890" t="str">
        <f t="shared" si="173"/>
        <v>NIT</v>
      </c>
    </row>
    <row r="4891" spans="1:5" x14ac:dyDescent="0.25">
      <c r="A4891" s="116" t="s">
        <v>9702</v>
      </c>
      <c r="B4891" t="s">
        <v>9703</v>
      </c>
      <c r="C4891" t="str">
        <f>Tabla4[[#This Row],[NIT]]</f>
        <v>01011806560011</v>
      </c>
      <c r="D4891">
        <f t="shared" si="172"/>
        <v>14</v>
      </c>
      <c r="E4891" t="str">
        <f t="shared" si="173"/>
        <v>NIT</v>
      </c>
    </row>
    <row r="4892" spans="1:5" x14ac:dyDescent="0.25">
      <c r="A4892" s="21" t="s">
        <v>9733</v>
      </c>
      <c r="B4892" t="s">
        <v>9734</v>
      </c>
      <c r="C4892" t="str">
        <f>Tabla4[[#This Row],[NIT]]</f>
        <v>043352446</v>
      </c>
      <c r="D4892">
        <f t="shared" si="172"/>
        <v>9</v>
      </c>
      <c r="E4892" t="str">
        <f t="shared" si="173"/>
        <v>DUI</v>
      </c>
    </row>
    <row r="4893" spans="1:5" x14ac:dyDescent="0.25">
      <c r="A4893" s="21" t="s">
        <v>9735</v>
      </c>
      <c r="B4893" t="s">
        <v>9736</v>
      </c>
      <c r="C4893" t="str">
        <f>Tabla4[[#This Row],[NIT]]</f>
        <v>016039449</v>
      </c>
      <c r="D4893">
        <f t="shared" si="172"/>
        <v>9</v>
      </c>
      <c r="E4893" t="str">
        <f t="shared" si="173"/>
        <v>DUI</v>
      </c>
    </row>
    <row r="4894" spans="1:5" x14ac:dyDescent="0.25">
      <c r="A4894" s="21" t="s">
        <v>9737</v>
      </c>
      <c r="B4894" t="s">
        <v>9738</v>
      </c>
      <c r="C4894" t="str">
        <f>Tabla4[[#This Row],[NIT]]</f>
        <v>020391560</v>
      </c>
      <c r="D4894">
        <f t="shared" si="172"/>
        <v>9</v>
      </c>
      <c r="E4894" t="str">
        <f t="shared" si="173"/>
        <v>DUI</v>
      </c>
    </row>
    <row r="4895" spans="1:5" x14ac:dyDescent="0.25">
      <c r="A4895" s="21" t="s">
        <v>9741</v>
      </c>
      <c r="B4895" t="s">
        <v>9743</v>
      </c>
      <c r="C4895" t="str">
        <f>Tabla4[[#This Row],[NIT]]</f>
        <v>036880959</v>
      </c>
      <c r="D4895">
        <f t="shared" si="172"/>
        <v>9</v>
      </c>
      <c r="E4895" t="str">
        <f t="shared" si="173"/>
        <v>DUI</v>
      </c>
    </row>
    <row r="4896" spans="1:5" x14ac:dyDescent="0.25">
      <c r="A4896" s="21" t="s">
        <v>9744</v>
      </c>
      <c r="B4896" t="s">
        <v>9745</v>
      </c>
      <c r="C4896" t="str">
        <f>Tabla4[[#This Row],[NIT]]</f>
        <v>027486421</v>
      </c>
      <c r="D4896">
        <f t="shared" si="172"/>
        <v>9</v>
      </c>
      <c r="E4896" t="str">
        <f t="shared" si="173"/>
        <v>DUI</v>
      </c>
    </row>
    <row r="4897" spans="1:5" x14ac:dyDescent="0.25">
      <c r="A4897" s="21" t="s">
        <v>9746</v>
      </c>
      <c r="B4897" t="s">
        <v>9747</v>
      </c>
      <c r="C4897" t="str">
        <f>Tabla4[[#This Row],[NIT]]</f>
        <v>011354917</v>
      </c>
      <c r="D4897">
        <f t="shared" si="172"/>
        <v>9</v>
      </c>
      <c r="E4897" t="str">
        <f t="shared" si="173"/>
        <v>DUI</v>
      </c>
    </row>
    <row r="4898" spans="1:5" x14ac:dyDescent="0.25">
      <c r="A4898" s="21" t="s">
        <v>9748</v>
      </c>
      <c r="B4898" t="s">
        <v>9749</v>
      </c>
      <c r="C4898" t="str">
        <f>Tabla4[[#This Row],[NIT]]</f>
        <v>024681860</v>
      </c>
      <c r="D4898">
        <f t="shared" si="172"/>
        <v>9</v>
      </c>
      <c r="E4898" t="str">
        <f t="shared" si="173"/>
        <v>DUI</v>
      </c>
    </row>
    <row r="4899" spans="1:5" x14ac:dyDescent="0.25">
      <c r="A4899" s="21" t="s">
        <v>9750</v>
      </c>
      <c r="B4899" t="s">
        <v>9751</v>
      </c>
      <c r="C4899" t="str">
        <f>Tabla4[[#This Row],[NIT]]</f>
        <v>036616376</v>
      </c>
      <c r="D4899">
        <f t="shared" si="172"/>
        <v>9</v>
      </c>
      <c r="E4899" t="str">
        <f t="shared" si="173"/>
        <v>DUI</v>
      </c>
    </row>
    <row r="4900" spans="1:5" x14ac:dyDescent="0.25">
      <c r="A4900" s="21" t="s">
        <v>9754</v>
      </c>
      <c r="B4900" t="s">
        <v>9755</v>
      </c>
      <c r="C4900" t="str">
        <f>Tabla4[[#This Row],[NIT]]</f>
        <v>025921344</v>
      </c>
      <c r="D4900">
        <f t="shared" si="172"/>
        <v>9</v>
      </c>
      <c r="E4900" t="str">
        <f t="shared" si="173"/>
        <v>DUI</v>
      </c>
    </row>
    <row r="4901" spans="1:5" x14ac:dyDescent="0.25">
      <c r="A4901" s="21" t="s">
        <v>9756</v>
      </c>
      <c r="B4901" t="s">
        <v>9757</v>
      </c>
      <c r="C4901" t="str">
        <f>Tabla4[[#This Row],[NIT]]</f>
        <v>038637263</v>
      </c>
      <c r="D4901">
        <f t="shared" si="172"/>
        <v>9</v>
      </c>
      <c r="E4901" t="str">
        <f t="shared" si="173"/>
        <v>DUI</v>
      </c>
    </row>
    <row r="4902" spans="1:5" x14ac:dyDescent="0.25">
      <c r="A4902" s="21" t="s">
        <v>9758</v>
      </c>
      <c r="B4902" t="s">
        <v>9759</v>
      </c>
      <c r="C4902" t="str">
        <f>Tabla4[[#This Row],[NIT]]</f>
        <v>028967810</v>
      </c>
      <c r="D4902">
        <f t="shared" si="172"/>
        <v>9</v>
      </c>
      <c r="E4902" t="str">
        <f t="shared" si="173"/>
        <v>DUI</v>
      </c>
    </row>
    <row r="4903" spans="1:5" x14ac:dyDescent="0.25">
      <c r="A4903" s="21" t="s">
        <v>9760</v>
      </c>
      <c r="B4903" t="s">
        <v>9761</v>
      </c>
      <c r="C4903" t="str">
        <f>Tabla4[[#This Row],[NIT]]</f>
        <v>022524826</v>
      </c>
      <c r="D4903">
        <f t="shared" si="172"/>
        <v>9</v>
      </c>
      <c r="E4903" t="str">
        <f t="shared" si="173"/>
        <v>DUI</v>
      </c>
    </row>
    <row r="4904" spans="1:5" x14ac:dyDescent="0.25">
      <c r="A4904" s="21" t="s">
        <v>9762</v>
      </c>
      <c r="B4904" t="s">
        <v>9763</v>
      </c>
      <c r="C4904" t="str">
        <f>Tabla4[[#This Row],[NIT]]</f>
        <v>05030610171014</v>
      </c>
      <c r="D4904">
        <f t="shared" si="172"/>
        <v>14</v>
      </c>
      <c r="E4904" t="str">
        <f t="shared" si="173"/>
        <v>NIT</v>
      </c>
    </row>
    <row r="4905" spans="1:5" x14ac:dyDescent="0.25">
      <c r="A4905" s="21" t="s">
        <v>9764</v>
      </c>
      <c r="B4905" t="s">
        <v>9765</v>
      </c>
      <c r="C4905" t="str">
        <f>Tabla4[[#This Row],[NIT]]</f>
        <v>020073455</v>
      </c>
      <c r="D4905">
        <f t="shared" si="172"/>
        <v>9</v>
      </c>
      <c r="E4905" t="str">
        <f t="shared" si="173"/>
        <v>DUI</v>
      </c>
    </row>
    <row r="4906" spans="1:5" x14ac:dyDescent="0.25">
      <c r="A4906" s="21" t="s">
        <v>9766</v>
      </c>
      <c r="B4906" t="s">
        <v>9767</v>
      </c>
      <c r="C4906" t="str">
        <f>Tabla4[[#This Row],[NIT]]</f>
        <v>029422805</v>
      </c>
      <c r="D4906">
        <f t="shared" si="172"/>
        <v>9</v>
      </c>
      <c r="E4906" t="str">
        <f t="shared" si="173"/>
        <v>DUI</v>
      </c>
    </row>
    <row r="4907" spans="1:5" x14ac:dyDescent="0.25">
      <c r="A4907" s="169" t="s">
        <v>9768</v>
      </c>
      <c r="B4907" t="s">
        <v>9769</v>
      </c>
      <c r="C4907" t="str">
        <f>Tabla4[[#This Row],[NIT]]</f>
        <v>06141902181029</v>
      </c>
      <c r="D4907">
        <f t="shared" si="172"/>
        <v>14</v>
      </c>
      <c r="E4907" t="str">
        <f t="shared" si="173"/>
        <v>NIT</v>
      </c>
    </row>
    <row r="4908" spans="1:5" x14ac:dyDescent="0.25">
      <c r="A4908" s="21" t="s">
        <v>9770</v>
      </c>
      <c r="B4908" t="s">
        <v>9771</v>
      </c>
      <c r="C4908" t="str">
        <f>Tabla4[[#This Row],[NIT]]</f>
        <v>040078190</v>
      </c>
      <c r="D4908">
        <f t="shared" si="172"/>
        <v>9</v>
      </c>
      <c r="E4908" t="str">
        <f t="shared" si="173"/>
        <v>DUI</v>
      </c>
    </row>
    <row r="4909" spans="1:5" x14ac:dyDescent="0.25">
      <c r="A4909" s="21" t="s">
        <v>9772</v>
      </c>
      <c r="B4909" t="s">
        <v>9773</v>
      </c>
      <c r="C4909" t="str">
        <f>Tabla4[[#This Row],[NIT]]</f>
        <v>005441162</v>
      </c>
      <c r="D4909">
        <f t="shared" si="172"/>
        <v>9</v>
      </c>
      <c r="E4909" t="str">
        <f t="shared" si="173"/>
        <v>DUI</v>
      </c>
    </row>
  </sheetData>
  <phoneticPr fontId="8" type="noConversion"/>
  <conditionalFormatting sqref="A4707:A4874 A4884:A4909">
    <cfRule type="duplicateValues" dxfId="87" priority="6"/>
  </conditionalFormatting>
  <conditionalFormatting sqref="A4707:A4909">
    <cfRule type="duplicateValues" dxfId="86" priority="5"/>
  </conditionalFormatting>
  <conditionalFormatting sqref="A4707:A4909">
    <cfRule type="duplicateValues" dxfId="85" priority="4"/>
  </conditionalFormatting>
  <conditionalFormatting sqref="B5413:B1048576 B1:B4909">
    <cfRule type="duplicateValues" dxfId="84" priority="2"/>
  </conditionalFormatting>
  <conditionalFormatting sqref="A5363:A1048576 A1:A4909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615:A4616" xr:uid="{00000000-0002-0000-0B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2" t="s">
        <v>8274</v>
      </c>
      <c r="B1" s="53" t="s">
        <v>8275</v>
      </c>
      <c r="C1" s="53" t="s">
        <v>8276</v>
      </c>
      <c r="D1" s="54" t="s">
        <v>8277</v>
      </c>
      <c r="E1" s="56" t="s">
        <v>8278</v>
      </c>
      <c r="F1" s="57" t="s">
        <v>7534</v>
      </c>
    </row>
    <row r="2" spans="1:6" x14ac:dyDescent="0.25">
      <c r="A2" t="s">
        <v>7730</v>
      </c>
      <c r="B2" t="s">
        <v>8272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7731</v>
      </c>
      <c r="B3" t="s">
        <v>8272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7732</v>
      </c>
      <c r="B4" t="s">
        <v>8272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7746</v>
      </c>
      <c r="B5" t="s">
        <v>8272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7747</v>
      </c>
      <c r="B6" t="s">
        <v>8272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7756</v>
      </c>
      <c r="B7" t="s">
        <v>8272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7733</v>
      </c>
      <c r="B8" t="s">
        <v>8272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7735</v>
      </c>
      <c r="B9" t="s">
        <v>8272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7748</v>
      </c>
      <c r="B10" t="s">
        <v>8272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7749</v>
      </c>
      <c r="B11" t="s">
        <v>8272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7750</v>
      </c>
      <c r="B12" t="s">
        <v>8272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7751</v>
      </c>
      <c r="B13" t="s">
        <v>8272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7734</v>
      </c>
      <c r="B14" t="s">
        <v>8272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7752</v>
      </c>
      <c r="B15" t="s">
        <v>8272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7736</v>
      </c>
      <c r="B16" t="s">
        <v>8272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7737</v>
      </c>
      <c r="B17" t="s">
        <v>8272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7738</v>
      </c>
      <c r="B18" t="s">
        <v>8272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7739</v>
      </c>
      <c r="B19" t="s">
        <v>8272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7740</v>
      </c>
      <c r="B20" t="s">
        <v>8272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7753</v>
      </c>
      <c r="B21" t="s">
        <v>8272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7741</v>
      </c>
      <c r="B22" t="s">
        <v>8272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7742</v>
      </c>
      <c r="B23" t="s">
        <v>8272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7743</v>
      </c>
      <c r="B24" t="s">
        <v>8272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7754</v>
      </c>
      <c r="B25" t="s">
        <v>8272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7744</v>
      </c>
      <c r="B26" t="s">
        <v>8272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7755</v>
      </c>
      <c r="B27" t="s">
        <v>8272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7745</v>
      </c>
      <c r="B28" t="s">
        <v>8272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7767</v>
      </c>
      <c r="B29" t="s">
        <v>8267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7858</v>
      </c>
      <c r="B30" t="s">
        <v>8267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7893</v>
      </c>
      <c r="B31" t="s">
        <v>8267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7857</v>
      </c>
      <c r="B32" t="s">
        <v>8267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7900</v>
      </c>
      <c r="B33" t="s">
        <v>8267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7855</v>
      </c>
      <c r="B34" t="s">
        <v>8267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7856</v>
      </c>
      <c r="B35" t="s">
        <v>8267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7854</v>
      </c>
      <c r="B36" t="s">
        <v>8267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7886</v>
      </c>
      <c r="B37" t="s">
        <v>8267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7853</v>
      </c>
      <c r="B38" t="s">
        <v>8267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7883</v>
      </c>
      <c r="B39" t="s">
        <v>8267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7878</v>
      </c>
      <c r="B40" t="s">
        <v>8267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7875</v>
      </c>
      <c r="B41" t="s">
        <v>8267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7901</v>
      </c>
      <c r="B42" t="s">
        <v>8267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7852</v>
      </c>
      <c r="B43" t="s">
        <v>8267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7902</v>
      </c>
      <c r="B44" t="s">
        <v>8267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7870</v>
      </c>
      <c r="B45" t="s">
        <v>8267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7851</v>
      </c>
      <c r="B46" t="s">
        <v>8267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7850</v>
      </c>
      <c r="B47" t="s">
        <v>8267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7849</v>
      </c>
      <c r="B48" t="s">
        <v>8267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7848</v>
      </c>
      <c r="B49" t="s">
        <v>8267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7903</v>
      </c>
      <c r="B50" t="s">
        <v>8267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7847</v>
      </c>
      <c r="B51" t="s">
        <v>8267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8026</v>
      </c>
      <c r="B52" t="s">
        <v>8268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8025</v>
      </c>
      <c r="B53" t="s">
        <v>8268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8023</v>
      </c>
      <c r="B54" t="s">
        <v>8268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8014</v>
      </c>
      <c r="B55" t="s">
        <v>8268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8008</v>
      </c>
      <c r="B56" t="s">
        <v>8268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8043</v>
      </c>
      <c r="B57" t="s">
        <v>8268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8004</v>
      </c>
      <c r="B58" t="s">
        <v>8268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7995</v>
      </c>
      <c r="B59" t="s">
        <v>8268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7991</v>
      </c>
      <c r="B60" t="s">
        <v>8268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7980</v>
      </c>
      <c r="B61" t="s">
        <v>8268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7971</v>
      </c>
      <c r="B62" t="s">
        <v>8268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7967</v>
      </c>
      <c r="B63" t="s">
        <v>8268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7963</v>
      </c>
      <c r="B64" t="s">
        <v>8268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7955</v>
      </c>
      <c r="B65" t="s">
        <v>8268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7952</v>
      </c>
      <c r="B66" t="s">
        <v>8268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8042</v>
      </c>
      <c r="B67" t="s">
        <v>8268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7947</v>
      </c>
      <c r="B68" t="s">
        <v>8268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7941</v>
      </c>
      <c r="B69" t="s">
        <v>8268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7937</v>
      </c>
      <c r="B70" t="s">
        <v>8268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8060</v>
      </c>
      <c r="B71" t="s">
        <v>8269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8059</v>
      </c>
      <c r="B72" t="s">
        <v>8269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8058</v>
      </c>
      <c r="B73" t="s">
        <v>8269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8057</v>
      </c>
      <c r="B74" t="s">
        <v>8269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8056</v>
      </c>
      <c r="B75" t="s">
        <v>8269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8055</v>
      </c>
      <c r="B76" t="s">
        <v>8269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8054</v>
      </c>
      <c r="B77" t="s">
        <v>8269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8053</v>
      </c>
      <c r="B78" t="s">
        <v>8269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8052</v>
      </c>
      <c r="B79" t="s">
        <v>8269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8049</v>
      </c>
      <c r="B80" t="s">
        <v>8269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8051</v>
      </c>
      <c r="B81" t="s">
        <v>8269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8065</v>
      </c>
      <c r="B82" t="s">
        <v>8269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8050</v>
      </c>
      <c r="B83" t="s">
        <v>8269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8048</v>
      </c>
      <c r="B84" t="s">
        <v>8269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8175</v>
      </c>
      <c r="B85" t="s">
        <v>8271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8174</v>
      </c>
      <c r="B86" t="s">
        <v>8271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8173</v>
      </c>
      <c r="B87" t="s">
        <v>8271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8181</v>
      </c>
      <c r="B88" t="s">
        <v>8271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8169</v>
      </c>
      <c r="B89" t="s">
        <v>8271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8168</v>
      </c>
      <c r="B90" t="s">
        <v>8271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8163</v>
      </c>
      <c r="B91" t="s">
        <v>8271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8161</v>
      </c>
      <c r="B92" t="s">
        <v>8271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8182</v>
      </c>
      <c r="B93" t="s">
        <v>8271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8159</v>
      </c>
      <c r="B94" t="s">
        <v>8271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8156</v>
      </c>
      <c r="B95" t="s">
        <v>8271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8151</v>
      </c>
      <c r="B96" t="s">
        <v>8271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8150</v>
      </c>
      <c r="B97" t="s">
        <v>8271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8183</v>
      </c>
      <c r="B98" t="s">
        <v>8271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8147</v>
      </c>
      <c r="B99" t="s">
        <v>8271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8138</v>
      </c>
      <c r="B100" t="s">
        <v>8271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8137</v>
      </c>
      <c r="B101" t="s">
        <v>8271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8129</v>
      </c>
      <c r="B102" t="s">
        <v>8271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8124</v>
      </c>
      <c r="B103" t="s">
        <v>8271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8226</v>
      </c>
      <c r="B104" t="s">
        <v>8270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8225</v>
      </c>
      <c r="B105" t="s">
        <v>8270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8237</v>
      </c>
      <c r="B106" t="s">
        <v>8270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8258</v>
      </c>
      <c r="B107" t="s">
        <v>8270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8236</v>
      </c>
      <c r="B108" t="s">
        <v>8270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8235</v>
      </c>
      <c r="B109" t="s">
        <v>8270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8234</v>
      </c>
      <c r="B110" t="s">
        <v>8270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8224</v>
      </c>
      <c r="B111" t="s">
        <v>8270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8233</v>
      </c>
      <c r="B112" t="s">
        <v>8270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8259</v>
      </c>
      <c r="B113" t="s">
        <v>8270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8232</v>
      </c>
      <c r="B114" t="s">
        <v>8270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8248</v>
      </c>
      <c r="B115" t="s">
        <v>8270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8231</v>
      </c>
      <c r="B116" t="s">
        <v>8270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8230</v>
      </c>
      <c r="B117" t="s">
        <v>8270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8229</v>
      </c>
      <c r="B118" t="s">
        <v>8270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8252</v>
      </c>
      <c r="B119" t="s">
        <v>8270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8228</v>
      </c>
      <c r="B120" t="s">
        <v>8270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8223</v>
      </c>
      <c r="B121" t="s">
        <v>8270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8253</v>
      </c>
      <c r="B122" t="s">
        <v>8270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8260</v>
      </c>
      <c r="B123" t="s">
        <v>8270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8227</v>
      </c>
      <c r="B124" t="s">
        <v>8270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8213</v>
      </c>
      <c r="B125" t="s">
        <v>8270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8222</v>
      </c>
      <c r="B126" t="s">
        <v>8270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8221</v>
      </c>
      <c r="B127" t="s">
        <v>8270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C000000}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58" t="s">
        <v>8280</v>
      </c>
      <c r="B1" s="53" t="s">
        <v>8281</v>
      </c>
      <c r="C1" s="53" t="s">
        <v>8282</v>
      </c>
      <c r="D1" s="53" t="s">
        <v>8283</v>
      </c>
      <c r="E1" s="53" t="s">
        <v>8284</v>
      </c>
      <c r="F1" s="59" t="s">
        <v>8285</v>
      </c>
      <c r="G1" s="53" t="s">
        <v>8275</v>
      </c>
      <c r="H1" s="54" t="s">
        <v>8277</v>
      </c>
      <c r="I1" s="54" t="s">
        <v>14</v>
      </c>
      <c r="J1" s="55" t="s">
        <v>7534</v>
      </c>
      <c r="K1" s="55" t="s">
        <v>7534</v>
      </c>
    </row>
    <row r="2" spans="1:11" x14ac:dyDescent="0.25">
      <c r="E2">
        <v>17</v>
      </c>
      <c r="F2" t="s">
        <v>7739</v>
      </c>
      <c r="G2" t="s">
        <v>8272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7734</v>
      </c>
      <c r="G3" t="s">
        <v>8272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7732</v>
      </c>
      <c r="G4" t="s">
        <v>8272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7747</v>
      </c>
      <c r="G5" t="s">
        <v>8272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7735</v>
      </c>
      <c r="G6" t="s">
        <v>8272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7751</v>
      </c>
      <c r="G7" t="s">
        <v>8272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7752</v>
      </c>
      <c r="G8" t="s">
        <v>8272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7736</v>
      </c>
      <c r="G9" t="s">
        <v>8272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7752</v>
      </c>
      <c r="G10" t="s">
        <v>8272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7738</v>
      </c>
      <c r="G11" t="s">
        <v>8272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7738</v>
      </c>
      <c r="G12" t="s">
        <v>8272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7739</v>
      </c>
      <c r="G13" t="s">
        <v>8272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7753</v>
      </c>
      <c r="G14" t="s">
        <v>8272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7743</v>
      </c>
      <c r="G15" t="s">
        <v>8272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7753</v>
      </c>
      <c r="G16" t="s">
        <v>8272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7742</v>
      </c>
      <c r="G17" t="s">
        <v>8272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7742</v>
      </c>
      <c r="G18" t="s">
        <v>8272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7742</v>
      </c>
      <c r="G19" t="s">
        <v>8272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7743</v>
      </c>
      <c r="G20" t="s">
        <v>8272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7745</v>
      </c>
      <c r="G21" t="s">
        <v>8272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7745</v>
      </c>
      <c r="G22" t="s">
        <v>8272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7875</v>
      </c>
      <c r="G23" t="s">
        <v>8267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7850</v>
      </c>
      <c r="G24" t="s">
        <v>8267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7858</v>
      </c>
      <c r="G25" t="s">
        <v>8267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7854</v>
      </c>
      <c r="G26" t="s">
        <v>8267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7854</v>
      </c>
      <c r="G27" t="s">
        <v>8267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7883</v>
      </c>
      <c r="G28" t="s">
        <v>8267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7883</v>
      </c>
      <c r="G29" t="s">
        <v>8267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7883</v>
      </c>
      <c r="G30" t="s">
        <v>8267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7883</v>
      </c>
      <c r="G31" t="s">
        <v>8267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7883</v>
      </c>
      <c r="G32" t="s">
        <v>8267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7852</v>
      </c>
      <c r="G33" t="s">
        <v>8267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7849</v>
      </c>
      <c r="G34" t="s">
        <v>8267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7849</v>
      </c>
      <c r="G35" t="s">
        <v>8267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8025</v>
      </c>
      <c r="G36" t="s">
        <v>8268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8023</v>
      </c>
      <c r="G37" t="s">
        <v>8268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7937</v>
      </c>
      <c r="G38" t="s">
        <v>8268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7980</v>
      </c>
      <c r="G39" t="s">
        <v>8268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7980</v>
      </c>
      <c r="G40" t="s">
        <v>8268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7941</v>
      </c>
      <c r="G41" t="s">
        <v>8268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8026</v>
      </c>
      <c r="G42" t="s">
        <v>8268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8026</v>
      </c>
      <c r="G43" t="s">
        <v>8268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8025</v>
      </c>
      <c r="G44" t="s">
        <v>8268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8043</v>
      </c>
      <c r="G45" t="s">
        <v>8268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7995</v>
      </c>
      <c r="G46" t="s">
        <v>8268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7980</v>
      </c>
      <c r="G47" t="s">
        <v>8268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7980</v>
      </c>
      <c r="G48" t="s">
        <v>8268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7980</v>
      </c>
      <c r="G49" t="s">
        <v>8268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7967</v>
      </c>
      <c r="G50" t="s">
        <v>8268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7952</v>
      </c>
      <c r="G51" t="s">
        <v>8268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8042</v>
      </c>
      <c r="G52" t="s">
        <v>8268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8042</v>
      </c>
      <c r="G53" t="s">
        <v>8268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8060</v>
      </c>
      <c r="G54" t="s">
        <v>8269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8060</v>
      </c>
      <c r="G55" t="s">
        <v>8269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8058</v>
      </c>
      <c r="G56" t="s">
        <v>8269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8055</v>
      </c>
      <c r="G57" t="s">
        <v>8269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8054</v>
      </c>
      <c r="G58" t="s">
        <v>8269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8054</v>
      </c>
      <c r="G59" t="s">
        <v>8269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8053</v>
      </c>
      <c r="G60" t="s">
        <v>8269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8053</v>
      </c>
      <c r="G61" t="s">
        <v>8269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8049</v>
      </c>
      <c r="G62" t="s">
        <v>8269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8050</v>
      </c>
      <c r="G63" t="s">
        <v>8269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8050</v>
      </c>
      <c r="G64" t="s">
        <v>8269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8181</v>
      </c>
      <c r="G65" t="s">
        <v>8271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8174</v>
      </c>
      <c r="G66" t="s">
        <v>8271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8168</v>
      </c>
      <c r="G67" t="s">
        <v>8271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8159</v>
      </c>
      <c r="G68" t="s">
        <v>8271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8156</v>
      </c>
      <c r="G69" t="s">
        <v>8271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8156</v>
      </c>
      <c r="G70" t="s">
        <v>8271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8151</v>
      </c>
      <c r="G71" t="s">
        <v>8271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8147</v>
      </c>
      <c r="G72" t="s">
        <v>8271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8138</v>
      </c>
      <c r="G73" t="s">
        <v>8271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8129</v>
      </c>
      <c r="G74" t="s">
        <v>8271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8124</v>
      </c>
      <c r="G75" t="s">
        <v>8271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8235</v>
      </c>
      <c r="G76" t="s">
        <v>8270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8253</v>
      </c>
      <c r="G77" t="s">
        <v>8270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8225</v>
      </c>
      <c r="G78" t="s">
        <v>8270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8236</v>
      </c>
      <c r="G79" t="s">
        <v>8270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8234</v>
      </c>
      <c r="G80" t="s">
        <v>8270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8234</v>
      </c>
      <c r="G81" t="s">
        <v>8270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8233</v>
      </c>
      <c r="G82" t="s">
        <v>8270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8232</v>
      </c>
      <c r="G83" t="s">
        <v>8270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8229</v>
      </c>
      <c r="G84" t="s">
        <v>8270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8229</v>
      </c>
      <c r="G85" t="s">
        <v>8270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8228</v>
      </c>
      <c r="G86" t="s">
        <v>8270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8227</v>
      </c>
      <c r="G87" t="s">
        <v>8270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8213</v>
      </c>
      <c r="G88" t="s">
        <v>8270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8221</v>
      </c>
      <c r="G89" t="s">
        <v>8270</v>
      </c>
      <c r="H89">
        <v>2022</v>
      </c>
      <c r="I89">
        <v>363.82</v>
      </c>
      <c r="J89">
        <v>41.85</v>
      </c>
    </row>
  </sheetData>
  <autoFilter ref="A1:K89" xr:uid="{00000000-0009-0000-0000-00000D000000}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customWidth="1"/>
    <col min="3" max="3" width="11.42578125" customWidth="1"/>
    <col min="4" max="4" width="20.85546875" style="2" customWidth="1"/>
    <col min="5" max="5" width="18.5703125" style="2" customWidth="1"/>
    <col min="6" max="6" width="20.85546875" style="2" customWidth="1"/>
    <col min="7" max="7" width="18.5703125" style="2" customWidth="1"/>
    <col min="8" max="8" width="18.5703125" customWidth="1"/>
    <col min="9" max="9" width="18.42578125" bestFit="1" customWidth="1"/>
  </cols>
  <sheetData>
    <row r="2" spans="2:7" x14ac:dyDescent="0.25">
      <c r="B2" s="19" t="s">
        <v>17</v>
      </c>
      <c r="C2" t="s">
        <v>8108</v>
      </c>
    </row>
    <row r="4" spans="2:7" x14ac:dyDescent="0.25">
      <c r="D4" s="61" t="s">
        <v>8264</v>
      </c>
      <c r="F4"/>
      <c r="G4"/>
    </row>
    <row r="5" spans="2:7" x14ac:dyDescent="0.25">
      <c r="B5" s="19" t="s">
        <v>67</v>
      </c>
      <c r="C5" s="19" t="s">
        <v>2</v>
      </c>
      <c r="D5" s="2" t="s">
        <v>8279</v>
      </c>
      <c r="E5" s="2" t="s">
        <v>8265</v>
      </c>
      <c r="F5"/>
      <c r="G5"/>
    </row>
    <row r="6" spans="2:7" x14ac:dyDescent="0.25">
      <c r="B6">
        <v>89</v>
      </c>
      <c r="C6" t="s">
        <v>8507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8510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8509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8509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8509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8498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8498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8497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8495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8520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8520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8520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8520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8520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8520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8520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8520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8520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8520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8520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8495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8495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8495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8495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8495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8495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8495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8495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8495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8495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8495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8495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8496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8496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8496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8511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8511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8511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8511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8511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8529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8524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8524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8524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8524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8524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8524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8524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8524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8520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8520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8520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8520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8520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8520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8520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8520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8520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8520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8520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8520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8520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8520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8520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8520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8520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8520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8520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8520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8520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8520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8520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8520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8520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8520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8520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8520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8520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8520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8520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8508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8508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8508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8507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8507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8507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8507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8506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8506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8505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8505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8504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8504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8504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8503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8503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8503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8502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8502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8502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8502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8501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8501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8500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8500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8499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8499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8498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8498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8497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8497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8496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8496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8495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8495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8495</v>
      </c>
      <c r="D121" s="2">
        <v>0</v>
      </c>
      <c r="E121" s="2">
        <v>0</v>
      </c>
      <c r="F121"/>
      <c r="G121"/>
    </row>
    <row r="122" spans="2:7" x14ac:dyDescent="0.25">
      <c r="B122" t="s">
        <v>7660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4" width="11.85546875" customWidth="1"/>
    <col min="14" max="24" width="11.42578125" style="2"/>
  </cols>
  <sheetData>
    <row r="1" spans="1:26" x14ac:dyDescent="0.25">
      <c r="A1" s="48" t="s">
        <v>8263</v>
      </c>
      <c r="B1" s="48" t="s">
        <v>17</v>
      </c>
      <c r="C1" s="49" t="s">
        <v>8266</v>
      </c>
      <c r="D1" s="49" t="s">
        <v>8273</v>
      </c>
      <c r="E1" s="49" t="s">
        <v>2</v>
      </c>
      <c r="F1" s="49" t="s">
        <v>3</v>
      </c>
      <c r="G1" s="49" t="s">
        <v>4</v>
      </c>
      <c r="H1" s="49" t="s">
        <v>69</v>
      </c>
      <c r="I1" s="49" t="s">
        <v>68</v>
      </c>
      <c r="J1" s="49" t="s">
        <v>67</v>
      </c>
      <c r="K1" s="49" t="s">
        <v>66</v>
      </c>
      <c r="L1" s="49" t="s">
        <v>77</v>
      </c>
      <c r="M1" s="49" t="s">
        <v>78</v>
      </c>
      <c r="N1" s="51" t="s">
        <v>65</v>
      </c>
      <c r="O1" s="51" t="s">
        <v>64</v>
      </c>
      <c r="P1" s="51" t="s">
        <v>63</v>
      </c>
      <c r="Q1" s="51" t="s">
        <v>62</v>
      </c>
      <c r="R1" s="51" t="s">
        <v>61</v>
      </c>
      <c r="S1" s="51" t="s">
        <v>60</v>
      </c>
      <c r="T1" s="51" t="s">
        <v>59</v>
      </c>
      <c r="U1" s="51" t="s">
        <v>58</v>
      </c>
      <c r="V1" s="51" t="s">
        <v>57</v>
      </c>
      <c r="W1" s="51" t="s">
        <v>56</v>
      </c>
      <c r="X1" s="51" t="s">
        <v>19</v>
      </c>
      <c r="Y1" s="50" t="s">
        <v>18</v>
      </c>
      <c r="Z1" s="50">
        <v>200</v>
      </c>
    </row>
    <row r="2" spans="1:26" x14ac:dyDescent="0.25">
      <c r="A2">
        <v>2022</v>
      </c>
      <c r="B2" t="s">
        <v>8110</v>
      </c>
      <c r="C2" t="str">
        <f>SUBSTITUTE(B2,"ICIEMBRE","iciembre")</f>
        <v>Diciembre</v>
      </c>
      <c r="D2">
        <f t="shared" ref="D2:D3" si="0">MONTH(E2)</f>
        <v>12</v>
      </c>
      <c r="E2" t="s">
        <v>8700</v>
      </c>
      <c r="F2" t="s">
        <v>1</v>
      </c>
      <c r="G2" t="s">
        <v>7503</v>
      </c>
      <c r="H2" t="s">
        <v>7920</v>
      </c>
      <c r="I2" t="s">
        <v>7921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8262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8110</v>
      </c>
      <c r="C3" t="str">
        <f t="shared" ref="C3" si="1">SUBSTITUTE(B3,"ICIEMBRE","iciembre")</f>
        <v>Diciembre</v>
      </c>
      <c r="D3">
        <f t="shared" si="0"/>
        <v>12</v>
      </c>
      <c r="E3" t="s">
        <v>8700</v>
      </c>
      <c r="F3" t="s">
        <v>1</v>
      </c>
      <c r="G3" t="s">
        <v>7503</v>
      </c>
      <c r="H3" t="s">
        <v>7920</v>
      </c>
      <c r="I3" t="s">
        <v>7921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8262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 xr:uid="{00000000-0009-0000-0000-00000F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5703125" defaultRowHeight="15" x14ac:dyDescent="0.25"/>
  <cols>
    <col min="1" max="1" width="11.5703125" style="1"/>
    <col min="2" max="2" width="16.140625" style="1" customWidth="1"/>
    <col min="3" max="4" width="18.5703125" style="1" customWidth="1"/>
    <col min="5" max="5" width="61.5703125" style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customWidth="1"/>
    <col min="14" max="14" width="15.7109375" style="1" customWidth="1"/>
    <col min="15" max="19" width="11.5703125" style="1"/>
    <col min="20" max="21" width="12" style="1" bestFit="1" customWidth="1"/>
    <col min="22" max="16384" width="11.5703125" style="1"/>
  </cols>
  <sheetData>
    <row r="1" spans="1:17" s="17" customFormat="1" ht="45" x14ac:dyDescent="0.25">
      <c r="A1" s="16" t="s">
        <v>7531</v>
      </c>
      <c r="B1" s="16" t="s">
        <v>7532</v>
      </c>
      <c r="C1" s="16" t="s">
        <v>7510</v>
      </c>
      <c r="D1" s="16" t="s">
        <v>8549</v>
      </c>
      <c r="E1" s="16" t="s">
        <v>8550</v>
      </c>
      <c r="F1" s="16" t="s">
        <v>8465</v>
      </c>
      <c r="G1" s="16" t="s">
        <v>8466</v>
      </c>
      <c r="H1" s="16" t="s">
        <v>8355</v>
      </c>
      <c r="I1" s="16" t="s">
        <v>8354</v>
      </c>
      <c r="J1" s="16" t="s">
        <v>7511</v>
      </c>
      <c r="K1" s="16" t="s">
        <v>7512</v>
      </c>
      <c r="L1" s="16" t="s">
        <v>7513</v>
      </c>
      <c r="M1" s="16" t="s">
        <v>7514</v>
      </c>
      <c r="N1" s="16" t="s">
        <v>7515</v>
      </c>
      <c r="O1" s="16" t="s">
        <v>8356</v>
      </c>
      <c r="P1" s="16" t="s">
        <v>7533</v>
      </c>
      <c r="Q1" s="16" t="s">
        <v>7534</v>
      </c>
    </row>
    <row r="2" spans="1:17" s="17" customFormat="1" x14ac:dyDescent="0.25">
      <c r="A2" t="s">
        <v>8109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8109</v>
      </c>
      <c r="B3"/>
      <c r="C3" t="s">
        <v>610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0"/>
      <c r="O4" s="2"/>
      <c r="P4" s="70"/>
    </row>
    <row r="5" spans="1:17" s="17" customFormat="1" x14ac:dyDescent="0.25">
      <c r="A5" t="s">
        <v>7516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0"/>
  <dimension ref="B1:XFD15"/>
  <sheetViews>
    <sheetView workbookViewId="0"/>
  </sheetViews>
  <sheetFormatPr baseColWidth="10" defaultColWidth="11.5703125" defaultRowHeight="15" x14ac:dyDescent="0.25"/>
  <cols>
    <col min="1" max="1" width="11.5703125" style="131"/>
    <col min="2" max="2" width="15.140625" style="130" customWidth="1"/>
    <col min="3" max="3" width="3.85546875" style="131" customWidth="1"/>
    <col min="4" max="4" width="25.85546875" style="130" customWidth="1"/>
    <col min="5" max="5" width="7.85546875" style="131" customWidth="1"/>
    <col min="6" max="16384" width="11.5703125" style="131"/>
  </cols>
  <sheetData>
    <row r="1" spans="2:18 16384:16384" ht="79.5" customHeight="1" thickBot="1" x14ac:dyDescent="0.3"/>
    <row r="2" spans="2:18 16384:16384" ht="16.5" customHeight="1" x14ac:dyDescent="0.25">
      <c r="B2" s="134" t="s">
        <v>17</v>
      </c>
      <c r="C2" s="135"/>
      <c r="D2" s="141" t="s">
        <v>7729</v>
      </c>
      <c r="XFD2" s="131" t="s">
        <v>7729</v>
      </c>
    </row>
    <row r="3" spans="2:18 16384:16384" x14ac:dyDescent="0.25">
      <c r="B3" s="134" t="s">
        <v>2</v>
      </c>
      <c r="C3" s="135"/>
      <c r="D3" s="145" t="s">
        <v>9785</v>
      </c>
      <c r="E3" s="127" t="s">
        <v>7503</v>
      </c>
      <c r="G3" s="132" t="s">
        <v>9753</v>
      </c>
      <c r="H3" s="133" t="s">
        <v>9752</v>
      </c>
      <c r="I3" s="132" t="s">
        <v>9785</v>
      </c>
      <c r="M3" s="131" t="s">
        <v>9784</v>
      </c>
      <c r="O3" s="131" t="s">
        <v>9708</v>
      </c>
      <c r="P3" s="131" t="s">
        <v>9709</v>
      </c>
      <c r="Q3" s="131" t="s">
        <v>9710</v>
      </c>
      <c r="R3" s="131" t="s">
        <v>9711</v>
      </c>
      <c r="XFD3" s="131" t="s">
        <v>7766</v>
      </c>
    </row>
    <row r="4" spans="2:18 16384:16384" x14ac:dyDescent="0.25">
      <c r="B4" s="134" t="s">
        <v>4</v>
      </c>
      <c r="C4" s="135"/>
      <c r="D4" s="137" t="s">
        <v>9784</v>
      </c>
      <c r="M4" s="131" t="s">
        <v>9788</v>
      </c>
      <c r="O4" s="131" t="s">
        <v>9712</v>
      </c>
      <c r="P4" s="131" t="s">
        <v>9713</v>
      </c>
      <c r="Q4" s="131" t="s">
        <v>9714</v>
      </c>
      <c r="R4" s="131" t="s">
        <v>9715</v>
      </c>
    </row>
    <row r="5" spans="2:18 16384:16384" x14ac:dyDescent="0.25">
      <c r="B5" s="134" t="s">
        <v>9786</v>
      </c>
      <c r="C5" s="135"/>
      <c r="D5" s="146"/>
      <c r="M5" s="131" t="s">
        <v>9789</v>
      </c>
      <c r="O5" s="131" t="s">
        <v>9716</v>
      </c>
      <c r="P5" s="131" t="s">
        <v>9717</v>
      </c>
      <c r="Q5" s="131" t="s">
        <v>9718</v>
      </c>
      <c r="R5" s="131" t="s">
        <v>9719</v>
      </c>
    </row>
    <row r="6" spans="2:18 16384:16384" x14ac:dyDescent="0.25">
      <c r="B6" s="134" t="s">
        <v>9790</v>
      </c>
      <c r="C6" s="135"/>
      <c r="D6" s="147" t="str">
        <f>IFERROR(VLOOKUP(D5,'base de clientes'!A:B,2,FALSE)," ")</f>
        <v xml:space="preserve"> </v>
      </c>
      <c r="F6" s="131" t="str">
        <f>IFERROR(VLOOKUP(D6,'base de clientes'!A:B,2,FALSE)," ")</f>
        <v>WLS INVERSIONES, S.A. DE C.V.</v>
      </c>
      <c r="O6" s="131" t="s">
        <v>9723</v>
      </c>
      <c r="P6" s="131" t="s">
        <v>9731</v>
      </c>
      <c r="Q6" s="131" t="s">
        <v>9721</v>
      </c>
      <c r="R6" s="131" t="s">
        <v>9722</v>
      </c>
    </row>
    <row r="7" spans="2:18 16384:16384" ht="14.25" customHeight="1" x14ac:dyDescent="0.25">
      <c r="B7" s="138" t="s">
        <v>68</v>
      </c>
      <c r="C7" s="135"/>
      <c r="D7" s="136" t="s">
        <v>9732</v>
      </c>
      <c r="O7" s="131" t="s">
        <v>9731</v>
      </c>
      <c r="P7" s="131" t="s">
        <v>9720</v>
      </c>
      <c r="Q7" s="131" t="s">
        <v>9724</v>
      </c>
      <c r="R7" s="131" t="s">
        <v>9725</v>
      </c>
      <c r="XFD7" s="131" t="s">
        <v>8104</v>
      </c>
    </row>
    <row r="8" spans="2:18 16384:16384" ht="14.25" customHeight="1" x14ac:dyDescent="0.25">
      <c r="B8" s="138" t="s">
        <v>67</v>
      </c>
      <c r="C8" s="135"/>
      <c r="D8" s="144"/>
      <c r="O8" s="131" t="s">
        <v>9720</v>
      </c>
      <c r="Q8" s="131" t="s">
        <v>9731</v>
      </c>
      <c r="R8" s="131" t="s">
        <v>9726</v>
      </c>
      <c r="XFD8" s="131" t="s">
        <v>8105</v>
      </c>
    </row>
    <row r="9" spans="2:18 16384:16384" ht="14.25" customHeight="1" x14ac:dyDescent="0.25">
      <c r="B9" s="138" t="s">
        <v>9781</v>
      </c>
      <c r="C9" s="135"/>
      <c r="D9" s="142"/>
      <c r="Q9" s="131" t="s">
        <v>9720</v>
      </c>
      <c r="R9" s="131" t="s">
        <v>9727</v>
      </c>
      <c r="XFD9" s="131" t="s">
        <v>8106</v>
      </c>
    </row>
    <row r="10" spans="2:18 16384:16384" ht="14.25" customHeight="1" x14ac:dyDescent="0.25">
      <c r="B10" s="134" t="s">
        <v>9787</v>
      </c>
      <c r="C10" s="135"/>
      <c r="D10" s="143">
        <f>D9*0.13</f>
        <v>0</v>
      </c>
      <c r="R10" s="131" t="s">
        <v>9728</v>
      </c>
      <c r="XFD10" s="131" t="s">
        <v>8107</v>
      </c>
    </row>
    <row r="11" spans="2:18 16384:16384" ht="14.25" customHeight="1" x14ac:dyDescent="0.25">
      <c r="B11" s="134" t="s">
        <v>9704</v>
      </c>
      <c r="C11" s="135"/>
      <c r="D11" s="139" t="s">
        <v>9712</v>
      </c>
      <c r="R11" s="131" t="s">
        <v>9731</v>
      </c>
      <c r="XFD11" s="131" t="s">
        <v>8108</v>
      </c>
    </row>
    <row r="12" spans="2:18 16384:16384" ht="14.25" customHeight="1" x14ac:dyDescent="0.25">
      <c r="B12" s="134" t="s">
        <v>9705</v>
      </c>
      <c r="C12" s="135"/>
      <c r="D12" s="139"/>
      <c r="R12" s="131" t="s">
        <v>9720</v>
      </c>
      <c r="XFD12" s="131" t="s">
        <v>8109</v>
      </c>
    </row>
    <row r="13" spans="2:18 16384:16384" ht="14.25" customHeight="1" x14ac:dyDescent="0.25">
      <c r="B13" s="134" t="s">
        <v>9706</v>
      </c>
      <c r="C13" s="135"/>
      <c r="D13" s="139"/>
      <c r="XFD13" s="131" t="s">
        <v>8110</v>
      </c>
    </row>
    <row r="14" spans="2:18 16384:16384" ht="14.25" customHeight="1" x14ac:dyDescent="0.25">
      <c r="B14" s="134" t="s">
        <v>9707</v>
      </c>
      <c r="C14" s="135"/>
      <c r="D14" s="139" t="s">
        <v>9715</v>
      </c>
      <c r="XFD14" s="131" t="s">
        <v>7729</v>
      </c>
    </row>
    <row r="15" spans="2:18 16384:16384" ht="15.75" thickBot="1" x14ac:dyDescent="0.3">
      <c r="B15" s="134" t="s">
        <v>18</v>
      </c>
      <c r="C15" s="135"/>
      <c r="D15" s="140" t="s">
        <v>8262</v>
      </c>
    </row>
  </sheetData>
  <dataValidations count="7">
    <dataValidation type="decimal" allowBlank="1" showInputMessage="1" showErrorMessage="1" errorTitle="Error de ingreso" error="Los datos ingresados no son validos solo se aceptan numeros" sqref="D9" xr:uid="{00000000-0002-0000-1100-000000000000}">
      <formula1>0</formula1>
      <formula2>10000000</formula2>
    </dataValidation>
    <dataValidation type="list" allowBlank="1" showInputMessage="1" showErrorMessage="1" sqref="D2" xr:uid="{00000000-0002-0000-1100-000001000000}">
      <formula1>$XFD$2:$XFD$14</formula1>
    </dataValidation>
    <dataValidation type="list" allowBlank="1" showInputMessage="1" showErrorMessage="1" sqref="D4" xr:uid="{00000000-0002-0000-1100-000002000000}">
      <formula1>$M$3:$M$5</formula1>
    </dataValidation>
    <dataValidation type="list" allowBlank="1" showInputMessage="1" showErrorMessage="1" sqref="D11" xr:uid="{00000000-0002-0000-1100-000003000000}">
      <formula1>$O$4:$O$9</formula1>
    </dataValidation>
    <dataValidation type="list" allowBlank="1" showInputMessage="1" showErrorMessage="1" sqref="D12" xr:uid="{00000000-0002-0000-1100-000004000000}">
      <formula1>$P$4:$P$9</formula1>
    </dataValidation>
    <dataValidation type="list" allowBlank="1" showInputMessage="1" showErrorMessage="1" sqref="D13" xr:uid="{00000000-0002-0000-1100-000005000000}">
      <formula1>$Q$4:$Q$14</formula1>
    </dataValidation>
    <dataValidation type="list" allowBlank="1" showInputMessage="1" showErrorMessage="1" sqref="D14" xr:uid="{00000000-0002-0000-1100-000006000000}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1"/>
  <dimension ref="A2:M4"/>
  <sheetViews>
    <sheetView workbookViewId="0"/>
  </sheetViews>
  <sheetFormatPr baseColWidth="10" defaultRowHeight="15" x14ac:dyDescent="0.25"/>
  <cols>
    <col min="1" max="1" width="22.5703125" customWidth="1"/>
    <col min="2" max="2" width="42.5703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9775</v>
      </c>
      <c r="B2" t="s">
        <v>9776</v>
      </c>
      <c r="C2" t="s">
        <v>9777</v>
      </c>
      <c r="D2" t="s">
        <v>9778</v>
      </c>
      <c r="E2" t="s">
        <v>9779</v>
      </c>
      <c r="F2" t="s">
        <v>9780</v>
      </c>
      <c r="G2" t="s">
        <v>9781</v>
      </c>
      <c r="H2" t="s">
        <v>9782</v>
      </c>
      <c r="I2" t="s">
        <v>9708</v>
      </c>
      <c r="J2" t="s">
        <v>9709</v>
      </c>
      <c r="K2" t="s">
        <v>9710</v>
      </c>
      <c r="L2" t="s">
        <v>9711</v>
      </c>
      <c r="M2" t="s">
        <v>9783</v>
      </c>
    </row>
    <row r="3" spans="1:13" x14ac:dyDescent="0.25">
      <c r="A3" t="s">
        <v>9784</v>
      </c>
      <c r="B3" t="s">
        <v>97</v>
      </c>
      <c r="C3" t="s">
        <v>98</v>
      </c>
      <c r="D3" t="s">
        <v>9785</v>
      </c>
      <c r="E3" t="s">
        <v>9732</v>
      </c>
      <c r="F3">
        <v>1555</v>
      </c>
      <c r="G3" s="2">
        <v>650</v>
      </c>
      <c r="H3" s="2">
        <v>84.5</v>
      </c>
      <c r="I3" t="s">
        <v>9712</v>
      </c>
      <c r="J3" t="s">
        <v>9713</v>
      </c>
      <c r="K3" t="s">
        <v>9724</v>
      </c>
      <c r="L3" t="s">
        <v>9715</v>
      </c>
      <c r="M3" t="s">
        <v>8262</v>
      </c>
    </row>
    <row r="4" spans="1:13" x14ac:dyDescent="0.25">
      <c r="A4" t="s">
        <v>7516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3"/>
  <dimension ref="A2:AF11"/>
  <sheetViews>
    <sheetView topLeftCell="O1" workbookViewId="0">
      <selection activeCell="A3" sqref="A3:W3"/>
    </sheetView>
  </sheetViews>
  <sheetFormatPr baseColWidth="10" defaultRowHeight="15" x14ac:dyDescent="0.25"/>
  <cols>
    <col min="1" max="1" width="15.5703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5703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8555</v>
      </c>
      <c r="B2" t="s">
        <v>8556</v>
      </c>
      <c r="C2" t="s">
        <v>8557</v>
      </c>
      <c r="D2" t="s">
        <v>8558</v>
      </c>
      <c r="E2" t="s">
        <v>8559</v>
      </c>
      <c r="F2" t="s">
        <v>8560</v>
      </c>
      <c r="G2" s="2" t="s">
        <v>8561</v>
      </c>
      <c r="H2" s="2" t="s">
        <v>8562</v>
      </c>
      <c r="I2" s="2" t="s">
        <v>8563</v>
      </c>
      <c r="J2" s="2" t="s">
        <v>8564</v>
      </c>
      <c r="K2" s="2" t="s">
        <v>8565</v>
      </c>
      <c r="L2" s="2" t="s">
        <v>8566</v>
      </c>
      <c r="M2" s="2" t="s">
        <v>8567</v>
      </c>
      <c r="N2" s="2" t="s">
        <v>8568</v>
      </c>
      <c r="O2" s="2" t="s">
        <v>8569</v>
      </c>
      <c r="P2" s="2" t="s">
        <v>8570</v>
      </c>
      <c r="Q2" s="2" t="s">
        <v>8571</v>
      </c>
      <c r="R2" s="2" t="s">
        <v>8572</v>
      </c>
      <c r="S2" t="s">
        <v>9708</v>
      </c>
      <c r="T2" s="121" t="s">
        <v>9709</v>
      </c>
      <c r="U2" s="121" t="s">
        <v>9710</v>
      </c>
      <c r="V2" s="121" t="s">
        <v>9711</v>
      </c>
      <c r="W2" s="121" t="s">
        <v>8573</v>
      </c>
      <c r="AC2" t="s">
        <v>9708</v>
      </c>
      <c r="AD2" t="s">
        <v>9709</v>
      </c>
      <c r="AE2" t="s">
        <v>9710</v>
      </c>
      <c r="AF2" t="s">
        <v>9711</v>
      </c>
    </row>
    <row r="3" spans="1:32" x14ac:dyDescent="0.25">
      <c r="A3" t="s">
        <v>8574</v>
      </c>
      <c r="B3" t="s">
        <v>8575</v>
      </c>
      <c r="C3" t="s">
        <v>9795</v>
      </c>
      <c r="D3" t="s">
        <v>9796</v>
      </c>
      <c r="F3" s="20" t="s">
        <v>7503</v>
      </c>
      <c r="G3" s="2">
        <v>570</v>
      </c>
      <c r="H3" s="2">
        <v>0</v>
      </c>
      <c r="I3" s="2">
        <v>21.627500000000001</v>
      </c>
      <c r="J3" s="2">
        <v>399</v>
      </c>
      <c r="K3" s="2">
        <v>0</v>
      </c>
      <c r="L3" s="2">
        <f>IF(Tabla9[[#This Row],[CÓDIGO DE INGRESO ]]="01",Tabla9[[#This Row],[MONTO DEVENGADO ]]*0.0725,0)</f>
        <v>41.324999999999996</v>
      </c>
      <c r="M3" s="2">
        <f>IF(Tabla9[[#This Row],[CÓDIGO DE INGRESO ]]="11", 0, IF(Tabla9[[#This Row],[MONTO DEVENGADO ]]&gt;1000, 1000*0.03, Tabla9[[#This Row],[MONTO DEVENGADO ]]*0.03))</f>
        <v>17.099999999999998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9712</v>
      </c>
      <c r="T3" s="121" t="s">
        <v>9717</v>
      </c>
      <c r="U3" s="121" t="s">
        <v>9724</v>
      </c>
      <c r="V3" s="121" t="s">
        <v>9719</v>
      </c>
      <c r="W3" s="193" t="s">
        <v>11539</v>
      </c>
      <c r="AC3" t="s">
        <v>9712</v>
      </c>
      <c r="AD3" t="s">
        <v>9713</v>
      </c>
      <c r="AE3" t="s">
        <v>9714</v>
      </c>
      <c r="AF3" t="s">
        <v>9715</v>
      </c>
    </row>
    <row r="4" spans="1:32" x14ac:dyDescent="0.25">
      <c r="L4" s="2">
        <f>IF(Tabla9[[#This Row],[CÓDIGO DE INGRESO ]]="01",Tabla9[[#This Row],[MONTO DEVENGADO ]]*0.0725,0)</f>
        <v>0</v>
      </c>
      <c r="M4" s="2">
        <f>IF(Tabla9[[#This Row],[CÓDIGO DE INGRESO ]]="11", 0, IF(Tabla9[[#This Row],[MONTO DEVENGADO ]]&gt;1000, 1000*0.03, Tabla9[[#This Row],[MONTO DEVENGADO ]]*0.03))</f>
        <v>0</v>
      </c>
      <c r="T4" s="121"/>
      <c r="U4" s="121"/>
      <c r="V4" s="121"/>
      <c r="W4" s="121"/>
      <c r="AC4" t="s">
        <v>9716</v>
      </c>
      <c r="AD4" t="s">
        <v>9717</v>
      </c>
      <c r="AE4" t="s">
        <v>9718</v>
      </c>
      <c r="AF4" t="s">
        <v>9719</v>
      </c>
    </row>
    <row r="5" spans="1:32" x14ac:dyDescent="0.25">
      <c r="A5" t="s">
        <v>7516</v>
      </c>
      <c r="G5" s="14">
        <f>SUBTOTAL(109,Tabla9[[MONTO DEVENGADO ]])</f>
        <v>570</v>
      </c>
      <c r="H5" s="14">
        <f>SUBTOTAL(109,Tabla9[[MONTO DEVENGADO POR BONIFICACIONES Y GRATIFICACIONES ]])</f>
        <v>0</v>
      </c>
      <c r="I5" s="14">
        <f>SUBTOTAL(109,Tabla9[[IMPUESTO RETENIDO ]])</f>
        <v>21.627500000000001</v>
      </c>
      <c r="J5" s="14">
        <f>SUBTOTAL(109,Tabla9[[AGUINALDO EXENTO ]])</f>
        <v>399</v>
      </c>
      <c r="K5" s="14">
        <f>SUBTOTAL(109,Tabla9[[AGUINALDO GRAVADO ]])</f>
        <v>0</v>
      </c>
      <c r="L5" s="14">
        <f>SUBTOTAL(109,Tabla9[AFP])</f>
        <v>41.324999999999996</v>
      </c>
      <c r="M5" s="14">
        <f>SUBTOTAL(109,Tabla9[ISSS])</f>
        <v>17.099999999999998</v>
      </c>
      <c r="N5" s="14">
        <f>SUBTOTAL(109,Tabla9[INPEP])</f>
        <v>0</v>
      </c>
      <c r="O5" s="14">
        <f>SUBTOTAL(109,Tabla9[IPSFA])</f>
        <v>0</v>
      </c>
      <c r="P5" s="14">
        <f>SUBTOTAL(109,Tabla9[CEFAFA])</f>
        <v>0</v>
      </c>
      <c r="Q5" s="14">
        <f>SUBTOTAL(109,Tabla9[BIENESTAR MAGISTERIAL])</f>
        <v>0</v>
      </c>
      <c r="R5" s="14">
        <f>SUBTOTAL(109,Tabla9[[ISSS IVM ]])</f>
        <v>0</v>
      </c>
      <c r="S5" s="14"/>
      <c r="T5" s="14"/>
      <c r="U5" s="14"/>
      <c r="V5" s="14"/>
      <c r="W5" s="14"/>
      <c r="AC5" t="s">
        <v>9723</v>
      </c>
      <c r="AD5" t="s">
        <v>9731</v>
      </c>
      <c r="AE5" t="s">
        <v>9721</v>
      </c>
      <c r="AF5" t="s">
        <v>9722</v>
      </c>
    </row>
    <row r="6" spans="1:32" x14ac:dyDescent="0.25">
      <c r="AC6" t="s">
        <v>9731</v>
      </c>
      <c r="AD6" t="s">
        <v>9720</v>
      </c>
      <c r="AE6" t="s">
        <v>9724</v>
      </c>
      <c r="AF6" t="s">
        <v>9725</v>
      </c>
    </row>
    <row r="7" spans="1:32" x14ac:dyDescent="0.25">
      <c r="AC7" t="s">
        <v>9720</v>
      </c>
      <c r="AE7" t="s">
        <v>9731</v>
      </c>
      <c r="AF7" t="s">
        <v>9726</v>
      </c>
    </row>
    <row r="8" spans="1:32" x14ac:dyDescent="0.25">
      <c r="AE8" t="s">
        <v>9720</v>
      </c>
      <c r="AF8" t="s">
        <v>9727</v>
      </c>
    </row>
    <row r="9" spans="1:32" x14ac:dyDescent="0.25">
      <c r="AF9" t="s">
        <v>9728</v>
      </c>
    </row>
    <row r="10" spans="1:32" x14ac:dyDescent="0.25">
      <c r="AF10" t="s">
        <v>9731</v>
      </c>
    </row>
    <row r="11" spans="1:32" x14ac:dyDescent="0.25">
      <c r="AF11" t="s">
        <v>9720</v>
      </c>
    </row>
  </sheetData>
  <dataValidations count="4">
    <dataValidation type="list" allowBlank="1" showInputMessage="1" showErrorMessage="1" sqref="S3:S4" xr:uid="{00000000-0002-0000-1300-000000000000}">
      <formula1>$AC$3:$AC$8</formula1>
    </dataValidation>
    <dataValidation type="list" allowBlank="1" showInputMessage="1" showErrorMessage="1" sqref="T3:T4" xr:uid="{00000000-0002-0000-1300-000001000000}">
      <formula1>$AD$3:$AD$8</formula1>
    </dataValidation>
    <dataValidation type="list" allowBlank="1" showInputMessage="1" showErrorMessage="1" sqref="U3:U4" xr:uid="{00000000-0002-0000-1300-000002000000}">
      <formula1>$AE$3:$AE$11</formula1>
    </dataValidation>
    <dataValidation type="list" allowBlank="1" showInputMessage="1" showErrorMessage="1" sqref="V3:V4" xr:uid="{00000000-0002-0000-1300-000003000000}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8">
    <tabColor theme="9" tint="-0.499984740745262"/>
  </sheetPr>
  <dimension ref="A1:XFB16"/>
  <sheetViews>
    <sheetView showGridLines="0" zoomScaleNormal="100" workbookViewId="0">
      <selection activeCell="E4" sqref="E4"/>
    </sheetView>
  </sheetViews>
  <sheetFormatPr baseColWidth="10" defaultRowHeight="15" x14ac:dyDescent="0.25"/>
  <cols>
    <col min="1" max="1" width="2.28515625" style="84" customWidth="1"/>
    <col min="2" max="2" width="6.140625" customWidth="1"/>
    <col min="3" max="3" width="7.7109375" customWidth="1"/>
    <col min="4" max="4" width="44.5703125" customWidth="1"/>
    <col min="5" max="5" width="24.5703125" customWidth="1"/>
    <col min="6" max="6" width="18.7109375" customWidth="1"/>
    <col min="7" max="7" width="12.7109375" customWidth="1"/>
    <col min="8" max="8" width="31.7109375" customWidth="1"/>
    <col min="9" max="9" width="18.5703125" style="2" customWidth="1"/>
    <col min="11" max="11" width="12.5703125" customWidth="1"/>
  </cols>
  <sheetData>
    <row r="1" spans="1:11 16382:16382" s="81" customFormat="1" ht="44.25" customHeight="1" x14ac:dyDescent="0.2">
      <c r="A1" s="83"/>
      <c r="B1" s="213"/>
      <c r="C1" s="214"/>
      <c r="D1" s="211" t="s">
        <v>8726</v>
      </c>
      <c r="E1" s="212"/>
      <c r="F1" s="212"/>
      <c r="I1" s="82"/>
      <c r="K1" s="189">
        <v>0</v>
      </c>
    </row>
    <row r="3" spans="1:11 16382:16382" ht="21.75" customHeight="1" x14ac:dyDescent="0.25">
      <c r="D3" s="78" t="s">
        <v>8354</v>
      </c>
      <c r="E3" s="79" t="s">
        <v>8110</v>
      </c>
      <c r="F3" s="80" t="s">
        <v>8553</v>
      </c>
      <c r="G3" s="71"/>
      <c r="H3" s="78" t="s">
        <v>8554</v>
      </c>
      <c r="I3" s="79" t="s">
        <v>8535</v>
      </c>
      <c r="J3" s="113" t="s">
        <v>8794</v>
      </c>
      <c r="XFB3" t="s">
        <v>7729</v>
      </c>
    </row>
    <row r="4" spans="1:11 16382:16382" ht="18" customHeight="1" x14ac:dyDescent="0.25">
      <c r="D4" s="85" t="s">
        <v>8536</v>
      </c>
      <c r="E4" s="86">
        <f>ROUND(SUMIFS(Tabla3[[#All],[V GRAVADAS]],Tabla3[[#All],[MES]],Tabla7[[#Headers],[DICIEMBRE]])/(1.13),2)</f>
        <v>2377.4299999999998</v>
      </c>
      <c r="F4" s="87"/>
      <c r="G4" s="102"/>
      <c r="H4" s="85" t="s">
        <v>8537</v>
      </c>
      <c r="I4" s="106">
        <f>ROUND(F7*0.13-F11*0.13-E13-E14,2)</f>
        <v>2469.7199999999998</v>
      </c>
      <c r="J4" s="114">
        <f>Tabla911[[#This Row],[IMPORTE]]</f>
        <v>2469.7199999999998</v>
      </c>
      <c r="XFB4" t="s">
        <v>7766</v>
      </c>
    </row>
    <row r="5" spans="1:11 16382:16382" ht="18" customHeight="1" x14ac:dyDescent="0.25">
      <c r="D5" s="85" t="s">
        <v>8538</v>
      </c>
      <c r="E5" s="86">
        <f>ROUND(SUMIFS(Tabla2[[#All],[V. GRAVADA]],Tabla2[[#All],[MES]],Tabla7[[#Headers],[DICIEMBRE]],Tabla2[[#All],[TIPO DE DOC]],3),2)</f>
        <v>20370.09</v>
      </c>
      <c r="F5" s="87"/>
      <c r="G5" s="71"/>
      <c r="H5" s="85" t="s">
        <v>8539</v>
      </c>
      <c r="I5" s="95">
        <f>ROUND(F7*0.0175,2)+E15</f>
        <v>419.70749999999998</v>
      </c>
      <c r="J5" s="112">
        <f>+Tabla911[[#This Row],[IMPORTE]]</f>
        <v>419.70749999999998</v>
      </c>
      <c r="XFB5" t="s">
        <v>7936</v>
      </c>
    </row>
    <row r="6" spans="1:11 16382:16382" ht="18" customHeight="1" x14ac:dyDescent="0.25">
      <c r="D6" s="85" t="s">
        <v>8540</v>
      </c>
      <c r="E6" s="86">
        <f>ROUND(SUMIFS(Tabla2[[#All],[V. GRAVADA]],Tabla2[[#All],[MES]],Tabla7[[#Headers],[DICIEMBRE]],Tabla2[[#All],[TIPO DE DOC]],5),2)</f>
        <v>0</v>
      </c>
      <c r="F6" s="87"/>
      <c r="G6" s="102"/>
      <c r="H6" s="100" t="s">
        <v>8541</v>
      </c>
      <c r="I6" s="96">
        <f>SUM(I4:I5)</f>
        <v>2889.4274999999998</v>
      </c>
      <c r="J6" s="112">
        <f>+J5+J4</f>
        <v>2889.4274999999998</v>
      </c>
      <c r="XFB6" t="s">
        <v>8047</v>
      </c>
    </row>
    <row r="7" spans="1:11 16382:16382" ht="18" customHeight="1" x14ac:dyDescent="0.25">
      <c r="D7" s="109" t="s">
        <v>8551</v>
      </c>
      <c r="E7" s="110"/>
      <c r="F7" s="111">
        <f>+E4+E5-E6</f>
        <v>22747.52</v>
      </c>
      <c r="G7" s="71"/>
      <c r="H7" s="76"/>
      <c r="I7" s="77"/>
      <c r="XFB7" t="s">
        <v>8103</v>
      </c>
    </row>
    <row r="8" spans="1:11 16382:16382" ht="18" customHeight="1" x14ac:dyDescent="0.25">
      <c r="D8" s="85" t="s">
        <v>8542</v>
      </c>
      <c r="E8" s="86">
        <f>SUMIFS(Tabla1[[#All],[C. GRAVADA]],Tabla1[[#All],[MES]],Tabla7[[#Headers],[DICIEMBRE]],Tabla1[[#All],[TIPO DE DOC]],"03")</f>
        <v>3432.1800000000003</v>
      </c>
      <c r="F8" s="88"/>
      <c r="G8" s="102"/>
      <c r="H8" s="71"/>
      <c r="I8" s="72"/>
      <c r="K8" s="14"/>
      <c r="XFB8" t="s">
        <v>8104</v>
      </c>
    </row>
    <row r="9" spans="1:11 16382:16382" ht="18" customHeight="1" x14ac:dyDescent="0.25">
      <c r="D9" s="85" t="s">
        <v>8543</v>
      </c>
      <c r="E9" s="86">
        <f>SUMIFS(Tabla1[[#All],[IMPOR BIENES]],Tabla1[[#All],[MES]],Tabla7[[#Headers],[DICIEMBRE]],Tabla1[[#All],[TIPO DE DOC]],12)</f>
        <v>0</v>
      </c>
      <c r="F9" s="88"/>
      <c r="G9" s="102"/>
      <c r="H9" s="71"/>
      <c r="I9" s="72"/>
      <c r="K9" s="14"/>
      <c r="XFB9" t="s">
        <v>8105</v>
      </c>
    </row>
    <row r="10" spans="1:11 16382:16382" ht="18" customHeight="1" x14ac:dyDescent="0.25">
      <c r="D10" s="85" t="s">
        <v>8544</v>
      </c>
      <c r="E10" s="86">
        <f>SUMIFS(Tabla1[[#All],[C. GRAVADA]],Tabla1[[#All],[MES]],Tabla7[[#Headers],[DICIEMBRE]],Tabla1[[#All],[TIPO DE DOC]],"05")</f>
        <v>0</v>
      </c>
      <c r="F10" s="89"/>
      <c r="XFB10" t="s">
        <v>8106</v>
      </c>
    </row>
    <row r="11" spans="1:11 16382:16382" ht="18" customHeight="1" x14ac:dyDescent="0.25">
      <c r="D11" s="109" t="s">
        <v>8552</v>
      </c>
      <c r="E11" s="110"/>
      <c r="F11" s="111">
        <f>IFERROR(+E8+E9-E10,"")</f>
        <v>3432.1800000000003</v>
      </c>
      <c r="G11" s="14"/>
      <c r="XFB11" t="s">
        <v>8107</v>
      </c>
    </row>
    <row r="12" spans="1:11 16382:16382" ht="18" customHeight="1" x14ac:dyDescent="0.25">
      <c r="D12" s="85" t="s">
        <v>8545</v>
      </c>
      <c r="E12" s="86">
        <f>SUMIFS(Tabla1[[#All],[C. EXENTAS]],Tabla1[[#All],[MES]],Tabla7[[#Headers],[DICIEMBRE]],Tabla1[[#All],[TIPO DE DOC]],"03")</f>
        <v>312.04000000000025</v>
      </c>
      <c r="F12" s="90"/>
      <c r="G12" s="14"/>
      <c r="XFB12" t="s">
        <v>8108</v>
      </c>
    </row>
    <row r="13" spans="1:11 16382:16382" ht="18" customHeight="1" x14ac:dyDescent="0.25">
      <c r="D13" s="85" t="s">
        <v>8546</v>
      </c>
      <c r="E13" s="86">
        <f>SUMIFS(Tabla1[[#All],[PERCEPCIONES]],Tabla1[[#All],[MES]],Tabla7[[#Headers],[DICIEMBRE]],Tabla1[[#All],[TIPO DE DOC]],"03")</f>
        <v>0</v>
      </c>
      <c r="F13" s="91"/>
      <c r="XFB13" t="s">
        <v>8109</v>
      </c>
    </row>
    <row r="14" spans="1:11 16382:16382" ht="18" customHeight="1" x14ac:dyDescent="0.25">
      <c r="D14" s="85" t="s">
        <v>8547</v>
      </c>
      <c r="E14" s="86">
        <f>SUMIFS(Tabla6[[#Headers],[#Data],[Monto Retención 1%]],Tabla6[[#Headers],[#Data],[Mes]],Tabla7[[#Headers],[DICIEMBRE]])</f>
        <v>41.27</v>
      </c>
      <c r="F14" s="92"/>
      <c r="XFB14" t="s">
        <v>8110</v>
      </c>
    </row>
    <row r="15" spans="1:11 16382:16382" ht="18" customHeight="1" x14ac:dyDescent="0.25">
      <c r="D15" s="93" t="s">
        <v>8548</v>
      </c>
      <c r="E15" s="94">
        <f>+Tabla9[[#Totals],[IMPUESTO RETENIDO ]]</f>
        <v>21.627500000000001</v>
      </c>
      <c r="F15" s="90"/>
    </row>
    <row r="16" spans="1:11 16382:16382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400-000000000000}">
      <formula1>$XFB$3:$XFB$14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2025-01-29T00:07:03Z</dcterms:modified>
</cp:coreProperties>
</file>